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iran.kumar\Downloads\"/>
    </mc:Choice>
  </mc:AlternateContent>
  <xr:revisionPtr revIDLastSave="0" documentId="13_ncr:1_{FF7610B3-D5DA-4871-8E18-10393E717D6F}" xr6:coauthVersionLast="47" xr6:coauthVersionMax="47" xr10:uidLastSave="{00000000-0000-0000-0000-000000000000}"/>
  <bookViews>
    <workbookView xWindow="-110" yWindow="-110" windowWidth="19420" windowHeight="10300" tabRatio="835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B" sheetId="35" r:id="rId9"/>
    <sheet name="Inv_SY_D" sheetId="36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1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20" i="27" l="1"/>
  <c r="K1119" i="27"/>
  <c r="D1120" i="27"/>
  <c r="D1119" i="27"/>
  <c r="A1119" i="27"/>
  <c r="A1120" i="27" s="1"/>
  <c r="C1119" i="27"/>
  <c r="C1120" i="27"/>
  <c r="H1119" i="27"/>
  <c r="H1120" i="27"/>
  <c r="R1119" i="27"/>
  <c r="T1119" i="27" s="1"/>
  <c r="R1120" i="27"/>
  <c r="T1120" i="27" s="1"/>
  <c r="S1119" i="27"/>
  <c r="S1120" i="27"/>
  <c r="AD1119" i="27"/>
  <c r="AD1120" i="27"/>
  <c r="AE1119" i="27"/>
  <c r="AE1120" i="27"/>
  <c r="AF1119" i="27"/>
  <c r="AF1120" i="27"/>
  <c r="AG1119" i="27"/>
  <c r="AG1120" i="27"/>
  <c r="K1113" i="27"/>
  <c r="K1114" i="27"/>
  <c r="K1115" i="27"/>
  <c r="K1116" i="27"/>
  <c r="K1117" i="27"/>
  <c r="K1118" i="27"/>
  <c r="A1113" i="27"/>
  <c r="A1114" i="27"/>
  <c r="A1115" i="27"/>
  <c r="A1116" i="27" s="1"/>
  <c r="A1117" i="27" s="1"/>
  <c r="A1118" i="27" s="1"/>
  <c r="C1117" i="27"/>
  <c r="C1118" i="27"/>
  <c r="D1117" i="27"/>
  <c r="D1118" i="27"/>
  <c r="H1117" i="27"/>
  <c r="H1118" i="27"/>
  <c r="R1117" i="27"/>
  <c r="T1117" i="27" s="1"/>
  <c r="R1118" i="27"/>
  <c r="S1117" i="27"/>
  <c r="S1118" i="27"/>
  <c r="AD1117" i="27"/>
  <c r="AD1118" i="27"/>
  <c r="AE1117" i="27"/>
  <c r="AE1118" i="27"/>
  <c r="AF1117" i="27"/>
  <c r="AF1118" i="27"/>
  <c r="AG1117" i="27"/>
  <c r="AG1118" i="27"/>
  <c r="U1120" i="27" l="1"/>
  <c r="AL1120" i="27" s="1"/>
  <c r="U1119" i="27"/>
  <c r="AL1119" i="27" s="1"/>
  <c r="T1118" i="27"/>
  <c r="U1117" i="27"/>
  <c r="AL1117" i="27" s="1"/>
  <c r="U1118" i="27"/>
  <c r="AL1118" i="27" s="1"/>
  <c r="D1116" i="27" l="1"/>
  <c r="D1115" i="27"/>
  <c r="D1114" i="27"/>
  <c r="D1113" i="27"/>
  <c r="C1113" i="27"/>
  <c r="C1114" i="27"/>
  <c r="C1115" i="27"/>
  <c r="C1116" i="27"/>
  <c r="H1113" i="27"/>
  <c r="H1114" i="27"/>
  <c r="H1115" i="27"/>
  <c r="H1116" i="27"/>
  <c r="R1113" i="27"/>
  <c r="T1113" i="27" s="1"/>
  <c r="U1113" i="27" s="1"/>
  <c r="AL1113" i="27" s="1"/>
  <c r="R1114" i="27"/>
  <c r="R1115" i="27"/>
  <c r="R1116" i="27"/>
  <c r="S1113" i="27"/>
  <c r="S1114" i="27"/>
  <c r="S1115" i="27"/>
  <c r="S1116" i="27"/>
  <c r="T1114" i="27"/>
  <c r="U1114" i="27" s="1"/>
  <c r="AL1114" i="27" s="1"/>
  <c r="AD1113" i="27"/>
  <c r="AD1114" i="27"/>
  <c r="AD1115" i="27"/>
  <c r="AD1116" i="27"/>
  <c r="AE1113" i="27"/>
  <c r="AE1114" i="27"/>
  <c r="AE1115" i="27"/>
  <c r="AE1116" i="27"/>
  <c r="AF1113" i="27"/>
  <c r="AF1114" i="27"/>
  <c r="AF1115" i="27"/>
  <c r="AF1116" i="27"/>
  <c r="AG1113" i="27"/>
  <c r="AG1114" i="27"/>
  <c r="AG1115" i="27"/>
  <c r="AG1116" i="27"/>
  <c r="K1110" i="27"/>
  <c r="K1111" i="27"/>
  <c r="K1112" i="27"/>
  <c r="D1112" i="27"/>
  <c r="D1111" i="27"/>
  <c r="D1110" i="27"/>
  <c r="C1111" i="27"/>
  <c r="C1112" i="27"/>
  <c r="H1111" i="27"/>
  <c r="H1112" i="27"/>
  <c r="R1111" i="27"/>
  <c r="T1111" i="27" s="1"/>
  <c r="R1112" i="27"/>
  <c r="S1111" i="27"/>
  <c r="S1112" i="27"/>
  <c r="T1112" i="27"/>
  <c r="U1112" i="27" s="1"/>
  <c r="AL1112" i="27" s="1"/>
  <c r="AD1111" i="27"/>
  <c r="AD1112" i="27"/>
  <c r="AE1111" i="27"/>
  <c r="AE1112" i="27"/>
  <c r="AF1111" i="27"/>
  <c r="AF1112" i="27"/>
  <c r="AG1111" i="27"/>
  <c r="AG1112" i="27"/>
  <c r="C1110" i="27"/>
  <c r="H1110" i="27"/>
  <c r="R1110" i="27"/>
  <c r="S1110" i="27"/>
  <c r="AD1110" i="27"/>
  <c r="AE1110" i="27"/>
  <c r="AF1110" i="27"/>
  <c r="AG1110" i="27"/>
  <c r="A31" i="24"/>
  <c r="C31" i="24"/>
  <c r="D31" i="24"/>
  <c r="F31" i="24"/>
  <c r="W31" i="24" s="1"/>
  <c r="H31" i="24"/>
  <c r="I31" i="24"/>
  <c r="J31" i="24"/>
  <c r="P31" i="24"/>
  <c r="Q31" i="24"/>
  <c r="R31" i="24"/>
  <c r="Y31" i="24"/>
  <c r="T1116" i="27" l="1"/>
  <c r="U1116" i="27" s="1"/>
  <c r="AL1116" i="27" s="1"/>
  <c r="T1115" i="27"/>
  <c r="U1115" i="27"/>
  <c r="AL1115" i="27" s="1"/>
  <c r="T1110" i="27"/>
  <c r="U1110" i="27"/>
  <c r="AL1110" i="27" s="1"/>
  <c r="U1111" i="27"/>
  <c r="AL1111" i="27" s="1"/>
  <c r="U31" i="24"/>
  <c r="B127" i="31" l="1"/>
  <c r="C148" i="31"/>
  <c r="D148" i="31"/>
  <c r="G148" i="31"/>
  <c r="H148" i="31"/>
  <c r="AD148" i="31"/>
  <c r="K1109" i="27"/>
  <c r="K1108" i="27"/>
  <c r="D1109" i="27"/>
  <c r="D1108" i="27"/>
  <c r="C1108" i="27"/>
  <c r="C1109" i="27"/>
  <c r="H1108" i="27"/>
  <c r="H1109" i="27"/>
  <c r="R1108" i="27"/>
  <c r="T1108" i="27" s="1"/>
  <c r="R1109" i="27"/>
  <c r="T1109" i="27" s="1"/>
  <c r="S1108" i="27"/>
  <c r="S1109" i="27"/>
  <c r="AD1108" i="27"/>
  <c r="AD1109" i="27"/>
  <c r="AE1108" i="27"/>
  <c r="AE1109" i="27"/>
  <c r="AF1108" i="27"/>
  <c r="AF1109" i="27"/>
  <c r="AG1108" i="27"/>
  <c r="AG1109" i="27"/>
  <c r="K1087" i="27"/>
  <c r="K1086" i="27"/>
  <c r="C1087" i="27"/>
  <c r="D1087" i="27"/>
  <c r="H1087" i="27"/>
  <c r="R1087" i="27"/>
  <c r="T1087" i="27" s="1"/>
  <c r="U1087" i="27" s="1"/>
  <c r="AL1087" i="27" s="1"/>
  <c r="S1087" i="27"/>
  <c r="AD1087" i="27"/>
  <c r="AE1087" i="27"/>
  <c r="AF1087" i="27"/>
  <c r="AG1087" i="27"/>
  <c r="K1107" i="27"/>
  <c r="K1106" i="27"/>
  <c r="D1107" i="27"/>
  <c r="D1106" i="27"/>
  <c r="C1106" i="27"/>
  <c r="C1107" i="27"/>
  <c r="H1106" i="27"/>
  <c r="H1107" i="27"/>
  <c r="R1106" i="27"/>
  <c r="T1106" i="27" s="1"/>
  <c r="R1107" i="27"/>
  <c r="T1107" i="27" s="1"/>
  <c r="S1106" i="27"/>
  <c r="S1107" i="27"/>
  <c r="AD1106" i="27"/>
  <c r="AD1107" i="27"/>
  <c r="AE1106" i="27"/>
  <c r="AE1107" i="27"/>
  <c r="AF1106" i="27"/>
  <c r="AF1107" i="27"/>
  <c r="AG1106" i="27"/>
  <c r="AG1107" i="27"/>
  <c r="K1105" i="27"/>
  <c r="K1104" i="27"/>
  <c r="K1103" i="27"/>
  <c r="K1102" i="27"/>
  <c r="K1101" i="27"/>
  <c r="D1105" i="27"/>
  <c r="D1104" i="27"/>
  <c r="D1103" i="27"/>
  <c r="D1102" i="27"/>
  <c r="D1101" i="27"/>
  <c r="C1101" i="27"/>
  <c r="C1102" i="27"/>
  <c r="C1103" i="27"/>
  <c r="C1104" i="27"/>
  <c r="C1105" i="27"/>
  <c r="H1101" i="27"/>
  <c r="H1102" i="27"/>
  <c r="H1103" i="27"/>
  <c r="H1104" i="27"/>
  <c r="H1105" i="27"/>
  <c r="R1101" i="27"/>
  <c r="T1101" i="27" s="1"/>
  <c r="R1102" i="27"/>
  <c r="T1102" i="27" s="1"/>
  <c r="R1103" i="27"/>
  <c r="R1104" i="27"/>
  <c r="T1104" i="27" s="1"/>
  <c r="R1105" i="27"/>
  <c r="T1105" i="27" s="1"/>
  <c r="S1101" i="27"/>
  <c r="S1102" i="27"/>
  <c r="S1103" i="27"/>
  <c r="S1104" i="27"/>
  <c r="S1105" i="27"/>
  <c r="T1103" i="27"/>
  <c r="U1103" i="27" s="1"/>
  <c r="AL1103" i="27" s="1"/>
  <c r="AD1101" i="27"/>
  <c r="AD1102" i="27"/>
  <c r="AD1103" i="27"/>
  <c r="AD1104" i="27"/>
  <c r="AD1105" i="27"/>
  <c r="AE1101" i="27"/>
  <c r="AE1102" i="27"/>
  <c r="AE1103" i="27"/>
  <c r="AE1104" i="27"/>
  <c r="AE1105" i="27"/>
  <c r="AF1101" i="27"/>
  <c r="AF1102" i="27"/>
  <c r="AF1103" i="27"/>
  <c r="AF1104" i="27"/>
  <c r="AF1105" i="27"/>
  <c r="AG1101" i="27"/>
  <c r="AG1102" i="27"/>
  <c r="AG1103" i="27"/>
  <c r="AG1104" i="27"/>
  <c r="AG1105" i="27"/>
  <c r="K1100" i="27"/>
  <c r="K1099" i="27"/>
  <c r="K1098" i="27"/>
  <c r="K1097" i="27"/>
  <c r="K1096" i="27"/>
  <c r="K1095" i="27"/>
  <c r="K1094" i="27"/>
  <c r="K1093" i="27"/>
  <c r="K1092" i="27"/>
  <c r="D1100" i="27"/>
  <c r="D1099" i="27"/>
  <c r="D1098" i="27"/>
  <c r="D1097" i="27"/>
  <c r="D1096" i="27"/>
  <c r="D1095" i="27"/>
  <c r="D1094" i="27"/>
  <c r="D1093" i="27"/>
  <c r="D1092" i="27"/>
  <c r="C1092" i="27"/>
  <c r="C1093" i="27"/>
  <c r="C1094" i="27"/>
  <c r="C1095" i="27"/>
  <c r="C1096" i="27"/>
  <c r="C1097" i="27"/>
  <c r="C1098" i="27"/>
  <c r="C1099" i="27"/>
  <c r="C1100" i="27"/>
  <c r="H1092" i="27"/>
  <c r="H1093" i="27"/>
  <c r="H1094" i="27"/>
  <c r="H1095" i="27"/>
  <c r="H1096" i="27"/>
  <c r="H1097" i="27"/>
  <c r="H1098" i="27"/>
  <c r="H1099" i="27"/>
  <c r="H1100" i="27"/>
  <c r="R1092" i="27"/>
  <c r="R1093" i="27"/>
  <c r="T1093" i="27" s="1"/>
  <c r="U1093" i="27" s="1"/>
  <c r="AL1093" i="27" s="1"/>
  <c r="R1094" i="27"/>
  <c r="T1094" i="27" s="1"/>
  <c r="U1094" i="27" s="1"/>
  <c r="AL1094" i="27" s="1"/>
  <c r="R1095" i="27"/>
  <c r="T1095" i="27" s="1"/>
  <c r="R1096" i="27"/>
  <c r="T1096" i="27" s="1"/>
  <c r="R1097" i="27"/>
  <c r="T1097" i="27" s="1"/>
  <c r="R1098" i="27"/>
  <c r="T1098" i="27" s="1"/>
  <c r="R1099" i="27"/>
  <c r="R1100" i="27"/>
  <c r="T1100" i="27" s="1"/>
  <c r="U1100" i="27" s="1"/>
  <c r="AL1100" i="27" s="1"/>
  <c r="S1092" i="27"/>
  <c r="S1093" i="27"/>
  <c r="S1094" i="27"/>
  <c r="S1095" i="27"/>
  <c r="S1096" i="27"/>
  <c r="S1097" i="27"/>
  <c r="S1098" i="27"/>
  <c r="S1099" i="27"/>
  <c r="S1100" i="27"/>
  <c r="T1092" i="27"/>
  <c r="U1092" i="27" s="1"/>
  <c r="AL1092" i="27" s="1"/>
  <c r="AD1092" i="27"/>
  <c r="AD1093" i="27"/>
  <c r="AD1094" i="27"/>
  <c r="AD1095" i="27"/>
  <c r="AD1096" i="27"/>
  <c r="AD1097" i="27"/>
  <c r="AD1098" i="27"/>
  <c r="AD1099" i="27"/>
  <c r="AD1100" i="27"/>
  <c r="AE1092" i="27"/>
  <c r="AE1093" i="27"/>
  <c r="AE1094" i="27"/>
  <c r="AE1095" i="27"/>
  <c r="AE1096" i="27"/>
  <c r="AE1097" i="27"/>
  <c r="AE1098" i="27"/>
  <c r="AE1099" i="27"/>
  <c r="AE1100" i="27"/>
  <c r="AF1092" i="27"/>
  <c r="AF1093" i="27"/>
  <c r="AF1094" i="27"/>
  <c r="AF1095" i="27"/>
  <c r="AF1096" i="27"/>
  <c r="AF1097" i="27"/>
  <c r="AF1098" i="27"/>
  <c r="AF1099" i="27"/>
  <c r="AF1100" i="27"/>
  <c r="AG1092" i="27"/>
  <c r="AG1093" i="27"/>
  <c r="AG1094" i="27"/>
  <c r="AG1095" i="27"/>
  <c r="AG1096" i="27"/>
  <c r="AG1097" i="27"/>
  <c r="AG1098" i="27"/>
  <c r="AG1099" i="27"/>
  <c r="AG1100" i="27"/>
  <c r="K1075" i="27"/>
  <c r="K1076" i="27"/>
  <c r="K1077" i="27"/>
  <c r="K1078" i="27"/>
  <c r="K1079" i="27"/>
  <c r="K1080" i="27"/>
  <c r="K1081" i="27"/>
  <c r="K1082" i="27"/>
  <c r="K1083" i="27"/>
  <c r="K1084" i="27"/>
  <c r="K1085" i="27"/>
  <c r="K1088" i="27"/>
  <c r="K1089" i="27"/>
  <c r="K1090" i="27"/>
  <c r="K1091" i="27"/>
  <c r="D1091" i="27"/>
  <c r="D1090" i="27"/>
  <c r="D1089" i="27"/>
  <c r="D1088" i="27"/>
  <c r="D1086" i="27"/>
  <c r="D1085" i="27"/>
  <c r="D1084" i="27"/>
  <c r="D1083" i="27"/>
  <c r="D1082" i="27"/>
  <c r="D1081" i="27"/>
  <c r="D1080" i="27"/>
  <c r="D1079" i="27"/>
  <c r="D1078" i="27"/>
  <c r="D1077" i="27"/>
  <c r="D1076" i="27"/>
  <c r="C1076" i="27"/>
  <c r="C1077" i="27"/>
  <c r="C1078" i="27"/>
  <c r="C1079" i="27"/>
  <c r="C1080" i="27"/>
  <c r="C1081" i="27"/>
  <c r="C1082" i="27"/>
  <c r="C1083" i="27"/>
  <c r="C1084" i="27"/>
  <c r="C1085" i="27"/>
  <c r="C1086" i="27"/>
  <c r="C1088" i="27"/>
  <c r="C1089" i="27"/>
  <c r="C1090" i="27"/>
  <c r="C1091" i="27"/>
  <c r="H1076" i="27"/>
  <c r="H1077" i="27"/>
  <c r="H1078" i="27"/>
  <c r="H1079" i="27"/>
  <c r="H1080" i="27"/>
  <c r="H1081" i="27"/>
  <c r="H1082" i="27"/>
  <c r="H1083" i="27"/>
  <c r="H1084" i="27"/>
  <c r="H1085" i="27"/>
  <c r="H1086" i="27"/>
  <c r="H1088" i="27"/>
  <c r="H1089" i="27"/>
  <c r="H1090" i="27"/>
  <c r="H1091" i="27"/>
  <c r="R1076" i="27"/>
  <c r="T1076" i="27" s="1"/>
  <c r="R1077" i="27"/>
  <c r="T1077" i="27" s="1"/>
  <c r="R1078" i="27"/>
  <c r="T1078" i="27" s="1"/>
  <c r="R1079" i="27"/>
  <c r="T1079" i="27" s="1"/>
  <c r="R1080" i="27"/>
  <c r="T1080" i="27" s="1"/>
  <c r="R1081" i="27"/>
  <c r="T1081" i="27" s="1"/>
  <c r="U1081" i="27" s="1"/>
  <c r="AL1081" i="27" s="1"/>
  <c r="R1082" i="27"/>
  <c r="T1082" i="27" s="1"/>
  <c r="R1083" i="27"/>
  <c r="T1083" i="27" s="1"/>
  <c r="U1083" i="27" s="1"/>
  <c r="AL1083" i="27" s="1"/>
  <c r="R1084" i="27"/>
  <c r="T1084" i="27" s="1"/>
  <c r="R1085" i="27"/>
  <c r="T1085" i="27" s="1"/>
  <c r="R1086" i="27"/>
  <c r="T1086" i="27" s="1"/>
  <c r="R1088" i="27"/>
  <c r="T1088" i="27" s="1"/>
  <c r="R1089" i="27"/>
  <c r="T1089" i="27" s="1"/>
  <c r="R1090" i="27"/>
  <c r="T1090" i="27" s="1"/>
  <c r="U1090" i="27" s="1"/>
  <c r="AL1090" i="27" s="1"/>
  <c r="R1091" i="27"/>
  <c r="T1091" i="27" s="1"/>
  <c r="S1076" i="27"/>
  <c r="S1077" i="27"/>
  <c r="S1078" i="27"/>
  <c r="S1079" i="27"/>
  <c r="S1080" i="27"/>
  <c r="S1081" i="27"/>
  <c r="S1082" i="27"/>
  <c r="S1083" i="27"/>
  <c r="S1084" i="27"/>
  <c r="S1085" i="27"/>
  <c r="S1086" i="27"/>
  <c r="S1088" i="27"/>
  <c r="S1089" i="27"/>
  <c r="S1090" i="27"/>
  <c r="S1091" i="27"/>
  <c r="AD1076" i="27"/>
  <c r="AD1077" i="27"/>
  <c r="AD1078" i="27"/>
  <c r="AD1079" i="27"/>
  <c r="AD1080" i="27"/>
  <c r="AD1081" i="27"/>
  <c r="AD1082" i="27"/>
  <c r="AD1083" i="27"/>
  <c r="AD1084" i="27"/>
  <c r="AD1085" i="27"/>
  <c r="AD1086" i="27"/>
  <c r="AD1088" i="27"/>
  <c r="AD1089" i="27"/>
  <c r="AD1090" i="27"/>
  <c r="AD1091" i="27"/>
  <c r="AE1076" i="27"/>
  <c r="AE1077" i="27"/>
  <c r="AE1078" i="27"/>
  <c r="AE1079" i="27"/>
  <c r="AE1080" i="27"/>
  <c r="AE1081" i="27"/>
  <c r="AE1082" i="27"/>
  <c r="AE1083" i="27"/>
  <c r="AE1084" i="27"/>
  <c r="AE1085" i="27"/>
  <c r="AE1086" i="27"/>
  <c r="AE1088" i="27"/>
  <c r="AE1089" i="27"/>
  <c r="AE1090" i="27"/>
  <c r="AE1091" i="27"/>
  <c r="AF1076" i="27"/>
  <c r="AF1077" i="27"/>
  <c r="AF1078" i="27"/>
  <c r="AF1079" i="27"/>
  <c r="AF1080" i="27"/>
  <c r="AF1081" i="27"/>
  <c r="AF1082" i="27"/>
  <c r="AF1083" i="27"/>
  <c r="AF1084" i="27"/>
  <c r="AF1085" i="27"/>
  <c r="AF1086" i="27"/>
  <c r="AF1088" i="27"/>
  <c r="AF1089" i="27"/>
  <c r="AF1090" i="27"/>
  <c r="AF1091" i="27"/>
  <c r="AG1076" i="27"/>
  <c r="AG1077" i="27"/>
  <c r="AG1078" i="27"/>
  <c r="AG1079" i="27"/>
  <c r="AG1080" i="27"/>
  <c r="AG1081" i="27"/>
  <c r="AG1082" i="27"/>
  <c r="AG1083" i="27"/>
  <c r="AG1084" i="27"/>
  <c r="AG1085" i="27"/>
  <c r="AG1086" i="27"/>
  <c r="AG1088" i="27"/>
  <c r="AG1089" i="27"/>
  <c r="AG1090" i="27"/>
  <c r="AG1091" i="27"/>
  <c r="T1099" i="27" l="1"/>
  <c r="U1109" i="27"/>
  <c r="AL1109" i="27" s="1"/>
  <c r="U1108" i="27"/>
  <c r="AL1108" i="27" s="1"/>
  <c r="U1106" i="27"/>
  <c r="AL1106" i="27" s="1"/>
  <c r="U1107" i="27"/>
  <c r="AL1107" i="27" s="1"/>
  <c r="U1102" i="27"/>
  <c r="AL1102" i="27" s="1"/>
  <c r="U1101" i="27"/>
  <c r="AL1101" i="27" s="1"/>
  <c r="U1105" i="27"/>
  <c r="AL1105" i="27" s="1"/>
  <c r="U1104" i="27"/>
  <c r="AL1104" i="27" s="1"/>
  <c r="U1099" i="27"/>
  <c r="AL1099" i="27" s="1"/>
  <c r="U1098" i="27"/>
  <c r="AL1098" i="27" s="1"/>
  <c r="U1097" i="27"/>
  <c r="AL1097" i="27" s="1"/>
  <c r="U1096" i="27"/>
  <c r="AL1096" i="27" s="1"/>
  <c r="U1095" i="27"/>
  <c r="AL1095" i="27" s="1"/>
  <c r="U1086" i="27"/>
  <c r="AL1086" i="27" s="1"/>
  <c r="U1078" i="27"/>
  <c r="AL1078" i="27" s="1"/>
  <c r="U1085" i="27"/>
  <c r="AL1085" i="27" s="1"/>
  <c r="U1077" i="27"/>
  <c r="AL1077" i="27" s="1"/>
  <c r="U1091" i="27"/>
  <c r="AL1091" i="27" s="1"/>
  <c r="U1082" i="27"/>
  <c r="AL1082" i="27" s="1"/>
  <c r="U1089" i="27"/>
  <c r="AL1089" i="27" s="1"/>
  <c r="U1080" i="27"/>
  <c r="AL1080" i="27" s="1"/>
  <c r="U1088" i="27"/>
  <c r="AL1088" i="27" s="1"/>
  <c r="U1079" i="27"/>
  <c r="AL1079" i="27" s="1"/>
  <c r="U1084" i="27"/>
  <c r="AL1084" i="27" s="1"/>
  <c r="U1076" i="27"/>
  <c r="AL1076" i="27" s="1"/>
  <c r="K1071" i="27" l="1"/>
  <c r="K1072" i="27"/>
  <c r="K1073" i="27"/>
  <c r="K1074" i="27"/>
  <c r="D1075" i="27"/>
  <c r="D1074" i="27"/>
  <c r="D1073" i="27"/>
  <c r="D1072" i="27"/>
  <c r="C1072" i="27"/>
  <c r="C1073" i="27"/>
  <c r="C1074" i="27"/>
  <c r="C1075" i="27"/>
  <c r="H1072" i="27"/>
  <c r="H1073" i="27"/>
  <c r="H1074" i="27"/>
  <c r="H1075" i="27"/>
  <c r="R1072" i="27"/>
  <c r="R1073" i="27"/>
  <c r="T1073" i="27" s="1"/>
  <c r="R1074" i="27"/>
  <c r="T1074" i="27" s="1"/>
  <c r="U1074" i="27" s="1"/>
  <c r="AL1074" i="27" s="1"/>
  <c r="R1075" i="27"/>
  <c r="T1075" i="27" s="1"/>
  <c r="U1075" i="27" s="1"/>
  <c r="AL1075" i="27" s="1"/>
  <c r="S1072" i="27"/>
  <c r="S1073" i="27"/>
  <c r="S1074" i="27"/>
  <c r="S1075" i="27"/>
  <c r="AD1072" i="27"/>
  <c r="AD1073" i="27"/>
  <c r="AD1074" i="27"/>
  <c r="AD1075" i="27"/>
  <c r="AE1072" i="27"/>
  <c r="AE1073" i="27"/>
  <c r="AE1074" i="27"/>
  <c r="AE1075" i="27"/>
  <c r="AF1072" i="27"/>
  <c r="AF1073" i="27"/>
  <c r="AF1074" i="27"/>
  <c r="AF1075" i="27"/>
  <c r="AG1072" i="27"/>
  <c r="AG1073" i="27"/>
  <c r="AG1074" i="27"/>
  <c r="AG1075" i="27"/>
  <c r="T1072" i="27" l="1"/>
  <c r="U1072" i="27" s="1"/>
  <c r="AL1072" i="27" s="1"/>
  <c r="U1073" i="27"/>
  <c r="AL1073" i="27" s="1"/>
  <c r="K1070" i="27" l="1"/>
  <c r="K1069" i="27"/>
  <c r="K1068" i="27"/>
  <c r="K1067" i="27"/>
  <c r="D1071" i="27"/>
  <c r="D1070" i="27"/>
  <c r="D1069" i="27"/>
  <c r="D1068" i="27"/>
  <c r="D1067" i="27"/>
  <c r="C1067" i="27"/>
  <c r="C1068" i="27"/>
  <c r="C1069" i="27"/>
  <c r="C1070" i="27"/>
  <c r="C1071" i="27"/>
  <c r="H1067" i="27"/>
  <c r="H1068" i="27"/>
  <c r="H1069" i="27"/>
  <c r="H1070" i="27"/>
  <c r="H1071" i="27"/>
  <c r="R1067" i="27"/>
  <c r="T1067" i="27" s="1"/>
  <c r="R1068" i="27"/>
  <c r="R1069" i="27"/>
  <c r="T1069" i="27" s="1"/>
  <c r="U1069" i="27" s="1"/>
  <c r="AL1069" i="27" s="1"/>
  <c r="R1070" i="27"/>
  <c r="T1070" i="27" s="1"/>
  <c r="R1071" i="27"/>
  <c r="S1067" i="27"/>
  <c r="S1068" i="27"/>
  <c r="S1069" i="27"/>
  <c r="S1070" i="27"/>
  <c r="S1071" i="27"/>
  <c r="AD1067" i="27"/>
  <c r="AD1068" i="27"/>
  <c r="AD1069" i="27"/>
  <c r="AD1070" i="27"/>
  <c r="AD1071" i="27"/>
  <c r="AE1067" i="27"/>
  <c r="AE1068" i="27"/>
  <c r="AE1069" i="27"/>
  <c r="AE1070" i="27"/>
  <c r="AE1071" i="27"/>
  <c r="AF1067" i="27"/>
  <c r="AF1068" i="27"/>
  <c r="AF1069" i="27"/>
  <c r="AF1070" i="27"/>
  <c r="AF1071" i="27"/>
  <c r="AG1067" i="27"/>
  <c r="AG1068" i="27"/>
  <c r="AG1069" i="27"/>
  <c r="AG1070" i="27"/>
  <c r="AG1071" i="27"/>
  <c r="K1061" i="27"/>
  <c r="K1062" i="27"/>
  <c r="K1063" i="27"/>
  <c r="K1064" i="27"/>
  <c r="K1065" i="27"/>
  <c r="K1066" i="27"/>
  <c r="D1066" i="27"/>
  <c r="D1065" i="27"/>
  <c r="D1064" i="27"/>
  <c r="D1063" i="27"/>
  <c r="D1062" i="27"/>
  <c r="D1061" i="27"/>
  <c r="C1062" i="27"/>
  <c r="C1063" i="27"/>
  <c r="C1064" i="27"/>
  <c r="C1065" i="27"/>
  <c r="C1066" i="27"/>
  <c r="H1062" i="27"/>
  <c r="H1063" i="27"/>
  <c r="H1064" i="27"/>
  <c r="H1065" i="27"/>
  <c r="H1066" i="27"/>
  <c r="R1062" i="27"/>
  <c r="R1063" i="27"/>
  <c r="R1064" i="27"/>
  <c r="R1065" i="27"/>
  <c r="R1066" i="27"/>
  <c r="S1062" i="27"/>
  <c r="S1063" i="27"/>
  <c r="S1064" i="27"/>
  <c r="S1065" i="27"/>
  <c r="S1066" i="27"/>
  <c r="AD1062" i="27"/>
  <c r="AD1063" i="27"/>
  <c r="AD1064" i="27"/>
  <c r="AD1065" i="27"/>
  <c r="AD1066" i="27"/>
  <c r="AE1062" i="27"/>
  <c r="AE1063" i="27"/>
  <c r="AE1064" i="27"/>
  <c r="AE1065" i="27"/>
  <c r="AE1066" i="27"/>
  <c r="AF1062" i="27"/>
  <c r="AF1063" i="27"/>
  <c r="AF1064" i="27"/>
  <c r="AF1065" i="27"/>
  <c r="AF1066" i="27"/>
  <c r="AG1062" i="27"/>
  <c r="AG1063" i="27"/>
  <c r="AG1064" i="27"/>
  <c r="AG1065" i="27"/>
  <c r="AG1066" i="27"/>
  <c r="C1061" i="27"/>
  <c r="H1061" i="27"/>
  <c r="R1061" i="27"/>
  <c r="S1061" i="27"/>
  <c r="AD1061" i="27"/>
  <c r="AE1061" i="27"/>
  <c r="AF1061" i="27"/>
  <c r="AG1061" i="27"/>
  <c r="T1064" i="27" l="1"/>
  <c r="U1064" i="27" s="1"/>
  <c r="AL1064" i="27" s="1"/>
  <c r="T1071" i="27"/>
  <c r="T1063" i="27"/>
  <c r="T1068" i="27"/>
  <c r="U1068" i="27" s="1"/>
  <c r="AL1068" i="27" s="1"/>
  <c r="T1066" i="27"/>
  <c r="U1066" i="27" s="1"/>
  <c r="AL1066" i="27" s="1"/>
  <c r="U1067" i="27"/>
  <c r="AL1067" i="27" s="1"/>
  <c r="U1071" i="27"/>
  <c r="AL1071" i="27" s="1"/>
  <c r="U1070" i="27"/>
  <c r="AL1070" i="27" s="1"/>
  <c r="T1062" i="27"/>
  <c r="U1062" i="27" s="1"/>
  <c r="AL1062" i="27" s="1"/>
  <c r="T1061" i="27"/>
  <c r="U1061" i="27" s="1"/>
  <c r="AL1061" i="27" s="1"/>
  <c r="T1065" i="27"/>
  <c r="U1063" i="27"/>
  <c r="AL1063" i="27" s="1"/>
  <c r="U1065" i="27"/>
  <c r="AL1065" i="27" s="1"/>
  <c r="K1054" i="27" l="1"/>
  <c r="K1055" i="27"/>
  <c r="K1056" i="27"/>
  <c r="K1057" i="27"/>
  <c r="K1058" i="27"/>
  <c r="K1059" i="27"/>
  <c r="K1060" i="27"/>
  <c r="D1060" i="27"/>
  <c r="D1059" i="27"/>
  <c r="D1058" i="27"/>
  <c r="D1057" i="27"/>
  <c r="D1056" i="27"/>
  <c r="D1055" i="27"/>
  <c r="D1054" i="27"/>
  <c r="C1055" i="27"/>
  <c r="C1056" i="27"/>
  <c r="C1057" i="27"/>
  <c r="C1058" i="27"/>
  <c r="C1059" i="27"/>
  <c r="C1060" i="27"/>
  <c r="H1055" i="27"/>
  <c r="H1056" i="27"/>
  <c r="H1057" i="27"/>
  <c r="H1058" i="27"/>
  <c r="H1059" i="27"/>
  <c r="H1060" i="27"/>
  <c r="R1055" i="27"/>
  <c r="T1055" i="27" s="1"/>
  <c r="R1056" i="27"/>
  <c r="T1056" i="27" s="1"/>
  <c r="R1057" i="27"/>
  <c r="T1057" i="27" s="1"/>
  <c r="R1058" i="27"/>
  <c r="R1059" i="27"/>
  <c r="T1059" i="27" s="1"/>
  <c r="R1060" i="27"/>
  <c r="T1060" i="27" s="1"/>
  <c r="S1055" i="27"/>
  <c r="S1056" i="27"/>
  <c r="S1057" i="27"/>
  <c r="S1058" i="27"/>
  <c r="S1059" i="27"/>
  <c r="S1060" i="27"/>
  <c r="AD1055" i="27"/>
  <c r="AD1056" i="27"/>
  <c r="AD1057" i="27"/>
  <c r="AD1058" i="27"/>
  <c r="AD1059" i="27"/>
  <c r="AD1060" i="27"/>
  <c r="AE1055" i="27"/>
  <c r="AE1056" i="27"/>
  <c r="AE1057" i="27"/>
  <c r="AE1058" i="27"/>
  <c r="AE1059" i="27"/>
  <c r="AE1060" i="27"/>
  <c r="AF1055" i="27"/>
  <c r="AF1056" i="27"/>
  <c r="AF1057" i="27"/>
  <c r="AF1058" i="27"/>
  <c r="AF1059" i="27"/>
  <c r="AF1060" i="27"/>
  <c r="AG1055" i="27"/>
  <c r="AG1056" i="27"/>
  <c r="AG1057" i="27"/>
  <c r="AG1058" i="27"/>
  <c r="AG1059" i="27"/>
  <c r="AG1060" i="27"/>
  <c r="C1054" i="27"/>
  <c r="H1054" i="27"/>
  <c r="R1054" i="27"/>
  <c r="T1054" i="27" s="1"/>
  <c r="S1054" i="27"/>
  <c r="AD1054" i="27"/>
  <c r="AE1054" i="27"/>
  <c r="AF1054" i="27"/>
  <c r="AG1054" i="27"/>
  <c r="T1058" i="27" l="1"/>
  <c r="U1058" i="27" s="1"/>
  <c r="AL1058" i="27" s="1"/>
  <c r="U1060" i="27"/>
  <c r="AL1060" i="27" s="1"/>
  <c r="U1054" i="27"/>
  <c r="AL1054" i="27" s="1"/>
  <c r="U1057" i="27"/>
  <c r="AL1057" i="27" s="1"/>
  <c r="U1059" i="27"/>
  <c r="AL1059" i="27" s="1"/>
  <c r="U1056" i="27"/>
  <c r="AL1056" i="27" s="1"/>
  <c r="U1055" i="27"/>
  <c r="AL1055" i="27" s="1"/>
  <c r="K1053" i="27" l="1"/>
  <c r="K1052" i="27"/>
  <c r="K1051" i="27"/>
  <c r="K1050" i="27"/>
  <c r="D1053" i="27"/>
  <c r="D1052" i="27"/>
  <c r="D1051" i="27"/>
  <c r="D1050" i="27"/>
  <c r="C1050" i="27"/>
  <c r="C1051" i="27"/>
  <c r="C1052" i="27"/>
  <c r="C1053" i="27"/>
  <c r="H1050" i="27"/>
  <c r="H1051" i="27"/>
  <c r="H1052" i="27"/>
  <c r="H1053" i="27"/>
  <c r="R1050" i="27"/>
  <c r="R1051" i="27"/>
  <c r="R1052" i="27"/>
  <c r="T1052" i="27" s="1"/>
  <c r="R1053" i="27"/>
  <c r="T1053" i="27" s="1"/>
  <c r="U1053" i="27" s="1"/>
  <c r="AL1053" i="27" s="1"/>
  <c r="S1050" i="27"/>
  <c r="S1051" i="27"/>
  <c r="S1052" i="27"/>
  <c r="S1053" i="27"/>
  <c r="AD1050" i="27"/>
  <c r="AD1051" i="27"/>
  <c r="AD1052" i="27"/>
  <c r="AD1053" i="27"/>
  <c r="AE1050" i="27"/>
  <c r="AE1051" i="27"/>
  <c r="AE1052" i="27"/>
  <c r="AE1053" i="27"/>
  <c r="AF1050" i="27"/>
  <c r="AF1051" i="27"/>
  <c r="AF1052" i="27"/>
  <c r="AF1053" i="27"/>
  <c r="AG1050" i="27"/>
  <c r="AG1051" i="27"/>
  <c r="AG1052" i="27"/>
  <c r="AG1053" i="27"/>
  <c r="K1043" i="27"/>
  <c r="K1044" i="27"/>
  <c r="K1045" i="27"/>
  <c r="K1046" i="27"/>
  <c r="K1047" i="27"/>
  <c r="K1048" i="27"/>
  <c r="K1049" i="27"/>
  <c r="D1049" i="27"/>
  <c r="C1049" i="27"/>
  <c r="D1048" i="27"/>
  <c r="C1048" i="27"/>
  <c r="D1047" i="27"/>
  <c r="C1047" i="27"/>
  <c r="D1046" i="27"/>
  <c r="C1046" i="27"/>
  <c r="D1045" i="27"/>
  <c r="C1045" i="27"/>
  <c r="D1044" i="27"/>
  <c r="C1044" i="27"/>
  <c r="D1043" i="27"/>
  <c r="C1043" i="27"/>
  <c r="H1044" i="27"/>
  <c r="H1045" i="27"/>
  <c r="H1046" i="27"/>
  <c r="H1047" i="27"/>
  <c r="H1048" i="27"/>
  <c r="H1049" i="27"/>
  <c r="R1044" i="27"/>
  <c r="T1044" i="27" s="1"/>
  <c r="R1045" i="27"/>
  <c r="T1045" i="27" s="1"/>
  <c r="R1046" i="27"/>
  <c r="R1047" i="27"/>
  <c r="R1048" i="27"/>
  <c r="R1049" i="27"/>
  <c r="S1044" i="27"/>
  <c r="S1045" i="27"/>
  <c r="S1046" i="27"/>
  <c r="S1047" i="27"/>
  <c r="S1048" i="27"/>
  <c r="S1049" i="27"/>
  <c r="AD1044" i="27"/>
  <c r="AD1045" i="27"/>
  <c r="AD1046" i="27"/>
  <c r="AD1047" i="27"/>
  <c r="AD1048" i="27"/>
  <c r="AD1049" i="27"/>
  <c r="AE1044" i="27"/>
  <c r="AE1045" i="27"/>
  <c r="AE1046" i="27"/>
  <c r="AE1047" i="27"/>
  <c r="AE1048" i="27"/>
  <c r="AE1049" i="27"/>
  <c r="AF1044" i="27"/>
  <c r="AF1045" i="27"/>
  <c r="AF1046" i="27"/>
  <c r="AF1047" i="27"/>
  <c r="AF1048" i="27"/>
  <c r="AF1049" i="27"/>
  <c r="AG1044" i="27"/>
  <c r="AG1045" i="27"/>
  <c r="AG1046" i="27"/>
  <c r="AG1047" i="27"/>
  <c r="AG1048" i="27"/>
  <c r="AG1049" i="27"/>
  <c r="H1043" i="27"/>
  <c r="R1043" i="27"/>
  <c r="T1043" i="27" s="1"/>
  <c r="S1043" i="27"/>
  <c r="AD1043" i="27"/>
  <c r="AE1043" i="27"/>
  <c r="AF1043" i="27"/>
  <c r="AG1043" i="27"/>
  <c r="T1047" i="27" l="1"/>
  <c r="T1046" i="27"/>
  <c r="T1050" i="27"/>
  <c r="T1049" i="27"/>
  <c r="U1049" i="27" s="1"/>
  <c r="AL1049" i="27" s="1"/>
  <c r="T1048" i="27"/>
  <c r="U1048" i="27" s="1"/>
  <c r="AL1048" i="27" s="1"/>
  <c r="T1051" i="27"/>
  <c r="U1051" i="27" s="1"/>
  <c r="AL1051" i="27" s="1"/>
  <c r="U1050" i="27"/>
  <c r="AL1050" i="27" s="1"/>
  <c r="U1052" i="27"/>
  <c r="AL1052" i="27" s="1"/>
  <c r="U1047" i="27"/>
  <c r="AL1047" i="27" s="1"/>
  <c r="U1046" i="27"/>
  <c r="AL1046" i="27" s="1"/>
  <c r="U1043" i="27"/>
  <c r="AL1043" i="27" s="1"/>
  <c r="U1045" i="27"/>
  <c r="AL1045" i="27" s="1"/>
  <c r="U1044" i="27"/>
  <c r="AL1044" i="27" s="1"/>
  <c r="K1042" i="27" l="1"/>
  <c r="K1041" i="27"/>
  <c r="D1042" i="27"/>
  <c r="D1041" i="27"/>
  <c r="C1041" i="27"/>
  <c r="C1042" i="27"/>
  <c r="H1041" i="27"/>
  <c r="H1042" i="27"/>
  <c r="R1041" i="27"/>
  <c r="T1041" i="27" s="1"/>
  <c r="R1042" i="27"/>
  <c r="T1042" i="27" s="1"/>
  <c r="S1041" i="27"/>
  <c r="S1042" i="27"/>
  <c r="AD1041" i="27"/>
  <c r="AD1042" i="27"/>
  <c r="AE1041" i="27"/>
  <c r="AE1042" i="27"/>
  <c r="AF1041" i="27"/>
  <c r="AF1042" i="27"/>
  <c r="AG1041" i="27"/>
  <c r="AG1042" i="27"/>
  <c r="K1036" i="27"/>
  <c r="K1037" i="27"/>
  <c r="K1038" i="27"/>
  <c r="K1039" i="27"/>
  <c r="K1040" i="27"/>
  <c r="D1040" i="27"/>
  <c r="D1039" i="27"/>
  <c r="C1039" i="27"/>
  <c r="C1040" i="27"/>
  <c r="H1039" i="27"/>
  <c r="H1040" i="27"/>
  <c r="R1039" i="27"/>
  <c r="R1040" i="27"/>
  <c r="S1039" i="27"/>
  <c r="S1040" i="27"/>
  <c r="AD1039" i="27"/>
  <c r="AD1040" i="27"/>
  <c r="AE1039" i="27"/>
  <c r="AE1040" i="27"/>
  <c r="AF1039" i="27"/>
  <c r="AF1040" i="27"/>
  <c r="AG1039" i="27"/>
  <c r="AG1040" i="27"/>
  <c r="CI182" i="36"/>
  <c r="CJ182" i="36"/>
  <c r="CK182" i="36"/>
  <c r="CL182" i="36"/>
  <c r="CI183" i="36"/>
  <c r="CJ183" i="36"/>
  <c r="CK183" i="36"/>
  <c r="CL183" i="36"/>
  <c r="CI184" i="36"/>
  <c r="CJ184" i="36"/>
  <c r="CK184" i="36"/>
  <c r="CL184" i="36"/>
  <c r="CI185" i="36"/>
  <c r="CJ185" i="36"/>
  <c r="CK185" i="36"/>
  <c r="CL185" i="36"/>
  <c r="CI186" i="36"/>
  <c r="CJ186" i="36"/>
  <c r="CK186" i="36"/>
  <c r="CL186" i="36"/>
  <c r="CI187" i="36"/>
  <c r="CJ187" i="36"/>
  <c r="CK187" i="36"/>
  <c r="CL187" i="36"/>
  <c r="CI188" i="36"/>
  <c r="CJ188" i="36"/>
  <c r="CK188" i="36"/>
  <c r="CL188" i="36"/>
  <c r="CI189" i="36"/>
  <c r="CJ189" i="36"/>
  <c r="CK189" i="36"/>
  <c r="CL189" i="36"/>
  <c r="CI190" i="36"/>
  <c r="CJ190" i="36"/>
  <c r="CK190" i="36"/>
  <c r="CL190" i="36"/>
  <c r="CI191" i="36"/>
  <c r="CJ191" i="36"/>
  <c r="CK191" i="36"/>
  <c r="CL191" i="36"/>
  <c r="CI192" i="36"/>
  <c r="CJ192" i="36"/>
  <c r="CK192" i="36"/>
  <c r="CL192" i="36"/>
  <c r="CI193" i="36"/>
  <c r="CJ193" i="36"/>
  <c r="CK193" i="36"/>
  <c r="CL193" i="36"/>
  <c r="CI194" i="36"/>
  <c r="CJ194" i="36"/>
  <c r="CK194" i="36"/>
  <c r="CL194" i="36"/>
  <c r="CI195" i="36"/>
  <c r="CJ195" i="36"/>
  <c r="CK195" i="36"/>
  <c r="CL195" i="36"/>
  <c r="CI196" i="36"/>
  <c r="CJ196" i="36"/>
  <c r="CK196" i="36"/>
  <c r="CL196" i="36"/>
  <c r="CI197" i="36"/>
  <c r="CJ197" i="36"/>
  <c r="CK197" i="36"/>
  <c r="CL197" i="36"/>
  <c r="CI198" i="36"/>
  <c r="CJ198" i="36"/>
  <c r="CK198" i="36"/>
  <c r="CL198" i="36"/>
  <c r="CI199" i="36"/>
  <c r="CJ199" i="36"/>
  <c r="CK199" i="36"/>
  <c r="CL199" i="36"/>
  <c r="CI200" i="36"/>
  <c r="CJ200" i="36"/>
  <c r="CK200" i="36"/>
  <c r="CL200" i="36"/>
  <c r="CI201" i="36"/>
  <c r="CJ201" i="36"/>
  <c r="CK201" i="36"/>
  <c r="CL201" i="36"/>
  <c r="CI202" i="36"/>
  <c r="CJ202" i="36"/>
  <c r="CK202" i="36"/>
  <c r="CL202" i="36"/>
  <c r="CI203" i="36"/>
  <c r="CJ203" i="36"/>
  <c r="CK203" i="36"/>
  <c r="CL203" i="36"/>
  <c r="CI204" i="36"/>
  <c r="CJ204" i="36"/>
  <c r="CK204" i="36"/>
  <c r="CL204" i="36"/>
  <c r="CI205" i="36"/>
  <c r="CJ205" i="36"/>
  <c r="CK205" i="36"/>
  <c r="CL205" i="36"/>
  <c r="CI206" i="36"/>
  <c r="CJ206" i="36"/>
  <c r="CK206" i="36"/>
  <c r="CL206" i="36"/>
  <c r="CI207" i="36"/>
  <c r="CJ207" i="36"/>
  <c r="CK207" i="36"/>
  <c r="CL207" i="36"/>
  <c r="CI208" i="36"/>
  <c r="CJ208" i="36"/>
  <c r="CK208" i="36"/>
  <c r="CL208" i="36"/>
  <c r="CI209" i="36"/>
  <c r="CJ209" i="36"/>
  <c r="CK209" i="36"/>
  <c r="CL209" i="36"/>
  <c r="CI210" i="36"/>
  <c r="CJ210" i="36"/>
  <c r="CK210" i="36"/>
  <c r="CL210" i="36"/>
  <c r="CI211" i="36"/>
  <c r="CJ211" i="36"/>
  <c r="CK211" i="36"/>
  <c r="CL211" i="36"/>
  <c r="CI212" i="36"/>
  <c r="CJ212" i="36"/>
  <c r="CK212" i="36"/>
  <c r="CL212" i="36"/>
  <c r="CI213" i="36"/>
  <c r="CJ213" i="36"/>
  <c r="CK213" i="36"/>
  <c r="CL213" i="36"/>
  <c r="CI214" i="36"/>
  <c r="CJ214" i="36"/>
  <c r="CK214" i="36"/>
  <c r="CL214" i="36"/>
  <c r="CI215" i="36"/>
  <c r="CJ215" i="36"/>
  <c r="CK215" i="36"/>
  <c r="CL215" i="36"/>
  <c r="CI216" i="36"/>
  <c r="CJ216" i="36"/>
  <c r="CK216" i="36"/>
  <c r="CL216" i="36"/>
  <c r="CI217" i="36"/>
  <c r="CJ217" i="36"/>
  <c r="CK217" i="36"/>
  <c r="CL217" i="36"/>
  <c r="CI218" i="36"/>
  <c r="CJ218" i="36"/>
  <c r="CK218" i="36"/>
  <c r="CL218" i="36"/>
  <c r="CI219" i="36"/>
  <c r="CJ219" i="36"/>
  <c r="CK219" i="36"/>
  <c r="CL219" i="36"/>
  <c r="CI220" i="36"/>
  <c r="CJ220" i="36"/>
  <c r="CK220" i="36"/>
  <c r="CL220" i="36"/>
  <c r="CI221" i="36"/>
  <c r="CJ221" i="36"/>
  <c r="CK221" i="36"/>
  <c r="CL221" i="36"/>
  <c r="CI222" i="36"/>
  <c r="CJ222" i="36"/>
  <c r="CK222" i="36"/>
  <c r="CL222" i="36"/>
  <c r="CI223" i="36"/>
  <c r="CJ223" i="36"/>
  <c r="CK223" i="36"/>
  <c r="CL223" i="36"/>
  <c r="CI224" i="36"/>
  <c r="CJ224" i="36"/>
  <c r="CK224" i="36"/>
  <c r="CL224" i="36"/>
  <c r="CI225" i="36"/>
  <c r="CJ225" i="36"/>
  <c r="CK225" i="36"/>
  <c r="CL225" i="36"/>
  <c r="CI226" i="36"/>
  <c r="CJ226" i="36"/>
  <c r="CK226" i="36"/>
  <c r="CL226" i="36"/>
  <c r="CI227" i="36"/>
  <c r="CJ227" i="36"/>
  <c r="CK227" i="36"/>
  <c r="CL227" i="36"/>
  <c r="CI228" i="36"/>
  <c r="CJ228" i="36"/>
  <c r="CK228" i="36"/>
  <c r="CL228" i="36"/>
  <c r="CI229" i="36"/>
  <c r="CJ229" i="36"/>
  <c r="CK229" i="36"/>
  <c r="CL229" i="36"/>
  <c r="CI230" i="36"/>
  <c r="CJ230" i="36"/>
  <c r="CK230" i="36"/>
  <c r="CL230" i="36"/>
  <c r="CI231" i="36"/>
  <c r="CJ231" i="36"/>
  <c r="CK231" i="36"/>
  <c r="CL231" i="36"/>
  <c r="CI232" i="36"/>
  <c r="CJ232" i="36"/>
  <c r="CK232" i="36"/>
  <c r="CL232" i="36"/>
  <c r="CI233" i="36"/>
  <c r="CJ233" i="36"/>
  <c r="CK233" i="36"/>
  <c r="CL233" i="36"/>
  <c r="CI234" i="36"/>
  <c r="CJ234" i="36"/>
  <c r="CK234" i="36"/>
  <c r="CL234" i="36"/>
  <c r="CI235" i="36"/>
  <c r="CJ235" i="36"/>
  <c r="CK235" i="36"/>
  <c r="CL235" i="36"/>
  <c r="CI236" i="36"/>
  <c r="CJ236" i="36"/>
  <c r="CK236" i="36"/>
  <c r="CL236" i="36"/>
  <c r="CI237" i="36"/>
  <c r="CJ237" i="36"/>
  <c r="CK237" i="36"/>
  <c r="CL237" i="36"/>
  <c r="CI238" i="36"/>
  <c r="CJ238" i="36"/>
  <c r="CK238" i="36"/>
  <c r="CL238" i="36"/>
  <c r="CI239" i="36"/>
  <c r="CJ239" i="36"/>
  <c r="CK239" i="36"/>
  <c r="CL239" i="36"/>
  <c r="CI240" i="36"/>
  <c r="CJ240" i="36"/>
  <c r="CK240" i="36"/>
  <c r="CL240" i="36"/>
  <c r="CI241" i="36"/>
  <c r="CJ241" i="36"/>
  <c r="CK241" i="36"/>
  <c r="CL241" i="36"/>
  <c r="CI242" i="36"/>
  <c r="CJ242" i="36"/>
  <c r="CK242" i="36"/>
  <c r="CL242" i="36"/>
  <c r="CI243" i="36"/>
  <c r="CJ243" i="36"/>
  <c r="CK243" i="36"/>
  <c r="CL243" i="36"/>
  <c r="CI244" i="36"/>
  <c r="CJ244" i="36"/>
  <c r="CK244" i="36"/>
  <c r="CL244" i="36"/>
  <c r="CI245" i="36"/>
  <c r="CJ245" i="36"/>
  <c r="CK245" i="36"/>
  <c r="CL245" i="36"/>
  <c r="CI246" i="36"/>
  <c r="CJ246" i="36"/>
  <c r="CK246" i="36"/>
  <c r="CL246" i="36"/>
  <c r="CI247" i="36"/>
  <c r="CJ247" i="36"/>
  <c r="CK247" i="36"/>
  <c r="CL247" i="36"/>
  <c r="CI248" i="36"/>
  <c r="CJ248" i="36"/>
  <c r="CK248" i="36"/>
  <c r="CL248" i="36"/>
  <c r="CI249" i="36"/>
  <c r="CJ249" i="36"/>
  <c r="CK249" i="36"/>
  <c r="CL249" i="36"/>
  <c r="CI250" i="36"/>
  <c r="CJ250" i="36"/>
  <c r="CK250" i="36"/>
  <c r="CL250" i="36"/>
  <c r="CI251" i="36"/>
  <c r="CJ251" i="36"/>
  <c r="CK251" i="36"/>
  <c r="CL251" i="36"/>
  <c r="CI252" i="36"/>
  <c r="CJ252" i="36"/>
  <c r="CK252" i="36"/>
  <c r="CL252" i="36"/>
  <c r="CI253" i="36"/>
  <c r="CJ253" i="36"/>
  <c r="CK253" i="36"/>
  <c r="CL253" i="36"/>
  <c r="CI254" i="36"/>
  <c r="CJ254" i="36"/>
  <c r="CK254" i="36"/>
  <c r="CL254" i="36"/>
  <c r="CI255" i="36"/>
  <c r="CJ255" i="36"/>
  <c r="CK255" i="36"/>
  <c r="CL255" i="36"/>
  <c r="CI256" i="36"/>
  <c r="CJ256" i="36"/>
  <c r="CK256" i="36"/>
  <c r="CL256" i="36"/>
  <c r="CI257" i="36"/>
  <c r="CJ257" i="36"/>
  <c r="CK257" i="36"/>
  <c r="CL257" i="36"/>
  <c r="CI258" i="36"/>
  <c r="CJ258" i="36"/>
  <c r="CK258" i="36"/>
  <c r="CL258" i="36"/>
  <c r="CI259" i="36"/>
  <c r="CJ259" i="36"/>
  <c r="CK259" i="36"/>
  <c r="CL259" i="36"/>
  <c r="CI260" i="36"/>
  <c r="CJ260" i="36"/>
  <c r="CK260" i="36"/>
  <c r="CL260" i="36"/>
  <c r="CI261" i="36"/>
  <c r="CJ261" i="36"/>
  <c r="CK261" i="36"/>
  <c r="CL261" i="36"/>
  <c r="CI262" i="36"/>
  <c r="CJ262" i="36"/>
  <c r="CK262" i="36"/>
  <c r="CL262" i="36"/>
  <c r="CI263" i="36"/>
  <c r="CJ263" i="36"/>
  <c r="CK263" i="36"/>
  <c r="CL263" i="36"/>
  <c r="CI264" i="36"/>
  <c r="CJ264" i="36"/>
  <c r="CK264" i="36"/>
  <c r="CL264" i="36"/>
  <c r="CI265" i="36"/>
  <c r="CJ265" i="36"/>
  <c r="CK265" i="36"/>
  <c r="CL265" i="36"/>
  <c r="CI266" i="36"/>
  <c r="CJ266" i="36"/>
  <c r="CK266" i="36"/>
  <c r="CL266" i="36"/>
  <c r="CI267" i="36"/>
  <c r="CJ267" i="36"/>
  <c r="CK267" i="36"/>
  <c r="CL267" i="36"/>
  <c r="CI268" i="36"/>
  <c r="CJ268" i="36"/>
  <c r="CK268" i="36"/>
  <c r="CL268" i="36"/>
  <c r="CI269" i="36"/>
  <c r="CJ269" i="36"/>
  <c r="CK269" i="36"/>
  <c r="CL269" i="36"/>
  <c r="CI270" i="36"/>
  <c r="CJ270" i="36"/>
  <c r="CK270" i="36"/>
  <c r="CL270" i="36"/>
  <c r="CI271" i="36"/>
  <c r="CJ271" i="36"/>
  <c r="CK271" i="36"/>
  <c r="CL271" i="36"/>
  <c r="CI272" i="36"/>
  <c r="CJ272" i="36"/>
  <c r="CK272" i="36"/>
  <c r="CL272" i="36"/>
  <c r="CI273" i="36"/>
  <c r="CJ273" i="36"/>
  <c r="CK273" i="36"/>
  <c r="CL273" i="36"/>
  <c r="CI274" i="36"/>
  <c r="CJ274" i="36"/>
  <c r="CK274" i="36"/>
  <c r="CL274" i="36"/>
  <c r="CI275" i="36"/>
  <c r="CJ275" i="36"/>
  <c r="CK275" i="36"/>
  <c r="CL275" i="36"/>
  <c r="CI276" i="36"/>
  <c r="CJ276" i="36"/>
  <c r="CK276" i="36"/>
  <c r="CL276" i="36"/>
  <c r="CI277" i="36"/>
  <c r="CJ277" i="36"/>
  <c r="CK277" i="36"/>
  <c r="CL277" i="36"/>
  <c r="CI278" i="36"/>
  <c r="CJ278" i="36"/>
  <c r="CK278" i="36"/>
  <c r="CL278" i="36"/>
  <c r="CI279" i="36"/>
  <c r="CJ279" i="36"/>
  <c r="CK279" i="36"/>
  <c r="CL279" i="36"/>
  <c r="CI280" i="36"/>
  <c r="CJ280" i="36"/>
  <c r="CK280" i="36"/>
  <c r="CL280" i="36"/>
  <c r="CI281" i="36"/>
  <c r="CJ281" i="36"/>
  <c r="CK281" i="36"/>
  <c r="CL281" i="36"/>
  <c r="CI282" i="36"/>
  <c r="CJ282" i="36"/>
  <c r="CK282" i="36"/>
  <c r="CL282" i="36"/>
  <c r="CI283" i="36"/>
  <c r="CJ283" i="36"/>
  <c r="CK283" i="36"/>
  <c r="CL283" i="36"/>
  <c r="CI284" i="36"/>
  <c r="CJ284" i="36"/>
  <c r="CK284" i="36"/>
  <c r="CL284" i="36"/>
  <c r="CI285" i="36"/>
  <c r="CJ285" i="36"/>
  <c r="CK285" i="36"/>
  <c r="CL285" i="36"/>
  <c r="CI286" i="36"/>
  <c r="CJ286" i="36"/>
  <c r="CK286" i="36"/>
  <c r="CL286" i="36"/>
  <c r="CI287" i="36"/>
  <c r="CJ287" i="36"/>
  <c r="CK287" i="36"/>
  <c r="CL287" i="36"/>
  <c r="CI288" i="36"/>
  <c r="CJ288" i="36"/>
  <c r="CK288" i="36"/>
  <c r="CL288" i="36"/>
  <c r="CI289" i="36"/>
  <c r="CJ289" i="36"/>
  <c r="CK289" i="36"/>
  <c r="CL289" i="36"/>
  <c r="CI290" i="36"/>
  <c r="CJ290" i="36"/>
  <c r="CK290" i="36"/>
  <c r="CL290" i="36"/>
  <c r="CI291" i="36"/>
  <c r="CJ291" i="36"/>
  <c r="CK291" i="36"/>
  <c r="CL291" i="36"/>
  <c r="CI292" i="36"/>
  <c r="CJ292" i="36"/>
  <c r="CK292" i="36"/>
  <c r="CL292" i="36"/>
  <c r="CI293" i="36"/>
  <c r="CJ293" i="36"/>
  <c r="CK293" i="36"/>
  <c r="CL293" i="36"/>
  <c r="CI294" i="36"/>
  <c r="CJ294" i="36"/>
  <c r="CK294" i="36"/>
  <c r="CL294" i="36"/>
  <c r="CI295" i="36"/>
  <c r="CJ295" i="36"/>
  <c r="CK295" i="36"/>
  <c r="CL295" i="36"/>
  <c r="CI296" i="36"/>
  <c r="CJ296" i="36"/>
  <c r="CK296" i="36"/>
  <c r="CL296" i="36"/>
  <c r="CI297" i="36"/>
  <c r="CJ297" i="36"/>
  <c r="CK297" i="36"/>
  <c r="CL297" i="36"/>
  <c r="CI298" i="36"/>
  <c r="CJ298" i="36"/>
  <c r="CK298" i="36"/>
  <c r="CL298" i="36"/>
  <c r="CI299" i="36"/>
  <c r="CJ299" i="36"/>
  <c r="CK299" i="36"/>
  <c r="CL299" i="36"/>
  <c r="CI300" i="36"/>
  <c r="CJ300" i="36"/>
  <c r="CK300" i="36"/>
  <c r="CL300" i="36"/>
  <c r="CI301" i="36"/>
  <c r="CJ301" i="36"/>
  <c r="CK301" i="36"/>
  <c r="CL301" i="36"/>
  <c r="CI302" i="36"/>
  <c r="CJ302" i="36"/>
  <c r="CK302" i="36"/>
  <c r="CL302" i="36"/>
  <c r="CI303" i="36"/>
  <c r="CJ303" i="36"/>
  <c r="CK303" i="36"/>
  <c r="CL303" i="36"/>
  <c r="CI304" i="36"/>
  <c r="CJ304" i="36"/>
  <c r="CK304" i="36"/>
  <c r="CL304" i="36"/>
  <c r="CI305" i="36"/>
  <c r="CJ305" i="36"/>
  <c r="CK305" i="36"/>
  <c r="CL305" i="36"/>
  <c r="CI306" i="36"/>
  <c r="CJ306" i="36"/>
  <c r="CK306" i="36"/>
  <c r="CL306" i="36"/>
  <c r="CI307" i="36"/>
  <c r="CJ307" i="36"/>
  <c r="CK307" i="36"/>
  <c r="CL307" i="36"/>
  <c r="CI308" i="36"/>
  <c r="CJ308" i="36"/>
  <c r="CK308" i="36"/>
  <c r="CL308" i="36"/>
  <c r="CI309" i="36"/>
  <c r="CJ309" i="36"/>
  <c r="CK309" i="36"/>
  <c r="CL309" i="36"/>
  <c r="CI310" i="36"/>
  <c r="CJ310" i="36"/>
  <c r="CK310" i="36"/>
  <c r="CL310" i="36"/>
  <c r="CI311" i="36"/>
  <c r="CJ311" i="36"/>
  <c r="CK311" i="36"/>
  <c r="CL311" i="36"/>
  <c r="CI312" i="36"/>
  <c r="CJ312" i="36"/>
  <c r="CK312" i="36"/>
  <c r="CL312" i="36"/>
  <c r="CI313" i="36"/>
  <c r="CJ313" i="36"/>
  <c r="CK313" i="36"/>
  <c r="CL313" i="36"/>
  <c r="CI314" i="36"/>
  <c r="CJ314" i="36"/>
  <c r="CK314" i="36"/>
  <c r="CL314" i="36"/>
  <c r="CI315" i="36"/>
  <c r="CJ315" i="36"/>
  <c r="CK315" i="36"/>
  <c r="CL315" i="36"/>
  <c r="CI316" i="36"/>
  <c r="CJ316" i="36"/>
  <c r="CK316" i="36"/>
  <c r="CL316" i="36"/>
  <c r="CI317" i="36"/>
  <c r="CJ317" i="36"/>
  <c r="CK317" i="36"/>
  <c r="CL317" i="36"/>
  <c r="CI318" i="36"/>
  <c r="CJ318" i="36"/>
  <c r="CK318" i="36"/>
  <c r="CL318" i="36"/>
  <c r="CI319" i="36"/>
  <c r="CJ319" i="36"/>
  <c r="CK319" i="36"/>
  <c r="CL319" i="36"/>
  <c r="CI320" i="36"/>
  <c r="CJ320" i="36"/>
  <c r="CK320" i="36"/>
  <c r="CL320" i="36"/>
  <c r="CI321" i="36"/>
  <c r="CJ321" i="36"/>
  <c r="CK321" i="36"/>
  <c r="CL321" i="36"/>
  <c r="CI322" i="36"/>
  <c r="CJ322" i="36"/>
  <c r="CK322" i="36"/>
  <c r="CL322" i="36"/>
  <c r="CI323" i="36"/>
  <c r="CJ323" i="36"/>
  <c r="CK323" i="36"/>
  <c r="CL323" i="36"/>
  <c r="CI324" i="36"/>
  <c r="CJ324" i="36"/>
  <c r="CK324" i="36"/>
  <c r="CL324" i="36"/>
  <c r="CI325" i="36"/>
  <c r="CJ325" i="36"/>
  <c r="CK325" i="36"/>
  <c r="CL325" i="36"/>
  <c r="CI326" i="36"/>
  <c r="CJ326" i="36"/>
  <c r="CK326" i="36"/>
  <c r="CL326" i="36"/>
  <c r="CI327" i="36"/>
  <c r="CJ327" i="36"/>
  <c r="CK327" i="36"/>
  <c r="CL327" i="36"/>
  <c r="CI328" i="36"/>
  <c r="CJ328" i="36"/>
  <c r="CK328" i="36"/>
  <c r="CL328" i="36"/>
  <c r="CI329" i="36"/>
  <c r="CJ329" i="36"/>
  <c r="CK329" i="36"/>
  <c r="CL329" i="36"/>
  <c r="CI330" i="36"/>
  <c r="CJ330" i="36"/>
  <c r="CK330" i="36"/>
  <c r="CL330" i="36"/>
  <c r="CI331" i="36"/>
  <c r="CJ331" i="36"/>
  <c r="CK331" i="36"/>
  <c r="CL331" i="36"/>
  <c r="CI332" i="36"/>
  <c r="CJ332" i="36"/>
  <c r="CK332" i="36"/>
  <c r="CL332" i="36"/>
  <c r="CI333" i="36"/>
  <c r="CJ333" i="36"/>
  <c r="CK333" i="36"/>
  <c r="CL333" i="36"/>
  <c r="CI334" i="36"/>
  <c r="CJ334" i="36"/>
  <c r="CK334" i="36"/>
  <c r="CL334" i="36"/>
  <c r="CI335" i="36"/>
  <c r="CJ335" i="36"/>
  <c r="CK335" i="36"/>
  <c r="CL335" i="36"/>
  <c r="CI336" i="36"/>
  <c r="CJ336" i="36"/>
  <c r="CK336" i="36"/>
  <c r="CL336" i="36"/>
  <c r="CI337" i="36"/>
  <c r="CJ337" i="36"/>
  <c r="CK337" i="36"/>
  <c r="CL337" i="36"/>
  <c r="CI338" i="36"/>
  <c r="CJ338" i="36"/>
  <c r="CK338" i="36"/>
  <c r="CL338" i="36"/>
  <c r="CI339" i="36"/>
  <c r="CJ339" i="36"/>
  <c r="CK339" i="36"/>
  <c r="CL339" i="36"/>
  <c r="CI340" i="36"/>
  <c r="CJ340" i="36"/>
  <c r="CK340" i="36"/>
  <c r="CL340" i="36"/>
  <c r="CI341" i="36"/>
  <c r="CJ341" i="36"/>
  <c r="CK341" i="36"/>
  <c r="CL341" i="36"/>
  <c r="CI342" i="36"/>
  <c r="CJ342" i="36"/>
  <c r="CK342" i="36"/>
  <c r="CL342" i="36"/>
  <c r="CI343" i="36"/>
  <c r="CJ343" i="36"/>
  <c r="CK343" i="36"/>
  <c r="CL343" i="36"/>
  <c r="CI344" i="36"/>
  <c r="CJ344" i="36"/>
  <c r="CK344" i="36"/>
  <c r="CL344" i="36"/>
  <c r="CI345" i="36"/>
  <c r="CJ345" i="36"/>
  <c r="CK345" i="36"/>
  <c r="CL345" i="36"/>
  <c r="CI346" i="36"/>
  <c r="CJ346" i="36"/>
  <c r="CK346" i="36"/>
  <c r="CL346" i="36"/>
  <c r="CI347" i="36"/>
  <c r="CJ347" i="36"/>
  <c r="CK347" i="36"/>
  <c r="CL347" i="36"/>
  <c r="CI348" i="36"/>
  <c r="CJ348" i="36"/>
  <c r="CK348" i="36"/>
  <c r="CL348" i="36"/>
  <c r="CI349" i="36"/>
  <c r="CJ349" i="36"/>
  <c r="CK349" i="36"/>
  <c r="CL349" i="36"/>
  <c r="CI350" i="36"/>
  <c r="CJ350" i="36"/>
  <c r="CK350" i="36"/>
  <c r="CL350" i="36"/>
  <c r="CI351" i="36"/>
  <c r="CJ351" i="36"/>
  <c r="CK351" i="36"/>
  <c r="CL351" i="36"/>
  <c r="CI352" i="36"/>
  <c r="CJ352" i="36"/>
  <c r="CK352" i="36"/>
  <c r="CL352" i="36"/>
  <c r="CI353" i="36"/>
  <c r="CJ353" i="36"/>
  <c r="CK353" i="36"/>
  <c r="CL353" i="36"/>
  <c r="CI354" i="36"/>
  <c r="CJ354" i="36"/>
  <c r="CK354" i="36"/>
  <c r="CL354" i="36"/>
  <c r="CI355" i="36"/>
  <c r="CJ355" i="36"/>
  <c r="CK355" i="36"/>
  <c r="CL355" i="36"/>
  <c r="CI356" i="36"/>
  <c r="CJ356" i="36"/>
  <c r="CK356" i="36"/>
  <c r="CL356" i="36"/>
  <c r="CI357" i="36"/>
  <c r="CJ357" i="36"/>
  <c r="CK357" i="36"/>
  <c r="CL357" i="36"/>
  <c r="CI358" i="36"/>
  <c r="CJ358" i="36"/>
  <c r="CK358" i="36"/>
  <c r="CL358" i="36"/>
  <c r="CI359" i="36"/>
  <c r="CJ359" i="36"/>
  <c r="CK359" i="36"/>
  <c r="CL359" i="36"/>
  <c r="CI360" i="36"/>
  <c r="CJ360" i="36"/>
  <c r="CK360" i="36"/>
  <c r="CL360" i="36"/>
  <c r="CI361" i="36"/>
  <c r="CJ361" i="36"/>
  <c r="CK361" i="36"/>
  <c r="CL361" i="36"/>
  <c r="CI362" i="36"/>
  <c r="CJ362" i="36"/>
  <c r="CK362" i="36"/>
  <c r="CL362" i="36"/>
  <c r="CI363" i="36"/>
  <c r="CJ363" i="36"/>
  <c r="CK363" i="36"/>
  <c r="CL363" i="36"/>
  <c r="CI364" i="36"/>
  <c r="CJ364" i="36"/>
  <c r="CK364" i="36"/>
  <c r="CL364" i="36"/>
  <c r="CI365" i="36"/>
  <c r="CJ365" i="36"/>
  <c r="CK365" i="36"/>
  <c r="CL365" i="36"/>
  <c r="CI366" i="36"/>
  <c r="CJ366" i="36"/>
  <c r="CK366" i="36"/>
  <c r="CL366" i="36"/>
  <c r="CI367" i="36"/>
  <c r="CJ367" i="36"/>
  <c r="CK367" i="36"/>
  <c r="CL367" i="36"/>
  <c r="CI368" i="36"/>
  <c r="CJ368" i="36"/>
  <c r="CK368" i="36"/>
  <c r="CL368" i="36"/>
  <c r="CI369" i="36"/>
  <c r="CJ369" i="36"/>
  <c r="CK369" i="36"/>
  <c r="CL369" i="36"/>
  <c r="CI370" i="36"/>
  <c r="CJ370" i="36"/>
  <c r="CK370" i="36"/>
  <c r="CL370" i="36"/>
  <c r="CI371" i="36"/>
  <c r="CJ371" i="36"/>
  <c r="CK371" i="36"/>
  <c r="CL371" i="36"/>
  <c r="CI372" i="36"/>
  <c r="CJ372" i="36"/>
  <c r="CK372" i="36"/>
  <c r="CL372" i="36"/>
  <c r="CI373" i="36"/>
  <c r="CJ373" i="36"/>
  <c r="CK373" i="36"/>
  <c r="CL373" i="36"/>
  <c r="CI374" i="36"/>
  <c r="CJ374" i="36"/>
  <c r="CK374" i="36"/>
  <c r="CL374" i="36"/>
  <c r="CI375" i="36"/>
  <c r="CJ375" i="36"/>
  <c r="CK375" i="36"/>
  <c r="CL375" i="36"/>
  <c r="CI376" i="36"/>
  <c r="CJ376" i="36"/>
  <c r="CK376" i="36"/>
  <c r="CL376" i="36"/>
  <c r="CI377" i="36"/>
  <c r="CJ377" i="36"/>
  <c r="CK377" i="36"/>
  <c r="CL377" i="36"/>
  <c r="CI378" i="36"/>
  <c r="CJ378" i="36"/>
  <c r="CK378" i="36"/>
  <c r="CL378" i="36"/>
  <c r="CI379" i="36"/>
  <c r="CJ379" i="36"/>
  <c r="CK379" i="36"/>
  <c r="CL379" i="36"/>
  <c r="CI380" i="36"/>
  <c r="CJ380" i="36"/>
  <c r="CK380" i="36"/>
  <c r="CL380" i="36"/>
  <c r="CI381" i="36"/>
  <c r="CJ381" i="36"/>
  <c r="CK381" i="36"/>
  <c r="CL381" i="36"/>
  <c r="CI382" i="36"/>
  <c r="CJ382" i="36"/>
  <c r="CK382" i="36"/>
  <c r="CL382" i="36"/>
  <c r="CI383" i="36"/>
  <c r="CJ383" i="36"/>
  <c r="CK383" i="36"/>
  <c r="CL383" i="36"/>
  <c r="CI384" i="36"/>
  <c r="CJ384" i="36"/>
  <c r="CK384" i="36"/>
  <c r="CL384" i="36"/>
  <c r="CI385" i="36"/>
  <c r="CJ385" i="36"/>
  <c r="CK385" i="36"/>
  <c r="CL385" i="36"/>
  <c r="CI386" i="36"/>
  <c r="CJ386" i="36"/>
  <c r="CK386" i="36"/>
  <c r="CL386" i="36"/>
  <c r="CI387" i="36"/>
  <c r="CJ387" i="36"/>
  <c r="CK387" i="36"/>
  <c r="CL387" i="36"/>
  <c r="CI388" i="36"/>
  <c r="CJ388" i="36"/>
  <c r="CK388" i="36"/>
  <c r="CL388" i="36"/>
  <c r="CI389" i="36"/>
  <c r="CJ389" i="36"/>
  <c r="CK389" i="36"/>
  <c r="CL389" i="36"/>
  <c r="CI390" i="36"/>
  <c r="CJ390" i="36"/>
  <c r="CK390" i="36"/>
  <c r="CL390" i="36"/>
  <c r="CI391" i="36"/>
  <c r="CJ391" i="36"/>
  <c r="CK391" i="36"/>
  <c r="CL391" i="36"/>
  <c r="CI392" i="36"/>
  <c r="CJ392" i="36"/>
  <c r="CK392" i="36"/>
  <c r="CL392" i="36"/>
  <c r="CI393" i="36"/>
  <c r="CJ393" i="36"/>
  <c r="CK393" i="36"/>
  <c r="CL393" i="36"/>
  <c r="CI394" i="36"/>
  <c r="CJ394" i="36"/>
  <c r="CK394" i="36"/>
  <c r="CL394" i="36"/>
  <c r="CI395" i="36"/>
  <c r="CJ395" i="36"/>
  <c r="CK395" i="36"/>
  <c r="CL395" i="36"/>
  <c r="CI396" i="36"/>
  <c r="CJ396" i="36"/>
  <c r="CK396" i="36"/>
  <c r="CL396" i="36"/>
  <c r="CI397" i="36"/>
  <c r="CJ397" i="36"/>
  <c r="CK397" i="36"/>
  <c r="CL397" i="36"/>
  <c r="CI398" i="36"/>
  <c r="CJ398" i="36"/>
  <c r="CK398" i="36"/>
  <c r="CL398" i="36"/>
  <c r="CI399" i="36"/>
  <c r="CJ399" i="36"/>
  <c r="CK399" i="36"/>
  <c r="CL399" i="36"/>
  <c r="CI400" i="36"/>
  <c r="CJ400" i="36"/>
  <c r="CK400" i="36"/>
  <c r="CL400" i="36"/>
  <c r="CI401" i="36"/>
  <c r="CJ401" i="36"/>
  <c r="CK401" i="36"/>
  <c r="CL401" i="36"/>
  <c r="CI402" i="36"/>
  <c r="CJ402" i="36"/>
  <c r="CK402" i="36"/>
  <c r="CL402" i="36"/>
  <c r="CI403" i="36"/>
  <c r="CJ403" i="36"/>
  <c r="CK403" i="36"/>
  <c r="CL403" i="36"/>
  <c r="CI404" i="36"/>
  <c r="CJ404" i="36"/>
  <c r="CK404" i="36"/>
  <c r="CL404" i="36"/>
  <c r="CI405" i="36"/>
  <c r="CJ405" i="36"/>
  <c r="CK405" i="36"/>
  <c r="CL405" i="36"/>
  <c r="CI406" i="36"/>
  <c r="CJ406" i="36"/>
  <c r="CK406" i="36"/>
  <c r="CL406" i="36"/>
  <c r="CI407" i="36"/>
  <c r="CJ407" i="36"/>
  <c r="CK407" i="36"/>
  <c r="CL407" i="36"/>
  <c r="CI408" i="36"/>
  <c r="CJ408" i="36"/>
  <c r="CK408" i="36"/>
  <c r="CL408" i="36"/>
  <c r="CI409" i="36"/>
  <c r="CJ409" i="36"/>
  <c r="CK409" i="36"/>
  <c r="CL409" i="36"/>
  <c r="CI410" i="36"/>
  <c r="CJ410" i="36"/>
  <c r="CK410" i="36"/>
  <c r="CL410" i="36"/>
  <c r="CI411" i="36"/>
  <c r="CJ411" i="36"/>
  <c r="CK411" i="36"/>
  <c r="CL411" i="36"/>
  <c r="CI412" i="36"/>
  <c r="CJ412" i="36"/>
  <c r="CK412" i="36"/>
  <c r="CL412" i="36"/>
  <c r="CI413" i="36"/>
  <c r="CJ413" i="36"/>
  <c r="CK413" i="36"/>
  <c r="CL413" i="36"/>
  <c r="CI414" i="36"/>
  <c r="CJ414" i="36"/>
  <c r="CK414" i="36"/>
  <c r="CL414" i="36"/>
  <c r="CI415" i="36"/>
  <c r="CJ415" i="36"/>
  <c r="CK415" i="36"/>
  <c r="CL415" i="36"/>
  <c r="CI416" i="36"/>
  <c r="CJ416" i="36"/>
  <c r="CK416" i="36"/>
  <c r="CL416" i="36"/>
  <c r="CI417" i="36"/>
  <c r="CJ417" i="36"/>
  <c r="CK417" i="36"/>
  <c r="CL417" i="36"/>
  <c r="CI418" i="36"/>
  <c r="CJ418" i="36"/>
  <c r="CK418" i="36"/>
  <c r="CL418" i="36"/>
  <c r="CI419" i="36"/>
  <c r="CJ419" i="36"/>
  <c r="CK419" i="36"/>
  <c r="CL419" i="36"/>
  <c r="CI420" i="36"/>
  <c r="CJ420" i="36"/>
  <c r="CK420" i="36"/>
  <c r="CL420" i="36"/>
  <c r="U1041" i="27" l="1"/>
  <c r="AL1041" i="27" s="1"/>
  <c r="U1042" i="27"/>
  <c r="AL1042" i="27" s="1"/>
  <c r="T1040" i="27"/>
  <c r="T1039" i="27"/>
  <c r="U1039" i="27" s="1"/>
  <c r="AL1039" i="27" s="1"/>
  <c r="U1040" i="27" l="1"/>
  <c r="AL1040" i="27" s="1"/>
  <c r="K1033" i="27" l="1"/>
  <c r="K1034" i="27"/>
  <c r="K1035" i="27"/>
  <c r="D1038" i="27"/>
  <c r="D1037" i="27"/>
  <c r="D1036" i="27"/>
  <c r="D1035" i="27"/>
  <c r="D1034" i="27"/>
  <c r="D1033" i="27"/>
  <c r="C1034" i="27"/>
  <c r="C1035" i="27"/>
  <c r="C1036" i="27"/>
  <c r="C1037" i="27"/>
  <c r="C1038" i="27"/>
  <c r="H1034" i="27"/>
  <c r="H1035" i="27"/>
  <c r="H1036" i="27"/>
  <c r="H1037" i="27"/>
  <c r="H1038" i="27"/>
  <c r="R1034" i="27"/>
  <c r="T1034" i="27" s="1"/>
  <c r="R1035" i="27"/>
  <c r="T1035" i="27" s="1"/>
  <c r="R1036" i="27"/>
  <c r="R1037" i="27"/>
  <c r="R1038" i="27"/>
  <c r="S1034" i="27"/>
  <c r="S1035" i="27"/>
  <c r="S1036" i="27"/>
  <c r="S1037" i="27"/>
  <c r="S1038" i="27"/>
  <c r="AD1034" i="27"/>
  <c r="AD1035" i="27"/>
  <c r="AD1036" i="27"/>
  <c r="AD1037" i="27"/>
  <c r="AD1038" i="27"/>
  <c r="AE1034" i="27"/>
  <c r="AE1035" i="27"/>
  <c r="AE1036" i="27"/>
  <c r="AE1037" i="27"/>
  <c r="AE1038" i="27"/>
  <c r="AF1034" i="27"/>
  <c r="AF1035" i="27"/>
  <c r="AF1036" i="27"/>
  <c r="AF1037" i="27"/>
  <c r="AF1038" i="27"/>
  <c r="AG1034" i="27"/>
  <c r="AG1035" i="27"/>
  <c r="AG1036" i="27"/>
  <c r="AG1037" i="27"/>
  <c r="AG1038" i="27"/>
  <c r="C1033" i="27"/>
  <c r="H1033" i="27"/>
  <c r="R1033" i="27"/>
  <c r="S1033" i="27"/>
  <c r="AD1033" i="27"/>
  <c r="AE1033" i="27"/>
  <c r="AF1033" i="27"/>
  <c r="AG1033" i="27"/>
  <c r="T1033" i="27" l="1"/>
  <c r="U1033" i="27" s="1"/>
  <c r="AL1033" i="27" s="1"/>
  <c r="T1037" i="27"/>
  <c r="U1037" i="27" s="1"/>
  <c r="AL1037" i="27" s="1"/>
  <c r="T1038" i="27"/>
  <c r="U1038" i="27" s="1"/>
  <c r="AL1038" i="27" s="1"/>
  <c r="T1036" i="27"/>
  <c r="U1036" i="27" s="1"/>
  <c r="AL1036" i="27" s="1"/>
  <c r="U1034" i="27"/>
  <c r="AL1034" i="27" s="1"/>
  <c r="U1035" i="27"/>
  <c r="AL1035" i="27" s="1"/>
  <c r="K1032" i="27" l="1"/>
  <c r="D1032" i="27"/>
  <c r="C1032" i="27"/>
  <c r="H1032" i="27"/>
  <c r="R1032" i="27"/>
  <c r="T1032" i="27" s="1"/>
  <c r="S1032" i="27"/>
  <c r="AD1032" i="27"/>
  <c r="AE1032" i="27"/>
  <c r="AF1032" i="27"/>
  <c r="AG1032" i="27"/>
  <c r="K1026" i="27"/>
  <c r="K1027" i="27"/>
  <c r="K1028" i="27"/>
  <c r="K1029" i="27"/>
  <c r="K1030" i="27"/>
  <c r="K1031" i="27"/>
  <c r="D1031" i="27"/>
  <c r="D1030" i="27"/>
  <c r="D1029" i="27"/>
  <c r="D1028" i="27"/>
  <c r="D1027" i="27"/>
  <c r="D1026" i="27"/>
  <c r="C1027" i="27"/>
  <c r="C1028" i="27"/>
  <c r="C1029" i="27"/>
  <c r="C1030" i="27"/>
  <c r="C1031" i="27"/>
  <c r="H1027" i="27"/>
  <c r="H1028" i="27"/>
  <c r="H1029" i="27"/>
  <c r="H1030" i="27"/>
  <c r="H1031" i="27"/>
  <c r="R1027" i="27"/>
  <c r="R1028" i="27"/>
  <c r="R1029" i="27"/>
  <c r="R1030" i="27"/>
  <c r="R1031" i="27"/>
  <c r="T1031" i="27" s="1"/>
  <c r="U1031" i="27" s="1"/>
  <c r="AL1031" i="27" s="1"/>
  <c r="S1027" i="27"/>
  <c r="S1028" i="27"/>
  <c r="S1029" i="27"/>
  <c r="S1030" i="27"/>
  <c r="S1031" i="27"/>
  <c r="AD1027" i="27"/>
  <c r="AD1028" i="27"/>
  <c r="AD1029" i="27"/>
  <c r="AD1030" i="27"/>
  <c r="AD1031" i="27"/>
  <c r="AE1027" i="27"/>
  <c r="AE1028" i="27"/>
  <c r="AE1029" i="27"/>
  <c r="AE1030" i="27"/>
  <c r="AE1031" i="27"/>
  <c r="AF1027" i="27"/>
  <c r="AF1028" i="27"/>
  <c r="AF1029" i="27"/>
  <c r="AF1030" i="27"/>
  <c r="AF1031" i="27"/>
  <c r="AG1027" i="27"/>
  <c r="AG1028" i="27"/>
  <c r="AG1029" i="27"/>
  <c r="AG1030" i="27"/>
  <c r="AG1031" i="27"/>
  <c r="C1026" i="27"/>
  <c r="H1026" i="27"/>
  <c r="R1026" i="27"/>
  <c r="S1026" i="27"/>
  <c r="AD1026" i="27"/>
  <c r="AE1026" i="27"/>
  <c r="AF1026" i="27"/>
  <c r="AG1026" i="27"/>
  <c r="T1030" i="27" l="1"/>
  <c r="T1028" i="27"/>
  <c r="U1032" i="27"/>
  <c r="AL1032" i="27" s="1"/>
  <c r="T1026" i="27"/>
  <c r="U1026" i="27" s="1"/>
  <c r="AL1026" i="27" s="1"/>
  <c r="T1029" i="27"/>
  <c r="U1029" i="27" s="1"/>
  <c r="AL1029" i="27" s="1"/>
  <c r="U1028" i="27"/>
  <c r="AL1028" i="27" s="1"/>
  <c r="T1027" i="27"/>
  <c r="U1027" i="27" s="1"/>
  <c r="AL1027" i="27" s="1"/>
  <c r="U1030" i="27"/>
  <c r="AL1030" i="27" s="1"/>
  <c r="K1020" i="27" l="1"/>
  <c r="K1021" i="27"/>
  <c r="K1022" i="27"/>
  <c r="K1023" i="27"/>
  <c r="K1024" i="27"/>
  <c r="K1025" i="27"/>
  <c r="D1025" i="27"/>
  <c r="D1024" i="27"/>
  <c r="D1023" i="27"/>
  <c r="D1022" i="27"/>
  <c r="D1021" i="27"/>
  <c r="D1020" i="27"/>
  <c r="C1021" i="27"/>
  <c r="C1022" i="27"/>
  <c r="C1023" i="27"/>
  <c r="C1024" i="27"/>
  <c r="C1025" i="27"/>
  <c r="H1021" i="27"/>
  <c r="H1022" i="27"/>
  <c r="H1023" i="27"/>
  <c r="H1024" i="27"/>
  <c r="H1025" i="27"/>
  <c r="R1021" i="27"/>
  <c r="R1022" i="27"/>
  <c r="R1023" i="27"/>
  <c r="R1024" i="27"/>
  <c r="T1024" i="27" s="1"/>
  <c r="R1025" i="27"/>
  <c r="T1025" i="27" s="1"/>
  <c r="U1025" i="27" s="1"/>
  <c r="AL1025" i="27" s="1"/>
  <c r="S1021" i="27"/>
  <c r="S1022" i="27"/>
  <c r="S1023" i="27"/>
  <c r="S1024" i="27"/>
  <c r="S1025" i="27"/>
  <c r="AD1021" i="27"/>
  <c r="AD1022" i="27"/>
  <c r="AD1023" i="27"/>
  <c r="AD1024" i="27"/>
  <c r="AD1025" i="27"/>
  <c r="AE1021" i="27"/>
  <c r="AE1022" i="27"/>
  <c r="AE1023" i="27"/>
  <c r="AE1024" i="27"/>
  <c r="AE1025" i="27"/>
  <c r="AF1021" i="27"/>
  <c r="AF1022" i="27"/>
  <c r="AF1023" i="27"/>
  <c r="AF1024" i="27"/>
  <c r="AF1025" i="27"/>
  <c r="AG1021" i="27"/>
  <c r="AG1022" i="27"/>
  <c r="AG1023" i="27"/>
  <c r="AG1024" i="27"/>
  <c r="AG1025" i="27"/>
  <c r="T1023" i="27" l="1"/>
  <c r="U1023" i="27" s="1"/>
  <c r="AL1023" i="27" s="1"/>
  <c r="T1022" i="27"/>
  <c r="U1022" i="27" s="1"/>
  <c r="AL1022" i="27" s="1"/>
  <c r="T1021" i="27"/>
  <c r="U1021" i="27" s="1"/>
  <c r="AL1021" i="27" s="1"/>
  <c r="U1024" i="27"/>
  <c r="AL1024" i="27" s="1"/>
  <c r="K1013" i="27" l="1"/>
  <c r="K1014" i="27"/>
  <c r="K1015" i="27"/>
  <c r="K1016" i="27"/>
  <c r="K1017" i="27"/>
  <c r="K1018" i="27"/>
  <c r="K1019" i="27"/>
  <c r="D1019" i="27"/>
  <c r="D1018" i="27"/>
  <c r="C1018" i="27"/>
  <c r="C1019" i="27"/>
  <c r="C1020" i="27"/>
  <c r="H1018" i="27"/>
  <c r="H1019" i="27"/>
  <c r="H1020" i="27"/>
  <c r="R1018" i="27"/>
  <c r="T1018" i="27" s="1"/>
  <c r="U1018" i="27" s="1"/>
  <c r="AL1018" i="27" s="1"/>
  <c r="R1019" i="27"/>
  <c r="T1019" i="27" s="1"/>
  <c r="U1019" i="27" s="1"/>
  <c r="AL1019" i="27" s="1"/>
  <c r="R1020" i="27"/>
  <c r="S1018" i="27"/>
  <c r="S1019" i="27"/>
  <c r="S1020" i="27"/>
  <c r="AD1018" i="27"/>
  <c r="AD1019" i="27"/>
  <c r="AD1020" i="27"/>
  <c r="AE1018" i="27"/>
  <c r="AE1019" i="27"/>
  <c r="AE1020" i="27"/>
  <c r="AF1018" i="27"/>
  <c r="AF1019" i="27"/>
  <c r="AF1020" i="27"/>
  <c r="AG1018" i="27"/>
  <c r="AG1019" i="27"/>
  <c r="AG1020" i="27"/>
  <c r="D1017" i="27"/>
  <c r="D1016" i="27"/>
  <c r="D1015" i="27"/>
  <c r="D1014" i="27"/>
  <c r="D1013" i="27"/>
  <c r="C1014" i="27"/>
  <c r="C1015" i="27"/>
  <c r="C1016" i="27"/>
  <c r="C1017" i="27"/>
  <c r="H1014" i="27"/>
  <c r="H1015" i="27"/>
  <c r="H1016" i="27"/>
  <c r="H1017" i="27"/>
  <c r="R1014" i="27"/>
  <c r="R1015" i="27"/>
  <c r="R1016" i="27"/>
  <c r="T1016" i="27" s="1"/>
  <c r="R1017" i="27"/>
  <c r="T1017" i="27" s="1"/>
  <c r="U1017" i="27" s="1"/>
  <c r="AL1017" i="27" s="1"/>
  <c r="S1014" i="27"/>
  <c r="S1015" i="27"/>
  <c r="S1016" i="27"/>
  <c r="S1017" i="27"/>
  <c r="AD1014" i="27"/>
  <c r="AD1015" i="27"/>
  <c r="AD1016" i="27"/>
  <c r="AD1017" i="27"/>
  <c r="AE1014" i="27"/>
  <c r="AE1015" i="27"/>
  <c r="AE1016" i="27"/>
  <c r="AE1017" i="27"/>
  <c r="AF1014" i="27"/>
  <c r="AF1015" i="27"/>
  <c r="AF1016" i="27"/>
  <c r="AF1017" i="27"/>
  <c r="AG1014" i="27"/>
  <c r="AG1015" i="27"/>
  <c r="AG1016" i="27"/>
  <c r="AG1017" i="27"/>
  <c r="C1013" i="27"/>
  <c r="H1013" i="27"/>
  <c r="R1013" i="27"/>
  <c r="S1013" i="27"/>
  <c r="AD1013" i="27"/>
  <c r="AE1013" i="27"/>
  <c r="AF1013" i="27"/>
  <c r="AG1013" i="27"/>
  <c r="T1015" i="27" l="1"/>
  <c r="U1015" i="27" s="1"/>
  <c r="AL1015" i="27" s="1"/>
  <c r="T1020" i="27"/>
  <c r="U1020" i="27" s="1"/>
  <c r="AL1020" i="27" s="1"/>
  <c r="T1013" i="27"/>
  <c r="U1013" i="27" s="1"/>
  <c r="AL1013" i="27" s="1"/>
  <c r="T1014" i="27"/>
  <c r="U1016" i="27"/>
  <c r="AL1016" i="27" s="1"/>
  <c r="U1014" i="27"/>
  <c r="AL1014" i="27" s="1"/>
  <c r="I22" i="40" l="1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K1012" i="27"/>
  <c r="K1011" i="27"/>
  <c r="K1010" i="27"/>
  <c r="K1009" i="27"/>
  <c r="K1008" i="27"/>
  <c r="K1007" i="27"/>
  <c r="K1006" i="27"/>
  <c r="K1005" i="27"/>
  <c r="C1005" i="27"/>
  <c r="C1006" i="27"/>
  <c r="C1007" i="27"/>
  <c r="C1008" i="27"/>
  <c r="C1009" i="27"/>
  <c r="C1010" i="27"/>
  <c r="C1011" i="27"/>
  <c r="C1012" i="27"/>
  <c r="D1005" i="27"/>
  <c r="D1006" i="27"/>
  <c r="D1007" i="27"/>
  <c r="D1008" i="27"/>
  <c r="D1009" i="27"/>
  <c r="D1010" i="27"/>
  <c r="D1011" i="27"/>
  <c r="D1012" i="27"/>
  <c r="H1005" i="27"/>
  <c r="H1006" i="27"/>
  <c r="H1007" i="27"/>
  <c r="H1008" i="27"/>
  <c r="H1009" i="27"/>
  <c r="H1010" i="27"/>
  <c r="H1011" i="27"/>
  <c r="H1012" i="27"/>
  <c r="R1005" i="27"/>
  <c r="T1005" i="27" s="1"/>
  <c r="U1005" i="27" s="1"/>
  <c r="AL1005" i="27" s="1"/>
  <c r="R1006" i="27"/>
  <c r="T1006" i="27" s="1"/>
  <c r="U1006" i="27" s="1"/>
  <c r="AL1006" i="27" s="1"/>
  <c r="R1007" i="27"/>
  <c r="T1007" i="27" s="1"/>
  <c r="U1007" i="27" s="1"/>
  <c r="AL1007" i="27" s="1"/>
  <c r="R1008" i="27"/>
  <c r="T1008" i="27" s="1"/>
  <c r="U1008" i="27" s="1"/>
  <c r="AL1008" i="27" s="1"/>
  <c r="R1009" i="27"/>
  <c r="T1009" i="27" s="1"/>
  <c r="U1009" i="27" s="1"/>
  <c r="AL1009" i="27" s="1"/>
  <c r="R1010" i="27"/>
  <c r="T1010" i="27" s="1"/>
  <c r="U1010" i="27" s="1"/>
  <c r="AL1010" i="27" s="1"/>
  <c r="R1011" i="27"/>
  <c r="T1011" i="27" s="1"/>
  <c r="U1011" i="27" s="1"/>
  <c r="AL1011" i="27" s="1"/>
  <c r="R1012" i="27"/>
  <c r="T1012" i="27" s="1"/>
  <c r="U1012" i="27" s="1"/>
  <c r="AL1012" i="27" s="1"/>
  <c r="S1005" i="27"/>
  <c r="S1006" i="27"/>
  <c r="S1007" i="27"/>
  <c r="S1008" i="27"/>
  <c r="S1009" i="27"/>
  <c r="S1010" i="27"/>
  <c r="S1011" i="27"/>
  <c r="S1012" i="27"/>
  <c r="AD1005" i="27"/>
  <c r="AD1006" i="27"/>
  <c r="AD1007" i="27"/>
  <c r="AD1008" i="27"/>
  <c r="AD1009" i="27"/>
  <c r="AD1010" i="27"/>
  <c r="AD1011" i="27"/>
  <c r="AD1012" i="27"/>
  <c r="AE1005" i="27"/>
  <c r="AE1006" i="27"/>
  <c r="AE1007" i="27"/>
  <c r="AE1008" i="27"/>
  <c r="AE1009" i="27"/>
  <c r="AE1010" i="27"/>
  <c r="AE1011" i="27"/>
  <c r="AE1012" i="27"/>
  <c r="AF1005" i="27"/>
  <c r="AF1006" i="27"/>
  <c r="AF1007" i="27"/>
  <c r="AF1008" i="27"/>
  <c r="AF1009" i="27"/>
  <c r="AF1010" i="27"/>
  <c r="AF1011" i="27"/>
  <c r="AF1012" i="27"/>
  <c r="AG1005" i="27"/>
  <c r="AG1006" i="27"/>
  <c r="AG1007" i="27"/>
  <c r="AG1008" i="27"/>
  <c r="AG1009" i="27"/>
  <c r="AG1010" i="27"/>
  <c r="AG1011" i="27"/>
  <c r="AG1012" i="27"/>
  <c r="K996" i="27"/>
  <c r="K997" i="27"/>
  <c r="K998" i="27"/>
  <c r="K999" i="27"/>
  <c r="K1000" i="27"/>
  <c r="K1001" i="27"/>
  <c r="K1002" i="27"/>
  <c r="K1003" i="27"/>
  <c r="K1004" i="27"/>
  <c r="D1004" i="27"/>
  <c r="D1003" i="27"/>
  <c r="D1002" i="27"/>
  <c r="D1001" i="27"/>
  <c r="D1000" i="27"/>
  <c r="D999" i="27"/>
  <c r="D998" i="27"/>
  <c r="D997" i="27"/>
  <c r="D996" i="27"/>
  <c r="C997" i="27"/>
  <c r="C998" i="27"/>
  <c r="C999" i="27"/>
  <c r="C1000" i="27"/>
  <c r="C1001" i="27"/>
  <c r="C1002" i="27"/>
  <c r="C1003" i="27"/>
  <c r="C1004" i="27"/>
  <c r="H997" i="27"/>
  <c r="H998" i="27"/>
  <c r="H999" i="27"/>
  <c r="H1000" i="27"/>
  <c r="H1001" i="27"/>
  <c r="H1002" i="27"/>
  <c r="H1003" i="27"/>
  <c r="H1004" i="27"/>
  <c r="R997" i="27"/>
  <c r="R998" i="27"/>
  <c r="R999" i="27"/>
  <c r="R1000" i="27"/>
  <c r="R1001" i="27"/>
  <c r="R1002" i="27"/>
  <c r="R1003" i="27"/>
  <c r="T1003" i="27" s="1"/>
  <c r="U1003" i="27" s="1"/>
  <c r="AL1003" i="27" s="1"/>
  <c r="R1004" i="27"/>
  <c r="T1004" i="27" s="1"/>
  <c r="U1004" i="27" s="1"/>
  <c r="AL1004" i="27" s="1"/>
  <c r="S997" i="27"/>
  <c r="S998" i="27"/>
  <c r="S999" i="27"/>
  <c r="S1000" i="27"/>
  <c r="S1001" i="27"/>
  <c r="S1002" i="27"/>
  <c r="S1003" i="27"/>
  <c r="S1004" i="27"/>
  <c r="AD997" i="27"/>
  <c r="AD998" i="27"/>
  <c r="AD999" i="27"/>
  <c r="AD1000" i="27"/>
  <c r="AD1001" i="27"/>
  <c r="AD1002" i="27"/>
  <c r="AD1003" i="27"/>
  <c r="AD1004" i="27"/>
  <c r="AE997" i="27"/>
  <c r="AE998" i="27"/>
  <c r="AE999" i="27"/>
  <c r="AE1000" i="27"/>
  <c r="AE1001" i="27"/>
  <c r="AE1002" i="27"/>
  <c r="AE1003" i="27"/>
  <c r="AE1004" i="27"/>
  <c r="AF997" i="27"/>
  <c r="AF998" i="27"/>
  <c r="AF999" i="27"/>
  <c r="AF1000" i="27"/>
  <c r="AF1001" i="27"/>
  <c r="AF1002" i="27"/>
  <c r="AF1003" i="27"/>
  <c r="AF1004" i="27"/>
  <c r="AG997" i="27"/>
  <c r="AG998" i="27"/>
  <c r="AG999" i="27"/>
  <c r="AG1000" i="27"/>
  <c r="AG1001" i="27"/>
  <c r="AG1002" i="27"/>
  <c r="AG1003" i="27"/>
  <c r="AG1004" i="27"/>
  <c r="C996" i="27"/>
  <c r="H996" i="27"/>
  <c r="R996" i="27"/>
  <c r="S996" i="27"/>
  <c r="AD996" i="27"/>
  <c r="AE996" i="27"/>
  <c r="AF996" i="27"/>
  <c r="AG996" i="27"/>
  <c r="GI115" i="20"/>
  <c r="GI129" i="20"/>
  <c r="GH115" i="20"/>
  <c r="GH129" i="20"/>
  <c r="GF115" i="20"/>
  <c r="GF129" i="20"/>
  <c r="GE115" i="20"/>
  <c r="GE129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115" i="20"/>
  <c r="GC129" i="20"/>
  <c r="GB115" i="20"/>
  <c r="GB116" i="20"/>
  <c r="GB129" i="20"/>
  <c r="GA115" i="20"/>
  <c r="GA129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115" i="20"/>
  <c r="FX116" i="20"/>
  <c r="FX117" i="20"/>
  <c r="GB117" i="20" s="1"/>
  <c r="FX118" i="20"/>
  <c r="FX119" i="20"/>
  <c r="GB119" i="20" s="1"/>
  <c r="FX120" i="20"/>
  <c r="FX121" i="20"/>
  <c r="FX122" i="20"/>
  <c r="GB122" i="20" s="1"/>
  <c r="FX123" i="20"/>
  <c r="FX124" i="20"/>
  <c r="GB124" i="20" s="1"/>
  <c r="FX125" i="20"/>
  <c r="FX126" i="20"/>
  <c r="FX127" i="20"/>
  <c r="FX128" i="20"/>
  <c r="FX129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115" i="20"/>
  <c r="FV116" i="20"/>
  <c r="FV117" i="20"/>
  <c r="FV118" i="20"/>
  <c r="FV119" i="20"/>
  <c r="FV120" i="20"/>
  <c r="GB120" i="20" s="1"/>
  <c r="FV121" i="20"/>
  <c r="FV122" i="20"/>
  <c r="FV123" i="20"/>
  <c r="FV124" i="20"/>
  <c r="FV125" i="20"/>
  <c r="GB125" i="20" s="1"/>
  <c r="FV126" i="20"/>
  <c r="FV127" i="20"/>
  <c r="GB127" i="20" s="1"/>
  <c r="FV128" i="20"/>
  <c r="GB128" i="20" s="1"/>
  <c r="FV129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115" i="20"/>
  <c r="FS116" i="20"/>
  <c r="FS117" i="20"/>
  <c r="GA117" i="20" s="1"/>
  <c r="FS118" i="20"/>
  <c r="GA118" i="20" s="1"/>
  <c r="FS119" i="20"/>
  <c r="FS120" i="20"/>
  <c r="FS121" i="20"/>
  <c r="FS122" i="20"/>
  <c r="FS123" i="20"/>
  <c r="FS124" i="20"/>
  <c r="GA124" i="20" s="1"/>
  <c r="GC124" i="20" s="1"/>
  <c r="FS125" i="20"/>
  <c r="FS126" i="20"/>
  <c r="FS127" i="20"/>
  <c r="FS128" i="20"/>
  <c r="GA128" i="20" s="1"/>
  <c r="GC128" i="20" s="1"/>
  <c r="FS129" i="20"/>
  <c r="FR115" i="20"/>
  <c r="FR116" i="20"/>
  <c r="GA116" i="20" s="1"/>
  <c r="GC116" i="20" s="1"/>
  <c r="FR117" i="20"/>
  <c r="FR118" i="20"/>
  <c r="FR119" i="20"/>
  <c r="GA119" i="20" s="1"/>
  <c r="FR120" i="20"/>
  <c r="FR121" i="20"/>
  <c r="FR122" i="20"/>
  <c r="FR123" i="20"/>
  <c r="GA123" i="20" s="1"/>
  <c r="FR124" i="20"/>
  <c r="FR125" i="20"/>
  <c r="GA125" i="20" s="1"/>
  <c r="FR126" i="20"/>
  <c r="FR127" i="20"/>
  <c r="GA127" i="20" s="1"/>
  <c r="FR128" i="20"/>
  <c r="FR129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115" i="20"/>
  <c r="FL116" i="20"/>
  <c r="GF116" i="20" s="1"/>
  <c r="FL117" i="20"/>
  <c r="GF117" i="20" s="1"/>
  <c r="FL118" i="20"/>
  <c r="FL119" i="20"/>
  <c r="FL120" i="20"/>
  <c r="GF120" i="20" s="1"/>
  <c r="FL121" i="20"/>
  <c r="GF121" i="20" s="1"/>
  <c r="FL122" i="20"/>
  <c r="FL123" i="20"/>
  <c r="FL124" i="20"/>
  <c r="FL125" i="20"/>
  <c r="FL126" i="20"/>
  <c r="FL127" i="20"/>
  <c r="GF127" i="20" s="1"/>
  <c r="FL128" i="20"/>
  <c r="GF128" i="20" s="1"/>
  <c r="FL129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115" i="20"/>
  <c r="FJ116" i="20"/>
  <c r="GH116" i="20" s="1"/>
  <c r="FJ117" i="20"/>
  <c r="GH117" i="20" s="1"/>
  <c r="FJ118" i="20"/>
  <c r="GH118" i="20" s="1"/>
  <c r="FJ119" i="20"/>
  <c r="GH119" i="20" s="1"/>
  <c r="FJ120" i="20"/>
  <c r="FJ121" i="20"/>
  <c r="GH121" i="20" s="1"/>
  <c r="FJ122" i="20"/>
  <c r="GH122" i="20" s="1"/>
  <c r="FJ123" i="20"/>
  <c r="GH123" i="20" s="1"/>
  <c r="FJ124" i="20"/>
  <c r="GH124" i="20" s="1"/>
  <c r="GI124" i="20" s="1"/>
  <c r="FJ125" i="20"/>
  <c r="GH125" i="20" s="1"/>
  <c r="FJ126" i="20"/>
  <c r="GH126" i="20" s="1"/>
  <c r="FJ127" i="20"/>
  <c r="GH127" i="20" s="1"/>
  <c r="FJ128" i="20"/>
  <c r="GH128" i="20" s="1"/>
  <c r="FJ129" i="20"/>
  <c r="B126" i="20"/>
  <c r="B127" i="20"/>
  <c r="B128" i="20"/>
  <c r="B129" i="20"/>
  <c r="C126" i="20"/>
  <c r="C127" i="20"/>
  <c r="C128" i="20"/>
  <c r="C129" i="20"/>
  <c r="D126" i="20"/>
  <c r="D127" i="20"/>
  <c r="D128" i="20"/>
  <c r="D129" i="20"/>
  <c r="E126" i="20"/>
  <c r="E127" i="20"/>
  <c r="E128" i="20"/>
  <c r="E129" i="20"/>
  <c r="ED126" i="20"/>
  <c r="ED127" i="20"/>
  <c r="ED128" i="20"/>
  <c r="ED129" i="20"/>
  <c r="EE126" i="20"/>
  <c r="EE127" i="20"/>
  <c r="EE128" i="20"/>
  <c r="EE129" i="20"/>
  <c r="EF126" i="20"/>
  <c r="EF127" i="20"/>
  <c r="EF128" i="20"/>
  <c r="EF129" i="20"/>
  <c r="EG126" i="20"/>
  <c r="EG127" i="20"/>
  <c r="EG128" i="20"/>
  <c r="EG129" i="20"/>
  <c r="EH126" i="20"/>
  <c r="EH127" i="20"/>
  <c r="EH128" i="20"/>
  <c r="EH129" i="20"/>
  <c r="EI126" i="20"/>
  <c r="EI127" i="20"/>
  <c r="EI128" i="20"/>
  <c r="EI129" i="20"/>
  <c r="EJ126" i="20"/>
  <c r="EJ127" i="20"/>
  <c r="EJ128" i="20"/>
  <c r="EJ129" i="20"/>
  <c r="EK126" i="20"/>
  <c r="EK127" i="20"/>
  <c r="EK128" i="20"/>
  <c r="EK129" i="20"/>
  <c r="EL126" i="20"/>
  <c r="EL127" i="20"/>
  <c r="EL128" i="20"/>
  <c r="EL129" i="20"/>
  <c r="EM126" i="20"/>
  <c r="EM127" i="20"/>
  <c r="EM128" i="20"/>
  <c r="EM129" i="20"/>
  <c r="EO126" i="20"/>
  <c r="EO127" i="20"/>
  <c r="EO128" i="20"/>
  <c r="EO129" i="20"/>
  <c r="EP126" i="20"/>
  <c r="EP127" i="20"/>
  <c r="EP128" i="20"/>
  <c r="EP129" i="20"/>
  <c r="EQ126" i="20"/>
  <c r="EQ127" i="20"/>
  <c r="EQ128" i="20"/>
  <c r="EQ129" i="20"/>
  <c r="ER126" i="20"/>
  <c r="ER127" i="20"/>
  <c r="ER128" i="20"/>
  <c r="ER129" i="20"/>
  <c r="GL126" i="20"/>
  <c r="GL127" i="20"/>
  <c r="GL128" i="20"/>
  <c r="GL129" i="20"/>
  <c r="ED115" i="20"/>
  <c r="ED116" i="20"/>
  <c r="ED117" i="20"/>
  <c r="ED118" i="20"/>
  <c r="ED119" i="20"/>
  <c r="ED120" i="20"/>
  <c r="ED121" i="20"/>
  <c r="ED122" i="20"/>
  <c r="ED123" i="20"/>
  <c r="ED124" i="20"/>
  <c r="ED125" i="20"/>
  <c r="EE115" i="20"/>
  <c r="EE116" i="20"/>
  <c r="EE117" i="20"/>
  <c r="EE118" i="20"/>
  <c r="EE119" i="20"/>
  <c r="EE120" i="20"/>
  <c r="EE121" i="20"/>
  <c r="EE122" i="20"/>
  <c r="EE123" i="20"/>
  <c r="EE124" i="20"/>
  <c r="EE125" i="20"/>
  <c r="EF115" i="20"/>
  <c r="EF116" i="20"/>
  <c r="EF117" i="20"/>
  <c r="EF118" i="20"/>
  <c r="EF119" i="20"/>
  <c r="EF120" i="20"/>
  <c r="EF121" i="20"/>
  <c r="EF122" i="20"/>
  <c r="EF123" i="20"/>
  <c r="EF124" i="20"/>
  <c r="EF125" i="20"/>
  <c r="EG115" i="20"/>
  <c r="EG116" i="20"/>
  <c r="EG117" i="20"/>
  <c r="EG118" i="20"/>
  <c r="EG119" i="20"/>
  <c r="EG120" i="20"/>
  <c r="EG121" i="20"/>
  <c r="EG122" i="20"/>
  <c r="EG123" i="20"/>
  <c r="EG124" i="20"/>
  <c r="EG125" i="20"/>
  <c r="EH115" i="20"/>
  <c r="EH116" i="20"/>
  <c r="EH117" i="20"/>
  <c r="EH118" i="20"/>
  <c r="EH119" i="20"/>
  <c r="EH120" i="20"/>
  <c r="EH121" i="20"/>
  <c r="EH122" i="20"/>
  <c r="EH123" i="20"/>
  <c r="EH124" i="20"/>
  <c r="EH125" i="20"/>
  <c r="EI115" i="20"/>
  <c r="EI116" i="20"/>
  <c r="EI117" i="20"/>
  <c r="EI118" i="20"/>
  <c r="EI119" i="20"/>
  <c r="EI120" i="20"/>
  <c r="EI121" i="20"/>
  <c r="EI122" i="20"/>
  <c r="EI123" i="20"/>
  <c r="EI124" i="20"/>
  <c r="EI125" i="20"/>
  <c r="EJ115" i="20"/>
  <c r="EJ116" i="20"/>
  <c r="EJ117" i="20"/>
  <c r="EJ118" i="20"/>
  <c r="EJ119" i="20"/>
  <c r="EJ120" i="20"/>
  <c r="EJ121" i="20"/>
  <c r="EJ122" i="20"/>
  <c r="EJ123" i="20"/>
  <c r="EJ124" i="20"/>
  <c r="EJ125" i="20"/>
  <c r="EK115" i="20"/>
  <c r="EK116" i="20"/>
  <c r="EK117" i="20"/>
  <c r="EK118" i="20"/>
  <c r="EK119" i="20"/>
  <c r="EK120" i="20"/>
  <c r="EK121" i="20"/>
  <c r="EK122" i="20"/>
  <c r="EK123" i="20"/>
  <c r="EK124" i="20"/>
  <c r="EK125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M115" i="20"/>
  <c r="EM116" i="20"/>
  <c r="EM117" i="20"/>
  <c r="EM118" i="20"/>
  <c r="EM119" i="20"/>
  <c r="EM120" i="20"/>
  <c r="EM121" i="20"/>
  <c r="EM122" i="20"/>
  <c r="EM123" i="20"/>
  <c r="EM124" i="20"/>
  <c r="EM125" i="20"/>
  <c r="EO115" i="20"/>
  <c r="EO116" i="20"/>
  <c r="EO117" i="20"/>
  <c r="EO118" i="20"/>
  <c r="EO119" i="20"/>
  <c r="EO120" i="20"/>
  <c r="EO121" i="20"/>
  <c r="EO122" i="20"/>
  <c r="EO123" i="20"/>
  <c r="EO124" i="20"/>
  <c r="EO125" i="20"/>
  <c r="EP115" i="20"/>
  <c r="EP116" i="20"/>
  <c r="EP117" i="20"/>
  <c r="EP118" i="20"/>
  <c r="EP119" i="20"/>
  <c r="EP120" i="20"/>
  <c r="EP121" i="20"/>
  <c r="EP122" i="20"/>
  <c r="EP123" i="20"/>
  <c r="EP124" i="20"/>
  <c r="EP125" i="20"/>
  <c r="EQ115" i="20"/>
  <c r="EQ116" i="20"/>
  <c r="EQ117" i="20"/>
  <c r="EQ118" i="20"/>
  <c r="EQ119" i="20"/>
  <c r="EQ120" i="20"/>
  <c r="EQ121" i="20"/>
  <c r="EQ122" i="20"/>
  <c r="EQ123" i="20"/>
  <c r="EQ124" i="20"/>
  <c r="EQ125" i="20"/>
  <c r="ER115" i="20"/>
  <c r="ER116" i="20"/>
  <c r="ER117" i="20"/>
  <c r="ER118" i="20"/>
  <c r="ER119" i="20"/>
  <c r="ER120" i="20"/>
  <c r="ER121" i="20"/>
  <c r="ER122" i="20"/>
  <c r="ER123" i="20"/>
  <c r="ER124" i="20"/>
  <c r="ER125" i="20"/>
  <c r="GL115" i="20"/>
  <c r="GL116" i="20"/>
  <c r="GL117" i="20"/>
  <c r="GL118" i="20"/>
  <c r="GL119" i="20"/>
  <c r="GL120" i="20"/>
  <c r="GL121" i="20"/>
  <c r="GL122" i="20"/>
  <c r="GL123" i="20"/>
  <c r="GL124" i="20"/>
  <c r="GL125" i="20"/>
  <c r="GI128" i="20" l="1"/>
  <c r="GE128" i="20"/>
  <c r="GC127" i="20"/>
  <c r="GI127" i="20" s="1"/>
  <c r="GE127" i="20"/>
  <c r="GB126" i="20"/>
  <c r="GF126" i="20"/>
  <c r="GA126" i="20"/>
  <c r="GC126" i="20"/>
  <c r="GE126" i="20" s="1"/>
  <c r="GF125" i="20"/>
  <c r="GC125" i="20"/>
  <c r="GE125" i="20" s="1"/>
  <c r="GF124" i="20"/>
  <c r="GE124" i="20"/>
  <c r="GF123" i="20"/>
  <c r="GB123" i="20"/>
  <c r="GC123" i="20"/>
  <c r="GI123" i="20" s="1"/>
  <c r="GA122" i="20"/>
  <c r="GC122" i="20" s="1"/>
  <c r="GF122" i="20"/>
  <c r="GE122" i="20"/>
  <c r="GI122" i="20"/>
  <c r="GA121" i="20"/>
  <c r="GB121" i="20"/>
  <c r="GH120" i="20"/>
  <c r="GA120" i="20"/>
  <c r="GC120" i="20"/>
  <c r="GI120" i="20" s="1"/>
  <c r="GF119" i="20"/>
  <c r="GC119" i="20"/>
  <c r="GI119" i="20" s="1"/>
  <c r="GB118" i="20"/>
  <c r="GC118" i="20" s="1"/>
  <c r="GF118" i="20"/>
  <c r="T1002" i="27"/>
  <c r="U1002" i="27" s="1"/>
  <c r="AL1002" i="27" s="1"/>
  <c r="T1001" i="27"/>
  <c r="U1001" i="27" s="1"/>
  <c r="AL1001" i="27" s="1"/>
  <c r="T996" i="27"/>
  <c r="U996" i="27" s="1"/>
  <c r="AL996" i="27" s="1"/>
  <c r="T998" i="27"/>
  <c r="U998" i="27" s="1"/>
  <c r="AL998" i="27" s="1"/>
  <c r="GC117" i="20"/>
  <c r="GE117" i="20" s="1"/>
  <c r="GE116" i="20"/>
  <c r="GI116" i="20"/>
  <c r="T1000" i="27"/>
  <c r="U1000" i="27" s="1"/>
  <c r="AL1000" i="27" s="1"/>
  <c r="T999" i="27"/>
  <c r="U999" i="27" s="1"/>
  <c r="AL999" i="27" s="1"/>
  <c r="T997" i="27"/>
  <c r="U997" i="27" s="1"/>
  <c r="AL997" i="27" s="1"/>
  <c r="EN120" i="20"/>
  <c r="EN126" i="20"/>
  <c r="EN128" i="20"/>
  <c r="EN127" i="20"/>
  <c r="EN129" i="20"/>
  <c r="EN119" i="20"/>
  <c r="EN125" i="20"/>
  <c r="EN117" i="20"/>
  <c r="EN122" i="20"/>
  <c r="EN123" i="20"/>
  <c r="EN115" i="20"/>
  <c r="EN118" i="20"/>
  <c r="EN121" i="20"/>
  <c r="EN124" i="20"/>
  <c r="EN116" i="20"/>
  <c r="GI125" i="20" l="1"/>
  <c r="GI126" i="20"/>
  <c r="GE123" i="20"/>
  <c r="GC121" i="20"/>
  <c r="GE120" i="20"/>
  <c r="GE119" i="20"/>
  <c r="GI118" i="20"/>
  <c r="GE118" i="20"/>
  <c r="GI117" i="20"/>
  <c r="CM182" i="36"/>
  <c r="CN182" i="36"/>
  <c r="CO182" i="36"/>
  <c r="CP182" i="36"/>
  <c r="CQ182" i="36"/>
  <c r="CR182" i="36"/>
  <c r="CS182" i="36"/>
  <c r="CT182" i="36"/>
  <c r="CU182" i="36"/>
  <c r="CV182" i="36"/>
  <c r="CW182" i="36"/>
  <c r="CX182" i="36"/>
  <c r="CY182" i="36"/>
  <c r="CZ182" i="36"/>
  <c r="CM183" i="36"/>
  <c r="CN183" i="36"/>
  <c r="CO183" i="36"/>
  <c r="CP183" i="36"/>
  <c r="CQ183" i="36"/>
  <c r="CR183" i="36"/>
  <c r="CS183" i="36"/>
  <c r="CT183" i="36"/>
  <c r="CU183" i="36"/>
  <c r="CV183" i="36"/>
  <c r="CW183" i="36"/>
  <c r="CX183" i="36"/>
  <c r="CY183" i="36"/>
  <c r="CZ183" i="36"/>
  <c r="CM184" i="36"/>
  <c r="CN184" i="36"/>
  <c r="CO184" i="36"/>
  <c r="CP184" i="36"/>
  <c r="CQ184" i="36"/>
  <c r="CR184" i="36"/>
  <c r="CS184" i="36"/>
  <c r="CT184" i="36"/>
  <c r="CU184" i="36"/>
  <c r="CV184" i="36"/>
  <c r="CW184" i="36"/>
  <c r="CX184" i="36"/>
  <c r="CY184" i="36"/>
  <c r="CZ184" i="36"/>
  <c r="CM185" i="36"/>
  <c r="CN185" i="36"/>
  <c r="CO185" i="36"/>
  <c r="CP185" i="36"/>
  <c r="CQ185" i="36"/>
  <c r="CR185" i="36"/>
  <c r="CS185" i="36"/>
  <c r="CT185" i="36"/>
  <c r="CU185" i="36"/>
  <c r="CV185" i="36"/>
  <c r="CW185" i="36"/>
  <c r="CX185" i="36"/>
  <c r="CY185" i="36"/>
  <c r="CZ185" i="36"/>
  <c r="CM186" i="36"/>
  <c r="CN186" i="36"/>
  <c r="CO186" i="36"/>
  <c r="CP186" i="36"/>
  <c r="CQ186" i="36"/>
  <c r="CR186" i="36"/>
  <c r="CS186" i="36"/>
  <c r="CT186" i="36"/>
  <c r="CU186" i="36"/>
  <c r="CV186" i="36"/>
  <c r="CW186" i="36"/>
  <c r="CX186" i="36"/>
  <c r="CY186" i="36"/>
  <c r="CZ186" i="36"/>
  <c r="CM187" i="36"/>
  <c r="CN187" i="36"/>
  <c r="CO187" i="36"/>
  <c r="CP187" i="36"/>
  <c r="CQ187" i="36"/>
  <c r="CR187" i="36"/>
  <c r="CS187" i="36"/>
  <c r="CT187" i="36"/>
  <c r="CU187" i="36"/>
  <c r="CV187" i="36"/>
  <c r="CW187" i="36"/>
  <c r="CX187" i="36"/>
  <c r="CY187" i="36"/>
  <c r="CZ187" i="36"/>
  <c r="CM188" i="36"/>
  <c r="CN188" i="36"/>
  <c r="CO188" i="36"/>
  <c r="CP188" i="36"/>
  <c r="CQ188" i="36"/>
  <c r="CR188" i="36"/>
  <c r="CS188" i="36"/>
  <c r="CT188" i="36"/>
  <c r="CU188" i="36"/>
  <c r="CV188" i="36"/>
  <c r="CW188" i="36"/>
  <c r="CX188" i="36"/>
  <c r="CY188" i="36"/>
  <c r="CZ188" i="36"/>
  <c r="CM189" i="36"/>
  <c r="CN189" i="36"/>
  <c r="CO189" i="36"/>
  <c r="CP189" i="36"/>
  <c r="CQ189" i="36"/>
  <c r="CR189" i="36"/>
  <c r="CS189" i="36"/>
  <c r="CT189" i="36"/>
  <c r="CU189" i="36"/>
  <c r="CV189" i="36"/>
  <c r="CW189" i="36"/>
  <c r="CX189" i="36"/>
  <c r="CY189" i="36"/>
  <c r="CZ189" i="36"/>
  <c r="CM190" i="36"/>
  <c r="CN190" i="36"/>
  <c r="CO190" i="36"/>
  <c r="CP190" i="36"/>
  <c r="CQ190" i="36"/>
  <c r="CR190" i="36"/>
  <c r="CS190" i="36"/>
  <c r="CT190" i="36"/>
  <c r="CU190" i="36"/>
  <c r="CV190" i="36"/>
  <c r="CW190" i="36"/>
  <c r="CX190" i="36"/>
  <c r="CY190" i="36"/>
  <c r="CZ190" i="36"/>
  <c r="CM191" i="36"/>
  <c r="CN191" i="36"/>
  <c r="CO191" i="36"/>
  <c r="CP191" i="36"/>
  <c r="CQ191" i="36"/>
  <c r="CR191" i="36"/>
  <c r="CS191" i="36"/>
  <c r="CT191" i="36"/>
  <c r="CU191" i="36"/>
  <c r="CV191" i="36"/>
  <c r="CW191" i="36"/>
  <c r="CX191" i="36"/>
  <c r="CY191" i="36"/>
  <c r="CZ191" i="36"/>
  <c r="CM192" i="36"/>
  <c r="CN192" i="36"/>
  <c r="CO192" i="36"/>
  <c r="CP192" i="36"/>
  <c r="CQ192" i="36"/>
  <c r="CR192" i="36"/>
  <c r="CS192" i="36"/>
  <c r="CT192" i="36"/>
  <c r="CU192" i="36"/>
  <c r="CV192" i="36"/>
  <c r="CW192" i="36"/>
  <c r="CX192" i="36"/>
  <c r="CY192" i="36"/>
  <c r="CZ192" i="36"/>
  <c r="CM193" i="36"/>
  <c r="CN193" i="36"/>
  <c r="CO193" i="36"/>
  <c r="CP193" i="36"/>
  <c r="CQ193" i="36"/>
  <c r="CR193" i="36"/>
  <c r="CS193" i="36"/>
  <c r="CT193" i="36"/>
  <c r="CU193" i="36"/>
  <c r="CV193" i="36"/>
  <c r="CW193" i="36"/>
  <c r="CX193" i="36"/>
  <c r="CY193" i="36"/>
  <c r="CZ193" i="36"/>
  <c r="CM194" i="36"/>
  <c r="CN194" i="36"/>
  <c r="CO194" i="36"/>
  <c r="CP194" i="36"/>
  <c r="CQ194" i="36"/>
  <c r="CR194" i="36"/>
  <c r="CS194" i="36"/>
  <c r="CT194" i="36"/>
  <c r="CU194" i="36"/>
  <c r="CV194" i="36"/>
  <c r="CW194" i="36"/>
  <c r="CX194" i="36"/>
  <c r="CY194" i="36"/>
  <c r="CZ194" i="36"/>
  <c r="CM195" i="36"/>
  <c r="CN195" i="36"/>
  <c r="CO195" i="36"/>
  <c r="CP195" i="36"/>
  <c r="CQ195" i="36"/>
  <c r="CR195" i="36"/>
  <c r="CS195" i="36"/>
  <c r="CT195" i="36"/>
  <c r="CU195" i="36"/>
  <c r="CV195" i="36"/>
  <c r="CW195" i="36"/>
  <c r="CX195" i="36"/>
  <c r="CY195" i="36"/>
  <c r="CZ195" i="36"/>
  <c r="CM196" i="36"/>
  <c r="CN196" i="36"/>
  <c r="CO196" i="36"/>
  <c r="CP196" i="36"/>
  <c r="CQ196" i="36"/>
  <c r="CR196" i="36"/>
  <c r="CS196" i="36"/>
  <c r="CT196" i="36"/>
  <c r="CU196" i="36"/>
  <c r="CV196" i="36"/>
  <c r="CW196" i="36"/>
  <c r="CX196" i="36"/>
  <c r="CY196" i="36"/>
  <c r="CZ196" i="36"/>
  <c r="CM197" i="36"/>
  <c r="CN197" i="36"/>
  <c r="CO197" i="36"/>
  <c r="CP197" i="36"/>
  <c r="CQ197" i="36"/>
  <c r="CR197" i="36"/>
  <c r="CS197" i="36"/>
  <c r="CT197" i="36"/>
  <c r="CU197" i="36"/>
  <c r="CV197" i="36"/>
  <c r="CW197" i="36"/>
  <c r="CX197" i="36"/>
  <c r="CY197" i="36"/>
  <c r="CZ197" i="36"/>
  <c r="CM198" i="36"/>
  <c r="CN198" i="36"/>
  <c r="CO198" i="36"/>
  <c r="CP198" i="36"/>
  <c r="CQ198" i="36"/>
  <c r="CR198" i="36"/>
  <c r="CS198" i="36"/>
  <c r="CT198" i="36"/>
  <c r="CU198" i="36"/>
  <c r="CV198" i="36"/>
  <c r="CW198" i="36"/>
  <c r="CX198" i="36"/>
  <c r="CY198" i="36"/>
  <c r="CZ198" i="36"/>
  <c r="CM199" i="36"/>
  <c r="CN199" i="36"/>
  <c r="CO199" i="36"/>
  <c r="CP199" i="36"/>
  <c r="CQ199" i="36"/>
  <c r="CR199" i="36"/>
  <c r="CS199" i="36"/>
  <c r="CT199" i="36"/>
  <c r="CU199" i="36"/>
  <c r="CV199" i="36"/>
  <c r="CW199" i="36"/>
  <c r="CX199" i="36"/>
  <c r="CY199" i="36"/>
  <c r="CZ199" i="36"/>
  <c r="CM200" i="36"/>
  <c r="CN200" i="36"/>
  <c r="CO200" i="36"/>
  <c r="CP200" i="36"/>
  <c r="CQ200" i="36"/>
  <c r="CR200" i="36"/>
  <c r="CS200" i="36"/>
  <c r="CT200" i="36"/>
  <c r="CU200" i="36"/>
  <c r="CV200" i="36"/>
  <c r="CW200" i="36"/>
  <c r="CX200" i="36"/>
  <c r="CY200" i="36"/>
  <c r="CZ200" i="36"/>
  <c r="CM201" i="36"/>
  <c r="CN201" i="36"/>
  <c r="CO201" i="36"/>
  <c r="CP201" i="36"/>
  <c r="CQ201" i="36"/>
  <c r="CR201" i="36"/>
  <c r="CS201" i="36"/>
  <c r="CT201" i="36"/>
  <c r="CU201" i="36"/>
  <c r="CV201" i="36"/>
  <c r="CW201" i="36"/>
  <c r="CX201" i="36"/>
  <c r="CY201" i="36"/>
  <c r="CZ201" i="36"/>
  <c r="CM202" i="36"/>
  <c r="CN202" i="36"/>
  <c r="CO202" i="36"/>
  <c r="CP202" i="36"/>
  <c r="CQ202" i="36"/>
  <c r="CR202" i="36"/>
  <c r="CS202" i="36"/>
  <c r="CT202" i="36"/>
  <c r="CU202" i="36"/>
  <c r="CV202" i="36"/>
  <c r="CW202" i="36"/>
  <c r="CX202" i="36"/>
  <c r="CY202" i="36"/>
  <c r="CZ202" i="36"/>
  <c r="CM203" i="36"/>
  <c r="CN203" i="36"/>
  <c r="CO203" i="36"/>
  <c r="CP203" i="36"/>
  <c r="CQ203" i="36"/>
  <c r="CR203" i="36"/>
  <c r="CS203" i="36"/>
  <c r="CT203" i="36"/>
  <c r="CU203" i="36"/>
  <c r="CV203" i="36"/>
  <c r="CW203" i="36"/>
  <c r="CX203" i="36"/>
  <c r="CY203" i="36"/>
  <c r="CZ203" i="36"/>
  <c r="CM204" i="36"/>
  <c r="CN204" i="36"/>
  <c r="CO204" i="36"/>
  <c r="CP204" i="36"/>
  <c r="CQ204" i="36"/>
  <c r="CR204" i="36"/>
  <c r="CS204" i="36"/>
  <c r="CT204" i="36"/>
  <c r="CU204" i="36"/>
  <c r="CV204" i="36"/>
  <c r="CW204" i="36"/>
  <c r="CX204" i="36"/>
  <c r="CY204" i="36"/>
  <c r="CZ204" i="36"/>
  <c r="CM205" i="36"/>
  <c r="CN205" i="36"/>
  <c r="CO205" i="36"/>
  <c r="CP205" i="36"/>
  <c r="CQ205" i="36"/>
  <c r="CR205" i="36"/>
  <c r="CS205" i="36"/>
  <c r="CT205" i="36"/>
  <c r="CU205" i="36"/>
  <c r="CV205" i="36"/>
  <c r="CW205" i="36"/>
  <c r="CX205" i="36"/>
  <c r="CY205" i="36"/>
  <c r="CZ205" i="36"/>
  <c r="CM206" i="36"/>
  <c r="CN206" i="36"/>
  <c r="CO206" i="36"/>
  <c r="CP206" i="36"/>
  <c r="CQ206" i="36"/>
  <c r="CR206" i="36"/>
  <c r="CS206" i="36"/>
  <c r="CT206" i="36"/>
  <c r="CU206" i="36"/>
  <c r="CV206" i="36"/>
  <c r="CW206" i="36"/>
  <c r="CX206" i="36"/>
  <c r="CY206" i="36"/>
  <c r="CZ206" i="36"/>
  <c r="CM207" i="36"/>
  <c r="CN207" i="36"/>
  <c r="CO207" i="36"/>
  <c r="CP207" i="36"/>
  <c r="CQ207" i="36"/>
  <c r="CR207" i="36"/>
  <c r="CS207" i="36"/>
  <c r="CT207" i="36"/>
  <c r="CU207" i="36"/>
  <c r="CV207" i="36"/>
  <c r="CW207" i="36"/>
  <c r="CX207" i="36"/>
  <c r="CY207" i="36"/>
  <c r="CZ207" i="36"/>
  <c r="CM208" i="36"/>
  <c r="CN208" i="36"/>
  <c r="CO208" i="36"/>
  <c r="CP208" i="36"/>
  <c r="CQ208" i="36"/>
  <c r="CR208" i="36"/>
  <c r="CS208" i="36"/>
  <c r="CT208" i="36"/>
  <c r="CU208" i="36"/>
  <c r="CV208" i="36"/>
  <c r="CW208" i="36"/>
  <c r="CX208" i="36"/>
  <c r="CY208" i="36"/>
  <c r="CZ208" i="36"/>
  <c r="CM209" i="36"/>
  <c r="CN209" i="36"/>
  <c r="CO209" i="36"/>
  <c r="CP209" i="36"/>
  <c r="CQ209" i="36"/>
  <c r="CR209" i="36"/>
  <c r="CS209" i="36"/>
  <c r="CT209" i="36"/>
  <c r="CU209" i="36"/>
  <c r="CV209" i="36"/>
  <c r="CW209" i="36"/>
  <c r="CX209" i="36"/>
  <c r="CY209" i="36"/>
  <c r="CZ209" i="36"/>
  <c r="CM210" i="36"/>
  <c r="CN210" i="36"/>
  <c r="CO210" i="36"/>
  <c r="CP210" i="36"/>
  <c r="CQ210" i="36"/>
  <c r="CR210" i="36"/>
  <c r="CS210" i="36"/>
  <c r="CT210" i="36"/>
  <c r="CU210" i="36"/>
  <c r="CV210" i="36"/>
  <c r="CW210" i="36"/>
  <c r="CX210" i="36"/>
  <c r="CY210" i="36"/>
  <c r="CZ210" i="36"/>
  <c r="CM211" i="36"/>
  <c r="CN211" i="36"/>
  <c r="CO211" i="36"/>
  <c r="CP211" i="36"/>
  <c r="CQ211" i="36"/>
  <c r="CR211" i="36"/>
  <c r="CS211" i="36"/>
  <c r="CT211" i="36"/>
  <c r="CU211" i="36"/>
  <c r="CV211" i="36"/>
  <c r="CW211" i="36"/>
  <c r="CX211" i="36"/>
  <c r="CY211" i="36"/>
  <c r="CZ211" i="36"/>
  <c r="CM212" i="36"/>
  <c r="CN212" i="36"/>
  <c r="CO212" i="36"/>
  <c r="CP212" i="36"/>
  <c r="CQ212" i="36"/>
  <c r="CR212" i="36"/>
  <c r="CS212" i="36"/>
  <c r="CT212" i="36"/>
  <c r="CU212" i="36"/>
  <c r="CV212" i="36"/>
  <c r="CW212" i="36"/>
  <c r="CX212" i="36"/>
  <c r="CY212" i="36"/>
  <c r="CZ212" i="36"/>
  <c r="CM213" i="36"/>
  <c r="CN213" i="36"/>
  <c r="CO213" i="36"/>
  <c r="CP213" i="36"/>
  <c r="CQ213" i="36"/>
  <c r="CR213" i="36"/>
  <c r="CS213" i="36"/>
  <c r="CT213" i="36"/>
  <c r="CU213" i="36"/>
  <c r="CV213" i="36"/>
  <c r="CW213" i="36"/>
  <c r="CX213" i="36"/>
  <c r="CY213" i="36"/>
  <c r="CZ213" i="36"/>
  <c r="CM214" i="36"/>
  <c r="CN214" i="36"/>
  <c r="CO214" i="36"/>
  <c r="CP214" i="36"/>
  <c r="CQ214" i="36"/>
  <c r="CR214" i="36"/>
  <c r="CS214" i="36"/>
  <c r="CT214" i="36"/>
  <c r="CU214" i="36"/>
  <c r="CV214" i="36"/>
  <c r="CW214" i="36"/>
  <c r="CX214" i="36"/>
  <c r="CY214" i="36"/>
  <c r="CZ214" i="36"/>
  <c r="CM215" i="36"/>
  <c r="CN215" i="36"/>
  <c r="CO215" i="36"/>
  <c r="CP215" i="36"/>
  <c r="CQ215" i="36"/>
  <c r="CR215" i="36"/>
  <c r="CS215" i="36"/>
  <c r="CT215" i="36"/>
  <c r="CU215" i="36"/>
  <c r="CV215" i="36"/>
  <c r="CW215" i="36"/>
  <c r="CX215" i="36"/>
  <c r="CY215" i="36"/>
  <c r="CZ215" i="36"/>
  <c r="CM216" i="36"/>
  <c r="CN216" i="36"/>
  <c r="CO216" i="36"/>
  <c r="CP216" i="36"/>
  <c r="CQ216" i="36"/>
  <c r="CR216" i="36"/>
  <c r="CS216" i="36"/>
  <c r="CT216" i="36"/>
  <c r="CU216" i="36"/>
  <c r="CV216" i="36"/>
  <c r="CW216" i="36"/>
  <c r="CX216" i="36"/>
  <c r="CY216" i="36"/>
  <c r="CZ216" i="36"/>
  <c r="CM217" i="36"/>
  <c r="CN217" i="36"/>
  <c r="CO217" i="36"/>
  <c r="CP217" i="36"/>
  <c r="CQ217" i="36"/>
  <c r="CR217" i="36"/>
  <c r="CS217" i="36"/>
  <c r="CT217" i="36"/>
  <c r="CU217" i="36"/>
  <c r="CV217" i="36"/>
  <c r="CW217" i="36"/>
  <c r="CX217" i="36"/>
  <c r="CY217" i="36"/>
  <c r="CZ217" i="36"/>
  <c r="CM218" i="36"/>
  <c r="CN218" i="36"/>
  <c r="CO218" i="36"/>
  <c r="CP218" i="36"/>
  <c r="CQ218" i="36"/>
  <c r="CR218" i="36"/>
  <c r="CS218" i="36"/>
  <c r="CT218" i="36"/>
  <c r="CU218" i="36"/>
  <c r="CV218" i="36"/>
  <c r="CW218" i="36"/>
  <c r="CX218" i="36"/>
  <c r="CY218" i="36"/>
  <c r="CZ218" i="36"/>
  <c r="CM219" i="36"/>
  <c r="CN219" i="36"/>
  <c r="CO219" i="36"/>
  <c r="CP219" i="36"/>
  <c r="CQ219" i="36"/>
  <c r="CR219" i="36"/>
  <c r="CS219" i="36"/>
  <c r="CT219" i="36"/>
  <c r="CU219" i="36"/>
  <c r="CV219" i="36"/>
  <c r="CW219" i="36"/>
  <c r="CX219" i="36"/>
  <c r="CY219" i="36"/>
  <c r="CZ219" i="36"/>
  <c r="CM220" i="36"/>
  <c r="CN220" i="36"/>
  <c r="CO220" i="36"/>
  <c r="CP220" i="36"/>
  <c r="CQ220" i="36"/>
  <c r="CR220" i="36"/>
  <c r="CS220" i="36"/>
  <c r="CT220" i="36"/>
  <c r="CU220" i="36"/>
  <c r="CV220" i="36"/>
  <c r="CW220" i="36"/>
  <c r="CX220" i="36"/>
  <c r="CY220" i="36"/>
  <c r="CZ220" i="36"/>
  <c r="CM221" i="36"/>
  <c r="CN221" i="36"/>
  <c r="CO221" i="36"/>
  <c r="CP221" i="36"/>
  <c r="CQ221" i="36"/>
  <c r="CR221" i="36"/>
  <c r="CS221" i="36"/>
  <c r="CT221" i="36"/>
  <c r="CU221" i="36"/>
  <c r="CV221" i="36"/>
  <c r="CW221" i="36"/>
  <c r="CX221" i="36"/>
  <c r="CY221" i="36"/>
  <c r="CZ221" i="36"/>
  <c r="CM222" i="36"/>
  <c r="CN222" i="36"/>
  <c r="CO222" i="36"/>
  <c r="CP222" i="36"/>
  <c r="CQ222" i="36"/>
  <c r="CR222" i="36"/>
  <c r="CS222" i="36"/>
  <c r="CT222" i="36"/>
  <c r="CU222" i="36"/>
  <c r="CV222" i="36"/>
  <c r="CW222" i="36"/>
  <c r="CX222" i="36"/>
  <c r="CY222" i="36"/>
  <c r="CZ222" i="36"/>
  <c r="CM223" i="36"/>
  <c r="CN223" i="36"/>
  <c r="CO223" i="36"/>
  <c r="CP223" i="36"/>
  <c r="CQ223" i="36"/>
  <c r="CR223" i="36"/>
  <c r="CS223" i="36"/>
  <c r="CT223" i="36"/>
  <c r="CU223" i="36"/>
  <c r="CV223" i="36"/>
  <c r="CW223" i="36"/>
  <c r="CX223" i="36"/>
  <c r="CY223" i="36"/>
  <c r="CZ223" i="36"/>
  <c r="CM224" i="36"/>
  <c r="CN224" i="36"/>
  <c r="CO224" i="36"/>
  <c r="CP224" i="36"/>
  <c r="CQ224" i="36"/>
  <c r="CR224" i="36"/>
  <c r="CS224" i="36"/>
  <c r="CT224" i="36"/>
  <c r="CU224" i="36"/>
  <c r="CV224" i="36"/>
  <c r="CW224" i="36"/>
  <c r="CX224" i="36"/>
  <c r="CY224" i="36"/>
  <c r="CZ224" i="36"/>
  <c r="CM225" i="36"/>
  <c r="CN225" i="36"/>
  <c r="CO225" i="36"/>
  <c r="CP225" i="36"/>
  <c r="CQ225" i="36"/>
  <c r="CR225" i="36"/>
  <c r="CS225" i="36"/>
  <c r="CT225" i="36"/>
  <c r="CU225" i="36"/>
  <c r="CV225" i="36"/>
  <c r="CW225" i="36"/>
  <c r="CX225" i="36"/>
  <c r="CY225" i="36"/>
  <c r="CZ225" i="36"/>
  <c r="CM226" i="36"/>
  <c r="CN226" i="36"/>
  <c r="CO226" i="36"/>
  <c r="CP226" i="36"/>
  <c r="CQ226" i="36"/>
  <c r="CR226" i="36"/>
  <c r="CS226" i="36"/>
  <c r="CT226" i="36"/>
  <c r="CU226" i="36"/>
  <c r="CV226" i="36"/>
  <c r="CW226" i="36"/>
  <c r="CX226" i="36"/>
  <c r="CY226" i="36"/>
  <c r="CZ226" i="36"/>
  <c r="CM227" i="36"/>
  <c r="CN227" i="36"/>
  <c r="CO227" i="36"/>
  <c r="CP227" i="36"/>
  <c r="CQ227" i="36"/>
  <c r="CR227" i="36"/>
  <c r="CS227" i="36"/>
  <c r="CT227" i="36"/>
  <c r="CU227" i="36"/>
  <c r="CV227" i="36"/>
  <c r="CW227" i="36"/>
  <c r="CX227" i="36"/>
  <c r="CY227" i="36"/>
  <c r="CZ227" i="36"/>
  <c r="CM228" i="36"/>
  <c r="CN228" i="36"/>
  <c r="CO228" i="36"/>
  <c r="CP228" i="36"/>
  <c r="CQ228" i="36"/>
  <c r="CR228" i="36"/>
  <c r="CS228" i="36"/>
  <c r="CT228" i="36"/>
  <c r="CU228" i="36"/>
  <c r="CV228" i="36"/>
  <c r="CW228" i="36"/>
  <c r="CX228" i="36"/>
  <c r="CY228" i="36"/>
  <c r="CZ228" i="36"/>
  <c r="CM229" i="36"/>
  <c r="CN229" i="36"/>
  <c r="CO229" i="36"/>
  <c r="CP229" i="36"/>
  <c r="CQ229" i="36"/>
  <c r="CR229" i="36"/>
  <c r="CS229" i="36"/>
  <c r="CT229" i="36"/>
  <c r="CU229" i="36"/>
  <c r="CV229" i="36"/>
  <c r="CW229" i="36"/>
  <c r="CX229" i="36"/>
  <c r="CY229" i="36"/>
  <c r="CZ229" i="36"/>
  <c r="CM230" i="36"/>
  <c r="CN230" i="36"/>
  <c r="CO230" i="36"/>
  <c r="CP230" i="36"/>
  <c r="CQ230" i="36"/>
  <c r="CR230" i="36"/>
  <c r="CS230" i="36"/>
  <c r="CT230" i="36"/>
  <c r="CU230" i="36"/>
  <c r="CV230" i="36"/>
  <c r="CW230" i="36"/>
  <c r="CX230" i="36"/>
  <c r="CY230" i="36"/>
  <c r="CZ230" i="36"/>
  <c r="CM231" i="36"/>
  <c r="CN231" i="36"/>
  <c r="CO231" i="36"/>
  <c r="CP231" i="36"/>
  <c r="CQ231" i="36"/>
  <c r="CR231" i="36"/>
  <c r="CS231" i="36"/>
  <c r="CT231" i="36"/>
  <c r="CU231" i="36"/>
  <c r="CV231" i="36"/>
  <c r="CW231" i="36"/>
  <c r="CX231" i="36"/>
  <c r="CY231" i="36"/>
  <c r="CZ231" i="36"/>
  <c r="CM232" i="36"/>
  <c r="CN232" i="36"/>
  <c r="CO232" i="36"/>
  <c r="CP232" i="36"/>
  <c r="CQ232" i="36"/>
  <c r="CR232" i="36"/>
  <c r="CS232" i="36"/>
  <c r="CT232" i="36"/>
  <c r="CU232" i="36"/>
  <c r="CV232" i="36"/>
  <c r="CW232" i="36"/>
  <c r="CX232" i="36"/>
  <c r="CY232" i="36"/>
  <c r="CZ232" i="36"/>
  <c r="CM233" i="36"/>
  <c r="CN233" i="36"/>
  <c r="CO233" i="36"/>
  <c r="CP233" i="36"/>
  <c r="CQ233" i="36"/>
  <c r="CR233" i="36"/>
  <c r="CS233" i="36"/>
  <c r="CT233" i="36"/>
  <c r="CU233" i="36"/>
  <c r="CV233" i="36"/>
  <c r="CW233" i="36"/>
  <c r="CX233" i="36"/>
  <c r="CY233" i="36"/>
  <c r="CZ233" i="36"/>
  <c r="CM234" i="36"/>
  <c r="CN234" i="36"/>
  <c r="CO234" i="36"/>
  <c r="CP234" i="36"/>
  <c r="CQ234" i="36"/>
  <c r="CR234" i="36"/>
  <c r="CS234" i="36"/>
  <c r="CT234" i="36"/>
  <c r="CU234" i="36"/>
  <c r="CV234" i="36"/>
  <c r="CW234" i="36"/>
  <c r="CX234" i="36"/>
  <c r="CY234" i="36"/>
  <c r="CZ234" i="36"/>
  <c r="CM235" i="36"/>
  <c r="CN235" i="36"/>
  <c r="CO235" i="36"/>
  <c r="CP235" i="36"/>
  <c r="CQ235" i="36"/>
  <c r="CR235" i="36"/>
  <c r="CS235" i="36"/>
  <c r="CT235" i="36"/>
  <c r="CU235" i="36"/>
  <c r="CV235" i="36"/>
  <c r="CW235" i="36"/>
  <c r="CX235" i="36"/>
  <c r="CY235" i="36"/>
  <c r="CZ235" i="36"/>
  <c r="CM236" i="36"/>
  <c r="CN236" i="36"/>
  <c r="CO236" i="36"/>
  <c r="CP236" i="36"/>
  <c r="CQ236" i="36"/>
  <c r="CR236" i="36"/>
  <c r="CS236" i="36"/>
  <c r="CT236" i="36"/>
  <c r="CU236" i="36"/>
  <c r="CV236" i="36"/>
  <c r="CW236" i="36"/>
  <c r="CX236" i="36"/>
  <c r="CY236" i="36"/>
  <c r="CZ236" i="36"/>
  <c r="CM237" i="36"/>
  <c r="CN237" i="36"/>
  <c r="CO237" i="36"/>
  <c r="CP237" i="36"/>
  <c r="CQ237" i="36"/>
  <c r="CR237" i="36"/>
  <c r="CS237" i="36"/>
  <c r="CT237" i="36"/>
  <c r="CU237" i="36"/>
  <c r="CV237" i="36"/>
  <c r="CW237" i="36"/>
  <c r="CX237" i="36"/>
  <c r="CY237" i="36"/>
  <c r="CZ237" i="36"/>
  <c r="CM238" i="36"/>
  <c r="CN238" i="36"/>
  <c r="CO238" i="36"/>
  <c r="CP238" i="36"/>
  <c r="CQ238" i="36"/>
  <c r="CR238" i="36"/>
  <c r="CS238" i="36"/>
  <c r="CT238" i="36"/>
  <c r="CU238" i="36"/>
  <c r="CV238" i="36"/>
  <c r="CW238" i="36"/>
  <c r="CX238" i="36"/>
  <c r="CY238" i="36"/>
  <c r="CZ238" i="36"/>
  <c r="CM239" i="36"/>
  <c r="CN239" i="36"/>
  <c r="CO239" i="36"/>
  <c r="CP239" i="36"/>
  <c r="CQ239" i="36"/>
  <c r="CR239" i="36"/>
  <c r="CS239" i="36"/>
  <c r="CT239" i="36"/>
  <c r="CU239" i="36"/>
  <c r="CV239" i="36"/>
  <c r="CW239" i="36"/>
  <c r="CX239" i="36"/>
  <c r="CY239" i="36"/>
  <c r="CZ239" i="36"/>
  <c r="CM240" i="36"/>
  <c r="CN240" i="36"/>
  <c r="CO240" i="36"/>
  <c r="CP240" i="36"/>
  <c r="CQ240" i="36"/>
  <c r="CR240" i="36"/>
  <c r="CS240" i="36"/>
  <c r="CT240" i="36"/>
  <c r="CU240" i="36"/>
  <c r="CV240" i="36"/>
  <c r="CW240" i="36"/>
  <c r="CX240" i="36"/>
  <c r="CY240" i="36"/>
  <c r="CZ240" i="36"/>
  <c r="CM241" i="36"/>
  <c r="CN241" i="36"/>
  <c r="CO241" i="36"/>
  <c r="CP241" i="36"/>
  <c r="CQ241" i="36"/>
  <c r="CR241" i="36"/>
  <c r="CS241" i="36"/>
  <c r="CT241" i="36"/>
  <c r="CU241" i="36"/>
  <c r="CV241" i="36"/>
  <c r="CW241" i="36"/>
  <c r="CX241" i="36"/>
  <c r="CY241" i="36"/>
  <c r="CZ241" i="36"/>
  <c r="CM242" i="36"/>
  <c r="CN242" i="36"/>
  <c r="CO242" i="36"/>
  <c r="CP242" i="36"/>
  <c r="CQ242" i="36"/>
  <c r="CR242" i="36"/>
  <c r="CS242" i="36"/>
  <c r="CT242" i="36"/>
  <c r="CU242" i="36"/>
  <c r="CV242" i="36"/>
  <c r="CW242" i="36"/>
  <c r="CX242" i="36"/>
  <c r="CY242" i="36"/>
  <c r="CZ242" i="36"/>
  <c r="CM243" i="36"/>
  <c r="CN243" i="36"/>
  <c r="CO243" i="36"/>
  <c r="CP243" i="36"/>
  <c r="CQ243" i="36"/>
  <c r="CR243" i="36"/>
  <c r="CS243" i="36"/>
  <c r="CT243" i="36"/>
  <c r="CU243" i="36"/>
  <c r="CV243" i="36"/>
  <c r="CW243" i="36"/>
  <c r="CX243" i="36"/>
  <c r="CY243" i="36"/>
  <c r="CZ243" i="36"/>
  <c r="CM244" i="36"/>
  <c r="CN244" i="36"/>
  <c r="CO244" i="36"/>
  <c r="CP244" i="36"/>
  <c r="CQ244" i="36"/>
  <c r="CR244" i="36"/>
  <c r="CS244" i="36"/>
  <c r="CT244" i="36"/>
  <c r="CU244" i="36"/>
  <c r="CV244" i="36"/>
  <c r="CW244" i="36"/>
  <c r="CX244" i="36"/>
  <c r="CY244" i="36"/>
  <c r="CZ244" i="36"/>
  <c r="CM245" i="36"/>
  <c r="CN245" i="36"/>
  <c r="CO245" i="36"/>
  <c r="CP245" i="36"/>
  <c r="CQ245" i="36"/>
  <c r="CR245" i="36"/>
  <c r="CS245" i="36"/>
  <c r="CT245" i="36"/>
  <c r="CU245" i="36"/>
  <c r="CV245" i="36"/>
  <c r="CW245" i="36"/>
  <c r="CX245" i="36"/>
  <c r="CY245" i="36"/>
  <c r="CZ245" i="36"/>
  <c r="CM246" i="36"/>
  <c r="CN246" i="36"/>
  <c r="CO246" i="36"/>
  <c r="CP246" i="36"/>
  <c r="CQ246" i="36"/>
  <c r="CR246" i="36"/>
  <c r="CS246" i="36"/>
  <c r="CT246" i="36"/>
  <c r="CU246" i="36"/>
  <c r="CV246" i="36"/>
  <c r="CW246" i="36"/>
  <c r="CX246" i="36"/>
  <c r="CY246" i="36"/>
  <c r="CZ246" i="36"/>
  <c r="CM247" i="36"/>
  <c r="CN247" i="36"/>
  <c r="CO247" i="36"/>
  <c r="CP247" i="36"/>
  <c r="CQ247" i="36"/>
  <c r="CR247" i="36"/>
  <c r="CS247" i="36"/>
  <c r="CT247" i="36"/>
  <c r="CU247" i="36"/>
  <c r="CV247" i="36"/>
  <c r="CW247" i="36"/>
  <c r="CX247" i="36"/>
  <c r="CY247" i="36"/>
  <c r="CZ247" i="36"/>
  <c r="CM248" i="36"/>
  <c r="CN248" i="36"/>
  <c r="CO248" i="36"/>
  <c r="CP248" i="36"/>
  <c r="CQ248" i="36"/>
  <c r="CR248" i="36"/>
  <c r="CS248" i="36"/>
  <c r="CT248" i="36"/>
  <c r="CU248" i="36"/>
  <c r="CV248" i="36"/>
  <c r="CW248" i="36"/>
  <c r="CX248" i="36"/>
  <c r="CY248" i="36"/>
  <c r="CZ248" i="36"/>
  <c r="CM249" i="36"/>
  <c r="CN249" i="36"/>
  <c r="CO249" i="36"/>
  <c r="CP249" i="36"/>
  <c r="CQ249" i="36"/>
  <c r="CR249" i="36"/>
  <c r="CS249" i="36"/>
  <c r="CT249" i="36"/>
  <c r="CU249" i="36"/>
  <c r="CV249" i="36"/>
  <c r="CW249" i="36"/>
  <c r="CX249" i="36"/>
  <c r="CY249" i="36"/>
  <c r="CZ249" i="36"/>
  <c r="CM250" i="36"/>
  <c r="CN250" i="36"/>
  <c r="CO250" i="36"/>
  <c r="CP250" i="36"/>
  <c r="CQ250" i="36"/>
  <c r="CR250" i="36"/>
  <c r="CS250" i="36"/>
  <c r="CT250" i="36"/>
  <c r="CU250" i="36"/>
  <c r="CV250" i="36"/>
  <c r="CW250" i="36"/>
  <c r="CX250" i="36"/>
  <c r="CY250" i="36"/>
  <c r="CZ250" i="36"/>
  <c r="CM251" i="36"/>
  <c r="CN251" i="36"/>
  <c r="CO251" i="36"/>
  <c r="CP251" i="36"/>
  <c r="CQ251" i="36"/>
  <c r="CR251" i="36"/>
  <c r="CS251" i="36"/>
  <c r="CT251" i="36"/>
  <c r="CU251" i="36"/>
  <c r="CV251" i="36"/>
  <c r="CW251" i="36"/>
  <c r="CX251" i="36"/>
  <c r="CY251" i="36"/>
  <c r="CZ251" i="36"/>
  <c r="CM252" i="36"/>
  <c r="CN252" i="36"/>
  <c r="CO252" i="36"/>
  <c r="CP252" i="36"/>
  <c r="CQ252" i="36"/>
  <c r="CR252" i="36"/>
  <c r="CS252" i="36"/>
  <c r="CT252" i="36"/>
  <c r="CU252" i="36"/>
  <c r="CV252" i="36"/>
  <c r="CW252" i="36"/>
  <c r="CX252" i="36"/>
  <c r="CY252" i="36"/>
  <c r="CZ252" i="36"/>
  <c r="CM253" i="36"/>
  <c r="CN253" i="36"/>
  <c r="CO253" i="36"/>
  <c r="CP253" i="36"/>
  <c r="CQ253" i="36"/>
  <c r="CR253" i="36"/>
  <c r="CS253" i="36"/>
  <c r="CT253" i="36"/>
  <c r="CU253" i="36"/>
  <c r="CV253" i="36"/>
  <c r="CW253" i="36"/>
  <c r="CX253" i="36"/>
  <c r="CY253" i="36"/>
  <c r="CZ253" i="36"/>
  <c r="CM254" i="36"/>
  <c r="CN254" i="36"/>
  <c r="CO254" i="36"/>
  <c r="CP254" i="36"/>
  <c r="CQ254" i="36"/>
  <c r="CR254" i="36"/>
  <c r="CS254" i="36"/>
  <c r="CT254" i="36"/>
  <c r="CU254" i="36"/>
  <c r="CV254" i="36"/>
  <c r="CW254" i="36"/>
  <c r="CX254" i="36"/>
  <c r="CY254" i="36"/>
  <c r="CZ254" i="36"/>
  <c r="CM255" i="36"/>
  <c r="CN255" i="36"/>
  <c r="CO255" i="36"/>
  <c r="CP255" i="36"/>
  <c r="CQ255" i="36"/>
  <c r="CR255" i="36"/>
  <c r="CS255" i="36"/>
  <c r="CT255" i="36"/>
  <c r="CU255" i="36"/>
  <c r="CV255" i="36"/>
  <c r="CW255" i="36"/>
  <c r="CX255" i="36"/>
  <c r="CY255" i="36"/>
  <c r="CZ255" i="36"/>
  <c r="CM256" i="36"/>
  <c r="CN256" i="36"/>
  <c r="CO256" i="36"/>
  <c r="CP256" i="36"/>
  <c r="CQ256" i="36"/>
  <c r="CR256" i="36"/>
  <c r="CS256" i="36"/>
  <c r="CT256" i="36"/>
  <c r="CU256" i="36"/>
  <c r="CV256" i="36"/>
  <c r="CW256" i="36"/>
  <c r="CX256" i="36"/>
  <c r="CY256" i="36"/>
  <c r="CZ256" i="36"/>
  <c r="CM257" i="36"/>
  <c r="CN257" i="36"/>
  <c r="CO257" i="36"/>
  <c r="CP257" i="36"/>
  <c r="CQ257" i="36"/>
  <c r="CR257" i="36"/>
  <c r="CS257" i="36"/>
  <c r="CT257" i="36"/>
  <c r="CU257" i="36"/>
  <c r="CV257" i="36"/>
  <c r="CW257" i="36"/>
  <c r="CX257" i="36"/>
  <c r="CY257" i="36"/>
  <c r="CZ257" i="36"/>
  <c r="CM258" i="36"/>
  <c r="CN258" i="36"/>
  <c r="CO258" i="36"/>
  <c r="CP258" i="36"/>
  <c r="CQ258" i="36"/>
  <c r="CR258" i="36"/>
  <c r="CS258" i="36"/>
  <c r="CT258" i="36"/>
  <c r="CU258" i="36"/>
  <c r="CV258" i="36"/>
  <c r="CW258" i="36"/>
  <c r="CX258" i="36"/>
  <c r="CY258" i="36"/>
  <c r="CZ258" i="36"/>
  <c r="CM259" i="36"/>
  <c r="CN259" i="36"/>
  <c r="CO259" i="36"/>
  <c r="CP259" i="36"/>
  <c r="CQ259" i="36"/>
  <c r="CR259" i="36"/>
  <c r="CS259" i="36"/>
  <c r="CT259" i="36"/>
  <c r="CU259" i="36"/>
  <c r="CV259" i="36"/>
  <c r="CW259" i="36"/>
  <c r="CX259" i="36"/>
  <c r="CY259" i="36"/>
  <c r="CZ259" i="36"/>
  <c r="CM260" i="36"/>
  <c r="CN260" i="36"/>
  <c r="CO260" i="36"/>
  <c r="CP260" i="36"/>
  <c r="CQ260" i="36"/>
  <c r="CR260" i="36"/>
  <c r="CS260" i="36"/>
  <c r="CT260" i="36"/>
  <c r="CU260" i="36"/>
  <c r="CV260" i="36"/>
  <c r="CW260" i="36"/>
  <c r="CX260" i="36"/>
  <c r="CY260" i="36"/>
  <c r="CZ260" i="36"/>
  <c r="CM261" i="36"/>
  <c r="CN261" i="36"/>
  <c r="CO261" i="36"/>
  <c r="CP261" i="36"/>
  <c r="CQ261" i="36"/>
  <c r="CR261" i="36"/>
  <c r="CS261" i="36"/>
  <c r="CT261" i="36"/>
  <c r="CU261" i="36"/>
  <c r="CV261" i="36"/>
  <c r="CW261" i="36"/>
  <c r="CX261" i="36"/>
  <c r="CY261" i="36"/>
  <c r="CZ261" i="36"/>
  <c r="CM262" i="36"/>
  <c r="CN262" i="36"/>
  <c r="CO262" i="36"/>
  <c r="CP262" i="36"/>
  <c r="CQ262" i="36"/>
  <c r="CR262" i="36"/>
  <c r="CS262" i="36"/>
  <c r="CT262" i="36"/>
  <c r="CU262" i="36"/>
  <c r="CV262" i="36"/>
  <c r="CW262" i="36"/>
  <c r="CX262" i="36"/>
  <c r="CY262" i="36"/>
  <c r="CZ262" i="36"/>
  <c r="CM263" i="36"/>
  <c r="CN263" i="36"/>
  <c r="CO263" i="36"/>
  <c r="CP263" i="36"/>
  <c r="CQ263" i="36"/>
  <c r="CR263" i="36"/>
  <c r="CS263" i="36"/>
  <c r="CT263" i="36"/>
  <c r="CU263" i="36"/>
  <c r="CV263" i="36"/>
  <c r="CW263" i="36"/>
  <c r="CX263" i="36"/>
  <c r="CY263" i="36"/>
  <c r="CZ263" i="36"/>
  <c r="CM264" i="36"/>
  <c r="CN264" i="36"/>
  <c r="CO264" i="36"/>
  <c r="CP264" i="36"/>
  <c r="CQ264" i="36"/>
  <c r="CR264" i="36"/>
  <c r="CS264" i="36"/>
  <c r="CT264" i="36"/>
  <c r="CU264" i="36"/>
  <c r="CV264" i="36"/>
  <c r="CW264" i="36"/>
  <c r="CX264" i="36"/>
  <c r="CY264" i="36"/>
  <c r="CZ264" i="36"/>
  <c r="CM265" i="36"/>
  <c r="CN265" i="36"/>
  <c r="CO265" i="36"/>
  <c r="CP265" i="36"/>
  <c r="CQ265" i="36"/>
  <c r="CR265" i="36"/>
  <c r="CS265" i="36"/>
  <c r="CT265" i="36"/>
  <c r="CU265" i="36"/>
  <c r="CV265" i="36"/>
  <c r="CW265" i="36"/>
  <c r="CX265" i="36"/>
  <c r="CY265" i="36"/>
  <c r="CZ265" i="36"/>
  <c r="CM266" i="36"/>
  <c r="CN266" i="36"/>
  <c r="CO266" i="36"/>
  <c r="CP266" i="36"/>
  <c r="CQ266" i="36"/>
  <c r="CR266" i="36"/>
  <c r="CS266" i="36"/>
  <c r="CT266" i="36"/>
  <c r="CU266" i="36"/>
  <c r="CV266" i="36"/>
  <c r="CW266" i="36"/>
  <c r="CX266" i="36"/>
  <c r="CY266" i="36"/>
  <c r="CZ266" i="36"/>
  <c r="CM267" i="36"/>
  <c r="CN267" i="36"/>
  <c r="CO267" i="36"/>
  <c r="CP267" i="36"/>
  <c r="CQ267" i="36"/>
  <c r="CR267" i="36"/>
  <c r="CS267" i="36"/>
  <c r="CT267" i="36"/>
  <c r="CU267" i="36"/>
  <c r="CV267" i="36"/>
  <c r="CW267" i="36"/>
  <c r="CX267" i="36"/>
  <c r="CY267" i="36"/>
  <c r="CZ267" i="36"/>
  <c r="CM268" i="36"/>
  <c r="CN268" i="36"/>
  <c r="CO268" i="36"/>
  <c r="CP268" i="36"/>
  <c r="CQ268" i="36"/>
  <c r="CR268" i="36"/>
  <c r="CS268" i="36"/>
  <c r="CT268" i="36"/>
  <c r="CU268" i="36"/>
  <c r="CV268" i="36"/>
  <c r="CW268" i="36"/>
  <c r="CX268" i="36"/>
  <c r="CY268" i="36"/>
  <c r="CZ268" i="36"/>
  <c r="CM269" i="36"/>
  <c r="CN269" i="36"/>
  <c r="CO269" i="36"/>
  <c r="CP269" i="36"/>
  <c r="CQ269" i="36"/>
  <c r="CR269" i="36"/>
  <c r="CS269" i="36"/>
  <c r="CT269" i="36"/>
  <c r="CU269" i="36"/>
  <c r="CV269" i="36"/>
  <c r="CW269" i="36"/>
  <c r="CX269" i="36"/>
  <c r="CY269" i="36"/>
  <c r="CZ269" i="36"/>
  <c r="CM270" i="36"/>
  <c r="CN270" i="36"/>
  <c r="CO270" i="36"/>
  <c r="CP270" i="36"/>
  <c r="CQ270" i="36"/>
  <c r="CR270" i="36"/>
  <c r="CS270" i="36"/>
  <c r="CT270" i="36"/>
  <c r="CU270" i="36"/>
  <c r="CV270" i="36"/>
  <c r="CW270" i="36"/>
  <c r="CX270" i="36"/>
  <c r="CY270" i="36"/>
  <c r="CZ270" i="36"/>
  <c r="CM271" i="36"/>
  <c r="CN271" i="36"/>
  <c r="CO271" i="36"/>
  <c r="CP271" i="36"/>
  <c r="CQ271" i="36"/>
  <c r="CR271" i="36"/>
  <c r="CS271" i="36"/>
  <c r="CT271" i="36"/>
  <c r="CU271" i="36"/>
  <c r="CV271" i="36"/>
  <c r="CW271" i="36"/>
  <c r="CX271" i="36"/>
  <c r="CY271" i="36"/>
  <c r="CZ271" i="36"/>
  <c r="CM272" i="36"/>
  <c r="CN272" i="36"/>
  <c r="CO272" i="36"/>
  <c r="CP272" i="36"/>
  <c r="CQ272" i="36"/>
  <c r="CR272" i="36"/>
  <c r="CS272" i="36"/>
  <c r="CT272" i="36"/>
  <c r="CU272" i="36"/>
  <c r="CV272" i="36"/>
  <c r="CW272" i="36"/>
  <c r="CX272" i="36"/>
  <c r="CY272" i="36"/>
  <c r="CZ272" i="36"/>
  <c r="CM273" i="36"/>
  <c r="CN273" i="36"/>
  <c r="CO273" i="36"/>
  <c r="CP273" i="36"/>
  <c r="CQ273" i="36"/>
  <c r="CR273" i="36"/>
  <c r="CS273" i="36"/>
  <c r="CT273" i="36"/>
  <c r="CU273" i="36"/>
  <c r="CV273" i="36"/>
  <c r="CW273" i="36"/>
  <c r="CX273" i="36"/>
  <c r="CY273" i="36"/>
  <c r="CZ273" i="36"/>
  <c r="CM274" i="36"/>
  <c r="CN274" i="36"/>
  <c r="CO274" i="36"/>
  <c r="CP274" i="36"/>
  <c r="CQ274" i="36"/>
  <c r="CR274" i="36"/>
  <c r="CS274" i="36"/>
  <c r="CT274" i="36"/>
  <c r="CU274" i="36"/>
  <c r="CV274" i="36"/>
  <c r="CW274" i="36"/>
  <c r="CX274" i="36"/>
  <c r="CY274" i="36"/>
  <c r="CZ274" i="36"/>
  <c r="CM275" i="36"/>
  <c r="CN275" i="36"/>
  <c r="CO275" i="36"/>
  <c r="CP275" i="36"/>
  <c r="CQ275" i="36"/>
  <c r="CR275" i="36"/>
  <c r="CS275" i="36"/>
  <c r="CT275" i="36"/>
  <c r="CU275" i="36"/>
  <c r="CV275" i="36"/>
  <c r="CW275" i="36"/>
  <c r="CX275" i="36"/>
  <c r="CY275" i="36"/>
  <c r="CZ275" i="36"/>
  <c r="CM276" i="36"/>
  <c r="CN276" i="36"/>
  <c r="CO276" i="36"/>
  <c r="CP276" i="36"/>
  <c r="CQ276" i="36"/>
  <c r="CR276" i="36"/>
  <c r="CS276" i="36"/>
  <c r="CT276" i="36"/>
  <c r="CU276" i="36"/>
  <c r="CV276" i="36"/>
  <c r="CW276" i="36"/>
  <c r="CX276" i="36"/>
  <c r="CY276" i="36"/>
  <c r="CZ276" i="36"/>
  <c r="CM277" i="36"/>
  <c r="CN277" i="36"/>
  <c r="CO277" i="36"/>
  <c r="CP277" i="36"/>
  <c r="CQ277" i="36"/>
  <c r="CR277" i="36"/>
  <c r="CS277" i="36"/>
  <c r="CT277" i="36"/>
  <c r="CU277" i="36"/>
  <c r="CV277" i="36"/>
  <c r="CW277" i="36"/>
  <c r="CX277" i="36"/>
  <c r="CY277" i="36"/>
  <c r="CZ277" i="36"/>
  <c r="CM278" i="36"/>
  <c r="CN278" i="36"/>
  <c r="CO278" i="36"/>
  <c r="CP278" i="36"/>
  <c r="CQ278" i="36"/>
  <c r="CR278" i="36"/>
  <c r="CS278" i="36"/>
  <c r="CT278" i="36"/>
  <c r="CU278" i="36"/>
  <c r="CV278" i="36"/>
  <c r="CW278" i="36"/>
  <c r="CX278" i="36"/>
  <c r="CY278" i="36"/>
  <c r="CZ278" i="36"/>
  <c r="CM279" i="36"/>
  <c r="CN279" i="36"/>
  <c r="CO279" i="36"/>
  <c r="CP279" i="36"/>
  <c r="CQ279" i="36"/>
  <c r="CR279" i="36"/>
  <c r="CS279" i="36"/>
  <c r="CT279" i="36"/>
  <c r="CU279" i="36"/>
  <c r="CV279" i="36"/>
  <c r="CW279" i="36"/>
  <c r="CX279" i="36"/>
  <c r="CY279" i="36"/>
  <c r="CZ279" i="36"/>
  <c r="CM280" i="36"/>
  <c r="CN280" i="36"/>
  <c r="CO280" i="36"/>
  <c r="CP280" i="36"/>
  <c r="CQ280" i="36"/>
  <c r="CR280" i="36"/>
  <c r="CS280" i="36"/>
  <c r="CT280" i="36"/>
  <c r="CU280" i="36"/>
  <c r="CV280" i="36"/>
  <c r="CW280" i="36"/>
  <c r="CX280" i="36"/>
  <c r="CY280" i="36"/>
  <c r="CZ280" i="36"/>
  <c r="CM281" i="36"/>
  <c r="CN281" i="36"/>
  <c r="CO281" i="36"/>
  <c r="CP281" i="36"/>
  <c r="CQ281" i="36"/>
  <c r="CR281" i="36"/>
  <c r="CS281" i="36"/>
  <c r="CT281" i="36"/>
  <c r="CU281" i="36"/>
  <c r="CV281" i="36"/>
  <c r="CW281" i="36"/>
  <c r="CX281" i="36"/>
  <c r="CY281" i="36"/>
  <c r="CZ281" i="36"/>
  <c r="CM282" i="36"/>
  <c r="CN282" i="36"/>
  <c r="CO282" i="36"/>
  <c r="CP282" i="36"/>
  <c r="CQ282" i="36"/>
  <c r="CR282" i="36"/>
  <c r="CS282" i="36"/>
  <c r="CT282" i="36"/>
  <c r="CU282" i="36"/>
  <c r="CV282" i="36"/>
  <c r="CW282" i="36"/>
  <c r="CX282" i="36"/>
  <c r="CY282" i="36"/>
  <c r="CZ282" i="36"/>
  <c r="CM283" i="36"/>
  <c r="CN283" i="36"/>
  <c r="CO283" i="36"/>
  <c r="CP283" i="36"/>
  <c r="CQ283" i="36"/>
  <c r="CR283" i="36"/>
  <c r="CS283" i="36"/>
  <c r="CT283" i="36"/>
  <c r="CU283" i="36"/>
  <c r="CV283" i="36"/>
  <c r="CW283" i="36"/>
  <c r="CX283" i="36"/>
  <c r="CY283" i="36"/>
  <c r="CZ283" i="36"/>
  <c r="CM284" i="36"/>
  <c r="CN284" i="36"/>
  <c r="CO284" i="36"/>
  <c r="CP284" i="36"/>
  <c r="CQ284" i="36"/>
  <c r="CR284" i="36"/>
  <c r="CS284" i="36"/>
  <c r="CT284" i="36"/>
  <c r="CU284" i="36"/>
  <c r="CV284" i="36"/>
  <c r="CW284" i="36"/>
  <c r="CX284" i="36"/>
  <c r="CY284" i="36"/>
  <c r="CZ284" i="36"/>
  <c r="CM285" i="36"/>
  <c r="CN285" i="36"/>
  <c r="CO285" i="36"/>
  <c r="CP285" i="36"/>
  <c r="CQ285" i="36"/>
  <c r="CR285" i="36"/>
  <c r="CS285" i="36"/>
  <c r="CT285" i="36"/>
  <c r="CU285" i="36"/>
  <c r="CV285" i="36"/>
  <c r="CW285" i="36"/>
  <c r="CX285" i="36"/>
  <c r="CY285" i="36"/>
  <c r="CZ285" i="36"/>
  <c r="CM286" i="36"/>
  <c r="CN286" i="36"/>
  <c r="CO286" i="36"/>
  <c r="CP286" i="36"/>
  <c r="CQ286" i="36"/>
  <c r="CR286" i="36"/>
  <c r="CS286" i="36"/>
  <c r="CT286" i="36"/>
  <c r="CU286" i="36"/>
  <c r="CV286" i="36"/>
  <c r="CW286" i="36"/>
  <c r="CX286" i="36"/>
  <c r="CY286" i="36"/>
  <c r="CZ286" i="36"/>
  <c r="CM287" i="36"/>
  <c r="CN287" i="36"/>
  <c r="CO287" i="36"/>
  <c r="CP287" i="36"/>
  <c r="CQ287" i="36"/>
  <c r="CR287" i="36"/>
  <c r="CS287" i="36"/>
  <c r="CT287" i="36"/>
  <c r="CU287" i="36"/>
  <c r="CV287" i="36"/>
  <c r="CW287" i="36"/>
  <c r="CX287" i="36"/>
  <c r="CY287" i="36"/>
  <c r="CZ287" i="36"/>
  <c r="CM288" i="36"/>
  <c r="CN288" i="36"/>
  <c r="CO288" i="36"/>
  <c r="CP288" i="36"/>
  <c r="CQ288" i="36"/>
  <c r="CR288" i="36"/>
  <c r="CS288" i="36"/>
  <c r="CT288" i="36"/>
  <c r="CU288" i="36"/>
  <c r="CV288" i="36"/>
  <c r="CW288" i="36"/>
  <c r="CX288" i="36"/>
  <c r="CY288" i="36"/>
  <c r="CZ288" i="36"/>
  <c r="CM289" i="36"/>
  <c r="CN289" i="36"/>
  <c r="CO289" i="36"/>
  <c r="CP289" i="36"/>
  <c r="CQ289" i="36"/>
  <c r="CR289" i="36"/>
  <c r="CS289" i="36"/>
  <c r="CT289" i="36"/>
  <c r="CU289" i="36"/>
  <c r="CV289" i="36"/>
  <c r="CW289" i="36"/>
  <c r="CX289" i="36"/>
  <c r="CY289" i="36"/>
  <c r="CZ289" i="36"/>
  <c r="CM290" i="36"/>
  <c r="CN290" i="36"/>
  <c r="CO290" i="36"/>
  <c r="CP290" i="36"/>
  <c r="CQ290" i="36"/>
  <c r="CR290" i="36"/>
  <c r="CS290" i="36"/>
  <c r="CT290" i="36"/>
  <c r="CU290" i="36"/>
  <c r="CV290" i="36"/>
  <c r="CW290" i="36"/>
  <c r="CX290" i="36"/>
  <c r="CY290" i="36"/>
  <c r="CZ290" i="36"/>
  <c r="CM291" i="36"/>
  <c r="CN291" i="36"/>
  <c r="CO291" i="36"/>
  <c r="CP291" i="36"/>
  <c r="CQ291" i="36"/>
  <c r="CR291" i="36"/>
  <c r="CS291" i="36"/>
  <c r="CT291" i="36"/>
  <c r="CU291" i="36"/>
  <c r="CV291" i="36"/>
  <c r="CW291" i="36"/>
  <c r="CX291" i="36"/>
  <c r="CY291" i="36"/>
  <c r="CZ291" i="36"/>
  <c r="CM292" i="36"/>
  <c r="CN292" i="36"/>
  <c r="CO292" i="36"/>
  <c r="CP292" i="36"/>
  <c r="CQ292" i="36"/>
  <c r="CR292" i="36"/>
  <c r="CS292" i="36"/>
  <c r="CT292" i="36"/>
  <c r="CU292" i="36"/>
  <c r="CV292" i="36"/>
  <c r="CW292" i="36"/>
  <c r="CX292" i="36"/>
  <c r="CY292" i="36"/>
  <c r="CZ292" i="36"/>
  <c r="CM293" i="36"/>
  <c r="CN293" i="36"/>
  <c r="CO293" i="36"/>
  <c r="CP293" i="36"/>
  <c r="CQ293" i="36"/>
  <c r="CR293" i="36"/>
  <c r="CS293" i="36"/>
  <c r="CT293" i="36"/>
  <c r="CU293" i="36"/>
  <c r="CV293" i="36"/>
  <c r="CW293" i="36"/>
  <c r="CX293" i="36"/>
  <c r="CY293" i="36"/>
  <c r="CZ293" i="36"/>
  <c r="CM294" i="36"/>
  <c r="CN294" i="36"/>
  <c r="CO294" i="36"/>
  <c r="CP294" i="36"/>
  <c r="CQ294" i="36"/>
  <c r="CR294" i="36"/>
  <c r="CS294" i="36"/>
  <c r="CT294" i="36"/>
  <c r="CU294" i="36"/>
  <c r="CV294" i="36"/>
  <c r="CW294" i="36"/>
  <c r="CX294" i="36"/>
  <c r="CY294" i="36"/>
  <c r="CZ294" i="36"/>
  <c r="CM295" i="36"/>
  <c r="CN295" i="36"/>
  <c r="CO295" i="36"/>
  <c r="CP295" i="36"/>
  <c r="CQ295" i="36"/>
  <c r="CR295" i="36"/>
  <c r="CS295" i="36"/>
  <c r="CT295" i="36"/>
  <c r="CU295" i="36"/>
  <c r="CV295" i="36"/>
  <c r="CW295" i="36"/>
  <c r="CX295" i="36"/>
  <c r="CY295" i="36"/>
  <c r="CZ295" i="36"/>
  <c r="CM296" i="36"/>
  <c r="CN296" i="36"/>
  <c r="CO296" i="36"/>
  <c r="CP296" i="36"/>
  <c r="CQ296" i="36"/>
  <c r="CR296" i="36"/>
  <c r="CS296" i="36"/>
  <c r="CT296" i="36"/>
  <c r="CU296" i="36"/>
  <c r="CV296" i="36"/>
  <c r="CW296" i="36"/>
  <c r="CX296" i="36"/>
  <c r="CY296" i="36"/>
  <c r="CZ296" i="36"/>
  <c r="CM297" i="36"/>
  <c r="CN297" i="36"/>
  <c r="CO297" i="36"/>
  <c r="CP297" i="36"/>
  <c r="CQ297" i="36"/>
  <c r="CR297" i="36"/>
  <c r="CS297" i="36"/>
  <c r="CT297" i="36"/>
  <c r="CU297" i="36"/>
  <c r="CV297" i="36"/>
  <c r="CW297" i="36"/>
  <c r="CX297" i="36"/>
  <c r="CY297" i="36"/>
  <c r="CZ297" i="36"/>
  <c r="CM298" i="36"/>
  <c r="CN298" i="36"/>
  <c r="CO298" i="36"/>
  <c r="CP298" i="36"/>
  <c r="CQ298" i="36"/>
  <c r="CR298" i="36"/>
  <c r="CS298" i="36"/>
  <c r="CT298" i="36"/>
  <c r="CU298" i="36"/>
  <c r="CV298" i="36"/>
  <c r="CW298" i="36"/>
  <c r="CX298" i="36"/>
  <c r="CY298" i="36"/>
  <c r="CZ298" i="36"/>
  <c r="CM299" i="36"/>
  <c r="CN299" i="36"/>
  <c r="CO299" i="36"/>
  <c r="CP299" i="36"/>
  <c r="CQ299" i="36"/>
  <c r="CR299" i="36"/>
  <c r="CS299" i="36"/>
  <c r="CT299" i="36"/>
  <c r="CU299" i="36"/>
  <c r="CV299" i="36"/>
  <c r="CW299" i="36"/>
  <c r="CX299" i="36"/>
  <c r="CY299" i="36"/>
  <c r="CZ299" i="36"/>
  <c r="CM300" i="36"/>
  <c r="CN300" i="36"/>
  <c r="CO300" i="36"/>
  <c r="CP300" i="36"/>
  <c r="CQ300" i="36"/>
  <c r="CR300" i="36"/>
  <c r="CS300" i="36"/>
  <c r="CT300" i="36"/>
  <c r="CU300" i="36"/>
  <c r="CV300" i="36"/>
  <c r="CW300" i="36"/>
  <c r="CX300" i="36"/>
  <c r="CY300" i="36"/>
  <c r="CZ300" i="36"/>
  <c r="CM301" i="36"/>
  <c r="CN301" i="36"/>
  <c r="CO301" i="36"/>
  <c r="CP301" i="36"/>
  <c r="CQ301" i="36"/>
  <c r="CR301" i="36"/>
  <c r="CS301" i="36"/>
  <c r="CT301" i="36"/>
  <c r="CU301" i="36"/>
  <c r="CV301" i="36"/>
  <c r="CW301" i="36"/>
  <c r="CX301" i="36"/>
  <c r="CY301" i="36"/>
  <c r="CZ301" i="36"/>
  <c r="CM302" i="36"/>
  <c r="CN302" i="36"/>
  <c r="CO302" i="36"/>
  <c r="CP302" i="36"/>
  <c r="CQ302" i="36"/>
  <c r="CR302" i="36"/>
  <c r="CS302" i="36"/>
  <c r="CT302" i="36"/>
  <c r="CU302" i="36"/>
  <c r="CV302" i="36"/>
  <c r="CW302" i="36"/>
  <c r="CX302" i="36"/>
  <c r="CY302" i="36"/>
  <c r="CZ302" i="36"/>
  <c r="CM303" i="36"/>
  <c r="CN303" i="36"/>
  <c r="CO303" i="36"/>
  <c r="CP303" i="36"/>
  <c r="CQ303" i="36"/>
  <c r="CR303" i="36"/>
  <c r="CS303" i="36"/>
  <c r="CT303" i="36"/>
  <c r="CU303" i="36"/>
  <c r="CV303" i="36"/>
  <c r="CW303" i="36"/>
  <c r="CX303" i="36"/>
  <c r="CY303" i="36"/>
  <c r="CZ303" i="36"/>
  <c r="CM304" i="36"/>
  <c r="CN304" i="36"/>
  <c r="CO304" i="36"/>
  <c r="CP304" i="36"/>
  <c r="CQ304" i="36"/>
  <c r="CR304" i="36"/>
  <c r="CS304" i="36"/>
  <c r="CT304" i="36"/>
  <c r="CU304" i="36"/>
  <c r="CV304" i="36"/>
  <c r="CW304" i="36"/>
  <c r="CX304" i="36"/>
  <c r="CY304" i="36"/>
  <c r="CZ304" i="36"/>
  <c r="CM305" i="36"/>
  <c r="CN305" i="36"/>
  <c r="CO305" i="36"/>
  <c r="CP305" i="36"/>
  <c r="CQ305" i="36"/>
  <c r="CR305" i="36"/>
  <c r="CS305" i="36"/>
  <c r="CT305" i="36"/>
  <c r="CU305" i="36"/>
  <c r="CV305" i="36"/>
  <c r="CW305" i="36"/>
  <c r="CX305" i="36"/>
  <c r="CY305" i="36"/>
  <c r="CZ305" i="36"/>
  <c r="CM306" i="36"/>
  <c r="CN306" i="36"/>
  <c r="CO306" i="36"/>
  <c r="CP306" i="36"/>
  <c r="CQ306" i="36"/>
  <c r="CR306" i="36"/>
  <c r="CS306" i="36"/>
  <c r="CT306" i="36"/>
  <c r="CU306" i="36"/>
  <c r="CV306" i="36"/>
  <c r="CW306" i="36"/>
  <c r="CX306" i="36"/>
  <c r="CY306" i="36"/>
  <c r="CZ306" i="36"/>
  <c r="CM307" i="36"/>
  <c r="CN307" i="36"/>
  <c r="CO307" i="36"/>
  <c r="CP307" i="36"/>
  <c r="CQ307" i="36"/>
  <c r="CR307" i="36"/>
  <c r="CS307" i="36"/>
  <c r="CT307" i="36"/>
  <c r="CU307" i="36"/>
  <c r="CV307" i="36"/>
  <c r="CW307" i="36"/>
  <c r="CX307" i="36"/>
  <c r="CY307" i="36"/>
  <c r="CZ307" i="36"/>
  <c r="CM308" i="36"/>
  <c r="CN308" i="36"/>
  <c r="CO308" i="36"/>
  <c r="CP308" i="36"/>
  <c r="CQ308" i="36"/>
  <c r="CR308" i="36"/>
  <c r="CS308" i="36"/>
  <c r="CT308" i="36"/>
  <c r="CU308" i="36"/>
  <c r="CV308" i="36"/>
  <c r="CW308" i="36"/>
  <c r="CX308" i="36"/>
  <c r="CY308" i="36"/>
  <c r="CZ308" i="36"/>
  <c r="CM309" i="36"/>
  <c r="CN309" i="36"/>
  <c r="CO309" i="36"/>
  <c r="CP309" i="36"/>
  <c r="CQ309" i="36"/>
  <c r="CR309" i="36"/>
  <c r="CS309" i="36"/>
  <c r="CT309" i="36"/>
  <c r="CU309" i="36"/>
  <c r="CV309" i="36"/>
  <c r="CW309" i="36"/>
  <c r="CX309" i="36"/>
  <c r="CY309" i="36"/>
  <c r="CZ309" i="36"/>
  <c r="CM310" i="36"/>
  <c r="CN310" i="36"/>
  <c r="CO310" i="36"/>
  <c r="CP310" i="36"/>
  <c r="CQ310" i="36"/>
  <c r="CR310" i="36"/>
  <c r="CS310" i="36"/>
  <c r="CT310" i="36"/>
  <c r="CU310" i="36"/>
  <c r="CV310" i="36"/>
  <c r="CW310" i="36"/>
  <c r="CX310" i="36"/>
  <c r="CY310" i="36"/>
  <c r="CZ310" i="36"/>
  <c r="CM311" i="36"/>
  <c r="CN311" i="36"/>
  <c r="CO311" i="36"/>
  <c r="CP311" i="36"/>
  <c r="CQ311" i="36"/>
  <c r="CR311" i="36"/>
  <c r="CS311" i="36"/>
  <c r="CT311" i="36"/>
  <c r="CU311" i="36"/>
  <c r="CV311" i="36"/>
  <c r="CW311" i="36"/>
  <c r="CX311" i="36"/>
  <c r="CY311" i="36"/>
  <c r="CZ311" i="36"/>
  <c r="CM312" i="36"/>
  <c r="CN312" i="36"/>
  <c r="CO312" i="36"/>
  <c r="CP312" i="36"/>
  <c r="CQ312" i="36"/>
  <c r="CR312" i="36"/>
  <c r="CS312" i="36"/>
  <c r="CT312" i="36"/>
  <c r="CU312" i="36"/>
  <c r="CV312" i="36"/>
  <c r="CW312" i="36"/>
  <c r="CX312" i="36"/>
  <c r="CY312" i="36"/>
  <c r="CZ312" i="36"/>
  <c r="CM313" i="36"/>
  <c r="CN313" i="36"/>
  <c r="CO313" i="36"/>
  <c r="CP313" i="36"/>
  <c r="CQ313" i="36"/>
  <c r="CR313" i="36"/>
  <c r="CS313" i="36"/>
  <c r="CT313" i="36"/>
  <c r="CU313" i="36"/>
  <c r="CV313" i="36"/>
  <c r="CW313" i="36"/>
  <c r="CX313" i="36"/>
  <c r="CY313" i="36"/>
  <c r="CZ313" i="36"/>
  <c r="CM314" i="36"/>
  <c r="CN314" i="36"/>
  <c r="CO314" i="36"/>
  <c r="CP314" i="36"/>
  <c r="CQ314" i="36"/>
  <c r="CR314" i="36"/>
  <c r="CS314" i="36"/>
  <c r="CT314" i="36"/>
  <c r="CU314" i="36"/>
  <c r="CV314" i="36"/>
  <c r="CW314" i="36"/>
  <c r="CX314" i="36"/>
  <c r="CY314" i="36"/>
  <c r="CZ314" i="36"/>
  <c r="CM315" i="36"/>
  <c r="CN315" i="36"/>
  <c r="CO315" i="36"/>
  <c r="CP315" i="36"/>
  <c r="CQ315" i="36"/>
  <c r="CR315" i="36"/>
  <c r="CS315" i="36"/>
  <c r="CT315" i="36"/>
  <c r="CU315" i="36"/>
  <c r="CV315" i="36"/>
  <c r="CW315" i="36"/>
  <c r="CX315" i="36"/>
  <c r="CY315" i="36"/>
  <c r="CZ315" i="36"/>
  <c r="CM316" i="36"/>
  <c r="CN316" i="36"/>
  <c r="CO316" i="36"/>
  <c r="CP316" i="36"/>
  <c r="CQ316" i="36"/>
  <c r="CR316" i="36"/>
  <c r="CS316" i="36"/>
  <c r="CT316" i="36"/>
  <c r="CU316" i="36"/>
  <c r="CV316" i="36"/>
  <c r="CW316" i="36"/>
  <c r="CX316" i="36"/>
  <c r="CY316" i="36"/>
  <c r="CZ316" i="36"/>
  <c r="CM317" i="36"/>
  <c r="CN317" i="36"/>
  <c r="CO317" i="36"/>
  <c r="CP317" i="36"/>
  <c r="CQ317" i="36"/>
  <c r="CR317" i="36"/>
  <c r="CS317" i="36"/>
  <c r="CT317" i="36"/>
  <c r="CU317" i="36"/>
  <c r="CV317" i="36"/>
  <c r="CW317" i="36"/>
  <c r="CX317" i="36"/>
  <c r="CY317" i="36"/>
  <c r="CZ317" i="36"/>
  <c r="CM318" i="36"/>
  <c r="CN318" i="36"/>
  <c r="CO318" i="36"/>
  <c r="CP318" i="36"/>
  <c r="CQ318" i="36"/>
  <c r="CR318" i="36"/>
  <c r="CS318" i="36"/>
  <c r="CT318" i="36"/>
  <c r="CU318" i="36"/>
  <c r="CV318" i="36"/>
  <c r="CW318" i="36"/>
  <c r="CX318" i="36"/>
  <c r="CY318" i="36"/>
  <c r="CZ318" i="36"/>
  <c r="CM319" i="36"/>
  <c r="CN319" i="36"/>
  <c r="CO319" i="36"/>
  <c r="CP319" i="36"/>
  <c r="CQ319" i="36"/>
  <c r="CR319" i="36"/>
  <c r="CS319" i="36"/>
  <c r="CT319" i="36"/>
  <c r="CU319" i="36"/>
  <c r="CV319" i="36"/>
  <c r="CW319" i="36"/>
  <c r="CX319" i="36"/>
  <c r="CY319" i="36"/>
  <c r="CZ319" i="36"/>
  <c r="CM320" i="36"/>
  <c r="CN320" i="36"/>
  <c r="CO320" i="36"/>
  <c r="CP320" i="36"/>
  <c r="CQ320" i="36"/>
  <c r="CR320" i="36"/>
  <c r="CS320" i="36"/>
  <c r="CT320" i="36"/>
  <c r="CU320" i="36"/>
  <c r="CV320" i="36"/>
  <c r="CW320" i="36"/>
  <c r="CX320" i="36"/>
  <c r="CY320" i="36"/>
  <c r="CZ320" i="36"/>
  <c r="CM321" i="36"/>
  <c r="CN321" i="36"/>
  <c r="CO321" i="36"/>
  <c r="CP321" i="36"/>
  <c r="CQ321" i="36"/>
  <c r="CR321" i="36"/>
  <c r="CS321" i="36"/>
  <c r="CT321" i="36"/>
  <c r="CU321" i="36"/>
  <c r="CV321" i="36"/>
  <c r="CW321" i="36"/>
  <c r="CX321" i="36"/>
  <c r="CY321" i="36"/>
  <c r="CZ321" i="36"/>
  <c r="CM322" i="36"/>
  <c r="CN322" i="36"/>
  <c r="CO322" i="36"/>
  <c r="CP322" i="36"/>
  <c r="CQ322" i="36"/>
  <c r="CR322" i="36"/>
  <c r="CS322" i="36"/>
  <c r="CT322" i="36"/>
  <c r="CU322" i="36"/>
  <c r="CV322" i="36"/>
  <c r="CW322" i="36"/>
  <c r="CX322" i="36"/>
  <c r="CY322" i="36"/>
  <c r="CZ322" i="36"/>
  <c r="CM323" i="36"/>
  <c r="CN323" i="36"/>
  <c r="CO323" i="36"/>
  <c r="CP323" i="36"/>
  <c r="CQ323" i="36"/>
  <c r="CR323" i="36"/>
  <c r="CS323" i="36"/>
  <c r="CT323" i="36"/>
  <c r="CU323" i="36"/>
  <c r="CV323" i="36"/>
  <c r="CW323" i="36"/>
  <c r="CX323" i="36"/>
  <c r="CY323" i="36"/>
  <c r="CZ323" i="36"/>
  <c r="CM324" i="36"/>
  <c r="CN324" i="36"/>
  <c r="CO324" i="36"/>
  <c r="CP324" i="36"/>
  <c r="CQ324" i="36"/>
  <c r="CR324" i="36"/>
  <c r="CS324" i="36"/>
  <c r="CT324" i="36"/>
  <c r="CU324" i="36"/>
  <c r="CV324" i="36"/>
  <c r="CW324" i="36"/>
  <c r="CX324" i="36"/>
  <c r="CY324" i="36"/>
  <c r="CZ324" i="36"/>
  <c r="CM325" i="36"/>
  <c r="CN325" i="36"/>
  <c r="CO325" i="36"/>
  <c r="CP325" i="36"/>
  <c r="CQ325" i="36"/>
  <c r="CR325" i="36"/>
  <c r="CS325" i="36"/>
  <c r="CT325" i="36"/>
  <c r="CU325" i="36"/>
  <c r="CV325" i="36"/>
  <c r="CW325" i="36"/>
  <c r="CX325" i="36"/>
  <c r="CY325" i="36"/>
  <c r="CZ325" i="36"/>
  <c r="CM326" i="36"/>
  <c r="CN326" i="36"/>
  <c r="CO326" i="36"/>
  <c r="CP326" i="36"/>
  <c r="CQ326" i="36"/>
  <c r="CR326" i="36"/>
  <c r="CS326" i="36"/>
  <c r="CT326" i="36"/>
  <c r="CU326" i="36"/>
  <c r="CV326" i="36"/>
  <c r="CW326" i="36"/>
  <c r="CX326" i="36"/>
  <c r="CY326" i="36"/>
  <c r="CZ326" i="36"/>
  <c r="CM327" i="36"/>
  <c r="CN327" i="36"/>
  <c r="CO327" i="36"/>
  <c r="CP327" i="36"/>
  <c r="CQ327" i="36"/>
  <c r="CR327" i="36"/>
  <c r="CS327" i="36"/>
  <c r="CT327" i="36"/>
  <c r="CU327" i="36"/>
  <c r="CV327" i="36"/>
  <c r="CW327" i="36"/>
  <c r="CX327" i="36"/>
  <c r="CY327" i="36"/>
  <c r="CZ327" i="36"/>
  <c r="CM328" i="36"/>
  <c r="CN328" i="36"/>
  <c r="CO328" i="36"/>
  <c r="CP328" i="36"/>
  <c r="CQ328" i="36"/>
  <c r="CR328" i="36"/>
  <c r="CS328" i="36"/>
  <c r="CT328" i="36"/>
  <c r="CU328" i="36"/>
  <c r="CV328" i="36"/>
  <c r="CW328" i="36"/>
  <c r="CX328" i="36"/>
  <c r="CY328" i="36"/>
  <c r="CZ328" i="36"/>
  <c r="CM329" i="36"/>
  <c r="CN329" i="36"/>
  <c r="CO329" i="36"/>
  <c r="CP329" i="36"/>
  <c r="CQ329" i="36"/>
  <c r="CR329" i="36"/>
  <c r="CS329" i="36"/>
  <c r="CT329" i="36"/>
  <c r="CU329" i="36"/>
  <c r="CV329" i="36"/>
  <c r="CW329" i="36"/>
  <c r="CX329" i="36"/>
  <c r="CY329" i="36"/>
  <c r="CZ329" i="36"/>
  <c r="CM330" i="36"/>
  <c r="CN330" i="36"/>
  <c r="CO330" i="36"/>
  <c r="CP330" i="36"/>
  <c r="CQ330" i="36"/>
  <c r="CR330" i="36"/>
  <c r="CS330" i="36"/>
  <c r="CT330" i="36"/>
  <c r="CU330" i="36"/>
  <c r="CV330" i="36"/>
  <c r="CW330" i="36"/>
  <c r="CX330" i="36"/>
  <c r="CY330" i="36"/>
  <c r="CZ330" i="36"/>
  <c r="CM331" i="36"/>
  <c r="CN331" i="36"/>
  <c r="CO331" i="36"/>
  <c r="CP331" i="36"/>
  <c r="CQ331" i="36"/>
  <c r="CR331" i="36"/>
  <c r="CS331" i="36"/>
  <c r="CT331" i="36"/>
  <c r="CU331" i="36"/>
  <c r="CV331" i="36"/>
  <c r="CW331" i="36"/>
  <c r="CX331" i="36"/>
  <c r="CY331" i="36"/>
  <c r="CZ331" i="36"/>
  <c r="CM332" i="36"/>
  <c r="CN332" i="36"/>
  <c r="CO332" i="36"/>
  <c r="CP332" i="36"/>
  <c r="CQ332" i="36"/>
  <c r="CR332" i="36"/>
  <c r="CS332" i="36"/>
  <c r="CT332" i="36"/>
  <c r="CU332" i="36"/>
  <c r="CV332" i="36"/>
  <c r="CW332" i="36"/>
  <c r="CX332" i="36"/>
  <c r="CY332" i="36"/>
  <c r="CZ332" i="36"/>
  <c r="CM333" i="36"/>
  <c r="CN333" i="36"/>
  <c r="CO333" i="36"/>
  <c r="CP333" i="36"/>
  <c r="CQ333" i="36"/>
  <c r="CR333" i="36"/>
  <c r="CS333" i="36"/>
  <c r="CT333" i="36"/>
  <c r="CU333" i="36"/>
  <c r="CV333" i="36"/>
  <c r="CW333" i="36"/>
  <c r="CX333" i="36"/>
  <c r="CY333" i="36"/>
  <c r="CZ333" i="36"/>
  <c r="CM334" i="36"/>
  <c r="CN334" i="36"/>
  <c r="CO334" i="36"/>
  <c r="CP334" i="36"/>
  <c r="CQ334" i="36"/>
  <c r="CR334" i="36"/>
  <c r="CS334" i="36"/>
  <c r="CT334" i="36"/>
  <c r="CU334" i="36"/>
  <c r="CV334" i="36"/>
  <c r="CW334" i="36"/>
  <c r="CX334" i="36"/>
  <c r="CY334" i="36"/>
  <c r="CZ334" i="36"/>
  <c r="CM335" i="36"/>
  <c r="CN335" i="36"/>
  <c r="CO335" i="36"/>
  <c r="CP335" i="36"/>
  <c r="CQ335" i="36"/>
  <c r="CR335" i="36"/>
  <c r="CS335" i="36"/>
  <c r="CT335" i="36"/>
  <c r="CU335" i="36"/>
  <c r="CV335" i="36"/>
  <c r="CW335" i="36"/>
  <c r="CX335" i="36"/>
  <c r="CY335" i="36"/>
  <c r="CZ335" i="36"/>
  <c r="CM336" i="36"/>
  <c r="CN336" i="36"/>
  <c r="CO336" i="36"/>
  <c r="CP336" i="36"/>
  <c r="CQ336" i="36"/>
  <c r="CR336" i="36"/>
  <c r="CS336" i="36"/>
  <c r="CT336" i="36"/>
  <c r="CU336" i="36"/>
  <c r="CV336" i="36"/>
  <c r="CW336" i="36"/>
  <c r="CX336" i="36"/>
  <c r="CY336" i="36"/>
  <c r="CZ336" i="36"/>
  <c r="CM337" i="36"/>
  <c r="CN337" i="36"/>
  <c r="CO337" i="36"/>
  <c r="CP337" i="36"/>
  <c r="CQ337" i="36"/>
  <c r="CR337" i="36"/>
  <c r="CS337" i="36"/>
  <c r="CT337" i="36"/>
  <c r="CU337" i="36"/>
  <c r="CV337" i="36"/>
  <c r="CW337" i="36"/>
  <c r="CX337" i="36"/>
  <c r="CY337" i="36"/>
  <c r="CZ337" i="36"/>
  <c r="CM338" i="36"/>
  <c r="CN338" i="36"/>
  <c r="CO338" i="36"/>
  <c r="CP338" i="36"/>
  <c r="CQ338" i="36"/>
  <c r="CR338" i="36"/>
  <c r="CS338" i="36"/>
  <c r="CT338" i="36"/>
  <c r="CU338" i="36"/>
  <c r="CV338" i="36"/>
  <c r="CW338" i="36"/>
  <c r="CX338" i="36"/>
  <c r="CY338" i="36"/>
  <c r="CZ338" i="36"/>
  <c r="CM339" i="36"/>
  <c r="CN339" i="36"/>
  <c r="CO339" i="36"/>
  <c r="CP339" i="36"/>
  <c r="CQ339" i="36"/>
  <c r="CR339" i="36"/>
  <c r="CS339" i="36"/>
  <c r="CT339" i="36"/>
  <c r="CU339" i="36"/>
  <c r="CV339" i="36"/>
  <c r="CW339" i="36"/>
  <c r="CX339" i="36"/>
  <c r="CY339" i="36"/>
  <c r="CZ339" i="36"/>
  <c r="CM340" i="36"/>
  <c r="CN340" i="36"/>
  <c r="CO340" i="36"/>
  <c r="CP340" i="36"/>
  <c r="CQ340" i="36"/>
  <c r="CR340" i="36"/>
  <c r="CS340" i="36"/>
  <c r="CT340" i="36"/>
  <c r="CU340" i="36"/>
  <c r="CV340" i="36"/>
  <c r="CW340" i="36"/>
  <c r="CX340" i="36"/>
  <c r="CY340" i="36"/>
  <c r="CZ340" i="36"/>
  <c r="CM341" i="36"/>
  <c r="CN341" i="36"/>
  <c r="CO341" i="36"/>
  <c r="CP341" i="36"/>
  <c r="CQ341" i="36"/>
  <c r="CR341" i="36"/>
  <c r="CS341" i="36"/>
  <c r="CT341" i="36"/>
  <c r="CU341" i="36"/>
  <c r="CV341" i="36"/>
  <c r="CW341" i="36"/>
  <c r="CX341" i="36"/>
  <c r="CY341" i="36"/>
  <c r="CZ341" i="36"/>
  <c r="CM342" i="36"/>
  <c r="CN342" i="36"/>
  <c r="CO342" i="36"/>
  <c r="CP342" i="36"/>
  <c r="CQ342" i="36"/>
  <c r="CR342" i="36"/>
  <c r="CS342" i="36"/>
  <c r="CT342" i="36"/>
  <c r="CU342" i="36"/>
  <c r="CV342" i="36"/>
  <c r="CW342" i="36"/>
  <c r="CX342" i="36"/>
  <c r="CY342" i="36"/>
  <c r="CZ342" i="36"/>
  <c r="CM343" i="36"/>
  <c r="CN343" i="36"/>
  <c r="CO343" i="36"/>
  <c r="CP343" i="36"/>
  <c r="CQ343" i="36"/>
  <c r="CR343" i="36"/>
  <c r="CS343" i="36"/>
  <c r="CT343" i="36"/>
  <c r="CU343" i="36"/>
  <c r="CV343" i="36"/>
  <c r="CW343" i="36"/>
  <c r="CX343" i="36"/>
  <c r="CY343" i="36"/>
  <c r="CZ343" i="36"/>
  <c r="CM344" i="36"/>
  <c r="CN344" i="36"/>
  <c r="CO344" i="36"/>
  <c r="CP344" i="36"/>
  <c r="CQ344" i="36"/>
  <c r="CR344" i="36"/>
  <c r="CS344" i="36"/>
  <c r="CT344" i="36"/>
  <c r="CU344" i="36"/>
  <c r="CV344" i="36"/>
  <c r="CW344" i="36"/>
  <c r="CX344" i="36"/>
  <c r="CY344" i="36"/>
  <c r="CZ344" i="36"/>
  <c r="CM345" i="36"/>
  <c r="CN345" i="36"/>
  <c r="CO345" i="36"/>
  <c r="CP345" i="36"/>
  <c r="CQ345" i="36"/>
  <c r="CR345" i="36"/>
  <c r="CS345" i="36"/>
  <c r="CT345" i="36"/>
  <c r="CU345" i="36"/>
  <c r="CV345" i="36"/>
  <c r="CW345" i="36"/>
  <c r="CX345" i="36"/>
  <c r="CY345" i="36"/>
  <c r="CZ345" i="36"/>
  <c r="CM346" i="36"/>
  <c r="CN346" i="36"/>
  <c r="CO346" i="36"/>
  <c r="CP346" i="36"/>
  <c r="CQ346" i="36"/>
  <c r="CR346" i="36"/>
  <c r="CS346" i="36"/>
  <c r="CT346" i="36"/>
  <c r="CU346" i="36"/>
  <c r="CV346" i="36"/>
  <c r="CW346" i="36"/>
  <c r="CX346" i="36"/>
  <c r="CY346" i="36"/>
  <c r="CZ346" i="36"/>
  <c r="CM347" i="36"/>
  <c r="CN347" i="36"/>
  <c r="CO347" i="36"/>
  <c r="CP347" i="36"/>
  <c r="CQ347" i="36"/>
  <c r="CR347" i="36"/>
  <c r="CS347" i="36"/>
  <c r="CT347" i="36"/>
  <c r="CU347" i="36"/>
  <c r="CV347" i="36"/>
  <c r="CW347" i="36"/>
  <c r="CX347" i="36"/>
  <c r="CY347" i="36"/>
  <c r="CZ347" i="36"/>
  <c r="CM348" i="36"/>
  <c r="CN348" i="36"/>
  <c r="CO348" i="36"/>
  <c r="CP348" i="36"/>
  <c r="CQ348" i="36"/>
  <c r="CR348" i="36"/>
  <c r="CS348" i="36"/>
  <c r="CT348" i="36"/>
  <c r="CU348" i="36"/>
  <c r="CV348" i="36"/>
  <c r="CW348" i="36"/>
  <c r="CX348" i="36"/>
  <c r="CY348" i="36"/>
  <c r="CZ348" i="36"/>
  <c r="CM349" i="36"/>
  <c r="CN349" i="36"/>
  <c r="CO349" i="36"/>
  <c r="CP349" i="36"/>
  <c r="CQ349" i="36"/>
  <c r="CR349" i="36"/>
  <c r="CS349" i="36"/>
  <c r="CT349" i="36"/>
  <c r="CU349" i="36"/>
  <c r="CV349" i="36"/>
  <c r="CW349" i="36"/>
  <c r="CX349" i="36"/>
  <c r="CY349" i="36"/>
  <c r="CZ349" i="36"/>
  <c r="CM350" i="36"/>
  <c r="CN350" i="36"/>
  <c r="CO350" i="36"/>
  <c r="CP350" i="36"/>
  <c r="CQ350" i="36"/>
  <c r="CR350" i="36"/>
  <c r="CS350" i="36"/>
  <c r="CT350" i="36"/>
  <c r="CU350" i="36"/>
  <c r="CV350" i="36"/>
  <c r="CW350" i="36"/>
  <c r="CX350" i="36"/>
  <c r="CY350" i="36"/>
  <c r="CZ350" i="36"/>
  <c r="CM351" i="36"/>
  <c r="CN351" i="36"/>
  <c r="CO351" i="36"/>
  <c r="CP351" i="36"/>
  <c r="CQ351" i="36"/>
  <c r="CR351" i="36"/>
  <c r="CS351" i="36"/>
  <c r="CT351" i="36"/>
  <c r="CU351" i="36"/>
  <c r="CV351" i="36"/>
  <c r="CW351" i="36"/>
  <c r="CX351" i="36"/>
  <c r="CY351" i="36"/>
  <c r="CZ351" i="36"/>
  <c r="CM352" i="36"/>
  <c r="CN352" i="36"/>
  <c r="CO352" i="36"/>
  <c r="CP352" i="36"/>
  <c r="CQ352" i="36"/>
  <c r="CR352" i="36"/>
  <c r="CS352" i="36"/>
  <c r="CT352" i="36"/>
  <c r="CU352" i="36"/>
  <c r="CV352" i="36"/>
  <c r="CW352" i="36"/>
  <c r="CX352" i="36"/>
  <c r="CY352" i="36"/>
  <c r="CZ352" i="36"/>
  <c r="CM353" i="36"/>
  <c r="CN353" i="36"/>
  <c r="CO353" i="36"/>
  <c r="CP353" i="36"/>
  <c r="CQ353" i="36"/>
  <c r="CR353" i="36"/>
  <c r="CS353" i="36"/>
  <c r="CT353" i="36"/>
  <c r="CU353" i="36"/>
  <c r="CV353" i="36"/>
  <c r="CW353" i="36"/>
  <c r="CX353" i="36"/>
  <c r="CY353" i="36"/>
  <c r="CZ353" i="36"/>
  <c r="CM354" i="36"/>
  <c r="CN354" i="36"/>
  <c r="CO354" i="36"/>
  <c r="CP354" i="36"/>
  <c r="CQ354" i="36"/>
  <c r="CR354" i="36"/>
  <c r="CS354" i="36"/>
  <c r="CT354" i="36"/>
  <c r="CU354" i="36"/>
  <c r="CV354" i="36"/>
  <c r="CW354" i="36"/>
  <c r="CX354" i="36"/>
  <c r="CY354" i="36"/>
  <c r="CZ354" i="36"/>
  <c r="CM355" i="36"/>
  <c r="CN355" i="36"/>
  <c r="CO355" i="36"/>
  <c r="CP355" i="36"/>
  <c r="CQ355" i="36"/>
  <c r="CR355" i="36"/>
  <c r="CS355" i="36"/>
  <c r="CT355" i="36"/>
  <c r="CU355" i="36"/>
  <c r="CV355" i="36"/>
  <c r="CW355" i="36"/>
  <c r="CX355" i="36"/>
  <c r="CY355" i="36"/>
  <c r="CZ355" i="36"/>
  <c r="CM356" i="36"/>
  <c r="CN356" i="36"/>
  <c r="CO356" i="36"/>
  <c r="CP356" i="36"/>
  <c r="CQ356" i="36"/>
  <c r="CR356" i="36"/>
  <c r="CS356" i="36"/>
  <c r="CT356" i="36"/>
  <c r="CU356" i="36"/>
  <c r="CV356" i="36"/>
  <c r="CW356" i="36"/>
  <c r="CX356" i="36"/>
  <c r="CY356" i="36"/>
  <c r="CZ356" i="36"/>
  <c r="CM357" i="36"/>
  <c r="CN357" i="36"/>
  <c r="CO357" i="36"/>
  <c r="CP357" i="36"/>
  <c r="CQ357" i="36"/>
  <c r="CR357" i="36"/>
  <c r="CS357" i="36"/>
  <c r="CT357" i="36"/>
  <c r="CU357" i="36"/>
  <c r="CV357" i="36"/>
  <c r="CW357" i="36"/>
  <c r="CX357" i="36"/>
  <c r="CY357" i="36"/>
  <c r="CZ357" i="36"/>
  <c r="CM358" i="36"/>
  <c r="CN358" i="36"/>
  <c r="CO358" i="36"/>
  <c r="CP358" i="36"/>
  <c r="CQ358" i="36"/>
  <c r="CR358" i="36"/>
  <c r="CS358" i="36"/>
  <c r="CT358" i="36"/>
  <c r="CU358" i="36"/>
  <c r="CV358" i="36"/>
  <c r="CW358" i="36"/>
  <c r="CX358" i="36"/>
  <c r="CY358" i="36"/>
  <c r="CZ358" i="36"/>
  <c r="CM359" i="36"/>
  <c r="CN359" i="36"/>
  <c r="CO359" i="36"/>
  <c r="CP359" i="36"/>
  <c r="CQ359" i="36"/>
  <c r="CR359" i="36"/>
  <c r="CS359" i="36"/>
  <c r="CT359" i="36"/>
  <c r="CU359" i="36"/>
  <c r="CV359" i="36"/>
  <c r="CW359" i="36"/>
  <c r="CX359" i="36"/>
  <c r="CY359" i="36"/>
  <c r="CZ359" i="36"/>
  <c r="CM360" i="36"/>
  <c r="CN360" i="36"/>
  <c r="CO360" i="36"/>
  <c r="CP360" i="36"/>
  <c r="CQ360" i="36"/>
  <c r="CR360" i="36"/>
  <c r="CS360" i="36"/>
  <c r="CT360" i="36"/>
  <c r="CU360" i="36"/>
  <c r="CV360" i="36"/>
  <c r="CW360" i="36"/>
  <c r="CX360" i="36"/>
  <c r="CY360" i="36"/>
  <c r="CZ360" i="36"/>
  <c r="CM361" i="36"/>
  <c r="CN361" i="36"/>
  <c r="CO361" i="36"/>
  <c r="CP361" i="36"/>
  <c r="CQ361" i="36"/>
  <c r="CR361" i="36"/>
  <c r="CS361" i="36"/>
  <c r="CT361" i="36"/>
  <c r="CU361" i="36"/>
  <c r="CV361" i="36"/>
  <c r="CW361" i="36"/>
  <c r="CX361" i="36"/>
  <c r="CY361" i="36"/>
  <c r="CZ361" i="36"/>
  <c r="CM362" i="36"/>
  <c r="CN362" i="36"/>
  <c r="CO362" i="36"/>
  <c r="CP362" i="36"/>
  <c r="CQ362" i="36"/>
  <c r="CR362" i="36"/>
  <c r="CS362" i="36"/>
  <c r="CT362" i="36"/>
  <c r="CU362" i="36"/>
  <c r="CV362" i="36"/>
  <c r="CW362" i="36"/>
  <c r="CX362" i="36"/>
  <c r="CY362" i="36"/>
  <c r="CZ362" i="36"/>
  <c r="CM363" i="36"/>
  <c r="CN363" i="36"/>
  <c r="CO363" i="36"/>
  <c r="CP363" i="36"/>
  <c r="CQ363" i="36"/>
  <c r="CR363" i="36"/>
  <c r="CS363" i="36"/>
  <c r="CT363" i="36"/>
  <c r="CU363" i="36"/>
  <c r="CV363" i="36"/>
  <c r="CW363" i="36"/>
  <c r="CX363" i="36"/>
  <c r="CY363" i="36"/>
  <c r="CZ363" i="36"/>
  <c r="CM364" i="36"/>
  <c r="CN364" i="36"/>
  <c r="CO364" i="36"/>
  <c r="CP364" i="36"/>
  <c r="CQ364" i="36"/>
  <c r="CR364" i="36"/>
  <c r="CS364" i="36"/>
  <c r="CT364" i="36"/>
  <c r="CU364" i="36"/>
  <c r="CV364" i="36"/>
  <c r="CW364" i="36"/>
  <c r="CX364" i="36"/>
  <c r="CY364" i="36"/>
  <c r="CZ364" i="36"/>
  <c r="CM365" i="36"/>
  <c r="CN365" i="36"/>
  <c r="CO365" i="36"/>
  <c r="CP365" i="36"/>
  <c r="CQ365" i="36"/>
  <c r="CR365" i="36"/>
  <c r="CS365" i="36"/>
  <c r="CT365" i="36"/>
  <c r="CU365" i="36"/>
  <c r="CV365" i="36"/>
  <c r="CW365" i="36"/>
  <c r="CX365" i="36"/>
  <c r="CY365" i="36"/>
  <c r="CZ365" i="36"/>
  <c r="CM366" i="36"/>
  <c r="CN366" i="36"/>
  <c r="CO366" i="36"/>
  <c r="CP366" i="36"/>
  <c r="CQ366" i="36"/>
  <c r="CR366" i="36"/>
  <c r="CS366" i="36"/>
  <c r="CT366" i="36"/>
  <c r="CU366" i="36"/>
  <c r="CV366" i="36"/>
  <c r="CW366" i="36"/>
  <c r="CX366" i="36"/>
  <c r="CY366" i="36"/>
  <c r="CZ366" i="36"/>
  <c r="CM367" i="36"/>
  <c r="CN367" i="36"/>
  <c r="CO367" i="36"/>
  <c r="CP367" i="36"/>
  <c r="CQ367" i="36"/>
  <c r="CR367" i="36"/>
  <c r="CS367" i="36"/>
  <c r="CT367" i="36"/>
  <c r="CU367" i="36"/>
  <c r="CV367" i="36"/>
  <c r="CW367" i="36"/>
  <c r="CX367" i="36"/>
  <c r="CY367" i="36"/>
  <c r="CZ367" i="36"/>
  <c r="CM368" i="36"/>
  <c r="CN368" i="36"/>
  <c r="CO368" i="36"/>
  <c r="CP368" i="36"/>
  <c r="CQ368" i="36"/>
  <c r="CR368" i="36"/>
  <c r="CS368" i="36"/>
  <c r="CT368" i="36"/>
  <c r="CU368" i="36"/>
  <c r="CV368" i="36"/>
  <c r="CW368" i="36"/>
  <c r="CX368" i="36"/>
  <c r="CY368" i="36"/>
  <c r="CZ368" i="36"/>
  <c r="CM369" i="36"/>
  <c r="CN369" i="36"/>
  <c r="CO369" i="36"/>
  <c r="CP369" i="36"/>
  <c r="CQ369" i="36"/>
  <c r="CR369" i="36"/>
  <c r="CS369" i="36"/>
  <c r="CT369" i="36"/>
  <c r="CU369" i="36"/>
  <c r="CV369" i="36"/>
  <c r="CW369" i="36"/>
  <c r="CX369" i="36"/>
  <c r="CY369" i="36"/>
  <c r="CZ369" i="36"/>
  <c r="CM370" i="36"/>
  <c r="CN370" i="36"/>
  <c r="CO370" i="36"/>
  <c r="CP370" i="36"/>
  <c r="CQ370" i="36"/>
  <c r="CR370" i="36"/>
  <c r="CS370" i="36"/>
  <c r="CT370" i="36"/>
  <c r="CU370" i="36"/>
  <c r="CV370" i="36"/>
  <c r="CW370" i="36"/>
  <c r="CX370" i="36"/>
  <c r="CY370" i="36"/>
  <c r="CZ370" i="36"/>
  <c r="CM371" i="36"/>
  <c r="CN371" i="36"/>
  <c r="CO371" i="36"/>
  <c r="CP371" i="36"/>
  <c r="CQ371" i="36"/>
  <c r="CR371" i="36"/>
  <c r="CS371" i="36"/>
  <c r="CT371" i="36"/>
  <c r="CU371" i="36"/>
  <c r="CV371" i="36"/>
  <c r="CW371" i="36"/>
  <c r="CX371" i="36"/>
  <c r="CY371" i="36"/>
  <c r="CZ371" i="36"/>
  <c r="CM372" i="36"/>
  <c r="CN372" i="36"/>
  <c r="CO372" i="36"/>
  <c r="CP372" i="36"/>
  <c r="CQ372" i="36"/>
  <c r="CR372" i="36"/>
  <c r="CS372" i="36"/>
  <c r="CT372" i="36"/>
  <c r="CU372" i="36"/>
  <c r="CV372" i="36"/>
  <c r="CW372" i="36"/>
  <c r="CX372" i="36"/>
  <c r="CY372" i="36"/>
  <c r="CZ372" i="36"/>
  <c r="CM373" i="36"/>
  <c r="CN373" i="36"/>
  <c r="CO373" i="36"/>
  <c r="CP373" i="36"/>
  <c r="CQ373" i="36"/>
  <c r="CR373" i="36"/>
  <c r="CS373" i="36"/>
  <c r="CT373" i="36"/>
  <c r="CU373" i="36"/>
  <c r="CV373" i="36"/>
  <c r="CW373" i="36"/>
  <c r="CX373" i="36"/>
  <c r="CY373" i="36"/>
  <c r="CZ373" i="36"/>
  <c r="CM374" i="36"/>
  <c r="CN374" i="36"/>
  <c r="CO374" i="36"/>
  <c r="CP374" i="36"/>
  <c r="CQ374" i="36"/>
  <c r="CR374" i="36"/>
  <c r="CS374" i="36"/>
  <c r="CT374" i="36"/>
  <c r="CU374" i="36"/>
  <c r="CV374" i="36"/>
  <c r="CW374" i="36"/>
  <c r="CX374" i="36"/>
  <c r="CY374" i="36"/>
  <c r="CZ374" i="36"/>
  <c r="CM375" i="36"/>
  <c r="CN375" i="36"/>
  <c r="CO375" i="36"/>
  <c r="CP375" i="36"/>
  <c r="CQ375" i="36"/>
  <c r="CR375" i="36"/>
  <c r="CS375" i="36"/>
  <c r="CT375" i="36"/>
  <c r="CU375" i="36"/>
  <c r="CV375" i="36"/>
  <c r="CW375" i="36"/>
  <c r="CX375" i="36"/>
  <c r="CY375" i="36"/>
  <c r="CZ375" i="36"/>
  <c r="CM376" i="36"/>
  <c r="CN376" i="36"/>
  <c r="CO376" i="36"/>
  <c r="CP376" i="36"/>
  <c r="CQ376" i="36"/>
  <c r="CR376" i="36"/>
  <c r="CS376" i="36"/>
  <c r="CT376" i="36"/>
  <c r="CU376" i="36"/>
  <c r="CV376" i="36"/>
  <c r="CW376" i="36"/>
  <c r="CX376" i="36"/>
  <c r="CY376" i="36"/>
  <c r="CZ376" i="36"/>
  <c r="CM377" i="36"/>
  <c r="CN377" i="36"/>
  <c r="CO377" i="36"/>
  <c r="CP377" i="36"/>
  <c r="CQ377" i="36"/>
  <c r="CR377" i="36"/>
  <c r="CS377" i="36"/>
  <c r="CT377" i="36"/>
  <c r="CU377" i="36"/>
  <c r="CV377" i="36"/>
  <c r="CW377" i="36"/>
  <c r="CX377" i="36"/>
  <c r="CY377" i="36"/>
  <c r="CZ377" i="36"/>
  <c r="CM378" i="36"/>
  <c r="CN378" i="36"/>
  <c r="CO378" i="36"/>
  <c r="CP378" i="36"/>
  <c r="CQ378" i="36"/>
  <c r="CR378" i="36"/>
  <c r="CS378" i="36"/>
  <c r="CT378" i="36"/>
  <c r="CU378" i="36"/>
  <c r="CV378" i="36"/>
  <c r="CW378" i="36"/>
  <c r="CX378" i="36"/>
  <c r="CY378" i="36"/>
  <c r="CZ378" i="36"/>
  <c r="CM379" i="36"/>
  <c r="CN379" i="36"/>
  <c r="CO379" i="36"/>
  <c r="CP379" i="36"/>
  <c r="CQ379" i="36"/>
  <c r="CR379" i="36"/>
  <c r="CS379" i="36"/>
  <c r="CT379" i="36"/>
  <c r="CU379" i="36"/>
  <c r="CV379" i="36"/>
  <c r="CW379" i="36"/>
  <c r="CX379" i="36"/>
  <c r="CY379" i="36"/>
  <c r="CZ379" i="36"/>
  <c r="CM380" i="36"/>
  <c r="CN380" i="36"/>
  <c r="CO380" i="36"/>
  <c r="CP380" i="36"/>
  <c r="CQ380" i="36"/>
  <c r="CR380" i="36"/>
  <c r="CS380" i="36"/>
  <c r="CT380" i="36"/>
  <c r="CU380" i="36"/>
  <c r="CV380" i="36"/>
  <c r="CW380" i="36"/>
  <c r="CX380" i="36"/>
  <c r="CY380" i="36"/>
  <c r="CZ380" i="36"/>
  <c r="CM381" i="36"/>
  <c r="CN381" i="36"/>
  <c r="CO381" i="36"/>
  <c r="CP381" i="36"/>
  <c r="CQ381" i="36"/>
  <c r="CR381" i="36"/>
  <c r="CS381" i="36"/>
  <c r="CT381" i="36"/>
  <c r="CU381" i="36"/>
  <c r="CV381" i="36"/>
  <c r="CW381" i="36"/>
  <c r="CX381" i="36"/>
  <c r="CY381" i="36"/>
  <c r="CZ381" i="36"/>
  <c r="CM382" i="36"/>
  <c r="CN382" i="36"/>
  <c r="CO382" i="36"/>
  <c r="CP382" i="36"/>
  <c r="CQ382" i="36"/>
  <c r="CR382" i="36"/>
  <c r="CS382" i="36"/>
  <c r="CT382" i="36"/>
  <c r="CU382" i="36"/>
  <c r="CV382" i="36"/>
  <c r="CW382" i="36"/>
  <c r="CX382" i="36"/>
  <c r="CY382" i="36"/>
  <c r="CZ382" i="36"/>
  <c r="CM383" i="36"/>
  <c r="CN383" i="36"/>
  <c r="CO383" i="36"/>
  <c r="CP383" i="36"/>
  <c r="CQ383" i="36"/>
  <c r="CR383" i="36"/>
  <c r="CS383" i="36"/>
  <c r="CT383" i="36"/>
  <c r="CU383" i="36"/>
  <c r="CV383" i="36"/>
  <c r="CW383" i="36"/>
  <c r="CX383" i="36"/>
  <c r="CY383" i="36"/>
  <c r="CZ383" i="36"/>
  <c r="CM384" i="36"/>
  <c r="CN384" i="36"/>
  <c r="CO384" i="36"/>
  <c r="CP384" i="36"/>
  <c r="CQ384" i="36"/>
  <c r="CR384" i="36"/>
  <c r="CS384" i="36"/>
  <c r="CT384" i="36"/>
  <c r="CU384" i="36"/>
  <c r="CV384" i="36"/>
  <c r="CW384" i="36"/>
  <c r="CX384" i="36"/>
  <c r="CY384" i="36"/>
  <c r="CZ384" i="36"/>
  <c r="CM385" i="36"/>
  <c r="CN385" i="36"/>
  <c r="CO385" i="36"/>
  <c r="CP385" i="36"/>
  <c r="CQ385" i="36"/>
  <c r="CR385" i="36"/>
  <c r="CS385" i="36"/>
  <c r="CT385" i="36"/>
  <c r="CU385" i="36"/>
  <c r="CV385" i="36"/>
  <c r="CW385" i="36"/>
  <c r="CX385" i="36"/>
  <c r="CY385" i="36"/>
  <c r="CZ385" i="36"/>
  <c r="CM386" i="36"/>
  <c r="CN386" i="36"/>
  <c r="CO386" i="36"/>
  <c r="CP386" i="36"/>
  <c r="CQ386" i="36"/>
  <c r="CR386" i="36"/>
  <c r="CS386" i="36"/>
  <c r="CT386" i="36"/>
  <c r="CU386" i="36"/>
  <c r="CV386" i="36"/>
  <c r="CW386" i="36"/>
  <c r="CX386" i="36"/>
  <c r="CY386" i="36"/>
  <c r="CZ386" i="36"/>
  <c r="CM387" i="36"/>
  <c r="CN387" i="36"/>
  <c r="CO387" i="36"/>
  <c r="CP387" i="36"/>
  <c r="CQ387" i="36"/>
  <c r="CR387" i="36"/>
  <c r="CS387" i="36"/>
  <c r="CT387" i="36"/>
  <c r="CU387" i="36"/>
  <c r="CV387" i="36"/>
  <c r="CW387" i="36"/>
  <c r="CX387" i="36"/>
  <c r="CY387" i="36"/>
  <c r="CZ387" i="36"/>
  <c r="CM388" i="36"/>
  <c r="CN388" i="36"/>
  <c r="CO388" i="36"/>
  <c r="CP388" i="36"/>
  <c r="CQ388" i="36"/>
  <c r="CR388" i="36"/>
  <c r="CS388" i="36"/>
  <c r="CT388" i="36"/>
  <c r="CU388" i="36"/>
  <c r="CV388" i="36"/>
  <c r="CW388" i="36"/>
  <c r="CX388" i="36"/>
  <c r="CY388" i="36"/>
  <c r="CZ388" i="36"/>
  <c r="CM389" i="36"/>
  <c r="CN389" i="36"/>
  <c r="CO389" i="36"/>
  <c r="CP389" i="36"/>
  <c r="CQ389" i="36"/>
  <c r="CR389" i="36"/>
  <c r="CS389" i="36"/>
  <c r="CT389" i="36"/>
  <c r="CU389" i="36"/>
  <c r="CV389" i="36"/>
  <c r="CW389" i="36"/>
  <c r="CX389" i="36"/>
  <c r="CY389" i="36"/>
  <c r="CZ389" i="36"/>
  <c r="CM390" i="36"/>
  <c r="CN390" i="36"/>
  <c r="CO390" i="36"/>
  <c r="CP390" i="36"/>
  <c r="CQ390" i="36"/>
  <c r="CR390" i="36"/>
  <c r="CS390" i="36"/>
  <c r="CT390" i="36"/>
  <c r="CU390" i="36"/>
  <c r="CV390" i="36"/>
  <c r="CW390" i="36"/>
  <c r="CX390" i="36"/>
  <c r="CY390" i="36"/>
  <c r="CZ390" i="36"/>
  <c r="CM391" i="36"/>
  <c r="CN391" i="36"/>
  <c r="CO391" i="36"/>
  <c r="CP391" i="36"/>
  <c r="CQ391" i="36"/>
  <c r="CR391" i="36"/>
  <c r="CS391" i="36"/>
  <c r="CT391" i="36"/>
  <c r="CU391" i="36"/>
  <c r="CV391" i="36"/>
  <c r="CW391" i="36"/>
  <c r="CX391" i="36"/>
  <c r="CY391" i="36"/>
  <c r="CZ391" i="36"/>
  <c r="CM392" i="36"/>
  <c r="CN392" i="36"/>
  <c r="CO392" i="36"/>
  <c r="CP392" i="36"/>
  <c r="CQ392" i="36"/>
  <c r="CR392" i="36"/>
  <c r="CS392" i="36"/>
  <c r="CT392" i="36"/>
  <c r="CU392" i="36"/>
  <c r="CV392" i="36"/>
  <c r="CW392" i="36"/>
  <c r="CX392" i="36"/>
  <c r="CY392" i="36"/>
  <c r="CZ392" i="36"/>
  <c r="CM393" i="36"/>
  <c r="CN393" i="36"/>
  <c r="CO393" i="36"/>
  <c r="CP393" i="36"/>
  <c r="CQ393" i="36"/>
  <c r="CR393" i="36"/>
  <c r="CS393" i="36"/>
  <c r="CT393" i="36"/>
  <c r="CU393" i="36"/>
  <c r="CV393" i="36"/>
  <c r="CW393" i="36"/>
  <c r="CX393" i="36"/>
  <c r="CY393" i="36"/>
  <c r="CZ393" i="36"/>
  <c r="CM394" i="36"/>
  <c r="CN394" i="36"/>
  <c r="CO394" i="36"/>
  <c r="CP394" i="36"/>
  <c r="CQ394" i="36"/>
  <c r="CR394" i="36"/>
  <c r="CS394" i="36"/>
  <c r="CT394" i="36"/>
  <c r="CU394" i="36"/>
  <c r="CV394" i="36"/>
  <c r="CW394" i="36"/>
  <c r="CX394" i="36"/>
  <c r="CY394" i="36"/>
  <c r="CZ394" i="36"/>
  <c r="CM395" i="36"/>
  <c r="CN395" i="36"/>
  <c r="CO395" i="36"/>
  <c r="CP395" i="36"/>
  <c r="CQ395" i="36"/>
  <c r="CR395" i="36"/>
  <c r="CS395" i="36"/>
  <c r="CT395" i="36"/>
  <c r="CU395" i="36"/>
  <c r="CV395" i="36"/>
  <c r="CW395" i="36"/>
  <c r="CX395" i="36"/>
  <c r="CY395" i="36"/>
  <c r="CZ395" i="36"/>
  <c r="CM396" i="36"/>
  <c r="CN396" i="36"/>
  <c r="CO396" i="36"/>
  <c r="CP396" i="36"/>
  <c r="CQ396" i="36"/>
  <c r="CR396" i="36"/>
  <c r="CS396" i="36"/>
  <c r="CT396" i="36"/>
  <c r="CU396" i="36"/>
  <c r="CV396" i="36"/>
  <c r="CW396" i="36"/>
  <c r="CX396" i="36"/>
  <c r="CY396" i="36"/>
  <c r="CZ396" i="36"/>
  <c r="CM397" i="36"/>
  <c r="CN397" i="36"/>
  <c r="CO397" i="36"/>
  <c r="CP397" i="36"/>
  <c r="CQ397" i="36"/>
  <c r="CR397" i="36"/>
  <c r="CS397" i="36"/>
  <c r="CT397" i="36"/>
  <c r="CU397" i="36"/>
  <c r="CV397" i="36"/>
  <c r="CW397" i="36"/>
  <c r="CX397" i="36"/>
  <c r="CY397" i="36"/>
  <c r="CZ397" i="36"/>
  <c r="CM398" i="36"/>
  <c r="CN398" i="36"/>
  <c r="CO398" i="36"/>
  <c r="CP398" i="36"/>
  <c r="CQ398" i="36"/>
  <c r="CR398" i="36"/>
  <c r="CS398" i="36"/>
  <c r="CT398" i="36"/>
  <c r="CU398" i="36"/>
  <c r="CV398" i="36"/>
  <c r="CW398" i="36"/>
  <c r="CX398" i="36"/>
  <c r="CY398" i="36"/>
  <c r="CZ398" i="36"/>
  <c r="CM399" i="36"/>
  <c r="CN399" i="36"/>
  <c r="CO399" i="36"/>
  <c r="CP399" i="36"/>
  <c r="CQ399" i="36"/>
  <c r="CR399" i="36"/>
  <c r="CS399" i="36"/>
  <c r="CT399" i="36"/>
  <c r="CU399" i="36"/>
  <c r="CV399" i="36"/>
  <c r="CW399" i="36"/>
  <c r="CX399" i="36"/>
  <c r="CY399" i="36"/>
  <c r="CZ399" i="36"/>
  <c r="CM400" i="36"/>
  <c r="CN400" i="36"/>
  <c r="CO400" i="36"/>
  <c r="CP400" i="36"/>
  <c r="CQ400" i="36"/>
  <c r="CR400" i="36"/>
  <c r="CS400" i="36"/>
  <c r="CT400" i="36"/>
  <c r="CU400" i="36"/>
  <c r="CV400" i="36"/>
  <c r="CW400" i="36"/>
  <c r="CX400" i="36"/>
  <c r="CY400" i="36"/>
  <c r="CZ400" i="36"/>
  <c r="CM401" i="36"/>
  <c r="CN401" i="36"/>
  <c r="CO401" i="36"/>
  <c r="CP401" i="36"/>
  <c r="CQ401" i="36"/>
  <c r="CR401" i="36"/>
  <c r="CS401" i="36"/>
  <c r="CT401" i="36"/>
  <c r="CU401" i="36"/>
  <c r="CV401" i="36"/>
  <c r="CW401" i="36"/>
  <c r="CX401" i="36"/>
  <c r="CY401" i="36"/>
  <c r="CZ401" i="36"/>
  <c r="CM402" i="36"/>
  <c r="CN402" i="36"/>
  <c r="CO402" i="36"/>
  <c r="CP402" i="36"/>
  <c r="CQ402" i="36"/>
  <c r="CR402" i="36"/>
  <c r="CS402" i="36"/>
  <c r="CT402" i="36"/>
  <c r="CU402" i="36"/>
  <c r="CV402" i="36"/>
  <c r="CW402" i="36"/>
  <c r="CX402" i="36"/>
  <c r="CY402" i="36"/>
  <c r="CZ402" i="36"/>
  <c r="CM403" i="36"/>
  <c r="CN403" i="36"/>
  <c r="CO403" i="36"/>
  <c r="CP403" i="36"/>
  <c r="CQ403" i="36"/>
  <c r="CR403" i="36"/>
  <c r="CS403" i="36"/>
  <c r="CT403" i="36"/>
  <c r="CU403" i="36"/>
  <c r="CV403" i="36"/>
  <c r="CW403" i="36"/>
  <c r="CX403" i="36"/>
  <c r="CY403" i="36"/>
  <c r="CZ403" i="36"/>
  <c r="CM404" i="36"/>
  <c r="CN404" i="36"/>
  <c r="CO404" i="36"/>
  <c r="CP404" i="36"/>
  <c r="CQ404" i="36"/>
  <c r="CR404" i="36"/>
  <c r="CS404" i="36"/>
  <c r="CT404" i="36"/>
  <c r="CU404" i="36"/>
  <c r="CV404" i="36"/>
  <c r="CW404" i="36"/>
  <c r="CX404" i="36"/>
  <c r="CY404" i="36"/>
  <c r="CZ404" i="36"/>
  <c r="CM405" i="36"/>
  <c r="CN405" i="36"/>
  <c r="CO405" i="36"/>
  <c r="CP405" i="36"/>
  <c r="CQ405" i="36"/>
  <c r="CR405" i="36"/>
  <c r="CS405" i="36"/>
  <c r="CT405" i="36"/>
  <c r="CU405" i="36"/>
  <c r="CV405" i="36"/>
  <c r="CW405" i="36"/>
  <c r="CX405" i="36"/>
  <c r="CY405" i="36"/>
  <c r="CZ405" i="36"/>
  <c r="CM406" i="36"/>
  <c r="CN406" i="36"/>
  <c r="CO406" i="36"/>
  <c r="CP406" i="36"/>
  <c r="CQ406" i="36"/>
  <c r="CR406" i="36"/>
  <c r="CS406" i="36"/>
  <c r="CT406" i="36"/>
  <c r="CU406" i="36"/>
  <c r="CV406" i="36"/>
  <c r="CW406" i="36"/>
  <c r="CX406" i="36"/>
  <c r="CY406" i="36"/>
  <c r="CZ406" i="36"/>
  <c r="CM407" i="36"/>
  <c r="CN407" i="36"/>
  <c r="CO407" i="36"/>
  <c r="CP407" i="36"/>
  <c r="CQ407" i="36"/>
  <c r="CR407" i="36"/>
  <c r="CS407" i="36"/>
  <c r="CT407" i="36"/>
  <c r="CU407" i="36"/>
  <c r="CV407" i="36"/>
  <c r="CW407" i="36"/>
  <c r="CX407" i="36"/>
  <c r="CY407" i="36"/>
  <c r="CZ407" i="36"/>
  <c r="CM408" i="36"/>
  <c r="CN408" i="36"/>
  <c r="CO408" i="36"/>
  <c r="CP408" i="36"/>
  <c r="CQ408" i="36"/>
  <c r="CR408" i="36"/>
  <c r="CS408" i="36"/>
  <c r="CT408" i="36"/>
  <c r="CU408" i="36"/>
  <c r="CV408" i="36"/>
  <c r="CW408" i="36"/>
  <c r="CX408" i="36"/>
  <c r="CY408" i="36"/>
  <c r="CZ408" i="36"/>
  <c r="CM409" i="36"/>
  <c r="CN409" i="36"/>
  <c r="CO409" i="36"/>
  <c r="CP409" i="36"/>
  <c r="CQ409" i="36"/>
  <c r="CR409" i="36"/>
  <c r="CS409" i="36"/>
  <c r="CT409" i="36"/>
  <c r="CU409" i="36"/>
  <c r="CV409" i="36"/>
  <c r="CW409" i="36"/>
  <c r="CX409" i="36"/>
  <c r="CY409" i="36"/>
  <c r="CZ409" i="36"/>
  <c r="CM410" i="36"/>
  <c r="CN410" i="36"/>
  <c r="CO410" i="36"/>
  <c r="CP410" i="36"/>
  <c r="CQ410" i="36"/>
  <c r="CR410" i="36"/>
  <c r="CS410" i="36"/>
  <c r="CT410" i="36"/>
  <c r="CU410" i="36"/>
  <c r="CV410" i="36"/>
  <c r="CW410" i="36"/>
  <c r="CX410" i="36"/>
  <c r="CY410" i="36"/>
  <c r="CZ410" i="36"/>
  <c r="CM411" i="36"/>
  <c r="CN411" i="36"/>
  <c r="CO411" i="36"/>
  <c r="CP411" i="36"/>
  <c r="CQ411" i="36"/>
  <c r="CR411" i="36"/>
  <c r="CS411" i="36"/>
  <c r="CT411" i="36"/>
  <c r="CU411" i="36"/>
  <c r="CV411" i="36"/>
  <c r="CW411" i="36"/>
  <c r="CX411" i="36"/>
  <c r="CY411" i="36"/>
  <c r="CZ411" i="36"/>
  <c r="CM412" i="36"/>
  <c r="CN412" i="36"/>
  <c r="CO412" i="36"/>
  <c r="CP412" i="36"/>
  <c r="CQ412" i="36"/>
  <c r="CR412" i="36"/>
  <c r="CS412" i="36"/>
  <c r="CT412" i="36"/>
  <c r="CU412" i="36"/>
  <c r="CV412" i="36"/>
  <c r="CW412" i="36"/>
  <c r="CX412" i="36"/>
  <c r="CY412" i="36"/>
  <c r="CZ412" i="36"/>
  <c r="CM413" i="36"/>
  <c r="CN413" i="36"/>
  <c r="CO413" i="36"/>
  <c r="CP413" i="36"/>
  <c r="CQ413" i="36"/>
  <c r="CR413" i="36"/>
  <c r="CS413" i="36"/>
  <c r="CT413" i="36"/>
  <c r="CU413" i="36"/>
  <c r="CV413" i="36"/>
  <c r="CW413" i="36"/>
  <c r="CX413" i="36"/>
  <c r="CY413" i="36"/>
  <c r="CZ413" i="36"/>
  <c r="CM414" i="36"/>
  <c r="CN414" i="36"/>
  <c r="CO414" i="36"/>
  <c r="CP414" i="36"/>
  <c r="CQ414" i="36"/>
  <c r="CR414" i="36"/>
  <c r="CS414" i="36"/>
  <c r="CT414" i="36"/>
  <c r="CU414" i="36"/>
  <c r="CV414" i="36"/>
  <c r="CW414" i="36"/>
  <c r="CX414" i="36"/>
  <c r="CY414" i="36"/>
  <c r="CZ414" i="36"/>
  <c r="CM415" i="36"/>
  <c r="CN415" i="36"/>
  <c r="CO415" i="36"/>
  <c r="CP415" i="36"/>
  <c r="CQ415" i="36"/>
  <c r="CR415" i="36"/>
  <c r="CS415" i="36"/>
  <c r="CT415" i="36"/>
  <c r="CU415" i="36"/>
  <c r="CV415" i="36"/>
  <c r="CW415" i="36"/>
  <c r="CX415" i="36"/>
  <c r="CY415" i="36"/>
  <c r="CZ415" i="36"/>
  <c r="CM416" i="36"/>
  <c r="CN416" i="36"/>
  <c r="CO416" i="36"/>
  <c r="CP416" i="36"/>
  <c r="CQ416" i="36"/>
  <c r="CR416" i="36"/>
  <c r="CS416" i="36"/>
  <c r="CT416" i="36"/>
  <c r="CU416" i="36"/>
  <c r="CV416" i="36"/>
  <c r="CW416" i="36"/>
  <c r="CX416" i="36"/>
  <c r="CY416" i="36"/>
  <c r="CZ416" i="36"/>
  <c r="CM417" i="36"/>
  <c r="CN417" i="36"/>
  <c r="CO417" i="36"/>
  <c r="CP417" i="36"/>
  <c r="CQ417" i="36"/>
  <c r="CR417" i="36"/>
  <c r="CS417" i="36"/>
  <c r="CT417" i="36"/>
  <c r="CU417" i="36"/>
  <c r="CV417" i="36"/>
  <c r="CW417" i="36"/>
  <c r="CX417" i="36"/>
  <c r="CY417" i="36"/>
  <c r="CZ417" i="36"/>
  <c r="CM418" i="36"/>
  <c r="CN418" i="36"/>
  <c r="CO418" i="36"/>
  <c r="CP418" i="36"/>
  <c r="CQ418" i="36"/>
  <c r="CR418" i="36"/>
  <c r="CS418" i="36"/>
  <c r="CT418" i="36"/>
  <c r="CU418" i="36"/>
  <c r="CV418" i="36"/>
  <c r="CW418" i="36"/>
  <c r="CX418" i="36"/>
  <c r="CY418" i="36"/>
  <c r="CZ418" i="36"/>
  <c r="CM419" i="36"/>
  <c r="CN419" i="36"/>
  <c r="CO419" i="36"/>
  <c r="CP419" i="36"/>
  <c r="CQ419" i="36"/>
  <c r="CR419" i="36"/>
  <c r="CS419" i="36"/>
  <c r="CT419" i="36"/>
  <c r="CU419" i="36"/>
  <c r="CV419" i="36"/>
  <c r="CW419" i="36"/>
  <c r="CX419" i="36"/>
  <c r="CY419" i="36"/>
  <c r="CZ419" i="36"/>
  <c r="CM420" i="36"/>
  <c r="CN420" i="36"/>
  <c r="CO420" i="36"/>
  <c r="CP420" i="36"/>
  <c r="CQ420" i="36"/>
  <c r="CR420" i="36"/>
  <c r="CS420" i="36"/>
  <c r="CT420" i="36"/>
  <c r="CU420" i="36"/>
  <c r="CV420" i="36"/>
  <c r="CW420" i="36"/>
  <c r="CX420" i="36"/>
  <c r="CY420" i="36"/>
  <c r="CZ420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AI287" i="36"/>
  <c r="AJ287" i="36"/>
  <c r="AK287" i="36"/>
  <c r="AL287" i="36"/>
  <c r="AM287" i="36"/>
  <c r="AN287" i="36"/>
  <c r="AO287" i="36"/>
  <c r="AP287" i="36"/>
  <c r="AQ287" i="36"/>
  <c r="AR287" i="36"/>
  <c r="AS287" i="36"/>
  <c r="AT287" i="36"/>
  <c r="AU287" i="36"/>
  <c r="AV287" i="36"/>
  <c r="AW287" i="36"/>
  <c r="AX287" i="36"/>
  <c r="AY287" i="36"/>
  <c r="AZ287" i="36"/>
  <c r="BA287" i="36"/>
  <c r="BB287" i="36"/>
  <c r="BC287" i="36"/>
  <c r="BD287" i="36"/>
  <c r="BE287" i="36"/>
  <c r="BF287" i="36"/>
  <c r="BG287" i="36"/>
  <c r="BH287" i="36"/>
  <c r="BI287" i="36"/>
  <c r="BJ287" i="36"/>
  <c r="BK287" i="36"/>
  <c r="BL287" i="36"/>
  <c r="BM287" i="36"/>
  <c r="BN287" i="36"/>
  <c r="BO287" i="36"/>
  <c r="BP287" i="36"/>
  <c r="BQ287" i="36"/>
  <c r="BR287" i="36"/>
  <c r="BS287" i="36"/>
  <c r="BT287" i="36"/>
  <c r="BU287" i="36"/>
  <c r="BV287" i="36"/>
  <c r="BW287" i="36"/>
  <c r="BX287" i="36"/>
  <c r="BY287" i="36"/>
  <c r="BZ287" i="36"/>
  <c r="CA287" i="36"/>
  <c r="CB287" i="36"/>
  <c r="CC287" i="36"/>
  <c r="CD287" i="36"/>
  <c r="CE287" i="36"/>
  <c r="CF287" i="36"/>
  <c r="CG287" i="36"/>
  <c r="CH287" i="36"/>
  <c r="AI288" i="36"/>
  <c r="AJ288" i="36"/>
  <c r="AK288" i="36"/>
  <c r="AL288" i="36"/>
  <c r="AM288" i="36"/>
  <c r="AN288" i="36"/>
  <c r="AO288" i="36"/>
  <c r="AP288" i="36"/>
  <c r="AQ288" i="36"/>
  <c r="AR288" i="36"/>
  <c r="AS288" i="36"/>
  <c r="AT288" i="36"/>
  <c r="AU288" i="36"/>
  <c r="AV288" i="36"/>
  <c r="AW288" i="36"/>
  <c r="AX288" i="36"/>
  <c r="AY288" i="36"/>
  <c r="AZ288" i="36"/>
  <c r="BA288" i="36"/>
  <c r="BB288" i="36"/>
  <c r="BC288" i="36"/>
  <c r="BD288" i="36"/>
  <c r="BE288" i="36"/>
  <c r="BF288" i="36"/>
  <c r="BG288" i="36"/>
  <c r="BH288" i="36"/>
  <c r="BI288" i="36"/>
  <c r="BJ288" i="36"/>
  <c r="BK288" i="36"/>
  <c r="BL288" i="36"/>
  <c r="BM288" i="36"/>
  <c r="BN288" i="36"/>
  <c r="BO288" i="36"/>
  <c r="BP288" i="36"/>
  <c r="BQ288" i="36"/>
  <c r="BR288" i="36"/>
  <c r="BS288" i="36"/>
  <c r="BT288" i="36"/>
  <c r="BU288" i="36"/>
  <c r="BV288" i="36"/>
  <c r="BW288" i="36"/>
  <c r="BX288" i="36"/>
  <c r="BY288" i="36"/>
  <c r="BZ288" i="36"/>
  <c r="CA288" i="36"/>
  <c r="CB288" i="36"/>
  <c r="CC288" i="36"/>
  <c r="CD288" i="36"/>
  <c r="CE288" i="36"/>
  <c r="CF288" i="36"/>
  <c r="CG288" i="36"/>
  <c r="CH288" i="36"/>
  <c r="AI289" i="36"/>
  <c r="AJ289" i="36"/>
  <c r="AK289" i="36"/>
  <c r="AL289" i="36"/>
  <c r="AM289" i="36"/>
  <c r="AN289" i="36"/>
  <c r="AO289" i="36"/>
  <c r="AP289" i="36"/>
  <c r="AQ289" i="36"/>
  <c r="AR289" i="36"/>
  <c r="AS289" i="36"/>
  <c r="AT289" i="36"/>
  <c r="AU289" i="36"/>
  <c r="AV289" i="36"/>
  <c r="AW289" i="36"/>
  <c r="AX289" i="36"/>
  <c r="AY289" i="36"/>
  <c r="AZ289" i="36"/>
  <c r="BA289" i="36"/>
  <c r="BB289" i="36"/>
  <c r="BC289" i="36"/>
  <c r="BD289" i="36"/>
  <c r="BE289" i="36"/>
  <c r="BF289" i="36"/>
  <c r="BG289" i="36"/>
  <c r="BH289" i="36"/>
  <c r="BI289" i="36"/>
  <c r="BJ289" i="36"/>
  <c r="BK289" i="36"/>
  <c r="BL289" i="36"/>
  <c r="BM289" i="36"/>
  <c r="BN289" i="36"/>
  <c r="BO289" i="36"/>
  <c r="BP289" i="36"/>
  <c r="BQ289" i="36"/>
  <c r="BR289" i="36"/>
  <c r="BS289" i="36"/>
  <c r="BT289" i="36"/>
  <c r="BU289" i="36"/>
  <c r="BV289" i="36"/>
  <c r="BW289" i="36"/>
  <c r="BX289" i="36"/>
  <c r="BY289" i="36"/>
  <c r="BZ289" i="36"/>
  <c r="CA289" i="36"/>
  <c r="CB289" i="36"/>
  <c r="CC289" i="36"/>
  <c r="CD289" i="36"/>
  <c r="CE289" i="36"/>
  <c r="CF289" i="36"/>
  <c r="CG289" i="36"/>
  <c r="CH289" i="36"/>
  <c r="AI290" i="36"/>
  <c r="AJ290" i="36"/>
  <c r="AK290" i="36"/>
  <c r="AL290" i="36"/>
  <c r="AM290" i="36"/>
  <c r="AN290" i="36"/>
  <c r="AO290" i="36"/>
  <c r="AP290" i="36"/>
  <c r="AQ290" i="36"/>
  <c r="AR290" i="36"/>
  <c r="AS290" i="36"/>
  <c r="AT290" i="36"/>
  <c r="AU290" i="36"/>
  <c r="AV290" i="36"/>
  <c r="AW290" i="36"/>
  <c r="AX290" i="36"/>
  <c r="AY290" i="36"/>
  <c r="AZ290" i="36"/>
  <c r="BA290" i="36"/>
  <c r="BB290" i="36"/>
  <c r="BC290" i="36"/>
  <c r="BD290" i="36"/>
  <c r="BE290" i="36"/>
  <c r="BF290" i="36"/>
  <c r="BG290" i="36"/>
  <c r="BH290" i="36"/>
  <c r="BI290" i="36"/>
  <c r="BJ290" i="36"/>
  <c r="BK290" i="36"/>
  <c r="BL290" i="36"/>
  <c r="BM290" i="36"/>
  <c r="BN290" i="36"/>
  <c r="BO290" i="36"/>
  <c r="BP290" i="36"/>
  <c r="BQ290" i="36"/>
  <c r="BR290" i="36"/>
  <c r="BS290" i="36"/>
  <c r="BT290" i="36"/>
  <c r="BU290" i="36"/>
  <c r="BV290" i="36"/>
  <c r="BW290" i="36"/>
  <c r="BX290" i="36"/>
  <c r="BY290" i="36"/>
  <c r="BZ290" i="36"/>
  <c r="CA290" i="36"/>
  <c r="CB290" i="36"/>
  <c r="CC290" i="36"/>
  <c r="CD290" i="36"/>
  <c r="CE290" i="36"/>
  <c r="CF290" i="36"/>
  <c r="CG290" i="36"/>
  <c r="CH290" i="36"/>
  <c r="AI291" i="36"/>
  <c r="AJ291" i="36"/>
  <c r="AK291" i="36"/>
  <c r="AL291" i="36"/>
  <c r="AM291" i="36"/>
  <c r="AN291" i="36"/>
  <c r="AO291" i="36"/>
  <c r="AP291" i="36"/>
  <c r="AQ291" i="36"/>
  <c r="AR291" i="36"/>
  <c r="AS291" i="36"/>
  <c r="AT291" i="36"/>
  <c r="AU291" i="36"/>
  <c r="AV291" i="36"/>
  <c r="AW291" i="36"/>
  <c r="AX291" i="36"/>
  <c r="AY291" i="36"/>
  <c r="AZ291" i="36"/>
  <c r="BA291" i="36"/>
  <c r="BB291" i="36"/>
  <c r="BC291" i="36"/>
  <c r="BD291" i="36"/>
  <c r="BE291" i="36"/>
  <c r="BF291" i="36"/>
  <c r="BG291" i="36"/>
  <c r="BH291" i="36"/>
  <c r="BI291" i="36"/>
  <c r="BJ291" i="36"/>
  <c r="BK291" i="36"/>
  <c r="BL291" i="36"/>
  <c r="BM291" i="36"/>
  <c r="BN291" i="36"/>
  <c r="BO291" i="36"/>
  <c r="BP291" i="36"/>
  <c r="BQ291" i="36"/>
  <c r="BR291" i="36"/>
  <c r="BS291" i="36"/>
  <c r="BT291" i="36"/>
  <c r="BU291" i="36"/>
  <c r="BV291" i="36"/>
  <c r="BW291" i="36"/>
  <c r="BX291" i="36"/>
  <c r="BY291" i="36"/>
  <c r="BZ291" i="36"/>
  <c r="CA291" i="36"/>
  <c r="CB291" i="36"/>
  <c r="CC291" i="36"/>
  <c r="CD291" i="36"/>
  <c r="CE291" i="36"/>
  <c r="CF291" i="36"/>
  <c r="CG291" i="36"/>
  <c r="CH291" i="36"/>
  <c r="AI292" i="36"/>
  <c r="AJ292" i="36"/>
  <c r="AK292" i="36"/>
  <c r="AL292" i="36"/>
  <c r="AM292" i="36"/>
  <c r="AN292" i="36"/>
  <c r="AO292" i="36"/>
  <c r="AP292" i="36"/>
  <c r="AQ292" i="36"/>
  <c r="AR292" i="36"/>
  <c r="AS292" i="36"/>
  <c r="AT292" i="36"/>
  <c r="AU292" i="36"/>
  <c r="AV292" i="36"/>
  <c r="AW292" i="36"/>
  <c r="AX292" i="36"/>
  <c r="AY292" i="36"/>
  <c r="AZ292" i="36"/>
  <c r="BA292" i="36"/>
  <c r="BB292" i="36"/>
  <c r="BC292" i="36"/>
  <c r="BD292" i="36"/>
  <c r="BE292" i="36"/>
  <c r="BF292" i="36"/>
  <c r="BG292" i="36"/>
  <c r="BH292" i="36"/>
  <c r="BI292" i="36"/>
  <c r="BJ292" i="36"/>
  <c r="BK292" i="36"/>
  <c r="BL292" i="36"/>
  <c r="BM292" i="36"/>
  <c r="BN292" i="36"/>
  <c r="BO292" i="36"/>
  <c r="BP292" i="36"/>
  <c r="BQ292" i="36"/>
  <c r="BR292" i="36"/>
  <c r="BS292" i="36"/>
  <c r="BT292" i="36"/>
  <c r="BU292" i="36"/>
  <c r="BV292" i="36"/>
  <c r="BW292" i="36"/>
  <c r="BX292" i="36"/>
  <c r="BY292" i="36"/>
  <c r="BZ292" i="36"/>
  <c r="CA292" i="36"/>
  <c r="CB292" i="36"/>
  <c r="CC292" i="36"/>
  <c r="CD292" i="36"/>
  <c r="CE292" i="36"/>
  <c r="CF292" i="36"/>
  <c r="CG292" i="36"/>
  <c r="CH292" i="36"/>
  <c r="AI293" i="36"/>
  <c r="AJ293" i="36"/>
  <c r="AK293" i="36"/>
  <c r="AL293" i="36"/>
  <c r="AM293" i="36"/>
  <c r="AN293" i="36"/>
  <c r="AO293" i="36"/>
  <c r="AP293" i="36"/>
  <c r="AQ293" i="36"/>
  <c r="AR293" i="36"/>
  <c r="AS293" i="36"/>
  <c r="AT293" i="36"/>
  <c r="AU293" i="36"/>
  <c r="AV293" i="36"/>
  <c r="AW293" i="36"/>
  <c r="AX293" i="36"/>
  <c r="AY293" i="36"/>
  <c r="AZ293" i="36"/>
  <c r="BA293" i="36"/>
  <c r="BB293" i="36"/>
  <c r="BC293" i="36"/>
  <c r="BD293" i="36"/>
  <c r="BE293" i="36"/>
  <c r="BF293" i="36"/>
  <c r="BG293" i="36"/>
  <c r="BH293" i="36"/>
  <c r="BI293" i="36"/>
  <c r="BJ293" i="36"/>
  <c r="BK293" i="36"/>
  <c r="BL293" i="36"/>
  <c r="BM293" i="36"/>
  <c r="BN293" i="36"/>
  <c r="BO293" i="36"/>
  <c r="BP293" i="36"/>
  <c r="BQ293" i="36"/>
  <c r="BR293" i="36"/>
  <c r="BS293" i="36"/>
  <c r="BT293" i="36"/>
  <c r="BU293" i="36"/>
  <c r="BV293" i="36"/>
  <c r="BW293" i="36"/>
  <c r="BX293" i="36"/>
  <c r="BY293" i="36"/>
  <c r="BZ293" i="36"/>
  <c r="CA293" i="36"/>
  <c r="CB293" i="36"/>
  <c r="CC293" i="36"/>
  <c r="CD293" i="36"/>
  <c r="CE293" i="36"/>
  <c r="CF293" i="36"/>
  <c r="CG293" i="36"/>
  <c r="CH293" i="36"/>
  <c r="AI294" i="36"/>
  <c r="AJ294" i="36"/>
  <c r="AK294" i="36"/>
  <c r="AL294" i="36"/>
  <c r="AM294" i="36"/>
  <c r="AN294" i="36"/>
  <c r="AO294" i="36"/>
  <c r="AP294" i="36"/>
  <c r="AQ294" i="36"/>
  <c r="AR294" i="36"/>
  <c r="AS294" i="36"/>
  <c r="AT294" i="36"/>
  <c r="AU294" i="36"/>
  <c r="AV294" i="36"/>
  <c r="AW294" i="36"/>
  <c r="AX294" i="36"/>
  <c r="AY294" i="36"/>
  <c r="AZ294" i="36"/>
  <c r="BA294" i="36"/>
  <c r="BB294" i="36"/>
  <c r="BC294" i="36"/>
  <c r="BD294" i="36"/>
  <c r="BE294" i="36"/>
  <c r="BF294" i="36"/>
  <c r="BG294" i="36"/>
  <c r="BH294" i="36"/>
  <c r="BI294" i="36"/>
  <c r="BJ294" i="36"/>
  <c r="BK294" i="36"/>
  <c r="BL294" i="36"/>
  <c r="BM294" i="36"/>
  <c r="BN294" i="36"/>
  <c r="BO294" i="36"/>
  <c r="BP294" i="36"/>
  <c r="BQ294" i="36"/>
  <c r="BR294" i="36"/>
  <c r="BS294" i="36"/>
  <c r="BT294" i="36"/>
  <c r="BU294" i="36"/>
  <c r="BV294" i="36"/>
  <c r="BW294" i="36"/>
  <c r="BX294" i="36"/>
  <c r="BY294" i="36"/>
  <c r="BZ294" i="36"/>
  <c r="CA294" i="36"/>
  <c r="CB294" i="36"/>
  <c r="CC294" i="36"/>
  <c r="CD294" i="36"/>
  <c r="CE294" i="36"/>
  <c r="CF294" i="36"/>
  <c r="CG294" i="36"/>
  <c r="CH294" i="36"/>
  <c r="AI295" i="36"/>
  <c r="AJ295" i="36"/>
  <c r="AK295" i="36"/>
  <c r="AL295" i="36"/>
  <c r="AM295" i="36"/>
  <c r="AN295" i="36"/>
  <c r="AO295" i="36"/>
  <c r="AP295" i="36"/>
  <c r="AQ295" i="36"/>
  <c r="AR295" i="36"/>
  <c r="AS295" i="36"/>
  <c r="AT295" i="36"/>
  <c r="AU295" i="36"/>
  <c r="AV295" i="36"/>
  <c r="AW295" i="36"/>
  <c r="AX295" i="36"/>
  <c r="AY295" i="36"/>
  <c r="AZ295" i="36"/>
  <c r="BA295" i="36"/>
  <c r="BB295" i="36"/>
  <c r="BC295" i="36"/>
  <c r="BD295" i="36"/>
  <c r="BE295" i="36"/>
  <c r="BF295" i="36"/>
  <c r="BG295" i="36"/>
  <c r="BH295" i="36"/>
  <c r="BI295" i="36"/>
  <c r="BJ295" i="36"/>
  <c r="BK295" i="36"/>
  <c r="BL295" i="36"/>
  <c r="BM295" i="36"/>
  <c r="BN295" i="36"/>
  <c r="BO295" i="36"/>
  <c r="BP295" i="36"/>
  <c r="BQ295" i="36"/>
  <c r="BR295" i="36"/>
  <c r="BS295" i="36"/>
  <c r="BT295" i="36"/>
  <c r="BU295" i="36"/>
  <c r="BV295" i="36"/>
  <c r="BW295" i="36"/>
  <c r="BX295" i="36"/>
  <c r="BY295" i="36"/>
  <c r="BZ295" i="36"/>
  <c r="CA295" i="36"/>
  <c r="CB295" i="36"/>
  <c r="CC295" i="36"/>
  <c r="CD295" i="36"/>
  <c r="CE295" i="36"/>
  <c r="CF295" i="36"/>
  <c r="CG295" i="36"/>
  <c r="CH295" i="36"/>
  <c r="AI296" i="36"/>
  <c r="AJ296" i="36"/>
  <c r="AK296" i="36"/>
  <c r="AL296" i="36"/>
  <c r="AM296" i="36"/>
  <c r="AN296" i="36"/>
  <c r="AO296" i="36"/>
  <c r="AP296" i="36"/>
  <c r="AQ296" i="36"/>
  <c r="AR296" i="36"/>
  <c r="AS296" i="36"/>
  <c r="AT296" i="36"/>
  <c r="AU296" i="36"/>
  <c r="AV296" i="36"/>
  <c r="AW296" i="36"/>
  <c r="AX296" i="36"/>
  <c r="AY296" i="36"/>
  <c r="AZ296" i="36"/>
  <c r="BA296" i="36"/>
  <c r="BB296" i="36"/>
  <c r="BC296" i="36"/>
  <c r="BD296" i="36"/>
  <c r="BE296" i="36"/>
  <c r="BF296" i="36"/>
  <c r="BG296" i="36"/>
  <c r="BH296" i="36"/>
  <c r="BI296" i="36"/>
  <c r="BJ296" i="36"/>
  <c r="BK296" i="36"/>
  <c r="BL296" i="36"/>
  <c r="BM296" i="36"/>
  <c r="BN296" i="36"/>
  <c r="BO296" i="36"/>
  <c r="BP296" i="36"/>
  <c r="BQ296" i="36"/>
  <c r="BR296" i="36"/>
  <c r="BS296" i="36"/>
  <c r="BT296" i="36"/>
  <c r="BU296" i="36"/>
  <c r="BV296" i="36"/>
  <c r="BW296" i="36"/>
  <c r="BX296" i="36"/>
  <c r="BY296" i="36"/>
  <c r="BZ296" i="36"/>
  <c r="CA296" i="36"/>
  <c r="CB296" i="36"/>
  <c r="CC296" i="36"/>
  <c r="CD296" i="36"/>
  <c r="CE296" i="36"/>
  <c r="CF296" i="36"/>
  <c r="CG296" i="36"/>
  <c r="CH296" i="36"/>
  <c r="AI297" i="36"/>
  <c r="AJ297" i="36"/>
  <c r="AK297" i="36"/>
  <c r="AL297" i="36"/>
  <c r="AM297" i="36"/>
  <c r="AN297" i="36"/>
  <c r="AO297" i="36"/>
  <c r="AP297" i="36"/>
  <c r="AQ297" i="36"/>
  <c r="AR297" i="36"/>
  <c r="AS297" i="36"/>
  <c r="AT297" i="36"/>
  <c r="AU297" i="36"/>
  <c r="AV297" i="36"/>
  <c r="AW297" i="36"/>
  <c r="AX297" i="36"/>
  <c r="AY297" i="36"/>
  <c r="AZ297" i="36"/>
  <c r="BA297" i="36"/>
  <c r="BB297" i="36"/>
  <c r="BC297" i="36"/>
  <c r="BD297" i="36"/>
  <c r="BE297" i="36"/>
  <c r="BF297" i="36"/>
  <c r="BG297" i="36"/>
  <c r="BH297" i="36"/>
  <c r="BI297" i="36"/>
  <c r="BJ297" i="36"/>
  <c r="BK297" i="36"/>
  <c r="BL297" i="36"/>
  <c r="BM297" i="36"/>
  <c r="BN297" i="36"/>
  <c r="BO297" i="36"/>
  <c r="BP297" i="36"/>
  <c r="BQ297" i="36"/>
  <c r="BR297" i="36"/>
  <c r="BS297" i="36"/>
  <c r="BT297" i="36"/>
  <c r="BU297" i="36"/>
  <c r="BV297" i="36"/>
  <c r="BW297" i="36"/>
  <c r="BX297" i="36"/>
  <c r="BY297" i="36"/>
  <c r="BZ297" i="36"/>
  <c r="CA297" i="36"/>
  <c r="CB297" i="36"/>
  <c r="CC297" i="36"/>
  <c r="CD297" i="36"/>
  <c r="CE297" i="36"/>
  <c r="CF297" i="36"/>
  <c r="CG297" i="36"/>
  <c r="CH297" i="36"/>
  <c r="AI298" i="36"/>
  <c r="AJ298" i="36"/>
  <c r="AK298" i="36"/>
  <c r="AL298" i="36"/>
  <c r="AM298" i="36"/>
  <c r="AN298" i="36"/>
  <c r="AO298" i="36"/>
  <c r="AP298" i="36"/>
  <c r="AQ298" i="36"/>
  <c r="AR298" i="36"/>
  <c r="AS298" i="36"/>
  <c r="AT298" i="36"/>
  <c r="AU298" i="36"/>
  <c r="AV298" i="36"/>
  <c r="AW298" i="36"/>
  <c r="AX298" i="36"/>
  <c r="AY298" i="36"/>
  <c r="AZ298" i="36"/>
  <c r="BA298" i="36"/>
  <c r="BB298" i="36"/>
  <c r="BC298" i="36"/>
  <c r="BD298" i="36"/>
  <c r="BE298" i="36"/>
  <c r="BF298" i="36"/>
  <c r="BG298" i="36"/>
  <c r="BH298" i="36"/>
  <c r="BI298" i="36"/>
  <c r="BJ298" i="36"/>
  <c r="BK298" i="36"/>
  <c r="BL298" i="36"/>
  <c r="BM298" i="36"/>
  <c r="BN298" i="36"/>
  <c r="BO298" i="36"/>
  <c r="BP298" i="36"/>
  <c r="BQ298" i="36"/>
  <c r="BR298" i="36"/>
  <c r="BS298" i="36"/>
  <c r="BT298" i="36"/>
  <c r="BU298" i="36"/>
  <c r="BV298" i="36"/>
  <c r="BW298" i="36"/>
  <c r="BX298" i="36"/>
  <c r="BY298" i="36"/>
  <c r="BZ298" i="36"/>
  <c r="CA298" i="36"/>
  <c r="CB298" i="36"/>
  <c r="CC298" i="36"/>
  <c r="CD298" i="36"/>
  <c r="CE298" i="36"/>
  <c r="CF298" i="36"/>
  <c r="CG298" i="36"/>
  <c r="CH298" i="36"/>
  <c r="AI299" i="36"/>
  <c r="AJ299" i="36"/>
  <c r="AK299" i="36"/>
  <c r="AL299" i="36"/>
  <c r="AM299" i="36"/>
  <c r="AN299" i="36"/>
  <c r="AO299" i="36"/>
  <c r="AP299" i="36"/>
  <c r="AQ299" i="36"/>
  <c r="AR299" i="36"/>
  <c r="AS299" i="36"/>
  <c r="AT299" i="36"/>
  <c r="AU299" i="36"/>
  <c r="AV299" i="36"/>
  <c r="AW299" i="36"/>
  <c r="AX299" i="36"/>
  <c r="AY299" i="36"/>
  <c r="AZ299" i="36"/>
  <c r="BA299" i="36"/>
  <c r="BB299" i="36"/>
  <c r="BC299" i="36"/>
  <c r="BD299" i="36"/>
  <c r="BE299" i="36"/>
  <c r="BF299" i="36"/>
  <c r="BG299" i="36"/>
  <c r="BH299" i="36"/>
  <c r="BI299" i="36"/>
  <c r="BJ299" i="36"/>
  <c r="BK299" i="36"/>
  <c r="BL299" i="36"/>
  <c r="BM299" i="36"/>
  <c r="BN299" i="36"/>
  <c r="BO299" i="36"/>
  <c r="BP299" i="36"/>
  <c r="BQ299" i="36"/>
  <c r="BR299" i="36"/>
  <c r="BS299" i="36"/>
  <c r="BT299" i="36"/>
  <c r="BU299" i="36"/>
  <c r="BV299" i="36"/>
  <c r="BW299" i="36"/>
  <c r="BX299" i="36"/>
  <c r="BY299" i="36"/>
  <c r="BZ299" i="36"/>
  <c r="CA299" i="36"/>
  <c r="CB299" i="36"/>
  <c r="CC299" i="36"/>
  <c r="CD299" i="36"/>
  <c r="CE299" i="36"/>
  <c r="CF299" i="36"/>
  <c r="CG299" i="36"/>
  <c r="CH299" i="36"/>
  <c r="AI300" i="36"/>
  <c r="AJ300" i="36"/>
  <c r="AK300" i="36"/>
  <c r="AL300" i="36"/>
  <c r="AM300" i="36"/>
  <c r="AN300" i="36"/>
  <c r="AO300" i="36"/>
  <c r="AP300" i="36"/>
  <c r="AQ300" i="36"/>
  <c r="AR300" i="36"/>
  <c r="AS300" i="36"/>
  <c r="AT300" i="36"/>
  <c r="AU300" i="36"/>
  <c r="AV300" i="36"/>
  <c r="AW300" i="36"/>
  <c r="AX300" i="36"/>
  <c r="AY300" i="36"/>
  <c r="AZ300" i="36"/>
  <c r="BA300" i="36"/>
  <c r="BB300" i="36"/>
  <c r="BC300" i="36"/>
  <c r="BD300" i="36"/>
  <c r="BE300" i="36"/>
  <c r="BF300" i="36"/>
  <c r="BG300" i="36"/>
  <c r="BH300" i="36"/>
  <c r="BI300" i="36"/>
  <c r="BJ300" i="36"/>
  <c r="BK300" i="36"/>
  <c r="BL300" i="36"/>
  <c r="BM300" i="36"/>
  <c r="BN300" i="36"/>
  <c r="BO300" i="36"/>
  <c r="BP300" i="36"/>
  <c r="BQ300" i="36"/>
  <c r="BR300" i="36"/>
  <c r="BS300" i="36"/>
  <c r="BT300" i="36"/>
  <c r="BU300" i="36"/>
  <c r="BV300" i="36"/>
  <c r="BW300" i="36"/>
  <c r="BX300" i="36"/>
  <c r="BY300" i="36"/>
  <c r="BZ300" i="36"/>
  <c r="CA300" i="36"/>
  <c r="CB300" i="36"/>
  <c r="CC300" i="36"/>
  <c r="CD300" i="36"/>
  <c r="CE300" i="36"/>
  <c r="CF300" i="36"/>
  <c r="CG300" i="36"/>
  <c r="CH300" i="36"/>
  <c r="AI301" i="36"/>
  <c r="AJ301" i="36"/>
  <c r="AK301" i="36"/>
  <c r="AL301" i="36"/>
  <c r="AM301" i="36"/>
  <c r="AN301" i="36"/>
  <c r="AO301" i="36"/>
  <c r="AP301" i="36"/>
  <c r="AQ301" i="36"/>
  <c r="AR301" i="36"/>
  <c r="AS301" i="36"/>
  <c r="AT301" i="36"/>
  <c r="AU301" i="36"/>
  <c r="AV301" i="36"/>
  <c r="AW301" i="36"/>
  <c r="AX301" i="36"/>
  <c r="AY301" i="36"/>
  <c r="AZ301" i="36"/>
  <c r="BA301" i="36"/>
  <c r="BB301" i="36"/>
  <c r="BC301" i="36"/>
  <c r="BD301" i="36"/>
  <c r="BE301" i="36"/>
  <c r="BF301" i="36"/>
  <c r="BG301" i="36"/>
  <c r="BH301" i="36"/>
  <c r="BI301" i="36"/>
  <c r="BJ301" i="36"/>
  <c r="BK301" i="36"/>
  <c r="BL301" i="36"/>
  <c r="BM301" i="36"/>
  <c r="BN301" i="36"/>
  <c r="BO301" i="36"/>
  <c r="BP301" i="36"/>
  <c r="BQ301" i="36"/>
  <c r="BR301" i="36"/>
  <c r="BS301" i="36"/>
  <c r="BT301" i="36"/>
  <c r="BU301" i="36"/>
  <c r="BV301" i="36"/>
  <c r="BW301" i="36"/>
  <c r="BX301" i="36"/>
  <c r="BY301" i="36"/>
  <c r="BZ301" i="36"/>
  <c r="CA301" i="36"/>
  <c r="CB301" i="36"/>
  <c r="CC301" i="36"/>
  <c r="CD301" i="36"/>
  <c r="CE301" i="36"/>
  <c r="CF301" i="36"/>
  <c r="CG301" i="36"/>
  <c r="CH301" i="36"/>
  <c r="AI302" i="36"/>
  <c r="AJ302" i="36"/>
  <c r="AK302" i="36"/>
  <c r="AL302" i="36"/>
  <c r="AM302" i="36"/>
  <c r="AN302" i="36"/>
  <c r="AO302" i="36"/>
  <c r="AP302" i="36"/>
  <c r="AQ302" i="36"/>
  <c r="AR302" i="36"/>
  <c r="AS302" i="36"/>
  <c r="AT302" i="36"/>
  <c r="AU302" i="36"/>
  <c r="AV302" i="36"/>
  <c r="AW302" i="36"/>
  <c r="AX302" i="36"/>
  <c r="AY302" i="36"/>
  <c r="AZ302" i="36"/>
  <c r="BA302" i="36"/>
  <c r="BB302" i="36"/>
  <c r="BC302" i="36"/>
  <c r="BD302" i="36"/>
  <c r="BE302" i="36"/>
  <c r="BF302" i="36"/>
  <c r="BG302" i="36"/>
  <c r="BH302" i="36"/>
  <c r="BI302" i="36"/>
  <c r="BJ302" i="36"/>
  <c r="BK302" i="36"/>
  <c r="BL302" i="36"/>
  <c r="BM302" i="36"/>
  <c r="BN302" i="36"/>
  <c r="BO302" i="36"/>
  <c r="BP302" i="36"/>
  <c r="BQ302" i="36"/>
  <c r="BR302" i="36"/>
  <c r="BS302" i="36"/>
  <c r="BT302" i="36"/>
  <c r="BU302" i="36"/>
  <c r="BV302" i="36"/>
  <c r="BW302" i="36"/>
  <c r="BX302" i="36"/>
  <c r="BY302" i="36"/>
  <c r="BZ302" i="36"/>
  <c r="CA302" i="36"/>
  <c r="CB302" i="36"/>
  <c r="CC302" i="36"/>
  <c r="CD302" i="36"/>
  <c r="CE302" i="36"/>
  <c r="CF302" i="36"/>
  <c r="CG302" i="36"/>
  <c r="CH302" i="36"/>
  <c r="AI303" i="36"/>
  <c r="AJ303" i="36"/>
  <c r="AK303" i="36"/>
  <c r="AL303" i="36"/>
  <c r="AM303" i="36"/>
  <c r="AN303" i="36"/>
  <c r="AO303" i="36"/>
  <c r="AP303" i="36"/>
  <c r="AQ303" i="36"/>
  <c r="AR303" i="36"/>
  <c r="AS303" i="36"/>
  <c r="AT303" i="36"/>
  <c r="AU303" i="36"/>
  <c r="AV303" i="36"/>
  <c r="AW303" i="36"/>
  <c r="AX303" i="36"/>
  <c r="AY303" i="36"/>
  <c r="AZ303" i="36"/>
  <c r="BA303" i="36"/>
  <c r="BB303" i="36"/>
  <c r="BC303" i="36"/>
  <c r="BD303" i="36"/>
  <c r="BE303" i="36"/>
  <c r="BF303" i="36"/>
  <c r="BG303" i="36"/>
  <c r="BH303" i="36"/>
  <c r="BI303" i="36"/>
  <c r="BJ303" i="36"/>
  <c r="BK303" i="36"/>
  <c r="BL303" i="36"/>
  <c r="BM303" i="36"/>
  <c r="BN303" i="36"/>
  <c r="BO303" i="36"/>
  <c r="BP303" i="36"/>
  <c r="BQ303" i="36"/>
  <c r="BR303" i="36"/>
  <c r="BS303" i="36"/>
  <c r="BT303" i="36"/>
  <c r="BU303" i="36"/>
  <c r="BV303" i="36"/>
  <c r="BW303" i="36"/>
  <c r="BX303" i="36"/>
  <c r="BY303" i="36"/>
  <c r="BZ303" i="36"/>
  <c r="CA303" i="36"/>
  <c r="CB303" i="36"/>
  <c r="CC303" i="36"/>
  <c r="CD303" i="36"/>
  <c r="CE303" i="36"/>
  <c r="CF303" i="36"/>
  <c r="CG303" i="36"/>
  <c r="CH303" i="36"/>
  <c r="AI304" i="36"/>
  <c r="AJ304" i="36"/>
  <c r="AK304" i="36"/>
  <c r="AL304" i="36"/>
  <c r="AM304" i="36"/>
  <c r="AN304" i="36"/>
  <c r="AO304" i="36"/>
  <c r="AP304" i="36"/>
  <c r="AQ304" i="36"/>
  <c r="AR304" i="36"/>
  <c r="AS304" i="36"/>
  <c r="AT304" i="36"/>
  <c r="AU304" i="36"/>
  <c r="AV304" i="36"/>
  <c r="AW304" i="36"/>
  <c r="AX304" i="36"/>
  <c r="AY304" i="36"/>
  <c r="AZ304" i="36"/>
  <c r="BA304" i="36"/>
  <c r="BB304" i="36"/>
  <c r="BC304" i="36"/>
  <c r="BD304" i="36"/>
  <c r="BE304" i="36"/>
  <c r="BF304" i="36"/>
  <c r="BG304" i="36"/>
  <c r="BH304" i="36"/>
  <c r="BI304" i="36"/>
  <c r="BJ304" i="36"/>
  <c r="BK304" i="36"/>
  <c r="BL304" i="36"/>
  <c r="BM304" i="36"/>
  <c r="BN304" i="36"/>
  <c r="BO304" i="36"/>
  <c r="BP304" i="36"/>
  <c r="BQ304" i="36"/>
  <c r="BR304" i="36"/>
  <c r="BS304" i="36"/>
  <c r="BT304" i="36"/>
  <c r="BU304" i="36"/>
  <c r="BV304" i="36"/>
  <c r="BW304" i="36"/>
  <c r="BX304" i="36"/>
  <c r="BY304" i="36"/>
  <c r="BZ304" i="36"/>
  <c r="CA304" i="36"/>
  <c r="CB304" i="36"/>
  <c r="CC304" i="36"/>
  <c r="CD304" i="36"/>
  <c r="CE304" i="36"/>
  <c r="CF304" i="36"/>
  <c r="CG304" i="36"/>
  <c r="CH304" i="36"/>
  <c r="AI305" i="36"/>
  <c r="AJ305" i="36"/>
  <c r="AK305" i="36"/>
  <c r="AL305" i="36"/>
  <c r="AM305" i="36"/>
  <c r="AN305" i="36"/>
  <c r="AO305" i="36"/>
  <c r="AP305" i="36"/>
  <c r="AQ305" i="36"/>
  <c r="AR305" i="36"/>
  <c r="AS305" i="36"/>
  <c r="AT305" i="36"/>
  <c r="AU305" i="36"/>
  <c r="AV305" i="36"/>
  <c r="AW305" i="36"/>
  <c r="AX305" i="36"/>
  <c r="AY305" i="36"/>
  <c r="AZ305" i="36"/>
  <c r="BA305" i="36"/>
  <c r="BB305" i="36"/>
  <c r="BC305" i="36"/>
  <c r="BD305" i="36"/>
  <c r="BE305" i="36"/>
  <c r="BF305" i="36"/>
  <c r="BG305" i="36"/>
  <c r="BH305" i="36"/>
  <c r="BI305" i="36"/>
  <c r="BJ305" i="36"/>
  <c r="BK305" i="36"/>
  <c r="BL305" i="36"/>
  <c r="BM305" i="36"/>
  <c r="BN305" i="36"/>
  <c r="BO305" i="36"/>
  <c r="BP305" i="36"/>
  <c r="BQ305" i="36"/>
  <c r="BR305" i="36"/>
  <c r="BS305" i="36"/>
  <c r="BT305" i="36"/>
  <c r="BU305" i="36"/>
  <c r="BV305" i="36"/>
  <c r="BW305" i="36"/>
  <c r="BX305" i="36"/>
  <c r="BY305" i="36"/>
  <c r="BZ305" i="36"/>
  <c r="CA305" i="36"/>
  <c r="CB305" i="36"/>
  <c r="CC305" i="36"/>
  <c r="CD305" i="36"/>
  <c r="CE305" i="36"/>
  <c r="CF305" i="36"/>
  <c r="CG305" i="36"/>
  <c r="CH305" i="36"/>
  <c r="AI306" i="36"/>
  <c r="AJ306" i="36"/>
  <c r="AK306" i="36"/>
  <c r="AL306" i="36"/>
  <c r="AM306" i="36"/>
  <c r="AN306" i="36"/>
  <c r="AO306" i="36"/>
  <c r="AP306" i="36"/>
  <c r="AQ306" i="36"/>
  <c r="AR306" i="36"/>
  <c r="AS306" i="36"/>
  <c r="AT306" i="36"/>
  <c r="AU306" i="36"/>
  <c r="AV306" i="36"/>
  <c r="AW306" i="36"/>
  <c r="AX306" i="36"/>
  <c r="AY306" i="36"/>
  <c r="AZ306" i="36"/>
  <c r="BA306" i="36"/>
  <c r="BB306" i="36"/>
  <c r="BC306" i="36"/>
  <c r="BD306" i="36"/>
  <c r="BE306" i="36"/>
  <c r="BF306" i="36"/>
  <c r="BG306" i="36"/>
  <c r="BH306" i="36"/>
  <c r="BI306" i="36"/>
  <c r="BJ306" i="36"/>
  <c r="BK306" i="36"/>
  <c r="BL306" i="36"/>
  <c r="BM306" i="36"/>
  <c r="BN306" i="36"/>
  <c r="BO306" i="36"/>
  <c r="BP306" i="36"/>
  <c r="BQ306" i="36"/>
  <c r="BR306" i="36"/>
  <c r="BS306" i="36"/>
  <c r="BT306" i="36"/>
  <c r="BU306" i="36"/>
  <c r="BV306" i="36"/>
  <c r="BW306" i="36"/>
  <c r="BX306" i="36"/>
  <c r="BY306" i="36"/>
  <c r="BZ306" i="36"/>
  <c r="CA306" i="36"/>
  <c r="CB306" i="36"/>
  <c r="CC306" i="36"/>
  <c r="CD306" i="36"/>
  <c r="CE306" i="36"/>
  <c r="CF306" i="36"/>
  <c r="CG306" i="36"/>
  <c r="CH306" i="36"/>
  <c r="AI307" i="36"/>
  <c r="AJ307" i="36"/>
  <c r="AK307" i="36"/>
  <c r="AL307" i="36"/>
  <c r="AM307" i="36"/>
  <c r="AN307" i="36"/>
  <c r="AO307" i="36"/>
  <c r="AP307" i="36"/>
  <c r="AQ307" i="36"/>
  <c r="AR307" i="36"/>
  <c r="AS307" i="36"/>
  <c r="AT307" i="36"/>
  <c r="AU307" i="36"/>
  <c r="AV307" i="36"/>
  <c r="AW307" i="36"/>
  <c r="AX307" i="36"/>
  <c r="AY307" i="36"/>
  <c r="AZ307" i="36"/>
  <c r="BA307" i="36"/>
  <c r="BB307" i="36"/>
  <c r="BC307" i="36"/>
  <c r="BD307" i="36"/>
  <c r="BE307" i="36"/>
  <c r="BF307" i="36"/>
  <c r="BG307" i="36"/>
  <c r="BH307" i="36"/>
  <c r="BI307" i="36"/>
  <c r="BJ307" i="36"/>
  <c r="BK307" i="36"/>
  <c r="BL307" i="36"/>
  <c r="BM307" i="36"/>
  <c r="BN307" i="36"/>
  <c r="BO307" i="36"/>
  <c r="BP307" i="36"/>
  <c r="BQ307" i="36"/>
  <c r="BR307" i="36"/>
  <c r="BS307" i="36"/>
  <c r="BT307" i="36"/>
  <c r="BU307" i="36"/>
  <c r="BV307" i="36"/>
  <c r="BW307" i="36"/>
  <c r="BX307" i="36"/>
  <c r="BY307" i="36"/>
  <c r="BZ307" i="36"/>
  <c r="CA307" i="36"/>
  <c r="CB307" i="36"/>
  <c r="CC307" i="36"/>
  <c r="CD307" i="36"/>
  <c r="CE307" i="36"/>
  <c r="CF307" i="36"/>
  <c r="CG307" i="36"/>
  <c r="CH307" i="36"/>
  <c r="AI308" i="36"/>
  <c r="AJ308" i="36"/>
  <c r="AK308" i="36"/>
  <c r="AL308" i="36"/>
  <c r="AM308" i="36"/>
  <c r="AN308" i="36"/>
  <c r="AO308" i="36"/>
  <c r="AP308" i="36"/>
  <c r="AQ308" i="36"/>
  <c r="AR308" i="36"/>
  <c r="AS308" i="36"/>
  <c r="AT308" i="36"/>
  <c r="AU308" i="36"/>
  <c r="AV308" i="36"/>
  <c r="AW308" i="36"/>
  <c r="AX308" i="36"/>
  <c r="AY308" i="36"/>
  <c r="AZ308" i="36"/>
  <c r="BA308" i="36"/>
  <c r="BB308" i="36"/>
  <c r="BC308" i="36"/>
  <c r="BD308" i="36"/>
  <c r="BE308" i="36"/>
  <c r="BF308" i="36"/>
  <c r="BG308" i="36"/>
  <c r="BH308" i="36"/>
  <c r="BI308" i="36"/>
  <c r="BJ308" i="36"/>
  <c r="BK308" i="36"/>
  <c r="BL308" i="36"/>
  <c r="BM308" i="36"/>
  <c r="BN308" i="36"/>
  <c r="BO308" i="36"/>
  <c r="BP308" i="36"/>
  <c r="BQ308" i="36"/>
  <c r="BR308" i="36"/>
  <c r="BS308" i="36"/>
  <c r="BT308" i="36"/>
  <c r="BU308" i="36"/>
  <c r="BV308" i="36"/>
  <c r="BW308" i="36"/>
  <c r="BX308" i="36"/>
  <c r="BY308" i="36"/>
  <c r="BZ308" i="36"/>
  <c r="CA308" i="36"/>
  <c r="CB308" i="36"/>
  <c r="CC308" i="36"/>
  <c r="CD308" i="36"/>
  <c r="CE308" i="36"/>
  <c r="CF308" i="36"/>
  <c r="CG308" i="36"/>
  <c r="CH308" i="36"/>
  <c r="AI309" i="36"/>
  <c r="AJ309" i="36"/>
  <c r="AK309" i="36"/>
  <c r="AL309" i="36"/>
  <c r="AM309" i="36"/>
  <c r="AN309" i="36"/>
  <c r="AO309" i="36"/>
  <c r="AP309" i="36"/>
  <c r="AQ309" i="36"/>
  <c r="AR309" i="36"/>
  <c r="AS309" i="36"/>
  <c r="AT309" i="36"/>
  <c r="AU309" i="36"/>
  <c r="AV309" i="36"/>
  <c r="AW309" i="36"/>
  <c r="AX309" i="36"/>
  <c r="AY309" i="36"/>
  <c r="AZ309" i="36"/>
  <c r="BA309" i="36"/>
  <c r="BB309" i="36"/>
  <c r="BC309" i="36"/>
  <c r="BD309" i="36"/>
  <c r="BE309" i="36"/>
  <c r="BF309" i="36"/>
  <c r="BG309" i="36"/>
  <c r="BH309" i="36"/>
  <c r="BI309" i="36"/>
  <c r="BJ309" i="36"/>
  <c r="BK309" i="36"/>
  <c r="BL309" i="36"/>
  <c r="BM309" i="36"/>
  <c r="BN309" i="36"/>
  <c r="BO309" i="36"/>
  <c r="BP309" i="36"/>
  <c r="BQ309" i="36"/>
  <c r="BR309" i="36"/>
  <c r="BS309" i="36"/>
  <c r="BT309" i="36"/>
  <c r="BU309" i="36"/>
  <c r="BV309" i="36"/>
  <c r="BW309" i="36"/>
  <c r="BX309" i="36"/>
  <c r="BY309" i="36"/>
  <c r="BZ309" i="36"/>
  <c r="CA309" i="36"/>
  <c r="CB309" i="36"/>
  <c r="CC309" i="36"/>
  <c r="CD309" i="36"/>
  <c r="CE309" i="36"/>
  <c r="CF309" i="36"/>
  <c r="CG309" i="36"/>
  <c r="CH309" i="36"/>
  <c r="AI310" i="36"/>
  <c r="AJ310" i="36"/>
  <c r="AK310" i="36"/>
  <c r="AL310" i="36"/>
  <c r="AM310" i="36"/>
  <c r="AN310" i="36"/>
  <c r="AO310" i="36"/>
  <c r="AP310" i="36"/>
  <c r="AQ310" i="36"/>
  <c r="AR310" i="36"/>
  <c r="AS310" i="36"/>
  <c r="AT310" i="36"/>
  <c r="AU310" i="36"/>
  <c r="AV310" i="36"/>
  <c r="AW310" i="36"/>
  <c r="AX310" i="36"/>
  <c r="AY310" i="36"/>
  <c r="AZ310" i="36"/>
  <c r="BA310" i="36"/>
  <c r="BB310" i="36"/>
  <c r="BC310" i="36"/>
  <c r="BD310" i="36"/>
  <c r="BE310" i="36"/>
  <c r="BF310" i="36"/>
  <c r="BG310" i="36"/>
  <c r="BH310" i="36"/>
  <c r="BI310" i="36"/>
  <c r="BJ310" i="36"/>
  <c r="BK310" i="36"/>
  <c r="BL310" i="36"/>
  <c r="BM310" i="36"/>
  <c r="BN310" i="36"/>
  <c r="BO310" i="36"/>
  <c r="BP310" i="36"/>
  <c r="BQ310" i="36"/>
  <c r="BR310" i="36"/>
  <c r="BS310" i="36"/>
  <c r="BT310" i="36"/>
  <c r="BU310" i="36"/>
  <c r="BV310" i="36"/>
  <c r="BW310" i="36"/>
  <c r="BX310" i="36"/>
  <c r="BY310" i="36"/>
  <c r="BZ310" i="36"/>
  <c r="CA310" i="36"/>
  <c r="CB310" i="36"/>
  <c r="CC310" i="36"/>
  <c r="CD310" i="36"/>
  <c r="CE310" i="36"/>
  <c r="CF310" i="36"/>
  <c r="CG310" i="36"/>
  <c r="CH310" i="36"/>
  <c r="AI311" i="36"/>
  <c r="AJ311" i="36"/>
  <c r="AK311" i="36"/>
  <c r="AL311" i="36"/>
  <c r="AM311" i="36"/>
  <c r="AN311" i="36"/>
  <c r="AO311" i="36"/>
  <c r="AP311" i="36"/>
  <c r="AQ311" i="36"/>
  <c r="AR311" i="36"/>
  <c r="AS311" i="36"/>
  <c r="AT311" i="36"/>
  <c r="AU311" i="36"/>
  <c r="AV311" i="36"/>
  <c r="AW311" i="36"/>
  <c r="AX311" i="36"/>
  <c r="AY311" i="36"/>
  <c r="AZ311" i="36"/>
  <c r="BA311" i="36"/>
  <c r="BB311" i="36"/>
  <c r="BC311" i="36"/>
  <c r="BD311" i="36"/>
  <c r="BE311" i="36"/>
  <c r="BF311" i="36"/>
  <c r="BG311" i="36"/>
  <c r="BH311" i="36"/>
  <c r="BI311" i="36"/>
  <c r="BJ311" i="36"/>
  <c r="BK311" i="36"/>
  <c r="BL311" i="36"/>
  <c r="BM311" i="36"/>
  <c r="BN311" i="36"/>
  <c r="BO311" i="36"/>
  <c r="BP311" i="36"/>
  <c r="BQ311" i="36"/>
  <c r="BR311" i="36"/>
  <c r="BS311" i="36"/>
  <c r="BT311" i="36"/>
  <c r="BU311" i="36"/>
  <c r="BV311" i="36"/>
  <c r="BW311" i="36"/>
  <c r="BX311" i="36"/>
  <c r="BY311" i="36"/>
  <c r="BZ311" i="36"/>
  <c r="CA311" i="36"/>
  <c r="CB311" i="36"/>
  <c r="CC311" i="36"/>
  <c r="CD311" i="36"/>
  <c r="CE311" i="36"/>
  <c r="CF311" i="36"/>
  <c r="CG311" i="36"/>
  <c r="CH311" i="36"/>
  <c r="AI312" i="36"/>
  <c r="AJ312" i="36"/>
  <c r="AK312" i="36"/>
  <c r="AL312" i="36"/>
  <c r="AM312" i="36"/>
  <c r="AN312" i="36"/>
  <c r="AO312" i="36"/>
  <c r="AP312" i="36"/>
  <c r="AQ312" i="36"/>
  <c r="AR312" i="36"/>
  <c r="AS312" i="36"/>
  <c r="AT312" i="36"/>
  <c r="AU312" i="36"/>
  <c r="AV312" i="36"/>
  <c r="AW312" i="36"/>
  <c r="AX312" i="36"/>
  <c r="AY312" i="36"/>
  <c r="AZ312" i="36"/>
  <c r="BA312" i="36"/>
  <c r="BB312" i="36"/>
  <c r="BC312" i="36"/>
  <c r="BD312" i="36"/>
  <c r="BE312" i="36"/>
  <c r="BF312" i="36"/>
  <c r="BG312" i="36"/>
  <c r="BH312" i="36"/>
  <c r="BI312" i="36"/>
  <c r="BJ312" i="36"/>
  <c r="BK312" i="36"/>
  <c r="BL312" i="36"/>
  <c r="BM312" i="36"/>
  <c r="BN312" i="36"/>
  <c r="BO312" i="36"/>
  <c r="BP312" i="36"/>
  <c r="BQ312" i="36"/>
  <c r="BR312" i="36"/>
  <c r="BS312" i="36"/>
  <c r="BT312" i="36"/>
  <c r="BU312" i="36"/>
  <c r="BV312" i="36"/>
  <c r="BW312" i="36"/>
  <c r="BX312" i="36"/>
  <c r="BY312" i="36"/>
  <c r="BZ312" i="36"/>
  <c r="CA312" i="36"/>
  <c r="CB312" i="36"/>
  <c r="CC312" i="36"/>
  <c r="CD312" i="36"/>
  <c r="CE312" i="36"/>
  <c r="CF312" i="36"/>
  <c r="CG312" i="36"/>
  <c r="CH312" i="36"/>
  <c r="AI313" i="36"/>
  <c r="AJ313" i="36"/>
  <c r="AK313" i="36"/>
  <c r="AL313" i="36"/>
  <c r="AM313" i="36"/>
  <c r="AN313" i="36"/>
  <c r="AO313" i="36"/>
  <c r="AP313" i="36"/>
  <c r="AQ313" i="36"/>
  <c r="AR313" i="36"/>
  <c r="AS313" i="36"/>
  <c r="AT313" i="36"/>
  <c r="AU313" i="36"/>
  <c r="AV313" i="36"/>
  <c r="AW313" i="36"/>
  <c r="AX313" i="36"/>
  <c r="AY313" i="36"/>
  <c r="AZ313" i="36"/>
  <c r="BA313" i="36"/>
  <c r="BB313" i="36"/>
  <c r="BC313" i="36"/>
  <c r="BD313" i="36"/>
  <c r="BE313" i="36"/>
  <c r="BF313" i="36"/>
  <c r="BG313" i="36"/>
  <c r="BH313" i="36"/>
  <c r="BI313" i="36"/>
  <c r="BJ313" i="36"/>
  <c r="BK313" i="36"/>
  <c r="BL313" i="36"/>
  <c r="BM313" i="36"/>
  <c r="BN313" i="36"/>
  <c r="BO313" i="36"/>
  <c r="BP313" i="36"/>
  <c r="BQ313" i="36"/>
  <c r="BR313" i="36"/>
  <c r="BS313" i="36"/>
  <c r="BT313" i="36"/>
  <c r="BU313" i="36"/>
  <c r="BV313" i="36"/>
  <c r="BW313" i="36"/>
  <c r="BX313" i="36"/>
  <c r="BY313" i="36"/>
  <c r="BZ313" i="36"/>
  <c r="CA313" i="36"/>
  <c r="CB313" i="36"/>
  <c r="CC313" i="36"/>
  <c r="CD313" i="36"/>
  <c r="CE313" i="36"/>
  <c r="CF313" i="36"/>
  <c r="CG313" i="36"/>
  <c r="CH313" i="36"/>
  <c r="AI314" i="36"/>
  <c r="AJ314" i="36"/>
  <c r="AK314" i="36"/>
  <c r="AL314" i="36"/>
  <c r="AM314" i="36"/>
  <c r="AN314" i="36"/>
  <c r="AO314" i="36"/>
  <c r="AP314" i="36"/>
  <c r="AQ314" i="36"/>
  <c r="AR314" i="36"/>
  <c r="AS314" i="36"/>
  <c r="AT314" i="36"/>
  <c r="AU314" i="36"/>
  <c r="AV314" i="36"/>
  <c r="AW314" i="36"/>
  <c r="AX314" i="36"/>
  <c r="AY314" i="36"/>
  <c r="AZ314" i="36"/>
  <c r="BA314" i="36"/>
  <c r="BB314" i="36"/>
  <c r="BC314" i="36"/>
  <c r="BD314" i="36"/>
  <c r="BE314" i="36"/>
  <c r="BF314" i="36"/>
  <c r="BG314" i="36"/>
  <c r="BH314" i="36"/>
  <c r="BI314" i="36"/>
  <c r="BJ314" i="36"/>
  <c r="BK314" i="36"/>
  <c r="BL314" i="36"/>
  <c r="BM314" i="36"/>
  <c r="BN314" i="36"/>
  <c r="BO314" i="36"/>
  <c r="BP314" i="36"/>
  <c r="BQ314" i="36"/>
  <c r="BR314" i="36"/>
  <c r="BS314" i="36"/>
  <c r="BT314" i="36"/>
  <c r="BU314" i="36"/>
  <c r="BV314" i="36"/>
  <c r="BW314" i="36"/>
  <c r="BX314" i="36"/>
  <c r="BY314" i="36"/>
  <c r="BZ314" i="36"/>
  <c r="CA314" i="36"/>
  <c r="CB314" i="36"/>
  <c r="CC314" i="36"/>
  <c r="CD314" i="36"/>
  <c r="CE314" i="36"/>
  <c r="CF314" i="36"/>
  <c r="CG314" i="36"/>
  <c r="CH314" i="36"/>
  <c r="AI315" i="36"/>
  <c r="AJ315" i="36"/>
  <c r="AK315" i="36"/>
  <c r="AL315" i="36"/>
  <c r="AM315" i="36"/>
  <c r="AN315" i="36"/>
  <c r="AO315" i="36"/>
  <c r="AP315" i="36"/>
  <c r="AQ315" i="36"/>
  <c r="AR315" i="36"/>
  <c r="AS315" i="36"/>
  <c r="AT315" i="36"/>
  <c r="AU315" i="36"/>
  <c r="AV315" i="36"/>
  <c r="AW315" i="36"/>
  <c r="AX315" i="36"/>
  <c r="AY315" i="36"/>
  <c r="AZ315" i="36"/>
  <c r="BA315" i="36"/>
  <c r="BB315" i="36"/>
  <c r="BC315" i="36"/>
  <c r="BD315" i="36"/>
  <c r="BE315" i="36"/>
  <c r="BF315" i="36"/>
  <c r="BG315" i="36"/>
  <c r="BH315" i="36"/>
  <c r="BI315" i="36"/>
  <c r="BJ315" i="36"/>
  <c r="BK315" i="36"/>
  <c r="BL315" i="36"/>
  <c r="BM315" i="36"/>
  <c r="BN315" i="36"/>
  <c r="BO315" i="36"/>
  <c r="BP315" i="36"/>
  <c r="BQ315" i="36"/>
  <c r="BR315" i="36"/>
  <c r="BS315" i="36"/>
  <c r="BT315" i="36"/>
  <c r="BU315" i="36"/>
  <c r="BV315" i="36"/>
  <c r="BW315" i="36"/>
  <c r="BX315" i="36"/>
  <c r="BY315" i="36"/>
  <c r="BZ315" i="36"/>
  <c r="CA315" i="36"/>
  <c r="CB315" i="36"/>
  <c r="CC315" i="36"/>
  <c r="CD315" i="36"/>
  <c r="CE315" i="36"/>
  <c r="CF315" i="36"/>
  <c r="CG315" i="36"/>
  <c r="CH315" i="36"/>
  <c r="AI316" i="36"/>
  <c r="AJ316" i="36"/>
  <c r="AK316" i="36"/>
  <c r="AL316" i="36"/>
  <c r="AM316" i="36"/>
  <c r="AN316" i="36"/>
  <c r="AO316" i="36"/>
  <c r="AP316" i="36"/>
  <c r="AQ316" i="36"/>
  <c r="AR316" i="36"/>
  <c r="AS316" i="36"/>
  <c r="AT316" i="36"/>
  <c r="AU316" i="36"/>
  <c r="AV316" i="36"/>
  <c r="AW316" i="36"/>
  <c r="AX316" i="36"/>
  <c r="AY316" i="36"/>
  <c r="AZ316" i="36"/>
  <c r="BA316" i="36"/>
  <c r="BB316" i="36"/>
  <c r="BC316" i="36"/>
  <c r="BD316" i="36"/>
  <c r="BE316" i="36"/>
  <c r="BF316" i="36"/>
  <c r="BG316" i="36"/>
  <c r="BH316" i="36"/>
  <c r="BI316" i="36"/>
  <c r="BJ316" i="36"/>
  <c r="BK316" i="36"/>
  <c r="BL316" i="36"/>
  <c r="BM316" i="36"/>
  <c r="BN316" i="36"/>
  <c r="BO316" i="36"/>
  <c r="BP316" i="36"/>
  <c r="BQ316" i="36"/>
  <c r="BR316" i="36"/>
  <c r="BS316" i="36"/>
  <c r="BT316" i="36"/>
  <c r="BU316" i="36"/>
  <c r="BV316" i="36"/>
  <c r="BW316" i="36"/>
  <c r="BX316" i="36"/>
  <c r="BY316" i="36"/>
  <c r="BZ316" i="36"/>
  <c r="CA316" i="36"/>
  <c r="CB316" i="36"/>
  <c r="CC316" i="36"/>
  <c r="CD316" i="36"/>
  <c r="CE316" i="36"/>
  <c r="CF316" i="36"/>
  <c r="CG316" i="36"/>
  <c r="CH316" i="36"/>
  <c r="AI317" i="36"/>
  <c r="AJ317" i="36"/>
  <c r="AK317" i="36"/>
  <c r="AL317" i="36"/>
  <c r="AM317" i="36"/>
  <c r="AN317" i="36"/>
  <c r="AO317" i="36"/>
  <c r="AP317" i="36"/>
  <c r="AQ317" i="36"/>
  <c r="AR317" i="36"/>
  <c r="AS317" i="36"/>
  <c r="AT317" i="36"/>
  <c r="AU317" i="36"/>
  <c r="AV317" i="36"/>
  <c r="AW317" i="36"/>
  <c r="AX317" i="36"/>
  <c r="AY317" i="36"/>
  <c r="AZ317" i="36"/>
  <c r="BA317" i="36"/>
  <c r="BB317" i="36"/>
  <c r="BC317" i="36"/>
  <c r="BD317" i="36"/>
  <c r="BE317" i="36"/>
  <c r="BF317" i="36"/>
  <c r="BG317" i="36"/>
  <c r="BH317" i="36"/>
  <c r="BI317" i="36"/>
  <c r="BJ317" i="36"/>
  <c r="BK317" i="36"/>
  <c r="BL317" i="36"/>
  <c r="BM317" i="36"/>
  <c r="BN317" i="36"/>
  <c r="BO317" i="36"/>
  <c r="BP317" i="36"/>
  <c r="BQ317" i="36"/>
  <c r="BR317" i="36"/>
  <c r="BS317" i="36"/>
  <c r="BT317" i="36"/>
  <c r="BU317" i="36"/>
  <c r="BV317" i="36"/>
  <c r="BW317" i="36"/>
  <c r="BX317" i="36"/>
  <c r="BY317" i="36"/>
  <c r="BZ317" i="36"/>
  <c r="CA317" i="36"/>
  <c r="CB317" i="36"/>
  <c r="CC317" i="36"/>
  <c r="CD317" i="36"/>
  <c r="CE317" i="36"/>
  <c r="CF317" i="36"/>
  <c r="CG317" i="36"/>
  <c r="CH317" i="36"/>
  <c r="AI318" i="36"/>
  <c r="AJ318" i="36"/>
  <c r="AK318" i="36"/>
  <c r="AL318" i="36"/>
  <c r="AM318" i="36"/>
  <c r="AN318" i="36"/>
  <c r="AO318" i="36"/>
  <c r="AP318" i="36"/>
  <c r="AQ318" i="36"/>
  <c r="AR318" i="36"/>
  <c r="AS318" i="36"/>
  <c r="AT318" i="36"/>
  <c r="AU318" i="36"/>
  <c r="AV318" i="36"/>
  <c r="AW318" i="36"/>
  <c r="AX318" i="36"/>
  <c r="AY318" i="36"/>
  <c r="AZ318" i="36"/>
  <c r="BA318" i="36"/>
  <c r="BB318" i="36"/>
  <c r="BC318" i="36"/>
  <c r="BD318" i="36"/>
  <c r="BE318" i="36"/>
  <c r="BF318" i="36"/>
  <c r="BG318" i="36"/>
  <c r="BH318" i="36"/>
  <c r="BI318" i="36"/>
  <c r="BJ318" i="36"/>
  <c r="BK318" i="36"/>
  <c r="BL318" i="36"/>
  <c r="BM318" i="36"/>
  <c r="BN318" i="36"/>
  <c r="BO318" i="36"/>
  <c r="BP318" i="36"/>
  <c r="BQ318" i="36"/>
  <c r="BR318" i="36"/>
  <c r="BS318" i="36"/>
  <c r="BT318" i="36"/>
  <c r="BU318" i="36"/>
  <c r="BV318" i="36"/>
  <c r="BW318" i="36"/>
  <c r="BX318" i="36"/>
  <c r="BY318" i="36"/>
  <c r="BZ318" i="36"/>
  <c r="CA318" i="36"/>
  <c r="CB318" i="36"/>
  <c r="CC318" i="36"/>
  <c r="CD318" i="36"/>
  <c r="CE318" i="36"/>
  <c r="CF318" i="36"/>
  <c r="CG318" i="36"/>
  <c r="CH318" i="36"/>
  <c r="AI319" i="36"/>
  <c r="AJ319" i="36"/>
  <c r="AK319" i="36"/>
  <c r="AL319" i="36"/>
  <c r="AM319" i="36"/>
  <c r="AN319" i="36"/>
  <c r="AO319" i="36"/>
  <c r="AP319" i="36"/>
  <c r="AQ319" i="36"/>
  <c r="AR319" i="36"/>
  <c r="AS319" i="36"/>
  <c r="AT319" i="36"/>
  <c r="AU319" i="36"/>
  <c r="AV319" i="36"/>
  <c r="AW319" i="36"/>
  <c r="AX319" i="36"/>
  <c r="AY319" i="36"/>
  <c r="AZ319" i="36"/>
  <c r="BA319" i="36"/>
  <c r="BB319" i="36"/>
  <c r="BC319" i="36"/>
  <c r="BD319" i="36"/>
  <c r="BE319" i="36"/>
  <c r="BF319" i="36"/>
  <c r="BG319" i="36"/>
  <c r="BH319" i="36"/>
  <c r="BI319" i="36"/>
  <c r="BJ319" i="36"/>
  <c r="BK319" i="36"/>
  <c r="BL319" i="36"/>
  <c r="BM319" i="36"/>
  <c r="BN319" i="36"/>
  <c r="BO319" i="36"/>
  <c r="BP319" i="36"/>
  <c r="BQ319" i="36"/>
  <c r="BR319" i="36"/>
  <c r="BS319" i="36"/>
  <c r="BT319" i="36"/>
  <c r="BU319" i="36"/>
  <c r="BV319" i="36"/>
  <c r="BW319" i="36"/>
  <c r="BX319" i="36"/>
  <c r="BY319" i="36"/>
  <c r="BZ319" i="36"/>
  <c r="CA319" i="36"/>
  <c r="CB319" i="36"/>
  <c r="CC319" i="36"/>
  <c r="CD319" i="36"/>
  <c r="CE319" i="36"/>
  <c r="CF319" i="36"/>
  <c r="CG319" i="36"/>
  <c r="CH319" i="36"/>
  <c r="AI320" i="36"/>
  <c r="AJ320" i="36"/>
  <c r="AK320" i="36"/>
  <c r="AL320" i="36"/>
  <c r="AM320" i="36"/>
  <c r="AN320" i="36"/>
  <c r="AO320" i="36"/>
  <c r="AP320" i="36"/>
  <c r="AQ320" i="36"/>
  <c r="AR320" i="36"/>
  <c r="AS320" i="36"/>
  <c r="AT320" i="36"/>
  <c r="AU320" i="36"/>
  <c r="AV320" i="36"/>
  <c r="AW320" i="36"/>
  <c r="AX320" i="36"/>
  <c r="AY320" i="36"/>
  <c r="AZ320" i="36"/>
  <c r="BA320" i="36"/>
  <c r="BB320" i="36"/>
  <c r="BC320" i="36"/>
  <c r="BD320" i="36"/>
  <c r="BE320" i="36"/>
  <c r="BF320" i="36"/>
  <c r="BG320" i="36"/>
  <c r="BH320" i="36"/>
  <c r="BI320" i="36"/>
  <c r="BJ320" i="36"/>
  <c r="BK320" i="36"/>
  <c r="BL320" i="36"/>
  <c r="BM320" i="36"/>
  <c r="BN320" i="36"/>
  <c r="BO320" i="36"/>
  <c r="BP320" i="36"/>
  <c r="BQ320" i="36"/>
  <c r="BR320" i="36"/>
  <c r="BS320" i="36"/>
  <c r="BT320" i="36"/>
  <c r="BU320" i="36"/>
  <c r="BV320" i="36"/>
  <c r="BW320" i="36"/>
  <c r="BX320" i="36"/>
  <c r="BY320" i="36"/>
  <c r="BZ320" i="36"/>
  <c r="CA320" i="36"/>
  <c r="CB320" i="36"/>
  <c r="CC320" i="36"/>
  <c r="CD320" i="36"/>
  <c r="CE320" i="36"/>
  <c r="CF320" i="36"/>
  <c r="CG320" i="36"/>
  <c r="CH320" i="36"/>
  <c r="AI321" i="36"/>
  <c r="AJ321" i="36"/>
  <c r="AK321" i="36"/>
  <c r="AL321" i="36"/>
  <c r="AM321" i="36"/>
  <c r="AN321" i="36"/>
  <c r="AO321" i="36"/>
  <c r="AP321" i="36"/>
  <c r="AQ321" i="36"/>
  <c r="AR321" i="36"/>
  <c r="AS321" i="36"/>
  <c r="AT321" i="36"/>
  <c r="AU321" i="36"/>
  <c r="AV321" i="36"/>
  <c r="AW321" i="36"/>
  <c r="AX321" i="36"/>
  <c r="AY321" i="36"/>
  <c r="AZ321" i="36"/>
  <c r="BA321" i="36"/>
  <c r="BB321" i="36"/>
  <c r="BC321" i="36"/>
  <c r="BD321" i="36"/>
  <c r="BE321" i="36"/>
  <c r="BF321" i="36"/>
  <c r="BG321" i="36"/>
  <c r="BH321" i="36"/>
  <c r="BI321" i="36"/>
  <c r="BJ321" i="36"/>
  <c r="BK321" i="36"/>
  <c r="BL321" i="36"/>
  <c r="BM321" i="36"/>
  <c r="BN321" i="36"/>
  <c r="BO321" i="36"/>
  <c r="BP321" i="36"/>
  <c r="BQ321" i="36"/>
  <c r="BR321" i="36"/>
  <c r="BS321" i="36"/>
  <c r="BT321" i="36"/>
  <c r="BU321" i="36"/>
  <c r="BV321" i="36"/>
  <c r="BW321" i="36"/>
  <c r="BX321" i="36"/>
  <c r="BY321" i="36"/>
  <c r="BZ321" i="36"/>
  <c r="CA321" i="36"/>
  <c r="CB321" i="36"/>
  <c r="CC321" i="36"/>
  <c r="CD321" i="36"/>
  <c r="CE321" i="36"/>
  <c r="CF321" i="36"/>
  <c r="CG321" i="36"/>
  <c r="CH321" i="36"/>
  <c r="AI322" i="36"/>
  <c r="AJ322" i="36"/>
  <c r="AK322" i="36"/>
  <c r="AL322" i="36"/>
  <c r="AM322" i="36"/>
  <c r="AN322" i="36"/>
  <c r="AO322" i="36"/>
  <c r="AP322" i="36"/>
  <c r="AQ322" i="36"/>
  <c r="AR322" i="36"/>
  <c r="AS322" i="36"/>
  <c r="AT322" i="36"/>
  <c r="AU322" i="36"/>
  <c r="AV322" i="36"/>
  <c r="AW322" i="36"/>
  <c r="AX322" i="36"/>
  <c r="AY322" i="36"/>
  <c r="AZ322" i="36"/>
  <c r="BA322" i="36"/>
  <c r="BB322" i="36"/>
  <c r="BC322" i="36"/>
  <c r="BD322" i="36"/>
  <c r="BE322" i="36"/>
  <c r="BF322" i="36"/>
  <c r="BG322" i="36"/>
  <c r="BH322" i="36"/>
  <c r="BI322" i="36"/>
  <c r="BJ322" i="36"/>
  <c r="BK322" i="36"/>
  <c r="BL322" i="36"/>
  <c r="BM322" i="36"/>
  <c r="BN322" i="36"/>
  <c r="BO322" i="36"/>
  <c r="BP322" i="36"/>
  <c r="BQ322" i="36"/>
  <c r="BR322" i="36"/>
  <c r="BS322" i="36"/>
  <c r="BT322" i="36"/>
  <c r="BU322" i="36"/>
  <c r="BV322" i="36"/>
  <c r="BW322" i="36"/>
  <c r="BX322" i="36"/>
  <c r="BY322" i="36"/>
  <c r="BZ322" i="36"/>
  <c r="CA322" i="36"/>
  <c r="CB322" i="36"/>
  <c r="CC322" i="36"/>
  <c r="CD322" i="36"/>
  <c r="CE322" i="36"/>
  <c r="CF322" i="36"/>
  <c r="CG322" i="36"/>
  <c r="CH322" i="36"/>
  <c r="AI323" i="36"/>
  <c r="AJ323" i="36"/>
  <c r="AK323" i="36"/>
  <c r="AL323" i="36"/>
  <c r="AM323" i="36"/>
  <c r="AN323" i="36"/>
  <c r="AO323" i="36"/>
  <c r="AP323" i="36"/>
  <c r="AQ323" i="36"/>
  <c r="AR323" i="36"/>
  <c r="AS323" i="36"/>
  <c r="AT323" i="36"/>
  <c r="AU323" i="36"/>
  <c r="AV323" i="36"/>
  <c r="AW323" i="36"/>
  <c r="AX323" i="36"/>
  <c r="AY323" i="36"/>
  <c r="AZ323" i="36"/>
  <c r="BA323" i="36"/>
  <c r="BB323" i="36"/>
  <c r="BC323" i="36"/>
  <c r="BD323" i="36"/>
  <c r="BE323" i="36"/>
  <c r="BF323" i="36"/>
  <c r="BG323" i="36"/>
  <c r="BH323" i="36"/>
  <c r="BI323" i="36"/>
  <c r="BJ323" i="36"/>
  <c r="BK323" i="36"/>
  <c r="BL323" i="36"/>
  <c r="BM323" i="36"/>
  <c r="BN323" i="36"/>
  <c r="BO323" i="36"/>
  <c r="BP323" i="36"/>
  <c r="BQ323" i="36"/>
  <c r="BR323" i="36"/>
  <c r="BS323" i="36"/>
  <c r="BT323" i="36"/>
  <c r="BU323" i="36"/>
  <c r="BV323" i="36"/>
  <c r="BW323" i="36"/>
  <c r="BX323" i="36"/>
  <c r="BY323" i="36"/>
  <c r="BZ323" i="36"/>
  <c r="CA323" i="36"/>
  <c r="CB323" i="36"/>
  <c r="CC323" i="36"/>
  <c r="CD323" i="36"/>
  <c r="CE323" i="36"/>
  <c r="CF323" i="36"/>
  <c r="CG323" i="36"/>
  <c r="CH323" i="36"/>
  <c r="AI324" i="36"/>
  <c r="AJ324" i="36"/>
  <c r="AK324" i="36"/>
  <c r="AL324" i="36"/>
  <c r="AM324" i="36"/>
  <c r="AN324" i="36"/>
  <c r="AO324" i="36"/>
  <c r="AP324" i="36"/>
  <c r="AQ324" i="36"/>
  <c r="AR324" i="36"/>
  <c r="AS324" i="36"/>
  <c r="AT324" i="36"/>
  <c r="AU324" i="36"/>
  <c r="AV324" i="36"/>
  <c r="AW324" i="36"/>
  <c r="AX324" i="36"/>
  <c r="AY324" i="36"/>
  <c r="AZ324" i="36"/>
  <c r="BA324" i="36"/>
  <c r="BB324" i="36"/>
  <c r="BC324" i="36"/>
  <c r="BD324" i="36"/>
  <c r="BE324" i="36"/>
  <c r="BF324" i="36"/>
  <c r="BG324" i="36"/>
  <c r="BH324" i="36"/>
  <c r="BI324" i="36"/>
  <c r="BJ324" i="36"/>
  <c r="BK324" i="36"/>
  <c r="BL324" i="36"/>
  <c r="BM324" i="36"/>
  <c r="BN324" i="36"/>
  <c r="BO324" i="36"/>
  <c r="BP324" i="36"/>
  <c r="BQ324" i="36"/>
  <c r="BR324" i="36"/>
  <c r="BS324" i="36"/>
  <c r="BT324" i="36"/>
  <c r="BU324" i="36"/>
  <c r="BV324" i="36"/>
  <c r="BW324" i="36"/>
  <c r="BX324" i="36"/>
  <c r="BY324" i="36"/>
  <c r="BZ324" i="36"/>
  <c r="CA324" i="36"/>
  <c r="CB324" i="36"/>
  <c r="CC324" i="36"/>
  <c r="CD324" i="36"/>
  <c r="CE324" i="36"/>
  <c r="CF324" i="36"/>
  <c r="CG324" i="36"/>
  <c r="CH324" i="36"/>
  <c r="AI325" i="36"/>
  <c r="AJ325" i="36"/>
  <c r="AK325" i="36"/>
  <c r="AL325" i="36"/>
  <c r="AM325" i="36"/>
  <c r="AN325" i="36"/>
  <c r="AO325" i="36"/>
  <c r="AP325" i="36"/>
  <c r="AQ325" i="36"/>
  <c r="AR325" i="36"/>
  <c r="AS325" i="36"/>
  <c r="AT325" i="36"/>
  <c r="AU325" i="36"/>
  <c r="AV325" i="36"/>
  <c r="AW325" i="36"/>
  <c r="AX325" i="36"/>
  <c r="AY325" i="36"/>
  <c r="AZ325" i="36"/>
  <c r="BA325" i="36"/>
  <c r="BB325" i="36"/>
  <c r="BC325" i="36"/>
  <c r="BD325" i="36"/>
  <c r="BE325" i="36"/>
  <c r="BF325" i="36"/>
  <c r="BG325" i="36"/>
  <c r="BH325" i="36"/>
  <c r="BI325" i="36"/>
  <c r="BJ325" i="36"/>
  <c r="BK325" i="36"/>
  <c r="BL325" i="36"/>
  <c r="BM325" i="36"/>
  <c r="BN325" i="36"/>
  <c r="BO325" i="36"/>
  <c r="BP325" i="36"/>
  <c r="BQ325" i="36"/>
  <c r="BR325" i="36"/>
  <c r="BS325" i="36"/>
  <c r="BT325" i="36"/>
  <c r="BU325" i="36"/>
  <c r="BV325" i="36"/>
  <c r="BW325" i="36"/>
  <c r="BX325" i="36"/>
  <c r="BY325" i="36"/>
  <c r="BZ325" i="36"/>
  <c r="CA325" i="36"/>
  <c r="CB325" i="36"/>
  <c r="CC325" i="36"/>
  <c r="CD325" i="36"/>
  <c r="CE325" i="36"/>
  <c r="CF325" i="36"/>
  <c r="CG325" i="36"/>
  <c r="CH325" i="36"/>
  <c r="AI326" i="36"/>
  <c r="AJ326" i="36"/>
  <c r="AK326" i="36"/>
  <c r="AL326" i="36"/>
  <c r="AM326" i="36"/>
  <c r="AN326" i="36"/>
  <c r="AO326" i="36"/>
  <c r="AP326" i="36"/>
  <c r="AQ326" i="36"/>
  <c r="AR326" i="36"/>
  <c r="AS326" i="36"/>
  <c r="AT326" i="36"/>
  <c r="AU326" i="36"/>
  <c r="AV326" i="36"/>
  <c r="AW326" i="36"/>
  <c r="AX326" i="36"/>
  <c r="AY326" i="36"/>
  <c r="AZ326" i="36"/>
  <c r="BA326" i="36"/>
  <c r="BB326" i="36"/>
  <c r="BC326" i="36"/>
  <c r="BD326" i="36"/>
  <c r="BE326" i="36"/>
  <c r="BF326" i="36"/>
  <c r="BG326" i="36"/>
  <c r="BH326" i="36"/>
  <c r="BI326" i="36"/>
  <c r="BJ326" i="36"/>
  <c r="BK326" i="36"/>
  <c r="BL326" i="36"/>
  <c r="BM326" i="36"/>
  <c r="BN326" i="36"/>
  <c r="BO326" i="36"/>
  <c r="BP326" i="36"/>
  <c r="BQ326" i="36"/>
  <c r="BR326" i="36"/>
  <c r="BS326" i="36"/>
  <c r="BT326" i="36"/>
  <c r="BU326" i="36"/>
  <c r="BV326" i="36"/>
  <c r="BW326" i="36"/>
  <c r="BX326" i="36"/>
  <c r="BY326" i="36"/>
  <c r="BZ326" i="36"/>
  <c r="CA326" i="36"/>
  <c r="CB326" i="36"/>
  <c r="CC326" i="36"/>
  <c r="CD326" i="36"/>
  <c r="CE326" i="36"/>
  <c r="CF326" i="36"/>
  <c r="CG326" i="36"/>
  <c r="CH326" i="36"/>
  <c r="AI327" i="36"/>
  <c r="AJ327" i="36"/>
  <c r="AK327" i="36"/>
  <c r="AL327" i="36"/>
  <c r="AM327" i="36"/>
  <c r="AN327" i="36"/>
  <c r="AO327" i="36"/>
  <c r="AP327" i="36"/>
  <c r="AQ327" i="36"/>
  <c r="AR327" i="36"/>
  <c r="AS327" i="36"/>
  <c r="AT327" i="36"/>
  <c r="AU327" i="36"/>
  <c r="AV327" i="36"/>
  <c r="AW327" i="36"/>
  <c r="AX327" i="36"/>
  <c r="AY327" i="36"/>
  <c r="AZ327" i="36"/>
  <c r="BA327" i="36"/>
  <c r="BB327" i="36"/>
  <c r="BC327" i="36"/>
  <c r="BD327" i="36"/>
  <c r="BE327" i="36"/>
  <c r="BF327" i="36"/>
  <c r="BG327" i="36"/>
  <c r="BH327" i="36"/>
  <c r="BI327" i="36"/>
  <c r="BJ327" i="36"/>
  <c r="BK327" i="36"/>
  <c r="BL327" i="36"/>
  <c r="BM327" i="36"/>
  <c r="BN327" i="36"/>
  <c r="BO327" i="36"/>
  <c r="BP327" i="36"/>
  <c r="BQ327" i="36"/>
  <c r="BR327" i="36"/>
  <c r="BS327" i="36"/>
  <c r="BT327" i="36"/>
  <c r="BU327" i="36"/>
  <c r="BV327" i="36"/>
  <c r="BW327" i="36"/>
  <c r="BX327" i="36"/>
  <c r="BY327" i="36"/>
  <c r="BZ327" i="36"/>
  <c r="CA327" i="36"/>
  <c r="CB327" i="36"/>
  <c r="CC327" i="36"/>
  <c r="CD327" i="36"/>
  <c r="CE327" i="36"/>
  <c r="CF327" i="36"/>
  <c r="CG327" i="36"/>
  <c r="CH327" i="36"/>
  <c r="AI328" i="36"/>
  <c r="AJ328" i="36"/>
  <c r="AK328" i="36"/>
  <c r="AL328" i="36"/>
  <c r="AM328" i="36"/>
  <c r="AN328" i="36"/>
  <c r="AO328" i="36"/>
  <c r="AP328" i="36"/>
  <c r="AQ328" i="36"/>
  <c r="AR328" i="36"/>
  <c r="AS328" i="36"/>
  <c r="AT328" i="36"/>
  <c r="AU328" i="36"/>
  <c r="AV328" i="36"/>
  <c r="AW328" i="36"/>
  <c r="AX328" i="36"/>
  <c r="AY328" i="36"/>
  <c r="AZ328" i="36"/>
  <c r="BA328" i="36"/>
  <c r="BB328" i="36"/>
  <c r="BC328" i="36"/>
  <c r="BD328" i="36"/>
  <c r="BE328" i="36"/>
  <c r="BF328" i="36"/>
  <c r="BG328" i="36"/>
  <c r="BH328" i="36"/>
  <c r="BI328" i="36"/>
  <c r="BJ328" i="36"/>
  <c r="BK328" i="36"/>
  <c r="BL328" i="36"/>
  <c r="BM328" i="36"/>
  <c r="BN328" i="36"/>
  <c r="BO328" i="36"/>
  <c r="BP328" i="36"/>
  <c r="BQ328" i="36"/>
  <c r="BR328" i="36"/>
  <c r="BS328" i="36"/>
  <c r="BT328" i="36"/>
  <c r="BU328" i="36"/>
  <c r="BV328" i="36"/>
  <c r="BW328" i="36"/>
  <c r="BX328" i="36"/>
  <c r="BY328" i="36"/>
  <c r="BZ328" i="36"/>
  <c r="CA328" i="36"/>
  <c r="CB328" i="36"/>
  <c r="CC328" i="36"/>
  <c r="CD328" i="36"/>
  <c r="CE328" i="36"/>
  <c r="CF328" i="36"/>
  <c r="CG328" i="36"/>
  <c r="CH328" i="36"/>
  <c r="AI329" i="36"/>
  <c r="AJ329" i="36"/>
  <c r="AK329" i="36"/>
  <c r="AL329" i="36"/>
  <c r="AM329" i="36"/>
  <c r="AN329" i="36"/>
  <c r="AO329" i="36"/>
  <c r="AP329" i="36"/>
  <c r="AQ329" i="36"/>
  <c r="AR329" i="36"/>
  <c r="AS329" i="36"/>
  <c r="AT329" i="36"/>
  <c r="AU329" i="36"/>
  <c r="AV329" i="36"/>
  <c r="AW329" i="36"/>
  <c r="AX329" i="36"/>
  <c r="AY329" i="36"/>
  <c r="AZ329" i="36"/>
  <c r="BA329" i="36"/>
  <c r="BB329" i="36"/>
  <c r="BC329" i="36"/>
  <c r="BD329" i="36"/>
  <c r="BE329" i="36"/>
  <c r="BF329" i="36"/>
  <c r="BG329" i="36"/>
  <c r="BH329" i="36"/>
  <c r="BI329" i="36"/>
  <c r="BJ329" i="36"/>
  <c r="BK329" i="36"/>
  <c r="BL329" i="36"/>
  <c r="BM329" i="36"/>
  <c r="BN329" i="36"/>
  <c r="BO329" i="36"/>
  <c r="BP329" i="36"/>
  <c r="BQ329" i="36"/>
  <c r="BR329" i="36"/>
  <c r="BS329" i="36"/>
  <c r="BT329" i="36"/>
  <c r="BU329" i="36"/>
  <c r="BV329" i="36"/>
  <c r="BW329" i="36"/>
  <c r="BX329" i="36"/>
  <c r="BY329" i="36"/>
  <c r="BZ329" i="36"/>
  <c r="CA329" i="36"/>
  <c r="CB329" i="36"/>
  <c r="CC329" i="36"/>
  <c r="CD329" i="36"/>
  <c r="CE329" i="36"/>
  <c r="CF329" i="36"/>
  <c r="CG329" i="36"/>
  <c r="CH329" i="36"/>
  <c r="AI330" i="36"/>
  <c r="AJ330" i="36"/>
  <c r="AK330" i="36"/>
  <c r="AL330" i="36"/>
  <c r="AM330" i="36"/>
  <c r="AN330" i="36"/>
  <c r="AO330" i="36"/>
  <c r="AP330" i="36"/>
  <c r="AQ330" i="36"/>
  <c r="AR330" i="36"/>
  <c r="AS330" i="36"/>
  <c r="AT330" i="36"/>
  <c r="AU330" i="36"/>
  <c r="AV330" i="36"/>
  <c r="AW330" i="36"/>
  <c r="AX330" i="36"/>
  <c r="AY330" i="36"/>
  <c r="AZ330" i="36"/>
  <c r="BA330" i="36"/>
  <c r="BB330" i="36"/>
  <c r="BC330" i="36"/>
  <c r="BD330" i="36"/>
  <c r="BE330" i="36"/>
  <c r="BF330" i="36"/>
  <c r="BG330" i="36"/>
  <c r="BH330" i="36"/>
  <c r="BI330" i="36"/>
  <c r="BJ330" i="36"/>
  <c r="BK330" i="36"/>
  <c r="BL330" i="36"/>
  <c r="BM330" i="36"/>
  <c r="BN330" i="36"/>
  <c r="BO330" i="36"/>
  <c r="BP330" i="36"/>
  <c r="BQ330" i="36"/>
  <c r="BR330" i="36"/>
  <c r="BS330" i="36"/>
  <c r="BT330" i="36"/>
  <c r="BU330" i="36"/>
  <c r="BV330" i="36"/>
  <c r="BW330" i="36"/>
  <c r="BX330" i="36"/>
  <c r="BY330" i="36"/>
  <c r="BZ330" i="36"/>
  <c r="CA330" i="36"/>
  <c r="CB330" i="36"/>
  <c r="CC330" i="36"/>
  <c r="CD330" i="36"/>
  <c r="CE330" i="36"/>
  <c r="CF330" i="36"/>
  <c r="CG330" i="36"/>
  <c r="CH330" i="36"/>
  <c r="AI331" i="36"/>
  <c r="AJ331" i="36"/>
  <c r="AK331" i="36"/>
  <c r="AL331" i="36"/>
  <c r="AM331" i="36"/>
  <c r="AN331" i="36"/>
  <c r="AO331" i="36"/>
  <c r="AP331" i="36"/>
  <c r="AQ331" i="36"/>
  <c r="AR331" i="36"/>
  <c r="AS331" i="36"/>
  <c r="AT331" i="36"/>
  <c r="AU331" i="36"/>
  <c r="AV331" i="36"/>
  <c r="AW331" i="36"/>
  <c r="AX331" i="36"/>
  <c r="AY331" i="36"/>
  <c r="AZ331" i="36"/>
  <c r="BA331" i="36"/>
  <c r="BB331" i="36"/>
  <c r="BC331" i="36"/>
  <c r="BD331" i="36"/>
  <c r="BE331" i="36"/>
  <c r="BF331" i="36"/>
  <c r="BG331" i="36"/>
  <c r="BH331" i="36"/>
  <c r="BI331" i="36"/>
  <c r="BJ331" i="36"/>
  <c r="BK331" i="36"/>
  <c r="BL331" i="36"/>
  <c r="BM331" i="36"/>
  <c r="BN331" i="36"/>
  <c r="BO331" i="36"/>
  <c r="BP331" i="36"/>
  <c r="BQ331" i="36"/>
  <c r="BR331" i="36"/>
  <c r="BS331" i="36"/>
  <c r="BT331" i="36"/>
  <c r="BU331" i="36"/>
  <c r="BV331" i="36"/>
  <c r="BW331" i="36"/>
  <c r="BX331" i="36"/>
  <c r="BY331" i="36"/>
  <c r="BZ331" i="36"/>
  <c r="CA331" i="36"/>
  <c r="CB331" i="36"/>
  <c r="CC331" i="36"/>
  <c r="CD331" i="36"/>
  <c r="CE331" i="36"/>
  <c r="CF331" i="36"/>
  <c r="CG331" i="36"/>
  <c r="CH331" i="36"/>
  <c r="AI332" i="36"/>
  <c r="AJ332" i="36"/>
  <c r="AK332" i="36"/>
  <c r="AL332" i="36"/>
  <c r="AM332" i="36"/>
  <c r="AN332" i="36"/>
  <c r="AO332" i="36"/>
  <c r="AP332" i="36"/>
  <c r="AQ332" i="36"/>
  <c r="AR332" i="36"/>
  <c r="AS332" i="36"/>
  <c r="AT332" i="36"/>
  <c r="AU332" i="36"/>
  <c r="AV332" i="36"/>
  <c r="AW332" i="36"/>
  <c r="AX332" i="36"/>
  <c r="AY332" i="36"/>
  <c r="AZ332" i="36"/>
  <c r="BA332" i="36"/>
  <c r="BB332" i="36"/>
  <c r="BC332" i="36"/>
  <c r="BD332" i="36"/>
  <c r="BE332" i="36"/>
  <c r="BF332" i="36"/>
  <c r="BG332" i="36"/>
  <c r="BH332" i="36"/>
  <c r="BI332" i="36"/>
  <c r="BJ332" i="36"/>
  <c r="BK332" i="36"/>
  <c r="BL332" i="36"/>
  <c r="BM332" i="36"/>
  <c r="BN332" i="36"/>
  <c r="BO332" i="36"/>
  <c r="BP332" i="36"/>
  <c r="BQ332" i="36"/>
  <c r="BR332" i="36"/>
  <c r="BS332" i="36"/>
  <c r="BT332" i="36"/>
  <c r="BU332" i="36"/>
  <c r="BV332" i="36"/>
  <c r="BW332" i="36"/>
  <c r="BX332" i="36"/>
  <c r="BY332" i="36"/>
  <c r="BZ332" i="36"/>
  <c r="CA332" i="36"/>
  <c r="CB332" i="36"/>
  <c r="CC332" i="36"/>
  <c r="CD332" i="36"/>
  <c r="CE332" i="36"/>
  <c r="CF332" i="36"/>
  <c r="CG332" i="36"/>
  <c r="CH332" i="36"/>
  <c r="AI333" i="36"/>
  <c r="AJ333" i="36"/>
  <c r="AK333" i="36"/>
  <c r="AL333" i="36"/>
  <c r="AM333" i="36"/>
  <c r="AN333" i="36"/>
  <c r="AO333" i="36"/>
  <c r="AP333" i="36"/>
  <c r="AQ333" i="36"/>
  <c r="AR333" i="36"/>
  <c r="AS333" i="36"/>
  <c r="AT333" i="36"/>
  <c r="AU333" i="36"/>
  <c r="AV333" i="36"/>
  <c r="AW333" i="36"/>
  <c r="AX333" i="36"/>
  <c r="AY333" i="36"/>
  <c r="AZ333" i="36"/>
  <c r="BA333" i="36"/>
  <c r="BB333" i="36"/>
  <c r="BC333" i="36"/>
  <c r="BD333" i="36"/>
  <c r="BE333" i="36"/>
  <c r="BF333" i="36"/>
  <c r="BG333" i="36"/>
  <c r="BH333" i="36"/>
  <c r="BI333" i="36"/>
  <c r="BJ333" i="36"/>
  <c r="BK333" i="36"/>
  <c r="BL333" i="36"/>
  <c r="BM333" i="36"/>
  <c r="BN333" i="36"/>
  <c r="BO333" i="36"/>
  <c r="BP333" i="36"/>
  <c r="BQ333" i="36"/>
  <c r="BR333" i="36"/>
  <c r="BS333" i="36"/>
  <c r="BT333" i="36"/>
  <c r="BU333" i="36"/>
  <c r="BV333" i="36"/>
  <c r="BW333" i="36"/>
  <c r="BX333" i="36"/>
  <c r="BY333" i="36"/>
  <c r="BZ333" i="36"/>
  <c r="CA333" i="36"/>
  <c r="CB333" i="36"/>
  <c r="CC333" i="36"/>
  <c r="CD333" i="36"/>
  <c r="CE333" i="36"/>
  <c r="CF333" i="36"/>
  <c r="CG333" i="36"/>
  <c r="CH333" i="36"/>
  <c r="AI334" i="36"/>
  <c r="AJ334" i="36"/>
  <c r="AK334" i="36"/>
  <c r="AL334" i="36"/>
  <c r="AM334" i="36"/>
  <c r="AN334" i="36"/>
  <c r="AO334" i="36"/>
  <c r="AP334" i="36"/>
  <c r="AQ334" i="36"/>
  <c r="AR334" i="36"/>
  <c r="AS334" i="36"/>
  <c r="AT334" i="36"/>
  <c r="AU334" i="36"/>
  <c r="AV334" i="36"/>
  <c r="AW334" i="36"/>
  <c r="AX334" i="36"/>
  <c r="AY334" i="36"/>
  <c r="AZ334" i="36"/>
  <c r="BA334" i="36"/>
  <c r="BB334" i="36"/>
  <c r="BC334" i="36"/>
  <c r="BD334" i="36"/>
  <c r="BE334" i="36"/>
  <c r="BF334" i="36"/>
  <c r="BG334" i="36"/>
  <c r="BH334" i="36"/>
  <c r="BI334" i="36"/>
  <c r="BJ334" i="36"/>
  <c r="BK334" i="36"/>
  <c r="BL334" i="36"/>
  <c r="BM334" i="36"/>
  <c r="BN334" i="36"/>
  <c r="BO334" i="36"/>
  <c r="BP334" i="36"/>
  <c r="BQ334" i="36"/>
  <c r="BR334" i="36"/>
  <c r="BS334" i="36"/>
  <c r="BT334" i="36"/>
  <c r="BU334" i="36"/>
  <c r="BV334" i="36"/>
  <c r="BW334" i="36"/>
  <c r="BX334" i="36"/>
  <c r="BY334" i="36"/>
  <c r="BZ334" i="36"/>
  <c r="CA334" i="36"/>
  <c r="CB334" i="36"/>
  <c r="CC334" i="36"/>
  <c r="CD334" i="36"/>
  <c r="CE334" i="36"/>
  <c r="CF334" i="36"/>
  <c r="CG334" i="36"/>
  <c r="CH334" i="36"/>
  <c r="AI335" i="36"/>
  <c r="AJ335" i="36"/>
  <c r="AK335" i="36"/>
  <c r="AL335" i="36"/>
  <c r="AM335" i="36"/>
  <c r="AN335" i="36"/>
  <c r="AO335" i="36"/>
  <c r="AP335" i="36"/>
  <c r="AQ335" i="36"/>
  <c r="AR335" i="36"/>
  <c r="AS335" i="36"/>
  <c r="AT335" i="36"/>
  <c r="AU335" i="36"/>
  <c r="AV335" i="36"/>
  <c r="AW335" i="36"/>
  <c r="AX335" i="36"/>
  <c r="AY335" i="36"/>
  <c r="AZ335" i="36"/>
  <c r="BA335" i="36"/>
  <c r="BB335" i="36"/>
  <c r="BC335" i="36"/>
  <c r="BD335" i="36"/>
  <c r="BE335" i="36"/>
  <c r="BF335" i="36"/>
  <c r="BG335" i="36"/>
  <c r="BH335" i="36"/>
  <c r="BI335" i="36"/>
  <c r="BJ335" i="36"/>
  <c r="BK335" i="36"/>
  <c r="BL335" i="36"/>
  <c r="BM335" i="36"/>
  <c r="BN335" i="36"/>
  <c r="BO335" i="36"/>
  <c r="BP335" i="36"/>
  <c r="BQ335" i="36"/>
  <c r="BR335" i="36"/>
  <c r="BS335" i="36"/>
  <c r="BT335" i="36"/>
  <c r="BU335" i="36"/>
  <c r="BV335" i="36"/>
  <c r="BW335" i="36"/>
  <c r="BX335" i="36"/>
  <c r="BY335" i="36"/>
  <c r="BZ335" i="36"/>
  <c r="CA335" i="36"/>
  <c r="CB335" i="36"/>
  <c r="CC335" i="36"/>
  <c r="CD335" i="36"/>
  <c r="CE335" i="36"/>
  <c r="CF335" i="36"/>
  <c r="CG335" i="36"/>
  <c r="CH335" i="36"/>
  <c r="AI336" i="36"/>
  <c r="AJ336" i="36"/>
  <c r="AK336" i="36"/>
  <c r="AL336" i="36"/>
  <c r="AM336" i="36"/>
  <c r="AN336" i="36"/>
  <c r="AO336" i="36"/>
  <c r="AP336" i="36"/>
  <c r="AQ336" i="36"/>
  <c r="AR336" i="36"/>
  <c r="AS336" i="36"/>
  <c r="AT336" i="36"/>
  <c r="AU336" i="36"/>
  <c r="AV336" i="36"/>
  <c r="AW336" i="36"/>
  <c r="AX336" i="36"/>
  <c r="AY336" i="36"/>
  <c r="AZ336" i="36"/>
  <c r="BA336" i="36"/>
  <c r="BB336" i="36"/>
  <c r="BC336" i="36"/>
  <c r="BD336" i="36"/>
  <c r="BE336" i="36"/>
  <c r="BF336" i="36"/>
  <c r="BG336" i="36"/>
  <c r="BH336" i="36"/>
  <c r="BI336" i="36"/>
  <c r="BJ336" i="36"/>
  <c r="BK336" i="36"/>
  <c r="BL336" i="36"/>
  <c r="BM336" i="36"/>
  <c r="BN336" i="36"/>
  <c r="BO336" i="36"/>
  <c r="BP336" i="36"/>
  <c r="BQ336" i="36"/>
  <c r="BR336" i="36"/>
  <c r="BS336" i="36"/>
  <c r="BT336" i="36"/>
  <c r="BU336" i="36"/>
  <c r="BV336" i="36"/>
  <c r="BW336" i="36"/>
  <c r="BX336" i="36"/>
  <c r="BY336" i="36"/>
  <c r="BZ336" i="36"/>
  <c r="CA336" i="36"/>
  <c r="CB336" i="36"/>
  <c r="CC336" i="36"/>
  <c r="CD336" i="36"/>
  <c r="CE336" i="36"/>
  <c r="CF336" i="36"/>
  <c r="CG336" i="36"/>
  <c r="CH336" i="36"/>
  <c r="AI337" i="36"/>
  <c r="AJ337" i="36"/>
  <c r="AK337" i="36"/>
  <c r="AL337" i="36"/>
  <c r="AM337" i="36"/>
  <c r="AN337" i="36"/>
  <c r="AO337" i="36"/>
  <c r="AP337" i="36"/>
  <c r="AQ337" i="36"/>
  <c r="AR337" i="36"/>
  <c r="AS337" i="36"/>
  <c r="AT337" i="36"/>
  <c r="AU337" i="36"/>
  <c r="AV337" i="36"/>
  <c r="AW337" i="36"/>
  <c r="AX337" i="36"/>
  <c r="AY337" i="36"/>
  <c r="AZ337" i="36"/>
  <c r="BA337" i="36"/>
  <c r="BB337" i="36"/>
  <c r="BC337" i="36"/>
  <c r="BD337" i="36"/>
  <c r="BE337" i="36"/>
  <c r="BF337" i="36"/>
  <c r="BG337" i="36"/>
  <c r="BH337" i="36"/>
  <c r="BI337" i="36"/>
  <c r="BJ337" i="36"/>
  <c r="BK337" i="36"/>
  <c r="BL337" i="36"/>
  <c r="BM337" i="36"/>
  <c r="BN337" i="36"/>
  <c r="BO337" i="36"/>
  <c r="BP337" i="36"/>
  <c r="BQ337" i="36"/>
  <c r="BR337" i="36"/>
  <c r="BS337" i="36"/>
  <c r="BT337" i="36"/>
  <c r="BU337" i="36"/>
  <c r="BV337" i="36"/>
  <c r="BW337" i="36"/>
  <c r="BX337" i="36"/>
  <c r="BY337" i="36"/>
  <c r="BZ337" i="36"/>
  <c r="CA337" i="36"/>
  <c r="CB337" i="36"/>
  <c r="CC337" i="36"/>
  <c r="CD337" i="36"/>
  <c r="CE337" i="36"/>
  <c r="CF337" i="36"/>
  <c r="CG337" i="36"/>
  <c r="CH337" i="36"/>
  <c r="AI338" i="36"/>
  <c r="AJ338" i="36"/>
  <c r="AK338" i="36"/>
  <c r="AL338" i="36"/>
  <c r="AM338" i="36"/>
  <c r="AN338" i="36"/>
  <c r="AO338" i="36"/>
  <c r="AP338" i="36"/>
  <c r="AQ338" i="36"/>
  <c r="AR338" i="36"/>
  <c r="AS338" i="36"/>
  <c r="AT338" i="36"/>
  <c r="AU338" i="36"/>
  <c r="AV338" i="36"/>
  <c r="AW338" i="36"/>
  <c r="AX338" i="36"/>
  <c r="AY338" i="36"/>
  <c r="AZ338" i="36"/>
  <c r="BA338" i="36"/>
  <c r="BB338" i="36"/>
  <c r="BC338" i="36"/>
  <c r="BD338" i="36"/>
  <c r="BE338" i="36"/>
  <c r="BF338" i="36"/>
  <c r="BG338" i="36"/>
  <c r="BH338" i="36"/>
  <c r="BI338" i="36"/>
  <c r="BJ338" i="36"/>
  <c r="BK338" i="36"/>
  <c r="BL338" i="36"/>
  <c r="BM338" i="36"/>
  <c r="BN338" i="36"/>
  <c r="BO338" i="36"/>
  <c r="BP338" i="36"/>
  <c r="BQ338" i="36"/>
  <c r="BR338" i="36"/>
  <c r="BS338" i="36"/>
  <c r="BT338" i="36"/>
  <c r="BU338" i="36"/>
  <c r="BV338" i="36"/>
  <c r="BW338" i="36"/>
  <c r="BX338" i="36"/>
  <c r="BY338" i="36"/>
  <c r="BZ338" i="36"/>
  <c r="CA338" i="36"/>
  <c r="CB338" i="36"/>
  <c r="CC338" i="36"/>
  <c r="CD338" i="36"/>
  <c r="CE338" i="36"/>
  <c r="CF338" i="36"/>
  <c r="CG338" i="36"/>
  <c r="CH338" i="36"/>
  <c r="AI339" i="36"/>
  <c r="AJ339" i="36"/>
  <c r="AK339" i="36"/>
  <c r="AL339" i="36"/>
  <c r="AM339" i="36"/>
  <c r="AN339" i="36"/>
  <c r="AO339" i="36"/>
  <c r="AP339" i="36"/>
  <c r="AQ339" i="36"/>
  <c r="AR339" i="36"/>
  <c r="AS339" i="36"/>
  <c r="AT339" i="36"/>
  <c r="AU339" i="36"/>
  <c r="AV339" i="36"/>
  <c r="AW339" i="36"/>
  <c r="AX339" i="36"/>
  <c r="AY339" i="36"/>
  <c r="AZ339" i="36"/>
  <c r="BA339" i="36"/>
  <c r="BB339" i="36"/>
  <c r="BC339" i="36"/>
  <c r="BD339" i="36"/>
  <c r="BE339" i="36"/>
  <c r="BF339" i="36"/>
  <c r="BG339" i="36"/>
  <c r="BH339" i="36"/>
  <c r="BI339" i="36"/>
  <c r="BJ339" i="36"/>
  <c r="BK339" i="36"/>
  <c r="BL339" i="36"/>
  <c r="BM339" i="36"/>
  <c r="BN339" i="36"/>
  <c r="BO339" i="36"/>
  <c r="BP339" i="36"/>
  <c r="BQ339" i="36"/>
  <c r="BR339" i="36"/>
  <c r="BS339" i="36"/>
  <c r="BT339" i="36"/>
  <c r="BU339" i="36"/>
  <c r="BV339" i="36"/>
  <c r="BW339" i="36"/>
  <c r="BX339" i="36"/>
  <c r="BY339" i="36"/>
  <c r="BZ339" i="36"/>
  <c r="CA339" i="36"/>
  <c r="CB339" i="36"/>
  <c r="CC339" i="36"/>
  <c r="CD339" i="36"/>
  <c r="CE339" i="36"/>
  <c r="CF339" i="36"/>
  <c r="CG339" i="36"/>
  <c r="CH339" i="36"/>
  <c r="AI340" i="36"/>
  <c r="AJ340" i="36"/>
  <c r="AK340" i="36"/>
  <c r="AL340" i="36"/>
  <c r="AM340" i="36"/>
  <c r="AN340" i="36"/>
  <c r="AO340" i="36"/>
  <c r="AP340" i="36"/>
  <c r="AQ340" i="36"/>
  <c r="AR340" i="36"/>
  <c r="AS340" i="36"/>
  <c r="AT340" i="36"/>
  <c r="AU340" i="36"/>
  <c r="AV340" i="36"/>
  <c r="AW340" i="36"/>
  <c r="AX340" i="36"/>
  <c r="AY340" i="36"/>
  <c r="AZ340" i="36"/>
  <c r="BA340" i="36"/>
  <c r="BB340" i="36"/>
  <c r="BC340" i="36"/>
  <c r="BD340" i="36"/>
  <c r="BE340" i="36"/>
  <c r="BF340" i="36"/>
  <c r="BG340" i="36"/>
  <c r="BH340" i="36"/>
  <c r="BI340" i="36"/>
  <c r="BJ340" i="36"/>
  <c r="BK340" i="36"/>
  <c r="BL340" i="36"/>
  <c r="BM340" i="36"/>
  <c r="BN340" i="36"/>
  <c r="BO340" i="36"/>
  <c r="BP340" i="36"/>
  <c r="BQ340" i="36"/>
  <c r="BR340" i="36"/>
  <c r="BS340" i="36"/>
  <c r="BT340" i="36"/>
  <c r="BU340" i="36"/>
  <c r="BV340" i="36"/>
  <c r="BW340" i="36"/>
  <c r="BX340" i="36"/>
  <c r="BY340" i="36"/>
  <c r="BZ340" i="36"/>
  <c r="CA340" i="36"/>
  <c r="CB340" i="36"/>
  <c r="CC340" i="36"/>
  <c r="CD340" i="36"/>
  <c r="CE340" i="36"/>
  <c r="CF340" i="36"/>
  <c r="CG340" i="36"/>
  <c r="CH340" i="36"/>
  <c r="AI341" i="36"/>
  <c r="AJ341" i="36"/>
  <c r="AK341" i="36"/>
  <c r="AL341" i="36"/>
  <c r="AM341" i="36"/>
  <c r="AN341" i="36"/>
  <c r="AO341" i="36"/>
  <c r="AP341" i="36"/>
  <c r="AQ341" i="36"/>
  <c r="AR341" i="36"/>
  <c r="AS341" i="36"/>
  <c r="AT341" i="36"/>
  <c r="AU341" i="36"/>
  <c r="AV341" i="36"/>
  <c r="AW341" i="36"/>
  <c r="AX341" i="36"/>
  <c r="AY341" i="36"/>
  <c r="AZ341" i="36"/>
  <c r="BA341" i="36"/>
  <c r="BB341" i="36"/>
  <c r="BC341" i="36"/>
  <c r="BD341" i="36"/>
  <c r="BE341" i="36"/>
  <c r="BF341" i="36"/>
  <c r="BG341" i="36"/>
  <c r="BH341" i="36"/>
  <c r="BI341" i="36"/>
  <c r="BJ341" i="36"/>
  <c r="BK341" i="36"/>
  <c r="BL341" i="36"/>
  <c r="BM341" i="36"/>
  <c r="BN341" i="36"/>
  <c r="BO341" i="36"/>
  <c r="BP341" i="36"/>
  <c r="BQ341" i="36"/>
  <c r="BR341" i="36"/>
  <c r="BS341" i="36"/>
  <c r="BT341" i="36"/>
  <c r="BU341" i="36"/>
  <c r="BV341" i="36"/>
  <c r="BW341" i="36"/>
  <c r="BX341" i="36"/>
  <c r="BY341" i="36"/>
  <c r="BZ341" i="36"/>
  <c r="CA341" i="36"/>
  <c r="CB341" i="36"/>
  <c r="CC341" i="36"/>
  <c r="CD341" i="36"/>
  <c r="CE341" i="36"/>
  <c r="CF341" i="36"/>
  <c r="CG341" i="36"/>
  <c r="CH341" i="36"/>
  <c r="AI342" i="36"/>
  <c r="AJ342" i="36"/>
  <c r="AK342" i="36"/>
  <c r="AL342" i="36"/>
  <c r="AM342" i="36"/>
  <c r="AN342" i="36"/>
  <c r="AO342" i="36"/>
  <c r="AP342" i="36"/>
  <c r="AQ342" i="36"/>
  <c r="AR342" i="36"/>
  <c r="AS342" i="36"/>
  <c r="AT342" i="36"/>
  <c r="AU342" i="36"/>
  <c r="AV342" i="36"/>
  <c r="AW342" i="36"/>
  <c r="AX342" i="36"/>
  <c r="AY342" i="36"/>
  <c r="AZ342" i="36"/>
  <c r="BA342" i="36"/>
  <c r="BB342" i="36"/>
  <c r="BC342" i="36"/>
  <c r="BD342" i="36"/>
  <c r="BE342" i="36"/>
  <c r="BF342" i="36"/>
  <c r="BG342" i="36"/>
  <c r="BH342" i="36"/>
  <c r="BI342" i="36"/>
  <c r="BJ342" i="36"/>
  <c r="BK342" i="36"/>
  <c r="BL342" i="36"/>
  <c r="BM342" i="36"/>
  <c r="BN342" i="36"/>
  <c r="BO342" i="36"/>
  <c r="BP342" i="36"/>
  <c r="BQ342" i="36"/>
  <c r="BR342" i="36"/>
  <c r="BS342" i="36"/>
  <c r="BT342" i="36"/>
  <c r="BU342" i="36"/>
  <c r="BV342" i="36"/>
  <c r="BW342" i="36"/>
  <c r="BX342" i="36"/>
  <c r="BY342" i="36"/>
  <c r="BZ342" i="36"/>
  <c r="CA342" i="36"/>
  <c r="CB342" i="36"/>
  <c r="CC342" i="36"/>
  <c r="CD342" i="36"/>
  <c r="CE342" i="36"/>
  <c r="CF342" i="36"/>
  <c r="CG342" i="36"/>
  <c r="CH342" i="36"/>
  <c r="AI343" i="36"/>
  <c r="AJ343" i="36"/>
  <c r="AK343" i="36"/>
  <c r="AL343" i="36"/>
  <c r="AM343" i="36"/>
  <c r="AN343" i="36"/>
  <c r="AO343" i="36"/>
  <c r="AP343" i="36"/>
  <c r="AQ343" i="36"/>
  <c r="AR343" i="36"/>
  <c r="AS343" i="36"/>
  <c r="AT343" i="36"/>
  <c r="AU343" i="36"/>
  <c r="AV343" i="36"/>
  <c r="AW343" i="36"/>
  <c r="AX343" i="36"/>
  <c r="AY343" i="36"/>
  <c r="AZ343" i="36"/>
  <c r="BA343" i="36"/>
  <c r="BB343" i="36"/>
  <c r="BC343" i="36"/>
  <c r="BD343" i="36"/>
  <c r="BE343" i="36"/>
  <c r="BF343" i="36"/>
  <c r="BG343" i="36"/>
  <c r="BH343" i="36"/>
  <c r="BI343" i="36"/>
  <c r="BJ343" i="36"/>
  <c r="BK343" i="36"/>
  <c r="BL343" i="36"/>
  <c r="BM343" i="36"/>
  <c r="BN343" i="36"/>
  <c r="BO343" i="36"/>
  <c r="BP343" i="36"/>
  <c r="BQ343" i="36"/>
  <c r="BR343" i="36"/>
  <c r="BS343" i="36"/>
  <c r="BT343" i="36"/>
  <c r="BU343" i="36"/>
  <c r="BV343" i="36"/>
  <c r="BW343" i="36"/>
  <c r="BX343" i="36"/>
  <c r="BY343" i="36"/>
  <c r="BZ343" i="36"/>
  <c r="CA343" i="36"/>
  <c r="CB343" i="36"/>
  <c r="CC343" i="36"/>
  <c r="CD343" i="36"/>
  <c r="CE343" i="36"/>
  <c r="CF343" i="36"/>
  <c r="CG343" i="36"/>
  <c r="CH343" i="36"/>
  <c r="AI344" i="36"/>
  <c r="AJ344" i="36"/>
  <c r="AK344" i="36"/>
  <c r="AL344" i="36"/>
  <c r="AM344" i="36"/>
  <c r="AN344" i="36"/>
  <c r="AO344" i="36"/>
  <c r="AP344" i="36"/>
  <c r="AQ344" i="36"/>
  <c r="AR344" i="36"/>
  <c r="AS344" i="36"/>
  <c r="AT344" i="36"/>
  <c r="AU344" i="36"/>
  <c r="AV344" i="36"/>
  <c r="AW344" i="36"/>
  <c r="AX344" i="36"/>
  <c r="AY344" i="36"/>
  <c r="AZ344" i="36"/>
  <c r="BA344" i="36"/>
  <c r="BB344" i="36"/>
  <c r="BC344" i="36"/>
  <c r="BD344" i="36"/>
  <c r="BE344" i="36"/>
  <c r="BF344" i="36"/>
  <c r="BG344" i="36"/>
  <c r="BH344" i="36"/>
  <c r="BI344" i="36"/>
  <c r="BJ344" i="36"/>
  <c r="BK344" i="36"/>
  <c r="BL344" i="36"/>
  <c r="BM344" i="36"/>
  <c r="BN344" i="36"/>
  <c r="BO344" i="36"/>
  <c r="BP344" i="36"/>
  <c r="BQ344" i="36"/>
  <c r="BR344" i="36"/>
  <c r="BS344" i="36"/>
  <c r="BT344" i="36"/>
  <c r="BU344" i="36"/>
  <c r="BV344" i="36"/>
  <c r="BW344" i="36"/>
  <c r="BX344" i="36"/>
  <c r="BY344" i="36"/>
  <c r="BZ344" i="36"/>
  <c r="CA344" i="36"/>
  <c r="CB344" i="36"/>
  <c r="CC344" i="36"/>
  <c r="CD344" i="36"/>
  <c r="CE344" i="36"/>
  <c r="CF344" i="36"/>
  <c r="CG344" i="36"/>
  <c r="CH344" i="36"/>
  <c r="AI345" i="36"/>
  <c r="AJ345" i="36"/>
  <c r="AK345" i="36"/>
  <c r="AL345" i="36"/>
  <c r="AM345" i="36"/>
  <c r="AN345" i="36"/>
  <c r="AO345" i="36"/>
  <c r="AP345" i="36"/>
  <c r="AQ345" i="36"/>
  <c r="AR345" i="36"/>
  <c r="AS345" i="36"/>
  <c r="AT345" i="36"/>
  <c r="AU345" i="36"/>
  <c r="AV345" i="36"/>
  <c r="AW345" i="36"/>
  <c r="AX345" i="36"/>
  <c r="AY345" i="36"/>
  <c r="AZ345" i="36"/>
  <c r="BA345" i="36"/>
  <c r="BB345" i="36"/>
  <c r="BC345" i="36"/>
  <c r="BD345" i="36"/>
  <c r="BE345" i="36"/>
  <c r="BF345" i="36"/>
  <c r="BG345" i="36"/>
  <c r="BH345" i="36"/>
  <c r="BI345" i="36"/>
  <c r="BJ345" i="36"/>
  <c r="BK345" i="36"/>
  <c r="BL345" i="36"/>
  <c r="BM345" i="36"/>
  <c r="BN345" i="36"/>
  <c r="BO345" i="36"/>
  <c r="BP345" i="36"/>
  <c r="BQ345" i="36"/>
  <c r="BR345" i="36"/>
  <c r="BS345" i="36"/>
  <c r="BT345" i="36"/>
  <c r="BU345" i="36"/>
  <c r="BV345" i="36"/>
  <c r="BW345" i="36"/>
  <c r="BX345" i="36"/>
  <c r="BY345" i="36"/>
  <c r="BZ345" i="36"/>
  <c r="CA345" i="36"/>
  <c r="CB345" i="36"/>
  <c r="CC345" i="36"/>
  <c r="CD345" i="36"/>
  <c r="CE345" i="36"/>
  <c r="CF345" i="36"/>
  <c r="CG345" i="36"/>
  <c r="CH345" i="36"/>
  <c r="AI346" i="36"/>
  <c r="AJ346" i="36"/>
  <c r="AK346" i="36"/>
  <c r="AL346" i="36"/>
  <c r="AM346" i="36"/>
  <c r="AN346" i="36"/>
  <c r="AO346" i="36"/>
  <c r="AP346" i="36"/>
  <c r="AQ346" i="36"/>
  <c r="AR346" i="36"/>
  <c r="AS346" i="36"/>
  <c r="AT346" i="36"/>
  <c r="AU346" i="36"/>
  <c r="AV346" i="36"/>
  <c r="AW346" i="36"/>
  <c r="AX346" i="36"/>
  <c r="AY346" i="36"/>
  <c r="AZ346" i="36"/>
  <c r="BA346" i="36"/>
  <c r="BB346" i="36"/>
  <c r="BC346" i="36"/>
  <c r="BD346" i="36"/>
  <c r="BE346" i="36"/>
  <c r="BF346" i="36"/>
  <c r="BG346" i="36"/>
  <c r="BH346" i="36"/>
  <c r="BI346" i="36"/>
  <c r="BJ346" i="36"/>
  <c r="BK346" i="36"/>
  <c r="BL346" i="36"/>
  <c r="BM346" i="36"/>
  <c r="BN346" i="36"/>
  <c r="BO346" i="36"/>
  <c r="BP346" i="36"/>
  <c r="BQ346" i="36"/>
  <c r="BR346" i="36"/>
  <c r="BS346" i="36"/>
  <c r="BT346" i="36"/>
  <c r="BU346" i="36"/>
  <c r="BV346" i="36"/>
  <c r="BW346" i="36"/>
  <c r="BX346" i="36"/>
  <c r="BY346" i="36"/>
  <c r="BZ346" i="36"/>
  <c r="CA346" i="36"/>
  <c r="CB346" i="36"/>
  <c r="CC346" i="36"/>
  <c r="CD346" i="36"/>
  <c r="CE346" i="36"/>
  <c r="CF346" i="36"/>
  <c r="CG346" i="36"/>
  <c r="CH346" i="36"/>
  <c r="AI347" i="36"/>
  <c r="AJ347" i="36"/>
  <c r="AK347" i="36"/>
  <c r="AL347" i="36"/>
  <c r="AM347" i="36"/>
  <c r="AN347" i="36"/>
  <c r="AO347" i="36"/>
  <c r="AP347" i="36"/>
  <c r="AQ347" i="36"/>
  <c r="AR347" i="36"/>
  <c r="AS347" i="36"/>
  <c r="AT347" i="36"/>
  <c r="AU347" i="36"/>
  <c r="AV347" i="36"/>
  <c r="AW347" i="36"/>
  <c r="AX347" i="36"/>
  <c r="AY347" i="36"/>
  <c r="AZ347" i="36"/>
  <c r="BA347" i="36"/>
  <c r="BB347" i="36"/>
  <c r="BC347" i="36"/>
  <c r="BD347" i="36"/>
  <c r="BE347" i="36"/>
  <c r="BF347" i="36"/>
  <c r="BG347" i="36"/>
  <c r="BH347" i="36"/>
  <c r="BI347" i="36"/>
  <c r="BJ347" i="36"/>
  <c r="BK347" i="36"/>
  <c r="BL347" i="36"/>
  <c r="BM347" i="36"/>
  <c r="BN347" i="36"/>
  <c r="BO347" i="36"/>
  <c r="BP347" i="36"/>
  <c r="BQ347" i="36"/>
  <c r="BR347" i="36"/>
  <c r="BS347" i="36"/>
  <c r="BT347" i="36"/>
  <c r="BU347" i="36"/>
  <c r="BV347" i="36"/>
  <c r="BW347" i="36"/>
  <c r="BX347" i="36"/>
  <c r="BY347" i="36"/>
  <c r="BZ347" i="36"/>
  <c r="CA347" i="36"/>
  <c r="CB347" i="36"/>
  <c r="CC347" i="36"/>
  <c r="CD347" i="36"/>
  <c r="CE347" i="36"/>
  <c r="CF347" i="36"/>
  <c r="CG347" i="36"/>
  <c r="CH347" i="36"/>
  <c r="AI348" i="36"/>
  <c r="AJ348" i="36"/>
  <c r="AK348" i="36"/>
  <c r="AL348" i="36"/>
  <c r="AM348" i="36"/>
  <c r="AN348" i="36"/>
  <c r="AO348" i="36"/>
  <c r="AP348" i="36"/>
  <c r="AQ348" i="36"/>
  <c r="AR348" i="36"/>
  <c r="AS348" i="36"/>
  <c r="AT348" i="36"/>
  <c r="AU348" i="36"/>
  <c r="AV348" i="36"/>
  <c r="AW348" i="36"/>
  <c r="AX348" i="36"/>
  <c r="AY348" i="36"/>
  <c r="AZ348" i="36"/>
  <c r="BA348" i="36"/>
  <c r="BB348" i="36"/>
  <c r="BC348" i="36"/>
  <c r="BD348" i="36"/>
  <c r="BE348" i="36"/>
  <c r="BF348" i="36"/>
  <c r="BG348" i="36"/>
  <c r="BH348" i="36"/>
  <c r="BI348" i="36"/>
  <c r="BJ348" i="36"/>
  <c r="BK348" i="36"/>
  <c r="BL348" i="36"/>
  <c r="BM348" i="36"/>
  <c r="BN348" i="36"/>
  <c r="BO348" i="36"/>
  <c r="BP348" i="36"/>
  <c r="BQ348" i="36"/>
  <c r="BR348" i="36"/>
  <c r="BS348" i="36"/>
  <c r="BT348" i="36"/>
  <c r="BU348" i="36"/>
  <c r="BV348" i="36"/>
  <c r="BW348" i="36"/>
  <c r="BX348" i="36"/>
  <c r="BY348" i="36"/>
  <c r="BZ348" i="36"/>
  <c r="CA348" i="36"/>
  <c r="CB348" i="36"/>
  <c r="CC348" i="36"/>
  <c r="CD348" i="36"/>
  <c r="CE348" i="36"/>
  <c r="CF348" i="36"/>
  <c r="CG348" i="36"/>
  <c r="CH348" i="36"/>
  <c r="AI349" i="36"/>
  <c r="AJ349" i="36"/>
  <c r="AK349" i="36"/>
  <c r="AL349" i="36"/>
  <c r="AM349" i="36"/>
  <c r="AN349" i="36"/>
  <c r="AO349" i="36"/>
  <c r="AP349" i="36"/>
  <c r="AQ349" i="36"/>
  <c r="AR349" i="36"/>
  <c r="AS349" i="36"/>
  <c r="AT349" i="36"/>
  <c r="AU349" i="36"/>
  <c r="AV349" i="36"/>
  <c r="AW349" i="36"/>
  <c r="AX349" i="36"/>
  <c r="AY349" i="36"/>
  <c r="AZ349" i="36"/>
  <c r="BA349" i="36"/>
  <c r="BB349" i="36"/>
  <c r="BC349" i="36"/>
  <c r="BD349" i="36"/>
  <c r="BE349" i="36"/>
  <c r="BF349" i="36"/>
  <c r="BG349" i="36"/>
  <c r="BH349" i="36"/>
  <c r="BI349" i="36"/>
  <c r="BJ349" i="36"/>
  <c r="BK349" i="36"/>
  <c r="BL349" i="36"/>
  <c r="BM349" i="36"/>
  <c r="BN349" i="36"/>
  <c r="BO349" i="36"/>
  <c r="BP349" i="36"/>
  <c r="BQ349" i="36"/>
  <c r="BR349" i="36"/>
  <c r="BS349" i="36"/>
  <c r="BT349" i="36"/>
  <c r="BU349" i="36"/>
  <c r="BV349" i="36"/>
  <c r="BW349" i="36"/>
  <c r="BX349" i="36"/>
  <c r="BY349" i="36"/>
  <c r="BZ349" i="36"/>
  <c r="CA349" i="36"/>
  <c r="CB349" i="36"/>
  <c r="CC349" i="36"/>
  <c r="CD349" i="36"/>
  <c r="CE349" i="36"/>
  <c r="CF349" i="36"/>
  <c r="CG349" i="36"/>
  <c r="CH349" i="36"/>
  <c r="AI350" i="36"/>
  <c r="AJ350" i="36"/>
  <c r="AK350" i="36"/>
  <c r="AL350" i="36"/>
  <c r="AM350" i="36"/>
  <c r="AN350" i="36"/>
  <c r="AO350" i="36"/>
  <c r="AP350" i="36"/>
  <c r="AQ350" i="36"/>
  <c r="AR350" i="36"/>
  <c r="AS350" i="36"/>
  <c r="AT350" i="36"/>
  <c r="AU350" i="36"/>
  <c r="AV350" i="36"/>
  <c r="AW350" i="36"/>
  <c r="AX350" i="36"/>
  <c r="AY350" i="36"/>
  <c r="AZ350" i="36"/>
  <c r="BA350" i="36"/>
  <c r="BB350" i="36"/>
  <c r="BC350" i="36"/>
  <c r="BD350" i="36"/>
  <c r="BE350" i="36"/>
  <c r="BF350" i="36"/>
  <c r="BG350" i="36"/>
  <c r="BH350" i="36"/>
  <c r="BI350" i="36"/>
  <c r="BJ350" i="36"/>
  <c r="BK350" i="36"/>
  <c r="BL350" i="36"/>
  <c r="BM350" i="36"/>
  <c r="BN350" i="36"/>
  <c r="BO350" i="36"/>
  <c r="BP350" i="36"/>
  <c r="BQ350" i="36"/>
  <c r="BR350" i="36"/>
  <c r="BS350" i="36"/>
  <c r="BT350" i="36"/>
  <c r="BU350" i="36"/>
  <c r="BV350" i="36"/>
  <c r="BW350" i="36"/>
  <c r="BX350" i="36"/>
  <c r="BY350" i="36"/>
  <c r="BZ350" i="36"/>
  <c r="CA350" i="36"/>
  <c r="CB350" i="36"/>
  <c r="CC350" i="36"/>
  <c r="CD350" i="36"/>
  <c r="CE350" i="36"/>
  <c r="CF350" i="36"/>
  <c r="CG350" i="36"/>
  <c r="CH350" i="36"/>
  <c r="AI351" i="36"/>
  <c r="AJ351" i="36"/>
  <c r="AK351" i="36"/>
  <c r="AL351" i="36"/>
  <c r="AM351" i="36"/>
  <c r="AN351" i="36"/>
  <c r="AO351" i="36"/>
  <c r="AP351" i="36"/>
  <c r="AQ351" i="36"/>
  <c r="AR351" i="36"/>
  <c r="AS351" i="36"/>
  <c r="AT351" i="36"/>
  <c r="AU351" i="36"/>
  <c r="AV351" i="36"/>
  <c r="AW351" i="36"/>
  <c r="AX351" i="36"/>
  <c r="AY351" i="36"/>
  <c r="AZ351" i="36"/>
  <c r="BA351" i="36"/>
  <c r="BB351" i="36"/>
  <c r="BC351" i="36"/>
  <c r="BD351" i="36"/>
  <c r="BE351" i="36"/>
  <c r="BF351" i="36"/>
  <c r="BG351" i="36"/>
  <c r="BH351" i="36"/>
  <c r="BI351" i="36"/>
  <c r="BJ351" i="36"/>
  <c r="BK351" i="36"/>
  <c r="BL351" i="36"/>
  <c r="BM351" i="36"/>
  <c r="BN351" i="36"/>
  <c r="BO351" i="36"/>
  <c r="BP351" i="36"/>
  <c r="BQ351" i="36"/>
  <c r="BR351" i="36"/>
  <c r="BS351" i="36"/>
  <c r="BT351" i="36"/>
  <c r="BU351" i="36"/>
  <c r="BV351" i="36"/>
  <c r="BW351" i="36"/>
  <c r="BX351" i="36"/>
  <c r="BY351" i="36"/>
  <c r="BZ351" i="36"/>
  <c r="CA351" i="36"/>
  <c r="CB351" i="36"/>
  <c r="CC351" i="36"/>
  <c r="CD351" i="36"/>
  <c r="CE351" i="36"/>
  <c r="CF351" i="36"/>
  <c r="CG351" i="36"/>
  <c r="CH351" i="36"/>
  <c r="AI352" i="36"/>
  <c r="AJ352" i="36"/>
  <c r="AK352" i="36"/>
  <c r="AL352" i="36"/>
  <c r="AM352" i="36"/>
  <c r="AN352" i="36"/>
  <c r="AO352" i="36"/>
  <c r="AP352" i="36"/>
  <c r="AQ352" i="36"/>
  <c r="AR352" i="36"/>
  <c r="AS352" i="36"/>
  <c r="AT352" i="36"/>
  <c r="AU352" i="36"/>
  <c r="AV352" i="36"/>
  <c r="AW352" i="36"/>
  <c r="AX352" i="36"/>
  <c r="AY352" i="36"/>
  <c r="AZ352" i="36"/>
  <c r="BA352" i="36"/>
  <c r="BB352" i="36"/>
  <c r="BC352" i="36"/>
  <c r="BD352" i="36"/>
  <c r="BE352" i="36"/>
  <c r="BF352" i="36"/>
  <c r="BG352" i="36"/>
  <c r="BH352" i="36"/>
  <c r="BI352" i="36"/>
  <c r="BJ352" i="36"/>
  <c r="BK352" i="36"/>
  <c r="BL352" i="36"/>
  <c r="BM352" i="36"/>
  <c r="BN352" i="36"/>
  <c r="BO352" i="36"/>
  <c r="BP352" i="36"/>
  <c r="BQ352" i="36"/>
  <c r="BR352" i="36"/>
  <c r="BS352" i="36"/>
  <c r="BT352" i="36"/>
  <c r="BU352" i="36"/>
  <c r="BV352" i="36"/>
  <c r="BW352" i="36"/>
  <c r="BX352" i="36"/>
  <c r="BY352" i="36"/>
  <c r="BZ352" i="36"/>
  <c r="CA352" i="36"/>
  <c r="CB352" i="36"/>
  <c r="CC352" i="36"/>
  <c r="CD352" i="36"/>
  <c r="CE352" i="36"/>
  <c r="CF352" i="36"/>
  <c r="CG352" i="36"/>
  <c r="CH352" i="36"/>
  <c r="AI353" i="36"/>
  <c r="AJ353" i="36"/>
  <c r="AK353" i="36"/>
  <c r="AL353" i="36"/>
  <c r="AM353" i="36"/>
  <c r="AN353" i="36"/>
  <c r="AO353" i="36"/>
  <c r="AP353" i="36"/>
  <c r="AQ353" i="36"/>
  <c r="AR353" i="36"/>
  <c r="AS353" i="36"/>
  <c r="AT353" i="36"/>
  <c r="AU353" i="36"/>
  <c r="AV353" i="36"/>
  <c r="AW353" i="36"/>
  <c r="AX353" i="36"/>
  <c r="AY353" i="36"/>
  <c r="AZ353" i="36"/>
  <c r="BA353" i="36"/>
  <c r="BB353" i="36"/>
  <c r="BC353" i="36"/>
  <c r="BD353" i="36"/>
  <c r="BE353" i="36"/>
  <c r="BF353" i="36"/>
  <c r="BG353" i="36"/>
  <c r="BH353" i="36"/>
  <c r="BI353" i="36"/>
  <c r="BJ353" i="36"/>
  <c r="BK353" i="36"/>
  <c r="BL353" i="36"/>
  <c r="BM353" i="36"/>
  <c r="BN353" i="36"/>
  <c r="BO353" i="36"/>
  <c r="BP353" i="36"/>
  <c r="BQ353" i="36"/>
  <c r="BR353" i="36"/>
  <c r="BS353" i="36"/>
  <c r="BT353" i="36"/>
  <c r="BU353" i="36"/>
  <c r="BV353" i="36"/>
  <c r="BW353" i="36"/>
  <c r="BX353" i="36"/>
  <c r="BY353" i="36"/>
  <c r="BZ353" i="36"/>
  <c r="CA353" i="36"/>
  <c r="CB353" i="36"/>
  <c r="CC353" i="36"/>
  <c r="CD353" i="36"/>
  <c r="CE353" i="36"/>
  <c r="CF353" i="36"/>
  <c r="CG353" i="36"/>
  <c r="CH353" i="36"/>
  <c r="AI354" i="36"/>
  <c r="AJ354" i="36"/>
  <c r="AK354" i="36"/>
  <c r="AL354" i="36"/>
  <c r="AM354" i="36"/>
  <c r="AN354" i="36"/>
  <c r="AO354" i="36"/>
  <c r="AP354" i="36"/>
  <c r="AQ354" i="36"/>
  <c r="AR354" i="36"/>
  <c r="AS354" i="36"/>
  <c r="AT354" i="36"/>
  <c r="AU354" i="36"/>
  <c r="AV354" i="36"/>
  <c r="AW354" i="36"/>
  <c r="AX354" i="36"/>
  <c r="AY354" i="36"/>
  <c r="AZ354" i="36"/>
  <c r="BA354" i="36"/>
  <c r="BB354" i="36"/>
  <c r="BC354" i="36"/>
  <c r="BD354" i="36"/>
  <c r="BE354" i="36"/>
  <c r="BF354" i="36"/>
  <c r="BG354" i="36"/>
  <c r="BH354" i="36"/>
  <c r="BI354" i="36"/>
  <c r="BJ354" i="36"/>
  <c r="BK354" i="36"/>
  <c r="BL354" i="36"/>
  <c r="BM354" i="36"/>
  <c r="BN354" i="36"/>
  <c r="BO354" i="36"/>
  <c r="BP354" i="36"/>
  <c r="BQ354" i="36"/>
  <c r="BR354" i="36"/>
  <c r="BS354" i="36"/>
  <c r="BT354" i="36"/>
  <c r="BU354" i="36"/>
  <c r="BV354" i="36"/>
  <c r="BW354" i="36"/>
  <c r="BX354" i="36"/>
  <c r="BY354" i="36"/>
  <c r="BZ354" i="36"/>
  <c r="CA354" i="36"/>
  <c r="CB354" i="36"/>
  <c r="CC354" i="36"/>
  <c r="CD354" i="36"/>
  <c r="CE354" i="36"/>
  <c r="CF354" i="36"/>
  <c r="CG354" i="36"/>
  <c r="CH354" i="36"/>
  <c r="AI355" i="36"/>
  <c r="AJ355" i="36"/>
  <c r="AK355" i="36"/>
  <c r="AL355" i="36"/>
  <c r="AM355" i="36"/>
  <c r="AN355" i="36"/>
  <c r="AO355" i="36"/>
  <c r="AP355" i="36"/>
  <c r="AQ355" i="36"/>
  <c r="AR355" i="36"/>
  <c r="AS355" i="36"/>
  <c r="AT355" i="36"/>
  <c r="AU355" i="36"/>
  <c r="AV355" i="36"/>
  <c r="AW355" i="36"/>
  <c r="AX355" i="36"/>
  <c r="AY355" i="36"/>
  <c r="AZ355" i="36"/>
  <c r="BA355" i="36"/>
  <c r="BB355" i="36"/>
  <c r="BC355" i="36"/>
  <c r="BD355" i="36"/>
  <c r="BE355" i="36"/>
  <c r="BF355" i="36"/>
  <c r="BG355" i="36"/>
  <c r="BH355" i="36"/>
  <c r="BI355" i="36"/>
  <c r="BJ355" i="36"/>
  <c r="BK355" i="36"/>
  <c r="BL355" i="36"/>
  <c r="BM355" i="36"/>
  <c r="BN355" i="36"/>
  <c r="BO355" i="36"/>
  <c r="BP355" i="36"/>
  <c r="BQ355" i="36"/>
  <c r="BR355" i="36"/>
  <c r="BS355" i="36"/>
  <c r="BT355" i="36"/>
  <c r="BU355" i="36"/>
  <c r="BV355" i="36"/>
  <c r="BW355" i="36"/>
  <c r="BX355" i="36"/>
  <c r="BY355" i="36"/>
  <c r="BZ355" i="36"/>
  <c r="CA355" i="36"/>
  <c r="CB355" i="36"/>
  <c r="CC355" i="36"/>
  <c r="CD355" i="36"/>
  <c r="CE355" i="36"/>
  <c r="CF355" i="36"/>
  <c r="CG355" i="36"/>
  <c r="CH355" i="36"/>
  <c r="AI356" i="36"/>
  <c r="AJ356" i="36"/>
  <c r="AK356" i="36"/>
  <c r="AL356" i="36"/>
  <c r="AM356" i="36"/>
  <c r="AN356" i="36"/>
  <c r="AO356" i="36"/>
  <c r="AP356" i="36"/>
  <c r="AQ356" i="36"/>
  <c r="AR356" i="36"/>
  <c r="AS356" i="36"/>
  <c r="AT356" i="36"/>
  <c r="AU356" i="36"/>
  <c r="AV356" i="36"/>
  <c r="AW356" i="36"/>
  <c r="AX356" i="36"/>
  <c r="AY356" i="36"/>
  <c r="AZ356" i="36"/>
  <c r="BA356" i="36"/>
  <c r="BB356" i="36"/>
  <c r="BC356" i="36"/>
  <c r="BD356" i="36"/>
  <c r="BE356" i="36"/>
  <c r="BF356" i="36"/>
  <c r="BG356" i="36"/>
  <c r="BH356" i="36"/>
  <c r="BI356" i="36"/>
  <c r="BJ356" i="36"/>
  <c r="BK356" i="36"/>
  <c r="BL356" i="36"/>
  <c r="BM356" i="36"/>
  <c r="BN356" i="36"/>
  <c r="BO356" i="36"/>
  <c r="BP356" i="36"/>
  <c r="BQ356" i="36"/>
  <c r="BR356" i="36"/>
  <c r="BS356" i="36"/>
  <c r="BT356" i="36"/>
  <c r="BU356" i="36"/>
  <c r="BV356" i="36"/>
  <c r="BW356" i="36"/>
  <c r="BX356" i="36"/>
  <c r="BY356" i="36"/>
  <c r="BZ356" i="36"/>
  <c r="CA356" i="36"/>
  <c r="CB356" i="36"/>
  <c r="CC356" i="36"/>
  <c r="CD356" i="36"/>
  <c r="CE356" i="36"/>
  <c r="CF356" i="36"/>
  <c r="CG356" i="36"/>
  <c r="CH356" i="36"/>
  <c r="AI357" i="36"/>
  <c r="AJ357" i="36"/>
  <c r="AK357" i="36"/>
  <c r="AL357" i="36"/>
  <c r="AM357" i="36"/>
  <c r="AN357" i="36"/>
  <c r="AO357" i="36"/>
  <c r="AP357" i="36"/>
  <c r="AQ357" i="36"/>
  <c r="AR357" i="36"/>
  <c r="AS357" i="36"/>
  <c r="AT357" i="36"/>
  <c r="AU357" i="36"/>
  <c r="AV357" i="36"/>
  <c r="AW357" i="36"/>
  <c r="AX357" i="36"/>
  <c r="AY357" i="36"/>
  <c r="AZ357" i="36"/>
  <c r="BA357" i="36"/>
  <c r="BB357" i="36"/>
  <c r="BC357" i="36"/>
  <c r="BD357" i="36"/>
  <c r="BE357" i="36"/>
  <c r="BF357" i="36"/>
  <c r="BG357" i="36"/>
  <c r="BH357" i="36"/>
  <c r="BI357" i="36"/>
  <c r="BJ357" i="36"/>
  <c r="BK357" i="36"/>
  <c r="BL357" i="36"/>
  <c r="BM357" i="36"/>
  <c r="BN357" i="36"/>
  <c r="BO357" i="36"/>
  <c r="BP357" i="36"/>
  <c r="BQ357" i="36"/>
  <c r="BR357" i="36"/>
  <c r="BS357" i="36"/>
  <c r="BT357" i="36"/>
  <c r="BU357" i="36"/>
  <c r="BV357" i="36"/>
  <c r="BW357" i="36"/>
  <c r="BX357" i="36"/>
  <c r="BY357" i="36"/>
  <c r="BZ357" i="36"/>
  <c r="CA357" i="36"/>
  <c r="CB357" i="36"/>
  <c r="CC357" i="36"/>
  <c r="CD357" i="36"/>
  <c r="CE357" i="36"/>
  <c r="CF357" i="36"/>
  <c r="CG357" i="36"/>
  <c r="CH357" i="36"/>
  <c r="AI358" i="36"/>
  <c r="AJ358" i="36"/>
  <c r="AK358" i="36"/>
  <c r="AL358" i="36"/>
  <c r="AM358" i="36"/>
  <c r="AN358" i="36"/>
  <c r="AO358" i="36"/>
  <c r="AP358" i="36"/>
  <c r="AQ358" i="36"/>
  <c r="AR358" i="36"/>
  <c r="AS358" i="36"/>
  <c r="AT358" i="36"/>
  <c r="AU358" i="36"/>
  <c r="AV358" i="36"/>
  <c r="AW358" i="36"/>
  <c r="AX358" i="36"/>
  <c r="AY358" i="36"/>
  <c r="AZ358" i="36"/>
  <c r="BA358" i="36"/>
  <c r="BB358" i="36"/>
  <c r="BC358" i="36"/>
  <c r="BD358" i="36"/>
  <c r="BE358" i="36"/>
  <c r="BF358" i="36"/>
  <c r="BG358" i="36"/>
  <c r="BH358" i="36"/>
  <c r="BI358" i="36"/>
  <c r="BJ358" i="36"/>
  <c r="BK358" i="36"/>
  <c r="BL358" i="36"/>
  <c r="BM358" i="36"/>
  <c r="BN358" i="36"/>
  <c r="BO358" i="36"/>
  <c r="BP358" i="36"/>
  <c r="BQ358" i="36"/>
  <c r="BR358" i="36"/>
  <c r="BS358" i="36"/>
  <c r="BT358" i="36"/>
  <c r="BU358" i="36"/>
  <c r="BV358" i="36"/>
  <c r="BW358" i="36"/>
  <c r="BX358" i="36"/>
  <c r="BY358" i="36"/>
  <c r="BZ358" i="36"/>
  <c r="CA358" i="36"/>
  <c r="CB358" i="36"/>
  <c r="CC358" i="36"/>
  <c r="CD358" i="36"/>
  <c r="CE358" i="36"/>
  <c r="CF358" i="36"/>
  <c r="CG358" i="36"/>
  <c r="CH358" i="36"/>
  <c r="AI359" i="36"/>
  <c r="AJ359" i="36"/>
  <c r="AK359" i="36"/>
  <c r="AL359" i="36"/>
  <c r="AM359" i="36"/>
  <c r="AN359" i="36"/>
  <c r="AO359" i="36"/>
  <c r="AP359" i="36"/>
  <c r="AQ359" i="36"/>
  <c r="AR359" i="36"/>
  <c r="AS359" i="36"/>
  <c r="AT359" i="36"/>
  <c r="AU359" i="36"/>
  <c r="AV359" i="36"/>
  <c r="AW359" i="36"/>
  <c r="AX359" i="36"/>
  <c r="AY359" i="36"/>
  <c r="AZ359" i="36"/>
  <c r="BA359" i="36"/>
  <c r="BB359" i="36"/>
  <c r="BC359" i="36"/>
  <c r="BD359" i="36"/>
  <c r="BE359" i="36"/>
  <c r="BF359" i="36"/>
  <c r="BG359" i="36"/>
  <c r="BH359" i="36"/>
  <c r="BI359" i="36"/>
  <c r="BJ359" i="36"/>
  <c r="BK359" i="36"/>
  <c r="BL359" i="36"/>
  <c r="BM359" i="36"/>
  <c r="BN359" i="36"/>
  <c r="BO359" i="36"/>
  <c r="BP359" i="36"/>
  <c r="BQ359" i="36"/>
  <c r="BR359" i="36"/>
  <c r="BS359" i="36"/>
  <c r="BT359" i="36"/>
  <c r="BU359" i="36"/>
  <c r="BV359" i="36"/>
  <c r="BW359" i="36"/>
  <c r="BX359" i="36"/>
  <c r="BY359" i="36"/>
  <c r="BZ359" i="36"/>
  <c r="CA359" i="36"/>
  <c r="CB359" i="36"/>
  <c r="CC359" i="36"/>
  <c r="CD359" i="36"/>
  <c r="CE359" i="36"/>
  <c r="CF359" i="36"/>
  <c r="CG359" i="36"/>
  <c r="CH359" i="36"/>
  <c r="AI360" i="36"/>
  <c r="AJ360" i="36"/>
  <c r="AK360" i="36"/>
  <c r="AL360" i="36"/>
  <c r="AM360" i="36"/>
  <c r="AN360" i="36"/>
  <c r="AO360" i="36"/>
  <c r="AP360" i="36"/>
  <c r="AQ360" i="36"/>
  <c r="AR360" i="36"/>
  <c r="AS360" i="36"/>
  <c r="AT360" i="36"/>
  <c r="AU360" i="36"/>
  <c r="AV360" i="36"/>
  <c r="AW360" i="36"/>
  <c r="AX360" i="36"/>
  <c r="AY360" i="36"/>
  <c r="AZ360" i="36"/>
  <c r="BA360" i="36"/>
  <c r="BB360" i="36"/>
  <c r="BC360" i="36"/>
  <c r="BD360" i="36"/>
  <c r="BE360" i="36"/>
  <c r="BF360" i="36"/>
  <c r="BG360" i="36"/>
  <c r="BH360" i="36"/>
  <c r="BI360" i="36"/>
  <c r="BJ360" i="36"/>
  <c r="BK360" i="36"/>
  <c r="BL360" i="36"/>
  <c r="BM360" i="36"/>
  <c r="BN360" i="36"/>
  <c r="BO360" i="36"/>
  <c r="BP360" i="36"/>
  <c r="BQ360" i="36"/>
  <c r="BR360" i="36"/>
  <c r="BS360" i="36"/>
  <c r="BT360" i="36"/>
  <c r="BU360" i="36"/>
  <c r="BV360" i="36"/>
  <c r="BW360" i="36"/>
  <c r="BX360" i="36"/>
  <c r="BY360" i="36"/>
  <c r="BZ360" i="36"/>
  <c r="CA360" i="36"/>
  <c r="CB360" i="36"/>
  <c r="CC360" i="36"/>
  <c r="CD360" i="36"/>
  <c r="CE360" i="36"/>
  <c r="CF360" i="36"/>
  <c r="CG360" i="36"/>
  <c r="CH360" i="36"/>
  <c r="AI361" i="36"/>
  <c r="AJ361" i="36"/>
  <c r="AK361" i="36"/>
  <c r="AL361" i="36"/>
  <c r="AM361" i="36"/>
  <c r="AN361" i="36"/>
  <c r="AO361" i="36"/>
  <c r="AP361" i="36"/>
  <c r="AQ361" i="36"/>
  <c r="AR361" i="36"/>
  <c r="AS361" i="36"/>
  <c r="AT361" i="36"/>
  <c r="AU361" i="36"/>
  <c r="AV361" i="36"/>
  <c r="AW361" i="36"/>
  <c r="AX361" i="36"/>
  <c r="AY361" i="36"/>
  <c r="AZ361" i="36"/>
  <c r="BA361" i="36"/>
  <c r="BB361" i="36"/>
  <c r="BC361" i="36"/>
  <c r="BD361" i="36"/>
  <c r="BE361" i="36"/>
  <c r="BF361" i="36"/>
  <c r="BG361" i="36"/>
  <c r="BH361" i="36"/>
  <c r="BI361" i="36"/>
  <c r="BJ361" i="36"/>
  <c r="BK361" i="36"/>
  <c r="BL361" i="36"/>
  <c r="BM361" i="36"/>
  <c r="BN361" i="36"/>
  <c r="BO361" i="36"/>
  <c r="BP361" i="36"/>
  <c r="BQ361" i="36"/>
  <c r="BR361" i="36"/>
  <c r="BS361" i="36"/>
  <c r="BT361" i="36"/>
  <c r="BU361" i="36"/>
  <c r="BV361" i="36"/>
  <c r="BW361" i="36"/>
  <c r="BX361" i="36"/>
  <c r="BY361" i="36"/>
  <c r="BZ361" i="36"/>
  <c r="CA361" i="36"/>
  <c r="CB361" i="36"/>
  <c r="CC361" i="36"/>
  <c r="CD361" i="36"/>
  <c r="CE361" i="36"/>
  <c r="CF361" i="36"/>
  <c r="CG361" i="36"/>
  <c r="CH361" i="36"/>
  <c r="AI362" i="36"/>
  <c r="AJ362" i="36"/>
  <c r="AK362" i="36"/>
  <c r="AL362" i="36"/>
  <c r="AM362" i="36"/>
  <c r="AN362" i="36"/>
  <c r="AO362" i="36"/>
  <c r="AP362" i="36"/>
  <c r="AQ362" i="36"/>
  <c r="AR362" i="36"/>
  <c r="AS362" i="36"/>
  <c r="AT362" i="36"/>
  <c r="AU362" i="36"/>
  <c r="AV362" i="36"/>
  <c r="AW362" i="36"/>
  <c r="AX362" i="36"/>
  <c r="AY362" i="36"/>
  <c r="AZ362" i="36"/>
  <c r="BA362" i="36"/>
  <c r="BB362" i="36"/>
  <c r="BC362" i="36"/>
  <c r="BD362" i="36"/>
  <c r="BE362" i="36"/>
  <c r="BF362" i="36"/>
  <c r="BG362" i="36"/>
  <c r="BH362" i="36"/>
  <c r="BI362" i="36"/>
  <c r="BJ362" i="36"/>
  <c r="BK362" i="36"/>
  <c r="BL362" i="36"/>
  <c r="BM362" i="36"/>
  <c r="BN362" i="36"/>
  <c r="BO362" i="36"/>
  <c r="BP362" i="36"/>
  <c r="BQ362" i="36"/>
  <c r="BR362" i="36"/>
  <c r="BS362" i="36"/>
  <c r="BT362" i="36"/>
  <c r="BU362" i="36"/>
  <c r="BV362" i="36"/>
  <c r="BW362" i="36"/>
  <c r="BX362" i="36"/>
  <c r="BY362" i="36"/>
  <c r="BZ362" i="36"/>
  <c r="CA362" i="36"/>
  <c r="CB362" i="36"/>
  <c r="CC362" i="36"/>
  <c r="CD362" i="36"/>
  <c r="CE362" i="36"/>
  <c r="CF362" i="36"/>
  <c r="CG362" i="36"/>
  <c r="CH362" i="36"/>
  <c r="AI363" i="36"/>
  <c r="AJ363" i="36"/>
  <c r="AK363" i="36"/>
  <c r="AL363" i="36"/>
  <c r="AM363" i="36"/>
  <c r="AN363" i="36"/>
  <c r="AO363" i="36"/>
  <c r="AP363" i="36"/>
  <c r="AQ363" i="36"/>
  <c r="AR363" i="36"/>
  <c r="AS363" i="36"/>
  <c r="AT363" i="36"/>
  <c r="AU363" i="36"/>
  <c r="AV363" i="36"/>
  <c r="AW363" i="36"/>
  <c r="AX363" i="36"/>
  <c r="AY363" i="36"/>
  <c r="AZ363" i="36"/>
  <c r="BA363" i="36"/>
  <c r="BB363" i="36"/>
  <c r="BC363" i="36"/>
  <c r="BD363" i="36"/>
  <c r="BE363" i="36"/>
  <c r="BF363" i="36"/>
  <c r="BG363" i="36"/>
  <c r="BH363" i="36"/>
  <c r="BI363" i="36"/>
  <c r="BJ363" i="36"/>
  <c r="BK363" i="36"/>
  <c r="BL363" i="36"/>
  <c r="BM363" i="36"/>
  <c r="BN363" i="36"/>
  <c r="BO363" i="36"/>
  <c r="BP363" i="36"/>
  <c r="BQ363" i="36"/>
  <c r="BR363" i="36"/>
  <c r="BS363" i="36"/>
  <c r="BT363" i="36"/>
  <c r="BU363" i="36"/>
  <c r="BV363" i="36"/>
  <c r="BW363" i="36"/>
  <c r="BX363" i="36"/>
  <c r="BY363" i="36"/>
  <c r="BZ363" i="36"/>
  <c r="CA363" i="36"/>
  <c r="CB363" i="36"/>
  <c r="CC363" i="36"/>
  <c r="CD363" i="36"/>
  <c r="CE363" i="36"/>
  <c r="CF363" i="36"/>
  <c r="CG363" i="36"/>
  <c r="CH363" i="36"/>
  <c r="AI364" i="36"/>
  <c r="AJ364" i="36"/>
  <c r="AK364" i="36"/>
  <c r="AL364" i="36"/>
  <c r="AM364" i="36"/>
  <c r="AN364" i="36"/>
  <c r="AO364" i="36"/>
  <c r="AP364" i="36"/>
  <c r="AQ364" i="36"/>
  <c r="AR364" i="36"/>
  <c r="AS364" i="36"/>
  <c r="AT364" i="36"/>
  <c r="AU364" i="36"/>
  <c r="AV364" i="36"/>
  <c r="AW364" i="36"/>
  <c r="AX364" i="36"/>
  <c r="AY364" i="36"/>
  <c r="AZ364" i="36"/>
  <c r="BA364" i="36"/>
  <c r="BB364" i="36"/>
  <c r="BC364" i="36"/>
  <c r="BD364" i="36"/>
  <c r="BE364" i="36"/>
  <c r="BF364" i="36"/>
  <c r="BG364" i="36"/>
  <c r="BH364" i="36"/>
  <c r="BI364" i="36"/>
  <c r="BJ364" i="36"/>
  <c r="BK364" i="36"/>
  <c r="BL364" i="36"/>
  <c r="BM364" i="36"/>
  <c r="BN364" i="36"/>
  <c r="BO364" i="36"/>
  <c r="BP364" i="36"/>
  <c r="BQ364" i="36"/>
  <c r="BR364" i="36"/>
  <c r="BS364" i="36"/>
  <c r="BT364" i="36"/>
  <c r="BU364" i="36"/>
  <c r="BV364" i="36"/>
  <c r="BW364" i="36"/>
  <c r="BX364" i="36"/>
  <c r="BY364" i="36"/>
  <c r="BZ364" i="36"/>
  <c r="CA364" i="36"/>
  <c r="CB364" i="36"/>
  <c r="CC364" i="36"/>
  <c r="CD364" i="36"/>
  <c r="CE364" i="36"/>
  <c r="CF364" i="36"/>
  <c r="CG364" i="36"/>
  <c r="CH364" i="36"/>
  <c r="AI365" i="36"/>
  <c r="AJ365" i="36"/>
  <c r="AK365" i="36"/>
  <c r="AL365" i="36"/>
  <c r="AM365" i="36"/>
  <c r="AN365" i="36"/>
  <c r="AO365" i="36"/>
  <c r="AP365" i="36"/>
  <c r="AQ365" i="36"/>
  <c r="AR365" i="36"/>
  <c r="AS365" i="36"/>
  <c r="AT365" i="36"/>
  <c r="AU365" i="36"/>
  <c r="AV365" i="36"/>
  <c r="AW365" i="36"/>
  <c r="AX365" i="36"/>
  <c r="AY365" i="36"/>
  <c r="AZ365" i="36"/>
  <c r="BA365" i="36"/>
  <c r="BB365" i="36"/>
  <c r="BC365" i="36"/>
  <c r="BD365" i="36"/>
  <c r="BE365" i="36"/>
  <c r="BF365" i="36"/>
  <c r="BG365" i="36"/>
  <c r="BH365" i="36"/>
  <c r="BI365" i="36"/>
  <c r="BJ365" i="36"/>
  <c r="BK365" i="36"/>
  <c r="BL365" i="36"/>
  <c r="BM365" i="36"/>
  <c r="BN365" i="36"/>
  <c r="BO365" i="36"/>
  <c r="BP365" i="36"/>
  <c r="BQ365" i="36"/>
  <c r="BR365" i="36"/>
  <c r="BS365" i="36"/>
  <c r="BT365" i="36"/>
  <c r="BU365" i="36"/>
  <c r="BV365" i="36"/>
  <c r="BW365" i="36"/>
  <c r="BX365" i="36"/>
  <c r="BY365" i="36"/>
  <c r="BZ365" i="36"/>
  <c r="CA365" i="36"/>
  <c r="CB365" i="36"/>
  <c r="CC365" i="36"/>
  <c r="CD365" i="36"/>
  <c r="CE365" i="36"/>
  <c r="CF365" i="36"/>
  <c r="CG365" i="36"/>
  <c r="CH365" i="36"/>
  <c r="AI366" i="36"/>
  <c r="AJ366" i="36"/>
  <c r="AK366" i="36"/>
  <c r="AL366" i="36"/>
  <c r="AM366" i="36"/>
  <c r="AN366" i="36"/>
  <c r="AO366" i="36"/>
  <c r="AP366" i="36"/>
  <c r="AQ366" i="36"/>
  <c r="AR366" i="36"/>
  <c r="AS366" i="36"/>
  <c r="AT366" i="36"/>
  <c r="AU366" i="36"/>
  <c r="AV366" i="36"/>
  <c r="AW366" i="36"/>
  <c r="AX366" i="36"/>
  <c r="AY366" i="36"/>
  <c r="AZ366" i="36"/>
  <c r="BA366" i="36"/>
  <c r="BB366" i="36"/>
  <c r="BC366" i="36"/>
  <c r="BD366" i="36"/>
  <c r="BE366" i="36"/>
  <c r="BF366" i="36"/>
  <c r="BG366" i="36"/>
  <c r="BH366" i="36"/>
  <c r="BI366" i="36"/>
  <c r="BJ366" i="36"/>
  <c r="BK366" i="36"/>
  <c r="BL366" i="36"/>
  <c r="BM366" i="36"/>
  <c r="BN366" i="36"/>
  <c r="BO366" i="36"/>
  <c r="BP366" i="36"/>
  <c r="BQ366" i="36"/>
  <c r="BR366" i="36"/>
  <c r="BS366" i="36"/>
  <c r="BT366" i="36"/>
  <c r="BU366" i="36"/>
  <c r="BV366" i="36"/>
  <c r="BW366" i="36"/>
  <c r="BX366" i="36"/>
  <c r="BY366" i="36"/>
  <c r="BZ366" i="36"/>
  <c r="CA366" i="36"/>
  <c r="CB366" i="36"/>
  <c r="CC366" i="36"/>
  <c r="CD366" i="36"/>
  <c r="CE366" i="36"/>
  <c r="CF366" i="36"/>
  <c r="CG366" i="36"/>
  <c r="CH366" i="36"/>
  <c r="AI367" i="36"/>
  <c r="AJ367" i="36"/>
  <c r="AK367" i="36"/>
  <c r="AL367" i="36"/>
  <c r="AM367" i="36"/>
  <c r="AN367" i="36"/>
  <c r="AO367" i="36"/>
  <c r="AP367" i="36"/>
  <c r="AQ367" i="36"/>
  <c r="AR367" i="36"/>
  <c r="AS367" i="36"/>
  <c r="AT367" i="36"/>
  <c r="AU367" i="36"/>
  <c r="AV367" i="36"/>
  <c r="AW367" i="36"/>
  <c r="AX367" i="36"/>
  <c r="AY367" i="36"/>
  <c r="AZ367" i="36"/>
  <c r="BA367" i="36"/>
  <c r="BB367" i="36"/>
  <c r="BC367" i="36"/>
  <c r="BD367" i="36"/>
  <c r="BE367" i="36"/>
  <c r="BF367" i="36"/>
  <c r="BG367" i="36"/>
  <c r="BH367" i="36"/>
  <c r="BI367" i="36"/>
  <c r="BJ367" i="36"/>
  <c r="BK367" i="36"/>
  <c r="BL367" i="36"/>
  <c r="BM367" i="36"/>
  <c r="BN367" i="36"/>
  <c r="BO367" i="36"/>
  <c r="BP367" i="36"/>
  <c r="BQ367" i="36"/>
  <c r="BR367" i="36"/>
  <c r="BS367" i="36"/>
  <c r="BT367" i="36"/>
  <c r="BU367" i="36"/>
  <c r="BV367" i="36"/>
  <c r="BW367" i="36"/>
  <c r="BX367" i="36"/>
  <c r="BY367" i="36"/>
  <c r="BZ367" i="36"/>
  <c r="CA367" i="36"/>
  <c r="CB367" i="36"/>
  <c r="CC367" i="36"/>
  <c r="CD367" i="36"/>
  <c r="CE367" i="36"/>
  <c r="CF367" i="36"/>
  <c r="CG367" i="36"/>
  <c r="CH367" i="36"/>
  <c r="AI368" i="36"/>
  <c r="AJ368" i="36"/>
  <c r="AK368" i="36"/>
  <c r="AL368" i="36"/>
  <c r="AM368" i="36"/>
  <c r="AN368" i="36"/>
  <c r="AO368" i="36"/>
  <c r="AP368" i="36"/>
  <c r="AQ368" i="36"/>
  <c r="AR368" i="36"/>
  <c r="AS368" i="36"/>
  <c r="AT368" i="36"/>
  <c r="AU368" i="36"/>
  <c r="AV368" i="36"/>
  <c r="AW368" i="36"/>
  <c r="AX368" i="36"/>
  <c r="AY368" i="36"/>
  <c r="AZ368" i="36"/>
  <c r="BA368" i="36"/>
  <c r="BB368" i="36"/>
  <c r="BC368" i="36"/>
  <c r="BD368" i="36"/>
  <c r="BE368" i="36"/>
  <c r="BF368" i="36"/>
  <c r="BG368" i="36"/>
  <c r="BH368" i="36"/>
  <c r="BI368" i="36"/>
  <c r="BJ368" i="36"/>
  <c r="BK368" i="36"/>
  <c r="BL368" i="36"/>
  <c r="BM368" i="36"/>
  <c r="BN368" i="36"/>
  <c r="BO368" i="36"/>
  <c r="BP368" i="36"/>
  <c r="BQ368" i="36"/>
  <c r="BR368" i="36"/>
  <c r="BS368" i="36"/>
  <c r="BT368" i="36"/>
  <c r="BU368" i="36"/>
  <c r="BV368" i="36"/>
  <c r="BW368" i="36"/>
  <c r="BX368" i="36"/>
  <c r="BY368" i="36"/>
  <c r="BZ368" i="36"/>
  <c r="CA368" i="36"/>
  <c r="CB368" i="36"/>
  <c r="CC368" i="36"/>
  <c r="CD368" i="36"/>
  <c r="CE368" i="36"/>
  <c r="CF368" i="36"/>
  <c r="CG368" i="36"/>
  <c r="CH368" i="36"/>
  <c r="AI369" i="36"/>
  <c r="AJ369" i="36"/>
  <c r="AK369" i="36"/>
  <c r="AL369" i="36"/>
  <c r="AM369" i="36"/>
  <c r="AN369" i="36"/>
  <c r="AO369" i="36"/>
  <c r="AP369" i="36"/>
  <c r="AQ369" i="36"/>
  <c r="AR369" i="36"/>
  <c r="AS369" i="36"/>
  <c r="AT369" i="36"/>
  <c r="AU369" i="36"/>
  <c r="AV369" i="36"/>
  <c r="AW369" i="36"/>
  <c r="AX369" i="36"/>
  <c r="AY369" i="36"/>
  <c r="AZ369" i="36"/>
  <c r="BA369" i="36"/>
  <c r="BB369" i="36"/>
  <c r="BC369" i="36"/>
  <c r="BD369" i="36"/>
  <c r="BE369" i="36"/>
  <c r="BF369" i="36"/>
  <c r="BG369" i="36"/>
  <c r="BH369" i="36"/>
  <c r="BI369" i="36"/>
  <c r="BJ369" i="36"/>
  <c r="BK369" i="36"/>
  <c r="BL369" i="36"/>
  <c r="BM369" i="36"/>
  <c r="BN369" i="36"/>
  <c r="BO369" i="36"/>
  <c r="BP369" i="36"/>
  <c r="BQ369" i="36"/>
  <c r="BR369" i="36"/>
  <c r="BS369" i="36"/>
  <c r="BT369" i="36"/>
  <c r="BU369" i="36"/>
  <c r="BV369" i="36"/>
  <c r="BW369" i="36"/>
  <c r="BX369" i="36"/>
  <c r="BY369" i="36"/>
  <c r="BZ369" i="36"/>
  <c r="CA369" i="36"/>
  <c r="CB369" i="36"/>
  <c r="CC369" i="36"/>
  <c r="CD369" i="36"/>
  <c r="CE369" i="36"/>
  <c r="CF369" i="36"/>
  <c r="CG369" i="36"/>
  <c r="CH369" i="36"/>
  <c r="AI370" i="36"/>
  <c r="AJ370" i="36"/>
  <c r="AK370" i="36"/>
  <c r="AL370" i="36"/>
  <c r="AM370" i="36"/>
  <c r="AN370" i="36"/>
  <c r="AO370" i="36"/>
  <c r="AP370" i="36"/>
  <c r="AQ370" i="36"/>
  <c r="AR370" i="36"/>
  <c r="AS370" i="36"/>
  <c r="AT370" i="36"/>
  <c r="AU370" i="36"/>
  <c r="AV370" i="36"/>
  <c r="AW370" i="36"/>
  <c r="AX370" i="36"/>
  <c r="AY370" i="36"/>
  <c r="AZ370" i="36"/>
  <c r="BA370" i="36"/>
  <c r="BB370" i="36"/>
  <c r="BC370" i="36"/>
  <c r="BD370" i="36"/>
  <c r="BE370" i="36"/>
  <c r="BF370" i="36"/>
  <c r="BG370" i="36"/>
  <c r="BH370" i="36"/>
  <c r="BI370" i="36"/>
  <c r="BJ370" i="36"/>
  <c r="BK370" i="36"/>
  <c r="BL370" i="36"/>
  <c r="BM370" i="36"/>
  <c r="BN370" i="36"/>
  <c r="BO370" i="36"/>
  <c r="BP370" i="36"/>
  <c r="BQ370" i="36"/>
  <c r="BR370" i="36"/>
  <c r="BS370" i="36"/>
  <c r="BT370" i="36"/>
  <c r="BU370" i="36"/>
  <c r="BV370" i="36"/>
  <c r="BW370" i="36"/>
  <c r="BX370" i="36"/>
  <c r="BY370" i="36"/>
  <c r="BZ370" i="36"/>
  <c r="CA370" i="36"/>
  <c r="CB370" i="36"/>
  <c r="CC370" i="36"/>
  <c r="CD370" i="36"/>
  <c r="CE370" i="36"/>
  <c r="CF370" i="36"/>
  <c r="CG370" i="36"/>
  <c r="CH370" i="36"/>
  <c r="AI371" i="36"/>
  <c r="AJ371" i="36"/>
  <c r="AK371" i="36"/>
  <c r="AL371" i="36"/>
  <c r="AM371" i="36"/>
  <c r="AN371" i="36"/>
  <c r="AO371" i="36"/>
  <c r="AP371" i="36"/>
  <c r="AQ371" i="36"/>
  <c r="AR371" i="36"/>
  <c r="AS371" i="36"/>
  <c r="AT371" i="36"/>
  <c r="AU371" i="36"/>
  <c r="AV371" i="36"/>
  <c r="AW371" i="36"/>
  <c r="AX371" i="36"/>
  <c r="AY371" i="36"/>
  <c r="AZ371" i="36"/>
  <c r="BA371" i="36"/>
  <c r="BB371" i="36"/>
  <c r="BC371" i="36"/>
  <c r="BD371" i="36"/>
  <c r="BE371" i="36"/>
  <c r="BF371" i="36"/>
  <c r="BG371" i="36"/>
  <c r="BH371" i="36"/>
  <c r="BI371" i="36"/>
  <c r="BJ371" i="36"/>
  <c r="BK371" i="36"/>
  <c r="BL371" i="36"/>
  <c r="BM371" i="36"/>
  <c r="BN371" i="36"/>
  <c r="BO371" i="36"/>
  <c r="BP371" i="36"/>
  <c r="BQ371" i="36"/>
  <c r="BR371" i="36"/>
  <c r="BS371" i="36"/>
  <c r="BT371" i="36"/>
  <c r="BU371" i="36"/>
  <c r="BV371" i="36"/>
  <c r="BW371" i="36"/>
  <c r="BX371" i="36"/>
  <c r="BY371" i="36"/>
  <c r="BZ371" i="36"/>
  <c r="CA371" i="36"/>
  <c r="CB371" i="36"/>
  <c r="CC371" i="36"/>
  <c r="CD371" i="36"/>
  <c r="CE371" i="36"/>
  <c r="CF371" i="36"/>
  <c r="CG371" i="36"/>
  <c r="CH371" i="36"/>
  <c r="AI372" i="36"/>
  <c r="AJ372" i="36"/>
  <c r="AK372" i="36"/>
  <c r="AL372" i="36"/>
  <c r="AM372" i="36"/>
  <c r="AN372" i="36"/>
  <c r="AO372" i="36"/>
  <c r="AP372" i="36"/>
  <c r="AQ372" i="36"/>
  <c r="AR372" i="36"/>
  <c r="AS372" i="36"/>
  <c r="AT372" i="36"/>
  <c r="AU372" i="36"/>
  <c r="AV372" i="36"/>
  <c r="AW372" i="36"/>
  <c r="AX372" i="36"/>
  <c r="AY372" i="36"/>
  <c r="AZ372" i="36"/>
  <c r="BA372" i="36"/>
  <c r="BB372" i="36"/>
  <c r="BC372" i="36"/>
  <c r="BD372" i="36"/>
  <c r="BE372" i="36"/>
  <c r="BF372" i="36"/>
  <c r="BG372" i="36"/>
  <c r="BH372" i="36"/>
  <c r="BI372" i="36"/>
  <c r="BJ372" i="36"/>
  <c r="BK372" i="36"/>
  <c r="BL372" i="36"/>
  <c r="BM372" i="36"/>
  <c r="BN372" i="36"/>
  <c r="BO372" i="36"/>
  <c r="BP372" i="36"/>
  <c r="BQ372" i="36"/>
  <c r="BR372" i="36"/>
  <c r="BS372" i="36"/>
  <c r="BT372" i="36"/>
  <c r="BU372" i="36"/>
  <c r="BV372" i="36"/>
  <c r="BW372" i="36"/>
  <c r="BX372" i="36"/>
  <c r="BY372" i="36"/>
  <c r="BZ372" i="36"/>
  <c r="CA372" i="36"/>
  <c r="CB372" i="36"/>
  <c r="CC372" i="36"/>
  <c r="CD372" i="36"/>
  <c r="CE372" i="36"/>
  <c r="CF372" i="36"/>
  <c r="CG372" i="36"/>
  <c r="CH372" i="36"/>
  <c r="AI373" i="36"/>
  <c r="AJ373" i="36"/>
  <c r="AK373" i="36"/>
  <c r="AL373" i="36"/>
  <c r="AM373" i="36"/>
  <c r="AN373" i="36"/>
  <c r="AO373" i="36"/>
  <c r="AP373" i="36"/>
  <c r="AQ373" i="36"/>
  <c r="AR373" i="36"/>
  <c r="AS373" i="36"/>
  <c r="AT373" i="36"/>
  <c r="AU373" i="36"/>
  <c r="AV373" i="36"/>
  <c r="AW373" i="36"/>
  <c r="AX373" i="36"/>
  <c r="AY373" i="36"/>
  <c r="AZ373" i="36"/>
  <c r="BA373" i="36"/>
  <c r="BB373" i="36"/>
  <c r="BC373" i="36"/>
  <c r="BD373" i="36"/>
  <c r="BE373" i="36"/>
  <c r="BF373" i="36"/>
  <c r="BG373" i="36"/>
  <c r="BH373" i="36"/>
  <c r="BI373" i="36"/>
  <c r="BJ373" i="36"/>
  <c r="BK373" i="36"/>
  <c r="BL373" i="36"/>
  <c r="BM373" i="36"/>
  <c r="BN373" i="36"/>
  <c r="BO373" i="36"/>
  <c r="BP373" i="36"/>
  <c r="BQ373" i="36"/>
  <c r="BR373" i="36"/>
  <c r="BS373" i="36"/>
  <c r="BT373" i="36"/>
  <c r="BU373" i="36"/>
  <c r="BV373" i="36"/>
  <c r="BW373" i="36"/>
  <c r="BX373" i="36"/>
  <c r="BY373" i="36"/>
  <c r="BZ373" i="36"/>
  <c r="CA373" i="36"/>
  <c r="CB373" i="36"/>
  <c r="CC373" i="36"/>
  <c r="CD373" i="36"/>
  <c r="CE373" i="36"/>
  <c r="CF373" i="36"/>
  <c r="CG373" i="36"/>
  <c r="CH373" i="36"/>
  <c r="AI374" i="36"/>
  <c r="AJ374" i="36"/>
  <c r="AK374" i="36"/>
  <c r="AL374" i="36"/>
  <c r="AM374" i="36"/>
  <c r="AN374" i="36"/>
  <c r="AO374" i="36"/>
  <c r="AP374" i="36"/>
  <c r="AQ374" i="36"/>
  <c r="AR374" i="36"/>
  <c r="AS374" i="36"/>
  <c r="AT374" i="36"/>
  <c r="AU374" i="36"/>
  <c r="AV374" i="36"/>
  <c r="AW374" i="36"/>
  <c r="AX374" i="36"/>
  <c r="AY374" i="36"/>
  <c r="AZ374" i="36"/>
  <c r="BA374" i="36"/>
  <c r="BB374" i="36"/>
  <c r="BC374" i="36"/>
  <c r="BD374" i="36"/>
  <c r="BE374" i="36"/>
  <c r="BF374" i="36"/>
  <c r="BG374" i="36"/>
  <c r="BH374" i="36"/>
  <c r="BI374" i="36"/>
  <c r="BJ374" i="36"/>
  <c r="BK374" i="36"/>
  <c r="BL374" i="36"/>
  <c r="BM374" i="36"/>
  <c r="BN374" i="36"/>
  <c r="BO374" i="36"/>
  <c r="BP374" i="36"/>
  <c r="BQ374" i="36"/>
  <c r="BR374" i="36"/>
  <c r="BS374" i="36"/>
  <c r="BT374" i="36"/>
  <c r="BU374" i="36"/>
  <c r="BV374" i="36"/>
  <c r="BW374" i="36"/>
  <c r="BX374" i="36"/>
  <c r="BY374" i="36"/>
  <c r="BZ374" i="36"/>
  <c r="CA374" i="36"/>
  <c r="CB374" i="36"/>
  <c r="CC374" i="36"/>
  <c r="CD374" i="36"/>
  <c r="CE374" i="36"/>
  <c r="CF374" i="36"/>
  <c r="CG374" i="36"/>
  <c r="CH374" i="36"/>
  <c r="AI375" i="36"/>
  <c r="AJ375" i="36"/>
  <c r="AK375" i="36"/>
  <c r="AL375" i="36"/>
  <c r="AM375" i="36"/>
  <c r="AN375" i="36"/>
  <c r="AO375" i="36"/>
  <c r="AP375" i="36"/>
  <c r="AQ375" i="36"/>
  <c r="AR375" i="36"/>
  <c r="AS375" i="36"/>
  <c r="AT375" i="36"/>
  <c r="AU375" i="36"/>
  <c r="AV375" i="36"/>
  <c r="AW375" i="36"/>
  <c r="AX375" i="36"/>
  <c r="AY375" i="36"/>
  <c r="AZ375" i="36"/>
  <c r="BA375" i="36"/>
  <c r="BB375" i="36"/>
  <c r="BC375" i="36"/>
  <c r="BD375" i="36"/>
  <c r="BE375" i="36"/>
  <c r="BF375" i="36"/>
  <c r="BG375" i="36"/>
  <c r="BH375" i="36"/>
  <c r="BI375" i="36"/>
  <c r="BJ375" i="36"/>
  <c r="BK375" i="36"/>
  <c r="BL375" i="36"/>
  <c r="BM375" i="36"/>
  <c r="BN375" i="36"/>
  <c r="BO375" i="36"/>
  <c r="BP375" i="36"/>
  <c r="BQ375" i="36"/>
  <c r="BR375" i="36"/>
  <c r="BS375" i="36"/>
  <c r="BT375" i="36"/>
  <c r="BU375" i="36"/>
  <c r="BV375" i="36"/>
  <c r="BW375" i="36"/>
  <c r="BX375" i="36"/>
  <c r="BY375" i="36"/>
  <c r="BZ375" i="36"/>
  <c r="CA375" i="36"/>
  <c r="CB375" i="36"/>
  <c r="CC375" i="36"/>
  <c r="CD375" i="36"/>
  <c r="CE375" i="36"/>
  <c r="CF375" i="36"/>
  <c r="CG375" i="36"/>
  <c r="CH375" i="36"/>
  <c r="AI376" i="36"/>
  <c r="AJ376" i="36"/>
  <c r="AK376" i="36"/>
  <c r="AL376" i="36"/>
  <c r="AM376" i="36"/>
  <c r="AN376" i="36"/>
  <c r="AO376" i="36"/>
  <c r="AP376" i="36"/>
  <c r="AQ376" i="36"/>
  <c r="AR376" i="36"/>
  <c r="AS376" i="36"/>
  <c r="AT376" i="36"/>
  <c r="AU376" i="36"/>
  <c r="AV376" i="36"/>
  <c r="AW376" i="36"/>
  <c r="AX376" i="36"/>
  <c r="AY376" i="36"/>
  <c r="AZ376" i="36"/>
  <c r="BA376" i="36"/>
  <c r="BB376" i="36"/>
  <c r="BC376" i="36"/>
  <c r="BD376" i="36"/>
  <c r="BE376" i="36"/>
  <c r="BF376" i="36"/>
  <c r="BG376" i="36"/>
  <c r="BH376" i="36"/>
  <c r="BI376" i="36"/>
  <c r="BJ376" i="36"/>
  <c r="BK376" i="36"/>
  <c r="BL376" i="36"/>
  <c r="BM376" i="36"/>
  <c r="BN376" i="36"/>
  <c r="BO376" i="36"/>
  <c r="BP376" i="36"/>
  <c r="BQ376" i="36"/>
  <c r="BR376" i="36"/>
  <c r="BS376" i="36"/>
  <c r="BT376" i="36"/>
  <c r="BU376" i="36"/>
  <c r="BV376" i="36"/>
  <c r="BW376" i="36"/>
  <c r="BX376" i="36"/>
  <c r="BY376" i="36"/>
  <c r="BZ376" i="36"/>
  <c r="CA376" i="36"/>
  <c r="CB376" i="36"/>
  <c r="CC376" i="36"/>
  <c r="CD376" i="36"/>
  <c r="CE376" i="36"/>
  <c r="CF376" i="36"/>
  <c r="CG376" i="36"/>
  <c r="CH376" i="36"/>
  <c r="AI377" i="36"/>
  <c r="AJ377" i="36"/>
  <c r="AK377" i="36"/>
  <c r="AL377" i="36"/>
  <c r="AM377" i="36"/>
  <c r="AN377" i="36"/>
  <c r="AO377" i="36"/>
  <c r="AP377" i="36"/>
  <c r="AQ377" i="36"/>
  <c r="AR377" i="36"/>
  <c r="AS377" i="36"/>
  <c r="AT377" i="36"/>
  <c r="AU377" i="36"/>
  <c r="AV377" i="36"/>
  <c r="AW377" i="36"/>
  <c r="AX377" i="36"/>
  <c r="AY377" i="36"/>
  <c r="AZ377" i="36"/>
  <c r="BA377" i="36"/>
  <c r="BB377" i="36"/>
  <c r="BC377" i="36"/>
  <c r="BD377" i="36"/>
  <c r="BE377" i="36"/>
  <c r="BF377" i="36"/>
  <c r="BG377" i="36"/>
  <c r="BH377" i="36"/>
  <c r="BI377" i="36"/>
  <c r="BJ377" i="36"/>
  <c r="BK377" i="36"/>
  <c r="BL377" i="36"/>
  <c r="BM377" i="36"/>
  <c r="BN377" i="36"/>
  <c r="BO377" i="36"/>
  <c r="BP377" i="36"/>
  <c r="BQ377" i="36"/>
  <c r="BR377" i="36"/>
  <c r="BS377" i="36"/>
  <c r="BT377" i="36"/>
  <c r="BU377" i="36"/>
  <c r="BV377" i="36"/>
  <c r="BW377" i="36"/>
  <c r="BX377" i="36"/>
  <c r="BY377" i="36"/>
  <c r="BZ377" i="36"/>
  <c r="CA377" i="36"/>
  <c r="CB377" i="36"/>
  <c r="CC377" i="36"/>
  <c r="CD377" i="36"/>
  <c r="CE377" i="36"/>
  <c r="CF377" i="36"/>
  <c r="CG377" i="36"/>
  <c r="CH377" i="36"/>
  <c r="AI378" i="36"/>
  <c r="AJ378" i="36"/>
  <c r="AK378" i="36"/>
  <c r="AL378" i="36"/>
  <c r="AM378" i="36"/>
  <c r="AN378" i="36"/>
  <c r="AO378" i="36"/>
  <c r="AP378" i="36"/>
  <c r="AQ378" i="36"/>
  <c r="AR378" i="36"/>
  <c r="AS378" i="36"/>
  <c r="AT378" i="36"/>
  <c r="AU378" i="36"/>
  <c r="AV378" i="36"/>
  <c r="AW378" i="36"/>
  <c r="AX378" i="36"/>
  <c r="AY378" i="36"/>
  <c r="AZ378" i="36"/>
  <c r="BA378" i="36"/>
  <c r="BB378" i="36"/>
  <c r="BC378" i="36"/>
  <c r="BD378" i="36"/>
  <c r="BE378" i="36"/>
  <c r="BF378" i="36"/>
  <c r="BG378" i="36"/>
  <c r="BH378" i="36"/>
  <c r="BI378" i="36"/>
  <c r="BJ378" i="36"/>
  <c r="BK378" i="36"/>
  <c r="BL378" i="36"/>
  <c r="BM378" i="36"/>
  <c r="BN378" i="36"/>
  <c r="BO378" i="36"/>
  <c r="BP378" i="36"/>
  <c r="BQ378" i="36"/>
  <c r="BR378" i="36"/>
  <c r="BS378" i="36"/>
  <c r="BT378" i="36"/>
  <c r="BU378" i="36"/>
  <c r="BV378" i="36"/>
  <c r="BW378" i="36"/>
  <c r="BX378" i="36"/>
  <c r="BY378" i="36"/>
  <c r="BZ378" i="36"/>
  <c r="CA378" i="36"/>
  <c r="CB378" i="36"/>
  <c r="CC378" i="36"/>
  <c r="CD378" i="36"/>
  <c r="CE378" i="36"/>
  <c r="CF378" i="36"/>
  <c r="CG378" i="36"/>
  <c r="CH378" i="36"/>
  <c r="AI379" i="36"/>
  <c r="AJ379" i="36"/>
  <c r="AK379" i="36"/>
  <c r="AL379" i="36"/>
  <c r="AM379" i="36"/>
  <c r="AN379" i="36"/>
  <c r="AO379" i="36"/>
  <c r="AP379" i="36"/>
  <c r="AQ379" i="36"/>
  <c r="AR379" i="36"/>
  <c r="AS379" i="36"/>
  <c r="AT379" i="36"/>
  <c r="AU379" i="36"/>
  <c r="AV379" i="36"/>
  <c r="AW379" i="36"/>
  <c r="AX379" i="36"/>
  <c r="AY379" i="36"/>
  <c r="AZ379" i="36"/>
  <c r="BA379" i="36"/>
  <c r="BB379" i="36"/>
  <c r="BC379" i="36"/>
  <c r="BD379" i="36"/>
  <c r="BE379" i="36"/>
  <c r="BF379" i="36"/>
  <c r="BG379" i="36"/>
  <c r="BH379" i="36"/>
  <c r="BI379" i="36"/>
  <c r="BJ379" i="36"/>
  <c r="BK379" i="36"/>
  <c r="BL379" i="36"/>
  <c r="BM379" i="36"/>
  <c r="BN379" i="36"/>
  <c r="BO379" i="36"/>
  <c r="BP379" i="36"/>
  <c r="BQ379" i="36"/>
  <c r="BR379" i="36"/>
  <c r="BS379" i="36"/>
  <c r="BT379" i="36"/>
  <c r="BU379" i="36"/>
  <c r="BV379" i="36"/>
  <c r="BW379" i="36"/>
  <c r="BX379" i="36"/>
  <c r="BY379" i="36"/>
  <c r="BZ379" i="36"/>
  <c r="CA379" i="36"/>
  <c r="CB379" i="36"/>
  <c r="CC379" i="36"/>
  <c r="CD379" i="36"/>
  <c r="CE379" i="36"/>
  <c r="CF379" i="36"/>
  <c r="CG379" i="36"/>
  <c r="CH379" i="36"/>
  <c r="AI380" i="36"/>
  <c r="AJ380" i="36"/>
  <c r="AK380" i="36"/>
  <c r="AL380" i="36"/>
  <c r="AM380" i="36"/>
  <c r="AN380" i="36"/>
  <c r="AO380" i="36"/>
  <c r="AP380" i="36"/>
  <c r="AQ380" i="36"/>
  <c r="AR380" i="36"/>
  <c r="AS380" i="36"/>
  <c r="AT380" i="36"/>
  <c r="AU380" i="36"/>
  <c r="AV380" i="36"/>
  <c r="AW380" i="36"/>
  <c r="AX380" i="36"/>
  <c r="AY380" i="36"/>
  <c r="AZ380" i="36"/>
  <c r="BA380" i="36"/>
  <c r="BB380" i="36"/>
  <c r="BC380" i="36"/>
  <c r="BD380" i="36"/>
  <c r="BE380" i="36"/>
  <c r="BF380" i="36"/>
  <c r="BG380" i="36"/>
  <c r="BH380" i="36"/>
  <c r="BI380" i="36"/>
  <c r="BJ380" i="36"/>
  <c r="BK380" i="36"/>
  <c r="BL380" i="36"/>
  <c r="BM380" i="36"/>
  <c r="BN380" i="36"/>
  <c r="BO380" i="36"/>
  <c r="BP380" i="36"/>
  <c r="BQ380" i="36"/>
  <c r="BR380" i="36"/>
  <c r="BS380" i="36"/>
  <c r="BT380" i="36"/>
  <c r="BU380" i="36"/>
  <c r="BV380" i="36"/>
  <c r="BW380" i="36"/>
  <c r="BX380" i="36"/>
  <c r="BY380" i="36"/>
  <c r="BZ380" i="36"/>
  <c r="CA380" i="36"/>
  <c r="CB380" i="36"/>
  <c r="CC380" i="36"/>
  <c r="CD380" i="36"/>
  <c r="CE380" i="36"/>
  <c r="CF380" i="36"/>
  <c r="CG380" i="36"/>
  <c r="CH380" i="36"/>
  <c r="AI381" i="36"/>
  <c r="AJ381" i="36"/>
  <c r="AK381" i="36"/>
  <c r="AL381" i="36"/>
  <c r="AM381" i="36"/>
  <c r="AN381" i="36"/>
  <c r="AO381" i="36"/>
  <c r="AP381" i="36"/>
  <c r="AQ381" i="36"/>
  <c r="AR381" i="36"/>
  <c r="AS381" i="36"/>
  <c r="AT381" i="36"/>
  <c r="AU381" i="36"/>
  <c r="AV381" i="36"/>
  <c r="AW381" i="36"/>
  <c r="AX381" i="36"/>
  <c r="AY381" i="36"/>
  <c r="AZ381" i="36"/>
  <c r="BA381" i="36"/>
  <c r="BB381" i="36"/>
  <c r="BC381" i="36"/>
  <c r="BD381" i="36"/>
  <c r="BE381" i="36"/>
  <c r="BF381" i="36"/>
  <c r="BG381" i="36"/>
  <c r="BH381" i="36"/>
  <c r="BI381" i="36"/>
  <c r="BJ381" i="36"/>
  <c r="BK381" i="36"/>
  <c r="BL381" i="36"/>
  <c r="BM381" i="36"/>
  <c r="BN381" i="36"/>
  <c r="BO381" i="36"/>
  <c r="BP381" i="36"/>
  <c r="BQ381" i="36"/>
  <c r="BR381" i="36"/>
  <c r="BS381" i="36"/>
  <c r="BT381" i="36"/>
  <c r="BU381" i="36"/>
  <c r="BV381" i="36"/>
  <c r="BW381" i="36"/>
  <c r="BX381" i="36"/>
  <c r="BY381" i="36"/>
  <c r="BZ381" i="36"/>
  <c r="CA381" i="36"/>
  <c r="CB381" i="36"/>
  <c r="CC381" i="36"/>
  <c r="CD381" i="36"/>
  <c r="CE381" i="36"/>
  <c r="CF381" i="36"/>
  <c r="CG381" i="36"/>
  <c r="CH381" i="36"/>
  <c r="AI382" i="36"/>
  <c r="AJ382" i="36"/>
  <c r="AK382" i="36"/>
  <c r="AL382" i="36"/>
  <c r="AM382" i="36"/>
  <c r="AN382" i="36"/>
  <c r="AO382" i="36"/>
  <c r="AP382" i="36"/>
  <c r="AQ382" i="36"/>
  <c r="AR382" i="36"/>
  <c r="AS382" i="36"/>
  <c r="AT382" i="36"/>
  <c r="AU382" i="36"/>
  <c r="AV382" i="36"/>
  <c r="AW382" i="36"/>
  <c r="AX382" i="36"/>
  <c r="AY382" i="36"/>
  <c r="AZ382" i="36"/>
  <c r="BA382" i="36"/>
  <c r="BB382" i="36"/>
  <c r="BC382" i="36"/>
  <c r="BD382" i="36"/>
  <c r="BE382" i="36"/>
  <c r="BF382" i="36"/>
  <c r="BG382" i="36"/>
  <c r="BH382" i="36"/>
  <c r="BI382" i="36"/>
  <c r="BJ382" i="36"/>
  <c r="BK382" i="36"/>
  <c r="BL382" i="36"/>
  <c r="BM382" i="36"/>
  <c r="BN382" i="36"/>
  <c r="BO382" i="36"/>
  <c r="BP382" i="36"/>
  <c r="BQ382" i="36"/>
  <c r="BR382" i="36"/>
  <c r="BS382" i="36"/>
  <c r="BT382" i="36"/>
  <c r="BU382" i="36"/>
  <c r="BV382" i="36"/>
  <c r="BW382" i="36"/>
  <c r="BX382" i="36"/>
  <c r="BY382" i="36"/>
  <c r="BZ382" i="36"/>
  <c r="CA382" i="36"/>
  <c r="CB382" i="36"/>
  <c r="CC382" i="36"/>
  <c r="CD382" i="36"/>
  <c r="CE382" i="36"/>
  <c r="CF382" i="36"/>
  <c r="CG382" i="36"/>
  <c r="CH382" i="36"/>
  <c r="AI383" i="36"/>
  <c r="AJ383" i="36"/>
  <c r="AK383" i="36"/>
  <c r="AL383" i="36"/>
  <c r="AM383" i="36"/>
  <c r="AN383" i="36"/>
  <c r="AO383" i="36"/>
  <c r="AP383" i="36"/>
  <c r="AQ383" i="36"/>
  <c r="AR383" i="36"/>
  <c r="AS383" i="36"/>
  <c r="AT383" i="36"/>
  <c r="AU383" i="36"/>
  <c r="AV383" i="36"/>
  <c r="AW383" i="36"/>
  <c r="AX383" i="36"/>
  <c r="AY383" i="36"/>
  <c r="AZ383" i="36"/>
  <c r="BA383" i="36"/>
  <c r="BB383" i="36"/>
  <c r="BC383" i="36"/>
  <c r="BD383" i="36"/>
  <c r="BE383" i="36"/>
  <c r="BF383" i="36"/>
  <c r="BG383" i="36"/>
  <c r="BH383" i="36"/>
  <c r="BI383" i="36"/>
  <c r="BJ383" i="36"/>
  <c r="BK383" i="36"/>
  <c r="BL383" i="36"/>
  <c r="BM383" i="36"/>
  <c r="BN383" i="36"/>
  <c r="BO383" i="36"/>
  <c r="BP383" i="36"/>
  <c r="BQ383" i="36"/>
  <c r="BR383" i="36"/>
  <c r="BS383" i="36"/>
  <c r="BT383" i="36"/>
  <c r="BU383" i="36"/>
  <c r="BV383" i="36"/>
  <c r="BW383" i="36"/>
  <c r="BX383" i="36"/>
  <c r="BY383" i="36"/>
  <c r="BZ383" i="36"/>
  <c r="CA383" i="36"/>
  <c r="CB383" i="36"/>
  <c r="CC383" i="36"/>
  <c r="CD383" i="36"/>
  <c r="CE383" i="36"/>
  <c r="CF383" i="36"/>
  <c r="CG383" i="36"/>
  <c r="CH383" i="36"/>
  <c r="AI384" i="36"/>
  <c r="AJ384" i="36"/>
  <c r="AK384" i="36"/>
  <c r="AL384" i="36"/>
  <c r="AM384" i="36"/>
  <c r="AN384" i="36"/>
  <c r="AO384" i="36"/>
  <c r="AP384" i="36"/>
  <c r="AQ384" i="36"/>
  <c r="AR384" i="36"/>
  <c r="AS384" i="36"/>
  <c r="AT384" i="36"/>
  <c r="AU384" i="36"/>
  <c r="AV384" i="36"/>
  <c r="AW384" i="36"/>
  <c r="AX384" i="36"/>
  <c r="AY384" i="36"/>
  <c r="AZ384" i="36"/>
  <c r="BA384" i="36"/>
  <c r="BB384" i="36"/>
  <c r="BC384" i="36"/>
  <c r="BD384" i="36"/>
  <c r="BE384" i="36"/>
  <c r="BF384" i="36"/>
  <c r="BG384" i="36"/>
  <c r="BH384" i="36"/>
  <c r="BI384" i="36"/>
  <c r="BJ384" i="36"/>
  <c r="BK384" i="36"/>
  <c r="BL384" i="36"/>
  <c r="BM384" i="36"/>
  <c r="BN384" i="36"/>
  <c r="BO384" i="36"/>
  <c r="BP384" i="36"/>
  <c r="BQ384" i="36"/>
  <c r="BR384" i="36"/>
  <c r="BS384" i="36"/>
  <c r="BT384" i="36"/>
  <c r="BU384" i="36"/>
  <c r="BV384" i="36"/>
  <c r="BW384" i="36"/>
  <c r="BX384" i="36"/>
  <c r="BY384" i="36"/>
  <c r="BZ384" i="36"/>
  <c r="CA384" i="36"/>
  <c r="CB384" i="36"/>
  <c r="CC384" i="36"/>
  <c r="CD384" i="36"/>
  <c r="CE384" i="36"/>
  <c r="CF384" i="36"/>
  <c r="CG384" i="36"/>
  <c r="CH384" i="36"/>
  <c r="AI385" i="36"/>
  <c r="AJ385" i="36"/>
  <c r="AK385" i="36"/>
  <c r="AL385" i="36"/>
  <c r="AM385" i="36"/>
  <c r="AN385" i="36"/>
  <c r="AO385" i="36"/>
  <c r="AP385" i="36"/>
  <c r="AQ385" i="36"/>
  <c r="AR385" i="36"/>
  <c r="AS385" i="36"/>
  <c r="AT385" i="36"/>
  <c r="AU385" i="36"/>
  <c r="AV385" i="36"/>
  <c r="AW385" i="36"/>
  <c r="AX385" i="36"/>
  <c r="AY385" i="36"/>
  <c r="AZ385" i="36"/>
  <c r="BA385" i="36"/>
  <c r="BB385" i="36"/>
  <c r="BC385" i="36"/>
  <c r="BD385" i="36"/>
  <c r="BE385" i="36"/>
  <c r="BF385" i="36"/>
  <c r="BG385" i="36"/>
  <c r="BH385" i="36"/>
  <c r="BI385" i="36"/>
  <c r="BJ385" i="36"/>
  <c r="BK385" i="36"/>
  <c r="BL385" i="36"/>
  <c r="BM385" i="36"/>
  <c r="BN385" i="36"/>
  <c r="BO385" i="36"/>
  <c r="BP385" i="36"/>
  <c r="BQ385" i="36"/>
  <c r="BR385" i="36"/>
  <c r="BS385" i="36"/>
  <c r="BT385" i="36"/>
  <c r="BU385" i="36"/>
  <c r="BV385" i="36"/>
  <c r="BW385" i="36"/>
  <c r="BX385" i="36"/>
  <c r="BY385" i="36"/>
  <c r="BZ385" i="36"/>
  <c r="CA385" i="36"/>
  <c r="CB385" i="36"/>
  <c r="CC385" i="36"/>
  <c r="CD385" i="36"/>
  <c r="CE385" i="36"/>
  <c r="CF385" i="36"/>
  <c r="CG385" i="36"/>
  <c r="CH385" i="36"/>
  <c r="AI386" i="36"/>
  <c r="AJ386" i="36"/>
  <c r="AK386" i="36"/>
  <c r="AL386" i="36"/>
  <c r="AM386" i="36"/>
  <c r="AN386" i="36"/>
  <c r="AO386" i="36"/>
  <c r="AP386" i="36"/>
  <c r="AQ386" i="36"/>
  <c r="AR386" i="36"/>
  <c r="AS386" i="36"/>
  <c r="AT386" i="36"/>
  <c r="AU386" i="36"/>
  <c r="AV386" i="36"/>
  <c r="AW386" i="36"/>
  <c r="AX386" i="36"/>
  <c r="AY386" i="36"/>
  <c r="AZ386" i="36"/>
  <c r="BA386" i="36"/>
  <c r="BB386" i="36"/>
  <c r="BC386" i="36"/>
  <c r="BD386" i="36"/>
  <c r="BE386" i="36"/>
  <c r="BF386" i="36"/>
  <c r="BG386" i="36"/>
  <c r="BH386" i="36"/>
  <c r="BI386" i="36"/>
  <c r="BJ386" i="36"/>
  <c r="BK386" i="36"/>
  <c r="BL386" i="36"/>
  <c r="BM386" i="36"/>
  <c r="BN386" i="36"/>
  <c r="BO386" i="36"/>
  <c r="BP386" i="36"/>
  <c r="BQ386" i="36"/>
  <c r="BR386" i="36"/>
  <c r="BS386" i="36"/>
  <c r="BT386" i="36"/>
  <c r="BU386" i="36"/>
  <c r="BV386" i="36"/>
  <c r="BW386" i="36"/>
  <c r="BX386" i="36"/>
  <c r="BY386" i="36"/>
  <c r="BZ386" i="36"/>
  <c r="CA386" i="36"/>
  <c r="CB386" i="36"/>
  <c r="CC386" i="36"/>
  <c r="CD386" i="36"/>
  <c r="CE386" i="36"/>
  <c r="CF386" i="36"/>
  <c r="CG386" i="36"/>
  <c r="CH386" i="36"/>
  <c r="AI387" i="36"/>
  <c r="AJ387" i="36"/>
  <c r="AK387" i="36"/>
  <c r="AL387" i="36"/>
  <c r="AM387" i="36"/>
  <c r="AN387" i="36"/>
  <c r="AO387" i="36"/>
  <c r="AP387" i="36"/>
  <c r="AQ387" i="36"/>
  <c r="AR387" i="36"/>
  <c r="AS387" i="36"/>
  <c r="AT387" i="36"/>
  <c r="AU387" i="36"/>
  <c r="AV387" i="36"/>
  <c r="AW387" i="36"/>
  <c r="AX387" i="36"/>
  <c r="AY387" i="36"/>
  <c r="AZ387" i="36"/>
  <c r="BA387" i="36"/>
  <c r="BB387" i="36"/>
  <c r="BC387" i="36"/>
  <c r="BD387" i="36"/>
  <c r="BE387" i="36"/>
  <c r="BF387" i="36"/>
  <c r="BG387" i="36"/>
  <c r="BH387" i="36"/>
  <c r="BI387" i="36"/>
  <c r="BJ387" i="36"/>
  <c r="BK387" i="36"/>
  <c r="BL387" i="36"/>
  <c r="BM387" i="36"/>
  <c r="BN387" i="36"/>
  <c r="BO387" i="36"/>
  <c r="BP387" i="36"/>
  <c r="BQ387" i="36"/>
  <c r="BR387" i="36"/>
  <c r="BS387" i="36"/>
  <c r="BT387" i="36"/>
  <c r="BU387" i="36"/>
  <c r="BV387" i="36"/>
  <c r="BW387" i="36"/>
  <c r="BX387" i="36"/>
  <c r="BY387" i="36"/>
  <c r="BZ387" i="36"/>
  <c r="CA387" i="36"/>
  <c r="CB387" i="36"/>
  <c r="CC387" i="36"/>
  <c r="CD387" i="36"/>
  <c r="CE387" i="36"/>
  <c r="CF387" i="36"/>
  <c r="CG387" i="36"/>
  <c r="CH387" i="36"/>
  <c r="AI388" i="36"/>
  <c r="AJ388" i="36"/>
  <c r="AK388" i="36"/>
  <c r="AL388" i="36"/>
  <c r="AM388" i="36"/>
  <c r="AN388" i="36"/>
  <c r="AO388" i="36"/>
  <c r="AP388" i="36"/>
  <c r="AQ388" i="36"/>
  <c r="AR388" i="36"/>
  <c r="AS388" i="36"/>
  <c r="AT388" i="36"/>
  <c r="AU388" i="36"/>
  <c r="AV388" i="36"/>
  <c r="AW388" i="36"/>
  <c r="AX388" i="36"/>
  <c r="AY388" i="36"/>
  <c r="AZ388" i="36"/>
  <c r="BA388" i="36"/>
  <c r="BB388" i="36"/>
  <c r="BC388" i="36"/>
  <c r="BD388" i="36"/>
  <c r="BE388" i="36"/>
  <c r="BF388" i="36"/>
  <c r="BG388" i="36"/>
  <c r="BH388" i="36"/>
  <c r="BI388" i="36"/>
  <c r="BJ388" i="36"/>
  <c r="BK388" i="36"/>
  <c r="BL388" i="36"/>
  <c r="BM388" i="36"/>
  <c r="BN388" i="36"/>
  <c r="BO388" i="36"/>
  <c r="BP388" i="36"/>
  <c r="BQ388" i="36"/>
  <c r="BR388" i="36"/>
  <c r="BS388" i="36"/>
  <c r="BT388" i="36"/>
  <c r="BU388" i="36"/>
  <c r="BV388" i="36"/>
  <c r="BW388" i="36"/>
  <c r="BX388" i="36"/>
  <c r="BY388" i="36"/>
  <c r="BZ388" i="36"/>
  <c r="CA388" i="36"/>
  <c r="CB388" i="36"/>
  <c r="CC388" i="36"/>
  <c r="CD388" i="36"/>
  <c r="CE388" i="36"/>
  <c r="CF388" i="36"/>
  <c r="CG388" i="36"/>
  <c r="CH388" i="36"/>
  <c r="AI389" i="36"/>
  <c r="AJ389" i="36"/>
  <c r="AK389" i="36"/>
  <c r="AL389" i="36"/>
  <c r="AM389" i="36"/>
  <c r="AN389" i="36"/>
  <c r="AO389" i="36"/>
  <c r="AP389" i="36"/>
  <c r="AQ389" i="36"/>
  <c r="AR389" i="36"/>
  <c r="AS389" i="36"/>
  <c r="AT389" i="36"/>
  <c r="AU389" i="36"/>
  <c r="AV389" i="36"/>
  <c r="AW389" i="36"/>
  <c r="AX389" i="36"/>
  <c r="AY389" i="36"/>
  <c r="AZ389" i="36"/>
  <c r="BA389" i="36"/>
  <c r="BB389" i="36"/>
  <c r="BC389" i="36"/>
  <c r="BD389" i="36"/>
  <c r="BE389" i="36"/>
  <c r="BF389" i="36"/>
  <c r="BG389" i="36"/>
  <c r="BH389" i="36"/>
  <c r="BI389" i="36"/>
  <c r="BJ389" i="36"/>
  <c r="BK389" i="36"/>
  <c r="BL389" i="36"/>
  <c r="BM389" i="36"/>
  <c r="BN389" i="36"/>
  <c r="BO389" i="36"/>
  <c r="BP389" i="36"/>
  <c r="BQ389" i="36"/>
  <c r="BR389" i="36"/>
  <c r="BS389" i="36"/>
  <c r="BT389" i="36"/>
  <c r="BU389" i="36"/>
  <c r="BV389" i="36"/>
  <c r="BW389" i="36"/>
  <c r="BX389" i="36"/>
  <c r="BY389" i="36"/>
  <c r="BZ389" i="36"/>
  <c r="CA389" i="36"/>
  <c r="CB389" i="36"/>
  <c r="CC389" i="36"/>
  <c r="CD389" i="36"/>
  <c r="CE389" i="36"/>
  <c r="CF389" i="36"/>
  <c r="CG389" i="36"/>
  <c r="CH389" i="36"/>
  <c r="AI390" i="36"/>
  <c r="AJ390" i="36"/>
  <c r="AK390" i="36"/>
  <c r="AL390" i="36"/>
  <c r="AM390" i="36"/>
  <c r="AN390" i="36"/>
  <c r="AO390" i="36"/>
  <c r="AP390" i="36"/>
  <c r="AQ390" i="36"/>
  <c r="AR390" i="36"/>
  <c r="AS390" i="36"/>
  <c r="AT390" i="36"/>
  <c r="AU390" i="36"/>
  <c r="AV390" i="36"/>
  <c r="AW390" i="36"/>
  <c r="AX390" i="36"/>
  <c r="AY390" i="36"/>
  <c r="AZ390" i="36"/>
  <c r="BA390" i="36"/>
  <c r="BB390" i="36"/>
  <c r="BC390" i="36"/>
  <c r="BD390" i="36"/>
  <c r="BE390" i="36"/>
  <c r="BF390" i="36"/>
  <c r="BG390" i="36"/>
  <c r="BH390" i="36"/>
  <c r="BI390" i="36"/>
  <c r="BJ390" i="36"/>
  <c r="BK390" i="36"/>
  <c r="BL390" i="36"/>
  <c r="BM390" i="36"/>
  <c r="BN390" i="36"/>
  <c r="BO390" i="36"/>
  <c r="BP390" i="36"/>
  <c r="BQ390" i="36"/>
  <c r="BR390" i="36"/>
  <c r="BS390" i="36"/>
  <c r="BT390" i="36"/>
  <c r="BU390" i="36"/>
  <c r="BV390" i="36"/>
  <c r="BW390" i="36"/>
  <c r="BX390" i="36"/>
  <c r="BY390" i="36"/>
  <c r="BZ390" i="36"/>
  <c r="CA390" i="36"/>
  <c r="CB390" i="36"/>
  <c r="CC390" i="36"/>
  <c r="CD390" i="36"/>
  <c r="CE390" i="36"/>
  <c r="CF390" i="36"/>
  <c r="CG390" i="36"/>
  <c r="CH390" i="36"/>
  <c r="AI391" i="36"/>
  <c r="AJ391" i="36"/>
  <c r="AK391" i="36"/>
  <c r="AL391" i="36"/>
  <c r="AM391" i="36"/>
  <c r="AN391" i="36"/>
  <c r="AO391" i="36"/>
  <c r="AP391" i="36"/>
  <c r="AQ391" i="36"/>
  <c r="AR391" i="36"/>
  <c r="AS391" i="36"/>
  <c r="AT391" i="36"/>
  <c r="AU391" i="36"/>
  <c r="AV391" i="36"/>
  <c r="AW391" i="36"/>
  <c r="AX391" i="36"/>
  <c r="AY391" i="36"/>
  <c r="AZ391" i="36"/>
  <c r="BA391" i="36"/>
  <c r="BB391" i="36"/>
  <c r="BC391" i="36"/>
  <c r="BD391" i="36"/>
  <c r="BE391" i="36"/>
  <c r="BF391" i="36"/>
  <c r="BG391" i="36"/>
  <c r="BH391" i="36"/>
  <c r="BI391" i="36"/>
  <c r="BJ391" i="36"/>
  <c r="BK391" i="36"/>
  <c r="BL391" i="36"/>
  <c r="BM391" i="36"/>
  <c r="BN391" i="36"/>
  <c r="BO391" i="36"/>
  <c r="BP391" i="36"/>
  <c r="BQ391" i="36"/>
  <c r="BR391" i="36"/>
  <c r="BS391" i="36"/>
  <c r="BT391" i="36"/>
  <c r="BU391" i="36"/>
  <c r="BV391" i="36"/>
  <c r="BW391" i="36"/>
  <c r="BX391" i="36"/>
  <c r="BY391" i="36"/>
  <c r="BZ391" i="36"/>
  <c r="CA391" i="36"/>
  <c r="CB391" i="36"/>
  <c r="CC391" i="36"/>
  <c r="CD391" i="36"/>
  <c r="CE391" i="36"/>
  <c r="CF391" i="36"/>
  <c r="CG391" i="36"/>
  <c r="CH391" i="36"/>
  <c r="AI392" i="36"/>
  <c r="AJ392" i="36"/>
  <c r="AK392" i="36"/>
  <c r="AL392" i="36"/>
  <c r="AM392" i="36"/>
  <c r="AN392" i="36"/>
  <c r="AO392" i="36"/>
  <c r="AP392" i="36"/>
  <c r="AQ392" i="36"/>
  <c r="AR392" i="36"/>
  <c r="AS392" i="36"/>
  <c r="AT392" i="36"/>
  <c r="AU392" i="36"/>
  <c r="AV392" i="36"/>
  <c r="AW392" i="36"/>
  <c r="AX392" i="36"/>
  <c r="AY392" i="36"/>
  <c r="AZ392" i="36"/>
  <c r="BA392" i="36"/>
  <c r="BB392" i="36"/>
  <c r="BC392" i="36"/>
  <c r="BD392" i="36"/>
  <c r="BE392" i="36"/>
  <c r="BF392" i="36"/>
  <c r="BG392" i="36"/>
  <c r="BH392" i="36"/>
  <c r="BI392" i="36"/>
  <c r="BJ392" i="36"/>
  <c r="BK392" i="36"/>
  <c r="BL392" i="36"/>
  <c r="BM392" i="36"/>
  <c r="BN392" i="36"/>
  <c r="BO392" i="36"/>
  <c r="BP392" i="36"/>
  <c r="BQ392" i="36"/>
  <c r="BR392" i="36"/>
  <c r="BS392" i="36"/>
  <c r="BT392" i="36"/>
  <c r="BU392" i="36"/>
  <c r="BV392" i="36"/>
  <c r="BW392" i="36"/>
  <c r="BX392" i="36"/>
  <c r="BY392" i="36"/>
  <c r="BZ392" i="36"/>
  <c r="CA392" i="36"/>
  <c r="CB392" i="36"/>
  <c r="CC392" i="36"/>
  <c r="CD392" i="36"/>
  <c r="CE392" i="36"/>
  <c r="CF392" i="36"/>
  <c r="CG392" i="36"/>
  <c r="CH392" i="36"/>
  <c r="AI393" i="36"/>
  <c r="AJ393" i="36"/>
  <c r="AK393" i="36"/>
  <c r="AL393" i="36"/>
  <c r="AM393" i="36"/>
  <c r="AN393" i="36"/>
  <c r="AO393" i="36"/>
  <c r="AP393" i="36"/>
  <c r="AQ393" i="36"/>
  <c r="AR393" i="36"/>
  <c r="AS393" i="36"/>
  <c r="AT393" i="36"/>
  <c r="AU393" i="36"/>
  <c r="AV393" i="36"/>
  <c r="AW393" i="36"/>
  <c r="AX393" i="36"/>
  <c r="AY393" i="36"/>
  <c r="AZ393" i="36"/>
  <c r="BA393" i="36"/>
  <c r="BB393" i="36"/>
  <c r="BC393" i="36"/>
  <c r="BD393" i="36"/>
  <c r="BE393" i="36"/>
  <c r="BF393" i="36"/>
  <c r="BG393" i="36"/>
  <c r="BH393" i="36"/>
  <c r="BI393" i="36"/>
  <c r="BJ393" i="36"/>
  <c r="BK393" i="36"/>
  <c r="BL393" i="36"/>
  <c r="BM393" i="36"/>
  <c r="BN393" i="36"/>
  <c r="BO393" i="36"/>
  <c r="BP393" i="36"/>
  <c r="BQ393" i="36"/>
  <c r="BR393" i="36"/>
  <c r="BS393" i="36"/>
  <c r="BT393" i="36"/>
  <c r="BU393" i="36"/>
  <c r="BV393" i="36"/>
  <c r="BW393" i="36"/>
  <c r="BX393" i="36"/>
  <c r="BY393" i="36"/>
  <c r="BZ393" i="36"/>
  <c r="CA393" i="36"/>
  <c r="CB393" i="36"/>
  <c r="CC393" i="36"/>
  <c r="CD393" i="36"/>
  <c r="CE393" i="36"/>
  <c r="CF393" i="36"/>
  <c r="CG393" i="36"/>
  <c r="CH393" i="36"/>
  <c r="AI394" i="36"/>
  <c r="AJ394" i="36"/>
  <c r="AK394" i="36"/>
  <c r="AL394" i="36"/>
  <c r="AM394" i="36"/>
  <c r="AN394" i="36"/>
  <c r="AO394" i="36"/>
  <c r="AP394" i="36"/>
  <c r="AQ394" i="36"/>
  <c r="AR394" i="36"/>
  <c r="AS394" i="36"/>
  <c r="AT394" i="36"/>
  <c r="AU394" i="36"/>
  <c r="AV394" i="36"/>
  <c r="AW394" i="36"/>
  <c r="AX394" i="36"/>
  <c r="AY394" i="36"/>
  <c r="AZ394" i="36"/>
  <c r="BA394" i="36"/>
  <c r="BB394" i="36"/>
  <c r="BC394" i="36"/>
  <c r="BD394" i="36"/>
  <c r="BE394" i="36"/>
  <c r="BF394" i="36"/>
  <c r="BG394" i="36"/>
  <c r="BH394" i="36"/>
  <c r="BI394" i="36"/>
  <c r="BJ394" i="36"/>
  <c r="BK394" i="36"/>
  <c r="BL394" i="36"/>
  <c r="BM394" i="36"/>
  <c r="BN394" i="36"/>
  <c r="BO394" i="36"/>
  <c r="BP394" i="36"/>
  <c r="BQ394" i="36"/>
  <c r="BR394" i="36"/>
  <c r="BS394" i="36"/>
  <c r="BT394" i="36"/>
  <c r="BU394" i="36"/>
  <c r="BV394" i="36"/>
  <c r="BW394" i="36"/>
  <c r="BX394" i="36"/>
  <c r="BY394" i="36"/>
  <c r="BZ394" i="36"/>
  <c r="CA394" i="36"/>
  <c r="CB394" i="36"/>
  <c r="CC394" i="36"/>
  <c r="CD394" i="36"/>
  <c r="CE394" i="36"/>
  <c r="CF394" i="36"/>
  <c r="CG394" i="36"/>
  <c r="CH394" i="36"/>
  <c r="AI395" i="36"/>
  <c r="AJ395" i="36"/>
  <c r="AK395" i="36"/>
  <c r="AL395" i="36"/>
  <c r="AM395" i="36"/>
  <c r="AN395" i="36"/>
  <c r="AO395" i="36"/>
  <c r="AP395" i="36"/>
  <c r="AQ395" i="36"/>
  <c r="AR395" i="36"/>
  <c r="AS395" i="36"/>
  <c r="AT395" i="36"/>
  <c r="AU395" i="36"/>
  <c r="AV395" i="36"/>
  <c r="AW395" i="36"/>
  <c r="AX395" i="36"/>
  <c r="AY395" i="36"/>
  <c r="AZ395" i="36"/>
  <c r="BA395" i="36"/>
  <c r="BB395" i="36"/>
  <c r="BC395" i="36"/>
  <c r="BD395" i="36"/>
  <c r="BE395" i="36"/>
  <c r="BF395" i="36"/>
  <c r="BG395" i="36"/>
  <c r="BH395" i="36"/>
  <c r="BI395" i="36"/>
  <c r="BJ395" i="36"/>
  <c r="BK395" i="36"/>
  <c r="BL395" i="36"/>
  <c r="BM395" i="36"/>
  <c r="BN395" i="36"/>
  <c r="BO395" i="36"/>
  <c r="BP395" i="36"/>
  <c r="BQ395" i="36"/>
  <c r="BR395" i="36"/>
  <c r="BS395" i="36"/>
  <c r="BT395" i="36"/>
  <c r="BU395" i="36"/>
  <c r="BV395" i="36"/>
  <c r="BW395" i="36"/>
  <c r="BX395" i="36"/>
  <c r="BY395" i="36"/>
  <c r="BZ395" i="36"/>
  <c r="CA395" i="36"/>
  <c r="CB395" i="36"/>
  <c r="CC395" i="36"/>
  <c r="CD395" i="36"/>
  <c r="CE395" i="36"/>
  <c r="CF395" i="36"/>
  <c r="CG395" i="36"/>
  <c r="CH395" i="36"/>
  <c r="AI396" i="36"/>
  <c r="AJ396" i="36"/>
  <c r="AK396" i="36"/>
  <c r="AL396" i="36"/>
  <c r="AM396" i="36"/>
  <c r="AN396" i="36"/>
  <c r="AO396" i="36"/>
  <c r="AP396" i="36"/>
  <c r="AQ396" i="36"/>
  <c r="AR396" i="36"/>
  <c r="AS396" i="36"/>
  <c r="AT396" i="36"/>
  <c r="AU396" i="36"/>
  <c r="AV396" i="36"/>
  <c r="AW396" i="36"/>
  <c r="AX396" i="36"/>
  <c r="AY396" i="36"/>
  <c r="AZ396" i="36"/>
  <c r="BA396" i="36"/>
  <c r="BB396" i="36"/>
  <c r="BC396" i="36"/>
  <c r="BD396" i="36"/>
  <c r="BE396" i="36"/>
  <c r="BF396" i="36"/>
  <c r="BG396" i="36"/>
  <c r="BH396" i="36"/>
  <c r="BI396" i="36"/>
  <c r="BJ396" i="36"/>
  <c r="BK396" i="36"/>
  <c r="BL396" i="36"/>
  <c r="BM396" i="36"/>
  <c r="BN396" i="36"/>
  <c r="BO396" i="36"/>
  <c r="BP396" i="36"/>
  <c r="BQ396" i="36"/>
  <c r="BR396" i="36"/>
  <c r="BS396" i="36"/>
  <c r="BT396" i="36"/>
  <c r="BU396" i="36"/>
  <c r="BV396" i="36"/>
  <c r="BW396" i="36"/>
  <c r="BX396" i="36"/>
  <c r="BY396" i="36"/>
  <c r="BZ396" i="36"/>
  <c r="CA396" i="36"/>
  <c r="CB396" i="36"/>
  <c r="CC396" i="36"/>
  <c r="CD396" i="36"/>
  <c r="CE396" i="36"/>
  <c r="CF396" i="36"/>
  <c r="CG396" i="36"/>
  <c r="CH396" i="36"/>
  <c r="AI397" i="36"/>
  <c r="AJ397" i="36"/>
  <c r="AK397" i="36"/>
  <c r="AL397" i="36"/>
  <c r="AM397" i="36"/>
  <c r="AN397" i="36"/>
  <c r="AO397" i="36"/>
  <c r="AP397" i="36"/>
  <c r="AQ397" i="36"/>
  <c r="AR397" i="36"/>
  <c r="AS397" i="36"/>
  <c r="AT397" i="36"/>
  <c r="AU397" i="36"/>
  <c r="AV397" i="36"/>
  <c r="AW397" i="36"/>
  <c r="AX397" i="36"/>
  <c r="AY397" i="36"/>
  <c r="AZ397" i="36"/>
  <c r="BA397" i="36"/>
  <c r="BB397" i="36"/>
  <c r="BC397" i="36"/>
  <c r="BD397" i="36"/>
  <c r="BE397" i="36"/>
  <c r="BF397" i="36"/>
  <c r="BG397" i="36"/>
  <c r="BH397" i="36"/>
  <c r="BI397" i="36"/>
  <c r="BJ397" i="36"/>
  <c r="BK397" i="36"/>
  <c r="BL397" i="36"/>
  <c r="BM397" i="36"/>
  <c r="BN397" i="36"/>
  <c r="BO397" i="36"/>
  <c r="BP397" i="36"/>
  <c r="BQ397" i="36"/>
  <c r="BR397" i="36"/>
  <c r="BS397" i="36"/>
  <c r="BT397" i="36"/>
  <c r="BU397" i="36"/>
  <c r="BV397" i="36"/>
  <c r="BW397" i="36"/>
  <c r="BX397" i="36"/>
  <c r="BY397" i="36"/>
  <c r="BZ397" i="36"/>
  <c r="CA397" i="36"/>
  <c r="CB397" i="36"/>
  <c r="CC397" i="36"/>
  <c r="CD397" i="36"/>
  <c r="CE397" i="36"/>
  <c r="CF397" i="36"/>
  <c r="CG397" i="36"/>
  <c r="CH397" i="36"/>
  <c r="AI398" i="36"/>
  <c r="AJ398" i="36"/>
  <c r="AK398" i="36"/>
  <c r="AL398" i="36"/>
  <c r="AM398" i="36"/>
  <c r="AN398" i="36"/>
  <c r="AO398" i="36"/>
  <c r="AP398" i="36"/>
  <c r="AQ398" i="36"/>
  <c r="AR398" i="36"/>
  <c r="AS398" i="36"/>
  <c r="AT398" i="36"/>
  <c r="AU398" i="36"/>
  <c r="AV398" i="36"/>
  <c r="AW398" i="36"/>
  <c r="AX398" i="36"/>
  <c r="AY398" i="36"/>
  <c r="AZ398" i="36"/>
  <c r="BA398" i="36"/>
  <c r="BB398" i="36"/>
  <c r="BC398" i="36"/>
  <c r="BD398" i="36"/>
  <c r="BE398" i="36"/>
  <c r="BF398" i="36"/>
  <c r="BG398" i="36"/>
  <c r="BH398" i="36"/>
  <c r="BI398" i="36"/>
  <c r="BJ398" i="36"/>
  <c r="BK398" i="36"/>
  <c r="BL398" i="36"/>
  <c r="BM398" i="36"/>
  <c r="BN398" i="36"/>
  <c r="BO398" i="36"/>
  <c r="BP398" i="36"/>
  <c r="BQ398" i="36"/>
  <c r="BR398" i="36"/>
  <c r="BS398" i="36"/>
  <c r="BT398" i="36"/>
  <c r="BU398" i="36"/>
  <c r="BV398" i="36"/>
  <c r="BW398" i="36"/>
  <c r="BX398" i="36"/>
  <c r="BY398" i="36"/>
  <c r="BZ398" i="36"/>
  <c r="CA398" i="36"/>
  <c r="CB398" i="36"/>
  <c r="CC398" i="36"/>
  <c r="CD398" i="36"/>
  <c r="CE398" i="36"/>
  <c r="CF398" i="36"/>
  <c r="CG398" i="36"/>
  <c r="CH398" i="36"/>
  <c r="AI399" i="36"/>
  <c r="AJ399" i="36"/>
  <c r="AK399" i="36"/>
  <c r="AL399" i="36"/>
  <c r="AM399" i="36"/>
  <c r="AN399" i="36"/>
  <c r="AO399" i="36"/>
  <c r="AP399" i="36"/>
  <c r="AQ399" i="36"/>
  <c r="AR399" i="36"/>
  <c r="AS399" i="36"/>
  <c r="AT399" i="36"/>
  <c r="AU399" i="36"/>
  <c r="AV399" i="36"/>
  <c r="AW399" i="36"/>
  <c r="AX399" i="36"/>
  <c r="AY399" i="36"/>
  <c r="AZ399" i="36"/>
  <c r="BA399" i="36"/>
  <c r="BB399" i="36"/>
  <c r="BC399" i="36"/>
  <c r="BD399" i="36"/>
  <c r="BE399" i="36"/>
  <c r="BF399" i="36"/>
  <c r="BG399" i="36"/>
  <c r="BH399" i="36"/>
  <c r="BI399" i="36"/>
  <c r="BJ399" i="36"/>
  <c r="BK399" i="36"/>
  <c r="BL399" i="36"/>
  <c r="BM399" i="36"/>
  <c r="BN399" i="36"/>
  <c r="BO399" i="36"/>
  <c r="BP399" i="36"/>
  <c r="BQ399" i="36"/>
  <c r="BR399" i="36"/>
  <c r="BS399" i="36"/>
  <c r="BT399" i="36"/>
  <c r="BU399" i="36"/>
  <c r="BV399" i="36"/>
  <c r="BW399" i="36"/>
  <c r="BX399" i="36"/>
  <c r="BY399" i="36"/>
  <c r="BZ399" i="36"/>
  <c r="CA399" i="36"/>
  <c r="CB399" i="36"/>
  <c r="CC399" i="36"/>
  <c r="CD399" i="36"/>
  <c r="CE399" i="36"/>
  <c r="CF399" i="36"/>
  <c r="CG399" i="36"/>
  <c r="CH399" i="36"/>
  <c r="AI400" i="36"/>
  <c r="AJ400" i="36"/>
  <c r="AK400" i="36"/>
  <c r="AL400" i="36"/>
  <c r="AM400" i="36"/>
  <c r="AN400" i="36"/>
  <c r="AO400" i="36"/>
  <c r="AP400" i="36"/>
  <c r="AQ400" i="36"/>
  <c r="AR400" i="36"/>
  <c r="AS400" i="36"/>
  <c r="AT400" i="36"/>
  <c r="AU400" i="36"/>
  <c r="AV400" i="36"/>
  <c r="AW400" i="36"/>
  <c r="AX400" i="36"/>
  <c r="AY400" i="36"/>
  <c r="AZ400" i="36"/>
  <c r="BA400" i="36"/>
  <c r="BB400" i="36"/>
  <c r="BC400" i="36"/>
  <c r="BD400" i="36"/>
  <c r="BE400" i="36"/>
  <c r="BF400" i="36"/>
  <c r="BG400" i="36"/>
  <c r="BH400" i="36"/>
  <c r="BI400" i="36"/>
  <c r="BJ400" i="36"/>
  <c r="BK400" i="36"/>
  <c r="BL400" i="36"/>
  <c r="BM400" i="36"/>
  <c r="BN400" i="36"/>
  <c r="BO400" i="36"/>
  <c r="BP400" i="36"/>
  <c r="BQ400" i="36"/>
  <c r="BR400" i="36"/>
  <c r="BS400" i="36"/>
  <c r="BT400" i="36"/>
  <c r="BU400" i="36"/>
  <c r="BV400" i="36"/>
  <c r="BW400" i="36"/>
  <c r="BX400" i="36"/>
  <c r="BY400" i="36"/>
  <c r="BZ400" i="36"/>
  <c r="CA400" i="36"/>
  <c r="CB400" i="36"/>
  <c r="CC400" i="36"/>
  <c r="CD400" i="36"/>
  <c r="CE400" i="36"/>
  <c r="CF400" i="36"/>
  <c r="CG400" i="36"/>
  <c r="CH400" i="36"/>
  <c r="AI401" i="36"/>
  <c r="AJ401" i="36"/>
  <c r="AK401" i="36"/>
  <c r="AL401" i="36"/>
  <c r="AM401" i="36"/>
  <c r="AN401" i="36"/>
  <c r="AO401" i="36"/>
  <c r="AP401" i="36"/>
  <c r="AQ401" i="36"/>
  <c r="AR401" i="36"/>
  <c r="AS401" i="36"/>
  <c r="AT401" i="36"/>
  <c r="AU401" i="36"/>
  <c r="AV401" i="36"/>
  <c r="AW401" i="36"/>
  <c r="AX401" i="36"/>
  <c r="AY401" i="36"/>
  <c r="AZ401" i="36"/>
  <c r="BA401" i="36"/>
  <c r="BB401" i="36"/>
  <c r="BC401" i="36"/>
  <c r="BD401" i="36"/>
  <c r="BE401" i="36"/>
  <c r="BF401" i="36"/>
  <c r="BG401" i="36"/>
  <c r="BH401" i="36"/>
  <c r="BI401" i="36"/>
  <c r="BJ401" i="36"/>
  <c r="BK401" i="36"/>
  <c r="BL401" i="36"/>
  <c r="BM401" i="36"/>
  <c r="BN401" i="36"/>
  <c r="BO401" i="36"/>
  <c r="BP401" i="36"/>
  <c r="BQ401" i="36"/>
  <c r="BR401" i="36"/>
  <c r="BS401" i="36"/>
  <c r="BT401" i="36"/>
  <c r="BU401" i="36"/>
  <c r="BV401" i="36"/>
  <c r="BW401" i="36"/>
  <c r="BX401" i="36"/>
  <c r="BY401" i="36"/>
  <c r="BZ401" i="36"/>
  <c r="CA401" i="36"/>
  <c r="CB401" i="36"/>
  <c r="CC401" i="36"/>
  <c r="CD401" i="36"/>
  <c r="CE401" i="36"/>
  <c r="CF401" i="36"/>
  <c r="CG401" i="36"/>
  <c r="CH401" i="36"/>
  <c r="AI402" i="36"/>
  <c r="AJ402" i="36"/>
  <c r="AK402" i="36"/>
  <c r="AL402" i="36"/>
  <c r="AM402" i="36"/>
  <c r="AN402" i="36"/>
  <c r="AO402" i="36"/>
  <c r="AP402" i="36"/>
  <c r="AQ402" i="36"/>
  <c r="AR402" i="36"/>
  <c r="AS402" i="36"/>
  <c r="AT402" i="36"/>
  <c r="AU402" i="36"/>
  <c r="AV402" i="36"/>
  <c r="AW402" i="36"/>
  <c r="AX402" i="36"/>
  <c r="AY402" i="36"/>
  <c r="AZ402" i="36"/>
  <c r="BA402" i="36"/>
  <c r="BB402" i="36"/>
  <c r="BC402" i="36"/>
  <c r="BD402" i="36"/>
  <c r="BE402" i="36"/>
  <c r="BF402" i="36"/>
  <c r="BG402" i="36"/>
  <c r="BH402" i="36"/>
  <c r="BI402" i="36"/>
  <c r="BJ402" i="36"/>
  <c r="BK402" i="36"/>
  <c r="BL402" i="36"/>
  <c r="BM402" i="36"/>
  <c r="BN402" i="36"/>
  <c r="BO402" i="36"/>
  <c r="BP402" i="36"/>
  <c r="BQ402" i="36"/>
  <c r="BR402" i="36"/>
  <c r="BS402" i="36"/>
  <c r="BT402" i="36"/>
  <c r="BU402" i="36"/>
  <c r="BV402" i="36"/>
  <c r="BW402" i="36"/>
  <c r="BX402" i="36"/>
  <c r="BY402" i="36"/>
  <c r="BZ402" i="36"/>
  <c r="CA402" i="36"/>
  <c r="CB402" i="36"/>
  <c r="CC402" i="36"/>
  <c r="CD402" i="36"/>
  <c r="CE402" i="36"/>
  <c r="CF402" i="36"/>
  <c r="CG402" i="36"/>
  <c r="CH402" i="36"/>
  <c r="AI403" i="36"/>
  <c r="AJ403" i="36"/>
  <c r="AK403" i="36"/>
  <c r="AL403" i="36"/>
  <c r="AM403" i="36"/>
  <c r="AN403" i="36"/>
  <c r="AO403" i="36"/>
  <c r="AP403" i="36"/>
  <c r="AQ403" i="36"/>
  <c r="AR403" i="36"/>
  <c r="AS403" i="36"/>
  <c r="AT403" i="36"/>
  <c r="AU403" i="36"/>
  <c r="AV403" i="36"/>
  <c r="AW403" i="36"/>
  <c r="AX403" i="36"/>
  <c r="AY403" i="36"/>
  <c r="AZ403" i="36"/>
  <c r="BA403" i="36"/>
  <c r="BB403" i="36"/>
  <c r="BC403" i="36"/>
  <c r="BD403" i="36"/>
  <c r="BE403" i="36"/>
  <c r="BF403" i="36"/>
  <c r="BG403" i="36"/>
  <c r="BH403" i="36"/>
  <c r="BI403" i="36"/>
  <c r="BJ403" i="36"/>
  <c r="BK403" i="36"/>
  <c r="BL403" i="36"/>
  <c r="BM403" i="36"/>
  <c r="BN403" i="36"/>
  <c r="BO403" i="36"/>
  <c r="BP403" i="36"/>
  <c r="BQ403" i="36"/>
  <c r="BR403" i="36"/>
  <c r="BS403" i="36"/>
  <c r="BT403" i="36"/>
  <c r="BU403" i="36"/>
  <c r="BV403" i="36"/>
  <c r="BW403" i="36"/>
  <c r="BX403" i="36"/>
  <c r="BY403" i="36"/>
  <c r="BZ403" i="36"/>
  <c r="CA403" i="36"/>
  <c r="CB403" i="36"/>
  <c r="CC403" i="36"/>
  <c r="CD403" i="36"/>
  <c r="CE403" i="36"/>
  <c r="CF403" i="36"/>
  <c r="CG403" i="36"/>
  <c r="CH403" i="36"/>
  <c r="AI404" i="36"/>
  <c r="AJ404" i="36"/>
  <c r="AK404" i="36"/>
  <c r="AL404" i="36"/>
  <c r="AM404" i="36"/>
  <c r="AN404" i="36"/>
  <c r="AO404" i="36"/>
  <c r="AP404" i="36"/>
  <c r="AQ404" i="36"/>
  <c r="AR404" i="36"/>
  <c r="AS404" i="36"/>
  <c r="AT404" i="36"/>
  <c r="AU404" i="36"/>
  <c r="AV404" i="36"/>
  <c r="AW404" i="36"/>
  <c r="AX404" i="36"/>
  <c r="AY404" i="36"/>
  <c r="AZ404" i="36"/>
  <c r="BA404" i="36"/>
  <c r="BB404" i="36"/>
  <c r="BC404" i="36"/>
  <c r="BD404" i="36"/>
  <c r="BE404" i="36"/>
  <c r="BF404" i="36"/>
  <c r="BG404" i="36"/>
  <c r="BH404" i="36"/>
  <c r="BI404" i="36"/>
  <c r="BJ404" i="36"/>
  <c r="BK404" i="36"/>
  <c r="BL404" i="36"/>
  <c r="BM404" i="36"/>
  <c r="BN404" i="36"/>
  <c r="BO404" i="36"/>
  <c r="BP404" i="36"/>
  <c r="BQ404" i="36"/>
  <c r="BR404" i="36"/>
  <c r="BS404" i="36"/>
  <c r="BT404" i="36"/>
  <c r="BU404" i="36"/>
  <c r="BV404" i="36"/>
  <c r="BW404" i="36"/>
  <c r="BX404" i="36"/>
  <c r="BY404" i="36"/>
  <c r="BZ404" i="36"/>
  <c r="CA404" i="36"/>
  <c r="CB404" i="36"/>
  <c r="CC404" i="36"/>
  <c r="CD404" i="36"/>
  <c r="CE404" i="36"/>
  <c r="CF404" i="36"/>
  <c r="CG404" i="36"/>
  <c r="CH404" i="36"/>
  <c r="AI405" i="36"/>
  <c r="AJ405" i="36"/>
  <c r="AK405" i="36"/>
  <c r="AL405" i="36"/>
  <c r="AM405" i="36"/>
  <c r="AN405" i="36"/>
  <c r="AO405" i="36"/>
  <c r="AP405" i="36"/>
  <c r="AQ405" i="36"/>
  <c r="AR405" i="36"/>
  <c r="AS405" i="36"/>
  <c r="AT405" i="36"/>
  <c r="AU405" i="36"/>
  <c r="AV405" i="36"/>
  <c r="AW405" i="36"/>
  <c r="AX405" i="36"/>
  <c r="AY405" i="36"/>
  <c r="AZ405" i="36"/>
  <c r="BA405" i="36"/>
  <c r="BB405" i="36"/>
  <c r="BC405" i="36"/>
  <c r="BD405" i="36"/>
  <c r="BE405" i="36"/>
  <c r="BF405" i="36"/>
  <c r="BG405" i="36"/>
  <c r="BH405" i="36"/>
  <c r="BI405" i="36"/>
  <c r="BJ405" i="36"/>
  <c r="BK405" i="36"/>
  <c r="BL405" i="36"/>
  <c r="BM405" i="36"/>
  <c r="BN405" i="36"/>
  <c r="BO405" i="36"/>
  <c r="BP405" i="36"/>
  <c r="BQ405" i="36"/>
  <c r="BR405" i="36"/>
  <c r="BS405" i="36"/>
  <c r="BT405" i="36"/>
  <c r="BU405" i="36"/>
  <c r="BV405" i="36"/>
  <c r="BW405" i="36"/>
  <c r="BX405" i="36"/>
  <c r="BY405" i="36"/>
  <c r="BZ405" i="36"/>
  <c r="CA405" i="36"/>
  <c r="CB405" i="36"/>
  <c r="CC405" i="36"/>
  <c r="CD405" i="36"/>
  <c r="CE405" i="36"/>
  <c r="CF405" i="36"/>
  <c r="CG405" i="36"/>
  <c r="CH405" i="36"/>
  <c r="AI406" i="36"/>
  <c r="AJ406" i="36"/>
  <c r="AK406" i="36"/>
  <c r="AL406" i="36"/>
  <c r="AM406" i="36"/>
  <c r="AN406" i="36"/>
  <c r="AO406" i="36"/>
  <c r="AP406" i="36"/>
  <c r="AQ406" i="36"/>
  <c r="AR406" i="36"/>
  <c r="AS406" i="36"/>
  <c r="AT406" i="36"/>
  <c r="AU406" i="36"/>
  <c r="AV406" i="36"/>
  <c r="AW406" i="36"/>
  <c r="AX406" i="36"/>
  <c r="AY406" i="36"/>
  <c r="AZ406" i="36"/>
  <c r="BA406" i="36"/>
  <c r="BB406" i="36"/>
  <c r="BC406" i="36"/>
  <c r="BD406" i="36"/>
  <c r="BE406" i="36"/>
  <c r="BF406" i="36"/>
  <c r="BG406" i="36"/>
  <c r="BH406" i="36"/>
  <c r="BI406" i="36"/>
  <c r="BJ406" i="36"/>
  <c r="BK406" i="36"/>
  <c r="BL406" i="36"/>
  <c r="BM406" i="36"/>
  <c r="BN406" i="36"/>
  <c r="BO406" i="36"/>
  <c r="BP406" i="36"/>
  <c r="BQ406" i="36"/>
  <c r="BR406" i="36"/>
  <c r="BS406" i="36"/>
  <c r="BT406" i="36"/>
  <c r="BU406" i="36"/>
  <c r="BV406" i="36"/>
  <c r="BW406" i="36"/>
  <c r="BX406" i="36"/>
  <c r="BY406" i="36"/>
  <c r="BZ406" i="36"/>
  <c r="CA406" i="36"/>
  <c r="CB406" i="36"/>
  <c r="CC406" i="36"/>
  <c r="CD406" i="36"/>
  <c r="CE406" i="36"/>
  <c r="CF406" i="36"/>
  <c r="CG406" i="36"/>
  <c r="CH406" i="36"/>
  <c r="AI407" i="36"/>
  <c r="AJ407" i="36"/>
  <c r="AK407" i="36"/>
  <c r="AL407" i="36"/>
  <c r="AM407" i="36"/>
  <c r="AN407" i="36"/>
  <c r="AO407" i="36"/>
  <c r="AP407" i="36"/>
  <c r="AQ407" i="36"/>
  <c r="AR407" i="36"/>
  <c r="AS407" i="36"/>
  <c r="AT407" i="36"/>
  <c r="AU407" i="36"/>
  <c r="AV407" i="36"/>
  <c r="AW407" i="36"/>
  <c r="AX407" i="36"/>
  <c r="AY407" i="36"/>
  <c r="AZ407" i="36"/>
  <c r="BA407" i="36"/>
  <c r="BB407" i="36"/>
  <c r="BC407" i="36"/>
  <c r="BD407" i="36"/>
  <c r="BE407" i="36"/>
  <c r="BF407" i="36"/>
  <c r="BG407" i="36"/>
  <c r="BH407" i="36"/>
  <c r="BI407" i="36"/>
  <c r="BJ407" i="36"/>
  <c r="BK407" i="36"/>
  <c r="BL407" i="36"/>
  <c r="BM407" i="36"/>
  <c r="BN407" i="36"/>
  <c r="BO407" i="36"/>
  <c r="BP407" i="36"/>
  <c r="BQ407" i="36"/>
  <c r="BR407" i="36"/>
  <c r="BS407" i="36"/>
  <c r="BT407" i="36"/>
  <c r="BU407" i="36"/>
  <c r="BV407" i="36"/>
  <c r="BW407" i="36"/>
  <c r="BX407" i="36"/>
  <c r="BY407" i="36"/>
  <c r="BZ407" i="36"/>
  <c r="CA407" i="36"/>
  <c r="CB407" i="36"/>
  <c r="CC407" i="36"/>
  <c r="CD407" i="36"/>
  <c r="CE407" i="36"/>
  <c r="CF407" i="36"/>
  <c r="CG407" i="36"/>
  <c r="CH407" i="36"/>
  <c r="AI408" i="36"/>
  <c r="AJ408" i="36"/>
  <c r="AK408" i="36"/>
  <c r="AL408" i="36"/>
  <c r="AM408" i="36"/>
  <c r="AN408" i="36"/>
  <c r="AO408" i="36"/>
  <c r="AP408" i="36"/>
  <c r="AQ408" i="36"/>
  <c r="AR408" i="36"/>
  <c r="AS408" i="36"/>
  <c r="AT408" i="36"/>
  <c r="AU408" i="36"/>
  <c r="AV408" i="36"/>
  <c r="AW408" i="36"/>
  <c r="AX408" i="36"/>
  <c r="AY408" i="36"/>
  <c r="AZ408" i="36"/>
  <c r="BA408" i="36"/>
  <c r="BB408" i="36"/>
  <c r="BC408" i="36"/>
  <c r="BD408" i="36"/>
  <c r="BE408" i="36"/>
  <c r="BF408" i="36"/>
  <c r="BG408" i="36"/>
  <c r="BH408" i="36"/>
  <c r="BI408" i="36"/>
  <c r="BJ408" i="36"/>
  <c r="BK408" i="36"/>
  <c r="BL408" i="36"/>
  <c r="BM408" i="36"/>
  <c r="BN408" i="36"/>
  <c r="BO408" i="36"/>
  <c r="BP408" i="36"/>
  <c r="BQ408" i="36"/>
  <c r="BR408" i="36"/>
  <c r="BS408" i="36"/>
  <c r="BT408" i="36"/>
  <c r="BU408" i="36"/>
  <c r="BV408" i="36"/>
  <c r="BW408" i="36"/>
  <c r="BX408" i="36"/>
  <c r="BY408" i="36"/>
  <c r="BZ408" i="36"/>
  <c r="CA408" i="36"/>
  <c r="CB408" i="36"/>
  <c r="CC408" i="36"/>
  <c r="CD408" i="36"/>
  <c r="CE408" i="36"/>
  <c r="CF408" i="36"/>
  <c r="CG408" i="36"/>
  <c r="CH408" i="36"/>
  <c r="AI409" i="36"/>
  <c r="AJ409" i="36"/>
  <c r="AK409" i="36"/>
  <c r="AL409" i="36"/>
  <c r="AM409" i="36"/>
  <c r="AN409" i="36"/>
  <c r="AO409" i="36"/>
  <c r="AP409" i="36"/>
  <c r="AQ409" i="36"/>
  <c r="AR409" i="36"/>
  <c r="AS409" i="36"/>
  <c r="AT409" i="36"/>
  <c r="AU409" i="36"/>
  <c r="AV409" i="36"/>
  <c r="AW409" i="36"/>
  <c r="AX409" i="36"/>
  <c r="AY409" i="36"/>
  <c r="AZ409" i="36"/>
  <c r="BA409" i="36"/>
  <c r="BB409" i="36"/>
  <c r="BC409" i="36"/>
  <c r="BD409" i="36"/>
  <c r="BE409" i="36"/>
  <c r="BF409" i="36"/>
  <c r="BG409" i="36"/>
  <c r="BH409" i="36"/>
  <c r="BI409" i="36"/>
  <c r="BJ409" i="36"/>
  <c r="BK409" i="36"/>
  <c r="BL409" i="36"/>
  <c r="BM409" i="36"/>
  <c r="BN409" i="36"/>
  <c r="BO409" i="36"/>
  <c r="BP409" i="36"/>
  <c r="BQ409" i="36"/>
  <c r="BR409" i="36"/>
  <c r="BS409" i="36"/>
  <c r="BT409" i="36"/>
  <c r="BU409" i="36"/>
  <c r="BV409" i="36"/>
  <c r="BW409" i="36"/>
  <c r="BX409" i="36"/>
  <c r="BY409" i="36"/>
  <c r="BZ409" i="36"/>
  <c r="CA409" i="36"/>
  <c r="CB409" i="36"/>
  <c r="CC409" i="36"/>
  <c r="CD409" i="36"/>
  <c r="CE409" i="36"/>
  <c r="CF409" i="36"/>
  <c r="CG409" i="36"/>
  <c r="CH409" i="36"/>
  <c r="AI410" i="36"/>
  <c r="AJ410" i="36"/>
  <c r="AK410" i="36"/>
  <c r="AL410" i="36"/>
  <c r="AM410" i="36"/>
  <c r="AN410" i="36"/>
  <c r="AO410" i="36"/>
  <c r="AP410" i="36"/>
  <c r="AQ410" i="36"/>
  <c r="AR410" i="36"/>
  <c r="AS410" i="36"/>
  <c r="AT410" i="36"/>
  <c r="AU410" i="36"/>
  <c r="AV410" i="36"/>
  <c r="AW410" i="36"/>
  <c r="AX410" i="36"/>
  <c r="AY410" i="36"/>
  <c r="AZ410" i="36"/>
  <c r="BA410" i="36"/>
  <c r="BB410" i="36"/>
  <c r="BC410" i="36"/>
  <c r="BD410" i="36"/>
  <c r="BE410" i="36"/>
  <c r="BF410" i="36"/>
  <c r="BG410" i="36"/>
  <c r="BH410" i="36"/>
  <c r="BI410" i="36"/>
  <c r="BJ410" i="36"/>
  <c r="BK410" i="36"/>
  <c r="BL410" i="36"/>
  <c r="BM410" i="36"/>
  <c r="BN410" i="36"/>
  <c r="BO410" i="36"/>
  <c r="BP410" i="36"/>
  <c r="BQ410" i="36"/>
  <c r="BR410" i="36"/>
  <c r="BS410" i="36"/>
  <c r="BT410" i="36"/>
  <c r="BU410" i="36"/>
  <c r="BV410" i="36"/>
  <c r="BW410" i="36"/>
  <c r="BX410" i="36"/>
  <c r="BY410" i="36"/>
  <c r="BZ410" i="36"/>
  <c r="CA410" i="36"/>
  <c r="CB410" i="36"/>
  <c r="CC410" i="36"/>
  <c r="CD410" i="36"/>
  <c r="CE410" i="36"/>
  <c r="CF410" i="36"/>
  <c r="CG410" i="36"/>
  <c r="CH410" i="36"/>
  <c r="AI411" i="36"/>
  <c r="AJ411" i="36"/>
  <c r="AK411" i="36"/>
  <c r="AL411" i="36"/>
  <c r="AM411" i="36"/>
  <c r="AN411" i="36"/>
  <c r="AO411" i="36"/>
  <c r="AP411" i="36"/>
  <c r="AQ411" i="36"/>
  <c r="AR411" i="36"/>
  <c r="AS411" i="36"/>
  <c r="AT411" i="36"/>
  <c r="AU411" i="36"/>
  <c r="AV411" i="36"/>
  <c r="AW411" i="36"/>
  <c r="AX411" i="36"/>
  <c r="AY411" i="36"/>
  <c r="AZ411" i="36"/>
  <c r="BA411" i="36"/>
  <c r="BB411" i="36"/>
  <c r="BC411" i="36"/>
  <c r="BD411" i="36"/>
  <c r="BE411" i="36"/>
  <c r="BF411" i="36"/>
  <c r="BG411" i="36"/>
  <c r="BH411" i="36"/>
  <c r="BI411" i="36"/>
  <c r="BJ411" i="36"/>
  <c r="BK411" i="36"/>
  <c r="BL411" i="36"/>
  <c r="BM411" i="36"/>
  <c r="BN411" i="36"/>
  <c r="BO411" i="36"/>
  <c r="BP411" i="36"/>
  <c r="BQ411" i="36"/>
  <c r="BR411" i="36"/>
  <c r="BS411" i="36"/>
  <c r="BT411" i="36"/>
  <c r="BU411" i="36"/>
  <c r="BV411" i="36"/>
  <c r="BW411" i="36"/>
  <c r="BX411" i="36"/>
  <c r="BY411" i="36"/>
  <c r="BZ411" i="36"/>
  <c r="CA411" i="36"/>
  <c r="CB411" i="36"/>
  <c r="CC411" i="36"/>
  <c r="CD411" i="36"/>
  <c r="CE411" i="36"/>
  <c r="CF411" i="36"/>
  <c r="CG411" i="36"/>
  <c r="CH411" i="36"/>
  <c r="AI412" i="36"/>
  <c r="AJ412" i="36"/>
  <c r="AK412" i="36"/>
  <c r="AL412" i="36"/>
  <c r="AM412" i="36"/>
  <c r="AN412" i="36"/>
  <c r="AO412" i="36"/>
  <c r="AP412" i="36"/>
  <c r="AQ412" i="36"/>
  <c r="AR412" i="36"/>
  <c r="AS412" i="36"/>
  <c r="AT412" i="36"/>
  <c r="AU412" i="36"/>
  <c r="AV412" i="36"/>
  <c r="AW412" i="36"/>
  <c r="AX412" i="36"/>
  <c r="AY412" i="36"/>
  <c r="AZ412" i="36"/>
  <c r="BA412" i="36"/>
  <c r="BB412" i="36"/>
  <c r="BC412" i="36"/>
  <c r="BD412" i="36"/>
  <c r="BE412" i="36"/>
  <c r="BF412" i="36"/>
  <c r="BG412" i="36"/>
  <c r="BH412" i="36"/>
  <c r="BI412" i="36"/>
  <c r="BJ412" i="36"/>
  <c r="BK412" i="36"/>
  <c r="BL412" i="36"/>
  <c r="BM412" i="36"/>
  <c r="BN412" i="36"/>
  <c r="BO412" i="36"/>
  <c r="BP412" i="36"/>
  <c r="BQ412" i="36"/>
  <c r="BR412" i="36"/>
  <c r="BS412" i="36"/>
  <c r="BT412" i="36"/>
  <c r="BU412" i="36"/>
  <c r="BV412" i="36"/>
  <c r="BW412" i="36"/>
  <c r="BX412" i="36"/>
  <c r="BY412" i="36"/>
  <c r="BZ412" i="36"/>
  <c r="CA412" i="36"/>
  <c r="CB412" i="36"/>
  <c r="CC412" i="36"/>
  <c r="CD412" i="36"/>
  <c r="CE412" i="36"/>
  <c r="CF412" i="36"/>
  <c r="CG412" i="36"/>
  <c r="CH412" i="36"/>
  <c r="AI413" i="36"/>
  <c r="AJ413" i="36"/>
  <c r="AK413" i="36"/>
  <c r="AL413" i="36"/>
  <c r="AM413" i="36"/>
  <c r="AN413" i="36"/>
  <c r="AO413" i="36"/>
  <c r="AP413" i="36"/>
  <c r="AQ413" i="36"/>
  <c r="AR413" i="36"/>
  <c r="AS413" i="36"/>
  <c r="AT413" i="36"/>
  <c r="AU413" i="36"/>
  <c r="AV413" i="36"/>
  <c r="AW413" i="36"/>
  <c r="AX413" i="36"/>
  <c r="AY413" i="36"/>
  <c r="AZ413" i="36"/>
  <c r="BA413" i="36"/>
  <c r="BB413" i="36"/>
  <c r="BC413" i="36"/>
  <c r="BD413" i="36"/>
  <c r="BE413" i="36"/>
  <c r="BF413" i="36"/>
  <c r="BG413" i="36"/>
  <c r="BH413" i="36"/>
  <c r="BI413" i="36"/>
  <c r="BJ413" i="36"/>
  <c r="BK413" i="36"/>
  <c r="BL413" i="36"/>
  <c r="BM413" i="36"/>
  <c r="BN413" i="36"/>
  <c r="BO413" i="36"/>
  <c r="BP413" i="36"/>
  <c r="BQ413" i="36"/>
  <c r="BR413" i="36"/>
  <c r="BS413" i="36"/>
  <c r="BT413" i="36"/>
  <c r="BU413" i="36"/>
  <c r="BV413" i="36"/>
  <c r="BW413" i="36"/>
  <c r="BX413" i="36"/>
  <c r="BY413" i="36"/>
  <c r="BZ413" i="36"/>
  <c r="CA413" i="36"/>
  <c r="CB413" i="36"/>
  <c r="CC413" i="36"/>
  <c r="CD413" i="36"/>
  <c r="CE413" i="36"/>
  <c r="CF413" i="36"/>
  <c r="CG413" i="36"/>
  <c r="CH413" i="36"/>
  <c r="AI414" i="36"/>
  <c r="AJ414" i="36"/>
  <c r="AK414" i="36"/>
  <c r="AL414" i="36"/>
  <c r="AM414" i="36"/>
  <c r="AN414" i="36"/>
  <c r="AO414" i="36"/>
  <c r="AP414" i="36"/>
  <c r="AQ414" i="36"/>
  <c r="AR414" i="36"/>
  <c r="AS414" i="36"/>
  <c r="AT414" i="36"/>
  <c r="AU414" i="36"/>
  <c r="AV414" i="36"/>
  <c r="AW414" i="36"/>
  <c r="AX414" i="36"/>
  <c r="AY414" i="36"/>
  <c r="AZ414" i="36"/>
  <c r="BA414" i="36"/>
  <c r="BB414" i="36"/>
  <c r="BC414" i="36"/>
  <c r="BD414" i="36"/>
  <c r="BE414" i="36"/>
  <c r="BF414" i="36"/>
  <c r="BG414" i="36"/>
  <c r="BH414" i="36"/>
  <c r="BI414" i="36"/>
  <c r="BJ414" i="36"/>
  <c r="BK414" i="36"/>
  <c r="BL414" i="36"/>
  <c r="BM414" i="36"/>
  <c r="BN414" i="36"/>
  <c r="BO414" i="36"/>
  <c r="BP414" i="36"/>
  <c r="BQ414" i="36"/>
  <c r="BR414" i="36"/>
  <c r="BS414" i="36"/>
  <c r="BT414" i="36"/>
  <c r="BU414" i="36"/>
  <c r="BV414" i="36"/>
  <c r="BW414" i="36"/>
  <c r="BX414" i="36"/>
  <c r="BY414" i="36"/>
  <c r="BZ414" i="36"/>
  <c r="CA414" i="36"/>
  <c r="CB414" i="36"/>
  <c r="CC414" i="36"/>
  <c r="CD414" i="36"/>
  <c r="CE414" i="36"/>
  <c r="CF414" i="36"/>
  <c r="CG414" i="36"/>
  <c r="CH414" i="36"/>
  <c r="AI415" i="36"/>
  <c r="AJ415" i="36"/>
  <c r="AK415" i="36"/>
  <c r="AL415" i="36"/>
  <c r="AM415" i="36"/>
  <c r="AN415" i="36"/>
  <c r="AO415" i="36"/>
  <c r="AP415" i="36"/>
  <c r="AQ415" i="36"/>
  <c r="AR415" i="36"/>
  <c r="AS415" i="36"/>
  <c r="AT415" i="36"/>
  <c r="AU415" i="36"/>
  <c r="AV415" i="36"/>
  <c r="AW415" i="36"/>
  <c r="AX415" i="36"/>
  <c r="AY415" i="36"/>
  <c r="AZ415" i="36"/>
  <c r="BA415" i="36"/>
  <c r="BB415" i="36"/>
  <c r="BC415" i="36"/>
  <c r="BD415" i="36"/>
  <c r="BE415" i="36"/>
  <c r="BF415" i="36"/>
  <c r="BG415" i="36"/>
  <c r="BH415" i="36"/>
  <c r="BI415" i="36"/>
  <c r="BJ415" i="36"/>
  <c r="BK415" i="36"/>
  <c r="BL415" i="36"/>
  <c r="BM415" i="36"/>
  <c r="BN415" i="36"/>
  <c r="BO415" i="36"/>
  <c r="BP415" i="36"/>
  <c r="BQ415" i="36"/>
  <c r="BR415" i="36"/>
  <c r="BS415" i="36"/>
  <c r="BT415" i="36"/>
  <c r="BU415" i="36"/>
  <c r="BV415" i="36"/>
  <c r="BW415" i="36"/>
  <c r="BX415" i="36"/>
  <c r="BY415" i="36"/>
  <c r="BZ415" i="36"/>
  <c r="CA415" i="36"/>
  <c r="CB415" i="36"/>
  <c r="CC415" i="36"/>
  <c r="CD415" i="36"/>
  <c r="CE415" i="36"/>
  <c r="CF415" i="36"/>
  <c r="CG415" i="36"/>
  <c r="CH415" i="36"/>
  <c r="AI416" i="36"/>
  <c r="AJ416" i="36"/>
  <c r="AK416" i="36"/>
  <c r="AL416" i="36"/>
  <c r="AM416" i="36"/>
  <c r="AN416" i="36"/>
  <c r="AO416" i="36"/>
  <c r="AP416" i="36"/>
  <c r="AQ416" i="36"/>
  <c r="AR416" i="36"/>
  <c r="AS416" i="36"/>
  <c r="AT416" i="36"/>
  <c r="AU416" i="36"/>
  <c r="AV416" i="36"/>
  <c r="AW416" i="36"/>
  <c r="AX416" i="36"/>
  <c r="AY416" i="36"/>
  <c r="AZ416" i="36"/>
  <c r="BA416" i="36"/>
  <c r="BB416" i="36"/>
  <c r="BC416" i="36"/>
  <c r="BD416" i="36"/>
  <c r="BE416" i="36"/>
  <c r="BF416" i="36"/>
  <c r="BG416" i="36"/>
  <c r="BH416" i="36"/>
  <c r="BI416" i="36"/>
  <c r="BJ416" i="36"/>
  <c r="BK416" i="36"/>
  <c r="BL416" i="36"/>
  <c r="BM416" i="36"/>
  <c r="BN416" i="36"/>
  <c r="BO416" i="36"/>
  <c r="BP416" i="36"/>
  <c r="BQ416" i="36"/>
  <c r="BR416" i="36"/>
  <c r="BS416" i="36"/>
  <c r="BT416" i="36"/>
  <c r="BU416" i="36"/>
  <c r="BV416" i="36"/>
  <c r="BW416" i="36"/>
  <c r="BX416" i="36"/>
  <c r="BY416" i="36"/>
  <c r="BZ416" i="36"/>
  <c r="CA416" i="36"/>
  <c r="CB416" i="36"/>
  <c r="CC416" i="36"/>
  <c r="CD416" i="36"/>
  <c r="CE416" i="36"/>
  <c r="CF416" i="36"/>
  <c r="CG416" i="36"/>
  <c r="CH416" i="36"/>
  <c r="AI417" i="36"/>
  <c r="AJ417" i="36"/>
  <c r="AK417" i="36"/>
  <c r="AL417" i="36"/>
  <c r="AM417" i="36"/>
  <c r="AN417" i="36"/>
  <c r="AO417" i="36"/>
  <c r="AP417" i="36"/>
  <c r="AQ417" i="36"/>
  <c r="AR417" i="36"/>
  <c r="AS417" i="36"/>
  <c r="AT417" i="36"/>
  <c r="AU417" i="36"/>
  <c r="AV417" i="36"/>
  <c r="AW417" i="36"/>
  <c r="AX417" i="36"/>
  <c r="AY417" i="36"/>
  <c r="AZ417" i="36"/>
  <c r="BA417" i="36"/>
  <c r="BB417" i="36"/>
  <c r="BC417" i="36"/>
  <c r="BD417" i="36"/>
  <c r="BE417" i="36"/>
  <c r="BF417" i="36"/>
  <c r="BG417" i="36"/>
  <c r="BH417" i="36"/>
  <c r="BI417" i="36"/>
  <c r="BJ417" i="36"/>
  <c r="BK417" i="36"/>
  <c r="BL417" i="36"/>
  <c r="BM417" i="36"/>
  <c r="BN417" i="36"/>
  <c r="BO417" i="36"/>
  <c r="BP417" i="36"/>
  <c r="BQ417" i="36"/>
  <c r="BR417" i="36"/>
  <c r="BS417" i="36"/>
  <c r="BT417" i="36"/>
  <c r="BU417" i="36"/>
  <c r="BV417" i="36"/>
  <c r="BW417" i="36"/>
  <c r="BX417" i="36"/>
  <c r="BY417" i="36"/>
  <c r="BZ417" i="36"/>
  <c r="CA417" i="36"/>
  <c r="CB417" i="36"/>
  <c r="CC417" i="36"/>
  <c r="CD417" i="36"/>
  <c r="CE417" i="36"/>
  <c r="CF417" i="36"/>
  <c r="CG417" i="36"/>
  <c r="CH417" i="36"/>
  <c r="AI418" i="36"/>
  <c r="AJ418" i="36"/>
  <c r="AK418" i="36"/>
  <c r="AL418" i="36"/>
  <c r="AM418" i="36"/>
  <c r="AN418" i="36"/>
  <c r="AO418" i="36"/>
  <c r="AP418" i="36"/>
  <c r="AQ418" i="36"/>
  <c r="AR418" i="36"/>
  <c r="AS418" i="36"/>
  <c r="AT418" i="36"/>
  <c r="AU418" i="36"/>
  <c r="AV418" i="36"/>
  <c r="AW418" i="36"/>
  <c r="AX418" i="36"/>
  <c r="AY418" i="36"/>
  <c r="AZ418" i="36"/>
  <c r="BA418" i="36"/>
  <c r="BB418" i="36"/>
  <c r="BC418" i="36"/>
  <c r="BD418" i="36"/>
  <c r="BE418" i="36"/>
  <c r="BF418" i="36"/>
  <c r="BG418" i="36"/>
  <c r="BH418" i="36"/>
  <c r="BI418" i="36"/>
  <c r="BJ418" i="36"/>
  <c r="BK418" i="36"/>
  <c r="BL418" i="36"/>
  <c r="BM418" i="36"/>
  <c r="BN418" i="36"/>
  <c r="BO418" i="36"/>
  <c r="BP418" i="36"/>
  <c r="BQ418" i="36"/>
  <c r="BR418" i="36"/>
  <c r="BS418" i="36"/>
  <c r="BT418" i="36"/>
  <c r="BU418" i="36"/>
  <c r="BV418" i="36"/>
  <c r="BW418" i="36"/>
  <c r="BX418" i="36"/>
  <c r="BY418" i="36"/>
  <c r="BZ418" i="36"/>
  <c r="CA418" i="36"/>
  <c r="CB418" i="36"/>
  <c r="CC418" i="36"/>
  <c r="CD418" i="36"/>
  <c r="CE418" i="36"/>
  <c r="CF418" i="36"/>
  <c r="CG418" i="36"/>
  <c r="CH418" i="36"/>
  <c r="AI419" i="36"/>
  <c r="AJ419" i="36"/>
  <c r="AK419" i="36"/>
  <c r="AL419" i="36"/>
  <c r="AM419" i="36"/>
  <c r="AN419" i="36"/>
  <c r="AO419" i="36"/>
  <c r="AP419" i="36"/>
  <c r="AQ419" i="36"/>
  <c r="AR419" i="36"/>
  <c r="AS419" i="36"/>
  <c r="AT419" i="36"/>
  <c r="AU419" i="36"/>
  <c r="AV419" i="36"/>
  <c r="AW419" i="36"/>
  <c r="AX419" i="36"/>
  <c r="AY419" i="36"/>
  <c r="AZ419" i="36"/>
  <c r="BA419" i="36"/>
  <c r="BB419" i="36"/>
  <c r="BC419" i="36"/>
  <c r="BD419" i="36"/>
  <c r="BE419" i="36"/>
  <c r="BF419" i="36"/>
  <c r="BG419" i="36"/>
  <c r="BH419" i="36"/>
  <c r="BI419" i="36"/>
  <c r="BJ419" i="36"/>
  <c r="BK419" i="36"/>
  <c r="BL419" i="36"/>
  <c r="BM419" i="36"/>
  <c r="BN419" i="36"/>
  <c r="BO419" i="36"/>
  <c r="BP419" i="36"/>
  <c r="BQ419" i="36"/>
  <c r="BR419" i="36"/>
  <c r="BS419" i="36"/>
  <c r="BT419" i="36"/>
  <c r="BU419" i="36"/>
  <c r="BV419" i="36"/>
  <c r="BW419" i="36"/>
  <c r="BX419" i="36"/>
  <c r="BY419" i="36"/>
  <c r="BZ419" i="36"/>
  <c r="CA419" i="36"/>
  <c r="CB419" i="36"/>
  <c r="CC419" i="36"/>
  <c r="CD419" i="36"/>
  <c r="CE419" i="36"/>
  <c r="CF419" i="36"/>
  <c r="CG419" i="36"/>
  <c r="CH419" i="36"/>
  <c r="AI420" i="36"/>
  <c r="AJ420" i="36"/>
  <c r="AK420" i="36"/>
  <c r="AL420" i="36"/>
  <c r="AM420" i="36"/>
  <c r="AN420" i="36"/>
  <c r="AO420" i="36"/>
  <c r="AP420" i="36"/>
  <c r="AQ420" i="36"/>
  <c r="AR420" i="36"/>
  <c r="AS420" i="36"/>
  <c r="AT420" i="36"/>
  <c r="AU420" i="36"/>
  <c r="AV420" i="36"/>
  <c r="AW420" i="36"/>
  <c r="AX420" i="36"/>
  <c r="AY420" i="36"/>
  <c r="AZ420" i="36"/>
  <c r="BA420" i="36"/>
  <c r="BB420" i="36"/>
  <c r="BC420" i="36"/>
  <c r="BD420" i="36"/>
  <c r="BE420" i="36"/>
  <c r="BF420" i="36"/>
  <c r="BG420" i="36"/>
  <c r="BH420" i="36"/>
  <c r="BI420" i="36"/>
  <c r="BJ420" i="36"/>
  <c r="BK420" i="36"/>
  <c r="BL420" i="36"/>
  <c r="BM420" i="36"/>
  <c r="BN420" i="36"/>
  <c r="BO420" i="36"/>
  <c r="BP420" i="36"/>
  <c r="BQ420" i="36"/>
  <c r="BR420" i="36"/>
  <c r="BS420" i="36"/>
  <c r="BT420" i="36"/>
  <c r="BU420" i="36"/>
  <c r="BV420" i="36"/>
  <c r="BW420" i="36"/>
  <c r="BX420" i="36"/>
  <c r="BY420" i="36"/>
  <c r="BZ420" i="36"/>
  <c r="CA420" i="36"/>
  <c r="CB420" i="36"/>
  <c r="CC420" i="36"/>
  <c r="CD420" i="36"/>
  <c r="CE420" i="36"/>
  <c r="CF420" i="36"/>
  <c r="CG420" i="36"/>
  <c r="CH420" i="36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C287" i="36"/>
  <c r="D287" i="36"/>
  <c r="E287" i="36"/>
  <c r="F287" i="36"/>
  <c r="G287" i="36"/>
  <c r="H287" i="36"/>
  <c r="I287" i="36"/>
  <c r="J287" i="36"/>
  <c r="K287" i="36"/>
  <c r="L287" i="36"/>
  <c r="M287" i="36"/>
  <c r="N287" i="36"/>
  <c r="O287" i="36"/>
  <c r="P287" i="36"/>
  <c r="Q287" i="36"/>
  <c r="R287" i="36"/>
  <c r="S287" i="36"/>
  <c r="T287" i="36"/>
  <c r="U287" i="36"/>
  <c r="V287" i="36"/>
  <c r="W287" i="36"/>
  <c r="X287" i="36"/>
  <c r="Y287" i="36"/>
  <c r="Z287" i="36"/>
  <c r="AA287" i="36"/>
  <c r="AB287" i="36"/>
  <c r="AC287" i="36"/>
  <c r="AD287" i="36"/>
  <c r="AE287" i="36"/>
  <c r="AF287" i="36"/>
  <c r="AG287" i="36"/>
  <c r="AH287" i="36"/>
  <c r="C288" i="36"/>
  <c r="D288" i="36"/>
  <c r="E288" i="36"/>
  <c r="F288" i="36"/>
  <c r="G288" i="36"/>
  <c r="H288" i="36"/>
  <c r="I288" i="36"/>
  <c r="J288" i="36"/>
  <c r="K288" i="36"/>
  <c r="L288" i="36"/>
  <c r="M288" i="36"/>
  <c r="N288" i="36"/>
  <c r="O288" i="36"/>
  <c r="P288" i="36"/>
  <c r="Q288" i="36"/>
  <c r="R288" i="36"/>
  <c r="S288" i="36"/>
  <c r="T288" i="36"/>
  <c r="U288" i="36"/>
  <c r="V288" i="36"/>
  <c r="W288" i="36"/>
  <c r="X288" i="36"/>
  <c r="Y288" i="36"/>
  <c r="Z288" i="36"/>
  <c r="AA288" i="36"/>
  <c r="AB288" i="36"/>
  <c r="AC288" i="36"/>
  <c r="AD288" i="36"/>
  <c r="AE288" i="36"/>
  <c r="AF288" i="36"/>
  <c r="AG288" i="36"/>
  <c r="AH288" i="36"/>
  <c r="C289" i="36"/>
  <c r="D289" i="36"/>
  <c r="E289" i="36"/>
  <c r="F289" i="36"/>
  <c r="G289" i="36"/>
  <c r="H289" i="36"/>
  <c r="I289" i="36"/>
  <c r="J289" i="36"/>
  <c r="K289" i="36"/>
  <c r="L289" i="36"/>
  <c r="M289" i="36"/>
  <c r="N289" i="36"/>
  <c r="O289" i="36"/>
  <c r="P289" i="36"/>
  <c r="Q289" i="36"/>
  <c r="R289" i="36"/>
  <c r="S289" i="36"/>
  <c r="T289" i="36"/>
  <c r="U289" i="36"/>
  <c r="V289" i="36"/>
  <c r="W289" i="36"/>
  <c r="X289" i="36"/>
  <c r="Y289" i="36"/>
  <c r="Z289" i="36"/>
  <c r="AA289" i="36"/>
  <c r="AB289" i="36"/>
  <c r="AC289" i="36"/>
  <c r="AD289" i="36"/>
  <c r="AE289" i="36"/>
  <c r="AF289" i="36"/>
  <c r="AG289" i="36"/>
  <c r="AH289" i="36"/>
  <c r="C290" i="36"/>
  <c r="D290" i="36"/>
  <c r="E290" i="36"/>
  <c r="F290" i="36"/>
  <c r="G290" i="36"/>
  <c r="H290" i="36"/>
  <c r="I290" i="36"/>
  <c r="J290" i="36"/>
  <c r="K290" i="36"/>
  <c r="L290" i="36"/>
  <c r="M290" i="36"/>
  <c r="N290" i="36"/>
  <c r="O290" i="36"/>
  <c r="P290" i="36"/>
  <c r="Q290" i="36"/>
  <c r="R290" i="36"/>
  <c r="S290" i="36"/>
  <c r="T290" i="36"/>
  <c r="U290" i="36"/>
  <c r="V290" i="36"/>
  <c r="W290" i="36"/>
  <c r="X290" i="36"/>
  <c r="Y290" i="36"/>
  <c r="Z290" i="36"/>
  <c r="AA290" i="36"/>
  <c r="AB290" i="36"/>
  <c r="AC290" i="36"/>
  <c r="AD290" i="36"/>
  <c r="AE290" i="36"/>
  <c r="AF290" i="36"/>
  <c r="AG290" i="36"/>
  <c r="AH290" i="36"/>
  <c r="C291" i="36"/>
  <c r="D291" i="36"/>
  <c r="E291" i="36"/>
  <c r="F291" i="36"/>
  <c r="G291" i="36"/>
  <c r="H291" i="36"/>
  <c r="I291" i="36"/>
  <c r="J291" i="36"/>
  <c r="K291" i="36"/>
  <c r="L291" i="36"/>
  <c r="M291" i="36"/>
  <c r="N291" i="36"/>
  <c r="O291" i="36"/>
  <c r="P291" i="36"/>
  <c r="Q291" i="36"/>
  <c r="R291" i="36"/>
  <c r="S291" i="36"/>
  <c r="T291" i="36"/>
  <c r="U291" i="36"/>
  <c r="V291" i="36"/>
  <c r="W291" i="36"/>
  <c r="X291" i="36"/>
  <c r="Y291" i="36"/>
  <c r="Z291" i="36"/>
  <c r="AA291" i="36"/>
  <c r="AB291" i="36"/>
  <c r="AC291" i="36"/>
  <c r="AD291" i="36"/>
  <c r="AE291" i="36"/>
  <c r="AF291" i="36"/>
  <c r="AG291" i="36"/>
  <c r="AH291" i="36"/>
  <c r="C292" i="36"/>
  <c r="D292" i="36"/>
  <c r="E292" i="36"/>
  <c r="F292" i="36"/>
  <c r="G292" i="36"/>
  <c r="H292" i="36"/>
  <c r="I292" i="36"/>
  <c r="J292" i="36"/>
  <c r="K292" i="36"/>
  <c r="L292" i="36"/>
  <c r="M292" i="36"/>
  <c r="N292" i="36"/>
  <c r="O292" i="36"/>
  <c r="P292" i="36"/>
  <c r="Q292" i="36"/>
  <c r="R292" i="36"/>
  <c r="S292" i="36"/>
  <c r="T292" i="36"/>
  <c r="U292" i="36"/>
  <c r="V292" i="36"/>
  <c r="W292" i="36"/>
  <c r="X292" i="36"/>
  <c r="Y292" i="36"/>
  <c r="Z292" i="36"/>
  <c r="AA292" i="36"/>
  <c r="AB292" i="36"/>
  <c r="AC292" i="36"/>
  <c r="AD292" i="36"/>
  <c r="AE292" i="36"/>
  <c r="AF292" i="36"/>
  <c r="AG292" i="36"/>
  <c r="AH292" i="36"/>
  <c r="C293" i="36"/>
  <c r="D293" i="36"/>
  <c r="E293" i="36"/>
  <c r="F293" i="36"/>
  <c r="G293" i="36"/>
  <c r="H293" i="36"/>
  <c r="I293" i="36"/>
  <c r="J293" i="36"/>
  <c r="K293" i="36"/>
  <c r="L293" i="36"/>
  <c r="M293" i="36"/>
  <c r="N293" i="36"/>
  <c r="O293" i="36"/>
  <c r="P293" i="36"/>
  <c r="Q293" i="36"/>
  <c r="R293" i="36"/>
  <c r="S293" i="36"/>
  <c r="T293" i="36"/>
  <c r="U293" i="36"/>
  <c r="V293" i="36"/>
  <c r="W293" i="36"/>
  <c r="X293" i="36"/>
  <c r="Y293" i="36"/>
  <c r="Z293" i="36"/>
  <c r="AA293" i="36"/>
  <c r="AB293" i="36"/>
  <c r="AC293" i="36"/>
  <c r="AD293" i="36"/>
  <c r="AE293" i="36"/>
  <c r="AF293" i="36"/>
  <c r="AG293" i="36"/>
  <c r="AH293" i="36"/>
  <c r="C294" i="36"/>
  <c r="D294" i="36"/>
  <c r="E294" i="36"/>
  <c r="F294" i="36"/>
  <c r="G294" i="36"/>
  <c r="H294" i="36"/>
  <c r="I294" i="36"/>
  <c r="J294" i="36"/>
  <c r="K294" i="36"/>
  <c r="L294" i="36"/>
  <c r="M294" i="36"/>
  <c r="N294" i="36"/>
  <c r="O294" i="36"/>
  <c r="P294" i="36"/>
  <c r="Q294" i="36"/>
  <c r="R294" i="36"/>
  <c r="S294" i="36"/>
  <c r="T294" i="36"/>
  <c r="U294" i="36"/>
  <c r="V294" i="36"/>
  <c r="W294" i="36"/>
  <c r="X294" i="36"/>
  <c r="Y294" i="36"/>
  <c r="Z294" i="36"/>
  <c r="AA294" i="36"/>
  <c r="AB294" i="36"/>
  <c r="AC294" i="36"/>
  <c r="AD294" i="36"/>
  <c r="AE294" i="36"/>
  <c r="AF294" i="36"/>
  <c r="AG294" i="36"/>
  <c r="AH294" i="36"/>
  <c r="C295" i="36"/>
  <c r="D295" i="36"/>
  <c r="E295" i="36"/>
  <c r="F295" i="36"/>
  <c r="G295" i="36"/>
  <c r="H295" i="36"/>
  <c r="I295" i="36"/>
  <c r="J295" i="36"/>
  <c r="K295" i="36"/>
  <c r="L295" i="36"/>
  <c r="M295" i="36"/>
  <c r="N295" i="36"/>
  <c r="O295" i="36"/>
  <c r="P295" i="36"/>
  <c r="Q295" i="36"/>
  <c r="R295" i="36"/>
  <c r="S295" i="36"/>
  <c r="T295" i="36"/>
  <c r="U295" i="36"/>
  <c r="V295" i="36"/>
  <c r="W295" i="36"/>
  <c r="X295" i="36"/>
  <c r="Y295" i="36"/>
  <c r="Z295" i="36"/>
  <c r="AA295" i="36"/>
  <c r="AB295" i="36"/>
  <c r="AC295" i="36"/>
  <c r="AD295" i="36"/>
  <c r="AE295" i="36"/>
  <c r="AF295" i="36"/>
  <c r="AG295" i="36"/>
  <c r="AH295" i="36"/>
  <c r="C296" i="36"/>
  <c r="D296" i="36"/>
  <c r="E296" i="36"/>
  <c r="F296" i="36"/>
  <c r="G296" i="36"/>
  <c r="H296" i="36"/>
  <c r="I296" i="36"/>
  <c r="J296" i="36"/>
  <c r="K296" i="36"/>
  <c r="L296" i="36"/>
  <c r="M296" i="36"/>
  <c r="N296" i="36"/>
  <c r="O296" i="36"/>
  <c r="P296" i="36"/>
  <c r="Q296" i="36"/>
  <c r="R296" i="36"/>
  <c r="S296" i="36"/>
  <c r="T296" i="36"/>
  <c r="U296" i="36"/>
  <c r="V296" i="36"/>
  <c r="W296" i="36"/>
  <c r="X296" i="36"/>
  <c r="Y296" i="36"/>
  <c r="Z296" i="36"/>
  <c r="AA296" i="36"/>
  <c r="AB296" i="36"/>
  <c r="AC296" i="36"/>
  <c r="AD296" i="36"/>
  <c r="AE296" i="36"/>
  <c r="AF296" i="36"/>
  <c r="AG296" i="36"/>
  <c r="AH296" i="36"/>
  <c r="C297" i="36"/>
  <c r="D297" i="36"/>
  <c r="E297" i="36"/>
  <c r="F297" i="36"/>
  <c r="G297" i="36"/>
  <c r="H297" i="36"/>
  <c r="I297" i="36"/>
  <c r="J297" i="36"/>
  <c r="K297" i="36"/>
  <c r="L297" i="36"/>
  <c r="M297" i="36"/>
  <c r="N297" i="36"/>
  <c r="O297" i="36"/>
  <c r="P297" i="36"/>
  <c r="Q297" i="36"/>
  <c r="R297" i="36"/>
  <c r="S297" i="36"/>
  <c r="T297" i="36"/>
  <c r="U297" i="36"/>
  <c r="V297" i="36"/>
  <c r="W297" i="36"/>
  <c r="X297" i="36"/>
  <c r="Y297" i="36"/>
  <c r="Z297" i="36"/>
  <c r="AA297" i="36"/>
  <c r="AB297" i="36"/>
  <c r="AC297" i="36"/>
  <c r="AD297" i="36"/>
  <c r="AE297" i="36"/>
  <c r="AF297" i="36"/>
  <c r="AG297" i="36"/>
  <c r="AH297" i="36"/>
  <c r="C298" i="36"/>
  <c r="D298" i="36"/>
  <c r="E298" i="36"/>
  <c r="F298" i="36"/>
  <c r="G298" i="36"/>
  <c r="H298" i="36"/>
  <c r="I298" i="36"/>
  <c r="J298" i="36"/>
  <c r="K298" i="36"/>
  <c r="L298" i="36"/>
  <c r="M298" i="36"/>
  <c r="N298" i="36"/>
  <c r="O298" i="36"/>
  <c r="P298" i="36"/>
  <c r="Q298" i="36"/>
  <c r="R298" i="36"/>
  <c r="S298" i="36"/>
  <c r="T298" i="36"/>
  <c r="U298" i="36"/>
  <c r="V298" i="36"/>
  <c r="W298" i="36"/>
  <c r="X298" i="36"/>
  <c r="Y298" i="36"/>
  <c r="Z298" i="36"/>
  <c r="AA298" i="36"/>
  <c r="AB298" i="36"/>
  <c r="AC298" i="36"/>
  <c r="AD298" i="36"/>
  <c r="AE298" i="36"/>
  <c r="AF298" i="36"/>
  <c r="AG298" i="36"/>
  <c r="AH298" i="36"/>
  <c r="C299" i="36"/>
  <c r="D299" i="36"/>
  <c r="E299" i="36"/>
  <c r="F299" i="36"/>
  <c r="G299" i="36"/>
  <c r="H299" i="36"/>
  <c r="I299" i="36"/>
  <c r="J299" i="36"/>
  <c r="K299" i="36"/>
  <c r="L299" i="36"/>
  <c r="M299" i="36"/>
  <c r="N299" i="36"/>
  <c r="O299" i="36"/>
  <c r="P299" i="36"/>
  <c r="Q299" i="36"/>
  <c r="R299" i="36"/>
  <c r="S299" i="36"/>
  <c r="T299" i="36"/>
  <c r="U299" i="36"/>
  <c r="V299" i="36"/>
  <c r="W299" i="36"/>
  <c r="X299" i="36"/>
  <c r="Y299" i="36"/>
  <c r="Z299" i="36"/>
  <c r="AA299" i="36"/>
  <c r="AB299" i="36"/>
  <c r="AC299" i="36"/>
  <c r="AD299" i="36"/>
  <c r="AE299" i="36"/>
  <c r="AF299" i="36"/>
  <c r="AG299" i="36"/>
  <c r="AH299" i="36"/>
  <c r="C300" i="36"/>
  <c r="D300" i="36"/>
  <c r="E300" i="36"/>
  <c r="F300" i="36"/>
  <c r="G300" i="36"/>
  <c r="H300" i="36"/>
  <c r="I300" i="36"/>
  <c r="J300" i="36"/>
  <c r="K300" i="36"/>
  <c r="L300" i="36"/>
  <c r="M300" i="36"/>
  <c r="N300" i="36"/>
  <c r="O300" i="36"/>
  <c r="P300" i="36"/>
  <c r="Q300" i="36"/>
  <c r="R300" i="36"/>
  <c r="S300" i="36"/>
  <c r="T300" i="36"/>
  <c r="U300" i="36"/>
  <c r="V300" i="36"/>
  <c r="W300" i="36"/>
  <c r="X300" i="36"/>
  <c r="Y300" i="36"/>
  <c r="Z300" i="36"/>
  <c r="AA300" i="36"/>
  <c r="AB300" i="36"/>
  <c r="AC300" i="36"/>
  <c r="AD300" i="36"/>
  <c r="AE300" i="36"/>
  <c r="AF300" i="36"/>
  <c r="AG300" i="36"/>
  <c r="AH300" i="36"/>
  <c r="C301" i="36"/>
  <c r="D301" i="36"/>
  <c r="E301" i="36"/>
  <c r="F301" i="36"/>
  <c r="G301" i="36"/>
  <c r="H301" i="36"/>
  <c r="I301" i="36"/>
  <c r="J301" i="36"/>
  <c r="K301" i="36"/>
  <c r="L301" i="36"/>
  <c r="M301" i="36"/>
  <c r="N301" i="36"/>
  <c r="O301" i="36"/>
  <c r="P301" i="36"/>
  <c r="Q301" i="36"/>
  <c r="R301" i="36"/>
  <c r="S301" i="36"/>
  <c r="T301" i="36"/>
  <c r="U301" i="36"/>
  <c r="V301" i="36"/>
  <c r="W301" i="36"/>
  <c r="X301" i="36"/>
  <c r="Y301" i="36"/>
  <c r="Z301" i="36"/>
  <c r="AA301" i="36"/>
  <c r="AB301" i="36"/>
  <c r="AC301" i="36"/>
  <c r="AD301" i="36"/>
  <c r="AE301" i="36"/>
  <c r="AF301" i="36"/>
  <c r="AG301" i="36"/>
  <c r="AH301" i="36"/>
  <c r="C302" i="36"/>
  <c r="D302" i="36"/>
  <c r="E302" i="36"/>
  <c r="F302" i="36"/>
  <c r="G302" i="36"/>
  <c r="H302" i="36"/>
  <c r="I302" i="36"/>
  <c r="J302" i="36"/>
  <c r="K302" i="36"/>
  <c r="L302" i="36"/>
  <c r="M302" i="36"/>
  <c r="N302" i="36"/>
  <c r="O302" i="36"/>
  <c r="P302" i="36"/>
  <c r="Q302" i="36"/>
  <c r="R302" i="36"/>
  <c r="S302" i="36"/>
  <c r="T302" i="36"/>
  <c r="U302" i="36"/>
  <c r="V302" i="36"/>
  <c r="W302" i="36"/>
  <c r="X302" i="36"/>
  <c r="Y302" i="36"/>
  <c r="Z302" i="36"/>
  <c r="AA302" i="36"/>
  <c r="AB302" i="36"/>
  <c r="AC302" i="36"/>
  <c r="AD302" i="36"/>
  <c r="AE302" i="36"/>
  <c r="AF302" i="36"/>
  <c r="AG302" i="36"/>
  <c r="AH302" i="36"/>
  <c r="C303" i="36"/>
  <c r="D303" i="36"/>
  <c r="E303" i="36"/>
  <c r="F303" i="36"/>
  <c r="G303" i="36"/>
  <c r="H303" i="36"/>
  <c r="I303" i="36"/>
  <c r="J303" i="36"/>
  <c r="K303" i="36"/>
  <c r="L303" i="36"/>
  <c r="M303" i="36"/>
  <c r="N303" i="36"/>
  <c r="O303" i="36"/>
  <c r="P303" i="36"/>
  <c r="Q303" i="36"/>
  <c r="R303" i="36"/>
  <c r="S303" i="36"/>
  <c r="T303" i="36"/>
  <c r="U303" i="36"/>
  <c r="V303" i="36"/>
  <c r="W303" i="36"/>
  <c r="X303" i="36"/>
  <c r="Y303" i="36"/>
  <c r="Z303" i="36"/>
  <c r="AA303" i="36"/>
  <c r="AB303" i="36"/>
  <c r="AC303" i="36"/>
  <c r="AD303" i="36"/>
  <c r="AE303" i="36"/>
  <c r="AF303" i="36"/>
  <c r="AG303" i="36"/>
  <c r="AH303" i="36"/>
  <c r="C304" i="36"/>
  <c r="D304" i="36"/>
  <c r="E304" i="36"/>
  <c r="F304" i="36"/>
  <c r="G304" i="36"/>
  <c r="H304" i="36"/>
  <c r="I304" i="36"/>
  <c r="J304" i="36"/>
  <c r="K304" i="36"/>
  <c r="L304" i="36"/>
  <c r="M304" i="36"/>
  <c r="N304" i="36"/>
  <c r="O304" i="36"/>
  <c r="P304" i="36"/>
  <c r="Q304" i="36"/>
  <c r="R304" i="36"/>
  <c r="S304" i="36"/>
  <c r="T304" i="36"/>
  <c r="U304" i="36"/>
  <c r="V304" i="36"/>
  <c r="W304" i="36"/>
  <c r="X304" i="36"/>
  <c r="Y304" i="36"/>
  <c r="Z304" i="36"/>
  <c r="AA304" i="36"/>
  <c r="AB304" i="36"/>
  <c r="AC304" i="36"/>
  <c r="AD304" i="36"/>
  <c r="AE304" i="36"/>
  <c r="AF304" i="36"/>
  <c r="AG304" i="36"/>
  <c r="AH304" i="36"/>
  <c r="C305" i="36"/>
  <c r="D305" i="36"/>
  <c r="E305" i="36"/>
  <c r="F305" i="36"/>
  <c r="G305" i="36"/>
  <c r="H305" i="36"/>
  <c r="I305" i="36"/>
  <c r="J305" i="36"/>
  <c r="K305" i="36"/>
  <c r="L305" i="36"/>
  <c r="M305" i="36"/>
  <c r="N305" i="36"/>
  <c r="O305" i="36"/>
  <c r="P305" i="36"/>
  <c r="Q305" i="36"/>
  <c r="R305" i="36"/>
  <c r="S305" i="36"/>
  <c r="T305" i="36"/>
  <c r="U305" i="36"/>
  <c r="V305" i="36"/>
  <c r="W305" i="36"/>
  <c r="X305" i="36"/>
  <c r="Y305" i="36"/>
  <c r="Z305" i="36"/>
  <c r="AA305" i="36"/>
  <c r="AB305" i="36"/>
  <c r="AC305" i="36"/>
  <c r="AD305" i="36"/>
  <c r="AE305" i="36"/>
  <c r="AF305" i="36"/>
  <c r="AG305" i="36"/>
  <c r="AH305" i="36"/>
  <c r="C306" i="36"/>
  <c r="D306" i="36"/>
  <c r="E306" i="36"/>
  <c r="F306" i="36"/>
  <c r="G306" i="36"/>
  <c r="H306" i="36"/>
  <c r="I306" i="36"/>
  <c r="J306" i="36"/>
  <c r="K306" i="36"/>
  <c r="L306" i="36"/>
  <c r="M306" i="36"/>
  <c r="N306" i="36"/>
  <c r="O306" i="36"/>
  <c r="P306" i="36"/>
  <c r="Q306" i="36"/>
  <c r="R306" i="36"/>
  <c r="S306" i="36"/>
  <c r="T306" i="36"/>
  <c r="U306" i="36"/>
  <c r="V306" i="36"/>
  <c r="W306" i="36"/>
  <c r="X306" i="36"/>
  <c r="Y306" i="36"/>
  <c r="Z306" i="36"/>
  <c r="AA306" i="36"/>
  <c r="AB306" i="36"/>
  <c r="AC306" i="36"/>
  <c r="AD306" i="36"/>
  <c r="AE306" i="36"/>
  <c r="AF306" i="36"/>
  <c r="AG306" i="36"/>
  <c r="AH306" i="36"/>
  <c r="C307" i="36"/>
  <c r="D307" i="36"/>
  <c r="E307" i="36"/>
  <c r="F307" i="36"/>
  <c r="G307" i="36"/>
  <c r="H307" i="36"/>
  <c r="I307" i="36"/>
  <c r="J307" i="36"/>
  <c r="K307" i="36"/>
  <c r="L307" i="36"/>
  <c r="M307" i="36"/>
  <c r="N307" i="36"/>
  <c r="O307" i="36"/>
  <c r="P307" i="36"/>
  <c r="Q307" i="36"/>
  <c r="R307" i="36"/>
  <c r="S307" i="36"/>
  <c r="T307" i="36"/>
  <c r="U307" i="36"/>
  <c r="V307" i="36"/>
  <c r="W307" i="36"/>
  <c r="X307" i="36"/>
  <c r="Y307" i="36"/>
  <c r="Z307" i="36"/>
  <c r="AA307" i="36"/>
  <c r="AB307" i="36"/>
  <c r="AC307" i="36"/>
  <c r="AD307" i="36"/>
  <c r="AE307" i="36"/>
  <c r="AF307" i="36"/>
  <c r="AG307" i="36"/>
  <c r="AH307" i="36"/>
  <c r="C308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P308" i="36"/>
  <c r="Q308" i="36"/>
  <c r="R308" i="36"/>
  <c r="S308" i="36"/>
  <c r="T308" i="36"/>
  <c r="U308" i="36"/>
  <c r="V308" i="36"/>
  <c r="W308" i="36"/>
  <c r="X308" i="36"/>
  <c r="Y308" i="36"/>
  <c r="Z308" i="36"/>
  <c r="AA308" i="36"/>
  <c r="AB308" i="36"/>
  <c r="AC308" i="36"/>
  <c r="AD308" i="36"/>
  <c r="AE308" i="36"/>
  <c r="AF308" i="36"/>
  <c r="AG308" i="36"/>
  <c r="AH308" i="36"/>
  <c r="C309" i="36"/>
  <c r="D309" i="36"/>
  <c r="E309" i="36"/>
  <c r="F309" i="36"/>
  <c r="G309" i="36"/>
  <c r="H309" i="36"/>
  <c r="I309" i="36"/>
  <c r="J309" i="36"/>
  <c r="K309" i="36"/>
  <c r="L309" i="36"/>
  <c r="M309" i="36"/>
  <c r="N309" i="36"/>
  <c r="O309" i="36"/>
  <c r="P309" i="36"/>
  <c r="Q309" i="36"/>
  <c r="R309" i="36"/>
  <c r="S309" i="36"/>
  <c r="T309" i="36"/>
  <c r="U309" i="36"/>
  <c r="V309" i="36"/>
  <c r="W309" i="36"/>
  <c r="X309" i="36"/>
  <c r="Y309" i="36"/>
  <c r="Z309" i="36"/>
  <c r="AA309" i="36"/>
  <c r="AB309" i="36"/>
  <c r="AC309" i="36"/>
  <c r="AD309" i="36"/>
  <c r="AE309" i="36"/>
  <c r="AF309" i="36"/>
  <c r="AG309" i="36"/>
  <c r="AH309" i="36"/>
  <c r="C310" i="36"/>
  <c r="D310" i="36"/>
  <c r="E310" i="36"/>
  <c r="F310" i="36"/>
  <c r="G310" i="36"/>
  <c r="H310" i="36"/>
  <c r="I310" i="36"/>
  <c r="J310" i="36"/>
  <c r="K310" i="36"/>
  <c r="L310" i="36"/>
  <c r="M310" i="36"/>
  <c r="N310" i="36"/>
  <c r="O310" i="36"/>
  <c r="P310" i="36"/>
  <c r="Q310" i="36"/>
  <c r="R310" i="36"/>
  <c r="S310" i="36"/>
  <c r="T310" i="36"/>
  <c r="U310" i="36"/>
  <c r="V310" i="36"/>
  <c r="W310" i="36"/>
  <c r="X310" i="36"/>
  <c r="Y310" i="36"/>
  <c r="Z310" i="36"/>
  <c r="AA310" i="36"/>
  <c r="AB310" i="36"/>
  <c r="AC310" i="36"/>
  <c r="AD310" i="36"/>
  <c r="AE310" i="36"/>
  <c r="AF310" i="36"/>
  <c r="AG310" i="36"/>
  <c r="AH310" i="36"/>
  <c r="C311" i="36"/>
  <c r="D311" i="36"/>
  <c r="E311" i="36"/>
  <c r="F311" i="36"/>
  <c r="G311" i="36"/>
  <c r="H311" i="36"/>
  <c r="I311" i="36"/>
  <c r="J311" i="36"/>
  <c r="K311" i="36"/>
  <c r="L311" i="36"/>
  <c r="M311" i="36"/>
  <c r="N311" i="36"/>
  <c r="O311" i="36"/>
  <c r="P311" i="36"/>
  <c r="Q311" i="36"/>
  <c r="R311" i="36"/>
  <c r="S311" i="36"/>
  <c r="T311" i="36"/>
  <c r="U311" i="36"/>
  <c r="V311" i="36"/>
  <c r="W311" i="36"/>
  <c r="X311" i="36"/>
  <c r="Y311" i="36"/>
  <c r="Z311" i="36"/>
  <c r="AA311" i="36"/>
  <c r="AB311" i="36"/>
  <c r="AC311" i="36"/>
  <c r="AD311" i="36"/>
  <c r="AE311" i="36"/>
  <c r="AF311" i="36"/>
  <c r="AG311" i="36"/>
  <c r="AH311" i="36"/>
  <c r="C312" i="36"/>
  <c r="D312" i="36"/>
  <c r="E312" i="36"/>
  <c r="F312" i="36"/>
  <c r="G312" i="36"/>
  <c r="H312" i="36"/>
  <c r="I312" i="36"/>
  <c r="J312" i="36"/>
  <c r="K312" i="36"/>
  <c r="L312" i="36"/>
  <c r="M312" i="36"/>
  <c r="N312" i="36"/>
  <c r="O312" i="36"/>
  <c r="P312" i="36"/>
  <c r="Q312" i="36"/>
  <c r="R312" i="36"/>
  <c r="S312" i="36"/>
  <c r="T312" i="36"/>
  <c r="U312" i="36"/>
  <c r="V312" i="36"/>
  <c r="W312" i="36"/>
  <c r="X312" i="36"/>
  <c r="Y312" i="36"/>
  <c r="Z312" i="36"/>
  <c r="AA312" i="36"/>
  <c r="AB312" i="36"/>
  <c r="AC312" i="36"/>
  <c r="AD312" i="36"/>
  <c r="AE312" i="36"/>
  <c r="AF312" i="36"/>
  <c r="AG312" i="36"/>
  <c r="AH312" i="36"/>
  <c r="C313" i="36"/>
  <c r="D313" i="36"/>
  <c r="E313" i="36"/>
  <c r="F313" i="36"/>
  <c r="G313" i="36"/>
  <c r="H313" i="36"/>
  <c r="I313" i="36"/>
  <c r="J313" i="36"/>
  <c r="K313" i="36"/>
  <c r="L313" i="36"/>
  <c r="M313" i="36"/>
  <c r="N313" i="36"/>
  <c r="O313" i="36"/>
  <c r="P313" i="36"/>
  <c r="Q313" i="36"/>
  <c r="R313" i="36"/>
  <c r="S313" i="36"/>
  <c r="T313" i="36"/>
  <c r="U313" i="36"/>
  <c r="V313" i="36"/>
  <c r="W313" i="36"/>
  <c r="X313" i="36"/>
  <c r="Y313" i="36"/>
  <c r="Z313" i="36"/>
  <c r="AA313" i="36"/>
  <c r="AB313" i="36"/>
  <c r="AC313" i="36"/>
  <c r="AD313" i="36"/>
  <c r="AE313" i="36"/>
  <c r="AF313" i="36"/>
  <c r="AG313" i="36"/>
  <c r="AH313" i="36"/>
  <c r="C314" i="36"/>
  <c r="D314" i="36"/>
  <c r="E314" i="36"/>
  <c r="F314" i="36"/>
  <c r="G314" i="36"/>
  <c r="H314" i="36"/>
  <c r="I314" i="36"/>
  <c r="J314" i="36"/>
  <c r="K314" i="36"/>
  <c r="L314" i="36"/>
  <c r="M314" i="36"/>
  <c r="N314" i="36"/>
  <c r="O314" i="36"/>
  <c r="P314" i="36"/>
  <c r="Q314" i="36"/>
  <c r="R314" i="36"/>
  <c r="S314" i="36"/>
  <c r="T314" i="36"/>
  <c r="U314" i="36"/>
  <c r="V314" i="36"/>
  <c r="W314" i="36"/>
  <c r="X314" i="36"/>
  <c r="Y314" i="36"/>
  <c r="Z314" i="36"/>
  <c r="AA314" i="36"/>
  <c r="AB314" i="36"/>
  <c r="AC314" i="36"/>
  <c r="AD314" i="36"/>
  <c r="AE314" i="36"/>
  <c r="AF314" i="36"/>
  <c r="AG314" i="36"/>
  <c r="AH314" i="36"/>
  <c r="C315" i="36"/>
  <c r="D315" i="36"/>
  <c r="E315" i="36"/>
  <c r="F315" i="36"/>
  <c r="G315" i="36"/>
  <c r="H315" i="36"/>
  <c r="I315" i="36"/>
  <c r="J315" i="36"/>
  <c r="K315" i="36"/>
  <c r="L315" i="36"/>
  <c r="M315" i="36"/>
  <c r="N315" i="36"/>
  <c r="O315" i="36"/>
  <c r="P315" i="36"/>
  <c r="Q315" i="36"/>
  <c r="R315" i="36"/>
  <c r="S315" i="36"/>
  <c r="T315" i="36"/>
  <c r="U315" i="36"/>
  <c r="V315" i="36"/>
  <c r="W315" i="36"/>
  <c r="X315" i="36"/>
  <c r="Y315" i="36"/>
  <c r="Z315" i="36"/>
  <c r="AA315" i="36"/>
  <c r="AB315" i="36"/>
  <c r="AC315" i="36"/>
  <c r="AD315" i="36"/>
  <c r="AE315" i="36"/>
  <c r="AF315" i="36"/>
  <c r="AG315" i="36"/>
  <c r="AH315" i="36"/>
  <c r="C316" i="36"/>
  <c r="D316" i="36"/>
  <c r="E316" i="36"/>
  <c r="F316" i="36"/>
  <c r="G316" i="36"/>
  <c r="H316" i="36"/>
  <c r="I316" i="36"/>
  <c r="J316" i="36"/>
  <c r="K316" i="36"/>
  <c r="L316" i="36"/>
  <c r="M316" i="36"/>
  <c r="N316" i="36"/>
  <c r="O316" i="36"/>
  <c r="P316" i="36"/>
  <c r="Q316" i="36"/>
  <c r="R316" i="36"/>
  <c r="S316" i="36"/>
  <c r="T316" i="36"/>
  <c r="U316" i="36"/>
  <c r="V316" i="36"/>
  <c r="W316" i="36"/>
  <c r="X316" i="36"/>
  <c r="Y316" i="36"/>
  <c r="Z316" i="36"/>
  <c r="AA316" i="36"/>
  <c r="AB316" i="36"/>
  <c r="AC316" i="36"/>
  <c r="AD316" i="36"/>
  <c r="AE316" i="36"/>
  <c r="AF316" i="36"/>
  <c r="AG316" i="36"/>
  <c r="AH316" i="36"/>
  <c r="C317" i="36"/>
  <c r="D317" i="36"/>
  <c r="E317" i="36"/>
  <c r="F317" i="36"/>
  <c r="G317" i="36"/>
  <c r="H317" i="36"/>
  <c r="I317" i="36"/>
  <c r="J317" i="36"/>
  <c r="K317" i="36"/>
  <c r="L317" i="36"/>
  <c r="M317" i="36"/>
  <c r="N317" i="36"/>
  <c r="O317" i="36"/>
  <c r="P317" i="36"/>
  <c r="Q317" i="36"/>
  <c r="R317" i="36"/>
  <c r="S317" i="36"/>
  <c r="T317" i="36"/>
  <c r="U317" i="36"/>
  <c r="V317" i="36"/>
  <c r="W317" i="36"/>
  <c r="X317" i="36"/>
  <c r="Y317" i="36"/>
  <c r="Z317" i="36"/>
  <c r="AA317" i="36"/>
  <c r="AB317" i="36"/>
  <c r="AC317" i="36"/>
  <c r="AD317" i="36"/>
  <c r="AE317" i="36"/>
  <c r="AF317" i="36"/>
  <c r="AG317" i="36"/>
  <c r="AH317" i="36"/>
  <c r="C318" i="36"/>
  <c r="D318" i="36"/>
  <c r="E318" i="36"/>
  <c r="F318" i="36"/>
  <c r="G318" i="36"/>
  <c r="H318" i="36"/>
  <c r="I318" i="36"/>
  <c r="J318" i="36"/>
  <c r="K318" i="36"/>
  <c r="L318" i="36"/>
  <c r="M318" i="36"/>
  <c r="N318" i="36"/>
  <c r="O318" i="36"/>
  <c r="P318" i="36"/>
  <c r="Q318" i="36"/>
  <c r="R318" i="36"/>
  <c r="S318" i="36"/>
  <c r="T318" i="36"/>
  <c r="U318" i="36"/>
  <c r="V318" i="36"/>
  <c r="W318" i="36"/>
  <c r="X318" i="36"/>
  <c r="Y318" i="36"/>
  <c r="Z318" i="36"/>
  <c r="AA318" i="36"/>
  <c r="AB318" i="36"/>
  <c r="AC318" i="36"/>
  <c r="AD318" i="36"/>
  <c r="AE318" i="36"/>
  <c r="AF318" i="36"/>
  <c r="AG318" i="36"/>
  <c r="AH318" i="36"/>
  <c r="C319" i="36"/>
  <c r="D319" i="36"/>
  <c r="E319" i="36"/>
  <c r="F319" i="36"/>
  <c r="G319" i="36"/>
  <c r="H319" i="36"/>
  <c r="I319" i="36"/>
  <c r="J319" i="36"/>
  <c r="K319" i="36"/>
  <c r="L319" i="36"/>
  <c r="M319" i="36"/>
  <c r="N319" i="36"/>
  <c r="O319" i="36"/>
  <c r="P319" i="36"/>
  <c r="Q319" i="36"/>
  <c r="R319" i="36"/>
  <c r="S319" i="36"/>
  <c r="T319" i="36"/>
  <c r="U319" i="36"/>
  <c r="V319" i="36"/>
  <c r="W319" i="36"/>
  <c r="X319" i="36"/>
  <c r="Y319" i="36"/>
  <c r="Z319" i="36"/>
  <c r="AA319" i="36"/>
  <c r="AB319" i="36"/>
  <c r="AC319" i="36"/>
  <c r="AD319" i="36"/>
  <c r="AE319" i="36"/>
  <c r="AF319" i="36"/>
  <c r="AG319" i="36"/>
  <c r="AH319" i="36"/>
  <c r="C320" i="36"/>
  <c r="D320" i="36"/>
  <c r="E320" i="36"/>
  <c r="F320" i="36"/>
  <c r="G320" i="36"/>
  <c r="H320" i="36"/>
  <c r="I320" i="36"/>
  <c r="J320" i="36"/>
  <c r="K320" i="36"/>
  <c r="L320" i="36"/>
  <c r="M320" i="36"/>
  <c r="N320" i="36"/>
  <c r="O320" i="36"/>
  <c r="P320" i="36"/>
  <c r="Q320" i="36"/>
  <c r="R320" i="36"/>
  <c r="S320" i="36"/>
  <c r="T320" i="36"/>
  <c r="U320" i="36"/>
  <c r="V320" i="36"/>
  <c r="W320" i="36"/>
  <c r="X320" i="36"/>
  <c r="Y320" i="36"/>
  <c r="Z320" i="36"/>
  <c r="AA320" i="36"/>
  <c r="AB320" i="36"/>
  <c r="AC320" i="36"/>
  <c r="AD320" i="36"/>
  <c r="AE320" i="36"/>
  <c r="AF320" i="36"/>
  <c r="AG320" i="36"/>
  <c r="AH320" i="36"/>
  <c r="C321" i="36"/>
  <c r="D321" i="36"/>
  <c r="E321" i="36"/>
  <c r="F321" i="36"/>
  <c r="G321" i="36"/>
  <c r="H321" i="36"/>
  <c r="I321" i="36"/>
  <c r="J321" i="36"/>
  <c r="K321" i="36"/>
  <c r="L321" i="36"/>
  <c r="M321" i="36"/>
  <c r="N321" i="36"/>
  <c r="O321" i="36"/>
  <c r="P321" i="36"/>
  <c r="Q321" i="36"/>
  <c r="R321" i="36"/>
  <c r="S321" i="36"/>
  <c r="T321" i="36"/>
  <c r="U321" i="36"/>
  <c r="V321" i="36"/>
  <c r="W321" i="36"/>
  <c r="X321" i="36"/>
  <c r="Y321" i="36"/>
  <c r="Z321" i="36"/>
  <c r="AA321" i="36"/>
  <c r="AB321" i="36"/>
  <c r="AC321" i="36"/>
  <c r="AD321" i="36"/>
  <c r="AE321" i="36"/>
  <c r="AF321" i="36"/>
  <c r="AG321" i="36"/>
  <c r="AH321" i="36"/>
  <c r="C322" i="36"/>
  <c r="D322" i="36"/>
  <c r="E322" i="36"/>
  <c r="F322" i="36"/>
  <c r="G322" i="36"/>
  <c r="H322" i="36"/>
  <c r="I322" i="36"/>
  <c r="J322" i="36"/>
  <c r="K322" i="36"/>
  <c r="L322" i="36"/>
  <c r="M322" i="36"/>
  <c r="N322" i="36"/>
  <c r="O322" i="36"/>
  <c r="P322" i="36"/>
  <c r="Q322" i="36"/>
  <c r="R322" i="36"/>
  <c r="S322" i="36"/>
  <c r="T322" i="36"/>
  <c r="U322" i="36"/>
  <c r="V322" i="36"/>
  <c r="W322" i="36"/>
  <c r="X322" i="36"/>
  <c r="Y322" i="36"/>
  <c r="Z322" i="36"/>
  <c r="AA322" i="36"/>
  <c r="AB322" i="36"/>
  <c r="AC322" i="36"/>
  <c r="AD322" i="36"/>
  <c r="AE322" i="36"/>
  <c r="AF322" i="36"/>
  <c r="AG322" i="36"/>
  <c r="AH322" i="36"/>
  <c r="C323" i="36"/>
  <c r="D323" i="36"/>
  <c r="E323" i="36"/>
  <c r="F323" i="36"/>
  <c r="G323" i="36"/>
  <c r="H323" i="36"/>
  <c r="I323" i="36"/>
  <c r="J323" i="36"/>
  <c r="K323" i="36"/>
  <c r="L323" i="36"/>
  <c r="M323" i="36"/>
  <c r="N323" i="36"/>
  <c r="O323" i="36"/>
  <c r="P323" i="36"/>
  <c r="Q323" i="36"/>
  <c r="R323" i="36"/>
  <c r="S323" i="36"/>
  <c r="T323" i="36"/>
  <c r="U323" i="36"/>
  <c r="V323" i="36"/>
  <c r="W323" i="36"/>
  <c r="X323" i="36"/>
  <c r="Y323" i="36"/>
  <c r="Z323" i="36"/>
  <c r="AA323" i="36"/>
  <c r="AB323" i="36"/>
  <c r="AC323" i="36"/>
  <c r="AD323" i="36"/>
  <c r="AE323" i="36"/>
  <c r="AF323" i="36"/>
  <c r="AG323" i="36"/>
  <c r="AH323" i="36"/>
  <c r="C324" i="36"/>
  <c r="D324" i="36"/>
  <c r="E324" i="36"/>
  <c r="F324" i="36"/>
  <c r="G324" i="36"/>
  <c r="H324" i="36"/>
  <c r="I324" i="36"/>
  <c r="J324" i="36"/>
  <c r="K324" i="36"/>
  <c r="L324" i="36"/>
  <c r="M324" i="36"/>
  <c r="N324" i="36"/>
  <c r="O324" i="36"/>
  <c r="P324" i="36"/>
  <c r="Q324" i="36"/>
  <c r="R324" i="36"/>
  <c r="S324" i="36"/>
  <c r="T324" i="36"/>
  <c r="U324" i="36"/>
  <c r="V324" i="36"/>
  <c r="W324" i="36"/>
  <c r="X324" i="36"/>
  <c r="Y324" i="36"/>
  <c r="Z324" i="36"/>
  <c r="AA324" i="36"/>
  <c r="AB324" i="36"/>
  <c r="AC324" i="36"/>
  <c r="AD324" i="36"/>
  <c r="AE324" i="36"/>
  <c r="AF324" i="36"/>
  <c r="AG324" i="36"/>
  <c r="AH324" i="36"/>
  <c r="C325" i="36"/>
  <c r="D325" i="36"/>
  <c r="E325" i="36"/>
  <c r="F325" i="36"/>
  <c r="G325" i="36"/>
  <c r="H325" i="36"/>
  <c r="I325" i="36"/>
  <c r="J325" i="36"/>
  <c r="K325" i="36"/>
  <c r="L325" i="36"/>
  <c r="M325" i="36"/>
  <c r="N325" i="36"/>
  <c r="O325" i="36"/>
  <c r="P325" i="36"/>
  <c r="Q325" i="36"/>
  <c r="R325" i="36"/>
  <c r="S325" i="36"/>
  <c r="T325" i="36"/>
  <c r="U325" i="36"/>
  <c r="V325" i="36"/>
  <c r="W325" i="36"/>
  <c r="X325" i="36"/>
  <c r="Y325" i="36"/>
  <c r="Z325" i="36"/>
  <c r="AA325" i="36"/>
  <c r="AB325" i="36"/>
  <c r="AC325" i="36"/>
  <c r="AD325" i="36"/>
  <c r="AE325" i="36"/>
  <c r="AF325" i="36"/>
  <c r="AG325" i="36"/>
  <c r="AH325" i="36"/>
  <c r="C326" i="36"/>
  <c r="D326" i="36"/>
  <c r="E326" i="36"/>
  <c r="F326" i="36"/>
  <c r="G326" i="36"/>
  <c r="H326" i="36"/>
  <c r="I326" i="36"/>
  <c r="J326" i="36"/>
  <c r="K326" i="36"/>
  <c r="L326" i="36"/>
  <c r="M326" i="36"/>
  <c r="N326" i="36"/>
  <c r="O326" i="36"/>
  <c r="P326" i="36"/>
  <c r="Q326" i="36"/>
  <c r="R326" i="36"/>
  <c r="S326" i="36"/>
  <c r="T326" i="36"/>
  <c r="U326" i="36"/>
  <c r="V326" i="36"/>
  <c r="W326" i="36"/>
  <c r="X326" i="36"/>
  <c r="Y326" i="36"/>
  <c r="Z326" i="36"/>
  <c r="AA326" i="36"/>
  <c r="AB326" i="36"/>
  <c r="AC326" i="36"/>
  <c r="AD326" i="36"/>
  <c r="AE326" i="36"/>
  <c r="AF326" i="36"/>
  <c r="AG326" i="36"/>
  <c r="AH326" i="36"/>
  <c r="C327" i="36"/>
  <c r="D327" i="36"/>
  <c r="E327" i="36"/>
  <c r="F327" i="36"/>
  <c r="G327" i="36"/>
  <c r="H327" i="36"/>
  <c r="I327" i="36"/>
  <c r="J327" i="36"/>
  <c r="K327" i="36"/>
  <c r="L327" i="36"/>
  <c r="M327" i="36"/>
  <c r="N327" i="36"/>
  <c r="O327" i="36"/>
  <c r="P327" i="36"/>
  <c r="Q327" i="36"/>
  <c r="R327" i="36"/>
  <c r="S327" i="36"/>
  <c r="T327" i="36"/>
  <c r="U327" i="36"/>
  <c r="V327" i="36"/>
  <c r="W327" i="36"/>
  <c r="X327" i="36"/>
  <c r="Y327" i="36"/>
  <c r="Z327" i="36"/>
  <c r="AA327" i="36"/>
  <c r="AB327" i="36"/>
  <c r="AC327" i="36"/>
  <c r="AD327" i="36"/>
  <c r="AE327" i="36"/>
  <c r="AF327" i="36"/>
  <c r="AG327" i="36"/>
  <c r="AH327" i="36"/>
  <c r="C328" i="36"/>
  <c r="D328" i="36"/>
  <c r="E328" i="36"/>
  <c r="F328" i="36"/>
  <c r="G328" i="36"/>
  <c r="H328" i="36"/>
  <c r="I328" i="36"/>
  <c r="J328" i="36"/>
  <c r="K328" i="36"/>
  <c r="L328" i="36"/>
  <c r="M328" i="36"/>
  <c r="N328" i="36"/>
  <c r="O328" i="36"/>
  <c r="P328" i="36"/>
  <c r="Q328" i="36"/>
  <c r="R328" i="36"/>
  <c r="S328" i="36"/>
  <c r="T328" i="36"/>
  <c r="U328" i="36"/>
  <c r="V328" i="36"/>
  <c r="W328" i="36"/>
  <c r="X328" i="36"/>
  <c r="Y328" i="36"/>
  <c r="Z328" i="36"/>
  <c r="AA328" i="36"/>
  <c r="AB328" i="36"/>
  <c r="AC328" i="36"/>
  <c r="AD328" i="36"/>
  <c r="AE328" i="36"/>
  <c r="AF328" i="36"/>
  <c r="AG328" i="36"/>
  <c r="AH328" i="36"/>
  <c r="C329" i="36"/>
  <c r="D329" i="36"/>
  <c r="E329" i="36"/>
  <c r="F329" i="36"/>
  <c r="G329" i="36"/>
  <c r="H329" i="36"/>
  <c r="I329" i="36"/>
  <c r="J329" i="36"/>
  <c r="K329" i="36"/>
  <c r="L329" i="36"/>
  <c r="M329" i="36"/>
  <c r="N329" i="36"/>
  <c r="O329" i="36"/>
  <c r="P329" i="36"/>
  <c r="Q329" i="36"/>
  <c r="R329" i="36"/>
  <c r="S329" i="36"/>
  <c r="T329" i="36"/>
  <c r="U329" i="36"/>
  <c r="V329" i="36"/>
  <c r="W329" i="36"/>
  <c r="X329" i="36"/>
  <c r="Y329" i="36"/>
  <c r="Z329" i="36"/>
  <c r="AA329" i="36"/>
  <c r="AB329" i="36"/>
  <c r="AC329" i="36"/>
  <c r="AD329" i="36"/>
  <c r="AE329" i="36"/>
  <c r="AF329" i="36"/>
  <c r="AG329" i="36"/>
  <c r="AH329" i="36"/>
  <c r="C330" i="36"/>
  <c r="D330" i="36"/>
  <c r="E330" i="36"/>
  <c r="F330" i="36"/>
  <c r="G330" i="36"/>
  <c r="H330" i="36"/>
  <c r="I330" i="36"/>
  <c r="J330" i="36"/>
  <c r="K330" i="36"/>
  <c r="L330" i="36"/>
  <c r="M330" i="36"/>
  <c r="N330" i="36"/>
  <c r="O330" i="36"/>
  <c r="P330" i="36"/>
  <c r="Q330" i="36"/>
  <c r="R330" i="36"/>
  <c r="S330" i="36"/>
  <c r="T330" i="36"/>
  <c r="U330" i="36"/>
  <c r="V330" i="36"/>
  <c r="W330" i="36"/>
  <c r="X330" i="36"/>
  <c r="Y330" i="36"/>
  <c r="Z330" i="36"/>
  <c r="AA330" i="36"/>
  <c r="AB330" i="36"/>
  <c r="AC330" i="36"/>
  <c r="AD330" i="36"/>
  <c r="AE330" i="36"/>
  <c r="AF330" i="36"/>
  <c r="AG330" i="36"/>
  <c r="AH330" i="36"/>
  <c r="C331" i="36"/>
  <c r="D331" i="36"/>
  <c r="E331" i="36"/>
  <c r="F331" i="36"/>
  <c r="G331" i="36"/>
  <c r="H331" i="36"/>
  <c r="I331" i="36"/>
  <c r="J331" i="36"/>
  <c r="K331" i="36"/>
  <c r="L331" i="36"/>
  <c r="M331" i="36"/>
  <c r="N331" i="36"/>
  <c r="O331" i="36"/>
  <c r="P331" i="36"/>
  <c r="Q331" i="36"/>
  <c r="R331" i="36"/>
  <c r="S331" i="36"/>
  <c r="T331" i="36"/>
  <c r="U331" i="36"/>
  <c r="V331" i="36"/>
  <c r="W331" i="36"/>
  <c r="X331" i="36"/>
  <c r="Y331" i="36"/>
  <c r="Z331" i="36"/>
  <c r="AA331" i="36"/>
  <c r="AB331" i="36"/>
  <c r="AC331" i="36"/>
  <c r="AD331" i="36"/>
  <c r="AE331" i="36"/>
  <c r="AF331" i="36"/>
  <c r="AG331" i="36"/>
  <c r="AH331" i="36"/>
  <c r="C332" i="36"/>
  <c r="D332" i="36"/>
  <c r="E332" i="36"/>
  <c r="F332" i="36"/>
  <c r="G332" i="36"/>
  <c r="H332" i="36"/>
  <c r="I332" i="36"/>
  <c r="J332" i="36"/>
  <c r="K332" i="36"/>
  <c r="L332" i="36"/>
  <c r="M332" i="36"/>
  <c r="N332" i="36"/>
  <c r="O332" i="36"/>
  <c r="P332" i="36"/>
  <c r="Q332" i="36"/>
  <c r="R332" i="36"/>
  <c r="S332" i="36"/>
  <c r="T332" i="36"/>
  <c r="U332" i="36"/>
  <c r="V332" i="36"/>
  <c r="W332" i="36"/>
  <c r="X332" i="36"/>
  <c r="Y332" i="36"/>
  <c r="Z332" i="36"/>
  <c r="AA332" i="36"/>
  <c r="AB332" i="36"/>
  <c r="AC332" i="36"/>
  <c r="AD332" i="36"/>
  <c r="AE332" i="36"/>
  <c r="AF332" i="36"/>
  <c r="AG332" i="36"/>
  <c r="AH332" i="36"/>
  <c r="C333" i="36"/>
  <c r="D333" i="36"/>
  <c r="E333" i="36"/>
  <c r="F333" i="36"/>
  <c r="G333" i="36"/>
  <c r="H333" i="36"/>
  <c r="I333" i="36"/>
  <c r="J333" i="36"/>
  <c r="K333" i="36"/>
  <c r="L333" i="36"/>
  <c r="M333" i="36"/>
  <c r="N333" i="36"/>
  <c r="O333" i="36"/>
  <c r="P333" i="36"/>
  <c r="Q333" i="36"/>
  <c r="R333" i="36"/>
  <c r="S333" i="36"/>
  <c r="T333" i="36"/>
  <c r="U333" i="36"/>
  <c r="V333" i="36"/>
  <c r="W333" i="36"/>
  <c r="X333" i="36"/>
  <c r="Y333" i="36"/>
  <c r="Z333" i="36"/>
  <c r="AA333" i="36"/>
  <c r="AB333" i="36"/>
  <c r="AC333" i="36"/>
  <c r="AD333" i="36"/>
  <c r="AE333" i="36"/>
  <c r="AF333" i="36"/>
  <c r="AG333" i="36"/>
  <c r="AH333" i="36"/>
  <c r="C334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P334" i="36"/>
  <c r="Q334" i="36"/>
  <c r="R334" i="36"/>
  <c r="S334" i="36"/>
  <c r="T334" i="36"/>
  <c r="U334" i="36"/>
  <c r="V334" i="36"/>
  <c r="W334" i="36"/>
  <c r="X334" i="36"/>
  <c r="Y334" i="36"/>
  <c r="Z334" i="36"/>
  <c r="AA334" i="36"/>
  <c r="AB334" i="36"/>
  <c r="AC334" i="36"/>
  <c r="AD334" i="36"/>
  <c r="AE334" i="36"/>
  <c r="AF334" i="36"/>
  <c r="AG334" i="36"/>
  <c r="AH334" i="36"/>
  <c r="C335" i="36"/>
  <c r="D335" i="36"/>
  <c r="E335" i="36"/>
  <c r="F335" i="36"/>
  <c r="G335" i="36"/>
  <c r="H335" i="36"/>
  <c r="I335" i="36"/>
  <c r="J335" i="36"/>
  <c r="K335" i="36"/>
  <c r="L335" i="36"/>
  <c r="M335" i="36"/>
  <c r="N335" i="36"/>
  <c r="O335" i="36"/>
  <c r="P335" i="36"/>
  <c r="Q335" i="36"/>
  <c r="R335" i="36"/>
  <c r="S335" i="36"/>
  <c r="T335" i="36"/>
  <c r="U335" i="36"/>
  <c r="V335" i="36"/>
  <c r="W335" i="36"/>
  <c r="X335" i="36"/>
  <c r="Y335" i="36"/>
  <c r="Z335" i="36"/>
  <c r="AA335" i="36"/>
  <c r="AB335" i="36"/>
  <c r="AC335" i="36"/>
  <c r="AD335" i="36"/>
  <c r="AE335" i="36"/>
  <c r="AF335" i="36"/>
  <c r="AG335" i="36"/>
  <c r="AH335" i="36"/>
  <c r="C336" i="36"/>
  <c r="D336" i="36"/>
  <c r="E336" i="36"/>
  <c r="F336" i="36"/>
  <c r="G336" i="36"/>
  <c r="H336" i="36"/>
  <c r="I336" i="36"/>
  <c r="J336" i="36"/>
  <c r="K336" i="36"/>
  <c r="L336" i="36"/>
  <c r="M336" i="36"/>
  <c r="N336" i="36"/>
  <c r="O336" i="36"/>
  <c r="P336" i="36"/>
  <c r="Q336" i="36"/>
  <c r="R336" i="36"/>
  <c r="S336" i="36"/>
  <c r="T336" i="36"/>
  <c r="U336" i="36"/>
  <c r="V336" i="36"/>
  <c r="W336" i="36"/>
  <c r="X336" i="36"/>
  <c r="Y336" i="36"/>
  <c r="Z336" i="36"/>
  <c r="AA336" i="36"/>
  <c r="AB336" i="36"/>
  <c r="AC336" i="36"/>
  <c r="AD336" i="36"/>
  <c r="AE336" i="36"/>
  <c r="AF336" i="36"/>
  <c r="AG336" i="36"/>
  <c r="AH336" i="36"/>
  <c r="C337" i="36"/>
  <c r="D337" i="36"/>
  <c r="E337" i="36"/>
  <c r="F337" i="36"/>
  <c r="G337" i="36"/>
  <c r="H337" i="36"/>
  <c r="I337" i="36"/>
  <c r="J337" i="36"/>
  <c r="K337" i="36"/>
  <c r="L337" i="36"/>
  <c r="M337" i="36"/>
  <c r="N337" i="36"/>
  <c r="O337" i="36"/>
  <c r="P337" i="36"/>
  <c r="Q337" i="36"/>
  <c r="R337" i="36"/>
  <c r="S337" i="36"/>
  <c r="T337" i="36"/>
  <c r="U337" i="36"/>
  <c r="V337" i="36"/>
  <c r="W337" i="36"/>
  <c r="X337" i="36"/>
  <c r="Y337" i="36"/>
  <c r="Z337" i="36"/>
  <c r="AA337" i="36"/>
  <c r="AB337" i="36"/>
  <c r="AC337" i="36"/>
  <c r="AD337" i="36"/>
  <c r="AE337" i="36"/>
  <c r="AF337" i="36"/>
  <c r="AG337" i="36"/>
  <c r="AH337" i="36"/>
  <c r="C338" i="36"/>
  <c r="D338" i="36"/>
  <c r="E338" i="36"/>
  <c r="F338" i="36"/>
  <c r="G338" i="36"/>
  <c r="H338" i="36"/>
  <c r="I338" i="36"/>
  <c r="J338" i="36"/>
  <c r="K338" i="36"/>
  <c r="L338" i="36"/>
  <c r="M338" i="36"/>
  <c r="N338" i="36"/>
  <c r="O338" i="36"/>
  <c r="P338" i="36"/>
  <c r="Q338" i="36"/>
  <c r="R338" i="36"/>
  <c r="S338" i="36"/>
  <c r="T338" i="36"/>
  <c r="U338" i="36"/>
  <c r="V338" i="36"/>
  <c r="W338" i="36"/>
  <c r="X338" i="36"/>
  <c r="Y338" i="36"/>
  <c r="Z338" i="36"/>
  <c r="AA338" i="36"/>
  <c r="AB338" i="36"/>
  <c r="AC338" i="36"/>
  <c r="AD338" i="36"/>
  <c r="AE338" i="36"/>
  <c r="AF338" i="36"/>
  <c r="AG338" i="36"/>
  <c r="AH338" i="36"/>
  <c r="C339" i="36"/>
  <c r="D339" i="36"/>
  <c r="E339" i="36"/>
  <c r="F339" i="36"/>
  <c r="G339" i="36"/>
  <c r="H339" i="36"/>
  <c r="I339" i="36"/>
  <c r="J339" i="36"/>
  <c r="K339" i="36"/>
  <c r="L339" i="36"/>
  <c r="M339" i="36"/>
  <c r="N339" i="36"/>
  <c r="O339" i="36"/>
  <c r="P339" i="36"/>
  <c r="Q339" i="36"/>
  <c r="R339" i="36"/>
  <c r="S339" i="36"/>
  <c r="T339" i="36"/>
  <c r="U339" i="36"/>
  <c r="V339" i="36"/>
  <c r="W339" i="36"/>
  <c r="X339" i="36"/>
  <c r="Y339" i="36"/>
  <c r="Z339" i="36"/>
  <c r="AA339" i="36"/>
  <c r="AB339" i="36"/>
  <c r="AC339" i="36"/>
  <c r="AD339" i="36"/>
  <c r="AE339" i="36"/>
  <c r="AF339" i="36"/>
  <c r="AG339" i="36"/>
  <c r="AH339" i="36"/>
  <c r="C340" i="36"/>
  <c r="D340" i="36"/>
  <c r="E340" i="36"/>
  <c r="F340" i="36"/>
  <c r="G340" i="36"/>
  <c r="H340" i="36"/>
  <c r="I340" i="36"/>
  <c r="J340" i="36"/>
  <c r="K340" i="36"/>
  <c r="L340" i="36"/>
  <c r="M340" i="36"/>
  <c r="N340" i="36"/>
  <c r="O340" i="36"/>
  <c r="P340" i="36"/>
  <c r="Q340" i="36"/>
  <c r="R340" i="36"/>
  <c r="S340" i="36"/>
  <c r="T340" i="36"/>
  <c r="U340" i="36"/>
  <c r="V340" i="36"/>
  <c r="W340" i="36"/>
  <c r="X340" i="36"/>
  <c r="Y340" i="36"/>
  <c r="Z340" i="36"/>
  <c r="AA340" i="36"/>
  <c r="AB340" i="36"/>
  <c r="AC340" i="36"/>
  <c r="AD340" i="36"/>
  <c r="AE340" i="36"/>
  <c r="AF340" i="36"/>
  <c r="AG340" i="36"/>
  <c r="AH340" i="36"/>
  <c r="C341" i="36"/>
  <c r="D341" i="36"/>
  <c r="E341" i="36"/>
  <c r="F341" i="36"/>
  <c r="G341" i="36"/>
  <c r="H341" i="36"/>
  <c r="I341" i="36"/>
  <c r="J341" i="36"/>
  <c r="K341" i="36"/>
  <c r="L341" i="36"/>
  <c r="M341" i="36"/>
  <c r="N341" i="36"/>
  <c r="O341" i="36"/>
  <c r="P341" i="36"/>
  <c r="Q341" i="36"/>
  <c r="R341" i="36"/>
  <c r="S341" i="36"/>
  <c r="T341" i="36"/>
  <c r="U341" i="36"/>
  <c r="V341" i="36"/>
  <c r="W341" i="36"/>
  <c r="X341" i="36"/>
  <c r="Y341" i="36"/>
  <c r="Z341" i="36"/>
  <c r="AA341" i="36"/>
  <c r="AB341" i="36"/>
  <c r="AC341" i="36"/>
  <c r="AD341" i="36"/>
  <c r="AE341" i="36"/>
  <c r="AF341" i="36"/>
  <c r="AG341" i="36"/>
  <c r="AH341" i="36"/>
  <c r="C342" i="36"/>
  <c r="D342" i="36"/>
  <c r="E342" i="36"/>
  <c r="F342" i="36"/>
  <c r="G342" i="36"/>
  <c r="H342" i="36"/>
  <c r="I342" i="36"/>
  <c r="J342" i="36"/>
  <c r="K342" i="36"/>
  <c r="L342" i="36"/>
  <c r="M342" i="36"/>
  <c r="N342" i="36"/>
  <c r="O342" i="36"/>
  <c r="P342" i="36"/>
  <c r="Q342" i="36"/>
  <c r="R342" i="36"/>
  <c r="S342" i="36"/>
  <c r="T342" i="36"/>
  <c r="U342" i="36"/>
  <c r="V342" i="36"/>
  <c r="W342" i="36"/>
  <c r="X342" i="36"/>
  <c r="Y342" i="36"/>
  <c r="Z342" i="36"/>
  <c r="AA342" i="36"/>
  <c r="AB342" i="36"/>
  <c r="AC342" i="36"/>
  <c r="AD342" i="36"/>
  <c r="AE342" i="36"/>
  <c r="AF342" i="36"/>
  <c r="AG342" i="36"/>
  <c r="AH342" i="36"/>
  <c r="C343" i="36"/>
  <c r="D343" i="36"/>
  <c r="E343" i="36"/>
  <c r="F343" i="36"/>
  <c r="G343" i="36"/>
  <c r="H343" i="36"/>
  <c r="I343" i="36"/>
  <c r="J343" i="36"/>
  <c r="K343" i="36"/>
  <c r="L343" i="36"/>
  <c r="M343" i="36"/>
  <c r="N343" i="36"/>
  <c r="O343" i="36"/>
  <c r="P343" i="36"/>
  <c r="Q343" i="36"/>
  <c r="R343" i="36"/>
  <c r="S343" i="36"/>
  <c r="T343" i="36"/>
  <c r="U343" i="36"/>
  <c r="V343" i="36"/>
  <c r="W343" i="36"/>
  <c r="X343" i="36"/>
  <c r="Y343" i="36"/>
  <c r="Z343" i="36"/>
  <c r="AA343" i="36"/>
  <c r="AB343" i="36"/>
  <c r="AC343" i="36"/>
  <c r="AD343" i="36"/>
  <c r="AE343" i="36"/>
  <c r="AF343" i="36"/>
  <c r="AG343" i="36"/>
  <c r="AH343" i="36"/>
  <c r="C344" i="36"/>
  <c r="D344" i="36"/>
  <c r="E344" i="36"/>
  <c r="F344" i="36"/>
  <c r="G344" i="36"/>
  <c r="H344" i="36"/>
  <c r="I344" i="36"/>
  <c r="J344" i="36"/>
  <c r="K344" i="36"/>
  <c r="L344" i="36"/>
  <c r="M344" i="36"/>
  <c r="N344" i="36"/>
  <c r="O344" i="36"/>
  <c r="P344" i="36"/>
  <c r="Q344" i="36"/>
  <c r="R344" i="36"/>
  <c r="S344" i="36"/>
  <c r="T344" i="36"/>
  <c r="U344" i="36"/>
  <c r="V344" i="36"/>
  <c r="W344" i="36"/>
  <c r="X344" i="36"/>
  <c r="Y344" i="36"/>
  <c r="Z344" i="36"/>
  <c r="AA344" i="36"/>
  <c r="AB344" i="36"/>
  <c r="AC344" i="36"/>
  <c r="AD344" i="36"/>
  <c r="AE344" i="36"/>
  <c r="AF344" i="36"/>
  <c r="AG344" i="36"/>
  <c r="AH344" i="36"/>
  <c r="C345" i="36"/>
  <c r="D345" i="36"/>
  <c r="E345" i="36"/>
  <c r="F345" i="36"/>
  <c r="G345" i="36"/>
  <c r="H345" i="36"/>
  <c r="I345" i="36"/>
  <c r="J345" i="36"/>
  <c r="K345" i="36"/>
  <c r="L345" i="36"/>
  <c r="M345" i="36"/>
  <c r="N345" i="36"/>
  <c r="O345" i="36"/>
  <c r="P345" i="36"/>
  <c r="Q345" i="36"/>
  <c r="R345" i="36"/>
  <c r="S345" i="36"/>
  <c r="T345" i="36"/>
  <c r="U345" i="36"/>
  <c r="V345" i="36"/>
  <c r="W345" i="36"/>
  <c r="X345" i="36"/>
  <c r="Y345" i="36"/>
  <c r="Z345" i="36"/>
  <c r="AA345" i="36"/>
  <c r="AB345" i="36"/>
  <c r="AC345" i="36"/>
  <c r="AD345" i="36"/>
  <c r="AE345" i="36"/>
  <c r="AF345" i="36"/>
  <c r="AG345" i="36"/>
  <c r="AH345" i="36"/>
  <c r="C346" i="36"/>
  <c r="D346" i="36"/>
  <c r="E346" i="36"/>
  <c r="F346" i="36"/>
  <c r="G346" i="36"/>
  <c r="H346" i="36"/>
  <c r="I346" i="36"/>
  <c r="J346" i="36"/>
  <c r="K346" i="36"/>
  <c r="L346" i="36"/>
  <c r="M346" i="36"/>
  <c r="N346" i="36"/>
  <c r="O346" i="36"/>
  <c r="P346" i="36"/>
  <c r="Q346" i="36"/>
  <c r="R346" i="36"/>
  <c r="S346" i="36"/>
  <c r="T346" i="36"/>
  <c r="U346" i="36"/>
  <c r="V346" i="36"/>
  <c r="W346" i="36"/>
  <c r="X346" i="36"/>
  <c r="Y346" i="36"/>
  <c r="Z346" i="36"/>
  <c r="AA346" i="36"/>
  <c r="AB346" i="36"/>
  <c r="AC346" i="36"/>
  <c r="AD346" i="36"/>
  <c r="AE346" i="36"/>
  <c r="AF346" i="36"/>
  <c r="AG346" i="36"/>
  <c r="AH346" i="36"/>
  <c r="C347" i="36"/>
  <c r="D347" i="36"/>
  <c r="E347" i="36"/>
  <c r="F347" i="36"/>
  <c r="G347" i="36"/>
  <c r="H347" i="36"/>
  <c r="I347" i="36"/>
  <c r="J347" i="36"/>
  <c r="K347" i="36"/>
  <c r="L347" i="36"/>
  <c r="M347" i="36"/>
  <c r="N347" i="36"/>
  <c r="O347" i="36"/>
  <c r="P347" i="36"/>
  <c r="Q347" i="36"/>
  <c r="R347" i="36"/>
  <c r="S347" i="36"/>
  <c r="T347" i="36"/>
  <c r="U347" i="36"/>
  <c r="V347" i="36"/>
  <c r="W347" i="36"/>
  <c r="X347" i="36"/>
  <c r="Y347" i="36"/>
  <c r="Z347" i="36"/>
  <c r="AA347" i="36"/>
  <c r="AB347" i="36"/>
  <c r="AC347" i="36"/>
  <c r="AD347" i="36"/>
  <c r="AE347" i="36"/>
  <c r="AF347" i="36"/>
  <c r="AG347" i="36"/>
  <c r="AH347" i="36"/>
  <c r="C348" i="36"/>
  <c r="D348" i="36"/>
  <c r="E348" i="36"/>
  <c r="F348" i="36"/>
  <c r="G348" i="36"/>
  <c r="H348" i="36"/>
  <c r="I348" i="36"/>
  <c r="J348" i="36"/>
  <c r="K348" i="36"/>
  <c r="L348" i="36"/>
  <c r="M348" i="36"/>
  <c r="N348" i="36"/>
  <c r="O348" i="36"/>
  <c r="P348" i="36"/>
  <c r="Q348" i="36"/>
  <c r="R348" i="36"/>
  <c r="S348" i="36"/>
  <c r="T348" i="36"/>
  <c r="U348" i="36"/>
  <c r="V348" i="36"/>
  <c r="W348" i="36"/>
  <c r="X348" i="36"/>
  <c r="Y348" i="36"/>
  <c r="Z348" i="36"/>
  <c r="AA348" i="36"/>
  <c r="AB348" i="36"/>
  <c r="AC348" i="36"/>
  <c r="AD348" i="36"/>
  <c r="AE348" i="36"/>
  <c r="AF348" i="36"/>
  <c r="AG348" i="36"/>
  <c r="AH348" i="36"/>
  <c r="C349" i="36"/>
  <c r="D349" i="36"/>
  <c r="E349" i="36"/>
  <c r="F349" i="36"/>
  <c r="G349" i="36"/>
  <c r="H349" i="36"/>
  <c r="I349" i="36"/>
  <c r="J349" i="36"/>
  <c r="K349" i="36"/>
  <c r="L349" i="36"/>
  <c r="M349" i="36"/>
  <c r="N349" i="36"/>
  <c r="O349" i="36"/>
  <c r="P349" i="36"/>
  <c r="Q349" i="36"/>
  <c r="R349" i="36"/>
  <c r="S349" i="36"/>
  <c r="T349" i="36"/>
  <c r="U349" i="36"/>
  <c r="V349" i="36"/>
  <c r="W349" i="36"/>
  <c r="X349" i="36"/>
  <c r="Y349" i="36"/>
  <c r="Z349" i="36"/>
  <c r="AA349" i="36"/>
  <c r="AB349" i="36"/>
  <c r="AC349" i="36"/>
  <c r="AD349" i="36"/>
  <c r="AE349" i="36"/>
  <c r="AF349" i="36"/>
  <c r="AG349" i="36"/>
  <c r="AH349" i="36"/>
  <c r="C350" i="36"/>
  <c r="D350" i="36"/>
  <c r="E350" i="36"/>
  <c r="F350" i="36"/>
  <c r="G350" i="36"/>
  <c r="H350" i="36"/>
  <c r="I350" i="36"/>
  <c r="J350" i="36"/>
  <c r="K350" i="36"/>
  <c r="L350" i="36"/>
  <c r="M350" i="36"/>
  <c r="N350" i="36"/>
  <c r="O350" i="36"/>
  <c r="P350" i="36"/>
  <c r="Q350" i="36"/>
  <c r="R350" i="36"/>
  <c r="S350" i="36"/>
  <c r="T350" i="36"/>
  <c r="U350" i="36"/>
  <c r="V350" i="36"/>
  <c r="W350" i="36"/>
  <c r="X350" i="36"/>
  <c r="Y350" i="36"/>
  <c r="Z350" i="36"/>
  <c r="AA350" i="36"/>
  <c r="AB350" i="36"/>
  <c r="AC350" i="36"/>
  <c r="AD350" i="36"/>
  <c r="AE350" i="36"/>
  <c r="AF350" i="36"/>
  <c r="AG350" i="36"/>
  <c r="AH350" i="36"/>
  <c r="C351" i="36"/>
  <c r="D351" i="36"/>
  <c r="E351" i="36"/>
  <c r="F351" i="36"/>
  <c r="G351" i="36"/>
  <c r="H351" i="36"/>
  <c r="I351" i="36"/>
  <c r="J351" i="36"/>
  <c r="K351" i="36"/>
  <c r="L351" i="36"/>
  <c r="M351" i="36"/>
  <c r="N351" i="36"/>
  <c r="O351" i="36"/>
  <c r="P351" i="36"/>
  <c r="Q351" i="36"/>
  <c r="R351" i="36"/>
  <c r="S351" i="36"/>
  <c r="T351" i="36"/>
  <c r="U351" i="36"/>
  <c r="V351" i="36"/>
  <c r="W351" i="36"/>
  <c r="X351" i="36"/>
  <c r="Y351" i="36"/>
  <c r="Z351" i="36"/>
  <c r="AA351" i="36"/>
  <c r="AB351" i="36"/>
  <c r="AC351" i="36"/>
  <c r="AD351" i="36"/>
  <c r="AE351" i="36"/>
  <c r="AF351" i="36"/>
  <c r="AG351" i="36"/>
  <c r="AH351" i="36"/>
  <c r="C352" i="36"/>
  <c r="D352" i="36"/>
  <c r="E352" i="36"/>
  <c r="F352" i="36"/>
  <c r="G352" i="36"/>
  <c r="H352" i="36"/>
  <c r="I352" i="36"/>
  <c r="J352" i="36"/>
  <c r="K352" i="36"/>
  <c r="L352" i="36"/>
  <c r="M352" i="36"/>
  <c r="N352" i="36"/>
  <c r="O352" i="36"/>
  <c r="P352" i="36"/>
  <c r="Q352" i="36"/>
  <c r="R352" i="36"/>
  <c r="S352" i="36"/>
  <c r="T352" i="36"/>
  <c r="U352" i="36"/>
  <c r="V352" i="36"/>
  <c r="W352" i="36"/>
  <c r="X352" i="36"/>
  <c r="Y352" i="36"/>
  <c r="Z352" i="36"/>
  <c r="AA352" i="36"/>
  <c r="AB352" i="36"/>
  <c r="AC352" i="36"/>
  <c r="AD352" i="36"/>
  <c r="AE352" i="36"/>
  <c r="AF352" i="36"/>
  <c r="AG352" i="36"/>
  <c r="AH352" i="36"/>
  <c r="C353" i="36"/>
  <c r="D353" i="36"/>
  <c r="E353" i="36"/>
  <c r="F353" i="36"/>
  <c r="G353" i="36"/>
  <c r="H353" i="36"/>
  <c r="I353" i="36"/>
  <c r="J353" i="36"/>
  <c r="K353" i="36"/>
  <c r="L353" i="36"/>
  <c r="M353" i="36"/>
  <c r="N353" i="36"/>
  <c r="O353" i="36"/>
  <c r="P353" i="36"/>
  <c r="Q353" i="36"/>
  <c r="R353" i="36"/>
  <c r="S353" i="36"/>
  <c r="T353" i="36"/>
  <c r="U353" i="36"/>
  <c r="V353" i="36"/>
  <c r="W353" i="36"/>
  <c r="X353" i="36"/>
  <c r="Y353" i="36"/>
  <c r="Z353" i="36"/>
  <c r="AA353" i="36"/>
  <c r="AB353" i="36"/>
  <c r="AC353" i="36"/>
  <c r="AD353" i="36"/>
  <c r="AE353" i="36"/>
  <c r="AF353" i="36"/>
  <c r="AG353" i="36"/>
  <c r="AH353" i="36"/>
  <c r="C354" i="36"/>
  <c r="D354" i="36"/>
  <c r="E354" i="36"/>
  <c r="F354" i="36"/>
  <c r="G354" i="36"/>
  <c r="H354" i="36"/>
  <c r="I354" i="36"/>
  <c r="J354" i="36"/>
  <c r="K354" i="36"/>
  <c r="L354" i="36"/>
  <c r="M354" i="36"/>
  <c r="N354" i="36"/>
  <c r="O354" i="36"/>
  <c r="P354" i="36"/>
  <c r="Q354" i="36"/>
  <c r="R354" i="36"/>
  <c r="S354" i="36"/>
  <c r="T354" i="36"/>
  <c r="U354" i="36"/>
  <c r="V354" i="36"/>
  <c r="W354" i="36"/>
  <c r="X354" i="36"/>
  <c r="Y354" i="36"/>
  <c r="Z354" i="36"/>
  <c r="AA354" i="36"/>
  <c r="AB354" i="36"/>
  <c r="AC354" i="36"/>
  <c r="AD354" i="36"/>
  <c r="AE354" i="36"/>
  <c r="AF354" i="36"/>
  <c r="AG354" i="36"/>
  <c r="AH354" i="36"/>
  <c r="C355" i="36"/>
  <c r="D355" i="36"/>
  <c r="E355" i="36"/>
  <c r="F355" i="36"/>
  <c r="G355" i="36"/>
  <c r="H355" i="36"/>
  <c r="I355" i="36"/>
  <c r="J355" i="36"/>
  <c r="K355" i="36"/>
  <c r="L355" i="36"/>
  <c r="M355" i="36"/>
  <c r="N355" i="36"/>
  <c r="O355" i="36"/>
  <c r="P355" i="36"/>
  <c r="Q355" i="36"/>
  <c r="R355" i="36"/>
  <c r="S355" i="36"/>
  <c r="T355" i="36"/>
  <c r="U355" i="36"/>
  <c r="V355" i="36"/>
  <c r="W355" i="36"/>
  <c r="X355" i="36"/>
  <c r="Y355" i="36"/>
  <c r="Z355" i="36"/>
  <c r="AA355" i="36"/>
  <c r="AB355" i="36"/>
  <c r="AC355" i="36"/>
  <c r="AD355" i="36"/>
  <c r="AE355" i="36"/>
  <c r="AF355" i="36"/>
  <c r="AG355" i="36"/>
  <c r="AH355" i="36"/>
  <c r="C356" i="36"/>
  <c r="D356" i="36"/>
  <c r="E356" i="36"/>
  <c r="F356" i="36"/>
  <c r="G356" i="36"/>
  <c r="H356" i="36"/>
  <c r="I356" i="36"/>
  <c r="J356" i="36"/>
  <c r="K356" i="36"/>
  <c r="L356" i="36"/>
  <c r="M356" i="36"/>
  <c r="N356" i="36"/>
  <c r="O356" i="36"/>
  <c r="P356" i="36"/>
  <c r="Q356" i="36"/>
  <c r="R356" i="36"/>
  <c r="S356" i="36"/>
  <c r="T356" i="36"/>
  <c r="U356" i="36"/>
  <c r="V356" i="36"/>
  <c r="W356" i="36"/>
  <c r="X356" i="36"/>
  <c r="Y356" i="36"/>
  <c r="Z356" i="36"/>
  <c r="AA356" i="36"/>
  <c r="AB356" i="36"/>
  <c r="AC356" i="36"/>
  <c r="AD356" i="36"/>
  <c r="AE356" i="36"/>
  <c r="AF356" i="36"/>
  <c r="AG356" i="36"/>
  <c r="AH356" i="36"/>
  <c r="C357" i="36"/>
  <c r="D357" i="36"/>
  <c r="E357" i="36"/>
  <c r="F357" i="36"/>
  <c r="G357" i="36"/>
  <c r="H357" i="36"/>
  <c r="I357" i="36"/>
  <c r="J357" i="36"/>
  <c r="K357" i="36"/>
  <c r="L357" i="36"/>
  <c r="M357" i="36"/>
  <c r="N357" i="36"/>
  <c r="O357" i="36"/>
  <c r="P357" i="36"/>
  <c r="Q357" i="36"/>
  <c r="R357" i="36"/>
  <c r="S357" i="36"/>
  <c r="T357" i="36"/>
  <c r="U357" i="36"/>
  <c r="V357" i="36"/>
  <c r="W357" i="36"/>
  <c r="X357" i="36"/>
  <c r="Y357" i="36"/>
  <c r="Z357" i="36"/>
  <c r="AA357" i="36"/>
  <c r="AB357" i="36"/>
  <c r="AC357" i="36"/>
  <c r="AD357" i="36"/>
  <c r="AE357" i="36"/>
  <c r="AF357" i="36"/>
  <c r="AG357" i="36"/>
  <c r="AH357" i="36"/>
  <c r="C358" i="36"/>
  <c r="D358" i="36"/>
  <c r="E358" i="36"/>
  <c r="F358" i="36"/>
  <c r="G358" i="36"/>
  <c r="H358" i="36"/>
  <c r="I358" i="36"/>
  <c r="J358" i="36"/>
  <c r="K358" i="36"/>
  <c r="L358" i="36"/>
  <c r="M358" i="36"/>
  <c r="N358" i="36"/>
  <c r="O358" i="36"/>
  <c r="P358" i="36"/>
  <c r="Q358" i="36"/>
  <c r="R358" i="36"/>
  <c r="S358" i="36"/>
  <c r="T358" i="36"/>
  <c r="U358" i="36"/>
  <c r="V358" i="36"/>
  <c r="W358" i="36"/>
  <c r="X358" i="36"/>
  <c r="Y358" i="36"/>
  <c r="Z358" i="36"/>
  <c r="AA358" i="36"/>
  <c r="AB358" i="36"/>
  <c r="AC358" i="36"/>
  <c r="AD358" i="36"/>
  <c r="AE358" i="36"/>
  <c r="AF358" i="36"/>
  <c r="AG358" i="36"/>
  <c r="AH358" i="36"/>
  <c r="C359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P359" i="36"/>
  <c r="Q359" i="36"/>
  <c r="R359" i="36"/>
  <c r="S359" i="36"/>
  <c r="T359" i="36"/>
  <c r="U359" i="36"/>
  <c r="V359" i="36"/>
  <c r="W359" i="36"/>
  <c r="X359" i="36"/>
  <c r="Y359" i="36"/>
  <c r="Z359" i="36"/>
  <c r="AA359" i="36"/>
  <c r="AB359" i="36"/>
  <c r="AC359" i="36"/>
  <c r="AD359" i="36"/>
  <c r="AE359" i="36"/>
  <c r="AF359" i="36"/>
  <c r="AG359" i="36"/>
  <c r="AH359" i="36"/>
  <c r="C360" i="36"/>
  <c r="D360" i="36"/>
  <c r="E360" i="36"/>
  <c r="F360" i="36"/>
  <c r="G360" i="36"/>
  <c r="H360" i="36"/>
  <c r="I360" i="36"/>
  <c r="J360" i="36"/>
  <c r="K360" i="36"/>
  <c r="L360" i="36"/>
  <c r="M360" i="36"/>
  <c r="N360" i="36"/>
  <c r="O360" i="36"/>
  <c r="P360" i="36"/>
  <c r="Q360" i="36"/>
  <c r="R360" i="36"/>
  <c r="S360" i="36"/>
  <c r="T360" i="36"/>
  <c r="U360" i="36"/>
  <c r="V360" i="36"/>
  <c r="W360" i="36"/>
  <c r="X360" i="36"/>
  <c r="Y360" i="36"/>
  <c r="Z360" i="36"/>
  <c r="AA360" i="36"/>
  <c r="AB360" i="36"/>
  <c r="AC360" i="36"/>
  <c r="AD360" i="36"/>
  <c r="AE360" i="36"/>
  <c r="AF360" i="36"/>
  <c r="AG360" i="36"/>
  <c r="AH360" i="36"/>
  <c r="C361" i="36"/>
  <c r="D361" i="36"/>
  <c r="E361" i="36"/>
  <c r="F361" i="36"/>
  <c r="G361" i="36"/>
  <c r="H361" i="36"/>
  <c r="I361" i="36"/>
  <c r="J361" i="36"/>
  <c r="K361" i="36"/>
  <c r="L361" i="36"/>
  <c r="M361" i="36"/>
  <c r="N361" i="36"/>
  <c r="O361" i="36"/>
  <c r="P361" i="36"/>
  <c r="Q361" i="36"/>
  <c r="R361" i="36"/>
  <c r="S361" i="36"/>
  <c r="T361" i="36"/>
  <c r="U361" i="36"/>
  <c r="V361" i="36"/>
  <c r="W361" i="36"/>
  <c r="X361" i="36"/>
  <c r="Y361" i="36"/>
  <c r="Z361" i="36"/>
  <c r="AA361" i="36"/>
  <c r="AB361" i="36"/>
  <c r="AC361" i="36"/>
  <c r="AD361" i="36"/>
  <c r="AE361" i="36"/>
  <c r="AF361" i="36"/>
  <c r="AG361" i="36"/>
  <c r="AH361" i="36"/>
  <c r="C362" i="36"/>
  <c r="D362" i="36"/>
  <c r="E362" i="36"/>
  <c r="F362" i="36"/>
  <c r="G362" i="36"/>
  <c r="H362" i="36"/>
  <c r="I362" i="36"/>
  <c r="J362" i="36"/>
  <c r="K362" i="36"/>
  <c r="L362" i="36"/>
  <c r="M362" i="36"/>
  <c r="N362" i="36"/>
  <c r="O362" i="36"/>
  <c r="P362" i="36"/>
  <c r="Q362" i="36"/>
  <c r="R362" i="36"/>
  <c r="S362" i="36"/>
  <c r="T362" i="36"/>
  <c r="U362" i="36"/>
  <c r="V362" i="36"/>
  <c r="W362" i="36"/>
  <c r="X362" i="36"/>
  <c r="Y362" i="36"/>
  <c r="Z362" i="36"/>
  <c r="AA362" i="36"/>
  <c r="AB362" i="36"/>
  <c r="AC362" i="36"/>
  <c r="AD362" i="36"/>
  <c r="AE362" i="36"/>
  <c r="AF362" i="36"/>
  <c r="AG362" i="36"/>
  <c r="AH362" i="36"/>
  <c r="C363" i="36"/>
  <c r="D363" i="36"/>
  <c r="E363" i="36"/>
  <c r="F363" i="36"/>
  <c r="G363" i="36"/>
  <c r="H363" i="36"/>
  <c r="I363" i="36"/>
  <c r="J363" i="36"/>
  <c r="K363" i="36"/>
  <c r="L363" i="36"/>
  <c r="M363" i="36"/>
  <c r="N363" i="36"/>
  <c r="O363" i="36"/>
  <c r="P363" i="36"/>
  <c r="Q363" i="36"/>
  <c r="R363" i="36"/>
  <c r="S363" i="36"/>
  <c r="T363" i="36"/>
  <c r="U363" i="36"/>
  <c r="V363" i="36"/>
  <c r="W363" i="36"/>
  <c r="X363" i="36"/>
  <c r="Y363" i="36"/>
  <c r="Z363" i="36"/>
  <c r="AA363" i="36"/>
  <c r="AB363" i="36"/>
  <c r="AC363" i="36"/>
  <c r="AD363" i="36"/>
  <c r="AE363" i="36"/>
  <c r="AF363" i="36"/>
  <c r="AG363" i="36"/>
  <c r="AH363" i="36"/>
  <c r="C364" i="36"/>
  <c r="D364" i="36"/>
  <c r="E364" i="36"/>
  <c r="F364" i="36"/>
  <c r="G364" i="36"/>
  <c r="H364" i="36"/>
  <c r="I364" i="36"/>
  <c r="J364" i="36"/>
  <c r="K364" i="36"/>
  <c r="L364" i="36"/>
  <c r="M364" i="36"/>
  <c r="N364" i="36"/>
  <c r="O364" i="36"/>
  <c r="P364" i="36"/>
  <c r="Q364" i="36"/>
  <c r="R364" i="36"/>
  <c r="S364" i="36"/>
  <c r="T364" i="36"/>
  <c r="U364" i="36"/>
  <c r="V364" i="36"/>
  <c r="W364" i="36"/>
  <c r="X364" i="36"/>
  <c r="Y364" i="36"/>
  <c r="Z364" i="36"/>
  <c r="AA364" i="36"/>
  <c r="AB364" i="36"/>
  <c r="AC364" i="36"/>
  <c r="AD364" i="36"/>
  <c r="AE364" i="36"/>
  <c r="AF364" i="36"/>
  <c r="AG364" i="36"/>
  <c r="AH364" i="36"/>
  <c r="C365" i="36"/>
  <c r="D365" i="36"/>
  <c r="E365" i="36"/>
  <c r="F365" i="36"/>
  <c r="G365" i="36"/>
  <c r="H365" i="36"/>
  <c r="I365" i="36"/>
  <c r="J365" i="36"/>
  <c r="K365" i="36"/>
  <c r="L365" i="36"/>
  <c r="M365" i="36"/>
  <c r="N365" i="36"/>
  <c r="O365" i="36"/>
  <c r="P365" i="36"/>
  <c r="Q365" i="36"/>
  <c r="R365" i="36"/>
  <c r="S365" i="36"/>
  <c r="T365" i="36"/>
  <c r="U365" i="36"/>
  <c r="V365" i="36"/>
  <c r="W365" i="36"/>
  <c r="X365" i="36"/>
  <c r="Y365" i="36"/>
  <c r="Z365" i="36"/>
  <c r="AA365" i="36"/>
  <c r="AB365" i="36"/>
  <c r="AC365" i="36"/>
  <c r="AD365" i="36"/>
  <c r="AE365" i="36"/>
  <c r="AF365" i="36"/>
  <c r="AG365" i="36"/>
  <c r="AH365" i="36"/>
  <c r="C366" i="36"/>
  <c r="D366" i="36"/>
  <c r="E366" i="36"/>
  <c r="F366" i="36"/>
  <c r="G366" i="36"/>
  <c r="H366" i="36"/>
  <c r="I366" i="36"/>
  <c r="J366" i="36"/>
  <c r="K366" i="36"/>
  <c r="L366" i="36"/>
  <c r="M366" i="36"/>
  <c r="N366" i="36"/>
  <c r="O366" i="36"/>
  <c r="P366" i="36"/>
  <c r="Q366" i="36"/>
  <c r="R366" i="36"/>
  <c r="S366" i="36"/>
  <c r="T366" i="36"/>
  <c r="U366" i="36"/>
  <c r="V366" i="36"/>
  <c r="W366" i="36"/>
  <c r="X366" i="36"/>
  <c r="Y366" i="36"/>
  <c r="Z366" i="36"/>
  <c r="AA366" i="36"/>
  <c r="AB366" i="36"/>
  <c r="AC366" i="36"/>
  <c r="AD366" i="36"/>
  <c r="AE366" i="36"/>
  <c r="AF366" i="36"/>
  <c r="AG366" i="36"/>
  <c r="AH366" i="36"/>
  <c r="C367" i="36"/>
  <c r="D367" i="36"/>
  <c r="E367" i="36"/>
  <c r="F367" i="36"/>
  <c r="G367" i="36"/>
  <c r="H367" i="36"/>
  <c r="I367" i="36"/>
  <c r="J367" i="36"/>
  <c r="K367" i="36"/>
  <c r="L367" i="36"/>
  <c r="M367" i="36"/>
  <c r="N367" i="36"/>
  <c r="O367" i="36"/>
  <c r="P367" i="36"/>
  <c r="Q367" i="36"/>
  <c r="R367" i="36"/>
  <c r="S367" i="36"/>
  <c r="T367" i="36"/>
  <c r="U367" i="36"/>
  <c r="V367" i="36"/>
  <c r="W367" i="36"/>
  <c r="X367" i="36"/>
  <c r="Y367" i="36"/>
  <c r="Z367" i="36"/>
  <c r="AA367" i="36"/>
  <c r="AB367" i="36"/>
  <c r="AC367" i="36"/>
  <c r="AD367" i="36"/>
  <c r="AE367" i="36"/>
  <c r="AF367" i="36"/>
  <c r="AG367" i="36"/>
  <c r="AH367" i="36"/>
  <c r="C368" i="36"/>
  <c r="D368" i="36"/>
  <c r="E368" i="36"/>
  <c r="F368" i="36"/>
  <c r="G368" i="36"/>
  <c r="H368" i="36"/>
  <c r="I368" i="36"/>
  <c r="J368" i="36"/>
  <c r="K368" i="36"/>
  <c r="L368" i="36"/>
  <c r="M368" i="36"/>
  <c r="N368" i="36"/>
  <c r="O368" i="36"/>
  <c r="P368" i="36"/>
  <c r="Q368" i="36"/>
  <c r="R368" i="36"/>
  <c r="S368" i="36"/>
  <c r="T368" i="36"/>
  <c r="U368" i="36"/>
  <c r="V368" i="36"/>
  <c r="W368" i="36"/>
  <c r="X368" i="36"/>
  <c r="Y368" i="36"/>
  <c r="Z368" i="36"/>
  <c r="AA368" i="36"/>
  <c r="AB368" i="36"/>
  <c r="AC368" i="36"/>
  <c r="AD368" i="36"/>
  <c r="AE368" i="36"/>
  <c r="AF368" i="36"/>
  <c r="AG368" i="36"/>
  <c r="AH368" i="36"/>
  <c r="C369" i="36"/>
  <c r="D369" i="36"/>
  <c r="E369" i="36"/>
  <c r="F369" i="36"/>
  <c r="G369" i="36"/>
  <c r="H369" i="36"/>
  <c r="I369" i="36"/>
  <c r="J369" i="36"/>
  <c r="K369" i="36"/>
  <c r="L369" i="36"/>
  <c r="M369" i="36"/>
  <c r="N369" i="36"/>
  <c r="O369" i="36"/>
  <c r="P369" i="36"/>
  <c r="Q369" i="36"/>
  <c r="R369" i="36"/>
  <c r="S369" i="36"/>
  <c r="T369" i="36"/>
  <c r="U369" i="36"/>
  <c r="V369" i="36"/>
  <c r="W369" i="36"/>
  <c r="X369" i="36"/>
  <c r="Y369" i="36"/>
  <c r="Z369" i="36"/>
  <c r="AA369" i="36"/>
  <c r="AB369" i="36"/>
  <c r="AC369" i="36"/>
  <c r="AD369" i="36"/>
  <c r="AE369" i="36"/>
  <c r="AF369" i="36"/>
  <c r="AG369" i="36"/>
  <c r="AH369" i="36"/>
  <c r="C370" i="36"/>
  <c r="D370" i="36"/>
  <c r="E370" i="36"/>
  <c r="F370" i="36"/>
  <c r="G370" i="36"/>
  <c r="H370" i="36"/>
  <c r="I370" i="36"/>
  <c r="J370" i="36"/>
  <c r="K370" i="36"/>
  <c r="L370" i="36"/>
  <c r="M370" i="36"/>
  <c r="N370" i="36"/>
  <c r="O370" i="36"/>
  <c r="P370" i="36"/>
  <c r="Q370" i="36"/>
  <c r="R370" i="36"/>
  <c r="S370" i="36"/>
  <c r="T370" i="36"/>
  <c r="U370" i="36"/>
  <c r="V370" i="36"/>
  <c r="W370" i="36"/>
  <c r="X370" i="36"/>
  <c r="Y370" i="36"/>
  <c r="Z370" i="36"/>
  <c r="AA370" i="36"/>
  <c r="AB370" i="36"/>
  <c r="AC370" i="36"/>
  <c r="AD370" i="36"/>
  <c r="AE370" i="36"/>
  <c r="AF370" i="36"/>
  <c r="AG370" i="36"/>
  <c r="AH370" i="36"/>
  <c r="C371" i="36"/>
  <c r="D371" i="36"/>
  <c r="E371" i="36"/>
  <c r="F371" i="36"/>
  <c r="G371" i="36"/>
  <c r="H371" i="36"/>
  <c r="I371" i="36"/>
  <c r="J371" i="36"/>
  <c r="K371" i="36"/>
  <c r="L371" i="36"/>
  <c r="M371" i="36"/>
  <c r="N371" i="36"/>
  <c r="O371" i="36"/>
  <c r="P371" i="36"/>
  <c r="Q371" i="36"/>
  <c r="R371" i="36"/>
  <c r="S371" i="36"/>
  <c r="T371" i="36"/>
  <c r="U371" i="36"/>
  <c r="V371" i="36"/>
  <c r="W371" i="36"/>
  <c r="X371" i="36"/>
  <c r="Y371" i="36"/>
  <c r="Z371" i="36"/>
  <c r="AA371" i="36"/>
  <c r="AB371" i="36"/>
  <c r="AC371" i="36"/>
  <c r="AD371" i="36"/>
  <c r="AE371" i="36"/>
  <c r="AF371" i="36"/>
  <c r="AG371" i="36"/>
  <c r="AH371" i="36"/>
  <c r="C372" i="36"/>
  <c r="D372" i="36"/>
  <c r="E372" i="36"/>
  <c r="F372" i="36"/>
  <c r="G372" i="36"/>
  <c r="H372" i="36"/>
  <c r="I372" i="36"/>
  <c r="J372" i="36"/>
  <c r="K372" i="36"/>
  <c r="L372" i="36"/>
  <c r="M372" i="36"/>
  <c r="N372" i="36"/>
  <c r="O372" i="36"/>
  <c r="P372" i="36"/>
  <c r="Q372" i="36"/>
  <c r="R372" i="36"/>
  <c r="S372" i="36"/>
  <c r="T372" i="36"/>
  <c r="U372" i="36"/>
  <c r="V372" i="36"/>
  <c r="W372" i="36"/>
  <c r="X372" i="36"/>
  <c r="Y372" i="36"/>
  <c r="Z372" i="36"/>
  <c r="AA372" i="36"/>
  <c r="AB372" i="36"/>
  <c r="AC372" i="36"/>
  <c r="AD372" i="36"/>
  <c r="AE372" i="36"/>
  <c r="AF372" i="36"/>
  <c r="AG372" i="36"/>
  <c r="AH372" i="36"/>
  <c r="C373" i="36"/>
  <c r="D373" i="36"/>
  <c r="E373" i="36"/>
  <c r="F373" i="36"/>
  <c r="G373" i="36"/>
  <c r="H373" i="36"/>
  <c r="I373" i="36"/>
  <c r="J373" i="36"/>
  <c r="K373" i="36"/>
  <c r="L373" i="36"/>
  <c r="M373" i="36"/>
  <c r="N373" i="36"/>
  <c r="O373" i="36"/>
  <c r="P373" i="36"/>
  <c r="Q373" i="36"/>
  <c r="R373" i="36"/>
  <c r="S373" i="36"/>
  <c r="T373" i="36"/>
  <c r="U373" i="36"/>
  <c r="V373" i="36"/>
  <c r="W373" i="36"/>
  <c r="X373" i="36"/>
  <c r="Y373" i="36"/>
  <c r="Z373" i="36"/>
  <c r="AA373" i="36"/>
  <c r="AB373" i="36"/>
  <c r="AC373" i="36"/>
  <c r="AD373" i="36"/>
  <c r="AE373" i="36"/>
  <c r="AF373" i="36"/>
  <c r="AG373" i="36"/>
  <c r="AH373" i="36"/>
  <c r="C374" i="36"/>
  <c r="D374" i="36"/>
  <c r="E374" i="36"/>
  <c r="F374" i="36"/>
  <c r="G374" i="36"/>
  <c r="H374" i="36"/>
  <c r="I374" i="36"/>
  <c r="J374" i="36"/>
  <c r="K374" i="36"/>
  <c r="L374" i="36"/>
  <c r="M374" i="36"/>
  <c r="N374" i="36"/>
  <c r="O374" i="36"/>
  <c r="P374" i="36"/>
  <c r="Q374" i="36"/>
  <c r="R374" i="36"/>
  <c r="S374" i="36"/>
  <c r="T374" i="36"/>
  <c r="U374" i="36"/>
  <c r="V374" i="36"/>
  <c r="W374" i="36"/>
  <c r="X374" i="36"/>
  <c r="Y374" i="36"/>
  <c r="Z374" i="36"/>
  <c r="AA374" i="36"/>
  <c r="AB374" i="36"/>
  <c r="AC374" i="36"/>
  <c r="AD374" i="36"/>
  <c r="AE374" i="36"/>
  <c r="AF374" i="36"/>
  <c r="AG374" i="36"/>
  <c r="AH374" i="36"/>
  <c r="C375" i="36"/>
  <c r="D375" i="36"/>
  <c r="E375" i="36"/>
  <c r="F375" i="36"/>
  <c r="G375" i="36"/>
  <c r="H375" i="36"/>
  <c r="I375" i="36"/>
  <c r="J375" i="36"/>
  <c r="K375" i="36"/>
  <c r="L375" i="36"/>
  <c r="M375" i="36"/>
  <c r="N375" i="36"/>
  <c r="O375" i="36"/>
  <c r="P375" i="36"/>
  <c r="Q375" i="36"/>
  <c r="R375" i="36"/>
  <c r="S375" i="36"/>
  <c r="T375" i="36"/>
  <c r="U375" i="36"/>
  <c r="V375" i="36"/>
  <c r="W375" i="36"/>
  <c r="X375" i="36"/>
  <c r="Y375" i="36"/>
  <c r="Z375" i="36"/>
  <c r="AA375" i="36"/>
  <c r="AB375" i="36"/>
  <c r="AC375" i="36"/>
  <c r="AD375" i="36"/>
  <c r="AE375" i="36"/>
  <c r="AF375" i="36"/>
  <c r="AG375" i="36"/>
  <c r="AH375" i="36"/>
  <c r="C376" i="36"/>
  <c r="D376" i="36"/>
  <c r="E376" i="36"/>
  <c r="F376" i="36"/>
  <c r="G376" i="36"/>
  <c r="H376" i="36"/>
  <c r="I376" i="36"/>
  <c r="J376" i="36"/>
  <c r="K376" i="36"/>
  <c r="L376" i="36"/>
  <c r="M376" i="36"/>
  <c r="N376" i="36"/>
  <c r="O376" i="36"/>
  <c r="P376" i="36"/>
  <c r="Q376" i="36"/>
  <c r="R376" i="36"/>
  <c r="S376" i="36"/>
  <c r="T376" i="36"/>
  <c r="U376" i="36"/>
  <c r="V376" i="36"/>
  <c r="W376" i="36"/>
  <c r="X376" i="36"/>
  <c r="Y376" i="36"/>
  <c r="Z376" i="36"/>
  <c r="AA376" i="36"/>
  <c r="AB376" i="36"/>
  <c r="AC376" i="36"/>
  <c r="AD376" i="36"/>
  <c r="AE376" i="36"/>
  <c r="AF376" i="36"/>
  <c r="AG376" i="36"/>
  <c r="AH376" i="36"/>
  <c r="C377" i="36"/>
  <c r="D377" i="36"/>
  <c r="E377" i="36"/>
  <c r="F377" i="36"/>
  <c r="G377" i="36"/>
  <c r="H377" i="36"/>
  <c r="I377" i="36"/>
  <c r="J377" i="36"/>
  <c r="K377" i="36"/>
  <c r="L377" i="36"/>
  <c r="M377" i="36"/>
  <c r="N377" i="36"/>
  <c r="O377" i="36"/>
  <c r="P377" i="36"/>
  <c r="Q377" i="36"/>
  <c r="R377" i="36"/>
  <c r="S377" i="36"/>
  <c r="T377" i="36"/>
  <c r="U377" i="36"/>
  <c r="V377" i="36"/>
  <c r="W377" i="36"/>
  <c r="X377" i="36"/>
  <c r="Y377" i="36"/>
  <c r="Z377" i="36"/>
  <c r="AA377" i="36"/>
  <c r="AB377" i="36"/>
  <c r="AC377" i="36"/>
  <c r="AD377" i="36"/>
  <c r="AE377" i="36"/>
  <c r="AF377" i="36"/>
  <c r="AG377" i="36"/>
  <c r="AH377" i="36"/>
  <c r="C378" i="36"/>
  <c r="D378" i="36"/>
  <c r="E378" i="36"/>
  <c r="F378" i="36"/>
  <c r="G378" i="36"/>
  <c r="H378" i="36"/>
  <c r="I378" i="36"/>
  <c r="J378" i="36"/>
  <c r="K378" i="36"/>
  <c r="L378" i="36"/>
  <c r="M378" i="36"/>
  <c r="N378" i="36"/>
  <c r="O378" i="36"/>
  <c r="P378" i="36"/>
  <c r="Q378" i="36"/>
  <c r="R378" i="36"/>
  <c r="S378" i="36"/>
  <c r="T378" i="36"/>
  <c r="U378" i="36"/>
  <c r="V378" i="36"/>
  <c r="W378" i="36"/>
  <c r="X378" i="36"/>
  <c r="Y378" i="36"/>
  <c r="Z378" i="36"/>
  <c r="AA378" i="36"/>
  <c r="AB378" i="36"/>
  <c r="AC378" i="36"/>
  <c r="AD378" i="36"/>
  <c r="AE378" i="36"/>
  <c r="AF378" i="36"/>
  <c r="AG378" i="36"/>
  <c r="AH378" i="36"/>
  <c r="C379" i="36"/>
  <c r="D379" i="36"/>
  <c r="E379" i="36"/>
  <c r="F379" i="36"/>
  <c r="G379" i="36"/>
  <c r="H379" i="36"/>
  <c r="I379" i="36"/>
  <c r="J379" i="36"/>
  <c r="K379" i="36"/>
  <c r="L379" i="36"/>
  <c r="M379" i="36"/>
  <c r="N379" i="36"/>
  <c r="O379" i="36"/>
  <c r="P379" i="36"/>
  <c r="Q379" i="36"/>
  <c r="R379" i="36"/>
  <c r="S379" i="36"/>
  <c r="T379" i="36"/>
  <c r="U379" i="36"/>
  <c r="V379" i="36"/>
  <c r="W379" i="36"/>
  <c r="X379" i="36"/>
  <c r="Y379" i="36"/>
  <c r="Z379" i="36"/>
  <c r="AA379" i="36"/>
  <c r="AB379" i="36"/>
  <c r="AC379" i="36"/>
  <c r="AD379" i="36"/>
  <c r="AE379" i="36"/>
  <c r="AF379" i="36"/>
  <c r="AG379" i="36"/>
  <c r="AH379" i="36"/>
  <c r="C380" i="36"/>
  <c r="D380" i="36"/>
  <c r="E380" i="36"/>
  <c r="F380" i="36"/>
  <c r="G380" i="36"/>
  <c r="H380" i="36"/>
  <c r="I380" i="36"/>
  <c r="J380" i="36"/>
  <c r="K380" i="36"/>
  <c r="L380" i="36"/>
  <c r="M380" i="36"/>
  <c r="N380" i="36"/>
  <c r="O380" i="36"/>
  <c r="P380" i="36"/>
  <c r="Q380" i="36"/>
  <c r="R380" i="36"/>
  <c r="S380" i="36"/>
  <c r="T380" i="36"/>
  <c r="U380" i="36"/>
  <c r="V380" i="36"/>
  <c r="W380" i="36"/>
  <c r="X380" i="36"/>
  <c r="Y380" i="36"/>
  <c r="Z380" i="36"/>
  <c r="AA380" i="36"/>
  <c r="AB380" i="36"/>
  <c r="AC380" i="36"/>
  <c r="AD380" i="36"/>
  <c r="AE380" i="36"/>
  <c r="AF380" i="36"/>
  <c r="AG380" i="36"/>
  <c r="AH380" i="36"/>
  <c r="C381" i="36"/>
  <c r="D381" i="36"/>
  <c r="E381" i="36"/>
  <c r="F381" i="36"/>
  <c r="G381" i="36"/>
  <c r="H381" i="36"/>
  <c r="I381" i="36"/>
  <c r="J381" i="36"/>
  <c r="K381" i="36"/>
  <c r="L381" i="36"/>
  <c r="M381" i="36"/>
  <c r="N381" i="36"/>
  <c r="O381" i="36"/>
  <c r="P381" i="36"/>
  <c r="Q381" i="36"/>
  <c r="R381" i="36"/>
  <c r="S381" i="36"/>
  <c r="T381" i="36"/>
  <c r="U381" i="36"/>
  <c r="V381" i="36"/>
  <c r="W381" i="36"/>
  <c r="X381" i="36"/>
  <c r="Y381" i="36"/>
  <c r="Z381" i="36"/>
  <c r="AA381" i="36"/>
  <c r="AB381" i="36"/>
  <c r="AC381" i="36"/>
  <c r="AD381" i="36"/>
  <c r="AE381" i="36"/>
  <c r="AF381" i="36"/>
  <c r="AG381" i="36"/>
  <c r="AH381" i="36"/>
  <c r="C382" i="36"/>
  <c r="D382" i="36"/>
  <c r="E382" i="36"/>
  <c r="F382" i="36"/>
  <c r="G382" i="36"/>
  <c r="H382" i="36"/>
  <c r="I382" i="36"/>
  <c r="J382" i="36"/>
  <c r="K382" i="36"/>
  <c r="L382" i="36"/>
  <c r="M382" i="36"/>
  <c r="N382" i="36"/>
  <c r="O382" i="36"/>
  <c r="P382" i="36"/>
  <c r="Q382" i="36"/>
  <c r="R382" i="36"/>
  <c r="S382" i="36"/>
  <c r="T382" i="36"/>
  <c r="U382" i="36"/>
  <c r="V382" i="36"/>
  <c r="W382" i="36"/>
  <c r="X382" i="36"/>
  <c r="Y382" i="36"/>
  <c r="Z382" i="36"/>
  <c r="AA382" i="36"/>
  <c r="AB382" i="36"/>
  <c r="AC382" i="36"/>
  <c r="AD382" i="36"/>
  <c r="AE382" i="36"/>
  <c r="AF382" i="36"/>
  <c r="AG382" i="36"/>
  <c r="AH382" i="36"/>
  <c r="C383" i="36"/>
  <c r="D383" i="36"/>
  <c r="E383" i="36"/>
  <c r="F383" i="36"/>
  <c r="G383" i="36"/>
  <c r="H383" i="36"/>
  <c r="I383" i="36"/>
  <c r="J383" i="36"/>
  <c r="K383" i="36"/>
  <c r="L383" i="36"/>
  <c r="M383" i="36"/>
  <c r="N383" i="36"/>
  <c r="O383" i="36"/>
  <c r="P383" i="36"/>
  <c r="Q383" i="36"/>
  <c r="R383" i="36"/>
  <c r="S383" i="36"/>
  <c r="T383" i="36"/>
  <c r="U383" i="36"/>
  <c r="V383" i="36"/>
  <c r="W383" i="36"/>
  <c r="X383" i="36"/>
  <c r="Y383" i="36"/>
  <c r="Z383" i="36"/>
  <c r="AA383" i="36"/>
  <c r="AB383" i="36"/>
  <c r="AC383" i="36"/>
  <c r="AD383" i="36"/>
  <c r="AE383" i="36"/>
  <c r="AF383" i="36"/>
  <c r="AG383" i="36"/>
  <c r="AH383" i="36"/>
  <c r="C384" i="36"/>
  <c r="D384" i="36"/>
  <c r="E384" i="36"/>
  <c r="F384" i="36"/>
  <c r="G384" i="36"/>
  <c r="H384" i="36"/>
  <c r="I384" i="36"/>
  <c r="J384" i="36"/>
  <c r="K384" i="36"/>
  <c r="L384" i="36"/>
  <c r="M384" i="36"/>
  <c r="N384" i="36"/>
  <c r="O384" i="36"/>
  <c r="P384" i="36"/>
  <c r="Q384" i="36"/>
  <c r="R384" i="36"/>
  <c r="S384" i="36"/>
  <c r="T384" i="36"/>
  <c r="U384" i="36"/>
  <c r="V384" i="36"/>
  <c r="W384" i="36"/>
  <c r="X384" i="36"/>
  <c r="Y384" i="36"/>
  <c r="Z384" i="36"/>
  <c r="AA384" i="36"/>
  <c r="AB384" i="36"/>
  <c r="AC384" i="36"/>
  <c r="AD384" i="36"/>
  <c r="AE384" i="36"/>
  <c r="AF384" i="36"/>
  <c r="AG384" i="36"/>
  <c r="AH384" i="36"/>
  <c r="C385" i="36"/>
  <c r="D385" i="36"/>
  <c r="E385" i="36"/>
  <c r="F385" i="36"/>
  <c r="G385" i="36"/>
  <c r="H385" i="36"/>
  <c r="I385" i="36"/>
  <c r="J385" i="36"/>
  <c r="K385" i="36"/>
  <c r="L385" i="36"/>
  <c r="M385" i="36"/>
  <c r="N385" i="36"/>
  <c r="O385" i="36"/>
  <c r="P385" i="36"/>
  <c r="Q385" i="36"/>
  <c r="R385" i="36"/>
  <c r="S385" i="36"/>
  <c r="T385" i="36"/>
  <c r="U385" i="36"/>
  <c r="V385" i="36"/>
  <c r="W385" i="36"/>
  <c r="X385" i="36"/>
  <c r="Y385" i="36"/>
  <c r="Z385" i="36"/>
  <c r="AA385" i="36"/>
  <c r="AB385" i="36"/>
  <c r="AC385" i="36"/>
  <c r="AD385" i="36"/>
  <c r="AE385" i="36"/>
  <c r="AF385" i="36"/>
  <c r="AG385" i="36"/>
  <c r="AH385" i="36"/>
  <c r="C386" i="36"/>
  <c r="D386" i="36"/>
  <c r="E386" i="36"/>
  <c r="F386" i="36"/>
  <c r="G386" i="36"/>
  <c r="H386" i="36"/>
  <c r="I386" i="36"/>
  <c r="J386" i="36"/>
  <c r="K386" i="36"/>
  <c r="L386" i="36"/>
  <c r="M386" i="36"/>
  <c r="N386" i="36"/>
  <c r="O386" i="36"/>
  <c r="P386" i="36"/>
  <c r="Q386" i="36"/>
  <c r="R386" i="36"/>
  <c r="S386" i="36"/>
  <c r="T386" i="36"/>
  <c r="U386" i="36"/>
  <c r="V386" i="36"/>
  <c r="W386" i="36"/>
  <c r="X386" i="36"/>
  <c r="Y386" i="36"/>
  <c r="Z386" i="36"/>
  <c r="AA386" i="36"/>
  <c r="AB386" i="36"/>
  <c r="AC386" i="36"/>
  <c r="AD386" i="36"/>
  <c r="AE386" i="36"/>
  <c r="AF386" i="36"/>
  <c r="AG386" i="36"/>
  <c r="AH386" i="36"/>
  <c r="C387" i="36"/>
  <c r="D387" i="36"/>
  <c r="E387" i="36"/>
  <c r="F387" i="36"/>
  <c r="G387" i="36"/>
  <c r="H387" i="36"/>
  <c r="I387" i="36"/>
  <c r="J387" i="36"/>
  <c r="K387" i="36"/>
  <c r="L387" i="36"/>
  <c r="M387" i="36"/>
  <c r="N387" i="36"/>
  <c r="O387" i="36"/>
  <c r="P387" i="36"/>
  <c r="Q387" i="36"/>
  <c r="R387" i="36"/>
  <c r="S387" i="36"/>
  <c r="T387" i="36"/>
  <c r="U387" i="36"/>
  <c r="V387" i="36"/>
  <c r="W387" i="36"/>
  <c r="X387" i="36"/>
  <c r="Y387" i="36"/>
  <c r="Z387" i="36"/>
  <c r="AA387" i="36"/>
  <c r="AB387" i="36"/>
  <c r="AC387" i="36"/>
  <c r="AD387" i="36"/>
  <c r="AE387" i="36"/>
  <c r="AF387" i="36"/>
  <c r="AG387" i="36"/>
  <c r="AH387" i="36"/>
  <c r="C388" i="36"/>
  <c r="D388" i="36"/>
  <c r="E388" i="36"/>
  <c r="F388" i="36"/>
  <c r="G388" i="36"/>
  <c r="H388" i="36"/>
  <c r="I388" i="36"/>
  <c r="J388" i="36"/>
  <c r="K388" i="36"/>
  <c r="L388" i="36"/>
  <c r="M388" i="36"/>
  <c r="N388" i="36"/>
  <c r="O388" i="36"/>
  <c r="P388" i="36"/>
  <c r="Q388" i="36"/>
  <c r="R388" i="36"/>
  <c r="S388" i="36"/>
  <c r="T388" i="36"/>
  <c r="U388" i="36"/>
  <c r="V388" i="36"/>
  <c r="W388" i="36"/>
  <c r="X388" i="36"/>
  <c r="Y388" i="36"/>
  <c r="Z388" i="36"/>
  <c r="AA388" i="36"/>
  <c r="AB388" i="36"/>
  <c r="AC388" i="36"/>
  <c r="AD388" i="36"/>
  <c r="AE388" i="36"/>
  <c r="AF388" i="36"/>
  <c r="AG388" i="36"/>
  <c r="AH388" i="36"/>
  <c r="C389" i="36"/>
  <c r="D389" i="36"/>
  <c r="E389" i="36"/>
  <c r="F389" i="36"/>
  <c r="G389" i="36"/>
  <c r="H389" i="36"/>
  <c r="I389" i="36"/>
  <c r="J389" i="36"/>
  <c r="K389" i="36"/>
  <c r="L389" i="36"/>
  <c r="M389" i="36"/>
  <c r="N389" i="36"/>
  <c r="O389" i="36"/>
  <c r="P389" i="36"/>
  <c r="Q389" i="36"/>
  <c r="R389" i="36"/>
  <c r="S389" i="36"/>
  <c r="T389" i="36"/>
  <c r="U389" i="36"/>
  <c r="V389" i="36"/>
  <c r="W389" i="36"/>
  <c r="X389" i="36"/>
  <c r="Y389" i="36"/>
  <c r="Z389" i="36"/>
  <c r="AA389" i="36"/>
  <c r="AB389" i="36"/>
  <c r="AC389" i="36"/>
  <c r="AD389" i="36"/>
  <c r="AE389" i="36"/>
  <c r="AF389" i="36"/>
  <c r="AG389" i="36"/>
  <c r="AH389" i="36"/>
  <c r="C390" i="36"/>
  <c r="D390" i="36"/>
  <c r="E390" i="36"/>
  <c r="F390" i="36"/>
  <c r="G390" i="36"/>
  <c r="H390" i="36"/>
  <c r="I390" i="36"/>
  <c r="J390" i="36"/>
  <c r="K390" i="36"/>
  <c r="L390" i="36"/>
  <c r="M390" i="36"/>
  <c r="N390" i="36"/>
  <c r="O390" i="36"/>
  <c r="P390" i="36"/>
  <c r="Q390" i="36"/>
  <c r="R390" i="36"/>
  <c r="S390" i="36"/>
  <c r="T390" i="36"/>
  <c r="U390" i="36"/>
  <c r="V390" i="36"/>
  <c r="W390" i="36"/>
  <c r="X390" i="36"/>
  <c r="Y390" i="36"/>
  <c r="Z390" i="36"/>
  <c r="AA390" i="36"/>
  <c r="AB390" i="36"/>
  <c r="AC390" i="36"/>
  <c r="AD390" i="36"/>
  <c r="AE390" i="36"/>
  <c r="AF390" i="36"/>
  <c r="AG390" i="36"/>
  <c r="AH390" i="36"/>
  <c r="C391" i="36"/>
  <c r="D391" i="36"/>
  <c r="E391" i="36"/>
  <c r="F391" i="36"/>
  <c r="G391" i="36"/>
  <c r="H391" i="36"/>
  <c r="I391" i="36"/>
  <c r="J391" i="36"/>
  <c r="K391" i="36"/>
  <c r="L391" i="36"/>
  <c r="M391" i="36"/>
  <c r="N391" i="36"/>
  <c r="O391" i="36"/>
  <c r="P391" i="36"/>
  <c r="Q391" i="36"/>
  <c r="R391" i="36"/>
  <c r="S391" i="36"/>
  <c r="T391" i="36"/>
  <c r="U391" i="36"/>
  <c r="V391" i="36"/>
  <c r="W391" i="36"/>
  <c r="X391" i="36"/>
  <c r="Y391" i="36"/>
  <c r="Z391" i="36"/>
  <c r="AA391" i="36"/>
  <c r="AB391" i="36"/>
  <c r="AC391" i="36"/>
  <c r="AD391" i="36"/>
  <c r="AE391" i="36"/>
  <c r="AF391" i="36"/>
  <c r="AG391" i="36"/>
  <c r="AH391" i="36"/>
  <c r="C392" i="36"/>
  <c r="D392" i="36"/>
  <c r="E392" i="36"/>
  <c r="F392" i="36"/>
  <c r="G392" i="36"/>
  <c r="H392" i="36"/>
  <c r="I392" i="36"/>
  <c r="J392" i="36"/>
  <c r="K392" i="36"/>
  <c r="L392" i="36"/>
  <c r="M392" i="36"/>
  <c r="N392" i="36"/>
  <c r="O392" i="36"/>
  <c r="P392" i="36"/>
  <c r="Q392" i="36"/>
  <c r="R392" i="36"/>
  <c r="S392" i="36"/>
  <c r="T392" i="36"/>
  <c r="U392" i="36"/>
  <c r="V392" i="36"/>
  <c r="W392" i="36"/>
  <c r="X392" i="36"/>
  <c r="Y392" i="36"/>
  <c r="Z392" i="36"/>
  <c r="AA392" i="36"/>
  <c r="AB392" i="36"/>
  <c r="AC392" i="36"/>
  <c r="AD392" i="36"/>
  <c r="AE392" i="36"/>
  <c r="AF392" i="36"/>
  <c r="AG392" i="36"/>
  <c r="AH392" i="36"/>
  <c r="C393" i="36"/>
  <c r="D393" i="36"/>
  <c r="E393" i="36"/>
  <c r="F393" i="36"/>
  <c r="G393" i="36"/>
  <c r="H393" i="36"/>
  <c r="I393" i="36"/>
  <c r="J393" i="36"/>
  <c r="K393" i="36"/>
  <c r="L393" i="36"/>
  <c r="M393" i="36"/>
  <c r="N393" i="36"/>
  <c r="O393" i="36"/>
  <c r="P393" i="36"/>
  <c r="Q393" i="36"/>
  <c r="R393" i="36"/>
  <c r="S393" i="36"/>
  <c r="T393" i="36"/>
  <c r="U393" i="36"/>
  <c r="V393" i="36"/>
  <c r="W393" i="36"/>
  <c r="X393" i="36"/>
  <c r="Y393" i="36"/>
  <c r="Z393" i="36"/>
  <c r="AA393" i="36"/>
  <c r="AB393" i="36"/>
  <c r="AC393" i="36"/>
  <c r="AD393" i="36"/>
  <c r="AE393" i="36"/>
  <c r="AF393" i="36"/>
  <c r="AG393" i="36"/>
  <c r="AH393" i="36"/>
  <c r="C394" i="36"/>
  <c r="D394" i="36"/>
  <c r="E394" i="36"/>
  <c r="F394" i="36"/>
  <c r="G394" i="36"/>
  <c r="H394" i="36"/>
  <c r="I394" i="36"/>
  <c r="J394" i="36"/>
  <c r="K394" i="36"/>
  <c r="L394" i="36"/>
  <c r="M394" i="36"/>
  <c r="N394" i="36"/>
  <c r="O394" i="36"/>
  <c r="P394" i="36"/>
  <c r="Q394" i="36"/>
  <c r="R394" i="36"/>
  <c r="S394" i="36"/>
  <c r="T394" i="36"/>
  <c r="U394" i="36"/>
  <c r="V394" i="36"/>
  <c r="W394" i="36"/>
  <c r="X394" i="36"/>
  <c r="Y394" i="36"/>
  <c r="Z394" i="36"/>
  <c r="AA394" i="36"/>
  <c r="AB394" i="36"/>
  <c r="AC394" i="36"/>
  <c r="AD394" i="36"/>
  <c r="AE394" i="36"/>
  <c r="AF394" i="36"/>
  <c r="AG394" i="36"/>
  <c r="AH394" i="36"/>
  <c r="C395" i="36"/>
  <c r="D395" i="36"/>
  <c r="E395" i="36"/>
  <c r="F395" i="36"/>
  <c r="G395" i="36"/>
  <c r="H395" i="36"/>
  <c r="I395" i="36"/>
  <c r="J395" i="36"/>
  <c r="K395" i="36"/>
  <c r="L395" i="36"/>
  <c r="M395" i="36"/>
  <c r="N395" i="36"/>
  <c r="O395" i="36"/>
  <c r="P395" i="36"/>
  <c r="Q395" i="36"/>
  <c r="R395" i="36"/>
  <c r="S395" i="36"/>
  <c r="T395" i="36"/>
  <c r="U395" i="36"/>
  <c r="V395" i="36"/>
  <c r="W395" i="36"/>
  <c r="X395" i="36"/>
  <c r="Y395" i="36"/>
  <c r="Z395" i="36"/>
  <c r="AA395" i="36"/>
  <c r="AB395" i="36"/>
  <c r="AC395" i="36"/>
  <c r="AD395" i="36"/>
  <c r="AE395" i="36"/>
  <c r="AF395" i="36"/>
  <c r="AG395" i="36"/>
  <c r="AH395" i="36"/>
  <c r="C396" i="36"/>
  <c r="D396" i="36"/>
  <c r="E396" i="36"/>
  <c r="F396" i="36"/>
  <c r="G396" i="36"/>
  <c r="H396" i="36"/>
  <c r="I396" i="36"/>
  <c r="J396" i="36"/>
  <c r="K396" i="36"/>
  <c r="L396" i="36"/>
  <c r="M396" i="36"/>
  <c r="N396" i="36"/>
  <c r="O396" i="36"/>
  <c r="P396" i="36"/>
  <c r="Q396" i="36"/>
  <c r="R396" i="36"/>
  <c r="S396" i="36"/>
  <c r="T396" i="36"/>
  <c r="U396" i="36"/>
  <c r="V396" i="36"/>
  <c r="W396" i="36"/>
  <c r="X396" i="36"/>
  <c r="Y396" i="36"/>
  <c r="Z396" i="36"/>
  <c r="AA396" i="36"/>
  <c r="AB396" i="36"/>
  <c r="AC396" i="36"/>
  <c r="AD396" i="36"/>
  <c r="AE396" i="36"/>
  <c r="AF396" i="36"/>
  <c r="AG396" i="36"/>
  <c r="AH396" i="36"/>
  <c r="C397" i="36"/>
  <c r="D397" i="36"/>
  <c r="E397" i="36"/>
  <c r="F397" i="36"/>
  <c r="G397" i="36"/>
  <c r="H397" i="36"/>
  <c r="I397" i="36"/>
  <c r="J397" i="36"/>
  <c r="K397" i="36"/>
  <c r="L397" i="36"/>
  <c r="M397" i="36"/>
  <c r="N397" i="36"/>
  <c r="O397" i="36"/>
  <c r="P397" i="36"/>
  <c r="Q397" i="36"/>
  <c r="R397" i="36"/>
  <c r="S397" i="36"/>
  <c r="T397" i="36"/>
  <c r="U397" i="36"/>
  <c r="V397" i="36"/>
  <c r="W397" i="36"/>
  <c r="X397" i="36"/>
  <c r="Y397" i="36"/>
  <c r="Z397" i="36"/>
  <c r="AA397" i="36"/>
  <c r="AB397" i="36"/>
  <c r="AC397" i="36"/>
  <c r="AD397" i="36"/>
  <c r="AE397" i="36"/>
  <c r="AF397" i="36"/>
  <c r="AG397" i="36"/>
  <c r="AH397" i="36"/>
  <c r="C398" i="36"/>
  <c r="D398" i="36"/>
  <c r="E398" i="36"/>
  <c r="F398" i="36"/>
  <c r="G398" i="36"/>
  <c r="H398" i="36"/>
  <c r="I398" i="36"/>
  <c r="J398" i="36"/>
  <c r="K398" i="36"/>
  <c r="L398" i="36"/>
  <c r="M398" i="36"/>
  <c r="N398" i="36"/>
  <c r="O398" i="36"/>
  <c r="P398" i="36"/>
  <c r="Q398" i="36"/>
  <c r="R398" i="36"/>
  <c r="S398" i="36"/>
  <c r="T398" i="36"/>
  <c r="U398" i="36"/>
  <c r="V398" i="36"/>
  <c r="W398" i="36"/>
  <c r="X398" i="36"/>
  <c r="Y398" i="36"/>
  <c r="Z398" i="36"/>
  <c r="AA398" i="36"/>
  <c r="AB398" i="36"/>
  <c r="AC398" i="36"/>
  <c r="AD398" i="36"/>
  <c r="AE398" i="36"/>
  <c r="AF398" i="36"/>
  <c r="AG398" i="36"/>
  <c r="AH398" i="36"/>
  <c r="C399" i="36"/>
  <c r="D399" i="36"/>
  <c r="E399" i="36"/>
  <c r="F399" i="36"/>
  <c r="G399" i="36"/>
  <c r="H399" i="36"/>
  <c r="I399" i="36"/>
  <c r="J399" i="36"/>
  <c r="K399" i="36"/>
  <c r="L399" i="36"/>
  <c r="M399" i="36"/>
  <c r="N399" i="36"/>
  <c r="O399" i="36"/>
  <c r="P399" i="36"/>
  <c r="Q399" i="36"/>
  <c r="R399" i="36"/>
  <c r="S399" i="36"/>
  <c r="T399" i="36"/>
  <c r="U399" i="36"/>
  <c r="V399" i="36"/>
  <c r="W399" i="36"/>
  <c r="X399" i="36"/>
  <c r="Y399" i="36"/>
  <c r="Z399" i="36"/>
  <c r="AA399" i="36"/>
  <c r="AB399" i="36"/>
  <c r="AC399" i="36"/>
  <c r="AD399" i="36"/>
  <c r="AE399" i="36"/>
  <c r="AF399" i="36"/>
  <c r="AG399" i="36"/>
  <c r="AH399" i="36"/>
  <c r="C400" i="36"/>
  <c r="D400" i="36"/>
  <c r="E400" i="36"/>
  <c r="F400" i="36"/>
  <c r="G400" i="36"/>
  <c r="H400" i="36"/>
  <c r="I400" i="36"/>
  <c r="J400" i="36"/>
  <c r="K400" i="36"/>
  <c r="L400" i="36"/>
  <c r="M400" i="36"/>
  <c r="N400" i="36"/>
  <c r="O400" i="36"/>
  <c r="P400" i="36"/>
  <c r="Q400" i="36"/>
  <c r="R400" i="36"/>
  <c r="S400" i="36"/>
  <c r="T400" i="36"/>
  <c r="U400" i="36"/>
  <c r="V400" i="36"/>
  <c r="W400" i="36"/>
  <c r="X400" i="36"/>
  <c r="Y400" i="36"/>
  <c r="Z400" i="36"/>
  <c r="AA400" i="36"/>
  <c r="AB400" i="36"/>
  <c r="AC400" i="36"/>
  <c r="AD400" i="36"/>
  <c r="AE400" i="36"/>
  <c r="AF400" i="36"/>
  <c r="AG400" i="36"/>
  <c r="AH400" i="36"/>
  <c r="C401" i="36"/>
  <c r="D401" i="36"/>
  <c r="E401" i="36"/>
  <c r="F401" i="36"/>
  <c r="G401" i="36"/>
  <c r="H401" i="36"/>
  <c r="I401" i="36"/>
  <c r="J401" i="36"/>
  <c r="K401" i="36"/>
  <c r="L401" i="36"/>
  <c r="M401" i="36"/>
  <c r="N401" i="36"/>
  <c r="O401" i="36"/>
  <c r="P401" i="36"/>
  <c r="Q401" i="36"/>
  <c r="R401" i="36"/>
  <c r="S401" i="36"/>
  <c r="T401" i="36"/>
  <c r="U401" i="36"/>
  <c r="V401" i="36"/>
  <c r="W401" i="36"/>
  <c r="X401" i="36"/>
  <c r="Y401" i="36"/>
  <c r="Z401" i="36"/>
  <c r="AA401" i="36"/>
  <c r="AB401" i="36"/>
  <c r="AC401" i="36"/>
  <c r="AD401" i="36"/>
  <c r="AE401" i="36"/>
  <c r="AF401" i="36"/>
  <c r="AG401" i="36"/>
  <c r="AH401" i="36"/>
  <c r="C402" i="36"/>
  <c r="D402" i="36"/>
  <c r="E402" i="36"/>
  <c r="F402" i="36"/>
  <c r="G402" i="36"/>
  <c r="H402" i="36"/>
  <c r="I402" i="36"/>
  <c r="J402" i="36"/>
  <c r="K402" i="36"/>
  <c r="L402" i="36"/>
  <c r="M402" i="36"/>
  <c r="N402" i="36"/>
  <c r="O402" i="36"/>
  <c r="P402" i="36"/>
  <c r="Q402" i="36"/>
  <c r="R402" i="36"/>
  <c r="S402" i="36"/>
  <c r="T402" i="36"/>
  <c r="U402" i="36"/>
  <c r="V402" i="36"/>
  <c r="W402" i="36"/>
  <c r="X402" i="36"/>
  <c r="Y402" i="36"/>
  <c r="Z402" i="36"/>
  <c r="AA402" i="36"/>
  <c r="AB402" i="36"/>
  <c r="AC402" i="36"/>
  <c r="AD402" i="36"/>
  <c r="AE402" i="36"/>
  <c r="AF402" i="36"/>
  <c r="AG402" i="36"/>
  <c r="AH402" i="36"/>
  <c r="C403" i="36"/>
  <c r="D403" i="36"/>
  <c r="E403" i="36"/>
  <c r="F403" i="36"/>
  <c r="G403" i="36"/>
  <c r="H403" i="36"/>
  <c r="I403" i="36"/>
  <c r="J403" i="36"/>
  <c r="K403" i="36"/>
  <c r="L403" i="36"/>
  <c r="M403" i="36"/>
  <c r="N403" i="36"/>
  <c r="O403" i="36"/>
  <c r="P403" i="36"/>
  <c r="Q403" i="36"/>
  <c r="R403" i="36"/>
  <c r="S403" i="36"/>
  <c r="T403" i="36"/>
  <c r="U403" i="36"/>
  <c r="V403" i="36"/>
  <c r="W403" i="36"/>
  <c r="X403" i="36"/>
  <c r="Y403" i="36"/>
  <c r="Z403" i="36"/>
  <c r="AA403" i="36"/>
  <c r="AB403" i="36"/>
  <c r="AC403" i="36"/>
  <c r="AD403" i="36"/>
  <c r="AE403" i="36"/>
  <c r="AF403" i="36"/>
  <c r="AG403" i="36"/>
  <c r="AH403" i="36"/>
  <c r="C404" i="36"/>
  <c r="D404" i="36"/>
  <c r="E404" i="36"/>
  <c r="F404" i="36"/>
  <c r="G404" i="36"/>
  <c r="H404" i="36"/>
  <c r="I404" i="36"/>
  <c r="J404" i="36"/>
  <c r="K404" i="36"/>
  <c r="L404" i="36"/>
  <c r="M404" i="36"/>
  <c r="N404" i="36"/>
  <c r="O404" i="36"/>
  <c r="P404" i="36"/>
  <c r="Q404" i="36"/>
  <c r="R404" i="36"/>
  <c r="S404" i="36"/>
  <c r="T404" i="36"/>
  <c r="U404" i="36"/>
  <c r="V404" i="36"/>
  <c r="W404" i="36"/>
  <c r="X404" i="36"/>
  <c r="Y404" i="36"/>
  <c r="Z404" i="36"/>
  <c r="AA404" i="36"/>
  <c r="AB404" i="36"/>
  <c r="AC404" i="36"/>
  <c r="AD404" i="36"/>
  <c r="AE404" i="36"/>
  <c r="AF404" i="36"/>
  <c r="AG404" i="36"/>
  <c r="AH404" i="36"/>
  <c r="C405" i="36"/>
  <c r="D405" i="36"/>
  <c r="E405" i="36"/>
  <c r="F405" i="36"/>
  <c r="G405" i="36"/>
  <c r="H405" i="36"/>
  <c r="I405" i="36"/>
  <c r="J405" i="36"/>
  <c r="K405" i="36"/>
  <c r="L405" i="36"/>
  <c r="M405" i="36"/>
  <c r="N405" i="36"/>
  <c r="O405" i="36"/>
  <c r="P405" i="36"/>
  <c r="Q405" i="36"/>
  <c r="R405" i="36"/>
  <c r="S405" i="36"/>
  <c r="T405" i="36"/>
  <c r="U405" i="36"/>
  <c r="V405" i="36"/>
  <c r="W405" i="36"/>
  <c r="X405" i="36"/>
  <c r="Y405" i="36"/>
  <c r="Z405" i="36"/>
  <c r="AA405" i="36"/>
  <c r="AB405" i="36"/>
  <c r="AC405" i="36"/>
  <c r="AD405" i="36"/>
  <c r="AE405" i="36"/>
  <c r="AF405" i="36"/>
  <c r="AG405" i="36"/>
  <c r="AH405" i="36"/>
  <c r="C406" i="36"/>
  <c r="D406" i="36"/>
  <c r="E406" i="36"/>
  <c r="F406" i="36"/>
  <c r="G406" i="36"/>
  <c r="H406" i="36"/>
  <c r="I406" i="36"/>
  <c r="J406" i="36"/>
  <c r="K406" i="36"/>
  <c r="L406" i="36"/>
  <c r="M406" i="36"/>
  <c r="N406" i="36"/>
  <c r="O406" i="36"/>
  <c r="P406" i="36"/>
  <c r="Q406" i="36"/>
  <c r="R406" i="36"/>
  <c r="S406" i="36"/>
  <c r="T406" i="36"/>
  <c r="U406" i="36"/>
  <c r="V406" i="36"/>
  <c r="W406" i="36"/>
  <c r="X406" i="36"/>
  <c r="Y406" i="36"/>
  <c r="Z406" i="36"/>
  <c r="AA406" i="36"/>
  <c r="AB406" i="36"/>
  <c r="AC406" i="36"/>
  <c r="AD406" i="36"/>
  <c r="AE406" i="36"/>
  <c r="AF406" i="36"/>
  <c r="AG406" i="36"/>
  <c r="AH406" i="36"/>
  <c r="C407" i="36"/>
  <c r="D407" i="36"/>
  <c r="E407" i="36"/>
  <c r="F407" i="36"/>
  <c r="G407" i="36"/>
  <c r="H407" i="36"/>
  <c r="I407" i="36"/>
  <c r="J407" i="36"/>
  <c r="K407" i="36"/>
  <c r="L407" i="36"/>
  <c r="M407" i="36"/>
  <c r="N407" i="36"/>
  <c r="O407" i="36"/>
  <c r="P407" i="36"/>
  <c r="Q407" i="36"/>
  <c r="R407" i="36"/>
  <c r="S407" i="36"/>
  <c r="T407" i="36"/>
  <c r="U407" i="36"/>
  <c r="V407" i="36"/>
  <c r="W407" i="36"/>
  <c r="X407" i="36"/>
  <c r="Y407" i="36"/>
  <c r="Z407" i="36"/>
  <c r="AA407" i="36"/>
  <c r="AB407" i="36"/>
  <c r="AC407" i="36"/>
  <c r="AD407" i="36"/>
  <c r="AE407" i="36"/>
  <c r="AF407" i="36"/>
  <c r="AG407" i="36"/>
  <c r="AH407" i="36"/>
  <c r="C408" i="36"/>
  <c r="D408" i="36"/>
  <c r="E408" i="36"/>
  <c r="F408" i="36"/>
  <c r="G408" i="36"/>
  <c r="H408" i="36"/>
  <c r="I408" i="36"/>
  <c r="J408" i="36"/>
  <c r="K408" i="36"/>
  <c r="L408" i="36"/>
  <c r="M408" i="36"/>
  <c r="N408" i="36"/>
  <c r="O408" i="36"/>
  <c r="P408" i="36"/>
  <c r="Q408" i="36"/>
  <c r="R408" i="36"/>
  <c r="S408" i="36"/>
  <c r="T408" i="36"/>
  <c r="U408" i="36"/>
  <c r="V408" i="36"/>
  <c r="W408" i="36"/>
  <c r="X408" i="36"/>
  <c r="Y408" i="36"/>
  <c r="Z408" i="36"/>
  <c r="AA408" i="36"/>
  <c r="AB408" i="36"/>
  <c r="AC408" i="36"/>
  <c r="AD408" i="36"/>
  <c r="AE408" i="36"/>
  <c r="AF408" i="36"/>
  <c r="AG408" i="36"/>
  <c r="AH408" i="36"/>
  <c r="C409" i="36"/>
  <c r="D409" i="36"/>
  <c r="E409" i="36"/>
  <c r="F409" i="36"/>
  <c r="G409" i="36"/>
  <c r="H409" i="36"/>
  <c r="I409" i="36"/>
  <c r="J409" i="36"/>
  <c r="K409" i="36"/>
  <c r="L409" i="36"/>
  <c r="M409" i="36"/>
  <c r="N409" i="36"/>
  <c r="O409" i="36"/>
  <c r="P409" i="36"/>
  <c r="Q409" i="36"/>
  <c r="R409" i="36"/>
  <c r="S409" i="36"/>
  <c r="T409" i="36"/>
  <c r="U409" i="36"/>
  <c r="V409" i="36"/>
  <c r="W409" i="36"/>
  <c r="X409" i="36"/>
  <c r="Y409" i="36"/>
  <c r="Z409" i="36"/>
  <c r="AA409" i="36"/>
  <c r="AB409" i="36"/>
  <c r="AC409" i="36"/>
  <c r="AD409" i="36"/>
  <c r="AE409" i="36"/>
  <c r="AF409" i="36"/>
  <c r="AG409" i="36"/>
  <c r="AH409" i="36"/>
  <c r="C410" i="36"/>
  <c r="D410" i="36"/>
  <c r="E410" i="36"/>
  <c r="F410" i="36"/>
  <c r="G410" i="36"/>
  <c r="H410" i="36"/>
  <c r="I410" i="36"/>
  <c r="J410" i="36"/>
  <c r="K410" i="36"/>
  <c r="L410" i="36"/>
  <c r="M410" i="36"/>
  <c r="N410" i="36"/>
  <c r="O410" i="36"/>
  <c r="P410" i="36"/>
  <c r="Q410" i="36"/>
  <c r="R410" i="36"/>
  <c r="S410" i="36"/>
  <c r="T410" i="36"/>
  <c r="U410" i="36"/>
  <c r="V410" i="36"/>
  <c r="W410" i="36"/>
  <c r="X410" i="36"/>
  <c r="Y410" i="36"/>
  <c r="Z410" i="36"/>
  <c r="AA410" i="36"/>
  <c r="AB410" i="36"/>
  <c r="AC410" i="36"/>
  <c r="AD410" i="36"/>
  <c r="AE410" i="36"/>
  <c r="AF410" i="36"/>
  <c r="AG410" i="36"/>
  <c r="AH410" i="36"/>
  <c r="C411" i="36"/>
  <c r="D411" i="36"/>
  <c r="E411" i="36"/>
  <c r="F411" i="36"/>
  <c r="G411" i="36"/>
  <c r="H411" i="36"/>
  <c r="I411" i="36"/>
  <c r="J411" i="36"/>
  <c r="K411" i="36"/>
  <c r="L411" i="36"/>
  <c r="M411" i="36"/>
  <c r="N411" i="36"/>
  <c r="O411" i="36"/>
  <c r="P411" i="36"/>
  <c r="Q411" i="36"/>
  <c r="R411" i="36"/>
  <c r="S411" i="36"/>
  <c r="T411" i="36"/>
  <c r="U411" i="36"/>
  <c r="V411" i="36"/>
  <c r="W411" i="36"/>
  <c r="X411" i="36"/>
  <c r="Y411" i="36"/>
  <c r="Z411" i="36"/>
  <c r="AA411" i="36"/>
  <c r="AB411" i="36"/>
  <c r="AC411" i="36"/>
  <c r="AD411" i="36"/>
  <c r="AE411" i="36"/>
  <c r="AF411" i="36"/>
  <c r="AG411" i="36"/>
  <c r="AH411" i="36"/>
  <c r="C412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P412" i="36"/>
  <c r="Q412" i="36"/>
  <c r="R412" i="36"/>
  <c r="S412" i="36"/>
  <c r="T412" i="36"/>
  <c r="U412" i="36"/>
  <c r="V412" i="36"/>
  <c r="W412" i="36"/>
  <c r="X412" i="36"/>
  <c r="Y412" i="36"/>
  <c r="Z412" i="36"/>
  <c r="AA412" i="36"/>
  <c r="AB412" i="36"/>
  <c r="AC412" i="36"/>
  <c r="AD412" i="36"/>
  <c r="AE412" i="36"/>
  <c r="AF412" i="36"/>
  <c r="AG412" i="36"/>
  <c r="AH412" i="36"/>
  <c r="C413" i="36"/>
  <c r="D413" i="36"/>
  <c r="E413" i="36"/>
  <c r="F413" i="36"/>
  <c r="G413" i="36"/>
  <c r="H413" i="36"/>
  <c r="I413" i="36"/>
  <c r="J413" i="36"/>
  <c r="K413" i="36"/>
  <c r="L413" i="36"/>
  <c r="M413" i="36"/>
  <c r="N413" i="36"/>
  <c r="O413" i="36"/>
  <c r="P413" i="36"/>
  <c r="Q413" i="36"/>
  <c r="R413" i="36"/>
  <c r="S413" i="36"/>
  <c r="T413" i="36"/>
  <c r="U413" i="36"/>
  <c r="V413" i="36"/>
  <c r="W413" i="36"/>
  <c r="X413" i="36"/>
  <c r="Y413" i="36"/>
  <c r="Z413" i="36"/>
  <c r="AA413" i="36"/>
  <c r="AB413" i="36"/>
  <c r="AC413" i="36"/>
  <c r="AD413" i="36"/>
  <c r="AE413" i="36"/>
  <c r="AF413" i="36"/>
  <c r="AG413" i="36"/>
  <c r="AH413" i="36"/>
  <c r="C414" i="36"/>
  <c r="D414" i="36"/>
  <c r="E414" i="36"/>
  <c r="F414" i="36"/>
  <c r="G414" i="36"/>
  <c r="H414" i="36"/>
  <c r="I414" i="36"/>
  <c r="J414" i="36"/>
  <c r="K414" i="36"/>
  <c r="L414" i="36"/>
  <c r="M414" i="36"/>
  <c r="N414" i="36"/>
  <c r="O414" i="36"/>
  <c r="P414" i="36"/>
  <c r="Q414" i="36"/>
  <c r="R414" i="36"/>
  <c r="S414" i="36"/>
  <c r="T414" i="36"/>
  <c r="U414" i="36"/>
  <c r="V414" i="36"/>
  <c r="W414" i="36"/>
  <c r="X414" i="36"/>
  <c r="Y414" i="36"/>
  <c r="Z414" i="36"/>
  <c r="AA414" i="36"/>
  <c r="AB414" i="36"/>
  <c r="AC414" i="36"/>
  <c r="AD414" i="36"/>
  <c r="AE414" i="36"/>
  <c r="AF414" i="36"/>
  <c r="AG414" i="36"/>
  <c r="AH414" i="36"/>
  <c r="C415" i="36"/>
  <c r="D415" i="36"/>
  <c r="E415" i="36"/>
  <c r="F415" i="36"/>
  <c r="G415" i="36"/>
  <c r="H415" i="36"/>
  <c r="I415" i="36"/>
  <c r="J415" i="36"/>
  <c r="K415" i="36"/>
  <c r="L415" i="36"/>
  <c r="M415" i="36"/>
  <c r="N415" i="36"/>
  <c r="O415" i="36"/>
  <c r="P415" i="36"/>
  <c r="Q415" i="36"/>
  <c r="R415" i="36"/>
  <c r="S415" i="36"/>
  <c r="T415" i="36"/>
  <c r="U415" i="36"/>
  <c r="V415" i="36"/>
  <c r="W415" i="36"/>
  <c r="X415" i="36"/>
  <c r="Y415" i="36"/>
  <c r="Z415" i="36"/>
  <c r="AA415" i="36"/>
  <c r="AB415" i="36"/>
  <c r="AC415" i="36"/>
  <c r="AD415" i="36"/>
  <c r="AE415" i="36"/>
  <c r="AF415" i="36"/>
  <c r="AG415" i="36"/>
  <c r="AH415" i="36"/>
  <c r="C416" i="36"/>
  <c r="D416" i="36"/>
  <c r="E416" i="36"/>
  <c r="F416" i="36"/>
  <c r="G416" i="36"/>
  <c r="H416" i="36"/>
  <c r="I416" i="36"/>
  <c r="J416" i="36"/>
  <c r="K416" i="36"/>
  <c r="L416" i="36"/>
  <c r="M416" i="36"/>
  <c r="N416" i="36"/>
  <c r="O416" i="36"/>
  <c r="P416" i="36"/>
  <c r="Q416" i="36"/>
  <c r="R416" i="36"/>
  <c r="S416" i="36"/>
  <c r="T416" i="36"/>
  <c r="U416" i="36"/>
  <c r="V416" i="36"/>
  <c r="W416" i="36"/>
  <c r="X416" i="36"/>
  <c r="Y416" i="36"/>
  <c r="Z416" i="36"/>
  <c r="AA416" i="36"/>
  <c r="AB416" i="36"/>
  <c r="AC416" i="36"/>
  <c r="AD416" i="36"/>
  <c r="AE416" i="36"/>
  <c r="AF416" i="36"/>
  <c r="AG416" i="36"/>
  <c r="AH416" i="36"/>
  <c r="C417" i="36"/>
  <c r="D417" i="36"/>
  <c r="E417" i="36"/>
  <c r="F417" i="36"/>
  <c r="G417" i="36"/>
  <c r="H417" i="36"/>
  <c r="I417" i="36"/>
  <c r="J417" i="36"/>
  <c r="K417" i="36"/>
  <c r="L417" i="36"/>
  <c r="M417" i="36"/>
  <c r="N417" i="36"/>
  <c r="O417" i="36"/>
  <c r="P417" i="36"/>
  <c r="Q417" i="36"/>
  <c r="R417" i="36"/>
  <c r="S417" i="36"/>
  <c r="T417" i="36"/>
  <c r="U417" i="36"/>
  <c r="V417" i="36"/>
  <c r="W417" i="36"/>
  <c r="X417" i="36"/>
  <c r="Y417" i="36"/>
  <c r="Z417" i="36"/>
  <c r="AA417" i="36"/>
  <c r="AB417" i="36"/>
  <c r="AC417" i="36"/>
  <c r="AD417" i="36"/>
  <c r="AE417" i="36"/>
  <c r="AF417" i="36"/>
  <c r="AG417" i="36"/>
  <c r="AH417" i="36"/>
  <c r="C418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P418" i="36"/>
  <c r="Q418" i="36"/>
  <c r="R418" i="36"/>
  <c r="S418" i="36"/>
  <c r="T418" i="36"/>
  <c r="U418" i="36"/>
  <c r="V418" i="36"/>
  <c r="W418" i="36"/>
  <c r="X418" i="36"/>
  <c r="Y418" i="36"/>
  <c r="Z418" i="36"/>
  <c r="AA418" i="36"/>
  <c r="AB418" i="36"/>
  <c r="AC418" i="36"/>
  <c r="AD418" i="36"/>
  <c r="AE418" i="36"/>
  <c r="AF418" i="36"/>
  <c r="AG418" i="36"/>
  <c r="AH418" i="36"/>
  <c r="C419" i="36"/>
  <c r="D419" i="36"/>
  <c r="E419" i="36"/>
  <c r="F419" i="36"/>
  <c r="G419" i="36"/>
  <c r="H419" i="36"/>
  <c r="I419" i="36"/>
  <c r="J419" i="36"/>
  <c r="K419" i="36"/>
  <c r="L419" i="36"/>
  <c r="M419" i="36"/>
  <c r="N419" i="36"/>
  <c r="O419" i="36"/>
  <c r="P419" i="36"/>
  <c r="Q419" i="36"/>
  <c r="R419" i="36"/>
  <c r="S419" i="36"/>
  <c r="T419" i="36"/>
  <c r="U419" i="36"/>
  <c r="V419" i="36"/>
  <c r="W419" i="36"/>
  <c r="X419" i="36"/>
  <c r="Y419" i="36"/>
  <c r="Z419" i="36"/>
  <c r="AA419" i="36"/>
  <c r="AB419" i="36"/>
  <c r="AC419" i="36"/>
  <c r="AD419" i="36"/>
  <c r="AE419" i="36"/>
  <c r="AF419" i="36"/>
  <c r="AG419" i="36"/>
  <c r="AH419" i="36"/>
  <c r="C420" i="36"/>
  <c r="D420" i="36"/>
  <c r="E420" i="36"/>
  <c r="F420" i="36"/>
  <c r="G420" i="36"/>
  <c r="H420" i="36"/>
  <c r="I420" i="36"/>
  <c r="J420" i="36"/>
  <c r="K420" i="36"/>
  <c r="L420" i="36"/>
  <c r="M420" i="36"/>
  <c r="N420" i="36"/>
  <c r="O420" i="36"/>
  <c r="P420" i="36"/>
  <c r="Q420" i="36"/>
  <c r="R420" i="36"/>
  <c r="S420" i="36"/>
  <c r="T420" i="36"/>
  <c r="U420" i="36"/>
  <c r="V420" i="36"/>
  <c r="W420" i="36"/>
  <c r="X420" i="36"/>
  <c r="Y420" i="36"/>
  <c r="Z420" i="36"/>
  <c r="AA420" i="36"/>
  <c r="AB420" i="36"/>
  <c r="AC420" i="36"/>
  <c r="AD420" i="36"/>
  <c r="AE420" i="36"/>
  <c r="AF420" i="36"/>
  <c r="AG420" i="36"/>
  <c r="AH420" i="36"/>
  <c r="K995" i="27"/>
  <c r="K994" i="27"/>
  <c r="K993" i="27"/>
  <c r="C993" i="27"/>
  <c r="C994" i="27"/>
  <c r="C995" i="27"/>
  <c r="D993" i="27"/>
  <c r="D994" i="27"/>
  <c r="D995" i="27"/>
  <c r="H993" i="27"/>
  <c r="H994" i="27"/>
  <c r="H995" i="27"/>
  <c r="R993" i="27"/>
  <c r="T993" i="27" s="1"/>
  <c r="U993" i="27" s="1"/>
  <c r="AL993" i="27" s="1"/>
  <c r="R994" i="27"/>
  <c r="T994" i="27" s="1"/>
  <c r="U994" i="27" s="1"/>
  <c r="AL994" i="27" s="1"/>
  <c r="R995" i="27"/>
  <c r="T995" i="27" s="1"/>
  <c r="U995" i="27" s="1"/>
  <c r="AL995" i="27" s="1"/>
  <c r="S993" i="27"/>
  <c r="S994" i="27"/>
  <c r="S995" i="27"/>
  <c r="AD993" i="27"/>
  <c r="AD994" i="27"/>
  <c r="AD995" i="27"/>
  <c r="AE993" i="27"/>
  <c r="AE994" i="27"/>
  <c r="AE995" i="27"/>
  <c r="AF993" i="27"/>
  <c r="AF994" i="27"/>
  <c r="AF995" i="27"/>
  <c r="AG993" i="27"/>
  <c r="AG994" i="27"/>
  <c r="AG995" i="27"/>
  <c r="K980" i="27"/>
  <c r="K981" i="27"/>
  <c r="K982" i="27"/>
  <c r="K983" i="27"/>
  <c r="K984" i="27"/>
  <c r="K985" i="27"/>
  <c r="K986" i="27"/>
  <c r="K987" i="27"/>
  <c r="K988" i="27"/>
  <c r="K989" i="27"/>
  <c r="K990" i="27"/>
  <c r="K991" i="27"/>
  <c r="K992" i="27"/>
  <c r="D992" i="27"/>
  <c r="D991" i="27"/>
  <c r="D990" i="27"/>
  <c r="D989" i="27"/>
  <c r="D988" i="27"/>
  <c r="D987" i="27"/>
  <c r="D986" i="27"/>
  <c r="D985" i="27"/>
  <c r="D984" i="27"/>
  <c r="D983" i="27"/>
  <c r="D982" i="27"/>
  <c r="D981" i="27"/>
  <c r="D980" i="27"/>
  <c r="C981" i="27"/>
  <c r="C982" i="27"/>
  <c r="C983" i="27"/>
  <c r="C984" i="27"/>
  <c r="C985" i="27"/>
  <c r="C986" i="27"/>
  <c r="C987" i="27"/>
  <c r="C988" i="27"/>
  <c r="C989" i="27"/>
  <c r="C990" i="27"/>
  <c r="C991" i="27"/>
  <c r="C992" i="27"/>
  <c r="H981" i="27"/>
  <c r="H982" i="27"/>
  <c r="H983" i="27"/>
  <c r="H984" i="27"/>
  <c r="H985" i="27"/>
  <c r="H986" i="27"/>
  <c r="H987" i="27"/>
  <c r="H988" i="27"/>
  <c r="H989" i="27"/>
  <c r="H990" i="27"/>
  <c r="H991" i="27"/>
  <c r="H992" i="27"/>
  <c r="R981" i="27"/>
  <c r="T981" i="27" s="1"/>
  <c r="R982" i="27"/>
  <c r="T982" i="27" s="1"/>
  <c r="U982" i="27" s="1"/>
  <c r="AL982" i="27" s="1"/>
  <c r="R983" i="27"/>
  <c r="T983" i="27" s="1"/>
  <c r="R984" i="27"/>
  <c r="T984" i="27" s="1"/>
  <c r="U984" i="27" s="1"/>
  <c r="AL984" i="27" s="1"/>
  <c r="R985" i="27"/>
  <c r="R986" i="27"/>
  <c r="T986" i="27" s="1"/>
  <c r="U986" i="27" s="1"/>
  <c r="AL986" i="27" s="1"/>
  <c r="R987" i="27"/>
  <c r="T987" i="27" s="1"/>
  <c r="U987" i="27" s="1"/>
  <c r="AL987" i="27" s="1"/>
  <c r="R988" i="27"/>
  <c r="T988" i="27" s="1"/>
  <c r="U988" i="27" s="1"/>
  <c r="AL988" i="27" s="1"/>
  <c r="R989" i="27"/>
  <c r="T989" i="27" s="1"/>
  <c r="U989" i="27" s="1"/>
  <c r="AL989" i="27" s="1"/>
  <c r="R990" i="27"/>
  <c r="T990" i="27" s="1"/>
  <c r="U990" i="27" s="1"/>
  <c r="AL990" i="27" s="1"/>
  <c r="R991" i="27"/>
  <c r="T991" i="27" s="1"/>
  <c r="R992" i="27"/>
  <c r="T992" i="27" s="1"/>
  <c r="U992" i="27" s="1"/>
  <c r="AL992" i="27" s="1"/>
  <c r="S981" i="27"/>
  <c r="S982" i="27"/>
  <c r="S983" i="27"/>
  <c r="S984" i="27"/>
  <c r="S985" i="27"/>
  <c r="S986" i="27"/>
  <c r="S987" i="27"/>
  <c r="S988" i="27"/>
  <c r="S989" i="27"/>
  <c r="S990" i="27"/>
  <c r="S991" i="27"/>
  <c r="S992" i="27"/>
  <c r="AD981" i="27"/>
  <c r="AD982" i="27"/>
  <c r="AD983" i="27"/>
  <c r="AD984" i="27"/>
  <c r="AD985" i="27"/>
  <c r="AD986" i="27"/>
  <c r="AD987" i="27"/>
  <c r="AD988" i="27"/>
  <c r="AD989" i="27"/>
  <c r="AD990" i="27"/>
  <c r="AD991" i="27"/>
  <c r="AD992" i="27"/>
  <c r="AE981" i="27"/>
  <c r="AE982" i="27"/>
  <c r="AE983" i="27"/>
  <c r="AE984" i="27"/>
  <c r="AE985" i="27"/>
  <c r="AE986" i="27"/>
  <c r="AE987" i="27"/>
  <c r="AE988" i="27"/>
  <c r="AE989" i="27"/>
  <c r="AE990" i="27"/>
  <c r="AE991" i="27"/>
  <c r="AE992" i="27"/>
  <c r="AF981" i="27"/>
  <c r="AF982" i="27"/>
  <c r="AF983" i="27"/>
  <c r="AF984" i="27"/>
  <c r="AF985" i="27"/>
  <c r="AF986" i="27"/>
  <c r="AF987" i="27"/>
  <c r="AF988" i="27"/>
  <c r="AF989" i="27"/>
  <c r="AF990" i="27"/>
  <c r="AF991" i="27"/>
  <c r="AF992" i="27"/>
  <c r="AG981" i="27"/>
  <c r="AG982" i="27"/>
  <c r="AG983" i="27"/>
  <c r="AG984" i="27"/>
  <c r="AG985" i="27"/>
  <c r="AG986" i="27"/>
  <c r="AG987" i="27"/>
  <c r="AG988" i="27"/>
  <c r="AG989" i="27"/>
  <c r="AG990" i="27"/>
  <c r="AG991" i="27"/>
  <c r="AG992" i="27"/>
  <c r="C980" i="27"/>
  <c r="H980" i="27"/>
  <c r="R980" i="27"/>
  <c r="T980" i="27" s="1"/>
  <c r="S980" i="27"/>
  <c r="AD980" i="27"/>
  <c r="AE980" i="27"/>
  <c r="AF980" i="27"/>
  <c r="AG980" i="27"/>
  <c r="GI121" i="20" l="1"/>
  <c r="GE121" i="20"/>
  <c r="T985" i="27"/>
  <c r="U985" i="27" s="1"/>
  <c r="AL985" i="27" s="1"/>
  <c r="U991" i="27"/>
  <c r="AL991" i="27" s="1"/>
  <c r="U983" i="27"/>
  <c r="AL983" i="27" s="1"/>
  <c r="U981" i="27"/>
  <c r="AL981" i="27" s="1"/>
  <c r="U980" i="27"/>
  <c r="AL980" i="27" s="1"/>
  <c r="K979" i="27" l="1"/>
  <c r="C979" i="27"/>
  <c r="D979" i="27"/>
  <c r="H979" i="27"/>
  <c r="R979" i="27"/>
  <c r="T979" i="27" s="1"/>
  <c r="U979" i="27" s="1"/>
  <c r="AL979" i="27" s="1"/>
  <c r="S979" i="27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R968" i="27"/>
  <c r="R969" i="27"/>
  <c r="R970" i="27"/>
  <c r="T970" i="27" s="1"/>
  <c r="R971" i="27"/>
  <c r="T971" i="27" s="1"/>
  <c r="R972" i="27"/>
  <c r="T972" i="27" s="1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T968" i="27" l="1"/>
  <c r="U968" i="27" s="1"/>
  <c r="AL968" i="27" s="1"/>
  <c r="T967" i="27"/>
  <c r="U967" i="27" s="1"/>
  <c r="AL967" i="27" s="1"/>
  <c r="U978" i="27"/>
  <c r="AL978" i="27" s="1"/>
  <c r="U976" i="27"/>
  <c r="AL976" i="27" s="1"/>
  <c r="U975" i="27"/>
  <c r="AL975" i="27" s="1"/>
  <c r="U970" i="27"/>
  <c r="AL970" i="27" s="1"/>
  <c r="T969" i="27"/>
  <c r="U969" i="27" s="1"/>
  <c r="AL969" i="27" s="1"/>
  <c r="U974" i="27"/>
  <c r="AL974" i="27" s="1"/>
  <c r="U966" i="27"/>
  <c r="AL966" i="27" s="1"/>
  <c r="U973" i="27"/>
  <c r="AL973" i="27" s="1"/>
  <c r="U977" i="27"/>
  <c r="AL977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5" i="20"/>
  <c r="K964" i="27" l="1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T959" i="27" s="1"/>
  <c r="U959" i="27" s="1"/>
  <c r="AL959" i="27" s="1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U963" i="27" l="1"/>
  <c r="AL963" i="27" s="1"/>
  <c r="T952" i="27"/>
  <c r="U952" i="27" s="1"/>
  <c r="AL952" i="27" s="1"/>
  <c r="K943" i="27" l="1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T944" i="27" s="1"/>
  <c r="U944" i="27" s="1"/>
  <c r="AL944" i="27" s="1"/>
  <c r="R945" i="27"/>
  <c r="T945" i="27" s="1"/>
  <c r="U945" i="27" s="1"/>
  <c r="AL945" i="27" s="1"/>
  <c r="R946" i="27"/>
  <c r="T946" i="27" s="1"/>
  <c r="U946" i="27" s="1"/>
  <c r="AL946" i="27" s="1"/>
  <c r="R947" i="27"/>
  <c r="T947" i="27" s="1"/>
  <c r="U947" i="27" s="1"/>
  <c r="AL947" i="27" s="1"/>
  <c r="R948" i="27"/>
  <c r="T948" i="27" s="1"/>
  <c r="U948" i="27" s="1"/>
  <c r="AL948" i="27" s="1"/>
  <c r="R949" i="27"/>
  <c r="T949" i="27" s="1"/>
  <c r="U949" i="27" s="1"/>
  <c r="AL949" i="27" s="1"/>
  <c r="R950" i="27"/>
  <c r="T950" i="27" s="1"/>
  <c r="U950" i="27" s="1"/>
  <c r="AL950" i="27" s="1"/>
  <c r="R951" i="27"/>
  <c r="S944" i="27"/>
  <c r="S945" i="27"/>
  <c r="S946" i="27"/>
  <c r="S947" i="27"/>
  <c r="S948" i="27"/>
  <c r="S949" i="27"/>
  <c r="S950" i="27"/>
  <c r="S951" i="27"/>
  <c r="T951" i="27"/>
  <c r="U951" i="27" s="1"/>
  <c r="AL951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T936" i="27" s="1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U930" i="27"/>
  <c r="AL930" i="27" s="1"/>
  <c r="U929" i="27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K913" i="27" l="1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U913" i="27" s="1"/>
  <c r="AL913" i="27" s="1"/>
  <c r="T911" i="27"/>
  <c r="U911" i="27" s="1"/>
  <c r="AL911" i="27" s="1"/>
  <c r="T910" i="27"/>
  <c r="U910" i="27" s="1"/>
  <c r="AL910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U901" i="27" s="1"/>
  <c r="AL901" i="27" s="1"/>
  <c r="T900" i="27"/>
  <c r="U900" i="27" s="1"/>
  <c r="AL900" i="27" s="1"/>
  <c r="T899" i="27"/>
  <c r="U899" i="27" s="1"/>
  <c r="AL899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V98" i="20"/>
  <c r="FV99" i="20"/>
  <c r="FV100" i="20"/>
  <c r="FV101" i="20"/>
  <c r="FV102" i="20"/>
  <c r="FV103" i="20"/>
  <c r="FV104" i="20"/>
  <c r="FV105" i="20"/>
  <c r="FV106" i="20"/>
  <c r="GB106" i="20" s="1"/>
  <c r="FV107" i="20"/>
  <c r="GB107" i="20" s="1"/>
  <c r="FV108" i="20"/>
  <c r="GB108" i="20" s="1"/>
  <c r="FV109" i="20"/>
  <c r="FV110" i="20"/>
  <c r="FV111" i="20"/>
  <c r="FV112" i="20"/>
  <c r="FV113" i="20"/>
  <c r="FV114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FS111" i="20"/>
  <c r="FS112" i="20"/>
  <c r="FS113" i="20"/>
  <c r="FS114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J99" i="20"/>
  <c r="FJ100" i="20"/>
  <c r="GH100" i="20" s="1"/>
  <c r="FJ101" i="20"/>
  <c r="FJ102" i="20"/>
  <c r="FJ103" i="20"/>
  <c r="FJ104" i="20"/>
  <c r="FJ105" i="20"/>
  <c r="FJ106" i="20"/>
  <c r="GH106" i="20" s="1"/>
  <c r="FJ107" i="20"/>
  <c r="FJ108" i="20"/>
  <c r="FJ109" i="20"/>
  <c r="FJ110" i="20"/>
  <c r="FJ111" i="20"/>
  <c r="FJ112" i="20"/>
  <c r="FJ113" i="20"/>
  <c r="FJ114" i="20"/>
  <c r="GH114" i="20" s="1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6" i="41"/>
  <c r="R6" i="41" s="1"/>
  <c r="O6" i="41"/>
  <c r="J6" i="41"/>
  <c r="K6" i="41" s="1"/>
  <c r="B6" i="41"/>
  <c r="O5" i="41"/>
  <c r="J5" i="41"/>
  <c r="K5" i="41" s="1"/>
  <c r="B5" i="41"/>
  <c r="Q5" i="41" s="1"/>
  <c r="R5" i="41" s="1"/>
  <c r="O4" i="41"/>
  <c r="J4" i="41"/>
  <c r="K4" i="41" s="1"/>
  <c r="B4" i="41"/>
  <c r="Q4" i="41" s="1"/>
  <c r="R4" i="41" s="1"/>
  <c r="O3" i="41"/>
  <c r="J3" i="41"/>
  <c r="K3" i="41" s="1"/>
  <c r="B3" i="41"/>
  <c r="Q3" i="41" s="1"/>
  <c r="R3" i="41" s="1"/>
  <c r="O2" i="41"/>
  <c r="J2" i="41"/>
  <c r="K2" i="41" s="1"/>
  <c r="B2" i="41"/>
  <c r="Q2" i="41" s="1"/>
  <c r="K860" i="27"/>
  <c r="K859" i="27"/>
  <c r="K852" i="27"/>
  <c r="K853" i="27"/>
  <c r="K854" i="27"/>
  <c r="K855" i="27"/>
  <c r="K856" i="27"/>
  <c r="K857" i="27"/>
  <c r="K858" i="27"/>
  <c r="GH110" i="20" l="1"/>
  <c r="GH102" i="20"/>
  <c r="GB109" i="20"/>
  <c r="GH113" i="20"/>
  <c r="GH105" i="20"/>
  <c r="GF104" i="20"/>
  <c r="GH99" i="20"/>
  <c r="GH112" i="20"/>
  <c r="GH104" i="20"/>
  <c r="GB111" i="20"/>
  <c r="GB110" i="20"/>
  <c r="GC110" i="20" s="1"/>
  <c r="GB105" i="20"/>
  <c r="GF111" i="20"/>
  <c r="GF99" i="20"/>
  <c r="GB103" i="20"/>
  <c r="GF109" i="20"/>
  <c r="GB114" i="20"/>
  <c r="GB102" i="20"/>
  <c r="GB113" i="20"/>
  <c r="GB101" i="20"/>
  <c r="GB112" i="20"/>
  <c r="GB100" i="20"/>
  <c r="GH108" i="20"/>
  <c r="GB99" i="20"/>
  <c r="GF105" i="20"/>
  <c r="GB98" i="20"/>
  <c r="GF114" i="20"/>
  <c r="EN114" i="20"/>
  <c r="EN102" i="20"/>
  <c r="EN103" i="20"/>
  <c r="EN113" i="20"/>
  <c r="EN101" i="20"/>
  <c r="EN112" i="20"/>
  <c r="EN100" i="20"/>
  <c r="EN111" i="20"/>
  <c r="EN99" i="20"/>
  <c r="EN104" i="20"/>
  <c r="EN110" i="20"/>
  <c r="EN109" i="20"/>
  <c r="EN108" i="20"/>
  <c r="EN107" i="20"/>
  <c r="EN106" i="20"/>
  <c r="EN105" i="20"/>
  <c r="GF113" i="20"/>
  <c r="GF112" i="20"/>
  <c r="GA100" i="20"/>
  <c r="GC100" i="20" s="1"/>
  <c r="GE100" i="20" s="1"/>
  <c r="GA114" i="20"/>
  <c r="GF108" i="20"/>
  <c r="GF100" i="20"/>
  <c r="GA113" i="20"/>
  <c r="GA112" i="20"/>
  <c r="GA111" i="20"/>
  <c r="GC111" i="20" s="1"/>
  <c r="GE111" i="20" s="1"/>
  <c r="GA99" i="20"/>
  <c r="GH111" i="20"/>
  <c r="GA102" i="20"/>
  <c r="GH103" i="20"/>
  <c r="GF110" i="20"/>
  <c r="GA106" i="20"/>
  <c r="GC106" i="20" s="1"/>
  <c r="GE106" i="20" s="1"/>
  <c r="GH107" i="20"/>
  <c r="GF107" i="20"/>
  <c r="GA109" i="20"/>
  <c r="GC109" i="20" s="1"/>
  <c r="GE109" i="20" s="1"/>
  <c r="GH109" i="20"/>
  <c r="GA108" i="20"/>
  <c r="GC108" i="20" s="1"/>
  <c r="GA107" i="20"/>
  <c r="GC107" i="20" s="1"/>
  <c r="GE107" i="20" s="1"/>
  <c r="GF106" i="20"/>
  <c r="GA105" i="20"/>
  <c r="GB104" i="20"/>
  <c r="GA104" i="20"/>
  <c r="GF102" i="20"/>
  <c r="GF103" i="20"/>
  <c r="GA103" i="20"/>
  <c r="GH101" i="20"/>
  <c r="GF101" i="20"/>
  <c r="GA101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FM97" i="20"/>
  <c r="FM98" i="20"/>
  <c r="FL97" i="20"/>
  <c r="FK96" i="20"/>
  <c r="FK97" i="20"/>
  <c r="FJ97" i="20"/>
  <c r="FJ98" i="20"/>
  <c r="GC103" i="20" l="1"/>
  <c r="GI100" i="20"/>
  <c r="GC105" i="20"/>
  <c r="GE105" i="20" s="1"/>
  <c r="GE98" i="20"/>
  <c r="GI110" i="20"/>
  <c r="GE110" i="20"/>
  <c r="GC101" i="20"/>
  <c r="GE101" i="20" s="1"/>
  <c r="GC102" i="20"/>
  <c r="GI102" i="20" s="1"/>
  <c r="GC114" i="20"/>
  <c r="GI114" i="20" s="1"/>
  <c r="GC99" i="20"/>
  <c r="GI99" i="20" s="1"/>
  <c r="GI108" i="20"/>
  <c r="GI103" i="20"/>
  <c r="GC112" i="20"/>
  <c r="GI112" i="20" s="1"/>
  <c r="GC113" i="20"/>
  <c r="GI113" i="20" s="1"/>
  <c r="GI111" i="20"/>
  <c r="GE112" i="20"/>
  <c r="GF98" i="20"/>
  <c r="GC104" i="20"/>
  <c r="GI104" i="20" s="1"/>
  <c r="GE108" i="20"/>
  <c r="GI107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T848" i="27"/>
  <c r="U848" i="27" s="1"/>
  <c r="AL848" i="27" s="1"/>
  <c r="T849" i="27"/>
  <c r="U849" i="27" s="1"/>
  <c r="AL849" i="27" s="1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2" i="20" l="1"/>
  <c r="GI101" i="20"/>
  <c r="GE113" i="20"/>
  <c r="GE99" i="20"/>
  <c r="GE114" i="20"/>
  <c r="GE104" i="20"/>
  <c r="GC97" i="20"/>
  <c r="GE97" i="20" s="1"/>
  <c r="GI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U771" i="27" s="1"/>
  <c r="AL771" i="27" s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T758" i="27" s="1"/>
  <c r="U758" i="27" s="1"/>
  <c r="AL758" i="27" s="1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U702" i="27" s="1"/>
  <c r="AL702" i="27" s="1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K27" i="40" s="1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K18" i="40" s="1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P37" i="40" l="1"/>
  <c r="O37" i="40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FV79" i="20"/>
  <c r="FV80" i="20"/>
  <c r="FV81" i="20"/>
  <c r="FV82" i="20"/>
  <c r="FV83" i="20"/>
  <c r="FV84" i="20"/>
  <c r="FV85" i="20"/>
  <c r="GB85" i="20" s="1"/>
  <c r="FV86" i="20"/>
  <c r="FV87" i="20"/>
  <c r="FV88" i="20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GA87" i="20" s="1"/>
  <c r="FR88" i="20"/>
  <c r="FR89" i="20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FK75" i="20"/>
  <c r="FK76" i="20"/>
  <c r="GH76" i="20" s="1"/>
  <c r="FK77" i="20"/>
  <c r="FK78" i="20"/>
  <c r="FK79" i="20"/>
  <c r="FK80" i="20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FK93" i="20"/>
  <c r="FK94" i="20"/>
  <c r="FK95" i="20"/>
  <c r="GF74" i="20" l="1"/>
  <c r="GH74" i="20"/>
  <c r="GB80" i="20"/>
  <c r="GB88" i="20"/>
  <c r="GA73" i="20"/>
  <c r="GB78" i="20"/>
  <c r="GA81" i="20"/>
  <c r="GA80" i="20"/>
  <c r="GC80" i="20" s="1"/>
  <c r="GE80" i="20" s="1"/>
  <c r="GA79" i="20"/>
  <c r="GH92" i="20"/>
  <c r="GH80" i="20"/>
  <c r="GA89" i="20"/>
  <c r="GA88" i="20"/>
  <c r="GC88" i="20" s="1"/>
  <c r="GE88" i="20" s="1"/>
  <c r="GB95" i="20"/>
  <c r="GC95" i="20" s="1"/>
  <c r="GE95" i="20" s="1"/>
  <c r="GB87" i="20"/>
  <c r="GC87" i="20" s="1"/>
  <c r="GE87" i="20" s="1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B73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A91" i="20"/>
  <c r="GA75" i="20"/>
  <c r="GH93" i="20"/>
  <c r="GI93" i="20" s="1"/>
  <c r="GA90" i="20"/>
  <c r="GA82" i="20"/>
  <c r="GA74" i="20"/>
  <c r="GC74" i="20" s="1"/>
  <c r="GI74" i="20" s="1"/>
  <c r="GE93" i="20"/>
  <c r="GH91" i="20"/>
  <c r="GB91" i="20"/>
  <c r="GH90" i="20"/>
  <c r="GH89" i="20"/>
  <c r="GH85" i="20"/>
  <c r="GH83" i="20"/>
  <c r="GA83" i="20"/>
  <c r="GH82" i="20"/>
  <c r="GB82" i="20"/>
  <c r="GH81" i="20"/>
  <c r="GH79" i="20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C81" i="20" l="1"/>
  <c r="GE81" i="20" s="1"/>
  <c r="GC79" i="20"/>
  <c r="GE79" i="20" s="1"/>
  <c r="GI80" i="20"/>
  <c r="GC78" i="20"/>
  <c r="GI78" i="20" s="1"/>
  <c r="GC73" i="20"/>
  <c r="GE73" i="20" s="1"/>
  <c r="GC90" i="20"/>
  <c r="GE90" i="20" s="1"/>
  <c r="GI88" i="20"/>
  <c r="GI87" i="20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I81" i="20"/>
  <c r="GE74" i="20"/>
  <c r="GI84" i="20"/>
  <c r="GE78" i="20"/>
  <c r="GC82" i="20"/>
  <c r="GE82" i="20" s="1"/>
  <c r="GC91" i="20"/>
  <c r="GE91" i="20" s="1"/>
  <c r="GI92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I79" i="20" l="1"/>
  <c r="GI73" i="20"/>
  <c r="GI90" i="20"/>
  <c r="GI91" i="20"/>
  <c r="GE86" i="20"/>
  <c r="GI83" i="20"/>
  <c r="GE76" i="20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27" i="31"/>
  <c r="H127" i="31" s="1"/>
  <c r="G128" i="31"/>
  <c r="H128" i="31" s="1"/>
  <c r="G129" i="31"/>
  <c r="H129" i="31" s="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H136" i="31" s="1"/>
  <c r="G137" i="31"/>
  <c r="H137" i="31" s="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H144" i="31" s="1"/>
  <c r="G145" i="31"/>
  <c r="H145" i="31" s="1"/>
  <c r="G146" i="31"/>
  <c r="G147" i="31"/>
  <c r="H147" i="31" s="1"/>
  <c r="H130" i="31"/>
  <c r="H135" i="31"/>
  <c r="H138" i="31"/>
  <c r="H143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U545" i="27"/>
  <c r="AL545" i="27" s="1"/>
  <c r="U543" i="27"/>
  <c r="AL543" i="27" s="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FV64" i="20"/>
  <c r="FV65" i="20"/>
  <c r="FV66" i="20"/>
  <c r="FV67" i="20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GA61" i="20" l="1"/>
  <c r="GB59" i="20"/>
  <c r="GA67" i="20"/>
  <c r="GA59" i="20"/>
  <c r="GB63" i="20"/>
  <c r="GB67" i="20"/>
  <c r="GB71" i="20"/>
  <c r="EN67" i="20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A65" i="20"/>
  <c r="GA72" i="20"/>
  <c r="GA70" i="20"/>
  <c r="GA64" i="20"/>
  <c r="GF72" i="20"/>
  <c r="GF59" i="20"/>
  <c r="GF71" i="20"/>
  <c r="GB69" i="20"/>
  <c r="GB61" i="20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C61" i="20" l="1"/>
  <c r="GE61" i="20" s="1"/>
  <c r="GC71" i="20"/>
  <c r="GI71" i="20" s="1"/>
  <c r="GC72" i="20"/>
  <c r="GE72" i="20" s="1"/>
  <c r="GC70" i="20"/>
  <c r="GE70" i="20" s="1"/>
  <c r="GC64" i="20"/>
  <c r="GE64" i="20" s="1"/>
  <c r="GI70" i="20"/>
  <c r="GI61" i="20"/>
  <c r="GC65" i="20"/>
  <c r="GE65" i="20" s="1"/>
  <c r="GC62" i="20"/>
  <c r="GE62" i="20" s="1"/>
  <c r="GC69" i="20"/>
  <c r="GE69" i="20" s="1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4" i="20" l="1"/>
  <c r="GI65" i="20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FS47" i="20"/>
  <c r="FS48" i="20"/>
  <c r="FS49" i="20"/>
  <c r="FS50" i="20"/>
  <c r="FS51" i="20"/>
  <c r="GA51" i="20" s="1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GA53" i="20" l="1"/>
  <c r="EN49" i="20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A979" i="27" s="1"/>
  <c r="A980" i="27" s="1"/>
  <c r="A981" i="27" s="1"/>
  <c r="A982" i="27" s="1"/>
  <c r="A983" i="27" s="1"/>
  <c r="A984" i="27" s="1"/>
  <c r="A985" i="27" s="1"/>
  <c r="A986" i="27" s="1"/>
  <c r="A987" i="27" s="1"/>
  <c r="A988" i="27" s="1"/>
  <c r="A989" i="27" s="1"/>
  <c r="A990" i="27" s="1"/>
  <c r="A991" i="27" s="1"/>
  <c r="A992" i="27" s="1"/>
  <c r="A993" i="27" s="1"/>
  <c r="A994" i="27" s="1"/>
  <c r="A995" i="27" s="1"/>
  <c r="A996" i="27" s="1"/>
  <c r="A997" i="27" s="1"/>
  <c r="A998" i="27" s="1"/>
  <c r="A999" i="27" s="1"/>
  <c r="A1000" i="27" s="1"/>
  <c r="A1001" i="27" s="1"/>
  <c r="A1002" i="27" s="1"/>
  <c r="A1003" i="27" s="1"/>
  <c r="A1004" i="27" s="1"/>
  <c r="A1005" i="27" s="1"/>
  <c r="A1006" i="27" s="1"/>
  <c r="A1007" i="27" s="1"/>
  <c r="A1008" i="27" s="1"/>
  <c r="A1009" i="27" s="1"/>
  <c r="A1010" i="27" s="1"/>
  <c r="A1011" i="27" s="1"/>
  <c r="A1012" i="27" s="1"/>
  <c r="A1013" i="27" s="1"/>
  <c r="A1014" i="27" s="1"/>
  <c r="A1015" i="27" s="1"/>
  <c r="A1016" i="27" s="1"/>
  <c r="A1017" i="27" s="1"/>
  <c r="A1018" i="27" s="1"/>
  <c r="A1019" i="27" s="1"/>
  <c r="A1020" i="27" s="1"/>
  <c r="A1021" i="27" s="1"/>
  <c r="A1022" i="27" s="1"/>
  <c r="A1023" i="27" s="1"/>
  <c r="A1024" i="27" s="1"/>
  <c r="A1025" i="27" s="1"/>
  <c r="A1026" i="27" s="1"/>
  <c r="A1027" i="27" s="1"/>
  <c r="A1028" i="27" s="1"/>
  <c r="A1029" i="27" s="1"/>
  <c r="A1030" i="27" s="1"/>
  <c r="A1031" i="27" s="1"/>
  <c r="A1032" i="27" s="1"/>
  <c r="A1033" i="27" s="1"/>
  <c r="A1034" i="27" s="1"/>
  <c r="A1035" i="27" s="1"/>
  <c r="A1036" i="27" s="1"/>
  <c r="A1037" i="27" s="1"/>
  <c r="A1038" i="27" s="1"/>
  <c r="A1039" i="27" s="1"/>
  <c r="A1040" i="27" s="1"/>
  <c r="A1041" i="27" s="1"/>
  <c r="A1042" i="27" s="1"/>
  <c r="A1043" i="27" s="1"/>
  <c r="A1044" i="27" s="1"/>
  <c r="A1045" i="27" s="1"/>
  <c r="A1046" i="27" s="1"/>
  <c r="A1047" i="27" s="1"/>
  <c r="A1048" i="27" s="1"/>
  <c r="A1049" i="27" s="1"/>
  <c r="A1050" i="27" s="1"/>
  <c r="A1051" i="27" s="1"/>
  <c r="A1052" i="27" s="1"/>
  <c r="A1053" i="27" s="1"/>
  <c r="A1054" i="27" s="1"/>
  <c r="A1055" i="27" s="1"/>
  <c r="A1056" i="27" s="1"/>
  <c r="A1057" i="27" s="1"/>
  <c r="A1058" i="27" s="1"/>
  <c r="A1059" i="27" s="1"/>
  <c r="A1060" i="27" s="1"/>
  <c r="A1061" i="27" s="1"/>
  <c r="A1062" i="27" s="1"/>
  <c r="A1063" i="27" s="1"/>
  <c r="A1064" i="27" s="1"/>
  <c r="A1065" i="27" s="1"/>
  <c r="A1066" i="27" s="1"/>
  <c r="A1067" i="27" s="1"/>
  <c r="A1068" i="27" s="1"/>
  <c r="A1069" i="27" s="1"/>
  <c r="A1070" i="27" s="1"/>
  <c r="A1071" i="27" s="1"/>
  <c r="A1072" i="27" s="1"/>
  <c r="A1073" i="27" s="1"/>
  <c r="A1074" i="27" s="1"/>
  <c r="A1075" i="27" s="1"/>
  <c r="A1076" i="27" s="1"/>
  <c r="A1077" i="27" s="1"/>
  <c r="A1078" i="27" s="1"/>
  <c r="A1079" i="27" s="1"/>
  <c r="A1080" i="27" s="1"/>
  <c r="A1081" i="27" s="1"/>
  <c r="A1082" i="27" s="1"/>
  <c r="A1083" i="27" s="1"/>
  <c r="A1084" i="27" s="1"/>
  <c r="A1085" i="27" s="1"/>
  <c r="A1086" i="27" s="1"/>
  <c r="A1087" i="27" s="1"/>
  <c r="A1088" i="27" s="1"/>
  <c r="A1089" i="27" s="1"/>
  <c r="A1090" i="27" s="1"/>
  <c r="A1091" i="27" s="1"/>
  <c r="A1092" i="27" s="1"/>
  <c r="A1093" i="27" s="1"/>
  <c r="A1094" i="27" s="1"/>
  <c r="A1095" i="27" s="1"/>
  <c r="A1096" i="27" s="1"/>
  <c r="A1097" i="27" s="1"/>
  <c r="A1098" i="27" s="1"/>
  <c r="A1099" i="27" s="1"/>
  <c r="A1100" i="27" s="1"/>
  <c r="A1101" i="27" s="1"/>
  <c r="A1102" i="27" s="1"/>
  <c r="A1103" i="27" s="1"/>
  <c r="A1104" i="27" s="1"/>
  <c r="A1105" i="27" s="1"/>
  <c r="A1106" i="27" s="1"/>
  <c r="A1107" i="27" s="1"/>
  <c r="A1108" i="27" s="1"/>
  <c r="A1109" i="27" s="1"/>
  <c r="A1110" i="27" s="1"/>
  <c r="A1111" i="27" s="1"/>
  <c r="A1112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K173" i="27" l="1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A37" i="20"/>
  <c r="GB45" i="20"/>
  <c r="GB29" i="20"/>
  <c r="GC29" i="20" s="1"/>
  <c r="GI29" i="20" s="1"/>
  <c r="GB43" i="20"/>
  <c r="GB35" i="20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35" i="20" l="1"/>
  <c r="GE35" i="20" s="1"/>
  <c r="GC21" i="20"/>
  <c r="GI21" i="20" s="1"/>
  <c r="GC45" i="20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M2" i="35" s="1"/>
  <c r="CN2" i="35" s="1"/>
  <c r="CO2" i="35" s="1"/>
  <c r="CP2" i="35" s="1"/>
  <c r="CQ2" i="35" s="1"/>
  <c r="CR2" i="35" s="1"/>
  <c r="CS2" i="35" s="1"/>
  <c r="CT2" i="35" s="1"/>
  <c r="CU2" i="35" s="1"/>
  <c r="CV2" i="35" s="1"/>
  <c r="CW2" i="35" s="1"/>
  <c r="CX2" i="35" s="1"/>
  <c r="CY2" i="35" s="1"/>
  <c r="CZ2" i="35" s="1"/>
  <c r="B5" i="35"/>
  <c r="B6" i="35" l="1"/>
  <c r="B7" i="35" l="1"/>
  <c r="B8" i="35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CI53" i="35" l="1"/>
  <c r="CJ53" i="35"/>
  <c r="CK53" i="35"/>
  <c r="CL53" i="35"/>
  <c r="I53" i="35"/>
  <c r="U53" i="35"/>
  <c r="AG53" i="35"/>
  <c r="AS53" i="35"/>
  <c r="BE53" i="35"/>
  <c r="BQ53" i="35"/>
  <c r="CC53" i="35"/>
  <c r="CS53" i="35"/>
  <c r="J53" i="35"/>
  <c r="V53" i="35"/>
  <c r="AH53" i="35"/>
  <c r="AT53" i="35"/>
  <c r="BF53" i="35"/>
  <c r="BR53" i="35"/>
  <c r="CD53" i="35"/>
  <c r="CT53" i="35"/>
  <c r="L53" i="35"/>
  <c r="X53" i="35"/>
  <c r="AJ53" i="35"/>
  <c r="AV53" i="35"/>
  <c r="BH53" i="35"/>
  <c r="BT53" i="35"/>
  <c r="CF53" i="35"/>
  <c r="CV53" i="35"/>
  <c r="M53" i="35"/>
  <c r="Y53" i="35"/>
  <c r="AK53" i="35"/>
  <c r="AW53" i="35"/>
  <c r="BI53" i="35"/>
  <c r="BU53" i="35"/>
  <c r="CG53" i="35"/>
  <c r="CW53" i="35"/>
  <c r="G53" i="35"/>
  <c r="AA53" i="35"/>
  <c r="AQ53" i="35"/>
  <c r="BK53" i="35"/>
  <c r="CA53" i="35"/>
  <c r="CY53" i="35"/>
  <c r="H53" i="35"/>
  <c r="AB53" i="35"/>
  <c r="AR53" i="35"/>
  <c r="BL53" i="35"/>
  <c r="CB53" i="35"/>
  <c r="CZ53" i="35"/>
  <c r="K53" i="35"/>
  <c r="AC53" i="35"/>
  <c r="AU53" i="35"/>
  <c r="BM53" i="35"/>
  <c r="CE53" i="35"/>
  <c r="N53" i="35"/>
  <c r="AD53" i="35"/>
  <c r="AX53" i="35"/>
  <c r="BN53" i="35"/>
  <c r="CH53" i="35"/>
  <c r="O53" i="35"/>
  <c r="AE53" i="35"/>
  <c r="AY53" i="35"/>
  <c r="BO53" i="35"/>
  <c r="CM53" i="35"/>
  <c r="P53" i="35"/>
  <c r="AF53" i="35"/>
  <c r="AZ53" i="35"/>
  <c r="BP53" i="35"/>
  <c r="CN53" i="35"/>
  <c r="R53" i="35"/>
  <c r="AL53" i="35"/>
  <c r="BB53" i="35"/>
  <c r="BV53" i="35"/>
  <c r="CP53" i="35"/>
  <c r="S53" i="35"/>
  <c r="AM53" i="35"/>
  <c r="BC53" i="35"/>
  <c r="BW53" i="35"/>
  <c r="CQ53" i="35"/>
  <c r="D53" i="35"/>
  <c r="T53" i="35"/>
  <c r="AN53" i="35"/>
  <c r="BD53" i="35"/>
  <c r="BX53" i="35"/>
  <c r="CR53" i="35"/>
  <c r="E53" i="35"/>
  <c r="W53" i="35"/>
  <c r="AO53" i="35"/>
  <c r="BG53" i="35"/>
  <c r="BY53" i="35"/>
  <c r="CU53" i="35"/>
  <c r="AP53" i="35"/>
  <c r="BA53" i="35"/>
  <c r="BJ53" i="35"/>
  <c r="BS53" i="35"/>
  <c r="BZ53" i="35"/>
  <c r="CX53" i="35"/>
  <c r="F53" i="35"/>
  <c r="Q53" i="35"/>
  <c r="Z53" i="35"/>
  <c r="AI53" i="35"/>
  <c r="CO53" i="35"/>
  <c r="C53" i="35"/>
  <c r="B54" i="35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DC53" i="35" l="1"/>
  <c r="BL53" i="36" s="1"/>
  <c r="DB53" i="35"/>
  <c r="CV53" i="36" s="1"/>
  <c r="DA53" i="35"/>
  <c r="D53" i="36" s="1"/>
  <c r="B55" i="35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CI53" i="36" l="1"/>
  <c r="CJ53" i="36"/>
  <c r="CK53" i="36"/>
  <c r="CL53" i="36"/>
  <c r="U53" i="36"/>
  <c r="AH53" i="36"/>
  <c r="Y53" i="36"/>
  <c r="H53" i="36"/>
  <c r="F53" i="36"/>
  <c r="N53" i="36"/>
  <c r="Z53" i="36"/>
  <c r="BZ53" i="36"/>
  <c r="E53" i="36"/>
  <c r="C53" i="36"/>
  <c r="AD53" i="36"/>
  <c r="V53" i="36"/>
  <c r="I53" i="36"/>
  <c r="AB53" i="36"/>
  <c r="J53" i="36"/>
  <c r="AG53" i="36"/>
  <c r="AE53" i="36"/>
  <c r="AA53" i="36"/>
  <c r="L53" i="36"/>
  <c r="K53" i="36"/>
  <c r="P53" i="36"/>
  <c r="S53" i="36"/>
  <c r="M53" i="36"/>
  <c r="Q53" i="36"/>
  <c r="AC53" i="36"/>
  <c r="AF53" i="36"/>
  <c r="R53" i="36"/>
  <c r="BX53" i="36"/>
  <c r="AV53" i="36"/>
  <c r="AM53" i="36"/>
  <c r="BK53" i="36"/>
  <c r="CO53" i="36"/>
  <c r="AP53" i="36"/>
  <c r="BM53" i="36"/>
  <c r="CU53" i="36"/>
  <c r="AX53" i="36"/>
  <c r="BI53" i="36"/>
  <c r="CZ53" i="36"/>
  <c r="AI53" i="36"/>
  <c r="CN53" i="36"/>
  <c r="AR53" i="36"/>
  <c r="CR53" i="36"/>
  <c r="BV53" i="36"/>
  <c r="CM53" i="36"/>
  <c r="CQ53" i="36"/>
  <c r="BR53" i="36"/>
  <c r="BA53" i="36"/>
  <c r="BN53" i="36"/>
  <c r="CX53" i="36"/>
  <c r="AZ53" i="36"/>
  <c r="BD53" i="36"/>
  <c r="CP53" i="36"/>
  <c r="CF53" i="36"/>
  <c r="BF53" i="36"/>
  <c r="AS53" i="36"/>
  <c r="AN53" i="36"/>
  <c r="CC53" i="36"/>
  <c r="AU53" i="36"/>
  <c r="AQ53" i="36"/>
  <c r="CD53" i="36"/>
  <c r="CT53" i="36"/>
  <c r="BJ53" i="36"/>
  <c r="AJ53" i="36"/>
  <c r="BC53" i="36"/>
  <c r="BT53" i="36"/>
  <c r="AO53" i="36"/>
  <c r="CA53" i="36"/>
  <c r="AK53" i="36"/>
  <c r="AW53" i="36"/>
  <c r="AL53" i="36"/>
  <c r="CW53" i="36"/>
  <c r="CG53" i="36"/>
  <c r="CY53" i="36"/>
  <c r="CE53" i="36"/>
  <c r="BQ53" i="36"/>
  <c r="AY53" i="36"/>
  <c r="CB53" i="36"/>
  <c r="BS53" i="36"/>
  <c r="BG53" i="36"/>
  <c r="T53" i="36"/>
  <c r="X53" i="36"/>
  <c r="O53" i="36"/>
  <c r="BH53" i="36"/>
  <c r="BO53" i="36"/>
  <c r="AT53" i="36"/>
  <c r="BW53" i="36"/>
  <c r="BP53" i="36"/>
  <c r="CH53" i="36"/>
  <c r="BU53" i="36"/>
  <c r="BB53" i="36"/>
  <c r="CS53" i="36"/>
  <c r="G53" i="36"/>
  <c r="W53" i="36"/>
  <c r="BY53" i="36"/>
  <c r="BE53" i="36"/>
  <c r="B56" i="35"/>
  <c r="B57" i="35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A3" i="38"/>
  <c r="E2" i="38"/>
  <c r="D2" i="38"/>
  <c r="C2" i="38"/>
  <c r="B2" i="38"/>
  <c r="B152" i="35" l="1"/>
  <c r="B153" i="35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B64" i="31" s="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B65" i="31" l="1"/>
  <c r="G64" i="31"/>
  <c r="H64" i="31" s="1"/>
  <c r="D64" i="31"/>
  <c r="C64" i="31"/>
  <c r="AD106" i="38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B66" i="31" l="1"/>
  <c r="G65" i="31"/>
  <c r="H65" i="31" s="1"/>
  <c r="C65" i="31"/>
  <c r="D65" i="31"/>
  <c r="AD107" i="38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B67" i="31" l="1"/>
  <c r="C66" i="31"/>
  <c r="D66" i="31"/>
  <c r="G66" i="31"/>
  <c r="H66" i="31" s="1"/>
  <c r="AD108" i="38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C67" i="31" l="1"/>
  <c r="G67" i="31"/>
  <c r="H67" i="31" s="1"/>
  <c r="D67" i="31"/>
  <c r="B68" i="31"/>
  <c r="AD109" i="38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D68" i="31" l="1"/>
  <c r="G68" i="31"/>
  <c r="H68" i="31" s="1"/>
  <c r="C68" i="31"/>
  <c r="B69" i="31"/>
  <c r="AD110" i="38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G69" i="31" l="1"/>
  <c r="H69" i="31" s="1"/>
  <c r="D69" i="31"/>
  <c r="C69" i="31"/>
  <c r="B70" i="31"/>
  <c r="AD111" i="38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C70" i="31" l="1"/>
  <c r="G70" i="31"/>
  <c r="H70" i="31" s="1"/>
  <c r="D70" i="31"/>
  <c r="B71" i="31"/>
  <c r="AD112" i="38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D71" i="31" l="1"/>
  <c r="B72" i="31"/>
  <c r="C71" i="31"/>
  <c r="G71" i="31"/>
  <c r="H71" i="31" s="1"/>
  <c r="AD113" i="38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B73" i="31" l="1"/>
  <c r="C72" i="31"/>
  <c r="G72" i="31"/>
  <c r="H72" i="31" s="1"/>
  <c r="D72" i="31"/>
  <c r="AD114" i="38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B74" i="31" l="1"/>
  <c r="D73" i="31"/>
  <c r="C73" i="31"/>
  <c r="G73" i="31"/>
  <c r="H73" i="31" s="1"/>
  <c r="AD115" i="38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D74" i="31" l="1"/>
  <c r="B75" i="31"/>
  <c r="C74" i="31"/>
  <c r="G74" i="31"/>
  <c r="H74" i="31" s="1"/>
  <c r="AD116" i="38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B76" i="31" l="1"/>
  <c r="C75" i="31"/>
  <c r="D75" i="31"/>
  <c r="G75" i="31"/>
  <c r="H75" i="31" s="1"/>
  <c r="AD117" i="38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B77" i="31" l="1"/>
  <c r="G76" i="31"/>
  <c r="H76" i="31" s="1"/>
  <c r="C76" i="31"/>
  <c r="D76" i="31"/>
  <c r="AD118" i="38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D77" i="31" l="1"/>
  <c r="B78" i="31"/>
  <c r="C77" i="31"/>
  <c r="G77" i="31"/>
  <c r="H77" i="31" s="1"/>
  <c r="AD119" i="38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G78" i="31" l="1"/>
  <c r="H78" i="31" s="1"/>
  <c r="B79" i="31"/>
  <c r="C78" i="31"/>
  <c r="D78" i="31"/>
  <c r="AD120" i="38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B80" i="31" l="1"/>
  <c r="C79" i="31"/>
  <c r="G79" i="31"/>
  <c r="H79" i="31" s="1"/>
  <c r="D79" i="31"/>
  <c r="AD121" i="38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B81" i="31" l="1"/>
  <c r="C80" i="31"/>
  <c r="G80" i="31"/>
  <c r="H80" i="31" s="1"/>
  <c r="D80" i="31"/>
  <c r="AD122" i="38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D81" i="31" l="1"/>
  <c r="B82" i="31"/>
  <c r="C81" i="31"/>
  <c r="G81" i="31"/>
  <c r="H81" i="31" s="1"/>
  <c r="AD123" i="38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D82" i="31" l="1"/>
  <c r="B83" i="31"/>
  <c r="C82" i="31"/>
  <c r="G82" i="31"/>
  <c r="H82" i="31" s="1"/>
  <c r="AD124" i="38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B84" i="31" l="1"/>
  <c r="G83" i="31"/>
  <c r="H83" i="31" s="1"/>
  <c r="D83" i="31"/>
  <c r="C83" i="31"/>
  <c r="AD125" i="38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D84" i="31" l="1"/>
  <c r="B85" i="31"/>
  <c r="C84" i="31"/>
  <c r="G84" i="31"/>
  <c r="H84" i="31" s="1"/>
  <c r="AD126" i="38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B86" i="31" l="1"/>
  <c r="C85" i="31"/>
  <c r="D85" i="31"/>
  <c r="G85" i="31"/>
  <c r="H85" i="31" s="1"/>
  <c r="AD127" i="38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B87" i="31" l="1"/>
  <c r="D86" i="31"/>
  <c r="C86" i="31"/>
  <c r="G86" i="31"/>
  <c r="H86" i="31" s="1"/>
  <c r="AD128" i="38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D87" i="31" l="1"/>
  <c r="B88" i="31"/>
  <c r="C87" i="31"/>
  <c r="G87" i="31"/>
  <c r="H87" i="31" s="1"/>
  <c r="AD129" i="38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C88" i="31" l="1"/>
  <c r="G88" i="31"/>
  <c r="H88" i="31" s="1"/>
  <c r="B89" i="31"/>
  <c r="D88" i="31"/>
  <c r="AD130" i="38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B90" i="31" l="1"/>
  <c r="C89" i="31"/>
  <c r="G89" i="31"/>
  <c r="H89" i="31" s="1"/>
  <c r="D89" i="31"/>
  <c r="AD131" i="38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D90" i="31" l="1"/>
  <c r="C90" i="31"/>
  <c r="G90" i="31"/>
  <c r="H90" i="31" s="1"/>
  <c r="B91" i="31"/>
  <c r="G32" i="30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B92" i="31" l="1"/>
  <c r="G91" i="31"/>
  <c r="H91" i="31" s="1"/>
  <c r="D91" i="31"/>
  <c r="C91" i="31"/>
  <c r="D33" i="30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D92" i="31" l="1"/>
  <c r="B93" i="31"/>
  <c r="G92" i="31"/>
  <c r="H92" i="31" s="1"/>
  <c r="C92" i="31"/>
  <c r="B35" i="30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G93" i="31" l="1"/>
  <c r="H93" i="31" s="1"/>
  <c r="D93" i="31"/>
  <c r="B94" i="31"/>
  <c r="C93" i="31"/>
  <c r="C35" i="30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95" i="31" l="1"/>
  <c r="C94" i="31"/>
  <c r="G94" i="31"/>
  <c r="H94" i="31" s="1"/>
  <c r="D94" i="31"/>
  <c r="B37" i="30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D95" i="31" l="1"/>
  <c r="B96" i="31"/>
  <c r="G95" i="31"/>
  <c r="H95" i="31" s="1"/>
  <c r="C95" i="31"/>
  <c r="B38" i="30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97" i="31" l="1"/>
  <c r="C96" i="31"/>
  <c r="G96" i="31"/>
  <c r="H96" i="31" s="1"/>
  <c r="D96" i="31"/>
  <c r="B39" i="30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98" i="31" l="1"/>
  <c r="C97" i="31"/>
  <c r="G97" i="31"/>
  <c r="H97" i="31" s="1"/>
  <c r="D97" i="31"/>
  <c r="B40" i="30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99" i="31" l="1"/>
  <c r="C98" i="31"/>
  <c r="G98" i="31"/>
  <c r="H98" i="31" s="1"/>
  <c r="D98" i="31"/>
  <c r="B41" i="30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C99" i="31" l="1"/>
  <c r="B100" i="31"/>
  <c r="G99" i="31"/>
  <c r="H99" i="31" s="1"/>
  <c r="D99" i="31"/>
  <c r="B42" i="30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D100" i="31" l="1"/>
  <c r="B101" i="31"/>
  <c r="C100" i="31"/>
  <c r="G100" i="31"/>
  <c r="H100" i="31" s="1"/>
  <c r="B43" i="30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D101" i="31" l="1"/>
  <c r="B102" i="31"/>
  <c r="G101" i="31"/>
  <c r="H101" i="31" s="1"/>
  <c r="C101" i="31"/>
  <c r="B44" i="30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C102" i="31" l="1"/>
  <c r="G102" i="31"/>
  <c r="H102" i="31" s="1"/>
  <c r="D102" i="31"/>
  <c r="B103" i="31"/>
  <c r="B45" i="30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C103" i="31" l="1"/>
  <c r="B104" i="31"/>
  <c r="D103" i="31"/>
  <c r="G103" i="31"/>
  <c r="H103" i="31" s="1"/>
  <c r="B46" i="30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105" i="31" l="1"/>
  <c r="C104" i="31"/>
  <c r="G104" i="31"/>
  <c r="H104" i="31" s="1"/>
  <c r="D104" i="31"/>
  <c r="B47" i="30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106" i="31" l="1"/>
  <c r="C105" i="31"/>
  <c r="D105" i="31"/>
  <c r="G105" i="31"/>
  <c r="H105" i="31" s="1"/>
  <c r="B48" i="30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107" i="31" l="1"/>
  <c r="G106" i="31"/>
  <c r="H106" i="31" s="1"/>
  <c r="C106" i="31"/>
  <c r="D106" i="31"/>
  <c r="B49" i="30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108" i="31" l="1"/>
  <c r="G107" i="31"/>
  <c r="H107" i="31" s="1"/>
  <c r="C107" i="31"/>
  <c r="D107" i="31"/>
  <c r="B50" i="30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109" i="31" l="1"/>
  <c r="G108" i="31"/>
  <c r="H108" i="31" s="1"/>
  <c r="C108" i="31"/>
  <c r="D108" i="31"/>
  <c r="B51" i="30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110" i="31" l="1"/>
  <c r="D109" i="31"/>
  <c r="G109" i="31"/>
  <c r="H109" i="31" s="1"/>
  <c r="C109" i="31"/>
  <c r="B52" i="30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111" i="31" l="1"/>
  <c r="D110" i="31"/>
  <c r="G110" i="31"/>
  <c r="H110" i="31" s="1"/>
  <c r="C110" i="31"/>
  <c r="B53" i="30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112" i="31" l="1"/>
  <c r="D111" i="31"/>
  <c r="G111" i="31"/>
  <c r="H111" i="31" s="1"/>
  <c r="C111" i="31"/>
  <c r="B54" i="30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B113" i="31" l="1"/>
  <c r="C112" i="31"/>
  <c r="D112" i="31"/>
  <c r="G112" i="31"/>
  <c r="H112" i="31" s="1"/>
  <c r="C55" i="30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B114" i="31" l="1"/>
  <c r="C113" i="31"/>
  <c r="D113" i="31"/>
  <c r="G113" i="31"/>
  <c r="H113" i="31" s="1"/>
  <c r="C56" i="30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B115" i="31" l="1"/>
  <c r="G114" i="31"/>
  <c r="H114" i="31" s="1"/>
  <c r="C114" i="31"/>
  <c r="D114" i="31"/>
  <c r="C57" i="30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116" i="31" l="1"/>
  <c r="G115" i="31"/>
  <c r="H115" i="31" s="1"/>
  <c r="D115" i="31"/>
  <c r="C115" i="31"/>
  <c r="B59" i="30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117" i="31" l="1"/>
  <c r="G116" i="31"/>
  <c r="H116" i="31" s="1"/>
  <c r="C116" i="31"/>
  <c r="D116" i="31"/>
  <c r="B60" i="30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118" i="31" l="1"/>
  <c r="D117" i="31"/>
  <c r="G117" i="31"/>
  <c r="H117" i="31" s="1"/>
  <c r="C117" i="31"/>
  <c r="B61" i="30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119" i="31" l="1"/>
  <c r="D118" i="31"/>
  <c r="C118" i="31"/>
  <c r="G118" i="31"/>
  <c r="H118" i="31" s="1"/>
  <c r="B62" i="30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120" i="31" l="1"/>
  <c r="D119" i="31"/>
  <c r="G119" i="31"/>
  <c r="H119" i="31" s="1"/>
  <c r="C119" i="31"/>
  <c r="B63" i="30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121" i="31" l="1"/>
  <c r="C120" i="31"/>
  <c r="G120" i="31"/>
  <c r="H120" i="31" s="1"/>
  <c r="D120" i="31"/>
  <c r="B64" i="30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122" i="31" l="1"/>
  <c r="C121" i="31"/>
  <c r="D121" i="31"/>
  <c r="G121" i="31"/>
  <c r="H121" i="31" s="1"/>
  <c r="B65" i="30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123" i="31" l="1"/>
  <c r="G122" i="31"/>
  <c r="H122" i="31" s="1"/>
  <c r="C122" i="31"/>
  <c r="D122" i="31"/>
  <c r="B66" i="30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124" i="31" l="1"/>
  <c r="G123" i="31"/>
  <c r="H123" i="31" s="1"/>
  <c r="D123" i="31"/>
  <c r="C123" i="31"/>
  <c r="B67" i="30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125" i="31" l="1"/>
  <c r="G124" i="31"/>
  <c r="H124" i="31" s="1"/>
  <c r="C124" i="31"/>
  <c r="D124" i="31"/>
  <c r="B68" i="30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126" i="31" l="1"/>
  <c r="D125" i="31"/>
  <c r="G125" i="31"/>
  <c r="H125" i="31" s="1"/>
  <c r="C125" i="31"/>
  <c r="B69" i="30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D126" i="31" l="1"/>
  <c r="C126" i="31"/>
  <c r="G126" i="31"/>
  <c r="H126" i="31" s="1"/>
  <c r="B70" i="30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Q54" i="35" l="1"/>
  <c r="BO54" i="35"/>
  <c r="AH54" i="35"/>
  <c r="BT54" i="35"/>
  <c r="W54" i="35"/>
  <c r="Z54" i="35"/>
  <c r="AD54" i="35"/>
  <c r="AG54" i="35"/>
  <c r="CA54" i="35"/>
  <c r="CP54" i="35"/>
  <c r="AM54" i="35"/>
  <c r="AT54" i="35"/>
  <c r="AP54" i="35"/>
  <c r="AO54" i="35"/>
  <c r="U54" i="35"/>
  <c r="BJ54" i="35"/>
  <c r="BA54" i="35"/>
  <c r="AK54" i="35"/>
  <c r="CF54" i="35"/>
  <c r="O54" i="35"/>
  <c r="CX54" i="35"/>
  <c r="AI54" i="35"/>
  <c r="K54" i="35"/>
  <c r="CO54" i="35"/>
  <c r="CS54" i="35"/>
  <c r="AL54" i="35"/>
  <c r="CR54" i="35"/>
  <c r="BV54" i="35"/>
  <c r="AC54" i="35"/>
  <c r="AX54" i="35"/>
  <c r="AV54" i="35"/>
  <c r="CQ54" i="35"/>
  <c r="BG54" i="35"/>
  <c r="BN54" i="35"/>
  <c r="H54" i="35"/>
  <c r="BW54" i="35"/>
  <c r="BM54" i="35"/>
  <c r="CU54" i="35"/>
  <c r="AF54" i="35"/>
  <c r="I54" i="35"/>
  <c r="AR54" i="35"/>
  <c r="Y54" i="35"/>
  <c r="G54" i="35"/>
  <c r="V54" i="35"/>
  <c r="BZ54" i="35"/>
  <c r="BP54" i="35"/>
  <c r="BK54" i="35"/>
  <c r="AE54" i="35"/>
  <c r="BF54" i="35"/>
  <c r="F54" i="35"/>
  <c r="D54" i="35"/>
  <c r="BR54" i="35"/>
  <c r="CV54" i="35"/>
  <c r="CD54" i="35"/>
  <c r="C54" i="35"/>
  <c r="BE54" i="35"/>
  <c r="BY54" i="35"/>
  <c r="BH54" i="35"/>
  <c r="AY54" i="35"/>
  <c r="AA54" i="35"/>
  <c r="BD54" i="35"/>
  <c r="AU54" i="35"/>
  <c r="S54" i="35"/>
  <c r="CG54" i="35"/>
  <c r="CB54" i="35"/>
  <c r="CC54" i="35"/>
  <c r="L54" i="35"/>
  <c r="P54" i="35"/>
  <c r="CH54" i="35"/>
  <c r="T54" i="35"/>
  <c r="AW54" i="35"/>
  <c r="BU54" i="35"/>
  <c r="BX54" i="35"/>
  <c r="CE54" i="35"/>
  <c r="AB54" i="35"/>
  <c r="CI54" i="35"/>
  <c r="CM54" i="35"/>
  <c r="AN54" i="35"/>
  <c r="BQ54" i="35"/>
  <c r="BS54" i="35"/>
  <c r="AS54" i="35"/>
  <c r="CZ54" i="35"/>
  <c r="AZ54" i="35"/>
  <c r="BI54" i="35"/>
  <c r="CN54" i="35"/>
  <c r="R54" i="35"/>
  <c r="E54" i="35"/>
  <c r="BL54" i="35"/>
  <c r="CJ54" i="35"/>
  <c r="AJ54" i="35"/>
  <c r="CY54" i="35"/>
  <c r="N54" i="35"/>
  <c r="CT54" i="35"/>
  <c r="CK54" i="35"/>
  <c r="M54" i="35"/>
  <c r="BB54" i="35"/>
  <c r="X54" i="35"/>
  <c r="CL54" i="35"/>
  <c r="AQ54" i="35"/>
  <c r="CW54" i="35"/>
  <c r="BC54" i="35"/>
  <c r="J54" i="35"/>
  <c r="H3" i="38"/>
  <c r="J3" i="38"/>
  <c r="G3" i="38"/>
  <c r="I3" i="38"/>
  <c r="E6" i="20"/>
  <c r="C6" i="20"/>
  <c r="B6" i="20"/>
  <c r="D6" i="20"/>
  <c r="A7" i="20"/>
  <c r="AX55" i="35" l="1"/>
  <c r="BM55" i="35"/>
  <c r="P55" i="35"/>
  <c r="O55" i="35"/>
  <c r="M55" i="35"/>
  <c r="V55" i="35"/>
  <c r="K55" i="35"/>
  <c r="BS55" i="35"/>
  <c r="I55" i="35"/>
  <c r="CN55" i="35"/>
  <c r="X55" i="35"/>
  <c r="AP55" i="35"/>
  <c r="CA55" i="35"/>
  <c r="AG55" i="35"/>
  <c r="Z55" i="35"/>
  <c r="D55" i="35"/>
  <c r="E55" i="35"/>
  <c r="CZ55" i="35"/>
  <c r="AS55" i="35"/>
  <c r="BL55" i="35"/>
  <c r="BK55" i="35"/>
  <c r="CM55" i="35"/>
  <c r="CE55" i="35"/>
  <c r="Q55" i="35"/>
  <c r="CU55" i="35"/>
  <c r="AV55" i="35"/>
  <c r="BR55" i="35"/>
  <c r="AM55" i="35"/>
  <c r="CI55" i="35"/>
  <c r="BU55" i="35"/>
  <c r="CQ55" i="35"/>
  <c r="BZ55" i="35"/>
  <c r="AL55" i="35"/>
  <c r="BJ55" i="35"/>
  <c r="BH55" i="35"/>
  <c r="G55" i="35"/>
  <c r="AN55" i="35"/>
  <c r="C55" i="35"/>
  <c r="CH55" i="35"/>
  <c r="BD55" i="35"/>
  <c r="AY55" i="35"/>
  <c r="CL55" i="35"/>
  <c r="CB55" i="35"/>
  <c r="CY55" i="35"/>
  <c r="AC55" i="35"/>
  <c r="CW55" i="35"/>
  <c r="AF55" i="35"/>
  <c r="AA55" i="35"/>
  <c r="Y55" i="35"/>
  <c r="AD55" i="35"/>
  <c r="AK55" i="35"/>
  <c r="H55" i="35"/>
  <c r="AT55" i="35"/>
  <c r="BO55" i="35"/>
  <c r="AI55" i="35"/>
  <c r="CD55" i="35"/>
  <c r="CT55" i="35"/>
  <c r="CP55" i="35"/>
  <c r="AW55" i="35"/>
  <c r="BG55" i="35"/>
  <c r="AB55" i="35"/>
  <c r="BX55" i="35"/>
  <c r="R55" i="35"/>
  <c r="BQ55" i="35"/>
  <c r="AH55" i="35"/>
  <c r="CX55" i="35"/>
  <c r="BA55" i="35"/>
  <c r="L55" i="35"/>
  <c r="AO55" i="35"/>
  <c r="BY55" i="35"/>
  <c r="CO55" i="35"/>
  <c r="CC55" i="35"/>
  <c r="N55" i="35"/>
  <c r="CG55" i="35"/>
  <c r="BB55" i="35"/>
  <c r="BV55" i="35"/>
  <c r="AU55" i="35"/>
  <c r="AZ55" i="35"/>
  <c r="J55" i="35"/>
  <c r="T55" i="35"/>
  <c r="S55" i="35"/>
  <c r="BN55" i="35"/>
  <c r="BT55" i="35"/>
  <c r="CR55" i="35"/>
  <c r="BP55" i="35"/>
  <c r="BF55" i="35"/>
  <c r="CV55" i="35"/>
  <c r="CS55" i="35"/>
  <c r="CF55" i="35"/>
  <c r="CK55" i="35"/>
  <c r="AQ55" i="35"/>
  <c r="CJ55" i="35"/>
  <c r="BE55" i="35"/>
  <c r="W55" i="35"/>
  <c r="BI55" i="35"/>
  <c r="AR55" i="35"/>
  <c r="BW55" i="35"/>
  <c r="AJ55" i="35"/>
  <c r="U55" i="35"/>
  <c r="F55" i="35"/>
  <c r="AE55" i="35"/>
  <c r="BC55" i="35"/>
  <c r="DC54" i="35"/>
  <c r="BU54" i="36" s="1"/>
  <c r="DA54" i="35"/>
  <c r="K54" i="36" s="1"/>
  <c r="DB54" i="35"/>
  <c r="CQ54" i="36" s="1"/>
  <c r="J4" i="38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CJ54" i="36" l="1"/>
  <c r="CL54" i="36"/>
  <c r="CI54" i="36"/>
  <c r="CK54" i="36"/>
  <c r="CU54" i="36"/>
  <c r="BI54" i="36"/>
  <c r="CR54" i="36"/>
  <c r="BR54" i="36"/>
  <c r="CW54" i="36"/>
  <c r="BE54" i="36"/>
  <c r="AF54" i="36"/>
  <c r="V54" i="36"/>
  <c r="Q54" i="36"/>
  <c r="P54" i="36"/>
  <c r="CT54" i="36"/>
  <c r="CM54" i="36"/>
  <c r="CP54" i="36"/>
  <c r="AD54" i="36"/>
  <c r="U54" i="36"/>
  <c r="AV54" i="36"/>
  <c r="H54" i="36"/>
  <c r="BB54" i="36"/>
  <c r="CG54" i="36"/>
  <c r="CF54" i="36"/>
  <c r="BK54" i="36"/>
  <c r="BO54" i="36"/>
  <c r="AO54" i="36"/>
  <c r="BL54" i="36"/>
  <c r="G54" i="36"/>
  <c r="BS54" i="36"/>
  <c r="AI54" i="36"/>
  <c r="AW54" i="36"/>
  <c r="AP54" i="36"/>
  <c r="AY54" i="36"/>
  <c r="N54" i="36"/>
  <c r="BN54" i="36"/>
  <c r="AZ54" i="36"/>
  <c r="CS54" i="36"/>
  <c r="BM54" i="36"/>
  <c r="Z54" i="36"/>
  <c r="BP54" i="36"/>
  <c r="BF54" i="36"/>
  <c r="AB54" i="36"/>
  <c r="W54" i="36"/>
  <c r="AX54" i="36"/>
  <c r="CA54" i="36"/>
  <c r="M54" i="36"/>
  <c r="F54" i="36"/>
  <c r="E54" i="36"/>
  <c r="Y54" i="36"/>
  <c r="L54" i="36"/>
  <c r="CX54" i="36"/>
  <c r="BH54" i="36"/>
  <c r="AT54" i="36"/>
  <c r="AU54" i="36"/>
  <c r="AQ54" i="36"/>
  <c r="AC54" i="36"/>
  <c r="CD54" i="36"/>
  <c r="BQ54" i="36"/>
  <c r="BG54" i="36"/>
  <c r="T54" i="36"/>
  <c r="CO54" i="36"/>
  <c r="BD54" i="36"/>
  <c r="BC54" i="36"/>
  <c r="S54" i="36"/>
  <c r="C54" i="36"/>
  <c r="BA54" i="36"/>
  <c r="CE54" i="36"/>
  <c r="BT54" i="36"/>
  <c r="AR54" i="36"/>
  <c r="CC54" i="36"/>
  <c r="CY54" i="36"/>
  <c r="BZ54" i="36"/>
  <c r="CZ54" i="36"/>
  <c r="BW54" i="36"/>
  <c r="BX54" i="36"/>
  <c r="D54" i="36"/>
  <c r="AK54" i="36"/>
  <c r="BY56" i="35"/>
  <c r="AO56" i="35"/>
  <c r="AZ56" i="35"/>
  <c r="BV56" i="35"/>
  <c r="V56" i="35"/>
  <c r="CL56" i="35"/>
  <c r="CM56" i="35"/>
  <c r="CG56" i="35"/>
  <c r="F56" i="35"/>
  <c r="CK56" i="35"/>
  <c r="AX56" i="35"/>
  <c r="CN56" i="35"/>
  <c r="BS56" i="35"/>
  <c r="CI56" i="35"/>
  <c r="AQ56" i="35"/>
  <c r="AC56" i="35"/>
  <c r="O56" i="35"/>
  <c r="L56" i="35"/>
  <c r="AH56" i="35"/>
  <c r="AD56" i="35"/>
  <c r="BH56" i="35"/>
  <c r="T56" i="35"/>
  <c r="CJ56" i="35"/>
  <c r="BL56" i="35"/>
  <c r="CV56" i="35"/>
  <c r="AU56" i="35"/>
  <c r="CO56" i="35"/>
  <c r="D56" i="35"/>
  <c r="AY56" i="35"/>
  <c r="AN56" i="35"/>
  <c r="E56" i="35"/>
  <c r="CS56" i="35"/>
  <c r="AB56" i="35"/>
  <c r="Z56" i="35"/>
  <c r="AF56" i="35"/>
  <c r="AW56" i="35"/>
  <c r="AI56" i="35"/>
  <c r="X56" i="35"/>
  <c r="C56" i="35"/>
  <c r="AK56" i="35"/>
  <c r="AE56" i="35"/>
  <c r="BN56" i="35"/>
  <c r="BP56" i="35"/>
  <c r="AJ56" i="35"/>
  <c r="P56" i="35"/>
  <c r="CU56" i="35"/>
  <c r="CY56" i="35"/>
  <c r="W56" i="35"/>
  <c r="BZ56" i="35"/>
  <c r="BT56" i="35"/>
  <c r="BK56" i="35"/>
  <c r="BQ56" i="35"/>
  <c r="BW56" i="35"/>
  <c r="BD56" i="35"/>
  <c r="BC56" i="35"/>
  <c r="BF56" i="35"/>
  <c r="CR56" i="35"/>
  <c r="AM56" i="35"/>
  <c r="S56" i="35"/>
  <c r="U56" i="35"/>
  <c r="BE56" i="35"/>
  <c r="AA56" i="35"/>
  <c r="BA56" i="35"/>
  <c r="CW56" i="35"/>
  <c r="CQ56" i="35"/>
  <c r="CB56" i="35"/>
  <c r="CP56" i="35"/>
  <c r="BR56" i="35"/>
  <c r="AV56" i="35"/>
  <c r="CE56" i="35"/>
  <c r="CF56" i="35"/>
  <c r="CA56" i="35"/>
  <c r="BI56" i="35"/>
  <c r="AP56" i="35"/>
  <c r="BJ56" i="35"/>
  <c r="CD56" i="35"/>
  <c r="BB56" i="35"/>
  <c r="AR56" i="35"/>
  <c r="K56" i="35"/>
  <c r="CH56" i="35"/>
  <c r="AG56" i="35"/>
  <c r="Y56" i="35"/>
  <c r="I56" i="35"/>
  <c r="G56" i="35"/>
  <c r="CC56" i="35"/>
  <c r="CT56" i="35"/>
  <c r="BG56" i="35"/>
  <c r="R56" i="35"/>
  <c r="H56" i="35"/>
  <c r="J56" i="35"/>
  <c r="CX56" i="35"/>
  <c r="BX56" i="35"/>
  <c r="CZ56" i="35"/>
  <c r="Q56" i="35"/>
  <c r="BU56" i="35"/>
  <c r="BO56" i="35"/>
  <c r="N56" i="35"/>
  <c r="AL56" i="35"/>
  <c r="BM56" i="35"/>
  <c r="AS56" i="35"/>
  <c r="AT56" i="35"/>
  <c r="M56" i="35"/>
  <c r="R54" i="36"/>
  <c r="BJ54" i="36"/>
  <c r="CV54" i="36"/>
  <c r="AN54" i="36"/>
  <c r="AG54" i="36"/>
  <c r="BY54" i="36"/>
  <c r="AE54" i="36"/>
  <c r="CN54" i="36"/>
  <c r="AL54" i="36"/>
  <c r="BV54" i="36"/>
  <c r="CB54" i="36"/>
  <c r="AJ54" i="36"/>
  <c r="O54" i="36"/>
  <c r="CH54" i="36"/>
  <c r="AM54" i="36"/>
  <c r="AA54" i="36"/>
  <c r="X54" i="36"/>
  <c r="AH54" i="36"/>
  <c r="I54" i="36"/>
  <c r="J54" i="36"/>
  <c r="AS54" i="36"/>
  <c r="DC55" i="35"/>
  <c r="BC55" i="36" s="1"/>
  <c r="DA55" i="35"/>
  <c r="R55" i="36" s="1"/>
  <c r="DB55" i="35"/>
  <c r="CT55" i="36" s="1"/>
  <c r="K5" i="38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CI55" i="36" l="1"/>
  <c r="CJ55" i="36"/>
  <c r="CK55" i="36"/>
  <c r="CL55" i="36"/>
  <c r="BF55" i="36"/>
  <c r="AJ55" i="36"/>
  <c r="O55" i="36"/>
  <c r="BL55" i="36"/>
  <c r="AV55" i="36"/>
  <c r="AR55" i="36"/>
  <c r="BU55" i="36"/>
  <c r="AW55" i="36"/>
  <c r="BR55" i="36"/>
  <c r="CE55" i="36"/>
  <c r="BP55" i="36"/>
  <c r="BZ55" i="36"/>
  <c r="BY55" i="36"/>
  <c r="AH55" i="36"/>
  <c r="BA55" i="36"/>
  <c r="P55" i="36"/>
  <c r="BV55" i="36"/>
  <c r="BO55" i="36"/>
  <c r="CN55" i="36"/>
  <c r="AX55" i="36"/>
  <c r="BE55" i="36"/>
  <c r="AZ55" i="36"/>
  <c r="X55" i="36"/>
  <c r="T55" i="36"/>
  <c r="CU55" i="36"/>
  <c r="N55" i="36"/>
  <c r="E55" i="36"/>
  <c r="W55" i="36"/>
  <c r="BH55" i="36"/>
  <c r="AT55" i="36"/>
  <c r="AE55" i="36"/>
  <c r="AY55" i="36"/>
  <c r="AS55" i="36"/>
  <c r="BX55" i="36"/>
  <c r="CF55" i="36"/>
  <c r="I55" i="36"/>
  <c r="CW55" i="36"/>
  <c r="BD55" i="36"/>
  <c r="BG55" i="36"/>
  <c r="BJ55" i="36"/>
  <c r="CC55" i="36"/>
  <c r="F55" i="36"/>
  <c r="BK55" i="36"/>
  <c r="BN55" i="36"/>
  <c r="BT55" i="36"/>
  <c r="AL55" i="36"/>
  <c r="AP55" i="36"/>
  <c r="J55" i="36"/>
  <c r="BS55" i="36"/>
  <c r="CX55" i="36"/>
  <c r="D55" i="36"/>
  <c r="L55" i="36"/>
  <c r="CM55" i="36"/>
  <c r="AB55" i="36"/>
  <c r="U55" i="36"/>
  <c r="K55" i="36"/>
  <c r="C55" i="36"/>
  <c r="Y55" i="36"/>
  <c r="Q55" i="36"/>
  <c r="CO55" i="36"/>
  <c r="AG55" i="36"/>
  <c r="CY55" i="36"/>
  <c r="CC57" i="35"/>
  <c r="X57" i="35"/>
  <c r="CM57" i="35"/>
  <c r="AM57" i="35"/>
  <c r="CG57" i="35"/>
  <c r="BZ57" i="35"/>
  <c r="AE57" i="35"/>
  <c r="CI57" i="35"/>
  <c r="Q57" i="35"/>
  <c r="R57" i="35"/>
  <c r="BX57" i="35"/>
  <c r="BJ57" i="35"/>
  <c r="AZ57" i="35"/>
  <c r="Z57" i="35"/>
  <c r="AW57" i="35"/>
  <c r="BT57" i="35"/>
  <c r="AX57" i="35"/>
  <c r="BO57" i="35"/>
  <c r="AF57" i="35"/>
  <c r="CY57" i="35"/>
  <c r="BW57" i="35"/>
  <c r="L57" i="35"/>
  <c r="CE57" i="35"/>
  <c r="BQ57" i="35"/>
  <c r="E57" i="35"/>
  <c r="CP57" i="35"/>
  <c r="CH57" i="35"/>
  <c r="BA57" i="35"/>
  <c r="BV57" i="35"/>
  <c r="BH57" i="35"/>
  <c r="CO57" i="35"/>
  <c r="AK57" i="35"/>
  <c r="AS57" i="35"/>
  <c r="BN57" i="35"/>
  <c r="T57" i="35"/>
  <c r="BF57" i="35"/>
  <c r="CD57" i="35"/>
  <c r="I57" i="35"/>
  <c r="CQ57" i="35"/>
  <c r="CN57" i="35"/>
  <c r="BL57" i="35"/>
  <c r="CA57" i="35"/>
  <c r="AP57" i="35"/>
  <c r="G57" i="35"/>
  <c r="AL57" i="35"/>
  <c r="CJ57" i="35"/>
  <c r="AO57" i="35"/>
  <c r="BG57" i="35"/>
  <c r="M57" i="35"/>
  <c r="AA57" i="35"/>
  <c r="AY57" i="35"/>
  <c r="CT57" i="35"/>
  <c r="S57" i="35"/>
  <c r="D57" i="35"/>
  <c r="AI57" i="35"/>
  <c r="Y57" i="35"/>
  <c r="O57" i="35"/>
  <c r="AU57" i="35"/>
  <c r="K57" i="35"/>
  <c r="AB57" i="35"/>
  <c r="BE57" i="35"/>
  <c r="BU57" i="35"/>
  <c r="CU57" i="35"/>
  <c r="BS57" i="35"/>
  <c r="P57" i="35"/>
  <c r="AC57" i="35"/>
  <c r="C57" i="35"/>
  <c r="AQ57" i="35"/>
  <c r="BM57" i="35"/>
  <c r="BC57" i="35"/>
  <c r="BB57" i="35"/>
  <c r="H57" i="35"/>
  <c r="CK57" i="35"/>
  <c r="CZ57" i="35"/>
  <c r="CX57" i="35"/>
  <c r="AH57" i="35"/>
  <c r="AT57" i="35"/>
  <c r="W57" i="35"/>
  <c r="V57" i="35"/>
  <c r="BD57" i="35"/>
  <c r="CR57" i="35"/>
  <c r="BI57" i="35"/>
  <c r="N57" i="35"/>
  <c r="CW57" i="35"/>
  <c r="U57" i="35"/>
  <c r="F57" i="35"/>
  <c r="AV57" i="35"/>
  <c r="BK57" i="35"/>
  <c r="CL57" i="35"/>
  <c r="BP57" i="35"/>
  <c r="BY57" i="35"/>
  <c r="AJ57" i="35"/>
  <c r="AR57" i="35"/>
  <c r="CB57" i="35"/>
  <c r="CS57" i="35"/>
  <c r="AG57" i="35"/>
  <c r="CF57" i="35"/>
  <c r="J57" i="35"/>
  <c r="BR57" i="35"/>
  <c r="CV57" i="35"/>
  <c r="AD57" i="35"/>
  <c r="AN57" i="35"/>
  <c r="AA55" i="36"/>
  <c r="Z55" i="36"/>
  <c r="CH55" i="36"/>
  <c r="AQ55" i="36"/>
  <c r="AO55" i="36"/>
  <c r="BB55" i="36"/>
  <c r="AK55" i="36"/>
  <c r="V55" i="36"/>
  <c r="AN55" i="36"/>
  <c r="AM55" i="36"/>
  <c r="AI55" i="36"/>
  <c r="AC55" i="36"/>
  <c r="BM55" i="36"/>
  <c r="CG55" i="36"/>
  <c r="CZ55" i="36"/>
  <c r="AU55" i="36"/>
  <c r="CA55" i="36"/>
  <c r="CB55" i="36"/>
  <c r="CP55" i="36"/>
  <c r="CQ55" i="36"/>
  <c r="CS55" i="36"/>
  <c r="CR55" i="36"/>
  <c r="S55" i="36"/>
  <c r="AF55" i="36"/>
  <c r="CV55" i="36"/>
  <c r="AD55" i="36"/>
  <c r="BI55" i="36"/>
  <c r="G55" i="36"/>
  <c r="CD55" i="36"/>
  <c r="BW55" i="36"/>
  <c r="M55" i="36"/>
  <c r="H55" i="36"/>
  <c r="BQ55" i="36"/>
  <c r="DA56" i="35"/>
  <c r="N56" i="36" s="1"/>
  <c r="DB56" i="35"/>
  <c r="CP56" i="36" s="1"/>
  <c r="DC56" i="35"/>
  <c r="CH56" i="36" s="1"/>
  <c r="O5" i="38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J56" i="36" l="1"/>
  <c r="CL56" i="36"/>
  <c r="CK56" i="36"/>
  <c r="CI56" i="36"/>
  <c r="AU56" i="36"/>
  <c r="CN56" i="36"/>
  <c r="CY56" i="36"/>
  <c r="AI56" i="36"/>
  <c r="AB56" i="36"/>
  <c r="BC56" i="36"/>
  <c r="CG56" i="36"/>
  <c r="I56" i="36"/>
  <c r="AY56" i="36"/>
  <c r="AO56" i="36"/>
  <c r="AZ56" i="36"/>
  <c r="AV56" i="36"/>
  <c r="CW56" i="36"/>
  <c r="AQ56" i="36"/>
  <c r="BF56" i="36"/>
  <c r="BM56" i="36"/>
  <c r="CB56" i="36"/>
  <c r="BR56" i="36"/>
  <c r="CF56" i="36"/>
  <c r="CU56" i="36"/>
  <c r="Z56" i="36"/>
  <c r="BT56" i="36"/>
  <c r="BO56" i="36"/>
  <c r="CD56" i="36"/>
  <c r="CC56" i="36"/>
  <c r="X56" i="36"/>
  <c r="AS56" i="36"/>
  <c r="BB56" i="36"/>
  <c r="BU56" i="36"/>
  <c r="E56" i="36"/>
  <c r="AD56" i="36"/>
  <c r="AK56" i="36"/>
  <c r="F56" i="36"/>
  <c r="BZ56" i="36"/>
  <c r="CT56" i="36"/>
  <c r="CR56" i="36"/>
  <c r="CE56" i="36"/>
  <c r="BQ56" i="36"/>
  <c r="CV56" i="36"/>
  <c r="AJ56" i="36"/>
  <c r="O56" i="36"/>
  <c r="CO56" i="36"/>
  <c r="AR56" i="36"/>
  <c r="BJ56" i="36"/>
  <c r="H56" i="36"/>
  <c r="BY56" i="36"/>
  <c r="BK56" i="36"/>
  <c r="BV56" i="36"/>
  <c r="BH56" i="36"/>
  <c r="AX56" i="36"/>
  <c r="BX56" i="36"/>
  <c r="AP56" i="36"/>
  <c r="AL56" i="36"/>
  <c r="AC56" i="36"/>
  <c r="BS56" i="36"/>
  <c r="AN56" i="36"/>
  <c r="BE56" i="36"/>
  <c r="CQ56" i="36"/>
  <c r="BA56" i="36"/>
  <c r="BI58" i="35"/>
  <c r="AJ58" i="35"/>
  <c r="AD58" i="35"/>
  <c r="AV58" i="35"/>
  <c r="BF58" i="35"/>
  <c r="CE58" i="35"/>
  <c r="AL58" i="35"/>
  <c r="CU58" i="35"/>
  <c r="BO58" i="35"/>
  <c r="BK58" i="35"/>
  <c r="CH58" i="35"/>
  <c r="AC58" i="35"/>
  <c r="H58" i="35"/>
  <c r="CT58" i="35"/>
  <c r="AK58" i="35"/>
  <c r="CR58" i="35"/>
  <c r="AP58" i="35"/>
  <c r="BD58" i="35"/>
  <c r="BJ58" i="35"/>
  <c r="AG58" i="35"/>
  <c r="CB58" i="35"/>
  <c r="M58" i="35"/>
  <c r="J58" i="35"/>
  <c r="AI58" i="35"/>
  <c r="CY58" i="35"/>
  <c r="CZ58" i="35"/>
  <c r="CJ58" i="35"/>
  <c r="CO58" i="35"/>
  <c r="AQ58" i="35"/>
  <c r="BX58" i="35"/>
  <c r="AT58" i="35"/>
  <c r="AW58" i="35"/>
  <c r="K58" i="35"/>
  <c r="BB58" i="35"/>
  <c r="G58" i="35"/>
  <c r="BQ58" i="35"/>
  <c r="CQ58" i="35"/>
  <c r="BT58" i="35"/>
  <c r="AH58" i="35"/>
  <c r="W58" i="35"/>
  <c r="BW58" i="35"/>
  <c r="AY58" i="35"/>
  <c r="F58" i="35"/>
  <c r="O58" i="35"/>
  <c r="BH58" i="35"/>
  <c r="S58" i="35"/>
  <c r="BY58" i="35"/>
  <c r="I58" i="35"/>
  <c r="AO58" i="35"/>
  <c r="AF58" i="35"/>
  <c r="CF58" i="35"/>
  <c r="CI58" i="35"/>
  <c r="BP58" i="35"/>
  <c r="AS58" i="35"/>
  <c r="CD58" i="35"/>
  <c r="AM58" i="35"/>
  <c r="BG58" i="35"/>
  <c r="BN58" i="35"/>
  <c r="CK58" i="35"/>
  <c r="E58" i="35"/>
  <c r="R58" i="35"/>
  <c r="AR58" i="35"/>
  <c r="CC58" i="35"/>
  <c r="AZ58" i="35"/>
  <c r="D58" i="35"/>
  <c r="BA58" i="35"/>
  <c r="BS58" i="35"/>
  <c r="N58" i="35"/>
  <c r="BZ58" i="35"/>
  <c r="BC58" i="35"/>
  <c r="AX58" i="35"/>
  <c r="CV58" i="35"/>
  <c r="CW58" i="35"/>
  <c r="BM58" i="35"/>
  <c r="BU58" i="35"/>
  <c r="CS58" i="35"/>
  <c r="AN58" i="35"/>
  <c r="CL58" i="35"/>
  <c r="CG58" i="35"/>
  <c r="AE58" i="35"/>
  <c r="Z58" i="35"/>
  <c r="AU58" i="35"/>
  <c r="CA58" i="35"/>
  <c r="CX58" i="35"/>
  <c r="Q58" i="35"/>
  <c r="U58" i="35"/>
  <c r="V58" i="35"/>
  <c r="T58" i="35"/>
  <c r="X58" i="35"/>
  <c r="AB58" i="35"/>
  <c r="CP58" i="35"/>
  <c r="CN58" i="35"/>
  <c r="BE58" i="35"/>
  <c r="L58" i="35"/>
  <c r="AA58" i="35"/>
  <c r="CM58" i="35"/>
  <c r="BV58" i="35"/>
  <c r="Y58" i="35"/>
  <c r="AF56" i="36"/>
  <c r="U56" i="36"/>
  <c r="G56" i="36"/>
  <c r="K56" i="36"/>
  <c r="CS56" i="36"/>
  <c r="AW56" i="36"/>
  <c r="L56" i="36"/>
  <c r="BN56" i="36"/>
  <c r="T56" i="36"/>
  <c r="BG56" i="36"/>
  <c r="BI56" i="36"/>
  <c r="Y56" i="36"/>
  <c r="J56" i="36"/>
  <c r="W56" i="36"/>
  <c r="D56" i="36"/>
  <c r="CX56" i="36"/>
  <c r="AE56" i="36"/>
  <c r="S56" i="36"/>
  <c r="BP56" i="36"/>
  <c r="AM56" i="36"/>
  <c r="BD56" i="36"/>
  <c r="P56" i="36"/>
  <c r="CA56" i="36"/>
  <c r="CZ56" i="36"/>
  <c r="AA56" i="36"/>
  <c r="AT56" i="36"/>
  <c r="P58" i="35"/>
  <c r="C58" i="35"/>
  <c r="AH56" i="36"/>
  <c r="V56" i="36"/>
  <c r="CM56" i="36"/>
  <c r="AG56" i="36"/>
  <c r="R56" i="36"/>
  <c r="BR58" i="35"/>
  <c r="BL58" i="35"/>
  <c r="Q56" i="36"/>
  <c r="M56" i="36"/>
  <c r="BW56" i="36"/>
  <c r="BL56" i="36"/>
  <c r="C56" i="36"/>
  <c r="DC57" i="35"/>
  <c r="AU57" i="36" s="1"/>
  <c r="DA57" i="35"/>
  <c r="W57" i="36" s="1"/>
  <c r="DB57" i="35"/>
  <c r="CV57" i="36" s="1"/>
  <c r="K7" i="38"/>
  <c r="G7" i="38"/>
  <c r="J7" i="38"/>
  <c r="H7" i="38"/>
  <c r="I7" i="38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AN59" i="35" s="1"/>
  <c r="CL57" i="36" l="1"/>
  <c r="CJ57" i="36"/>
  <c r="CK57" i="36"/>
  <c r="CI57" i="36"/>
  <c r="G57" i="36"/>
  <c r="T57" i="36"/>
  <c r="I57" i="36"/>
  <c r="M57" i="36"/>
  <c r="AH57" i="36"/>
  <c r="U57" i="36"/>
  <c r="O57" i="36"/>
  <c r="Z57" i="36"/>
  <c r="AB57" i="36"/>
  <c r="E57" i="36"/>
  <c r="BD57" i="36"/>
  <c r="CQ57" i="36"/>
  <c r="CP57" i="36"/>
  <c r="BX57" i="36"/>
  <c r="AS57" i="36"/>
  <c r="BV57" i="36"/>
  <c r="AL57" i="36"/>
  <c r="AO57" i="36"/>
  <c r="BN57" i="36"/>
  <c r="BG57" i="36"/>
  <c r="CD57" i="36"/>
  <c r="CA57" i="36"/>
  <c r="CN57" i="36"/>
  <c r="CX57" i="36"/>
  <c r="BU57" i="36"/>
  <c r="BB57" i="36"/>
  <c r="CR57" i="36"/>
  <c r="Q57" i="36"/>
  <c r="AA57" i="36"/>
  <c r="AY57" i="36"/>
  <c r="BI57" i="36"/>
  <c r="CW57" i="36"/>
  <c r="BP57" i="36"/>
  <c r="AX57" i="36"/>
  <c r="V57" i="36"/>
  <c r="CO57" i="36"/>
  <c r="BA57" i="36"/>
  <c r="AJ57" i="36"/>
  <c r="BO57" i="36"/>
  <c r="L57" i="36"/>
  <c r="CH57" i="36"/>
  <c r="AC57" i="36"/>
  <c r="CT57" i="36"/>
  <c r="BL57" i="36"/>
  <c r="CC57" i="36"/>
  <c r="AP57" i="36"/>
  <c r="D57" i="36"/>
  <c r="BW57" i="36"/>
  <c r="AF57" i="36"/>
  <c r="BM57" i="36"/>
  <c r="AW57" i="36"/>
  <c r="BF57" i="36"/>
  <c r="CY57" i="36"/>
  <c r="BQ57" i="36"/>
  <c r="BR57" i="36"/>
  <c r="J57" i="36"/>
  <c r="AG57" i="36"/>
  <c r="BS57" i="36"/>
  <c r="AV57" i="36"/>
  <c r="N57" i="36"/>
  <c r="AM57" i="36"/>
  <c r="BZ57" i="36"/>
  <c r="C57" i="36"/>
  <c r="AQ57" i="36"/>
  <c r="CB57" i="36"/>
  <c r="X57" i="36"/>
  <c r="BJ57" i="36"/>
  <c r="AK57" i="36"/>
  <c r="CM57" i="36"/>
  <c r="AZ57" i="36"/>
  <c r="BC57" i="36"/>
  <c r="F57" i="36"/>
  <c r="AE57" i="36"/>
  <c r="R57" i="36"/>
  <c r="BH57" i="36"/>
  <c r="AD57" i="36"/>
  <c r="AN57" i="36"/>
  <c r="BT57" i="36"/>
  <c r="CG57" i="36"/>
  <c r="Y57" i="36"/>
  <c r="S57" i="36"/>
  <c r="H57" i="36"/>
  <c r="CS57" i="36"/>
  <c r="CF57" i="36"/>
  <c r="BK57" i="36"/>
  <c r="BY57" i="36"/>
  <c r="CE57" i="36"/>
  <c r="CZ57" i="36"/>
  <c r="BE57" i="36"/>
  <c r="CU57" i="36"/>
  <c r="K57" i="36"/>
  <c r="P57" i="36"/>
  <c r="AI57" i="36"/>
  <c r="AT57" i="36"/>
  <c r="AR57" i="36"/>
  <c r="DB58" i="35"/>
  <c r="CR58" i="36" s="1"/>
  <c r="DA58" i="35"/>
  <c r="P58" i="36" s="1"/>
  <c r="DC58" i="35"/>
  <c r="CG58" i="36" s="1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CL58" i="36" l="1"/>
  <c r="CI58" i="36"/>
  <c r="CK58" i="36"/>
  <c r="CJ58" i="36"/>
  <c r="Z58" i="36"/>
  <c r="BS58" i="36"/>
  <c r="AZ58" i="36"/>
  <c r="CA58" i="36"/>
  <c r="BQ58" i="36"/>
  <c r="AC58" i="36"/>
  <c r="BJ58" i="36"/>
  <c r="N58" i="36"/>
  <c r="AG58" i="36"/>
  <c r="BX58" i="36"/>
  <c r="AQ58" i="36"/>
  <c r="AS58" i="36"/>
  <c r="BY58" i="36"/>
  <c r="BA58" i="36"/>
  <c r="BP58" i="36"/>
  <c r="BU58" i="36"/>
  <c r="BW58" i="36"/>
  <c r="AV58" i="36"/>
  <c r="K58" i="36"/>
  <c r="AH58" i="36"/>
  <c r="AF58" i="36"/>
  <c r="AB58" i="36"/>
  <c r="Q58" i="36"/>
  <c r="AU58" i="36"/>
  <c r="AR58" i="36"/>
  <c r="H58" i="36"/>
  <c r="BF58" i="36"/>
  <c r="AJ58" i="36"/>
  <c r="D58" i="36"/>
  <c r="AA58" i="36"/>
  <c r="L58" i="36"/>
  <c r="CX58" i="36"/>
  <c r="CN58" i="36"/>
  <c r="AP58" i="36"/>
  <c r="CB58" i="36"/>
  <c r="V58" i="36"/>
  <c r="BV58" i="36"/>
  <c r="AK58" i="36"/>
  <c r="BI58" i="36"/>
  <c r="J58" i="36"/>
  <c r="CW58" i="36"/>
  <c r="E58" i="36"/>
  <c r="Y58" i="36"/>
  <c r="W58" i="36"/>
  <c r="U58" i="36"/>
  <c r="BL58" i="36"/>
  <c r="AW58" i="36"/>
  <c r="BO58" i="36"/>
  <c r="BM58" i="36"/>
  <c r="AE58" i="36"/>
  <c r="F58" i="36"/>
  <c r="BN58" i="36"/>
  <c r="BZ58" i="36"/>
  <c r="BD58" i="36"/>
  <c r="CF58" i="36"/>
  <c r="AO58" i="36"/>
  <c r="AD58" i="36"/>
  <c r="CE58" i="36"/>
  <c r="BK58" i="36"/>
  <c r="AY58" i="36"/>
  <c r="BE58" i="36"/>
  <c r="BC58" i="36"/>
  <c r="CD58" i="36"/>
  <c r="CC58" i="36"/>
  <c r="CS58" i="36"/>
  <c r="CO58" i="36"/>
  <c r="CP58" i="36"/>
  <c r="CM58" i="36"/>
  <c r="M58" i="36"/>
  <c r="AT58" i="36"/>
  <c r="BH58" i="36"/>
  <c r="BR58" i="36"/>
  <c r="CU58" i="36"/>
  <c r="CZ58" i="36"/>
  <c r="CQ58" i="36"/>
  <c r="CY58" i="36"/>
  <c r="C58" i="36"/>
  <c r="AX58" i="36"/>
  <c r="R58" i="36"/>
  <c r="O58" i="36"/>
  <c r="AI58" i="36"/>
  <c r="S58" i="36"/>
  <c r="AM58" i="36"/>
  <c r="T58" i="36"/>
  <c r="AL58" i="36"/>
  <c r="CT58" i="36"/>
  <c r="BT58" i="36"/>
  <c r="AN58" i="36"/>
  <c r="CV58" i="36"/>
  <c r="CH58" i="36"/>
  <c r="BB58" i="36"/>
  <c r="G58" i="36"/>
  <c r="BG58" i="36"/>
  <c r="I58" i="36"/>
  <c r="X58" i="36"/>
  <c r="N9" i="38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2" i="38"/>
  <c r="M12" i="38"/>
  <c r="AB12" i="38"/>
  <c r="AS12" i="38" s="1"/>
  <c r="AA13" i="38"/>
  <c r="W13" i="38" s="1"/>
  <c r="Y12" i="38"/>
  <c r="AA12" i="38"/>
  <c r="W12" i="38" s="1"/>
  <c r="L13" i="38" l="1"/>
  <c r="M13" i="38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U57" i="38" l="1"/>
  <c r="O57" i="38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K61" i="38" s="1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S28" i="39" s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 s="1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L98" i="38"/>
  <c r="J97" i="38"/>
  <c r="L97" i="38"/>
  <c r="Y28" i="39"/>
  <c r="AB98" i="38" l="1"/>
  <c r="AS98" i="38" s="1"/>
  <c r="N98" i="38"/>
  <c r="J98" i="38"/>
  <c r="V98" i="38"/>
  <c r="H98" i="38"/>
  <c r="D101" i="20"/>
  <c r="E101" i="20"/>
  <c r="B101" i="20"/>
  <c r="C101" i="20"/>
  <c r="O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U98" i="38" l="1"/>
  <c r="G9" i="40"/>
  <c r="N9" i="40" s="1"/>
  <c r="R9" i="40" s="1"/>
  <c r="D102" i="20"/>
  <c r="E102" i="20"/>
  <c r="C102" i="20"/>
  <c r="B102" i="20"/>
  <c r="H8" i="40"/>
  <c r="Q8" i="40" s="1"/>
  <c r="N8" i="40"/>
  <c r="R8" i="40" s="1"/>
  <c r="M8" i="40"/>
  <c r="A103" i="20"/>
  <c r="AA100" i="38" s="1"/>
  <c r="I99" i="38"/>
  <c r="L99" i="38"/>
  <c r="G99" i="38"/>
  <c r="F99" i="38"/>
  <c r="V99" i="38"/>
  <c r="M99" i="38"/>
  <c r="X99" i="38"/>
  <c r="J99" i="38"/>
  <c r="K99" i="38"/>
  <c r="H99" i="38"/>
  <c r="N100" i="38"/>
  <c r="AA99" i="38"/>
  <c r="AB99" i="38"/>
  <c r="N99" i="38"/>
  <c r="Y99" i="38"/>
  <c r="H9" i="40" l="1"/>
  <c r="Q9" i="40" s="1"/>
  <c r="G100" i="38"/>
  <c r="Y100" i="38"/>
  <c r="M9" i="40"/>
  <c r="J100" i="38"/>
  <c r="M100" i="38"/>
  <c r="AB100" i="38"/>
  <c r="V100" i="38"/>
  <c r="L100" i="38"/>
  <c r="K100" i="38"/>
  <c r="F100" i="38"/>
  <c r="X100" i="38"/>
  <c r="H100" i="38"/>
  <c r="I100" i="38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U100" i="38" l="1"/>
  <c r="AS100" i="38"/>
  <c r="C104" i="20"/>
  <c r="D104" i="20"/>
  <c r="E104" i="20"/>
  <c r="B104" i="20"/>
  <c r="A105" i="20"/>
  <c r="AA102" i="38" s="1"/>
  <c r="N101" i="38"/>
  <c r="F101" i="38"/>
  <c r="Y101" i="38"/>
  <c r="G101" i="38"/>
  <c r="AB101" i="38"/>
  <c r="AA101" i="38"/>
  <c r="J101" i="38"/>
  <c r="V102" i="38"/>
  <c r="K101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J102" i="38" l="1"/>
  <c r="N102" i="38"/>
  <c r="M102" i="38"/>
  <c r="L102" i="38"/>
  <c r="H102" i="38"/>
  <c r="X102" i="38"/>
  <c r="F102" i="38"/>
  <c r="AB102" i="38"/>
  <c r="AS102" i="38" s="1"/>
  <c r="Y102" i="38"/>
  <c r="K102" i="38"/>
  <c r="G102" i="38"/>
  <c r="I102" i="38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U102" i="38" l="1"/>
  <c r="B106" i="20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L103" i="38"/>
  <c r="K103" i="38"/>
  <c r="M103" i="38"/>
  <c r="AB103" i="38"/>
  <c r="I103" i="38"/>
  <c r="V104" i="38"/>
  <c r="J104" i="38"/>
  <c r="G104" i="38"/>
  <c r="J103" i="38"/>
  <c r="X103" i="38"/>
  <c r="AA103" i="38"/>
  <c r="AB104" i="38"/>
  <c r="AS104" i="38" s="1"/>
  <c r="F103" i="38"/>
  <c r="N103" i="38"/>
  <c r="H103" i="38"/>
  <c r="K104" i="38"/>
  <c r="Y103" i="38"/>
  <c r="G103" i="38"/>
  <c r="V103" i="38"/>
  <c r="L104" i="38" l="1"/>
  <c r="F104" i="38"/>
  <c r="M104" i="38"/>
  <c r="X104" i="38"/>
  <c r="Y104" i="38"/>
  <c r="N104" i="38"/>
  <c r="AA104" i="38"/>
  <c r="W104" i="38" s="1"/>
  <c r="B107" i="20"/>
  <c r="C107" i="20"/>
  <c r="D107" i="20"/>
  <c r="E107" i="20"/>
  <c r="O103" i="38"/>
  <c r="U103" i="38"/>
  <c r="W103" i="38"/>
  <c r="R103" i="38"/>
  <c r="A108" i="20"/>
  <c r="G15" i="40" s="1"/>
  <c r="G14" i="40"/>
  <c r="AS103" i="38"/>
  <c r="U104" i="38" l="1"/>
  <c r="R104" i="38"/>
  <c r="O104" i="38"/>
  <c r="A109" i="20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8" i="38"/>
  <c r="K108" i="38"/>
  <c r="AS107" i="38"/>
  <c r="V109" i="38" l="1"/>
  <c r="K109" i="38"/>
  <c r="G19" i="37"/>
  <c r="M19" i="37" s="1"/>
  <c r="L109" i="38"/>
  <c r="AA109" i="38"/>
  <c r="O109" i="38" s="1"/>
  <c r="F109" i="38"/>
  <c r="M109" i="38"/>
  <c r="H109" i="38"/>
  <c r="O108" i="38"/>
  <c r="R108" i="38"/>
  <c r="W108" i="38"/>
  <c r="U108" i="38"/>
  <c r="A113" i="20"/>
  <c r="K110" i="38" s="1"/>
  <c r="C112" i="20"/>
  <c r="D112" i="20"/>
  <c r="B112" i="20"/>
  <c r="E112" i="20"/>
  <c r="J109" i="38"/>
  <c r="I109" i="38"/>
  <c r="H110" i="38"/>
  <c r="N109" i="38"/>
  <c r="Y109" i="38"/>
  <c r="G109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8" i="37"/>
  <c r="H18" i="37"/>
  <c r="Q18" i="37" s="1"/>
  <c r="N18" i="37"/>
  <c r="R18" i="37" s="1"/>
  <c r="G110" i="38" l="1"/>
  <c r="J110" i="38"/>
  <c r="Y110" i="38"/>
  <c r="N19" i="37"/>
  <c r="R19" i="37" s="1"/>
  <c r="R109" i="38"/>
  <c r="W109" i="38"/>
  <c r="U109" i="38"/>
  <c r="A114" i="20"/>
  <c r="G21" i="37" s="1"/>
  <c r="C113" i="20"/>
  <c r="B113" i="20"/>
  <c r="D113" i="20"/>
  <c r="E113" i="20"/>
  <c r="AB110" i="38"/>
  <c r="V110" i="38"/>
  <c r="I110" i="38"/>
  <c r="X110" i="38"/>
  <c r="AA110" i="38"/>
  <c r="Y111" i="38"/>
  <c r="F111" i="38"/>
  <c r="L110" i="38"/>
  <c r="F110" i="38"/>
  <c r="N110" i="38"/>
  <c r="G20" i="37"/>
  <c r="M110" i="38"/>
  <c r="AA111" i="38"/>
  <c r="I111" i="38"/>
  <c r="N20" i="40"/>
  <c r="R20" i="40" s="1"/>
  <c r="H20" i="40"/>
  <c r="Q20" i="40" s="1"/>
  <c r="M20" i="40"/>
  <c r="V111" i="38" l="1"/>
  <c r="G111" i="38"/>
  <c r="H111" i="38"/>
  <c r="K111" i="38"/>
  <c r="J111" i="38"/>
  <c r="G21" i="40"/>
  <c r="N21" i="40" s="1"/>
  <c r="R21" i="40" s="1"/>
  <c r="A115" i="20"/>
  <c r="F112" i="38" s="1"/>
  <c r="X111" i="38"/>
  <c r="O110" i="38"/>
  <c r="R110" i="38"/>
  <c r="W110" i="38"/>
  <c r="U110" i="38"/>
  <c r="W111" i="38"/>
  <c r="R111" i="38"/>
  <c r="O111" i="38"/>
  <c r="AS110" i="38"/>
  <c r="H21" i="37"/>
  <c r="Q21" i="37" s="1"/>
  <c r="M21" i="37"/>
  <c r="N21" i="37"/>
  <c r="R21" i="37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H21" i="40" l="1"/>
  <c r="Q21" i="40" s="1"/>
  <c r="A116" i="20"/>
  <c r="D115" i="20"/>
  <c r="B115" i="20"/>
  <c r="E115" i="20"/>
  <c r="C115" i="20"/>
  <c r="M21" i="40"/>
  <c r="BX129" i="35"/>
  <c r="K150" i="35"/>
  <c r="CP147" i="35"/>
  <c r="AX133" i="35"/>
  <c r="BQ163" i="35"/>
  <c r="BW121" i="35"/>
  <c r="BX142" i="35"/>
  <c r="CR132" i="35"/>
  <c r="BN150" i="35"/>
  <c r="AI134" i="35"/>
  <c r="AJ145" i="35"/>
  <c r="CZ144" i="35"/>
  <c r="O146" i="35"/>
  <c r="AO149" i="35"/>
  <c r="BX152" i="35"/>
  <c r="CF148" i="35"/>
  <c r="D140" i="35"/>
  <c r="CR142" i="35"/>
  <c r="CZ153" i="35"/>
  <c r="BC157" i="35"/>
  <c r="CT159" i="35"/>
  <c r="AD142" i="35"/>
  <c r="CH147" i="35"/>
  <c r="AT152" i="35"/>
  <c r="CM164" i="35"/>
  <c r="AM148" i="35"/>
  <c r="CT163" i="35"/>
  <c r="BM144" i="35"/>
  <c r="AV132" i="35"/>
  <c r="AT112" i="35"/>
  <c r="E134" i="35"/>
  <c r="BG164" i="35"/>
  <c r="CR148" i="35"/>
  <c r="BI135" i="35"/>
  <c r="AF151" i="35"/>
  <c r="AY151" i="35"/>
  <c r="CB135" i="35"/>
  <c r="M159" i="35"/>
  <c r="AR161" i="35"/>
  <c r="AY148" i="35"/>
  <c r="BU156" i="35"/>
  <c r="AB141" i="35"/>
  <c r="CL151" i="35"/>
  <c r="CR141" i="35"/>
  <c r="K140" i="35"/>
  <c r="BV154" i="35"/>
  <c r="AD158" i="35"/>
  <c r="AF148" i="35"/>
  <c r="BT160" i="35"/>
  <c r="BA146" i="35"/>
  <c r="BR158" i="35"/>
  <c r="CC145" i="35"/>
  <c r="Q160" i="35"/>
  <c r="AG155" i="35"/>
  <c r="CW148" i="35"/>
  <c r="W149" i="35"/>
  <c r="K161" i="35"/>
  <c r="AL134" i="35"/>
  <c r="AC153" i="35"/>
  <c r="AT148" i="35"/>
  <c r="CN149" i="35"/>
  <c r="BW150" i="35"/>
  <c r="CQ150" i="35"/>
  <c r="CS162" i="35"/>
  <c r="CH151" i="35"/>
  <c r="K152" i="35"/>
  <c r="BY155" i="35"/>
  <c r="N163" i="35"/>
  <c r="BB164" i="35"/>
  <c r="AD164" i="35"/>
  <c r="BJ138" i="35"/>
  <c r="BP160" i="35"/>
  <c r="P161" i="35"/>
  <c r="AJ164" i="35"/>
  <c r="CQ140" i="35"/>
  <c r="BQ161" i="35"/>
  <c r="CB154" i="35"/>
  <c r="BN163" i="35"/>
  <c r="AR150" i="35"/>
  <c r="AP119" i="35"/>
  <c r="N143" i="35"/>
  <c r="Y160" i="35"/>
  <c r="BW139" i="35"/>
  <c r="H136" i="35"/>
  <c r="CS160" i="35"/>
  <c r="CQ156" i="35"/>
  <c r="AG156" i="35"/>
  <c r="BH151" i="35"/>
  <c r="BN158" i="35"/>
  <c r="AA162" i="35"/>
  <c r="BG148" i="35"/>
  <c r="CU111" i="35"/>
  <c r="BH111" i="35"/>
  <c r="BV137" i="35"/>
  <c r="CQ164" i="35"/>
  <c r="CF139" i="35"/>
  <c r="CY140" i="35"/>
  <c r="CK148" i="35"/>
  <c r="CC140" i="35"/>
  <c r="X158" i="35"/>
  <c r="M143" i="35"/>
  <c r="BQ144" i="35"/>
  <c r="BW110" i="35"/>
  <c r="CO145" i="35"/>
  <c r="J160" i="35"/>
  <c r="BP144" i="35"/>
  <c r="AX138" i="35"/>
  <c r="CV152" i="35"/>
  <c r="CH157" i="35"/>
  <c r="T144" i="35"/>
  <c r="CV148" i="35"/>
  <c r="BU133" i="35"/>
  <c r="AP164" i="35"/>
  <c r="M158" i="35"/>
  <c r="BE161" i="35"/>
  <c r="AN132" i="35"/>
  <c r="CF140" i="35"/>
  <c r="AO140" i="35"/>
  <c r="BB142" i="35"/>
  <c r="AZ151" i="35"/>
  <c r="T143" i="35"/>
  <c r="AI150" i="35"/>
  <c r="BZ150" i="35"/>
  <c r="AM139" i="35"/>
  <c r="CY144" i="35"/>
  <c r="AO145" i="35"/>
  <c r="CC151" i="35"/>
  <c r="AV155" i="35"/>
  <c r="E162" i="35"/>
  <c r="BW141" i="35"/>
  <c r="X146" i="35"/>
  <c r="BS151" i="35"/>
  <c r="AI97" i="35"/>
  <c r="BF63" i="35"/>
  <c r="CH65" i="35"/>
  <c r="M59" i="35"/>
  <c r="CO68" i="35"/>
  <c r="AR89" i="35"/>
  <c r="CC66" i="35"/>
  <c r="G114" i="35"/>
  <c r="CP71" i="35"/>
  <c r="BQ65" i="35"/>
  <c r="BQ88" i="35"/>
  <c r="BV123" i="35"/>
  <c r="D77" i="35"/>
  <c r="BT67" i="35"/>
  <c r="X91" i="35"/>
  <c r="T63" i="35"/>
  <c r="CA142" i="35"/>
  <c r="Y98" i="35"/>
  <c r="BJ94" i="35"/>
  <c r="V78" i="35"/>
  <c r="S65" i="35"/>
  <c r="AS80" i="35"/>
  <c r="CD84" i="35"/>
  <c r="CY80" i="35"/>
  <c r="AU80" i="35"/>
  <c r="F75" i="35"/>
  <c r="CD67" i="35"/>
  <c r="CL97" i="35"/>
  <c r="BD105" i="35"/>
  <c r="BS126" i="35"/>
  <c r="Y69" i="35"/>
  <c r="BA80" i="35"/>
  <c r="AS97" i="35"/>
  <c r="BH62" i="35"/>
  <c r="S62" i="35"/>
  <c r="CR63" i="35"/>
  <c r="AA110" i="35"/>
  <c r="AP104" i="35"/>
  <c r="O87" i="35"/>
  <c r="AL82" i="35"/>
  <c r="V101" i="35"/>
  <c r="CX119" i="35"/>
  <c r="AH97" i="35"/>
  <c r="BY90" i="35"/>
  <c r="AS85" i="35"/>
  <c r="CY97" i="35"/>
  <c r="S97" i="35"/>
  <c r="CT80" i="35"/>
  <c r="M89" i="35"/>
  <c r="AA95" i="35"/>
  <c r="BQ104" i="35"/>
  <c r="CG82" i="35"/>
  <c r="R86" i="35"/>
  <c r="AO67" i="35"/>
  <c r="BP76" i="35"/>
  <c r="E85" i="35"/>
  <c r="J86" i="35"/>
  <c r="BC95" i="35"/>
  <c r="BV84" i="35"/>
  <c r="BY104" i="35"/>
  <c r="CB151" i="35"/>
  <c r="BY61" i="35"/>
  <c r="BO83" i="35"/>
  <c r="CP96" i="35"/>
  <c r="BF88" i="35"/>
  <c r="BU68" i="35"/>
  <c r="H70" i="35"/>
  <c r="AS61" i="35"/>
  <c r="CZ63" i="35"/>
  <c r="V92" i="35"/>
  <c r="AO89" i="35"/>
  <c r="CU93" i="35"/>
  <c r="CQ69" i="35"/>
  <c r="BX71" i="35"/>
  <c r="AX104" i="35"/>
  <c r="BB104" i="35"/>
  <c r="BX74" i="35"/>
  <c r="CK71" i="35"/>
  <c r="AI78" i="35"/>
  <c r="CE82" i="35"/>
  <c r="AC69" i="35"/>
  <c r="CE76" i="35"/>
  <c r="BB68" i="35"/>
  <c r="AU101" i="35"/>
  <c r="BU81" i="35"/>
  <c r="H66" i="35"/>
  <c r="BR65" i="35"/>
  <c r="CD102" i="35"/>
  <c r="R93" i="35"/>
  <c r="CN67" i="35"/>
  <c r="BX64" i="35"/>
  <c r="P62" i="35"/>
  <c r="AF61" i="35"/>
  <c r="BC69" i="35"/>
  <c r="K92" i="35"/>
  <c r="G68" i="35"/>
  <c r="CM108" i="35"/>
  <c r="CS96" i="35"/>
  <c r="V107" i="35"/>
  <c r="BB63" i="35"/>
  <c r="CS105" i="35"/>
  <c r="BQ99" i="35"/>
  <c r="BB70" i="35"/>
  <c r="AB65" i="35"/>
  <c r="BB80" i="35"/>
  <c r="BV67" i="35"/>
  <c r="BF102" i="35"/>
  <c r="AO73" i="35"/>
  <c r="AF82" i="35"/>
  <c r="BF137" i="35"/>
  <c r="AY90" i="35"/>
  <c r="BU84" i="35"/>
  <c r="AT80" i="35"/>
  <c r="AA98" i="35"/>
  <c r="CR111" i="35"/>
  <c r="CO79" i="35"/>
  <c r="BK120" i="35"/>
  <c r="CF89" i="35"/>
  <c r="CE95" i="35"/>
  <c r="BC99" i="35"/>
  <c r="AD75" i="35"/>
  <c r="BE59" i="35"/>
  <c r="AG104" i="35"/>
  <c r="P81" i="35"/>
  <c r="Y81" i="35"/>
  <c r="BH99" i="35"/>
  <c r="CH77" i="35"/>
  <c r="CQ119" i="35"/>
  <c r="G98" i="35"/>
  <c r="T105" i="35"/>
  <c r="Y92" i="35"/>
  <c r="AV98" i="35"/>
  <c r="CC101" i="35"/>
  <c r="R59" i="35"/>
  <c r="CB67" i="35"/>
  <c r="BY80" i="35"/>
  <c r="BK79" i="35"/>
  <c r="AZ76" i="35"/>
  <c r="AR71" i="35"/>
  <c r="BV98" i="35"/>
  <c r="X83" i="35"/>
  <c r="AG100" i="35"/>
  <c r="BI116" i="35"/>
  <c r="BO65" i="35"/>
  <c r="AR70" i="35"/>
  <c r="BN77" i="35"/>
  <c r="W154" i="35"/>
  <c r="AR66" i="35"/>
  <c r="S89" i="35"/>
  <c r="BO63" i="35"/>
  <c r="AN78" i="35"/>
  <c r="BP69" i="35"/>
  <c r="AC66" i="35"/>
  <c r="CA103" i="35"/>
  <c r="AY82" i="35"/>
  <c r="O122" i="35"/>
  <c r="CT85" i="35"/>
  <c r="AA81" i="35"/>
  <c r="CN103" i="35"/>
  <c r="AH80" i="35"/>
  <c r="BW94" i="35"/>
  <c r="AN149" i="35"/>
  <c r="S149" i="35"/>
  <c r="BE137" i="35"/>
  <c r="CE158" i="35"/>
  <c r="BS132" i="35"/>
  <c r="T141" i="35"/>
  <c r="AV140" i="35"/>
  <c r="CO136" i="35"/>
  <c r="CD138" i="35"/>
  <c r="AJ156" i="35"/>
  <c r="AQ147" i="35"/>
  <c r="Z161" i="35"/>
  <c r="Z153" i="35"/>
  <c r="BM150" i="35"/>
  <c r="CV150" i="35"/>
  <c r="BS152" i="35"/>
  <c r="CH156" i="35"/>
  <c r="C158" i="35"/>
  <c r="CE143" i="35"/>
  <c r="BY145" i="35"/>
  <c r="AB158" i="35"/>
  <c r="AJ150" i="35"/>
  <c r="AV149" i="35"/>
  <c r="BU143" i="35"/>
  <c r="BT143" i="35"/>
  <c r="AY134" i="35"/>
  <c r="BF159" i="35"/>
  <c r="BE163" i="35"/>
  <c r="CM136" i="35"/>
  <c r="BR147" i="35"/>
  <c r="CZ152" i="35"/>
  <c r="AF144" i="35"/>
  <c r="CC155" i="35"/>
  <c r="S155" i="35"/>
  <c r="BA155" i="35"/>
  <c r="S151" i="35"/>
  <c r="AP147" i="35"/>
  <c r="CH140" i="35"/>
  <c r="BK116" i="35"/>
  <c r="AM128" i="35"/>
  <c r="BN153" i="35"/>
  <c r="AJ147" i="35"/>
  <c r="AC148" i="35"/>
  <c r="BM154" i="35"/>
  <c r="CY149" i="35"/>
  <c r="AN150" i="35"/>
  <c r="BJ154" i="35"/>
  <c r="AS162" i="35"/>
  <c r="CE164" i="35"/>
  <c r="BZ159" i="35"/>
  <c r="R156" i="35"/>
  <c r="CQ137" i="35"/>
  <c r="AS138" i="35"/>
  <c r="Y162" i="35"/>
  <c r="AK164" i="35"/>
  <c r="BV147" i="35"/>
  <c r="T162" i="35"/>
  <c r="AZ163" i="35"/>
  <c r="Y145" i="35"/>
  <c r="AI145" i="35"/>
  <c r="CZ145" i="35"/>
  <c r="O157" i="35"/>
  <c r="D161" i="35"/>
  <c r="BL151" i="35"/>
  <c r="AE161" i="35"/>
  <c r="AN141" i="35"/>
  <c r="L163" i="35"/>
  <c r="R149" i="35"/>
  <c r="CW145" i="35"/>
  <c r="BK161" i="35"/>
  <c r="BV138" i="35"/>
  <c r="BB162" i="35"/>
  <c r="Q159" i="35"/>
  <c r="V161" i="35"/>
  <c r="I153" i="35"/>
  <c r="D152" i="35"/>
  <c r="AI155" i="35"/>
  <c r="AT145" i="35"/>
  <c r="AP133" i="35"/>
  <c r="CV151" i="35"/>
  <c r="AR142" i="35"/>
  <c r="AS159" i="35"/>
  <c r="BH145" i="35"/>
  <c r="N159" i="35"/>
  <c r="P144" i="35"/>
  <c r="G163" i="35"/>
  <c r="CQ161" i="35"/>
  <c r="AH144" i="35"/>
  <c r="BJ151" i="35"/>
  <c r="BK164" i="35"/>
  <c r="F152" i="35"/>
  <c r="Q152" i="35"/>
  <c r="BR135" i="35"/>
  <c r="AF138" i="35"/>
  <c r="BV144" i="35"/>
  <c r="AA135" i="35"/>
  <c r="CN154" i="35"/>
  <c r="CH142" i="35"/>
  <c r="AU164" i="35"/>
  <c r="E151" i="35"/>
  <c r="BK158" i="35"/>
  <c r="AK146" i="35"/>
  <c r="O131" i="35"/>
  <c r="CL138" i="35"/>
  <c r="CV134" i="35"/>
  <c r="AH139" i="35"/>
  <c r="AH147" i="35"/>
  <c r="CM139" i="35"/>
  <c r="CO150" i="35"/>
  <c r="AO157" i="35"/>
  <c r="CU160" i="35"/>
  <c r="AS139" i="35"/>
  <c r="CZ151" i="35"/>
  <c r="T159" i="35"/>
  <c r="BA145" i="35"/>
  <c r="AE134" i="35"/>
  <c r="AN152" i="35"/>
  <c r="BU142" i="35"/>
  <c r="CS138" i="35"/>
  <c r="BW142" i="35"/>
  <c r="CP151" i="35"/>
  <c r="CX149" i="35"/>
  <c r="I155" i="35"/>
  <c r="CL161" i="35"/>
  <c r="BW140" i="35"/>
  <c r="D142" i="35"/>
  <c r="CW144" i="35"/>
  <c r="BK160" i="35"/>
  <c r="CI150" i="35"/>
  <c r="BC149" i="35"/>
  <c r="Y142" i="35"/>
  <c r="L63" i="35"/>
  <c r="AN61" i="35"/>
  <c r="AC88" i="35"/>
  <c r="CT76" i="35"/>
  <c r="AY77" i="35"/>
  <c r="BJ67" i="35"/>
  <c r="V87" i="35"/>
  <c r="CZ83" i="35"/>
  <c r="BO60" i="35"/>
  <c r="Y88" i="35"/>
  <c r="AA71" i="35"/>
  <c r="G78" i="35"/>
  <c r="BP83" i="35"/>
  <c r="R99" i="35"/>
  <c r="E109" i="35"/>
  <c r="BX98" i="35"/>
  <c r="CP67" i="35"/>
  <c r="BW112" i="35"/>
  <c r="BF61" i="35"/>
  <c r="BX72" i="35"/>
  <c r="T87" i="35"/>
  <c r="AJ115" i="35"/>
  <c r="Z72" i="35"/>
  <c r="CD99" i="35"/>
  <c r="S87" i="35"/>
  <c r="H143" i="35"/>
  <c r="V63" i="35"/>
  <c r="CP94" i="35"/>
  <c r="C133" i="35"/>
  <c r="CI116" i="35"/>
  <c r="F78" i="35"/>
  <c r="U59" i="35"/>
  <c r="CY71" i="35"/>
  <c r="R64" i="35"/>
  <c r="AF87" i="35"/>
  <c r="CK75" i="35"/>
  <c r="M75" i="35"/>
  <c r="R103" i="35"/>
  <c r="AT98" i="35"/>
  <c r="AD74" i="35"/>
  <c r="CU70" i="35"/>
  <c r="C68" i="35"/>
  <c r="AT97" i="35"/>
  <c r="O66" i="35"/>
  <c r="AR102" i="35"/>
  <c r="AB140" i="35"/>
  <c r="BN67" i="35"/>
  <c r="CH105" i="35"/>
  <c r="Y143" i="35"/>
  <c r="AT79" i="35"/>
  <c r="AR94" i="35"/>
  <c r="Q107" i="35"/>
  <c r="CJ73" i="35"/>
  <c r="CP108" i="35"/>
  <c r="AQ95" i="35"/>
  <c r="W98" i="35"/>
  <c r="BN101" i="35"/>
  <c r="CG64" i="35"/>
  <c r="CZ100" i="35"/>
  <c r="CN85" i="35"/>
  <c r="CX76" i="35"/>
  <c r="AN76" i="35"/>
  <c r="BJ106" i="35"/>
  <c r="CL60" i="35"/>
  <c r="BW69" i="35"/>
  <c r="CA94" i="35"/>
  <c r="BU61" i="35"/>
  <c r="CB60" i="35"/>
  <c r="BK99" i="35"/>
  <c r="AM63" i="35"/>
  <c r="CJ106" i="35"/>
  <c r="CR105" i="35"/>
  <c r="BX89" i="35"/>
  <c r="Q83" i="35"/>
  <c r="O123" i="35"/>
  <c r="BR79" i="35"/>
  <c r="Q74" i="35"/>
  <c r="AK86" i="35"/>
  <c r="BR86" i="35"/>
  <c r="BO93" i="35"/>
  <c r="D86" i="35"/>
  <c r="CS86" i="35"/>
  <c r="BL93" i="35"/>
  <c r="CN91" i="35"/>
  <c r="AN60" i="35"/>
  <c r="CR78" i="35"/>
  <c r="CM114" i="35"/>
  <c r="R68" i="35"/>
  <c r="BD72" i="35"/>
  <c r="AH98" i="35"/>
  <c r="AH59" i="35"/>
  <c r="CU99" i="35"/>
  <c r="H71" i="35"/>
  <c r="BW59" i="35"/>
  <c r="W87" i="35"/>
  <c r="K64" i="35"/>
  <c r="BO67" i="35"/>
  <c r="AA63" i="35"/>
  <c r="BN66" i="35"/>
  <c r="AU91" i="35"/>
  <c r="BA109" i="35"/>
  <c r="AX78" i="35"/>
  <c r="BM87" i="35"/>
  <c r="CT78" i="35"/>
  <c r="AV71" i="35"/>
  <c r="BK112" i="35"/>
  <c r="CR80" i="35"/>
  <c r="T132" i="35"/>
  <c r="CB90" i="35"/>
  <c r="CC115" i="35"/>
  <c r="K83" i="35"/>
  <c r="J64" i="35"/>
  <c r="BP89" i="35"/>
  <c r="AW102" i="35"/>
  <c r="CF95" i="35"/>
  <c r="CC132" i="35"/>
  <c r="H60" i="35"/>
  <c r="M99" i="35"/>
  <c r="CM95" i="35"/>
  <c r="AB89" i="35"/>
  <c r="AT70" i="35"/>
  <c r="AP73" i="35"/>
  <c r="H64" i="35"/>
  <c r="Z65" i="35"/>
  <c r="AM153" i="35"/>
  <c r="AS150" i="35"/>
  <c r="BR140" i="35"/>
  <c r="BE151" i="35"/>
  <c r="AM159" i="35"/>
  <c r="AJ142" i="35"/>
  <c r="CQ163" i="35"/>
  <c r="AD153" i="35"/>
  <c r="AL138" i="35"/>
  <c r="BJ142" i="35"/>
  <c r="S154" i="35"/>
  <c r="AA147" i="35"/>
  <c r="BE153" i="35"/>
  <c r="E141" i="35"/>
  <c r="BF155" i="35"/>
  <c r="BQ141" i="35"/>
  <c r="AE140" i="35"/>
  <c r="BZ153" i="35"/>
  <c r="AM158" i="35"/>
  <c r="AH136" i="35"/>
  <c r="AO147" i="35"/>
  <c r="AH159" i="35"/>
  <c r="AN143" i="35"/>
  <c r="AL116" i="35"/>
  <c r="BH148" i="35"/>
  <c r="AK160" i="35"/>
  <c r="AP153" i="35"/>
  <c r="CF135" i="35"/>
  <c r="CZ147" i="35"/>
  <c r="CG154" i="35"/>
  <c r="BB159" i="35"/>
  <c r="AS145" i="35"/>
  <c r="CQ135" i="35"/>
  <c r="S130" i="35"/>
  <c r="AX144" i="35"/>
  <c r="BX145" i="35"/>
  <c r="O143" i="35"/>
  <c r="BH155" i="35"/>
  <c r="M148" i="35"/>
  <c r="N151" i="35"/>
  <c r="AS141" i="35"/>
  <c r="AD149" i="35"/>
  <c r="AY144" i="35"/>
  <c r="H137" i="35"/>
  <c r="BP135" i="35"/>
  <c r="R163" i="35"/>
  <c r="BR144" i="35"/>
  <c r="BG163" i="35"/>
  <c r="Q154" i="35"/>
  <c r="BQ164" i="35"/>
  <c r="CP134" i="35"/>
  <c r="F147" i="35"/>
  <c r="AS125" i="35"/>
  <c r="J153" i="35"/>
  <c r="H153" i="35"/>
  <c r="BC156" i="35"/>
  <c r="BV158" i="35"/>
  <c r="BJ164" i="35"/>
  <c r="BX158" i="35"/>
  <c r="AM150" i="35"/>
  <c r="Y163" i="35"/>
  <c r="C159" i="35"/>
  <c r="BU145" i="35"/>
  <c r="AG139" i="35"/>
  <c r="N114" i="35"/>
  <c r="CY155" i="35"/>
  <c r="BR145" i="35"/>
  <c r="V147" i="35"/>
  <c r="AQ120" i="35"/>
  <c r="AZ162" i="35"/>
  <c r="BL153" i="35"/>
  <c r="BH157" i="35"/>
  <c r="S160" i="35"/>
  <c r="CS164" i="35"/>
  <c r="BT157" i="35"/>
  <c r="BK151" i="35"/>
  <c r="C138" i="35"/>
  <c r="K160" i="35"/>
  <c r="G159" i="35"/>
  <c r="AL144" i="35"/>
  <c r="AX148" i="35"/>
  <c r="AV133" i="35"/>
  <c r="L146" i="35"/>
  <c r="AR114" i="35"/>
  <c r="BI162" i="35"/>
  <c r="C143" i="35"/>
  <c r="AH154" i="35"/>
  <c r="BX157" i="35"/>
  <c r="CD160" i="35"/>
  <c r="CZ133" i="35"/>
  <c r="P151" i="35"/>
  <c r="AK150" i="35"/>
  <c r="Z142" i="35"/>
  <c r="CM146" i="35"/>
  <c r="CK150" i="35"/>
  <c r="CL150" i="35"/>
  <c r="X131" i="35"/>
  <c r="BI147" i="35"/>
  <c r="AL152" i="35"/>
  <c r="CY154" i="35"/>
  <c r="R140" i="35"/>
  <c r="AL145" i="35"/>
  <c r="N149" i="35"/>
  <c r="BQ149" i="35"/>
  <c r="BN141" i="35"/>
  <c r="BK140" i="35"/>
  <c r="AP162" i="35"/>
  <c r="AU150" i="35"/>
  <c r="BR164" i="35"/>
  <c r="Z141" i="35"/>
  <c r="CR163" i="35"/>
  <c r="BI148" i="35"/>
  <c r="BB144" i="35"/>
  <c r="CZ149" i="35"/>
  <c r="AZ135" i="35"/>
  <c r="BI150" i="35"/>
  <c r="AH140" i="35"/>
  <c r="Y152" i="35"/>
  <c r="C145" i="35"/>
  <c r="CO155" i="35"/>
  <c r="AL139" i="35"/>
  <c r="CI144" i="35"/>
  <c r="BT153" i="35"/>
  <c r="U156" i="35"/>
  <c r="BS139" i="35"/>
  <c r="AB134" i="35"/>
  <c r="CM135" i="35"/>
  <c r="H146" i="35"/>
  <c r="AI146" i="35"/>
  <c r="CE72" i="35"/>
  <c r="BE65" i="35"/>
  <c r="BT87" i="35"/>
  <c r="BZ104" i="35"/>
  <c r="AF60" i="35"/>
  <c r="AJ77" i="35"/>
  <c r="CS89" i="35"/>
  <c r="BY102" i="35"/>
  <c r="CG61" i="35"/>
  <c r="Y141" i="35"/>
  <c r="AB72" i="35"/>
  <c r="BM66" i="35"/>
  <c r="BE86" i="35"/>
  <c r="CG81" i="35"/>
  <c r="AB110" i="35"/>
  <c r="BS79" i="35"/>
  <c r="CP89" i="35"/>
  <c r="CQ130" i="35"/>
  <c r="CO100" i="35"/>
  <c r="CE92" i="35"/>
  <c r="BE82" i="35"/>
  <c r="AW112" i="35"/>
  <c r="O106" i="35"/>
  <c r="AR61" i="35"/>
  <c r="AA90" i="35"/>
  <c r="AO84" i="35"/>
  <c r="AN63" i="35"/>
  <c r="AV76" i="35"/>
  <c r="AH77" i="35"/>
  <c r="AS90" i="35"/>
  <c r="AA72" i="35"/>
  <c r="AL130" i="35"/>
  <c r="F82" i="35"/>
  <c r="CF65" i="35"/>
  <c r="CX88" i="35"/>
  <c r="AM103" i="35"/>
  <c r="CF93" i="35"/>
  <c r="E80" i="35"/>
  <c r="X93" i="35"/>
  <c r="CR109" i="35"/>
  <c r="BC66" i="35"/>
  <c r="CC74" i="35"/>
  <c r="BP84" i="35"/>
  <c r="AT93" i="35"/>
  <c r="BK83" i="35"/>
  <c r="N77" i="35"/>
  <c r="CD77" i="35"/>
  <c r="O86" i="35"/>
  <c r="Y78" i="35"/>
  <c r="K90" i="35"/>
  <c r="AK76" i="35"/>
  <c r="I65" i="35"/>
  <c r="Y94" i="35"/>
  <c r="G96" i="35"/>
  <c r="CP88" i="35"/>
  <c r="CV70" i="35"/>
  <c r="CY87" i="35"/>
  <c r="AS73" i="35"/>
  <c r="AY73" i="35"/>
  <c r="BG67" i="35"/>
  <c r="P73" i="35"/>
  <c r="E63" i="35"/>
  <c r="O134" i="35"/>
  <c r="CD90" i="35"/>
  <c r="T146" i="35"/>
  <c r="J79" i="35"/>
  <c r="BG96" i="35"/>
  <c r="K73" i="35"/>
  <c r="BT68" i="35"/>
  <c r="CC84" i="35"/>
  <c r="AY72" i="35"/>
  <c r="AI66" i="35"/>
  <c r="CG68" i="35"/>
  <c r="BD83" i="35"/>
  <c r="BV83" i="35"/>
  <c r="CJ105" i="35"/>
  <c r="L73" i="35"/>
  <c r="BA77" i="35"/>
  <c r="R94" i="35"/>
  <c r="BZ69" i="35"/>
  <c r="BO59" i="35"/>
  <c r="BX92" i="35"/>
  <c r="BR105" i="35"/>
  <c r="BJ66" i="35"/>
  <c r="AQ73" i="35"/>
  <c r="CI70" i="35"/>
  <c r="CZ105" i="35"/>
  <c r="CC83" i="35"/>
  <c r="S64" i="35"/>
  <c r="R67" i="35"/>
  <c r="CL72" i="35"/>
  <c r="BT111" i="35"/>
  <c r="CK63" i="35"/>
  <c r="CL63" i="35"/>
  <c r="AA137" i="35"/>
  <c r="D89" i="35"/>
  <c r="AE96" i="35"/>
  <c r="Y103" i="35"/>
  <c r="O151" i="35"/>
  <c r="AF64" i="35"/>
  <c r="CO61" i="35"/>
  <c r="AX60" i="35"/>
  <c r="BF64" i="35"/>
  <c r="AC87" i="35"/>
  <c r="F62" i="35"/>
  <c r="AX61" i="35"/>
  <c r="CK82" i="35"/>
  <c r="BW74" i="35"/>
  <c r="CO109" i="35"/>
  <c r="BC102" i="35"/>
  <c r="AD84" i="35"/>
  <c r="Z71" i="35"/>
  <c r="BU63" i="35"/>
  <c r="CI98" i="35"/>
  <c r="BJ61" i="35"/>
  <c r="CZ87" i="35"/>
  <c r="CQ75" i="35"/>
  <c r="BZ73" i="35"/>
  <c r="CE90" i="35"/>
  <c r="R78" i="35"/>
  <c r="BV107" i="35"/>
  <c r="I107" i="35"/>
  <c r="D71" i="35"/>
  <c r="AC81" i="35"/>
  <c r="BV64" i="35"/>
  <c r="C74" i="35"/>
  <c r="C98" i="35"/>
  <c r="AU108" i="35"/>
  <c r="Z103" i="35"/>
  <c r="I85" i="35"/>
  <c r="BK138" i="35"/>
  <c r="CD126" i="35"/>
  <c r="CC134" i="35"/>
  <c r="Z132" i="35"/>
  <c r="BB163" i="35"/>
  <c r="CQ147" i="35"/>
  <c r="Z152" i="35"/>
  <c r="BV162" i="35"/>
  <c r="CC149" i="35"/>
  <c r="AW145" i="35"/>
  <c r="Y151" i="35"/>
  <c r="AX147" i="35"/>
  <c r="CD125" i="35"/>
  <c r="Q132" i="35"/>
  <c r="CH154" i="35"/>
  <c r="BX146" i="35"/>
  <c r="CS147" i="35"/>
  <c r="BU157" i="35"/>
  <c r="BQ139" i="35"/>
  <c r="CD148" i="35"/>
  <c r="AA154" i="35"/>
  <c r="BY153" i="35"/>
  <c r="BR160" i="35"/>
  <c r="BI138" i="35"/>
  <c r="CD135" i="35"/>
  <c r="CL158" i="35"/>
  <c r="P156" i="35"/>
  <c r="BU136" i="35"/>
  <c r="CM142" i="35"/>
  <c r="AP161" i="35"/>
  <c r="CN147" i="35"/>
  <c r="CI162" i="35"/>
  <c r="CP163" i="35"/>
  <c r="T145" i="35"/>
  <c r="O144" i="35"/>
  <c r="AI130" i="35"/>
  <c r="CA152" i="35"/>
  <c r="BN156" i="35"/>
  <c r="BF160" i="35"/>
  <c r="CS158" i="35"/>
  <c r="AN158" i="35"/>
  <c r="BJ148" i="35"/>
  <c r="BX164" i="35"/>
  <c r="AT158" i="35"/>
  <c r="S148" i="35"/>
  <c r="O164" i="35"/>
  <c r="G160" i="35"/>
  <c r="AN124" i="35"/>
  <c r="AG142" i="35"/>
  <c r="V160" i="35"/>
  <c r="BG161" i="35"/>
  <c r="CO159" i="35"/>
  <c r="AU138" i="35"/>
  <c r="AW151" i="35"/>
  <c r="U152" i="35"/>
  <c r="BA148" i="35"/>
  <c r="AO115" i="35"/>
  <c r="AV152" i="35"/>
  <c r="R127" i="35"/>
  <c r="AK142" i="35"/>
  <c r="AI164" i="35"/>
  <c r="BK135" i="35"/>
  <c r="BH161" i="35"/>
  <c r="BP154" i="35"/>
  <c r="BO155" i="35"/>
  <c r="R151" i="35"/>
  <c r="AS163" i="35"/>
  <c r="CG159" i="35"/>
  <c r="BO123" i="35"/>
  <c r="CK138" i="35"/>
  <c r="AS137" i="35"/>
  <c r="AJ162" i="35"/>
  <c r="AU163" i="35"/>
  <c r="CO138" i="35"/>
  <c r="CM144" i="35"/>
  <c r="AQ148" i="35"/>
  <c r="X144" i="35"/>
  <c r="AC160" i="35"/>
  <c r="CQ146" i="35"/>
  <c r="Q164" i="35"/>
  <c r="BK144" i="35"/>
  <c r="S113" i="35"/>
  <c r="BT137" i="35"/>
  <c r="BR154" i="35"/>
  <c r="Z159" i="35"/>
  <c r="AZ154" i="35"/>
  <c r="CJ142" i="35"/>
  <c r="S135" i="35"/>
  <c r="CW157" i="35"/>
  <c r="AP146" i="35"/>
  <c r="AS147" i="35"/>
  <c r="AP154" i="35"/>
  <c r="BB114" i="35"/>
  <c r="CA161" i="35"/>
  <c r="AY158" i="35"/>
  <c r="CY148" i="35"/>
  <c r="CU163" i="35"/>
  <c r="BI140" i="35"/>
  <c r="BM163" i="35"/>
  <c r="R146" i="35"/>
  <c r="BR143" i="35"/>
  <c r="K149" i="35"/>
  <c r="J152" i="35"/>
  <c r="O153" i="35"/>
  <c r="CF153" i="35"/>
  <c r="AL146" i="35"/>
  <c r="U155" i="35"/>
  <c r="BW143" i="35"/>
  <c r="BP140" i="35"/>
  <c r="AN142" i="35"/>
  <c r="N144" i="35"/>
  <c r="BU159" i="35"/>
  <c r="BR153" i="35"/>
  <c r="AR151" i="35"/>
  <c r="AT142" i="35"/>
  <c r="H110" i="35"/>
  <c r="X109" i="35"/>
  <c r="CF143" i="35"/>
  <c r="CD146" i="35"/>
  <c r="G150" i="35"/>
  <c r="BG150" i="35"/>
  <c r="AZ138" i="35"/>
  <c r="BY141" i="35"/>
  <c r="BL162" i="35"/>
  <c r="CX108" i="35"/>
  <c r="CQ107" i="35"/>
  <c r="BV156" i="35"/>
  <c r="Q145" i="35"/>
  <c r="AI147" i="35"/>
  <c r="BN159" i="35"/>
  <c r="CW143" i="35"/>
  <c r="CI148" i="35"/>
  <c r="BM158" i="35"/>
  <c r="BV153" i="35"/>
  <c r="I146" i="35"/>
  <c r="CK94" i="35"/>
  <c r="BR100" i="35"/>
  <c r="AX91" i="35"/>
  <c r="BB65" i="35"/>
  <c r="AL77" i="35"/>
  <c r="CJ59" i="35"/>
  <c r="I67" i="35"/>
  <c r="AP102" i="35"/>
  <c r="Q66" i="35"/>
  <c r="CO64" i="35"/>
  <c r="CR70" i="35"/>
  <c r="BI104" i="35"/>
  <c r="F67" i="35"/>
  <c r="CN144" i="35"/>
  <c r="BK85" i="35"/>
  <c r="BV73" i="35"/>
  <c r="BH107" i="35"/>
  <c r="F99" i="35"/>
  <c r="CJ92" i="35"/>
  <c r="BB60" i="35"/>
  <c r="U110" i="35"/>
  <c r="E78" i="35"/>
  <c r="BG87" i="35"/>
  <c r="P91" i="35"/>
  <c r="N102" i="35"/>
  <c r="BI63" i="35"/>
  <c r="CO80" i="35"/>
  <c r="AQ135" i="35"/>
  <c r="I69" i="35"/>
  <c r="AF109" i="35"/>
  <c r="BQ60" i="35"/>
  <c r="BQ80" i="35"/>
  <c r="E164" i="35"/>
  <c r="AT66" i="35"/>
  <c r="BD65" i="35"/>
  <c r="AU61" i="35"/>
  <c r="CY63" i="35"/>
  <c r="N68" i="35"/>
  <c r="CR90" i="35"/>
  <c r="CW62" i="35"/>
  <c r="J88" i="35"/>
  <c r="F142" i="35"/>
  <c r="AV100" i="35"/>
  <c r="CS91" i="35"/>
  <c r="AB145" i="35"/>
  <c r="P101" i="35"/>
  <c r="D104" i="35"/>
  <c r="AB62" i="35"/>
  <c r="BY99" i="35"/>
  <c r="BO92" i="35"/>
  <c r="CD98" i="35"/>
  <c r="CA71" i="35"/>
  <c r="CU104" i="35"/>
  <c r="BR99" i="35"/>
  <c r="CT87" i="35"/>
  <c r="AU105" i="35"/>
  <c r="AQ61" i="35"/>
  <c r="AB103" i="35"/>
  <c r="H78" i="35"/>
  <c r="CK96" i="35"/>
  <c r="BW60" i="35"/>
  <c r="BH64" i="35"/>
  <c r="F84" i="35"/>
  <c r="C83" i="35"/>
  <c r="AO78" i="35"/>
  <c r="BR60" i="35"/>
  <c r="BZ84" i="35"/>
  <c r="BL105" i="35"/>
  <c r="AC97" i="35"/>
  <c r="AQ80" i="35"/>
  <c r="CE110" i="35"/>
  <c r="AL80" i="35"/>
  <c r="CA83" i="35"/>
  <c r="W83" i="35"/>
  <c r="AX124" i="35"/>
  <c r="R95" i="35"/>
  <c r="BC106" i="35"/>
  <c r="CU79" i="35"/>
  <c r="BP81" i="35"/>
  <c r="M93" i="35"/>
  <c r="BY84" i="35"/>
  <c r="D78" i="35"/>
  <c r="Z101" i="35"/>
  <c r="AI70" i="35"/>
  <c r="CO116" i="35"/>
  <c r="CG156" i="35"/>
  <c r="X100" i="35"/>
  <c r="N94" i="35"/>
  <c r="O65" i="35"/>
  <c r="C82" i="35"/>
  <c r="CU62" i="35"/>
  <c r="BT82" i="35"/>
  <c r="CP59" i="35"/>
  <c r="CJ65" i="35"/>
  <c r="CM84" i="35"/>
  <c r="BA81" i="35"/>
  <c r="BR96" i="35"/>
  <c r="CP82" i="35"/>
  <c r="U89" i="35"/>
  <c r="Y71" i="35"/>
  <c r="AG84" i="35"/>
  <c r="CI99" i="35"/>
  <c r="AD85" i="35"/>
  <c r="BM86" i="35"/>
  <c r="BH125" i="35"/>
  <c r="M70" i="35"/>
  <c r="AZ101" i="35"/>
  <c r="BR88" i="35"/>
  <c r="AO69" i="35"/>
  <c r="CQ93" i="35"/>
  <c r="AZ83" i="35"/>
  <c r="BK81" i="35"/>
  <c r="AU134" i="35"/>
  <c r="CJ91" i="35"/>
  <c r="CA100" i="35"/>
  <c r="CB93" i="35"/>
  <c r="CS97" i="35"/>
  <c r="R75" i="35"/>
  <c r="V65" i="35"/>
  <c r="CI122" i="35"/>
  <c r="AE142" i="35"/>
  <c r="BM123" i="35"/>
  <c r="CV143" i="35"/>
  <c r="CU152" i="35"/>
  <c r="AB150" i="35"/>
  <c r="AD135" i="35"/>
  <c r="BG159" i="35"/>
  <c r="CK141" i="35"/>
  <c r="M119" i="35"/>
  <c r="O138" i="35"/>
  <c r="BA144" i="35"/>
  <c r="AT143" i="35"/>
  <c r="BI155" i="35"/>
  <c r="BH152" i="35"/>
  <c r="BP155" i="35"/>
  <c r="CS139" i="35"/>
  <c r="AH148" i="35"/>
  <c r="AB148" i="35"/>
  <c r="AE144" i="35"/>
  <c r="BG137" i="35"/>
  <c r="AF141" i="35"/>
  <c r="CG162" i="35"/>
  <c r="CA164" i="35"/>
  <c r="CK151" i="35"/>
  <c r="CB162" i="35"/>
  <c r="BD157" i="35"/>
  <c r="BP153" i="35"/>
  <c r="BA129" i="35"/>
  <c r="CU141" i="35"/>
  <c r="AB152" i="35"/>
  <c r="U158" i="35"/>
  <c r="CM141" i="35"/>
  <c r="BW161" i="35"/>
  <c r="G152" i="35"/>
  <c r="CB152" i="35"/>
  <c r="AY154" i="35"/>
  <c r="BY138" i="35"/>
  <c r="CN159" i="35"/>
  <c r="K128" i="35"/>
  <c r="AF108" i="35"/>
  <c r="AV154" i="35"/>
  <c r="AK148" i="35"/>
  <c r="BD153" i="35"/>
  <c r="U138" i="35"/>
  <c r="AQ124" i="35"/>
  <c r="AF140" i="35"/>
  <c r="AX154" i="35"/>
  <c r="CE142" i="35"/>
  <c r="C161" i="35"/>
  <c r="BJ149" i="35"/>
  <c r="AV158" i="35"/>
  <c r="CT142" i="35"/>
  <c r="CG163" i="35"/>
  <c r="AA164" i="35"/>
  <c r="CY135" i="35"/>
  <c r="AI160" i="35"/>
  <c r="Z163" i="35"/>
  <c r="K139" i="35"/>
  <c r="CD130" i="35"/>
  <c r="C121" i="35"/>
  <c r="CY138" i="35"/>
  <c r="CP138" i="35"/>
  <c r="CK147" i="35"/>
  <c r="CP139" i="35"/>
  <c r="CY142" i="35"/>
  <c r="BJ162" i="35"/>
  <c r="N154" i="35"/>
  <c r="F160" i="35"/>
  <c r="C142" i="35"/>
  <c r="AT136" i="35"/>
  <c r="BT142" i="35"/>
  <c r="Z140" i="35"/>
  <c r="BE139" i="35"/>
  <c r="BL133" i="35"/>
  <c r="D148" i="35"/>
  <c r="BE142" i="35"/>
  <c r="AE132" i="35"/>
  <c r="CV138" i="35"/>
  <c r="BO142" i="35"/>
  <c r="AE146" i="35"/>
  <c r="AU139" i="35"/>
  <c r="BO149" i="35"/>
  <c r="CL153" i="35"/>
  <c r="AU142" i="35"/>
  <c r="L144" i="35"/>
  <c r="D146" i="35"/>
  <c r="G147" i="35"/>
  <c r="AI154" i="35"/>
  <c r="G148" i="35"/>
  <c r="AE154" i="35"/>
  <c r="P139" i="35"/>
  <c r="D147" i="35"/>
  <c r="CA156" i="35"/>
  <c r="AQ155" i="35"/>
  <c r="CD147" i="35"/>
  <c r="BQ145" i="35"/>
  <c r="BI141" i="35"/>
  <c r="E135" i="35"/>
  <c r="AV145" i="35"/>
  <c r="AN127" i="35"/>
  <c r="BN164" i="35"/>
  <c r="BU150" i="35"/>
  <c r="J150" i="35"/>
  <c r="CJ143" i="35"/>
  <c r="CM158" i="35"/>
  <c r="BI152" i="35"/>
  <c r="CI152" i="35"/>
  <c r="BD160" i="35"/>
  <c r="BN144" i="35"/>
  <c r="AQ161" i="35"/>
  <c r="V135" i="35"/>
  <c r="P125" i="35"/>
  <c r="BS162" i="35"/>
  <c r="CN143" i="35"/>
  <c r="BT147" i="35"/>
  <c r="BE158" i="35"/>
  <c r="BT152" i="35"/>
  <c r="BX135" i="35"/>
  <c r="W158" i="35"/>
  <c r="BD138" i="35"/>
  <c r="M154" i="35"/>
  <c r="AF147" i="35"/>
  <c r="BG147" i="35"/>
  <c r="BF149" i="35"/>
  <c r="CD89" i="35"/>
  <c r="BA95" i="35"/>
  <c r="BR101" i="35"/>
  <c r="BL91" i="35"/>
  <c r="BR68" i="35"/>
  <c r="J65" i="35"/>
  <c r="AC129" i="35"/>
  <c r="BG77" i="35"/>
  <c r="BH69" i="35"/>
  <c r="BC79" i="35"/>
  <c r="BQ100" i="35"/>
  <c r="AJ97" i="35"/>
  <c r="P83" i="35"/>
  <c r="U68" i="35"/>
  <c r="N82" i="35"/>
  <c r="U96" i="35"/>
  <c r="BM117" i="35"/>
  <c r="E104" i="35"/>
  <c r="I72" i="35"/>
  <c r="J85" i="35"/>
  <c r="CP60" i="35"/>
  <c r="BC98" i="35"/>
  <c r="J66" i="35"/>
  <c r="Z61" i="35"/>
  <c r="AI83" i="35"/>
  <c r="BX80" i="35"/>
  <c r="AD94" i="35"/>
  <c r="S88" i="35"/>
  <c r="AN81" i="35"/>
  <c r="BX76" i="35"/>
  <c r="CT81" i="35"/>
  <c r="CH94" i="35"/>
  <c r="CP101" i="35"/>
  <c r="AR163" i="35"/>
  <c r="AI59" i="35"/>
  <c r="C104" i="35"/>
  <c r="BZ70" i="35"/>
  <c r="BY105" i="35"/>
  <c r="AI93" i="35"/>
  <c r="AQ76" i="35"/>
  <c r="CH93" i="35"/>
  <c r="H88" i="35"/>
  <c r="E71" i="35"/>
  <c r="C70" i="35"/>
  <c r="F87" i="35"/>
  <c r="P100" i="35"/>
  <c r="BH102" i="35"/>
  <c r="AZ87" i="35"/>
  <c r="AI101" i="35"/>
  <c r="BN88" i="35"/>
  <c r="W96" i="35"/>
  <c r="H76" i="35"/>
  <c r="Q90" i="35"/>
  <c r="CN104" i="35"/>
  <c r="V91" i="35"/>
  <c r="AL119" i="35"/>
  <c r="E76" i="35"/>
  <c r="BG63" i="35"/>
  <c r="M72" i="35"/>
  <c r="AM95" i="35"/>
  <c r="CG62" i="35"/>
  <c r="AV88" i="35"/>
  <c r="CG97" i="35"/>
  <c r="Q92" i="35"/>
  <c r="BJ93" i="35"/>
  <c r="J106" i="35"/>
  <c r="BI77" i="35"/>
  <c r="AR121" i="35"/>
  <c r="CF91" i="35"/>
  <c r="AM100" i="35"/>
  <c r="AD61" i="35"/>
  <c r="H74" i="35"/>
  <c r="BJ86" i="35"/>
  <c r="CV62" i="35"/>
  <c r="AE101" i="35"/>
  <c r="AN66" i="35"/>
  <c r="CE85" i="35"/>
  <c r="CD65" i="35"/>
  <c r="CA59" i="35"/>
  <c r="CX96" i="35"/>
  <c r="BI96" i="35"/>
  <c r="AQ102" i="35"/>
  <c r="AS104" i="35"/>
  <c r="D99" i="35"/>
  <c r="CO101" i="35"/>
  <c r="BE67" i="35"/>
  <c r="E79" i="35"/>
  <c r="E70" i="35"/>
  <c r="AV105" i="35"/>
  <c r="AA93" i="35"/>
  <c r="N87" i="35"/>
  <c r="BD98" i="35"/>
  <c r="AW85" i="35"/>
  <c r="BE92" i="35"/>
  <c r="CJ133" i="35"/>
  <c r="S68" i="35"/>
  <c r="CQ136" i="35"/>
  <c r="CC77" i="35"/>
  <c r="AL103" i="35"/>
  <c r="BT91" i="35"/>
  <c r="BB143" i="35"/>
  <c r="AB83" i="35"/>
  <c r="G73" i="35"/>
  <c r="BP105" i="35"/>
  <c r="K60" i="35"/>
  <c r="BG62" i="35"/>
  <c r="G61" i="35"/>
  <c r="AT104" i="35"/>
  <c r="CB104" i="35"/>
  <c r="AN82" i="35"/>
  <c r="BF98" i="35"/>
  <c r="BW136" i="35"/>
  <c r="P61" i="35"/>
  <c r="BU88" i="35"/>
  <c r="M67" i="35"/>
  <c r="AR81" i="35"/>
  <c r="Z82" i="35"/>
  <c r="O64" i="35"/>
  <c r="W91" i="35"/>
  <c r="BA97" i="35"/>
  <c r="AL95" i="35"/>
  <c r="BE98" i="35"/>
  <c r="AO94" i="35"/>
  <c r="BX79" i="35"/>
  <c r="AT105" i="35"/>
  <c r="BO61" i="35"/>
  <c r="AB91" i="35"/>
  <c r="CC86" i="35"/>
  <c r="AV87" i="35"/>
  <c r="CJ100" i="35"/>
  <c r="CT83" i="35"/>
  <c r="AU112" i="35"/>
  <c r="D115" i="35"/>
  <c r="BC86" i="35"/>
  <c r="BV142" i="35"/>
  <c r="AJ99" i="35"/>
  <c r="BY110" i="35"/>
  <c r="BC164" i="35"/>
  <c r="AZ105" i="35"/>
  <c r="AJ146" i="35"/>
  <c r="CW151" i="35"/>
  <c r="J144" i="35"/>
  <c r="CG155" i="35"/>
  <c r="CI153" i="35"/>
  <c r="AL154" i="35"/>
  <c r="CE155" i="35"/>
  <c r="CC150" i="35"/>
  <c r="H158" i="35"/>
  <c r="CK164" i="35"/>
  <c r="L130" i="35"/>
  <c r="V144" i="35"/>
  <c r="CB134" i="35"/>
  <c r="AW150" i="35"/>
  <c r="CE159" i="35"/>
  <c r="AV163" i="35"/>
  <c r="BW156" i="35"/>
  <c r="AT150" i="35"/>
  <c r="BA156" i="35"/>
  <c r="BQ148" i="35"/>
  <c r="I163" i="35"/>
  <c r="BT158" i="35"/>
  <c r="CJ151" i="35"/>
  <c r="CR137" i="35"/>
  <c r="S159" i="35"/>
  <c r="D160" i="35"/>
  <c r="V158" i="35"/>
  <c r="Q138" i="35"/>
  <c r="BI151" i="35"/>
  <c r="AV153" i="35"/>
  <c r="AM154" i="35"/>
  <c r="H162" i="35"/>
  <c r="BU125" i="35"/>
  <c r="BQ155" i="35"/>
  <c r="CP145" i="35"/>
  <c r="CG160" i="35"/>
  <c r="CK145" i="35"/>
  <c r="V156" i="35"/>
  <c r="CV142" i="35"/>
  <c r="BW148" i="35"/>
  <c r="CF159" i="35"/>
  <c r="BO163" i="35"/>
  <c r="P162" i="35"/>
  <c r="AF152" i="35"/>
  <c r="BH127" i="35"/>
  <c r="CG164" i="35"/>
  <c r="AN164" i="35"/>
  <c r="BU162" i="35"/>
  <c r="BH135" i="35"/>
  <c r="BE152" i="35"/>
  <c r="BC136" i="35"/>
  <c r="CY160" i="35"/>
  <c r="AA150" i="35"/>
  <c r="AL162" i="35"/>
  <c r="M147" i="35"/>
  <c r="AC135" i="35"/>
  <c r="H132" i="35"/>
  <c r="AS160" i="35"/>
  <c r="BW158" i="35"/>
  <c r="AK162" i="35"/>
  <c r="X138" i="35"/>
  <c r="C151" i="35"/>
  <c r="CN163" i="35"/>
  <c r="AT151" i="35"/>
  <c r="AK151" i="35"/>
  <c r="AU162" i="35"/>
  <c r="AE149" i="35"/>
  <c r="CD151" i="35"/>
  <c r="AR164" i="35"/>
  <c r="Y139" i="35"/>
  <c r="AD161" i="35"/>
  <c r="CW147" i="35"/>
  <c r="BY157" i="35"/>
  <c r="CU156" i="35"/>
  <c r="BG143" i="35"/>
  <c r="AY133" i="35"/>
  <c r="BX150" i="35"/>
  <c r="X150" i="35"/>
  <c r="S146" i="35"/>
  <c r="L149" i="35"/>
  <c r="AX142" i="35"/>
  <c r="AN151" i="35"/>
  <c r="BL161" i="35"/>
  <c r="CV163" i="35"/>
  <c r="CQ154" i="35"/>
  <c r="BH149" i="35"/>
  <c r="BK154" i="35"/>
  <c r="AZ144" i="35"/>
  <c r="D145" i="35"/>
  <c r="AD145" i="35"/>
  <c r="CN146" i="35"/>
  <c r="BQ109" i="35"/>
  <c r="BL144" i="35"/>
  <c r="L164" i="35"/>
  <c r="BL152" i="35"/>
  <c r="BB148" i="35"/>
  <c r="G142" i="35"/>
  <c r="CH161" i="35"/>
  <c r="AR156" i="35"/>
  <c r="CW153" i="35"/>
  <c r="CG148" i="35"/>
  <c r="BE135" i="35"/>
  <c r="BR139" i="35"/>
  <c r="BH163" i="35"/>
  <c r="AL155" i="35"/>
  <c r="T152" i="35"/>
  <c r="CB113" i="35"/>
  <c r="AZ156" i="35"/>
  <c r="AQ144" i="35"/>
  <c r="BT145" i="35"/>
  <c r="M150" i="35"/>
  <c r="AS142" i="35"/>
  <c r="CR151" i="35"/>
  <c r="BY151" i="35"/>
  <c r="CF164" i="35"/>
  <c r="CO156" i="35"/>
  <c r="E120" i="35"/>
  <c r="BP162" i="35"/>
  <c r="BT113" i="35"/>
  <c r="G140" i="35"/>
  <c r="BR157" i="35"/>
  <c r="AO151" i="35"/>
  <c r="CB156" i="35"/>
  <c r="BO150" i="35"/>
  <c r="P152" i="35"/>
  <c r="R155" i="35"/>
  <c r="BU149" i="35"/>
  <c r="BI137" i="35"/>
  <c r="AD146" i="35"/>
  <c r="M110" i="35"/>
  <c r="R150" i="35"/>
  <c r="BQ156" i="35"/>
  <c r="M155" i="35"/>
  <c r="K155" i="35"/>
  <c r="BD155" i="35"/>
  <c r="X151" i="35"/>
  <c r="CT162" i="35"/>
  <c r="CW161" i="35"/>
  <c r="BR149" i="35"/>
  <c r="Y72" i="35"/>
  <c r="BT102" i="35"/>
  <c r="BJ89" i="35"/>
  <c r="H61" i="35"/>
  <c r="BP59" i="35"/>
  <c r="BK91" i="35"/>
  <c r="CW67" i="35"/>
  <c r="BY59" i="35"/>
  <c r="CL107" i="35"/>
  <c r="BT64" i="35"/>
  <c r="AN75" i="35"/>
  <c r="BP106" i="35"/>
  <c r="CQ97" i="35"/>
  <c r="AN137" i="35"/>
  <c r="J59" i="35"/>
  <c r="M90" i="35"/>
  <c r="BY75" i="35"/>
  <c r="AR100" i="35"/>
  <c r="AG140" i="35"/>
  <c r="V103" i="35"/>
  <c r="CI94" i="35"/>
  <c r="I103" i="35"/>
  <c r="BX143" i="35"/>
  <c r="BT98" i="35"/>
  <c r="BH74" i="35"/>
  <c r="AV99" i="35"/>
  <c r="AR86" i="35"/>
  <c r="CV95" i="35"/>
  <c r="CA85" i="35"/>
  <c r="CI96" i="35"/>
  <c r="J135" i="35"/>
  <c r="D63" i="35"/>
  <c r="AB73" i="35"/>
  <c r="CK66" i="35"/>
  <c r="CX150" i="35"/>
  <c r="BC64" i="35"/>
  <c r="CH72" i="35"/>
  <c r="CR81" i="35"/>
  <c r="BX61" i="35"/>
  <c r="BM68" i="35"/>
  <c r="CT74" i="35"/>
  <c r="AH73" i="35"/>
  <c r="AW72" i="35"/>
  <c r="AS76" i="35"/>
  <c r="BB93" i="35"/>
  <c r="BS88" i="35"/>
  <c r="CO85" i="35"/>
  <c r="AG96" i="35"/>
  <c r="CR88" i="35"/>
  <c r="CI106" i="35"/>
  <c r="AV92" i="35"/>
  <c r="CZ90" i="35"/>
  <c r="BN84" i="35"/>
  <c r="X97" i="35"/>
  <c r="W78" i="35"/>
  <c r="F85" i="35"/>
  <c r="S124" i="35"/>
  <c r="X60" i="35"/>
  <c r="CC103" i="35"/>
  <c r="BG91" i="35"/>
  <c r="BI149" i="35"/>
  <c r="E74" i="35"/>
  <c r="CM97" i="35"/>
  <c r="E65" i="35"/>
  <c r="CA75" i="35"/>
  <c r="BO64" i="35"/>
  <c r="BJ65" i="35"/>
  <c r="F98" i="35"/>
  <c r="W59" i="35"/>
  <c r="CU60" i="35"/>
  <c r="Z92" i="35"/>
  <c r="AR111" i="35"/>
  <c r="AI100" i="35"/>
  <c r="CD73" i="35"/>
  <c r="W93" i="35"/>
  <c r="BN132" i="35"/>
  <c r="CT84" i="35"/>
  <c r="BA103" i="35"/>
  <c r="AJ76" i="35"/>
  <c r="AA105" i="35"/>
  <c r="AS99" i="35"/>
  <c r="AY110" i="35"/>
  <c r="CP105" i="35"/>
  <c r="AD67" i="35"/>
  <c r="BA98" i="35"/>
  <c r="K77" i="35"/>
  <c r="BK74" i="35"/>
  <c r="AH89" i="35"/>
  <c r="BQ82" i="35"/>
  <c r="H103" i="35"/>
  <c r="BL145" i="35"/>
  <c r="BG83" i="35"/>
  <c r="BF72" i="35"/>
  <c r="BV62" i="35"/>
  <c r="BK69" i="35"/>
  <c r="D74" i="35"/>
  <c r="BN70" i="35"/>
  <c r="BA105" i="35"/>
  <c r="Z100" i="35"/>
  <c r="CN140" i="35"/>
  <c r="CZ96" i="35"/>
  <c r="BZ91" i="35"/>
  <c r="BV103" i="35"/>
  <c r="U64" i="35"/>
  <c r="AC72" i="35"/>
  <c r="CT111" i="35"/>
  <c r="E94" i="35"/>
  <c r="CA106" i="35"/>
  <c r="K89" i="35"/>
  <c r="AU85" i="35"/>
  <c r="AR64" i="35"/>
  <c r="AN86" i="35"/>
  <c r="CA79" i="35"/>
  <c r="AF76" i="35"/>
  <c r="AJ100" i="35"/>
  <c r="Z59" i="35"/>
  <c r="CX84" i="35"/>
  <c r="Q143" i="35"/>
  <c r="Y65" i="35"/>
  <c r="W139" i="35"/>
  <c r="BN126" i="35"/>
  <c r="L151" i="35"/>
  <c r="S158" i="35"/>
  <c r="AM152" i="35"/>
  <c r="W146" i="35"/>
  <c r="K154" i="35"/>
  <c r="AP151" i="35"/>
  <c r="CA141" i="35"/>
  <c r="D158" i="35"/>
  <c r="AD148" i="35"/>
  <c r="BZ154" i="35"/>
  <c r="BN155" i="35"/>
  <c r="BQ140" i="35"/>
  <c r="AC157" i="35"/>
  <c r="BZ160" i="35"/>
  <c r="BM159" i="35"/>
  <c r="AO152" i="35"/>
  <c r="BB153" i="35"/>
  <c r="BS136" i="35"/>
  <c r="BQ157" i="35"/>
  <c r="Z148" i="35"/>
  <c r="G157" i="35"/>
  <c r="V134" i="35"/>
  <c r="BA114" i="35"/>
  <c r="AI138" i="35"/>
  <c r="BS154" i="35"/>
  <c r="BN151" i="35"/>
  <c r="V152" i="35"/>
  <c r="BX148" i="35"/>
  <c r="BJ130" i="35"/>
  <c r="F110" i="35"/>
  <c r="AO158" i="35"/>
  <c r="L158" i="35"/>
  <c r="AF161" i="35"/>
  <c r="CQ148" i="35"/>
  <c r="AN134" i="35"/>
  <c r="CJ154" i="35"/>
  <c r="AD151" i="35"/>
  <c r="AP149" i="35"/>
  <c r="CJ161" i="35"/>
  <c r="J146" i="35"/>
  <c r="BZ145" i="35"/>
  <c r="AM161" i="35"/>
  <c r="C111" i="35"/>
  <c r="N138" i="35"/>
  <c r="CD142" i="35"/>
  <c r="M137" i="35"/>
  <c r="CV144" i="35"/>
  <c r="AT138" i="35"/>
  <c r="AF146" i="35"/>
  <c r="W140" i="35"/>
  <c r="K162" i="35"/>
  <c r="O161" i="35"/>
  <c r="AE143" i="35"/>
  <c r="CW112" i="35"/>
  <c r="AB157" i="35"/>
  <c r="E159" i="35"/>
  <c r="AS157" i="35"/>
  <c r="AX141" i="35"/>
  <c r="CB157" i="35"/>
  <c r="CD158" i="35"/>
  <c r="AC143" i="35"/>
  <c r="AZ148" i="35"/>
  <c r="BY140" i="35"/>
  <c r="BK146" i="35"/>
  <c r="N155" i="35"/>
  <c r="CO164" i="35"/>
  <c r="D124" i="35"/>
  <c r="L159" i="35"/>
  <c r="AO142" i="35"/>
  <c r="T154" i="35"/>
  <c r="BC162" i="35"/>
  <c r="AQ140" i="35"/>
  <c r="AK161" i="35"/>
  <c r="Z146" i="35"/>
  <c r="AM147" i="35"/>
  <c r="AY153" i="35"/>
  <c r="AD141" i="35"/>
  <c r="BD145" i="35"/>
  <c r="AF150" i="35"/>
  <c r="AW153" i="35"/>
  <c r="BO146" i="35"/>
  <c r="BO158" i="35"/>
  <c r="AJ143" i="35"/>
  <c r="BZ139" i="35"/>
  <c r="N145" i="35"/>
  <c r="AB147" i="35"/>
  <c r="AX158" i="35"/>
  <c r="CI163" i="35"/>
  <c r="AC155" i="35"/>
  <c r="J149" i="35"/>
  <c r="CM156" i="35"/>
  <c r="AU141" i="35"/>
  <c r="AU160" i="35"/>
  <c r="AJ117" i="35"/>
  <c r="Z149" i="35"/>
  <c r="BO157" i="35"/>
  <c r="BW155" i="35"/>
  <c r="R159" i="35"/>
  <c r="BH153" i="35"/>
  <c r="CL152" i="35"/>
  <c r="AI151" i="35"/>
  <c r="AK155" i="35"/>
  <c r="I149" i="35"/>
  <c r="CY164" i="35"/>
  <c r="CU161" i="35"/>
  <c r="BK136" i="35"/>
  <c r="CC130" i="35"/>
  <c r="AX159" i="35"/>
  <c r="L142" i="35"/>
  <c r="W150" i="35"/>
  <c r="CP142" i="35"/>
  <c r="H151" i="35"/>
  <c r="H135" i="35"/>
  <c r="BJ143" i="35"/>
  <c r="BA163" i="35"/>
  <c r="AU143" i="35"/>
  <c r="AH152" i="35"/>
  <c r="Z147" i="35"/>
  <c r="D151" i="35"/>
  <c r="CK139" i="35"/>
  <c r="CL163" i="35"/>
  <c r="AG129" i="35"/>
  <c r="Q147" i="35"/>
  <c r="BI161" i="35"/>
  <c r="AI162" i="35"/>
  <c r="AO141" i="35"/>
  <c r="BI158" i="35"/>
  <c r="CE163" i="35"/>
  <c r="AX155" i="35"/>
  <c r="BX144" i="35"/>
  <c r="BO156" i="35"/>
  <c r="CO160" i="35"/>
  <c r="BB158" i="35"/>
  <c r="Y156" i="35"/>
  <c r="Z156" i="35"/>
  <c r="CS144" i="35"/>
  <c r="X164" i="35"/>
  <c r="AH160" i="35"/>
  <c r="N147" i="35"/>
  <c r="P149" i="35"/>
  <c r="BP65" i="35"/>
  <c r="AS59" i="35"/>
  <c r="CK62" i="35"/>
  <c r="N66" i="35"/>
  <c r="CR69" i="35"/>
  <c r="CN61" i="35"/>
  <c r="CX86" i="35"/>
  <c r="K133" i="35"/>
  <c r="CF87" i="35"/>
  <c r="CM70" i="35"/>
  <c r="S105" i="35"/>
  <c r="CU84" i="35"/>
  <c r="CF101" i="35"/>
  <c r="CK78" i="35"/>
  <c r="BS73" i="35"/>
  <c r="AS66" i="35"/>
  <c r="BF122" i="35"/>
  <c r="CG76" i="35"/>
  <c r="BL76" i="35"/>
  <c r="CH71" i="35"/>
  <c r="W86" i="35"/>
  <c r="BU72" i="35"/>
  <c r="J105" i="35"/>
  <c r="CY67" i="35"/>
  <c r="D98" i="35"/>
  <c r="S67" i="35"/>
  <c r="BV68" i="35"/>
  <c r="AW78" i="35"/>
  <c r="R107" i="35"/>
  <c r="CK87" i="35"/>
  <c r="AW68" i="35"/>
  <c r="CN89" i="35"/>
  <c r="BR106" i="35"/>
  <c r="BK65" i="35"/>
  <c r="Z62" i="35"/>
  <c r="O94" i="35"/>
  <c r="BZ83" i="35"/>
  <c r="E105" i="35"/>
  <c r="CO65" i="35"/>
  <c r="AY75" i="35"/>
  <c r="BK88" i="35"/>
  <c r="G72" i="35"/>
  <c r="CK105" i="35"/>
  <c r="BA60" i="35"/>
  <c r="P140" i="35"/>
  <c r="S94" i="35"/>
  <c r="AZ60" i="35"/>
  <c r="CP68" i="35"/>
  <c r="BF104" i="35"/>
  <c r="S78" i="35"/>
  <c r="AQ68" i="35"/>
  <c r="AC68" i="35"/>
  <c r="U76" i="35"/>
  <c r="H73" i="35"/>
  <c r="K68" i="35"/>
  <c r="CW101" i="35"/>
  <c r="AA97" i="35"/>
  <c r="AZ97" i="35"/>
  <c r="CZ92" i="35"/>
  <c r="AO60" i="35"/>
  <c r="AV74" i="35"/>
  <c r="AI109" i="35"/>
  <c r="BU62" i="35"/>
  <c r="CO59" i="35"/>
  <c r="CO104" i="35"/>
  <c r="T64" i="35"/>
  <c r="BU92" i="35"/>
  <c r="AK67" i="35"/>
  <c r="O101" i="35"/>
  <c r="X73" i="35"/>
  <c r="CF97" i="35"/>
  <c r="CH87" i="35"/>
  <c r="BD62" i="35"/>
  <c r="AL68" i="35"/>
  <c r="BD60" i="35"/>
  <c r="AS92" i="35"/>
  <c r="BI73" i="35"/>
  <c r="BT84" i="35"/>
  <c r="AV72" i="35"/>
  <c r="AJ95" i="35"/>
  <c r="Q79" i="35"/>
  <c r="CD64" i="35"/>
  <c r="BK97" i="35"/>
  <c r="R71" i="35"/>
  <c r="CL85" i="35"/>
  <c r="BT88" i="35"/>
  <c r="BI105" i="35"/>
  <c r="R120" i="35"/>
  <c r="Y73" i="35"/>
  <c r="BU90" i="35"/>
  <c r="BB129" i="35"/>
  <c r="E81" i="35"/>
  <c r="BD64" i="35"/>
  <c r="Z78" i="35"/>
  <c r="AW160" i="35"/>
  <c r="T73" i="35"/>
  <c r="BU96" i="35"/>
  <c r="CQ73" i="35"/>
  <c r="BD90" i="35"/>
  <c r="S59" i="35"/>
  <c r="CW65" i="35"/>
  <c r="K101" i="35"/>
  <c r="Q89" i="35"/>
  <c r="BC61" i="35"/>
  <c r="CK100" i="35"/>
  <c r="AD64" i="35"/>
  <c r="BS78" i="35"/>
  <c r="BB84" i="35"/>
  <c r="AO122" i="35"/>
  <c r="Z88" i="35"/>
  <c r="BO68" i="35"/>
  <c r="AQ84" i="35"/>
  <c r="AT91" i="35"/>
  <c r="O84" i="35"/>
  <c r="BX82" i="35"/>
  <c r="CC100" i="35"/>
  <c r="CK61" i="35"/>
  <c r="CQ94" i="35"/>
  <c r="BV87" i="35"/>
  <c r="T78" i="35"/>
  <c r="CJ98" i="35"/>
  <c r="AO95" i="35"/>
  <c r="BP131" i="35"/>
  <c r="AI86" i="35"/>
  <c r="H91" i="35"/>
  <c r="AT76" i="35"/>
  <c r="J143" i="35"/>
  <c r="CS90" i="35"/>
  <c r="AZ147" i="35"/>
  <c r="AS158" i="35"/>
  <c r="BV159" i="35"/>
  <c r="AO135" i="35"/>
  <c r="CG145" i="35"/>
  <c r="BQ160" i="35"/>
  <c r="AL150" i="35"/>
  <c r="D149" i="35"/>
  <c r="CP150" i="35"/>
  <c r="CM149" i="35"/>
  <c r="CU159" i="35"/>
  <c r="X140" i="35"/>
  <c r="AW156" i="35"/>
  <c r="BG146" i="35"/>
  <c r="CE154" i="35"/>
  <c r="AW158" i="35"/>
  <c r="BR161" i="35"/>
  <c r="BI159" i="35"/>
  <c r="CW164" i="35"/>
  <c r="CH108" i="35"/>
  <c r="AV162" i="35"/>
  <c r="K163" i="35"/>
  <c r="BJ161" i="35"/>
  <c r="BR134" i="35"/>
  <c r="CU154" i="35"/>
  <c r="BJ133" i="35"/>
  <c r="BL148" i="35"/>
  <c r="BA158" i="35"/>
  <c r="X161" i="35"/>
  <c r="AO153" i="35"/>
  <c r="CG130" i="35"/>
  <c r="CB120" i="35"/>
  <c r="BZ157" i="35"/>
  <c r="AF162" i="35"/>
  <c r="CJ157" i="35"/>
  <c r="AX149" i="35"/>
  <c r="CL155" i="35"/>
  <c r="CF157" i="35"/>
  <c r="CW142" i="35"/>
  <c r="BA151" i="35"/>
  <c r="BY144" i="35"/>
  <c r="BS147" i="35"/>
  <c r="CF151" i="35"/>
  <c r="CK126" i="35"/>
  <c r="AA159" i="35"/>
  <c r="D153" i="35"/>
  <c r="G155" i="35"/>
  <c r="R142" i="35"/>
  <c r="E149" i="35"/>
  <c r="AZ149" i="35"/>
  <c r="BH154" i="35"/>
  <c r="AX163" i="35"/>
  <c r="AL153" i="35"/>
  <c r="BU146" i="35"/>
  <c r="BW138" i="35"/>
  <c r="Q146" i="35"/>
  <c r="CM138" i="35"/>
  <c r="F153" i="35"/>
  <c r="AD123" i="35"/>
  <c r="AV142" i="35"/>
  <c r="BB141" i="35"/>
  <c r="AE145" i="35"/>
  <c r="BS143" i="35"/>
  <c r="Y149" i="35"/>
  <c r="AA156" i="35"/>
  <c r="BS145" i="35"/>
  <c r="BO145" i="35"/>
  <c r="X147" i="35"/>
  <c r="W156" i="35"/>
  <c r="BI156" i="35"/>
  <c r="BT155" i="35"/>
  <c r="AX152" i="35"/>
  <c r="AA143" i="35"/>
  <c r="BK155" i="35"/>
  <c r="AR153" i="35"/>
  <c r="CY151" i="35"/>
  <c r="CH162" i="35"/>
  <c r="BM138" i="35"/>
  <c r="BR146" i="35"/>
  <c r="D164" i="35"/>
  <c r="BV152" i="35"/>
  <c r="AT149" i="35"/>
  <c r="AI158" i="35"/>
  <c r="CY162" i="35"/>
  <c r="CV159" i="35"/>
  <c r="E102" i="35"/>
  <c r="BA142" i="35"/>
  <c r="CO119" i="35"/>
  <c r="AB153" i="35"/>
  <c r="CK146" i="35"/>
  <c r="F159" i="35"/>
  <c r="BL154" i="35"/>
  <c r="BX155" i="35"/>
  <c r="D155" i="35"/>
  <c r="C154" i="35"/>
  <c r="AJ160" i="35"/>
  <c r="AZ164" i="35"/>
  <c r="AW146" i="35"/>
  <c r="AH163" i="35"/>
  <c r="CH160" i="35"/>
  <c r="AZ159" i="35"/>
  <c r="CB159" i="35"/>
  <c r="AJ161" i="35"/>
  <c r="BS140" i="35"/>
  <c r="AN159" i="35"/>
  <c r="AD150" i="35"/>
  <c r="CH158" i="35"/>
  <c r="CE162" i="35"/>
  <c r="C157" i="35"/>
  <c r="X139" i="35"/>
  <c r="CZ159" i="35"/>
  <c r="BN152" i="35"/>
  <c r="BC153" i="35"/>
  <c r="AT153" i="35"/>
  <c r="BI157" i="35"/>
  <c r="AO65" i="35"/>
  <c r="BE102" i="35"/>
  <c r="AQ79" i="35"/>
  <c r="S90" i="35"/>
  <c r="AO86" i="35"/>
  <c r="AK81" i="35"/>
  <c r="AG97" i="35"/>
  <c r="CP61" i="35"/>
  <c r="F80" i="35"/>
  <c r="AM83" i="35"/>
  <c r="CY123" i="35"/>
  <c r="BV89" i="35"/>
  <c r="BB62" i="35"/>
  <c r="CM86" i="35"/>
  <c r="N126" i="35"/>
  <c r="V66" i="35"/>
  <c r="AY67" i="35"/>
  <c r="CI59" i="35"/>
  <c r="CX89" i="35"/>
  <c r="T129" i="35"/>
  <c r="X71" i="35"/>
  <c r="AQ78" i="35"/>
  <c r="CW78" i="35"/>
  <c r="CI124" i="35"/>
  <c r="M81" i="35"/>
  <c r="C59" i="35"/>
  <c r="CU98" i="35"/>
  <c r="AZ82" i="35"/>
  <c r="BT61" i="35"/>
  <c r="T99" i="35"/>
  <c r="AL97" i="35"/>
  <c r="G60" i="35"/>
  <c r="CM163" i="35"/>
  <c r="AL65" i="35"/>
  <c r="AX63" i="35"/>
  <c r="CX79" i="35"/>
  <c r="BN106" i="35"/>
  <c r="CR71" i="35"/>
  <c r="W94" i="35"/>
  <c r="CU68" i="35"/>
  <c r="V60" i="35"/>
  <c r="Z105" i="35"/>
  <c r="CK88" i="35"/>
  <c r="H95" i="35"/>
  <c r="CS100" i="35"/>
  <c r="AG77" i="35"/>
  <c r="AO63" i="35"/>
  <c r="AX81" i="35"/>
  <c r="BA63" i="35"/>
  <c r="BH75" i="35"/>
  <c r="BY87" i="35"/>
  <c r="AN87" i="35"/>
  <c r="AA76" i="35"/>
  <c r="BX70" i="35"/>
  <c r="BP78" i="35"/>
  <c r="AC95" i="35"/>
  <c r="CM129" i="35"/>
  <c r="BW83" i="35"/>
  <c r="V120" i="35"/>
  <c r="BT59" i="35"/>
  <c r="AJ72" i="35"/>
  <c r="AK110" i="35"/>
  <c r="AK62" i="35"/>
  <c r="E90" i="35"/>
  <c r="CP63" i="35"/>
  <c r="J95" i="35"/>
  <c r="BI88" i="35"/>
  <c r="CS71" i="35"/>
  <c r="G64" i="35"/>
  <c r="P105" i="35"/>
  <c r="CB79" i="35"/>
  <c r="BA92" i="35"/>
  <c r="BN80" i="35"/>
  <c r="BD127" i="35"/>
  <c r="AQ104" i="35"/>
  <c r="BV99" i="35"/>
  <c r="AV78" i="35"/>
  <c r="CH136" i="35"/>
  <c r="AE73" i="35"/>
  <c r="BS107" i="35"/>
  <c r="CU102" i="35"/>
  <c r="CG115" i="35"/>
  <c r="BN97" i="35"/>
  <c r="P106" i="35"/>
  <c r="C72" i="35"/>
  <c r="AA84" i="35"/>
  <c r="CG99" i="35"/>
  <c r="CT103" i="35"/>
  <c r="I81" i="35"/>
  <c r="BG93" i="35"/>
  <c r="BK102" i="35"/>
  <c r="CW90" i="35"/>
  <c r="CC63" i="35"/>
  <c r="BQ62" i="35"/>
  <c r="CJ69" i="35"/>
  <c r="CY101" i="35"/>
  <c r="AU68" i="35"/>
  <c r="CV100" i="35"/>
  <c r="M95" i="35"/>
  <c r="BU100" i="35"/>
  <c r="AR82" i="35"/>
  <c r="BC90" i="35"/>
  <c r="CY94" i="35"/>
  <c r="AP71" i="35"/>
  <c r="CO74" i="35"/>
  <c r="CJ97" i="35"/>
  <c r="CO127" i="35"/>
  <c r="AO97" i="35"/>
  <c r="BI100" i="35"/>
  <c r="CD100" i="35"/>
  <c r="CC67" i="35"/>
  <c r="BD95" i="35"/>
  <c r="CD112" i="35"/>
  <c r="CP103" i="35"/>
  <c r="AU70" i="35"/>
  <c r="CP70" i="35"/>
  <c r="BG70" i="35"/>
  <c r="AD117" i="35"/>
  <c r="BV106" i="35"/>
  <c r="AE133" i="35"/>
  <c r="BS158" i="35"/>
  <c r="BZ161" i="35"/>
  <c r="BN162" i="35"/>
  <c r="CO141" i="35"/>
  <c r="CZ161" i="35"/>
  <c r="AQ142" i="35"/>
  <c r="BI164" i="35"/>
  <c r="CX140" i="35"/>
  <c r="W108" i="35"/>
  <c r="AA115" i="35"/>
  <c r="CZ155" i="35"/>
  <c r="S145" i="35"/>
  <c r="BS161" i="35"/>
  <c r="BO160" i="35"/>
  <c r="F148" i="35"/>
  <c r="Y164" i="35"/>
  <c r="S150" i="35"/>
  <c r="AY149" i="35"/>
  <c r="CG161" i="35"/>
  <c r="BV146" i="35"/>
  <c r="AN161" i="35"/>
  <c r="CG116" i="35"/>
  <c r="BY142" i="35"/>
  <c r="M146" i="35"/>
  <c r="AQ137" i="35"/>
  <c r="AE151" i="35"/>
  <c r="BT138" i="35"/>
  <c r="K145" i="35"/>
  <c r="CR140" i="35"/>
  <c r="AL147" i="35"/>
  <c r="H159" i="35"/>
  <c r="BJ144" i="35"/>
  <c r="H112" i="35"/>
  <c r="BO161" i="35"/>
  <c r="BN135" i="35"/>
  <c r="M164" i="35"/>
  <c r="AG149" i="35"/>
  <c r="CM143" i="35"/>
  <c r="Q139" i="35"/>
  <c r="CF145" i="35"/>
  <c r="CI107" i="35"/>
  <c r="AB159" i="35"/>
  <c r="E142" i="35"/>
  <c r="CC153" i="35"/>
  <c r="BN138" i="35"/>
  <c r="AB160" i="35"/>
  <c r="C149" i="35"/>
  <c r="CJ150" i="35"/>
  <c r="V157" i="35"/>
  <c r="CP141" i="35"/>
  <c r="CU144" i="35"/>
  <c r="BD147" i="35"/>
  <c r="W148" i="35"/>
  <c r="Z119" i="35"/>
  <c r="BX162" i="35"/>
  <c r="AP141" i="35"/>
  <c r="U149" i="35"/>
  <c r="Y157" i="35"/>
  <c r="CC147" i="35"/>
  <c r="AO148" i="35"/>
  <c r="CC148" i="35"/>
  <c r="BK142" i="35"/>
  <c r="AM138" i="35"/>
  <c r="CW117" i="35"/>
  <c r="AL135" i="35"/>
  <c r="P148" i="35"/>
  <c r="CW141" i="35"/>
  <c r="CG136" i="35"/>
  <c r="AY159" i="35"/>
  <c r="CA155" i="35"/>
  <c r="CH153" i="35"/>
  <c r="CT133" i="35"/>
  <c r="S139" i="35"/>
  <c r="AB162" i="35"/>
  <c r="BJ155" i="35"/>
  <c r="AX151" i="35"/>
  <c r="Q122" i="35"/>
  <c r="CY153" i="35"/>
  <c r="W144" i="35"/>
  <c r="AV148" i="35"/>
  <c r="AZ155" i="35"/>
  <c r="BC142" i="35"/>
  <c r="BJ156" i="35"/>
  <c r="BU154" i="35"/>
  <c r="AQ151" i="35"/>
  <c r="CZ150" i="35"/>
  <c r="G156" i="35"/>
  <c r="CB164" i="35"/>
  <c r="AM163" i="35"/>
  <c r="CV140" i="35"/>
  <c r="BA162" i="35"/>
  <c r="AL159" i="35"/>
  <c r="BP159" i="35"/>
  <c r="AO161" i="35"/>
  <c r="BO140" i="35"/>
  <c r="Q136" i="35"/>
  <c r="S134" i="35"/>
  <c r="CY159" i="35"/>
  <c r="CH149" i="35"/>
  <c r="AG146" i="35"/>
  <c r="AR109" i="35"/>
  <c r="BE147" i="35"/>
  <c r="BG155" i="35"/>
  <c r="BG158" i="35"/>
  <c r="AQ158" i="35"/>
  <c r="Q161" i="35"/>
  <c r="AH151" i="35"/>
  <c r="Z162" i="35"/>
  <c r="AY147" i="35"/>
  <c r="CR162" i="35"/>
  <c r="BG157" i="35"/>
  <c r="AL161" i="35"/>
  <c r="BS135" i="35"/>
  <c r="CF133" i="35"/>
  <c r="AQ157" i="35"/>
  <c r="CQ155" i="35"/>
  <c r="T157" i="35"/>
  <c r="O163" i="35"/>
  <c r="CV118" i="35"/>
  <c r="BM122" i="35"/>
  <c r="E152" i="35"/>
  <c r="Y144" i="35"/>
  <c r="BP164" i="35"/>
  <c r="BK147" i="35"/>
  <c r="AA158" i="35"/>
  <c r="BF145" i="35"/>
  <c r="BT162" i="35"/>
  <c r="CF149" i="35"/>
  <c r="E153" i="35"/>
  <c r="AD106" i="35"/>
  <c r="CN63" i="35"/>
  <c r="AO64" i="35"/>
  <c r="AZ86" i="35"/>
  <c r="CK65" i="35"/>
  <c r="O61" i="35"/>
  <c r="AQ77" i="35"/>
  <c r="AD65" i="35"/>
  <c r="BU103" i="35"/>
  <c r="R97" i="35"/>
  <c r="CV76" i="35"/>
  <c r="AN92" i="35"/>
  <c r="AQ91" i="35"/>
  <c r="CT96" i="35"/>
  <c r="AM107" i="35"/>
  <c r="BJ76" i="35"/>
  <c r="BB98" i="35"/>
  <c r="AS100" i="35"/>
  <c r="CO99" i="35"/>
  <c r="AM69" i="35"/>
  <c r="AC89" i="35"/>
  <c r="I80" i="35"/>
  <c r="BK80" i="35"/>
  <c r="X102" i="35"/>
  <c r="AU72" i="35"/>
  <c r="CL90" i="35"/>
  <c r="BK93" i="35"/>
  <c r="N70" i="35"/>
  <c r="F59" i="35"/>
  <c r="Y96" i="35"/>
  <c r="BZ95" i="35"/>
  <c r="L117" i="35"/>
  <c r="AK73" i="35"/>
  <c r="CX63" i="35"/>
  <c r="BW79" i="35"/>
  <c r="CO63" i="35"/>
  <c r="BH67" i="35"/>
  <c r="AD77" i="35"/>
  <c r="BI65" i="35"/>
  <c r="BS60" i="35"/>
  <c r="AT94" i="35"/>
  <c r="AZ106" i="35"/>
  <c r="BG100" i="35"/>
  <c r="AX79" i="35"/>
  <c r="CP66" i="35"/>
  <c r="CA118" i="35"/>
  <c r="BZ89" i="35"/>
  <c r="BF80" i="35"/>
  <c r="AA103" i="35"/>
  <c r="AW98" i="35"/>
  <c r="CK127" i="35"/>
  <c r="BM96" i="35"/>
  <c r="AK68" i="35"/>
  <c r="AM106" i="35"/>
  <c r="BO134" i="35"/>
  <c r="AX82" i="35"/>
  <c r="CJ89" i="35"/>
  <c r="BJ102" i="35"/>
  <c r="CE104" i="35"/>
  <c r="AS74" i="35"/>
  <c r="S107" i="35"/>
  <c r="G101" i="35"/>
  <c r="CP84" i="35"/>
  <c r="AM93" i="35"/>
  <c r="AN94" i="35"/>
  <c r="X64" i="35"/>
  <c r="CY89" i="35"/>
  <c r="CO113" i="35"/>
  <c r="CB62" i="35"/>
  <c r="T75" i="35"/>
  <c r="H62" i="35"/>
  <c r="BZ59" i="35"/>
  <c r="CV74" i="35"/>
  <c r="X61" i="35"/>
  <c r="CC80" i="35"/>
  <c r="CH76" i="35"/>
  <c r="BP66" i="35"/>
  <c r="CE87" i="35"/>
  <c r="AU82" i="35"/>
  <c r="BY82" i="35"/>
  <c r="W102" i="35"/>
  <c r="CV73" i="35"/>
  <c r="BA72" i="35"/>
  <c r="H96" i="35"/>
  <c r="BP90" i="35"/>
  <c r="W125" i="35"/>
  <c r="L77" i="35"/>
  <c r="BE115" i="35"/>
  <c r="BF65" i="35"/>
  <c r="AN80" i="35"/>
  <c r="W81" i="35"/>
  <c r="V83" i="35"/>
  <c r="BO91" i="35"/>
  <c r="N103" i="35"/>
  <c r="CY78" i="35"/>
  <c r="BB85" i="35"/>
  <c r="AB102" i="35"/>
  <c r="AW79" i="35"/>
  <c r="BE73" i="35"/>
  <c r="CZ65" i="35"/>
  <c r="AT59" i="35"/>
  <c r="BE68" i="35"/>
  <c r="BZ71" i="35"/>
  <c r="BC124" i="35"/>
  <c r="J80" i="35"/>
  <c r="AJ59" i="35"/>
  <c r="BJ96" i="35"/>
  <c r="AY89" i="35"/>
  <c r="CR61" i="35"/>
  <c r="AK83" i="35"/>
  <c r="BD70" i="35"/>
  <c r="I104" i="35"/>
  <c r="M60" i="35"/>
  <c r="BG86" i="35"/>
  <c r="AT128" i="35"/>
  <c r="AF84" i="35"/>
  <c r="CG65" i="35"/>
  <c r="AS101" i="35"/>
  <c r="CO95" i="35"/>
  <c r="BY119" i="35"/>
  <c r="BU87" i="35"/>
  <c r="W89" i="35"/>
  <c r="BS68" i="35"/>
  <c r="BH106" i="35"/>
  <c r="BY150" i="35"/>
  <c r="CS68" i="35"/>
  <c r="AI159" i="35"/>
  <c r="AG158" i="35"/>
  <c r="CI158" i="35"/>
  <c r="BR137" i="35"/>
  <c r="AD154" i="35"/>
  <c r="AY152" i="35"/>
  <c r="AH157" i="35"/>
  <c r="AM164" i="35"/>
  <c r="BN140" i="35"/>
  <c r="AG110" i="35"/>
  <c r="AD131" i="35"/>
  <c r="P155" i="35"/>
  <c r="Z160" i="35"/>
  <c r="AD155" i="35"/>
  <c r="CA154" i="35"/>
  <c r="U154" i="35"/>
  <c r="CH155" i="35"/>
  <c r="BH141" i="35"/>
  <c r="BU155" i="35"/>
  <c r="BN148" i="35"/>
  <c r="BD149" i="35"/>
  <c r="CG158" i="35"/>
  <c r="BL134" i="35"/>
  <c r="BP141" i="35"/>
  <c r="AF159" i="35"/>
  <c r="BD142" i="35"/>
  <c r="Q153" i="35"/>
  <c r="O148" i="35"/>
  <c r="U139" i="35"/>
  <c r="BC154" i="35"/>
  <c r="M160" i="35"/>
  <c r="CE153" i="35"/>
  <c r="BD132" i="35"/>
  <c r="BQ162" i="35"/>
  <c r="AZ141" i="35"/>
  <c r="L153" i="35"/>
  <c r="AC152" i="35"/>
  <c r="BW151" i="35"/>
  <c r="CD140" i="35"/>
  <c r="AA141" i="35"/>
  <c r="BD112" i="35"/>
  <c r="CC124" i="35"/>
  <c r="AY141" i="35"/>
  <c r="CC143" i="35"/>
  <c r="CG153" i="35"/>
  <c r="AK140" i="35"/>
  <c r="BI146" i="35"/>
  <c r="BY152" i="35"/>
  <c r="BE144" i="35"/>
  <c r="AC149" i="35"/>
  <c r="P153" i="35"/>
  <c r="W147" i="35"/>
  <c r="L161" i="35"/>
  <c r="X142" i="35"/>
  <c r="CH137" i="35"/>
  <c r="BO148" i="35"/>
  <c r="CS154" i="35"/>
  <c r="CW156" i="35"/>
  <c r="W143" i="35"/>
  <c r="D135" i="35"/>
  <c r="CH148" i="35"/>
  <c r="J145" i="35"/>
  <c r="BE150" i="35"/>
  <c r="BF129" i="35"/>
  <c r="BK156" i="35"/>
  <c r="Q149" i="35"/>
  <c r="AY160" i="35"/>
  <c r="BL158" i="35"/>
  <c r="CN158" i="35"/>
  <c r="CP156" i="35"/>
  <c r="AM151" i="35"/>
  <c r="BG152" i="35"/>
  <c r="R153" i="35"/>
  <c r="J148" i="35"/>
  <c r="BD163" i="35"/>
  <c r="BA164" i="35"/>
  <c r="AQ139" i="35"/>
  <c r="CN137" i="35"/>
  <c r="U114" i="35"/>
  <c r="AV156" i="35"/>
  <c r="CR146" i="35"/>
  <c r="BQ135" i="35"/>
  <c r="AH150" i="35"/>
  <c r="BV151" i="35"/>
  <c r="BE134" i="35"/>
  <c r="CR150" i="35"/>
  <c r="CD162" i="35"/>
  <c r="AR146" i="35"/>
  <c r="T160" i="35"/>
  <c r="CG141" i="35"/>
  <c r="BN146" i="35"/>
  <c r="BP161" i="35"/>
  <c r="K164" i="35"/>
  <c r="BE157" i="35"/>
  <c r="AT141" i="35"/>
  <c r="AX132" i="35"/>
  <c r="CJ158" i="35"/>
  <c r="AN155" i="35"/>
  <c r="U162" i="35"/>
  <c r="BT163" i="35"/>
  <c r="AQ159" i="35"/>
  <c r="CN150" i="35"/>
  <c r="AZ124" i="35"/>
  <c r="CY143" i="35"/>
  <c r="Z157" i="35"/>
  <c r="BX139" i="35"/>
  <c r="AW164" i="35"/>
  <c r="T156" i="35"/>
  <c r="CQ157" i="35"/>
  <c r="AW152" i="35"/>
  <c r="AK156" i="35"/>
  <c r="AY164" i="35"/>
  <c r="Q157" i="35"/>
  <c r="T161" i="35"/>
  <c r="CK162" i="35"/>
  <c r="V164" i="35"/>
  <c r="BH159" i="35"/>
  <c r="AN160" i="35"/>
  <c r="S164" i="35"/>
  <c r="AN154" i="35"/>
  <c r="BH150" i="35"/>
  <c r="BZ151" i="35"/>
  <c r="C147" i="35"/>
  <c r="I136" i="35"/>
  <c r="BA102" i="35"/>
  <c r="H147" i="35"/>
  <c r="F154" i="35"/>
  <c r="CW162" i="35"/>
  <c r="AL163" i="35"/>
  <c r="BE154" i="35"/>
  <c r="X154" i="35"/>
  <c r="BU153" i="35"/>
  <c r="L155" i="35"/>
  <c r="BM145" i="35"/>
  <c r="BQ146" i="35"/>
  <c r="BL61" i="35"/>
  <c r="I68" i="35"/>
  <c r="BR92" i="35"/>
  <c r="BV80" i="35"/>
  <c r="CG86" i="35"/>
  <c r="V59" i="35"/>
  <c r="O73" i="35"/>
  <c r="CY69" i="35"/>
  <c r="BL125" i="35"/>
  <c r="CD82" i="35"/>
  <c r="BV60" i="35"/>
  <c r="CP73" i="35"/>
  <c r="CC128" i="35"/>
  <c r="C66" i="35"/>
  <c r="BA101" i="35"/>
  <c r="BC59" i="35"/>
  <c r="CR76" i="35"/>
  <c r="BB131" i="35"/>
  <c r="Z96" i="35"/>
  <c r="AE77" i="35"/>
  <c r="G71" i="35"/>
  <c r="CL111" i="35"/>
  <c r="V82" i="35"/>
  <c r="AQ60" i="35"/>
  <c r="E114" i="35"/>
  <c r="M87" i="35"/>
  <c r="X86" i="35"/>
  <c r="O99" i="35"/>
  <c r="CI84" i="35"/>
  <c r="AZ64" i="35"/>
  <c r="AL79" i="35"/>
  <c r="CO96" i="35"/>
  <c r="CZ64" i="35"/>
  <c r="AD62" i="35"/>
  <c r="CM63" i="35"/>
  <c r="F79" i="35"/>
  <c r="CQ85" i="35"/>
  <c r="BY62" i="35"/>
  <c r="I87" i="35"/>
  <c r="BS82" i="35"/>
  <c r="O98" i="35"/>
  <c r="BV102" i="35"/>
  <c r="AY91" i="35"/>
  <c r="C71" i="35"/>
  <c r="AO62" i="35"/>
  <c r="CZ80" i="35"/>
  <c r="AT72" i="35"/>
  <c r="BD81" i="35"/>
  <c r="CH120" i="35"/>
  <c r="K75" i="35"/>
  <c r="Z116" i="35"/>
  <c r="BR85" i="35"/>
  <c r="AZ119" i="35"/>
  <c r="BJ99" i="35"/>
  <c r="AY106" i="35"/>
  <c r="F86" i="35"/>
  <c r="CI126" i="35"/>
  <c r="CC99" i="35"/>
  <c r="AZ81" i="35"/>
  <c r="BX62" i="35"/>
  <c r="BG82" i="35"/>
  <c r="AU93" i="35"/>
  <c r="K66" i="35"/>
  <c r="BG59" i="35"/>
  <c r="Y70" i="35"/>
  <c r="BF91" i="35"/>
  <c r="CE97" i="35"/>
  <c r="L71" i="35"/>
  <c r="CT60" i="35"/>
  <c r="CT126" i="35"/>
  <c r="CV85" i="35"/>
  <c r="AR91" i="35"/>
  <c r="AQ100" i="35"/>
  <c r="BE69" i="35"/>
  <c r="BV100" i="35"/>
  <c r="CC94" i="35"/>
  <c r="AC94" i="35"/>
  <c r="C103" i="35"/>
  <c r="M115" i="35"/>
  <c r="CY84" i="35"/>
  <c r="S71" i="35"/>
  <c r="T74" i="35"/>
  <c r="CB105" i="35"/>
  <c r="CM87" i="35"/>
  <c r="CL104" i="35"/>
  <c r="AX90" i="35"/>
  <c r="BH90" i="35"/>
  <c r="BS63" i="35"/>
  <c r="Q91" i="35"/>
  <c r="CN74" i="35"/>
  <c r="CQ65" i="35"/>
  <c r="AJ60" i="35"/>
  <c r="BZ92" i="35"/>
  <c r="AJ66" i="35"/>
  <c r="AQ75" i="35"/>
  <c r="V73" i="35"/>
  <c r="AF73" i="35"/>
  <c r="AZ79" i="35"/>
  <c r="CJ68" i="35"/>
  <c r="BV81" i="35"/>
  <c r="CO76" i="35"/>
  <c r="CZ77" i="35"/>
  <c r="CF90" i="35"/>
  <c r="Q71" i="35"/>
  <c r="AZ114" i="35"/>
  <c r="S101" i="35"/>
  <c r="CL80" i="35"/>
  <c r="AY93" i="35"/>
  <c r="CW103" i="35"/>
  <c r="AI117" i="35"/>
  <c r="BC83" i="35"/>
  <c r="AN96" i="35"/>
  <c r="AU69" i="35"/>
  <c r="BL98" i="35"/>
  <c r="AR72" i="35"/>
  <c r="CW63" i="35"/>
  <c r="AJ119" i="35"/>
  <c r="BK94" i="35"/>
  <c r="CQ80" i="35"/>
  <c r="BE77" i="35"/>
  <c r="AG65" i="35"/>
  <c r="H94" i="35"/>
  <c r="BY68" i="35"/>
  <c r="AC91" i="35"/>
  <c r="W80" i="35"/>
  <c r="CM99" i="35"/>
  <c r="U74" i="35"/>
  <c r="BR69" i="35"/>
  <c r="AB87" i="35"/>
  <c r="AV64" i="35"/>
  <c r="BQ85" i="35"/>
  <c r="AS81" i="35"/>
  <c r="CL64" i="35"/>
  <c r="BV66" i="35"/>
  <c r="CO126" i="35"/>
  <c r="L94" i="35"/>
  <c r="CI95" i="35"/>
  <c r="O88" i="35"/>
  <c r="CF129" i="35"/>
  <c r="CO97" i="35"/>
  <c r="AQ66" i="35"/>
  <c r="BH115" i="35"/>
  <c r="BI67" i="35"/>
  <c r="AE131" i="35"/>
  <c r="CC65" i="35"/>
  <c r="CO62" i="35"/>
  <c r="BZ106" i="35"/>
  <c r="BA79" i="35"/>
  <c r="CY100" i="35"/>
  <c r="AF97" i="35"/>
  <c r="CF76" i="35"/>
  <c r="CY127" i="35"/>
  <c r="AT96" i="35"/>
  <c r="BA137" i="35"/>
  <c r="AH66" i="35"/>
  <c r="CY68" i="35"/>
  <c r="CF77" i="35"/>
  <c r="AJ105" i="35"/>
  <c r="C81" i="35"/>
  <c r="Z102" i="35"/>
  <c r="BQ67" i="35"/>
  <c r="CB78" i="35"/>
  <c r="CS130" i="35"/>
  <c r="AN83" i="35"/>
  <c r="AV104" i="35"/>
  <c r="CI105" i="35"/>
  <c r="CK60" i="35"/>
  <c r="CQ117" i="35"/>
  <c r="CH119" i="35"/>
  <c r="BP163" i="35"/>
  <c r="BU164" i="35"/>
  <c r="J157" i="35"/>
  <c r="V149" i="35"/>
  <c r="CM152" i="35"/>
  <c r="BP138" i="35"/>
  <c r="L148" i="35"/>
  <c r="K143" i="35"/>
  <c r="R144" i="35"/>
  <c r="AN145" i="35"/>
  <c r="AP120" i="35"/>
  <c r="U163" i="35"/>
  <c r="AK163" i="35"/>
  <c r="AQ134" i="35"/>
  <c r="BA134" i="35"/>
  <c r="AQ164" i="35"/>
  <c r="AF153" i="35"/>
  <c r="V151" i="35"/>
  <c r="H138" i="35"/>
  <c r="C135" i="35"/>
  <c r="BF150" i="35"/>
  <c r="BW162" i="35"/>
  <c r="U141" i="35"/>
  <c r="CT153" i="35"/>
  <c r="CG157" i="35"/>
  <c r="CS137" i="35"/>
  <c r="CI160" i="35"/>
  <c r="AS153" i="35"/>
  <c r="BX147" i="35"/>
  <c r="BH140" i="35"/>
  <c r="AV144" i="35"/>
  <c r="BY147" i="35"/>
  <c r="AM156" i="35"/>
  <c r="I148" i="35"/>
  <c r="AE152" i="35"/>
  <c r="CM140" i="35"/>
  <c r="BX137" i="35"/>
  <c r="BT146" i="35"/>
  <c r="S157" i="35"/>
  <c r="I156" i="35"/>
  <c r="AG143" i="35"/>
  <c r="BA147" i="35"/>
  <c r="AS144" i="35"/>
  <c r="CU164" i="35"/>
  <c r="CR144" i="35"/>
  <c r="AE163" i="35"/>
  <c r="AP136" i="35"/>
  <c r="BU130" i="35"/>
  <c r="AR134" i="35"/>
  <c r="F151" i="35"/>
  <c r="Z145" i="35"/>
  <c r="CZ135" i="35"/>
  <c r="BE145" i="35"/>
  <c r="G158" i="35"/>
  <c r="CG152" i="35"/>
  <c r="CM133" i="35"/>
  <c r="BH139" i="35"/>
  <c r="CT160" i="35"/>
  <c r="AH158" i="35"/>
  <c r="AZ143" i="35"/>
  <c r="CK132" i="35"/>
  <c r="N156" i="35"/>
  <c r="CP158" i="35"/>
  <c r="AJ153" i="35"/>
  <c r="AA144" i="35"/>
  <c r="R147" i="35"/>
  <c r="BP158" i="35"/>
  <c r="CQ153" i="35"/>
  <c r="CG151" i="35"/>
  <c r="BZ144" i="35"/>
  <c r="AE159" i="35"/>
  <c r="I141" i="35"/>
  <c r="R160" i="35"/>
  <c r="CR124" i="35"/>
  <c r="CJ145" i="35"/>
  <c r="R158" i="35"/>
  <c r="AP155" i="35"/>
  <c r="BA139" i="35"/>
  <c r="CJ149" i="35"/>
  <c r="BV161" i="35"/>
  <c r="AO162" i="35"/>
  <c r="H161" i="35"/>
  <c r="CL148" i="35"/>
  <c r="BJ127" i="35"/>
  <c r="K129" i="35"/>
  <c r="CC146" i="35"/>
  <c r="AK158" i="35"/>
  <c r="CB158" i="35"/>
  <c r="AG153" i="35"/>
  <c r="CV158" i="35"/>
  <c r="CV141" i="35"/>
  <c r="W161" i="35"/>
  <c r="W145" i="35"/>
  <c r="AN131" i="35"/>
  <c r="AA133" i="35"/>
  <c r="AB163" i="35"/>
  <c r="BF162" i="35"/>
  <c r="G161" i="35"/>
  <c r="Z154" i="35"/>
  <c r="BK150" i="35"/>
  <c r="CK155" i="35"/>
  <c r="BK145" i="35"/>
  <c r="BV141" i="35"/>
  <c r="D128" i="35"/>
  <c r="CE127" i="35"/>
  <c r="E155" i="35"/>
  <c r="E144" i="35"/>
  <c r="CF146" i="35"/>
  <c r="CF160" i="35"/>
  <c r="CQ144" i="35"/>
  <c r="BY161" i="35"/>
  <c r="BS148" i="35"/>
  <c r="AJ155" i="35"/>
  <c r="Z127" i="35"/>
  <c r="CJ126" i="35"/>
  <c r="I160" i="35"/>
  <c r="CC164" i="35"/>
  <c r="AM144" i="35"/>
  <c r="CV157" i="35"/>
  <c r="U147" i="35"/>
  <c r="I157" i="35"/>
  <c r="CN164" i="35"/>
  <c r="C164" i="35"/>
  <c r="N115" i="35"/>
  <c r="AC145" i="35"/>
  <c r="AZ126" i="35"/>
  <c r="M163" i="35"/>
  <c r="I162" i="35"/>
  <c r="BA141" i="35"/>
  <c r="CI141" i="35"/>
  <c r="S81" i="35"/>
  <c r="AF102" i="35"/>
  <c r="AC70" i="35"/>
  <c r="BK60" i="35"/>
  <c r="BN62" i="35"/>
  <c r="BF69" i="35"/>
  <c r="CW71" i="35"/>
  <c r="BN93" i="35"/>
  <c r="CC93" i="35"/>
  <c r="BR70" i="35"/>
  <c r="CG95" i="35"/>
  <c r="BP85" i="35"/>
  <c r="BE70" i="35"/>
  <c r="AJ84" i="35"/>
  <c r="AW71" i="35"/>
  <c r="CL79" i="35"/>
  <c r="R91" i="35"/>
  <c r="BH73" i="35"/>
  <c r="K87" i="35"/>
  <c r="CF74" i="35"/>
  <c r="CH92" i="35"/>
  <c r="R73" i="35"/>
  <c r="D61" i="35"/>
  <c r="CT89" i="35"/>
  <c r="CJ77" i="35"/>
  <c r="AB81" i="35"/>
  <c r="CD87" i="35"/>
  <c r="L80" i="35"/>
  <c r="BI75" i="35"/>
  <c r="AI76" i="35"/>
  <c r="AZ89" i="35"/>
  <c r="AD59" i="35"/>
  <c r="BG99" i="35"/>
  <c r="H139" i="35"/>
  <c r="AK74" i="35"/>
  <c r="CX152" i="35"/>
  <c r="BQ61" i="35"/>
  <c r="AI60" i="35"/>
  <c r="AE107" i="35"/>
  <c r="CX67" i="35"/>
  <c r="CB59" i="35"/>
  <c r="CC68" i="35"/>
  <c r="BR59" i="35"/>
  <c r="CX80" i="35"/>
  <c r="K61" i="35"/>
  <c r="BN145" i="35"/>
  <c r="U94" i="35"/>
  <c r="AC83" i="35"/>
  <c r="K96" i="35"/>
  <c r="BQ76" i="35"/>
  <c r="BV115" i="35"/>
  <c r="N65" i="35"/>
  <c r="V86" i="35"/>
  <c r="L99" i="35"/>
  <c r="Y74" i="35"/>
  <c r="BJ139" i="35"/>
  <c r="CL93" i="35"/>
  <c r="BW93" i="35"/>
  <c r="X88" i="35"/>
  <c r="Y91" i="35"/>
  <c r="P79" i="35"/>
  <c r="L100" i="35"/>
  <c r="BC97" i="35"/>
  <c r="BK72" i="35"/>
  <c r="CV105" i="35"/>
  <c r="BM98" i="35"/>
  <c r="CP93" i="35"/>
  <c r="BW72" i="35"/>
  <c r="BF89" i="35"/>
  <c r="N98" i="35"/>
  <c r="CS63" i="35"/>
  <c r="AJ69" i="35"/>
  <c r="CL70" i="35"/>
  <c r="AR68" i="35"/>
  <c r="CR65" i="35"/>
  <c r="S60" i="35"/>
  <c r="BT107" i="35"/>
  <c r="BQ106" i="35"/>
  <c r="CW85" i="35"/>
  <c r="AD79" i="35"/>
  <c r="AJ65" i="35"/>
  <c r="CF69" i="35"/>
  <c r="BA91" i="35"/>
  <c r="BY96" i="35"/>
  <c r="BR93" i="35"/>
  <c r="Z77" i="35"/>
  <c r="X99" i="35"/>
  <c r="BR75" i="35"/>
  <c r="BD88" i="35"/>
  <c r="CG103" i="35"/>
  <c r="AU117" i="35"/>
  <c r="I73" i="35"/>
  <c r="BK68" i="35"/>
  <c r="AY105" i="35"/>
  <c r="CO66" i="35"/>
  <c r="CF81" i="35"/>
  <c r="G69" i="35"/>
  <c r="CA64" i="35"/>
  <c r="CW60" i="35"/>
  <c r="AW59" i="35"/>
  <c r="AC78" i="35"/>
  <c r="BG90" i="35"/>
  <c r="AA74" i="35"/>
  <c r="CX65" i="35"/>
  <c r="BF75" i="35"/>
  <c r="CF128" i="35"/>
  <c r="AY69" i="35"/>
  <c r="BN105" i="35"/>
  <c r="BN69" i="35"/>
  <c r="AH101" i="35"/>
  <c r="AW90" i="35"/>
  <c r="AH72" i="35"/>
  <c r="CL67" i="35"/>
  <c r="CP74" i="35"/>
  <c r="CN60" i="35"/>
  <c r="O75" i="35"/>
  <c r="CB71" i="35"/>
  <c r="CP69" i="35"/>
  <c r="CQ116" i="35"/>
  <c r="CT86" i="35"/>
  <c r="BN68" i="35"/>
  <c r="BC94" i="35"/>
  <c r="BB91" i="35"/>
  <c r="G106" i="35"/>
  <c r="BF99" i="35"/>
  <c r="L133" i="35"/>
  <c r="BK87" i="35"/>
  <c r="D101" i="35"/>
  <c r="AP82" i="35"/>
  <c r="CY62" i="35"/>
  <c r="BS62" i="35"/>
  <c r="Z67" i="35"/>
  <c r="BJ104" i="35"/>
  <c r="CQ99" i="35"/>
  <c r="BV63" i="35"/>
  <c r="BP91" i="35"/>
  <c r="CL126" i="35"/>
  <c r="M79" i="35"/>
  <c r="BU101" i="35"/>
  <c r="CK90" i="35"/>
  <c r="CJ76" i="35"/>
  <c r="CX60" i="35"/>
  <c r="J104" i="35"/>
  <c r="CE93" i="35"/>
  <c r="CT63" i="35"/>
  <c r="AH90" i="35"/>
  <c r="AP63" i="35"/>
  <c r="CV106" i="35"/>
  <c r="BD96" i="35"/>
  <c r="AT84" i="35"/>
  <c r="CW124" i="35"/>
  <c r="AO61" i="35"/>
  <c r="G74" i="35"/>
  <c r="CF115" i="35"/>
  <c r="AE60" i="35"/>
  <c r="BH77" i="35"/>
  <c r="BJ72" i="35"/>
  <c r="AV159" i="35"/>
  <c r="S72" i="35"/>
  <c r="AT92" i="35"/>
  <c r="BA67" i="35"/>
  <c r="AB93" i="35"/>
  <c r="CI156" i="35"/>
  <c r="AH141" i="35"/>
  <c r="CN155" i="35"/>
  <c r="M161" i="35"/>
  <c r="CE160" i="35"/>
  <c r="V141" i="35"/>
  <c r="AG154" i="35"/>
  <c r="BU140" i="35"/>
  <c r="AK147" i="35"/>
  <c r="P157" i="35"/>
  <c r="J161" i="35"/>
  <c r="AA157" i="35"/>
  <c r="AU147" i="35"/>
  <c r="AZ120" i="35"/>
  <c r="I140" i="35"/>
  <c r="AH156" i="35"/>
  <c r="CX164" i="35"/>
  <c r="BF154" i="35"/>
  <c r="BS149" i="35"/>
  <c r="CA140" i="35"/>
  <c r="CK117" i="35"/>
  <c r="AV129" i="35"/>
  <c r="BA140" i="35"/>
  <c r="BD161" i="35"/>
  <c r="AN144" i="35"/>
  <c r="AX143" i="35"/>
  <c r="X155" i="35"/>
  <c r="N139" i="35"/>
  <c r="AM149" i="35"/>
  <c r="AH146" i="35"/>
  <c r="BC151" i="35"/>
  <c r="I143" i="35"/>
  <c r="V150" i="35"/>
  <c r="L150" i="35"/>
  <c r="N153" i="35"/>
  <c r="Q158" i="35"/>
  <c r="Q155" i="35"/>
  <c r="CA144" i="35"/>
  <c r="CO146" i="35"/>
  <c r="W162" i="35"/>
  <c r="BW152" i="35"/>
  <c r="AG150" i="35"/>
  <c r="BT144" i="35"/>
  <c r="AJ139" i="35"/>
  <c r="CL162" i="35"/>
  <c r="W142" i="35"/>
  <c r="CV161" i="35"/>
  <c r="CN160" i="35"/>
  <c r="Q148" i="35"/>
  <c r="BH144" i="35"/>
  <c r="AJ157" i="35"/>
  <c r="AF156" i="35"/>
  <c r="O155" i="35"/>
  <c r="V154" i="35"/>
  <c r="CD153" i="35"/>
  <c r="BC147" i="35"/>
  <c r="Q163" i="35"/>
  <c r="BI139" i="35"/>
  <c r="CB110" i="35"/>
  <c r="BW122" i="35"/>
  <c r="CK159" i="35"/>
  <c r="CU143" i="35"/>
  <c r="W152" i="35"/>
  <c r="I142" i="35"/>
  <c r="BG142" i="35"/>
  <c r="J155" i="35"/>
  <c r="BE155" i="35"/>
  <c r="D162" i="35"/>
  <c r="CM148" i="35"/>
  <c r="P158" i="35"/>
  <c r="CX141" i="35"/>
  <c r="S144" i="35"/>
  <c r="AH161" i="35"/>
  <c r="L157" i="35"/>
  <c r="BO162" i="35"/>
  <c r="I164" i="35"/>
  <c r="BQ138" i="35"/>
  <c r="N160" i="35"/>
  <c r="Q162" i="35"/>
  <c r="CE148" i="35"/>
  <c r="CY163" i="35"/>
  <c r="K147" i="35"/>
  <c r="CN119" i="35"/>
  <c r="BA153" i="35"/>
  <c r="CO153" i="35"/>
  <c r="BA157" i="35"/>
  <c r="W155" i="35"/>
  <c r="AB161" i="35"/>
  <c r="CS155" i="35"/>
  <c r="CE151" i="35"/>
  <c r="C152" i="35"/>
  <c r="BY160" i="35"/>
  <c r="AO163" i="35"/>
  <c r="AW157" i="35"/>
  <c r="BC117" i="35"/>
  <c r="CY161" i="35"/>
  <c r="CF142" i="35"/>
  <c r="BV160" i="35"/>
  <c r="AG157" i="35"/>
  <c r="CB145" i="35"/>
  <c r="CB160" i="35"/>
  <c r="CI164" i="35"/>
  <c r="AS113" i="35"/>
  <c r="D150" i="35"/>
  <c r="BF152" i="35"/>
  <c r="CI154" i="35"/>
  <c r="CS161" i="35"/>
  <c r="AS154" i="35"/>
  <c r="BJ153" i="35"/>
  <c r="AZ157" i="35"/>
  <c r="T158" i="35"/>
  <c r="CN148" i="35"/>
  <c r="BB156" i="35"/>
  <c r="AN111" i="35"/>
  <c r="I144" i="35"/>
  <c r="CI129" i="35"/>
  <c r="H163" i="35"/>
  <c r="AI139" i="35"/>
  <c r="CD149" i="35"/>
  <c r="CB133" i="35"/>
  <c r="AS143" i="35"/>
  <c r="BM147" i="35"/>
  <c r="BR163" i="35"/>
  <c r="W157" i="35"/>
  <c r="CL149" i="35"/>
  <c r="AL129" i="35"/>
  <c r="AZ139" i="35"/>
  <c r="BL140" i="35"/>
  <c r="D163" i="35"/>
  <c r="BV148" i="35"/>
  <c r="AJ61" i="35"/>
  <c r="O71" i="35"/>
  <c r="W76" i="35"/>
  <c r="CW106" i="35"/>
  <c r="CS60" i="35"/>
  <c r="AC98" i="35"/>
  <c r="V88" i="35"/>
  <c r="BR95" i="35"/>
  <c r="AK98" i="35"/>
  <c r="BG74" i="35"/>
  <c r="H63" i="35"/>
  <c r="AB71" i="35"/>
  <c r="AU107" i="35"/>
  <c r="O59" i="35"/>
  <c r="X77" i="35"/>
  <c r="CS84" i="35"/>
  <c r="V85" i="35"/>
  <c r="AL67" i="35"/>
  <c r="BU80" i="35"/>
  <c r="CL135" i="35"/>
  <c r="AK61" i="35"/>
  <c r="CM69" i="35"/>
  <c r="Y138" i="35"/>
  <c r="CI87" i="35"/>
  <c r="BW65" i="35"/>
  <c r="BZ107" i="35"/>
  <c r="E66" i="35"/>
  <c r="AQ105" i="35"/>
  <c r="K74" i="35"/>
  <c r="U60" i="35"/>
  <c r="BZ147" i="35"/>
  <c r="N97" i="35"/>
  <c r="AI69" i="35"/>
  <c r="CI60" i="35"/>
  <c r="S69" i="35"/>
  <c r="CL68" i="35"/>
  <c r="C84" i="35"/>
  <c r="BC81" i="35"/>
  <c r="AR84" i="35"/>
  <c r="K62" i="35"/>
  <c r="BL69" i="35"/>
  <c r="R92" i="35"/>
  <c r="U65" i="35"/>
  <c r="E75" i="35"/>
  <c r="BV114" i="35"/>
  <c r="BO107" i="35"/>
  <c r="BT93" i="35"/>
  <c r="CJ78" i="35"/>
  <c r="AF117" i="35"/>
  <c r="CA86" i="35"/>
  <c r="AF66" i="35"/>
  <c r="AO146" i="35"/>
  <c r="R88" i="35"/>
  <c r="K103" i="35"/>
  <c r="X89" i="35"/>
  <c r="U72" i="35"/>
  <c r="F112" i="35"/>
  <c r="BM62" i="35"/>
  <c r="CI104" i="35"/>
  <c r="AR74" i="35"/>
  <c r="BY91" i="35"/>
  <c r="BW91" i="35"/>
  <c r="H134" i="35"/>
  <c r="CF61" i="35"/>
  <c r="AT67" i="35"/>
  <c r="CP62" i="35"/>
  <c r="BT77" i="35"/>
  <c r="AE105" i="35"/>
  <c r="CI68" i="35"/>
  <c r="AL87" i="35"/>
  <c r="CW87" i="35"/>
  <c r="AJ104" i="35"/>
  <c r="BL80" i="35"/>
  <c r="BC119" i="35"/>
  <c r="T104" i="35"/>
  <c r="X79" i="35"/>
  <c r="AC105" i="35"/>
  <c r="CE73" i="35"/>
  <c r="BE93" i="35"/>
  <c r="AZ107" i="35"/>
  <c r="AT82" i="35"/>
  <c r="CH66" i="35"/>
  <c r="BE64" i="35"/>
  <c r="AL108" i="35"/>
  <c r="BC77" i="35"/>
  <c r="BD89" i="35"/>
  <c r="CT72" i="35"/>
  <c r="M107" i="35"/>
  <c r="AG74" i="35"/>
  <c r="BZ68" i="35"/>
  <c r="CF70" i="35"/>
  <c r="CV83" i="35"/>
  <c r="CL75" i="35"/>
  <c r="CC61" i="35"/>
  <c r="BP88" i="35"/>
  <c r="AH61" i="35"/>
  <c r="CR82" i="35"/>
  <c r="BK62" i="35"/>
  <c r="BS96" i="35"/>
  <c r="AQ63" i="35"/>
  <c r="Q69" i="35"/>
  <c r="BZ97" i="35"/>
  <c r="AV103" i="35"/>
  <c r="U63" i="35"/>
  <c r="AM86" i="35"/>
  <c r="AF63" i="35"/>
  <c r="AO121" i="35"/>
  <c r="BC76" i="35"/>
  <c r="AY119" i="35"/>
  <c r="AB90" i="35"/>
  <c r="K124" i="35"/>
  <c r="CP79" i="35"/>
  <c r="AO59" i="35"/>
  <c r="CG132" i="35"/>
  <c r="AL127" i="35"/>
  <c r="J82" i="35"/>
  <c r="BA64" i="35"/>
  <c r="BX85" i="35"/>
  <c r="AO76" i="35"/>
  <c r="T69" i="35"/>
  <c r="CJ112" i="35"/>
  <c r="CB98" i="35"/>
  <c r="BP60" i="35"/>
  <c r="CQ66" i="35"/>
  <c r="AU79" i="35"/>
  <c r="BV65" i="35"/>
  <c r="H87" i="35"/>
  <c r="BF105" i="35"/>
  <c r="BK59" i="35"/>
  <c r="K76" i="35"/>
  <c r="CF88" i="35"/>
  <c r="AE67" i="35"/>
  <c r="BS99" i="35"/>
  <c r="AB99" i="35"/>
  <c r="BI59" i="35"/>
  <c r="AL63" i="35"/>
  <c r="N101" i="35"/>
  <c r="AG113" i="35"/>
  <c r="AZ99" i="35"/>
  <c r="AH70" i="35"/>
  <c r="AM88" i="35"/>
  <c r="AN101" i="35"/>
  <c r="CK116" i="35"/>
  <c r="CM68" i="35"/>
  <c r="CR104" i="35"/>
  <c r="T108" i="35"/>
  <c r="AY87" i="35"/>
  <c r="BV119" i="35"/>
  <c r="AE72" i="35"/>
  <c r="AT60" i="35"/>
  <c r="BL71" i="35"/>
  <c r="BT99" i="35"/>
  <c r="U88" i="35"/>
  <c r="AL98" i="35"/>
  <c r="AP84" i="35"/>
  <c r="AW91" i="35"/>
  <c r="BE76" i="35"/>
  <c r="U125" i="35"/>
  <c r="K159" i="35"/>
  <c r="CI64" i="35"/>
  <c r="BE100" i="35"/>
  <c r="AY96" i="35"/>
  <c r="CI61" i="35"/>
  <c r="CV68" i="35"/>
  <c r="BS103" i="35"/>
  <c r="CM111" i="35"/>
  <c r="BD106" i="35"/>
  <c r="V61" i="35"/>
  <c r="CR102" i="35"/>
  <c r="AU89" i="35"/>
  <c r="AM101" i="35"/>
  <c r="CG91" i="35"/>
  <c r="Y90" i="35"/>
  <c r="BH95" i="35"/>
  <c r="E103" i="35"/>
  <c r="I105" i="35"/>
  <c r="T94" i="35"/>
  <c r="C97" i="35"/>
  <c r="G144" i="35"/>
  <c r="BD67" i="35"/>
  <c r="BJ97" i="35"/>
  <c r="F100" i="35"/>
  <c r="BQ68" i="35"/>
  <c r="BU82" i="35"/>
  <c r="CG72" i="35"/>
  <c r="M65" i="35"/>
  <c r="CP65" i="35"/>
  <c r="T68" i="35"/>
  <c r="BF123" i="35"/>
  <c r="J103" i="35"/>
  <c r="X104" i="35"/>
  <c r="CI91" i="35"/>
  <c r="AL74" i="35"/>
  <c r="AZ94" i="35"/>
  <c r="CX130" i="35"/>
  <c r="O127" i="35"/>
  <c r="N83" i="35"/>
  <c r="I137" i="35"/>
  <c r="AT85" i="35"/>
  <c r="BT106" i="35"/>
  <c r="CT146" i="35"/>
  <c r="BC92" i="35"/>
  <c r="BM102" i="35"/>
  <c r="BF76" i="35"/>
  <c r="AE81" i="35"/>
  <c r="V76" i="35"/>
  <c r="BR62" i="35"/>
  <c r="BL75" i="35"/>
  <c r="AJ92" i="35"/>
  <c r="BP80" i="35"/>
  <c r="CY103" i="35"/>
  <c r="BO103" i="35"/>
  <c r="Y80" i="35"/>
  <c r="AO75" i="35"/>
  <c r="CU69" i="35"/>
  <c r="I74" i="35"/>
  <c r="CV113" i="35"/>
  <c r="CX99" i="35"/>
  <c r="U95" i="35"/>
  <c r="CI69" i="35"/>
  <c r="CA108" i="35"/>
  <c r="BR107" i="35"/>
  <c r="BL95" i="35"/>
  <c r="BO101" i="35"/>
  <c r="AN71" i="35"/>
  <c r="CT69" i="35"/>
  <c r="AO100" i="35"/>
  <c r="AW70" i="35"/>
  <c r="AB111" i="35"/>
  <c r="BL102" i="35"/>
  <c r="S108" i="35"/>
  <c r="CW104" i="35"/>
  <c r="CU103" i="35"/>
  <c r="L87" i="35"/>
  <c r="AV101" i="35"/>
  <c r="AJ74" i="35"/>
  <c r="CR75" i="35"/>
  <c r="E106" i="35"/>
  <c r="BB73" i="35"/>
  <c r="CX90" i="35"/>
  <c r="Q103" i="35"/>
  <c r="BC78" i="35"/>
  <c r="CV71" i="35"/>
  <c r="W73" i="35"/>
  <c r="CY79" i="35"/>
  <c r="BJ84" i="35"/>
  <c r="CZ101" i="35"/>
  <c r="W63" i="35"/>
  <c r="Z112" i="35"/>
  <c r="CR99" i="35"/>
  <c r="AP145" i="35"/>
  <c r="CI77" i="35"/>
  <c r="AU63" i="35"/>
  <c r="S76" i="35"/>
  <c r="AW108" i="35"/>
  <c r="AF79" i="35"/>
  <c r="N67" i="35"/>
  <c r="AO77" i="35"/>
  <c r="G113" i="35"/>
  <c r="CB65" i="35"/>
  <c r="CB91" i="35"/>
  <c r="BM60" i="35"/>
  <c r="BJ83" i="35"/>
  <c r="CW79" i="35"/>
  <c r="CJ119" i="35"/>
  <c r="AR157" i="35"/>
  <c r="CE64" i="35"/>
  <c r="CZ71" i="35"/>
  <c r="BZ62" i="35"/>
  <c r="CS65" i="35"/>
  <c r="Q61" i="35"/>
  <c r="CU89" i="35"/>
  <c r="CZ95" i="35"/>
  <c r="CA63" i="35"/>
  <c r="BR82" i="35"/>
  <c r="CE70" i="35"/>
  <c r="R111" i="35"/>
  <c r="H92" i="35"/>
  <c r="CQ109" i="35"/>
  <c r="BV113" i="35"/>
  <c r="CM62" i="35"/>
  <c r="I71" i="35"/>
  <c r="BF94" i="35"/>
  <c r="BU116" i="35"/>
  <c r="CD75" i="35"/>
  <c r="CX94" i="35"/>
  <c r="BH131" i="35"/>
  <c r="CE59" i="35"/>
  <c r="CK97" i="35"/>
  <c r="AL71" i="35"/>
  <c r="BR89" i="35"/>
  <c r="CK64" i="35"/>
  <c r="BI103" i="35"/>
  <c r="CS79" i="35"/>
  <c r="V64" i="35"/>
  <c r="AA79" i="35"/>
  <c r="CS62" i="35"/>
  <c r="CK101" i="35"/>
  <c r="AP69" i="35"/>
  <c r="CF60" i="35"/>
  <c r="AN91" i="35"/>
  <c r="BE112" i="35"/>
  <c r="AV97" i="35"/>
  <c r="E62" i="35"/>
  <c r="BU67" i="35"/>
  <c r="I88" i="35"/>
  <c r="AI85" i="35"/>
  <c r="V72" i="35"/>
  <c r="BY65" i="35"/>
  <c r="CE71" i="35"/>
  <c r="AJ85" i="35"/>
  <c r="T100" i="35"/>
  <c r="BK86" i="35"/>
  <c r="AF74" i="35"/>
  <c r="CP72" i="35"/>
  <c r="U113" i="35"/>
  <c r="AM77" i="35"/>
  <c r="AM90" i="35"/>
  <c r="Q93" i="35"/>
  <c r="AC65" i="35"/>
  <c r="T106" i="35"/>
  <c r="AF77" i="35"/>
  <c r="G82" i="35"/>
  <c r="AK103" i="35"/>
  <c r="AL66" i="35"/>
  <c r="AY120" i="35"/>
  <c r="F76" i="35"/>
  <c r="CB109" i="35"/>
  <c r="BK63" i="35"/>
  <c r="BG76" i="35"/>
  <c r="AY85" i="35"/>
  <c r="F63" i="35"/>
  <c r="Y95" i="35"/>
  <c r="CW84" i="35"/>
  <c r="CT105" i="35"/>
  <c r="AF95" i="35"/>
  <c r="AM65" i="35"/>
  <c r="CW91" i="35"/>
  <c r="AP66" i="35"/>
  <c r="L91" i="35"/>
  <c r="AD130" i="35"/>
  <c r="AQ94" i="35"/>
  <c r="AZ90" i="35"/>
  <c r="CD95" i="35"/>
  <c r="AY63" i="35"/>
  <c r="AE63" i="35"/>
  <c r="BE84" i="35"/>
  <c r="M100" i="35"/>
  <c r="CQ63" i="35"/>
  <c r="CW72" i="35"/>
  <c r="F64" i="35"/>
  <c r="CZ106" i="35"/>
  <c r="BH81" i="35"/>
  <c r="BK126" i="35"/>
  <c r="T81" i="35"/>
  <c r="BG79" i="35"/>
  <c r="BN59" i="35"/>
  <c r="CJ72" i="35"/>
  <c r="U101" i="35"/>
  <c r="CL113" i="35"/>
  <c r="CJ83" i="35"/>
  <c r="AH62" i="35"/>
  <c r="BE133" i="35"/>
  <c r="M101" i="35"/>
  <c r="AB94" i="35"/>
  <c r="AD89" i="35"/>
  <c r="AJ73" i="35"/>
  <c r="Z107" i="35"/>
  <c r="AO114" i="35"/>
  <c r="BO159" i="35"/>
  <c r="BC112" i="35"/>
  <c r="BT108" i="35"/>
  <c r="BP102" i="35"/>
  <c r="BG131" i="35"/>
  <c r="AO118" i="35"/>
  <c r="AI131" i="35"/>
  <c r="BK128" i="35"/>
  <c r="CD94" i="35"/>
  <c r="CZ119" i="35"/>
  <c r="AC112" i="35"/>
  <c r="CU147" i="35"/>
  <c r="CP118" i="35"/>
  <c r="N136" i="35"/>
  <c r="X116" i="35"/>
  <c r="W116" i="35"/>
  <c r="AK125" i="35"/>
  <c r="CF144" i="35"/>
  <c r="CU137" i="35"/>
  <c r="BC160" i="35"/>
  <c r="BI81" i="35"/>
  <c r="BO112" i="35"/>
  <c r="AL111" i="35"/>
  <c r="CO135" i="35"/>
  <c r="BU120" i="35"/>
  <c r="AC107" i="35"/>
  <c r="CT158" i="35"/>
  <c r="BG97" i="35"/>
  <c r="CQ86" i="35"/>
  <c r="F117" i="35"/>
  <c r="BN81" i="35"/>
  <c r="Y117" i="35"/>
  <c r="BX141" i="35"/>
  <c r="BT159" i="35"/>
  <c r="H133" i="35"/>
  <c r="AP156" i="35"/>
  <c r="AF158" i="35"/>
  <c r="BC122" i="35"/>
  <c r="AB135" i="35"/>
  <c r="CD115" i="35"/>
  <c r="CQ133" i="35"/>
  <c r="BH92" i="35"/>
  <c r="AW159" i="35"/>
  <c r="BB146" i="35"/>
  <c r="BZ148" i="35"/>
  <c r="K158" i="35"/>
  <c r="M88" i="35"/>
  <c r="G146" i="35"/>
  <c r="BJ107" i="35"/>
  <c r="H102" i="35"/>
  <c r="BS137" i="35"/>
  <c r="J122" i="35"/>
  <c r="AL114" i="35"/>
  <c r="BQ115" i="35"/>
  <c r="BW95" i="35"/>
  <c r="BA126" i="35"/>
  <c r="AE112" i="35"/>
  <c r="CS140" i="35"/>
  <c r="CA149" i="35"/>
  <c r="G97" i="35"/>
  <c r="E131" i="35"/>
  <c r="CK112" i="35"/>
  <c r="I96" i="35"/>
  <c r="I94" i="35"/>
  <c r="Z95" i="35"/>
  <c r="BA61" i="35"/>
  <c r="CQ83" i="35"/>
  <c r="CZ162" i="35"/>
  <c r="BS153" i="35"/>
  <c r="BB149" i="35"/>
  <c r="CP154" i="35"/>
  <c r="G94" i="35"/>
  <c r="AE109" i="35"/>
  <c r="AV80" i="35"/>
  <c r="CI161" i="35"/>
  <c r="AW147" i="35"/>
  <c r="AW129" i="35"/>
  <c r="Y105" i="35"/>
  <c r="BI131" i="35"/>
  <c r="AO144" i="35"/>
  <c r="AH138" i="35"/>
  <c r="CU138" i="35"/>
  <c r="U164" i="35"/>
  <c r="AV125" i="35"/>
  <c r="AO130" i="35"/>
  <c r="CK106" i="35"/>
  <c r="AK111" i="35"/>
  <c r="AQ110" i="35"/>
  <c r="AU135" i="35"/>
  <c r="W163" i="35"/>
  <c r="BD85" i="35"/>
  <c r="CS81" i="35"/>
  <c r="CZ117" i="35"/>
  <c r="AW136" i="35"/>
  <c r="CM93" i="35"/>
  <c r="CU65" i="35"/>
  <c r="AS86" i="35"/>
  <c r="Q70" i="35"/>
  <c r="AY78" i="35"/>
  <c r="CX161" i="35"/>
  <c r="AF133" i="35"/>
  <c r="K156" i="35"/>
  <c r="AK107" i="35"/>
  <c r="BE129" i="35"/>
  <c r="BD116" i="35"/>
  <c r="AD118" i="35"/>
  <c r="X114" i="35"/>
  <c r="AQ98" i="35"/>
  <c r="BX112" i="35"/>
  <c r="AX131" i="35"/>
  <c r="CO147" i="35"/>
  <c r="G102" i="35"/>
  <c r="BJ163" i="35"/>
  <c r="CA150" i="35"/>
  <c r="CK154" i="35"/>
  <c r="AS89" i="35"/>
  <c r="AC102" i="35"/>
  <c r="F126" i="35"/>
  <c r="AN130" i="35"/>
  <c r="BB157" i="35"/>
  <c r="CZ130" i="35"/>
  <c r="N111" i="35"/>
  <c r="BU112" i="35"/>
  <c r="E89" i="35"/>
  <c r="BP118" i="35"/>
  <c r="Q133" i="35"/>
  <c r="CA145" i="35"/>
  <c r="CJ109" i="35"/>
  <c r="S123" i="35"/>
  <c r="CS145" i="35"/>
  <c r="BW99" i="35"/>
  <c r="CW100" i="35"/>
  <c r="CV96" i="35"/>
  <c r="BV155" i="35"/>
  <c r="S115" i="35"/>
  <c r="R157" i="35"/>
  <c r="C155" i="35"/>
  <c r="CU133" i="35"/>
  <c r="BB147" i="35"/>
  <c r="BT119" i="35"/>
  <c r="X157" i="35"/>
  <c r="CH90" i="35"/>
  <c r="BB119" i="35"/>
  <c r="BH132" i="35"/>
  <c r="BJ121" i="35"/>
  <c r="CB122" i="35"/>
  <c r="CP102" i="35"/>
  <c r="CU142" i="35"/>
  <c r="CI128" i="35"/>
  <c r="AR138" i="35"/>
  <c r="Y128" i="35"/>
  <c r="H97" i="35"/>
  <c r="BP123" i="35"/>
  <c r="AM143" i="35"/>
  <c r="AR136" i="35"/>
  <c r="BL129" i="35"/>
  <c r="BY116" i="35"/>
  <c r="AP118" i="35"/>
  <c r="T114" i="35"/>
  <c r="AE70" i="35"/>
  <c r="BY162" i="35"/>
  <c r="CF108" i="35"/>
  <c r="E139" i="35"/>
  <c r="AQ74" i="35"/>
  <c r="J124" i="35"/>
  <c r="CD110" i="35"/>
  <c r="N90" i="35"/>
  <c r="BO136" i="35"/>
  <c r="U77" i="35"/>
  <c r="CC137" i="35"/>
  <c r="BO119" i="35"/>
  <c r="CS153" i="35"/>
  <c r="CZ118" i="35"/>
  <c r="BS131" i="35"/>
  <c r="AV116" i="35"/>
  <c r="AF118" i="35"/>
  <c r="CQ120" i="35"/>
  <c r="CM89" i="35"/>
  <c r="L156" i="35"/>
  <c r="AK78" i="35"/>
  <c r="CB118" i="35"/>
  <c r="AL117" i="35"/>
  <c r="H106" i="35"/>
  <c r="AX127" i="35"/>
  <c r="BK113" i="35"/>
  <c r="BB137" i="35"/>
  <c r="D103" i="35"/>
  <c r="BZ74" i="35"/>
  <c r="CK142" i="35"/>
  <c r="M156" i="35"/>
  <c r="BB128" i="35"/>
  <c r="BM84" i="35"/>
  <c r="W121" i="35"/>
  <c r="AM114" i="35"/>
  <c r="CL127" i="35"/>
  <c r="CD155" i="35"/>
  <c r="I127" i="35"/>
  <c r="Q108" i="35"/>
  <c r="AO109" i="35"/>
  <c r="AU84" i="35"/>
  <c r="AP115" i="35"/>
  <c r="CN130" i="35"/>
  <c r="AM87" i="35"/>
  <c r="CT75" i="35"/>
  <c r="CH95" i="35"/>
  <c r="BP117" i="35"/>
  <c r="AF124" i="35"/>
  <c r="CO162" i="35"/>
  <c r="AN108" i="35"/>
  <c r="S152" i="35"/>
  <c r="K142" i="35"/>
  <c r="F109" i="35"/>
  <c r="Q112" i="35"/>
  <c r="BK134" i="35"/>
  <c r="BV136" i="35"/>
  <c r="BA104" i="35"/>
  <c r="AW137" i="35"/>
  <c r="AJ102" i="35"/>
  <c r="AK133" i="35"/>
  <c r="W132" i="35"/>
  <c r="CN116" i="35"/>
  <c r="W109" i="35"/>
  <c r="AB128" i="35"/>
  <c r="BE120" i="35"/>
  <c r="AT122" i="35"/>
  <c r="BX96" i="35"/>
  <c r="CL123" i="35"/>
  <c r="V136" i="35"/>
  <c r="BK148" i="35"/>
  <c r="CJ111" i="35"/>
  <c r="AU106" i="35"/>
  <c r="CA130" i="35"/>
  <c r="CB124" i="35"/>
  <c r="BZ110" i="35"/>
  <c r="P110" i="35"/>
  <c r="BZ123" i="35"/>
  <c r="D126" i="35"/>
  <c r="AU99" i="35"/>
  <c r="CZ126" i="35"/>
  <c r="CR113" i="35"/>
  <c r="CC70" i="35"/>
  <c r="D97" i="35"/>
  <c r="BT79" i="35"/>
  <c r="BJ98" i="35"/>
  <c r="CC141" i="35"/>
  <c r="AQ136" i="35"/>
  <c r="AO164" i="35"/>
  <c r="AO92" i="35"/>
  <c r="BK152" i="35"/>
  <c r="CP131" i="35"/>
  <c r="AP109" i="35"/>
  <c r="CK133" i="35"/>
  <c r="I99" i="35"/>
  <c r="AW143" i="35"/>
  <c r="AZ117" i="35"/>
  <c r="T149" i="35"/>
  <c r="AS82" i="35"/>
  <c r="CJ140" i="35"/>
  <c r="BT131" i="35"/>
  <c r="CQ160" i="35"/>
  <c r="CG147" i="35"/>
  <c r="D120" i="35"/>
  <c r="BP121" i="35"/>
  <c r="CV89" i="35"/>
  <c r="CQ138" i="35"/>
  <c r="AW125" i="35"/>
  <c r="CL101" i="35"/>
  <c r="AL158" i="35"/>
  <c r="Q134" i="35"/>
  <c r="CE140" i="35"/>
  <c r="AM118" i="35"/>
  <c r="BG75" i="35"/>
  <c r="L79" i="35"/>
  <c r="BT97" i="35"/>
  <c r="AZ160" i="35"/>
  <c r="CL160" i="35"/>
  <c r="CJ122" i="35"/>
  <c r="CX147" i="35"/>
  <c r="AY155" i="35"/>
  <c r="BV75" i="35"/>
  <c r="CJ128" i="35"/>
  <c r="M114" i="35"/>
  <c r="CD119" i="35"/>
  <c r="BW116" i="35"/>
  <c r="AW80" i="35"/>
  <c r="N152" i="35"/>
  <c r="BY135" i="35"/>
  <c r="CA104" i="35"/>
  <c r="BC89" i="35"/>
  <c r="BD77" i="35"/>
  <c r="AF67" i="35"/>
  <c r="AZ69" i="35"/>
  <c r="BA78" i="35"/>
  <c r="Y61" i="35"/>
  <c r="BY81" i="35"/>
  <c r="BO75" i="35"/>
  <c r="BC107" i="35"/>
  <c r="L61" i="35"/>
  <c r="K113" i="35"/>
  <c r="BR80" i="35"/>
  <c r="AX99" i="35"/>
  <c r="D87" i="35"/>
  <c r="CX95" i="35"/>
  <c r="CE80" i="35"/>
  <c r="CI67" i="35"/>
  <c r="U70" i="35"/>
  <c r="AD116" i="35"/>
  <c r="AA86" i="35"/>
  <c r="BO81" i="35"/>
  <c r="AC62" i="35"/>
  <c r="CY61" i="35"/>
  <c r="L60" i="35"/>
  <c r="AW95" i="35"/>
  <c r="CG69" i="35"/>
  <c r="CV121" i="35"/>
  <c r="K79" i="35"/>
  <c r="BM75" i="35"/>
  <c r="AD92" i="35"/>
  <c r="BB106" i="35"/>
  <c r="CM105" i="35"/>
  <c r="CY73" i="35"/>
  <c r="BQ96" i="35"/>
  <c r="CW70" i="35"/>
  <c r="AA83" i="35"/>
  <c r="CE96" i="35"/>
  <c r="CI79" i="35"/>
  <c r="S74" i="35"/>
  <c r="CN93" i="35"/>
  <c r="CP110" i="35"/>
  <c r="P74" i="35"/>
  <c r="AS120" i="35"/>
  <c r="AK90" i="35"/>
  <c r="CJ95" i="35"/>
  <c r="M133" i="35"/>
  <c r="AF99" i="35"/>
  <c r="BW68" i="35"/>
  <c r="AB63" i="35"/>
  <c r="CM61" i="35"/>
  <c r="BY64" i="35"/>
  <c r="BR103" i="35"/>
  <c r="H79" i="35"/>
  <c r="CJ62" i="35"/>
  <c r="AD86" i="35"/>
  <c r="BB81" i="35"/>
  <c r="CW77" i="35"/>
  <c r="CA117" i="35"/>
  <c r="CN98" i="35"/>
  <c r="BG80" i="35"/>
  <c r="AX97" i="35"/>
  <c r="M71" i="35"/>
  <c r="CJ79" i="35"/>
  <c r="CW74" i="35"/>
  <c r="AB129" i="35"/>
  <c r="L74" i="35"/>
  <c r="CQ82" i="35"/>
  <c r="BG81" i="35"/>
  <c r="Z84" i="35"/>
  <c r="BE97" i="35"/>
  <c r="AR75" i="35"/>
  <c r="AA77" i="35"/>
  <c r="V93" i="35"/>
  <c r="AA62" i="35"/>
  <c r="BB67" i="35"/>
  <c r="BD84" i="35"/>
  <c r="CC62" i="35"/>
  <c r="AB64" i="35"/>
  <c r="CJ81" i="35"/>
  <c r="CV59" i="35"/>
  <c r="N92" i="35"/>
  <c r="S98" i="35"/>
  <c r="CQ143" i="35"/>
  <c r="BA74" i="35"/>
  <c r="BM61" i="35"/>
  <c r="BH87" i="35"/>
  <c r="CJ61" i="35"/>
  <c r="BF74" i="35"/>
  <c r="CN68" i="35"/>
  <c r="AX87" i="35"/>
  <c r="BZ100" i="35"/>
  <c r="G77" i="35"/>
  <c r="CS72" i="35"/>
  <c r="BZ135" i="35"/>
  <c r="G62" i="35"/>
  <c r="CU88" i="35"/>
  <c r="AX93" i="35"/>
  <c r="AP103" i="35"/>
  <c r="I86" i="35"/>
  <c r="R141" i="35"/>
  <c r="BT81" i="35"/>
  <c r="D92" i="35"/>
  <c r="CZ102" i="35"/>
  <c r="CH163" i="35"/>
  <c r="X67" i="35"/>
  <c r="J63" i="35"/>
  <c r="E91" i="35"/>
  <c r="AQ65" i="35"/>
  <c r="AH88" i="35"/>
  <c r="AF65" i="35"/>
  <c r="S93" i="35"/>
  <c r="CE61" i="35"/>
  <c r="BS84" i="35"/>
  <c r="CY74" i="35"/>
  <c r="AA94" i="35"/>
  <c r="CP80" i="35"/>
  <c r="BP70" i="35"/>
  <c r="AG91" i="35"/>
  <c r="CQ71" i="35"/>
  <c r="CH67" i="35"/>
  <c r="AR96" i="35"/>
  <c r="AK94" i="35"/>
  <c r="CH68" i="35"/>
  <c r="L83" i="35"/>
  <c r="N69" i="35"/>
  <c r="BH97" i="35"/>
  <c r="CO70" i="35"/>
  <c r="CC69" i="35"/>
  <c r="P80" i="35"/>
  <c r="CP100" i="35"/>
  <c r="F73" i="35"/>
  <c r="CJ70" i="35"/>
  <c r="CI101" i="35"/>
  <c r="AB75" i="35"/>
  <c r="BQ69" i="35"/>
  <c r="D62" i="35"/>
  <c r="T70" i="35"/>
  <c r="U66" i="35"/>
  <c r="AA96" i="35"/>
  <c r="CW107" i="35"/>
  <c r="AZ95" i="35"/>
  <c r="BW61" i="35"/>
  <c r="BZ60" i="35"/>
  <c r="AL101" i="35"/>
  <c r="AR104" i="35"/>
  <c r="BX90" i="35"/>
  <c r="CA81" i="35"/>
  <c r="BA121" i="35"/>
  <c r="BM76" i="35"/>
  <c r="H131" i="35"/>
  <c r="AY84" i="35"/>
  <c r="AW123" i="35"/>
  <c r="CH61" i="35"/>
  <c r="CG92" i="35"/>
  <c r="K78" i="35"/>
  <c r="BJ87" i="35"/>
  <c r="AI126" i="35"/>
  <c r="CV87" i="35"/>
  <c r="AP86" i="35"/>
  <c r="AM97" i="35"/>
  <c r="AL59" i="35"/>
  <c r="BM67" i="35"/>
  <c r="CG77" i="35"/>
  <c r="AE100" i="35"/>
  <c r="AY70" i="35"/>
  <c r="BT83" i="35"/>
  <c r="AU59" i="35"/>
  <c r="CA92" i="35"/>
  <c r="T60" i="35"/>
  <c r="X72" i="35"/>
  <c r="BU66" i="35"/>
  <c r="AV89" i="35"/>
  <c r="CV102" i="35"/>
  <c r="AA60" i="35"/>
  <c r="BN92" i="35"/>
  <c r="T86" i="35"/>
  <c r="CI90" i="35"/>
  <c r="S143" i="35"/>
  <c r="N113" i="35"/>
  <c r="AG102" i="35"/>
  <c r="X117" i="35"/>
  <c r="BY70" i="35"/>
  <c r="D106" i="35"/>
  <c r="J109" i="35"/>
  <c r="AE104" i="35"/>
  <c r="BF103" i="35"/>
  <c r="M74" i="35"/>
  <c r="BO66" i="35"/>
  <c r="CE150" i="35"/>
  <c r="BN85" i="35"/>
  <c r="BB102" i="35"/>
  <c r="AG63" i="35"/>
  <c r="R100" i="35"/>
  <c r="BI64" i="35"/>
  <c r="X74" i="35"/>
  <c r="CU74" i="35"/>
  <c r="BC72" i="35"/>
  <c r="CY106" i="35"/>
  <c r="Z63" i="35"/>
  <c r="AJ71" i="35"/>
  <c r="V94" i="35"/>
  <c r="BT124" i="35"/>
  <c r="CB94" i="35"/>
  <c r="CN69" i="35"/>
  <c r="CJ103" i="35"/>
  <c r="CJ93" i="35"/>
  <c r="M102" i="35"/>
  <c r="BL64" i="35"/>
  <c r="BL130" i="35"/>
  <c r="BO82" i="35"/>
  <c r="BQ73" i="35"/>
  <c r="C67" i="35"/>
  <c r="X66" i="35"/>
  <c r="BW62" i="35"/>
  <c r="BY69" i="35"/>
  <c r="G107" i="35"/>
  <c r="BV85" i="35"/>
  <c r="BY148" i="35"/>
  <c r="AE148" i="35"/>
  <c r="BF157" i="35"/>
  <c r="CS120" i="35"/>
  <c r="BQ122" i="35"/>
  <c r="G92" i="35"/>
  <c r="AE91" i="35"/>
  <c r="BF119" i="35"/>
  <c r="CJ132" i="35"/>
  <c r="S109" i="35"/>
  <c r="AF145" i="35"/>
  <c r="C100" i="35"/>
  <c r="F128" i="35"/>
  <c r="V128" i="35"/>
  <c r="S133" i="35"/>
  <c r="AM160" i="35"/>
  <c r="AM133" i="35"/>
  <c r="D132" i="35"/>
  <c r="I101" i="35"/>
  <c r="CD129" i="35"/>
  <c r="BN116" i="35"/>
  <c r="AW111" i="35"/>
  <c r="BU132" i="35"/>
  <c r="BL70" i="35"/>
  <c r="CJ162" i="35"/>
  <c r="BP136" i="35"/>
  <c r="CY147" i="35"/>
  <c r="AG79" i="35"/>
  <c r="CI113" i="35"/>
  <c r="BM110" i="35"/>
  <c r="CH88" i="35"/>
  <c r="CN117" i="35"/>
  <c r="AO105" i="35"/>
  <c r="X101" i="35"/>
  <c r="BL90" i="35"/>
  <c r="CW108" i="35"/>
  <c r="X143" i="35"/>
  <c r="CX135" i="35"/>
  <c r="BT121" i="35"/>
  <c r="CF124" i="35"/>
  <c r="AT125" i="35"/>
  <c r="Q104" i="35"/>
  <c r="AZ140" i="35"/>
  <c r="CG74" i="35"/>
  <c r="O124" i="35"/>
  <c r="P122" i="35"/>
  <c r="U142" i="35"/>
  <c r="AV131" i="35"/>
  <c r="AU118" i="35"/>
  <c r="CT114" i="35"/>
  <c r="AL112" i="35"/>
  <c r="CP76" i="35"/>
  <c r="BV112" i="35"/>
  <c r="CV110" i="35"/>
  <c r="G116" i="35"/>
  <c r="BX149" i="35"/>
  <c r="BF71" i="35"/>
  <c r="AC156" i="35"/>
  <c r="CN161" i="35"/>
  <c r="Z73" i="35"/>
  <c r="CE135" i="35"/>
  <c r="AK121" i="35"/>
  <c r="AB113" i="35"/>
  <c r="K114" i="35"/>
  <c r="H89" i="35"/>
  <c r="AF130" i="35"/>
  <c r="CV117" i="35"/>
  <c r="AQ83" i="35"/>
  <c r="CJ102" i="35"/>
  <c r="G70" i="35"/>
  <c r="AN104" i="35"/>
  <c r="AB95" i="35"/>
  <c r="BX156" i="35"/>
  <c r="BT122" i="35"/>
  <c r="AJ109" i="35"/>
  <c r="AA121" i="35"/>
  <c r="CD120" i="35"/>
  <c r="CS123" i="35"/>
  <c r="H150" i="35"/>
  <c r="W84" i="35"/>
  <c r="F127" i="35"/>
  <c r="R114" i="35"/>
  <c r="E126" i="35"/>
  <c r="CS92" i="35"/>
  <c r="BH117" i="35"/>
  <c r="BC111" i="35"/>
  <c r="H148" i="35"/>
  <c r="AH111" i="35"/>
  <c r="AR130" i="35"/>
  <c r="AI132" i="35"/>
  <c r="H149" i="35"/>
  <c r="BL82" i="35"/>
  <c r="AW142" i="35"/>
  <c r="AY129" i="35"/>
  <c r="BT129" i="35"/>
  <c r="CX138" i="35"/>
  <c r="AO111" i="35"/>
  <c r="BM109" i="35"/>
  <c r="BA133" i="35"/>
  <c r="AN156" i="35"/>
  <c r="CV77" i="35"/>
  <c r="AG73" i="35"/>
  <c r="BQ89" i="35"/>
  <c r="CW89" i="35"/>
  <c r="AC80" i="35"/>
  <c r="AB115" i="35"/>
  <c r="AN153" i="35"/>
  <c r="AB133" i="35"/>
  <c r="CK119" i="35"/>
  <c r="CR122" i="35"/>
  <c r="CO122" i="35"/>
  <c r="BV104" i="35"/>
  <c r="CQ151" i="35"/>
  <c r="BY72" i="35"/>
  <c r="BF121" i="35"/>
  <c r="AM119" i="35"/>
  <c r="AR147" i="35"/>
  <c r="AN129" i="35"/>
  <c r="Q116" i="35"/>
  <c r="CZ108" i="35"/>
  <c r="BS109" i="35"/>
  <c r="AM71" i="35"/>
  <c r="AH109" i="35"/>
  <c r="CF106" i="35"/>
  <c r="BW154" i="35"/>
  <c r="V109" i="35"/>
  <c r="AH78" i="35"/>
  <c r="S161" i="35"/>
  <c r="BG121" i="35"/>
  <c r="S85" i="35"/>
  <c r="CL134" i="35"/>
  <c r="CG117" i="35"/>
  <c r="U111" i="35"/>
  <c r="AG112" i="35"/>
  <c r="O92" i="35"/>
  <c r="AX123" i="35"/>
  <c r="Y110" i="35"/>
  <c r="AQ88" i="35"/>
  <c r="CF67" i="35"/>
  <c r="AV84" i="35"/>
  <c r="BY66" i="35"/>
  <c r="AI116" i="35"/>
  <c r="BD144" i="35"/>
  <c r="AA119" i="35"/>
  <c r="T137" i="35"/>
  <c r="X127" i="35"/>
  <c r="BL112" i="35"/>
  <c r="AO125" i="35"/>
  <c r="H127" i="35"/>
  <c r="M124" i="35"/>
  <c r="BW80" i="35"/>
  <c r="BQ127" i="35"/>
  <c r="X113" i="35"/>
  <c r="CB163" i="35"/>
  <c r="BX91" i="35"/>
  <c r="F146" i="35"/>
  <c r="BY127" i="35"/>
  <c r="CT152" i="35"/>
  <c r="AE64" i="35"/>
  <c r="CR116" i="35"/>
  <c r="CF109" i="35"/>
  <c r="BG113" i="35"/>
  <c r="AT140" i="35"/>
  <c r="BW113" i="35"/>
  <c r="W126" i="35"/>
  <c r="D129" i="35"/>
  <c r="BU102" i="35"/>
  <c r="BJ129" i="35"/>
  <c r="AC116" i="35"/>
  <c r="BD122" i="35"/>
  <c r="AG118" i="35"/>
  <c r="CS104" i="35"/>
  <c r="CP152" i="35"/>
  <c r="U80" i="35"/>
  <c r="BQ83" i="35"/>
  <c r="BM81" i="35"/>
  <c r="AE61" i="35"/>
  <c r="E158" i="35"/>
  <c r="BW147" i="35"/>
  <c r="CE156" i="35"/>
  <c r="L131" i="35"/>
  <c r="AO124" i="35"/>
  <c r="AZ122" i="35"/>
  <c r="BL122" i="35"/>
  <c r="T131" i="35"/>
  <c r="AX150" i="35"/>
  <c r="X110" i="35"/>
  <c r="AW86" i="35"/>
  <c r="BG89" i="35"/>
  <c r="Q121" i="35"/>
  <c r="CD107" i="35"/>
  <c r="BK90" i="35"/>
  <c r="J89" i="35"/>
  <c r="AN99" i="35"/>
  <c r="W107" i="35"/>
  <c r="AH76" i="35"/>
  <c r="CR67" i="35"/>
  <c r="BV96" i="35"/>
  <c r="BH60" i="35"/>
  <c r="CA91" i="35"/>
  <c r="CM145" i="35"/>
  <c r="P67" i="35"/>
  <c r="BS134" i="35"/>
  <c r="E96" i="35"/>
  <c r="BG85" i="35"/>
  <c r="CX82" i="35"/>
  <c r="D75" i="35"/>
  <c r="CP91" i="35"/>
  <c r="U91" i="35"/>
  <c r="CM59" i="35"/>
  <c r="CN73" i="35"/>
  <c r="BA86" i="35"/>
  <c r="BF59" i="35"/>
  <c r="AP98" i="35"/>
  <c r="L64" i="35"/>
  <c r="AB66" i="35"/>
  <c r="BH128" i="35"/>
  <c r="BB90" i="35"/>
  <c r="AD68" i="35"/>
  <c r="AH81" i="35"/>
  <c r="AG85" i="35"/>
  <c r="CH124" i="35"/>
  <c r="M80" i="35"/>
  <c r="E59" i="35"/>
  <c r="AP132" i="35"/>
  <c r="BO85" i="35"/>
  <c r="BK114" i="35"/>
  <c r="AW84" i="35"/>
  <c r="BF141" i="35"/>
  <c r="AK92" i="35"/>
  <c r="BZ132" i="35"/>
  <c r="AV96" i="35"/>
  <c r="F89" i="35"/>
  <c r="AJ83" i="35"/>
  <c r="BS71" i="35"/>
  <c r="CE107" i="35"/>
  <c r="H142" i="35"/>
  <c r="BT89" i="35"/>
  <c r="AZ67" i="35"/>
  <c r="CD61" i="35"/>
  <c r="AF93" i="35"/>
  <c r="BL65" i="35"/>
  <c r="BZ98" i="35"/>
  <c r="BC93" i="35"/>
  <c r="AN64" i="35"/>
  <c r="M76" i="35"/>
  <c r="AF100" i="35"/>
  <c r="AK139" i="35"/>
  <c r="BC65" i="35"/>
  <c r="Y104" i="35"/>
  <c r="CN59" i="35"/>
  <c r="L89" i="35"/>
  <c r="BP110" i="35"/>
  <c r="BM99" i="35"/>
  <c r="AX74" i="35"/>
  <c r="BC88" i="35"/>
  <c r="CP75" i="35"/>
  <c r="AN68" i="35"/>
  <c r="BS102" i="35"/>
  <c r="BG65" i="35"/>
  <c r="CT92" i="35"/>
  <c r="AS96" i="35"/>
  <c r="E64" i="35"/>
  <c r="CV98" i="35"/>
  <c r="CG135" i="35"/>
  <c r="AI106" i="35"/>
  <c r="S99" i="35"/>
  <c r="I139" i="35"/>
  <c r="CX97" i="35"/>
  <c r="AJ80" i="35"/>
  <c r="O63" i="35"/>
  <c r="P97" i="35"/>
  <c r="S61" i="35"/>
  <c r="BI80" i="35"/>
  <c r="BM92" i="35"/>
  <c r="O60" i="35"/>
  <c r="AJ68" i="35"/>
  <c r="BZ99" i="35"/>
  <c r="AQ72" i="35"/>
  <c r="AI72" i="35"/>
  <c r="CU106" i="35"/>
  <c r="AQ101" i="35"/>
  <c r="CA139" i="35"/>
  <c r="AP72" i="35"/>
  <c r="BW133" i="35"/>
  <c r="U81" i="35"/>
  <c r="N79" i="35"/>
  <c r="S118" i="35"/>
  <c r="CK98" i="35"/>
  <c r="E136" i="35"/>
  <c r="AS84" i="35"/>
  <c r="X63" i="35"/>
  <c r="I82" i="35"/>
  <c r="BA71" i="35"/>
  <c r="BY100" i="35"/>
  <c r="BI69" i="35"/>
  <c r="AZ63" i="35"/>
  <c r="CV84" i="35"/>
  <c r="BD66" i="35"/>
  <c r="BA87" i="35"/>
  <c r="AS105" i="35"/>
  <c r="AJ121" i="35"/>
  <c r="CG79" i="35"/>
  <c r="Y101" i="35"/>
  <c r="BN102" i="35"/>
  <c r="BY79" i="35"/>
  <c r="BD63" i="35"/>
  <c r="BM69" i="35"/>
  <c r="CR87" i="35"/>
  <c r="CN72" i="35"/>
  <c r="CE102" i="35"/>
  <c r="BH103" i="35"/>
  <c r="BF97" i="35"/>
  <c r="CO114" i="35"/>
  <c r="M106" i="35"/>
  <c r="BI102" i="35"/>
  <c r="BH65" i="35"/>
  <c r="BY76" i="35"/>
  <c r="BL97" i="35"/>
  <c r="Z68" i="35"/>
  <c r="L109" i="35"/>
  <c r="CU80" i="35"/>
  <c r="CN132" i="35"/>
  <c r="AR63" i="35"/>
  <c r="BN90" i="35"/>
  <c r="CW68" i="35"/>
  <c r="CC98" i="35"/>
  <c r="CB61" i="35"/>
  <c r="CH85" i="35"/>
  <c r="BT92" i="35"/>
  <c r="CB69" i="35"/>
  <c r="BA65" i="35"/>
  <c r="U75" i="35"/>
  <c r="BT63" i="35"/>
  <c r="U73" i="35"/>
  <c r="AB96" i="35"/>
  <c r="CD60" i="35"/>
  <c r="Q98" i="35"/>
  <c r="L116" i="35"/>
  <c r="BB74" i="35"/>
  <c r="BH91" i="35"/>
  <c r="BZ94" i="35"/>
  <c r="BC73" i="35"/>
  <c r="AN90" i="35"/>
  <c r="X94" i="35"/>
  <c r="CW97" i="35"/>
  <c r="CO87" i="35"/>
  <c r="CT104" i="35"/>
  <c r="AD101" i="35"/>
  <c r="X96" i="35"/>
  <c r="AC100" i="35"/>
  <c r="CH98" i="35"/>
  <c r="K115" i="35"/>
  <c r="T103" i="35"/>
  <c r="BN83" i="35"/>
  <c r="AX164" i="35"/>
  <c r="AD95" i="35"/>
  <c r="CV61" i="35"/>
  <c r="AG106" i="35"/>
  <c r="AO83" i="35"/>
  <c r="CW61" i="35"/>
  <c r="CJ60" i="35"/>
  <c r="AH95" i="35"/>
  <c r="CY95" i="35"/>
  <c r="R77" i="35"/>
  <c r="BB107" i="35"/>
  <c r="BL77" i="35"/>
  <c r="CF62" i="35"/>
  <c r="D110" i="35"/>
  <c r="CG59" i="35"/>
  <c r="AM102" i="35"/>
  <c r="CC89" i="35"/>
  <c r="AU62" i="35"/>
  <c r="W88" i="35"/>
  <c r="Y62" i="35"/>
  <c r="K69" i="35"/>
  <c r="CL96" i="35"/>
  <c r="AT81" i="35"/>
  <c r="CU77" i="35"/>
  <c r="AC64" i="35"/>
  <c r="AZ77" i="35"/>
  <c r="AL132" i="35"/>
  <c r="AU87" i="35"/>
  <c r="M73" i="35"/>
  <c r="AH64" i="35"/>
  <c r="J69" i="35"/>
  <c r="V62" i="35"/>
  <c r="X85" i="35"/>
  <c r="G59" i="35"/>
  <c r="Z93" i="35"/>
  <c r="BQ86" i="35"/>
  <c r="BK127" i="35"/>
  <c r="CS59" i="35"/>
  <c r="Y66" i="35"/>
  <c r="AB88" i="35"/>
  <c r="BK105" i="35"/>
  <c r="O79" i="35"/>
  <c r="CN134" i="35"/>
  <c r="BR87" i="35"/>
  <c r="BA85" i="35"/>
  <c r="BW126" i="35"/>
  <c r="CU81" i="35"/>
  <c r="BE81" i="35"/>
  <c r="CE91" i="35"/>
  <c r="AD105" i="35"/>
  <c r="AT65" i="35"/>
  <c r="BU144" i="35"/>
  <c r="CO130" i="35"/>
  <c r="CQ134" i="35"/>
  <c r="AB125" i="35"/>
  <c r="CO121" i="35"/>
  <c r="BB111" i="35"/>
  <c r="AD81" i="35"/>
  <c r="CG128" i="35"/>
  <c r="CA113" i="35"/>
  <c r="CU139" i="35"/>
  <c r="AC154" i="35"/>
  <c r="AK72" i="35"/>
  <c r="BW146" i="35"/>
  <c r="E127" i="35"/>
  <c r="AK157" i="35"/>
  <c r="CC112" i="35"/>
  <c r="AB80" i="35"/>
  <c r="CD111" i="35"/>
  <c r="D107" i="35"/>
  <c r="S91" i="35"/>
  <c r="N158" i="35"/>
  <c r="AY114" i="35"/>
  <c r="C141" i="35"/>
  <c r="CH74" i="35"/>
  <c r="CV129" i="35"/>
  <c r="AW116" i="35"/>
  <c r="BC148" i="35"/>
  <c r="BM132" i="35"/>
  <c r="BL104" i="35"/>
  <c r="I152" i="35"/>
  <c r="CK76" i="35"/>
  <c r="CG98" i="35"/>
  <c r="BZ119" i="35"/>
  <c r="CM128" i="35"/>
  <c r="AV157" i="35"/>
  <c r="D154" i="35"/>
  <c r="CP140" i="35"/>
  <c r="AX105" i="35"/>
  <c r="CN126" i="35"/>
  <c r="BO98" i="35"/>
  <c r="CY122" i="35"/>
  <c r="AS164" i="35"/>
  <c r="BX114" i="35"/>
  <c r="F149" i="35"/>
  <c r="CH83" i="35"/>
  <c r="AB130" i="35"/>
  <c r="BT161" i="35"/>
  <c r="Q82" i="35"/>
  <c r="E156" i="35"/>
  <c r="L143" i="35"/>
  <c r="BX115" i="35"/>
  <c r="CO115" i="35"/>
  <c r="BE124" i="35"/>
  <c r="CB128" i="35"/>
  <c r="AM127" i="35"/>
  <c r="AO117" i="35"/>
  <c r="AW141" i="35"/>
  <c r="AE102" i="35"/>
  <c r="CB143" i="35"/>
  <c r="CR154" i="35"/>
  <c r="CF92" i="35"/>
  <c r="CW134" i="35"/>
  <c r="L121" i="35"/>
  <c r="F71" i="35"/>
  <c r="T59" i="35"/>
  <c r="T123" i="35"/>
  <c r="L97" i="35"/>
  <c r="CE157" i="35"/>
  <c r="BN154" i="35"/>
  <c r="K105" i="35"/>
  <c r="BG153" i="35"/>
  <c r="J138" i="35"/>
  <c r="CL143" i="35"/>
  <c r="CU83" i="35"/>
  <c r="J107" i="35"/>
  <c r="BU129" i="35"/>
  <c r="AO107" i="35"/>
  <c r="CZ137" i="35"/>
  <c r="AA99" i="35"/>
  <c r="AL126" i="35"/>
  <c r="AR126" i="35"/>
  <c r="O120" i="35"/>
  <c r="CP162" i="35"/>
  <c r="AK149" i="35"/>
  <c r="CF119" i="35"/>
  <c r="CS115" i="35"/>
  <c r="AY71" i="35"/>
  <c r="AH128" i="35"/>
  <c r="L115" i="35"/>
  <c r="BC109" i="35"/>
  <c r="CF141" i="35"/>
  <c r="AF75" i="35"/>
  <c r="BJ160" i="35"/>
  <c r="M105" i="35"/>
  <c r="BO128" i="35"/>
  <c r="BG106" i="35"/>
  <c r="AT101" i="35"/>
  <c r="BI122" i="35"/>
  <c r="BW101" i="35"/>
  <c r="P88" i="35"/>
  <c r="CV145" i="35"/>
  <c r="AU140" i="35"/>
  <c r="CW136" i="35"/>
  <c r="AJ151" i="35"/>
  <c r="C131" i="35"/>
  <c r="R81" i="35"/>
  <c r="BM124" i="35"/>
  <c r="AH100" i="35"/>
  <c r="AR143" i="35"/>
  <c r="D112" i="35"/>
  <c r="BZ155" i="35"/>
  <c r="AX88" i="35"/>
  <c r="CP161" i="35"/>
  <c r="CN109" i="35"/>
  <c r="CV160" i="35"/>
  <c r="O147" i="35"/>
  <c r="CI109" i="35"/>
  <c r="Y112" i="35"/>
  <c r="AH124" i="35"/>
  <c r="CF126" i="35"/>
  <c r="C125" i="35"/>
  <c r="BB112" i="35"/>
  <c r="CE146" i="35"/>
  <c r="AP68" i="35"/>
  <c r="BG154" i="35"/>
  <c r="CL159" i="35"/>
  <c r="CN70" i="35"/>
  <c r="AU132" i="35"/>
  <c r="CG118" i="35"/>
  <c r="CE74" i="35"/>
  <c r="CA68" i="35"/>
  <c r="BW76" i="35"/>
  <c r="BJ137" i="35"/>
  <c r="AC151" i="35"/>
  <c r="CH139" i="35"/>
  <c r="BQ147" i="35"/>
  <c r="CV115" i="35"/>
  <c r="I135" i="35"/>
  <c r="R137" i="35"/>
  <c r="CK140" i="35"/>
  <c r="AY80" i="35"/>
  <c r="CC95" i="35"/>
  <c r="AE135" i="35"/>
  <c r="BF134" i="35"/>
  <c r="AE124" i="35"/>
  <c r="AA112" i="35"/>
  <c r="T130" i="35"/>
  <c r="AN122" i="35"/>
  <c r="AL124" i="35"/>
  <c r="AI92" i="35"/>
  <c r="BS125" i="35"/>
  <c r="CL124" i="35"/>
  <c r="AU119" i="35"/>
  <c r="BC100" i="35"/>
  <c r="BI143" i="35"/>
  <c r="CW131" i="35"/>
  <c r="AX113" i="35"/>
  <c r="CB111" i="35"/>
  <c r="CN110" i="35"/>
  <c r="AH126" i="35"/>
  <c r="C127" i="35"/>
  <c r="AN70" i="35"/>
  <c r="BA132" i="35"/>
  <c r="CM119" i="35"/>
  <c r="BR71" i="35"/>
  <c r="BM91" i="35"/>
  <c r="BI90" i="35"/>
  <c r="BK133" i="35"/>
  <c r="BO141" i="35"/>
  <c r="V131" i="35"/>
  <c r="BP137" i="35"/>
  <c r="CD134" i="35"/>
  <c r="CK121" i="35"/>
  <c r="CK134" i="35"/>
  <c r="J133" i="35"/>
  <c r="V138" i="35"/>
  <c r="CO107" i="35"/>
  <c r="BU135" i="35"/>
  <c r="BO122" i="35"/>
  <c r="I117" i="35"/>
  <c r="Y102" i="35"/>
  <c r="BZ76" i="35"/>
  <c r="BI121" i="35"/>
  <c r="CV119" i="35"/>
  <c r="CY130" i="35"/>
  <c r="BO124" i="35"/>
  <c r="BL110" i="35"/>
  <c r="BY134" i="35"/>
  <c r="CC59" i="35"/>
  <c r="CT73" i="35"/>
  <c r="P95" i="35"/>
  <c r="AM66" i="35"/>
  <c r="BZ90" i="35"/>
  <c r="BT86" i="35"/>
  <c r="R98" i="35"/>
  <c r="BM83" i="35"/>
  <c r="BL74" i="35"/>
  <c r="AB116" i="35"/>
  <c r="CD79" i="35"/>
  <c r="CF120" i="35"/>
  <c r="AS128" i="35"/>
  <c r="O100" i="35"/>
  <c r="BP73" i="35"/>
  <c r="N74" i="35"/>
  <c r="CH79" i="35"/>
  <c r="CM78" i="35"/>
  <c r="N104" i="35"/>
  <c r="N72" i="35"/>
  <c r="V129" i="35"/>
  <c r="BO77" i="35"/>
  <c r="AZ66" i="35"/>
  <c r="CQ64" i="35"/>
  <c r="BH76" i="35"/>
  <c r="BW66" i="35"/>
  <c r="BU64" i="35"/>
  <c r="AM82" i="35"/>
  <c r="AA64" i="35"/>
  <c r="K109" i="35"/>
  <c r="AX77" i="35"/>
  <c r="AD121" i="35"/>
  <c r="AK96" i="35"/>
  <c r="CV93" i="35"/>
  <c r="CY107" i="35"/>
  <c r="W106" i="35"/>
  <c r="BB59" i="35"/>
  <c r="R84" i="35"/>
  <c r="BJ75" i="35"/>
  <c r="AU88" i="35"/>
  <c r="BS76" i="35"/>
  <c r="C105" i="35"/>
  <c r="AV75" i="35"/>
  <c r="AJ101" i="35"/>
  <c r="W69" i="35"/>
  <c r="AG93" i="35"/>
  <c r="N107" i="35"/>
  <c r="BA66" i="35"/>
  <c r="AL81" i="35"/>
  <c r="CS119" i="35"/>
  <c r="CF156" i="35"/>
  <c r="AS72" i="35"/>
  <c r="H69" i="35"/>
  <c r="BD82" i="35"/>
  <c r="BG71" i="35"/>
  <c r="BJ81" i="35"/>
  <c r="BG98" i="35"/>
  <c r="D64" i="35"/>
  <c r="AG66" i="35"/>
  <c r="D93" i="35"/>
  <c r="H65" i="35"/>
  <c r="D76" i="35"/>
  <c r="BI60" i="35"/>
  <c r="BK73" i="35"/>
  <c r="O82" i="35"/>
  <c r="AR85" i="35"/>
  <c r="O76" i="35"/>
  <c r="CB64" i="35"/>
  <c r="AT107" i="35"/>
  <c r="CC102" i="35"/>
  <c r="AZ91" i="35"/>
  <c r="BP72" i="35"/>
  <c r="AY60" i="35"/>
  <c r="D79" i="35"/>
  <c r="BT133" i="35"/>
  <c r="BD94" i="35"/>
  <c r="AI75" i="35"/>
  <c r="AQ67" i="35"/>
  <c r="AL86" i="35"/>
  <c r="BX106" i="35"/>
  <c r="AF72" i="35"/>
  <c r="AV59" i="35"/>
  <c r="O105" i="35"/>
  <c r="BQ91" i="35"/>
  <c r="BM97" i="35"/>
  <c r="AG67" i="35"/>
  <c r="BE80" i="35"/>
  <c r="Y60" i="35"/>
  <c r="CA62" i="35"/>
  <c r="BN96" i="35"/>
  <c r="AL64" i="35"/>
  <c r="AM59" i="35"/>
  <c r="AD91" i="35"/>
  <c r="CT106" i="35"/>
  <c r="CH70" i="35"/>
  <c r="AV130" i="35"/>
  <c r="BY78" i="35"/>
  <c r="AG76" i="35"/>
  <c r="S73" i="35"/>
  <c r="V79" i="35"/>
  <c r="BI92" i="35"/>
  <c r="CX91" i="35"/>
  <c r="M86" i="35"/>
  <c r="CZ60" i="35"/>
  <c r="CF82" i="35"/>
  <c r="BY73" i="35"/>
  <c r="CT135" i="35"/>
  <c r="CN66" i="35"/>
  <c r="V75" i="35"/>
  <c r="U102" i="35"/>
  <c r="BW89" i="35"/>
  <c r="CF96" i="35"/>
  <c r="CD71" i="35"/>
  <c r="CV146" i="35"/>
  <c r="CU100" i="35"/>
  <c r="V80" i="35"/>
  <c r="K71" i="35"/>
  <c r="R62" i="35"/>
  <c r="BA90" i="35"/>
  <c r="T84" i="35"/>
  <c r="AD78" i="35"/>
  <c r="U69" i="35"/>
  <c r="BB79" i="35"/>
  <c r="M68" i="35"/>
  <c r="BI98" i="35"/>
  <c r="BL81" i="35"/>
  <c r="AC99" i="35"/>
  <c r="BE90" i="35"/>
  <c r="CJ74" i="35"/>
  <c r="C77" i="35"/>
  <c r="CU73" i="35"/>
  <c r="O77" i="35"/>
  <c r="BM80" i="35"/>
  <c r="BU70" i="35"/>
  <c r="BQ87" i="35"/>
  <c r="BM73" i="35"/>
  <c r="BS80" i="35"/>
  <c r="AP83" i="35"/>
  <c r="P90" i="35"/>
  <c r="BX84" i="35"/>
  <c r="CY86" i="35"/>
  <c r="J98" i="35"/>
  <c r="BQ81" i="35"/>
  <c r="AX100" i="35"/>
  <c r="L59" i="35"/>
  <c r="AX62" i="35"/>
  <c r="CC64" i="35"/>
  <c r="BJ74" i="35"/>
  <c r="BY74" i="35"/>
  <c r="CQ92" i="35"/>
  <c r="K63" i="35"/>
  <c r="AM74" i="35"/>
  <c r="CJ66" i="35"/>
  <c r="G105" i="35"/>
  <c r="BX59" i="35"/>
  <c r="CN65" i="35"/>
  <c r="G104" i="35"/>
  <c r="AY64" i="35"/>
  <c r="AZ111" i="35"/>
  <c r="BJ71" i="35"/>
  <c r="BV109" i="35"/>
  <c r="L93" i="35"/>
  <c r="AH74" i="35"/>
  <c r="CN112" i="35"/>
  <c r="BN63" i="35"/>
  <c r="AW74" i="35"/>
  <c r="AF101" i="35"/>
  <c r="BK95" i="35"/>
  <c r="Y93" i="35"/>
  <c r="AJ148" i="35"/>
  <c r="AS62" i="35"/>
  <c r="L67" i="35"/>
  <c r="K94" i="35"/>
  <c r="CF100" i="35"/>
  <c r="G83" i="35"/>
  <c r="AH96" i="35"/>
  <c r="BF83" i="35"/>
  <c r="AJ63" i="35"/>
  <c r="AI89" i="35"/>
  <c r="W66" i="35"/>
  <c r="BH61" i="35"/>
  <c r="CQ76" i="35"/>
  <c r="BU107" i="35"/>
  <c r="N59" i="35"/>
  <c r="BT85" i="35"/>
  <c r="AK105" i="35"/>
  <c r="BH94" i="35"/>
  <c r="CI108" i="35"/>
  <c r="M103" i="35"/>
  <c r="CG140" i="35"/>
  <c r="BU104" i="35"/>
  <c r="AD122" i="35"/>
  <c r="CX81" i="35"/>
  <c r="BQ92" i="35"/>
  <c r="BQ129" i="35"/>
  <c r="BF77" i="35"/>
  <c r="Z91" i="35"/>
  <c r="BH78" i="35"/>
  <c r="CN80" i="35"/>
  <c r="H100" i="35"/>
  <c r="BI89" i="35"/>
  <c r="AX59" i="35"/>
  <c r="AM75" i="35"/>
  <c r="R61" i="35"/>
  <c r="CV90" i="35"/>
  <c r="BM74" i="35"/>
  <c r="AZ96" i="35"/>
  <c r="T65" i="35"/>
  <c r="M85" i="35"/>
  <c r="AB112" i="35"/>
  <c r="CY99" i="35"/>
  <c r="O102" i="35"/>
  <c r="CY83" i="35"/>
  <c r="BT80" i="35"/>
  <c r="U106" i="35"/>
  <c r="CI82" i="35"/>
  <c r="H123" i="35"/>
  <c r="CW59" i="35"/>
  <c r="AE86" i="35"/>
  <c r="CF75" i="35"/>
  <c r="X98" i="35"/>
  <c r="BG94" i="35"/>
  <c r="AR60" i="35"/>
  <c r="BH96" i="35"/>
  <c r="C92" i="35"/>
  <c r="CN97" i="35"/>
  <c r="I78" i="35"/>
  <c r="CR143" i="35"/>
  <c r="BB136" i="35"/>
  <c r="BA135" i="35"/>
  <c r="P124" i="35"/>
  <c r="K151" i="35"/>
  <c r="N85" i="35"/>
  <c r="M152" i="35"/>
  <c r="AR125" i="35"/>
  <c r="AX126" i="35"/>
  <c r="AX96" i="35"/>
  <c r="BG112" i="35"/>
  <c r="AU131" i="35"/>
  <c r="M111" i="35"/>
  <c r="BG115" i="35"/>
  <c r="U127" i="35"/>
  <c r="AS114" i="35"/>
  <c r="BB115" i="35"/>
  <c r="F97" i="35"/>
  <c r="BN112" i="35"/>
  <c r="Y125" i="35"/>
  <c r="AM129" i="35"/>
  <c r="BQ93" i="35"/>
  <c r="Y111" i="35"/>
  <c r="BO151" i="35"/>
  <c r="L114" i="35"/>
  <c r="CS73" i="35"/>
  <c r="CV133" i="35"/>
  <c r="T119" i="35"/>
  <c r="AC86" i="35"/>
  <c r="AB70" i="35"/>
  <c r="AD127" i="35"/>
  <c r="AK153" i="35"/>
  <c r="CT139" i="35"/>
  <c r="X108" i="35"/>
  <c r="AJ126" i="35"/>
  <c r="AF106" i="35"/>
  <c r="AD137" i="35"/>
  <c r="BJ108" i="35"/>
  <c r="CV66" i="35"/>
  <c r="E117" i="35"/>
  <c r="CD131" i="35"/>
  <c r="AI153" i="35"/>
  <c r="CU115" i="35"/>
  <c r="BT70" i="35"/>
  <c r="CR108" i="35"/>
  <c r="CD128" i="35"/>
  <c r="AL128" i="35"/>
  <c r="BL115" i="35"/>
  <c r="BF130" i="35"/>
  <c r="G100" i="35"/>
  <c r="O160" i="35"/>
  <c r="AV146" i="35"/>
  <c r="BS119" i="35"/>
  <c r="AN114" i="35"/>
  <c r="CW80" i="35"/>
  <c r="CP128" i="35"/>
  <c r="BP126" i="35"/>
  <c r="V117" i="35"/>
  <c r="CR94" i="35"/>
  <c r="CQ90" i="35"/>
  <c r="CE105" i="35"/>
  <c r="BY71" i="35"/>
  <c r="R72" i="35"/>
  <c r="BE72" i="35"/>
  <c r="BV150" i="35"/>
  <c r="CA111" i="35"/>
  <c r="H93" i="35"/>
  <c r="BK104" i="35"/>
  <c r="CA124" i="35"/>
  <c r="CJ107" i="35"/>
  <c r="R109" i="35"/>
  <c r="AJ82" i="35"/>
  <c r="BP148" i="35"/>
  <c r="AJ128" i="35"/>
  <c r="CX136" i="35"/>
  <c r="BM152" i="35"/>
  <c r="CQ70" i="35"/>
  <c r="AA145" i="35"/>
  <c r="CU126" i="35"/>
  <c r="AZ146" i="35"/>
  <c r="CI117" i="35"/>
  <c r="C134" i="35"/>
  <c r="E128" i="35"/>
  <c r="BL131" i="35"/>
  <c r="BX104" i="35"/>
  <c r="F157" i="35"/>
  <c r="CS124" i="35"/>
  <c r="AI120" i="35"/>
  <c r="BQ105" i="35"/>
  <c r="BP128" i="35"/>
  <c r="BC115" i="35"/>
  <c r="BG110" i="35"/>
  <c r="BU69" i="35"/>
  <c r="AS115" i="35"/>
  <c r="AY103" i="35"/>
  <c r="CP107" i="35"/>
  <c r="CC72" i="35"/>
  <c r="AI152" i="35"/>
  <c r="BI136" i="35"/>
  <c r="G123" i="35"/>
  <c r="F136" i="35"/>
  <c r="CP135" i="35"/>
  <c r="CC139" i="35"/>
  <c r="O104" i="35"/>
  <c r="CJ110" i="35"/>
  <c r="CI125" i="35"/>
  <c r="CX157" i="35"/>
  <c r="CY109" i="35"/>
  <c r="AP74" i="35"/>
  <c r="CN127" i="35"/>
  <c r="Y122" i="35"/>
  <c r="CR126" i="35"/>
  <c r="CQ113" i="35"/>
  <c r="J162" i="35"/>
  <c r="BG103" i="35"/>
  <c r="CZ157" i="35"/>
  <c r="AO112" i="35"/>
  <c r="CH112" i="35"/>
  <c r="AU121" i="35"/>
  <c r="AZ125" i="35"/>
  <c r="BD124" i="35"/>
  <c r="AK114" i="35"/>
  <c r="AX137" i="35"/>
  <c r="BS100" i="35"/>
  <c r="CP95" i="35"/>
  <c r="L72" i="35"/>
  <c r="BM77" i="35"/>
  <c r="AO106" i="35"/>
  <c r="AN147" i="35"/>
  <c r="CW159" i="35"/>
  <c r="AB164" i="35"/>
  <c r="BP157" i="35"/>
  <c r="CT148" i="35"/>
  <c r="I154" i="35"/>
  <c r="BN114" i="35"/>
  <c r="BO73" i="35"/>
  <c r="AF104" i="35"/>
  <c r="AU94" i="35"/>
  <c r="CU153" i="35"/>
  <c r="CV127" i="35"/>
  <c r="AY135" i="35"/>
  <c r="CM71" i="35"/>
  <c r="AY143" i="35"/>
  <c r="CE152" i="35"/>
  <c r="AQ121" i="35"/>
  <c r="CP143" i="35"/>
  <c r="BL124" i="35"/>
  <c r="BY123" i="35"/>
  <c r="BV127" i="35"/>
  <c r="BM107" i="35"/>
  <c r="I109" i="35"/>
  <c r="CT107" i="35"/>
  <c r="AU123" i="35"/>
  <c r="AL92" i="35"/>
  <c r="AR141" i="35"/>
  <c r="AU98" i="35"/>
  <c r="CC114" i="35"/>
  <c r="CK135" i="35"/>
  <c r="AD96" i="35"/>
  <c r="AE92" i="35"/>
  <c r="AF120" i="35"/>
  <c r="R148" i="35"/>
  <c r="AG132" i="35"/>
  <c r="CC161" i="35"/>
  <c r="AP93" i="35"/>
  <c r="AA146" i="35"/>
  <c r="BL117" i="35"/>
  <c r="AC113" i="35"/>
  <c r="CI97" i="35"/>
  <c r="L137" i="35"/>
  <c r="CL164" i="35"/>
  <c r="AG120" i="35"/>
  <c r="BJ147" i="35"/>
  <c r="U79" i="35"/>
  <c r="BB161" i="35"/>
  <c r="G133" i="35"/>
  <c r="S156" i="35"/>
  <c r="CI143" i="35"/>
  <c r="CI123" i="35"/>
  <c r="BA123" i="35"/>
  <c r="E86" i="35"/>
  <c r="BZ108" i="35"/>
  <c r="CU127" i="35"/>
  <c r="Y159" i="35"/>
  <c r="CL99" i="35"/>
  <c r="G79" i="35"/>
  <c r="AD63" i="35"/>
  <c r="AN95" i="35"/>
  <c r="K91" i="35"/>
  <c r="T61" i="35"/>
  <c r="AY94" i="35"/>
  <c r="CD83" i="35"/>
  <c r="K86" i="35"/>
  <c r="BF60" i="35"/>
  <c r="AA70" i="35"/>
  <c r="CS69" i="35"/>
  <c r="AP77" i="35"/>
  <c r="CC92" i="35"/>
  <c r="BF106" i="35"/>
  <c r="AC133" i="35"/>
  <c r="CS64" i="35"/>
  <c r="AD136" i="35"/>
  <c r="C96" i="35"/>
  <c r="F66" i="35"/>
  <c r="AB79" i="35"/>
  <c r="W62" i="35"/>
  <c r="BX68" i="35"/>
  <c r="BO69" i="35"/>
  <c r="AJ64" i="35"/>
  <c r="V98" i="35"/>
  <c r="CF98" i="35"/>
  <c r="AW83" i="35"/>
  <c r="BF73" i="35"/>
  <c r="CD78" i="35"/>
  <c r="AY61" i="35"/>
  <c r="CP90" i="35"/>
  <c r="AF111" i="35"/>
  <c r="AQ82" i="35"/>
  <c r="CW83" i="35"/>
  <c r="CZ125" i="35"/>
  <c r="AM104" i="35"/>
  <c r="BM136" i="35"/>
  <c r="CG89" i="35"/>
  <c r="BN100" i="35"/>
  <c r="T79" i="35"/>
  <c r="BI133" i="35"/>
  <c r="CA61" i="35"/>
  <c r="AI88" i="35"/>
  <c r="AW94" i="35"/>
  <c r="CL87" i="35"/>
  <c r="CK91" i="35"/>
  <c r="V68" i="35"/>
  <c r="CH69" i="35"/>
  <c r="CG63" i="35"/>
  <c r="BN78" i="35"/>
  <c r="AI104" i="35"/>
  <c r="BH93" i="35"/>
  <c r="AY62" i="35"/>
  <c r="AD69" i="35"/>
  <c r="BA59" i="35"/>
  <c r="CH89" i="35"/>
  <c r="BO100" i="35"/>
  <c r="BP86" i="35"/>
  <c r="AN140" i="35"/>
  <c r="BC62" i="35"/>
  <c r="AM96" i="35"/>
  <c r="BH98" i="35"/>
  <c r="BO114" i="35"/>
  <c r="M83" i="35"/>
  <c r="BG84" i="35"/>
  <c r="I76" i="35"/>
  <c r="AP92" i="35"/>
  <c r="CD86" i="35"/>
  <c r="BF87" i="35"/>
  <c r="AO96" i="35"/>
  <c r="CP98" i="35"/>
  <c r="AH84" i="35"/>
  <c r="AZ102" i="35"/>
  <c r="BI123" i="35"/>
  <c r="AL109" i="35"/>
  <c r="C64" i="35"/>
  <c r="BX102" i="35"/>
  <c r="AE69" i="35"/>
  <c r="CX71" i="35"/>
  <c r="BV71" i="35"/>
  <c r="Z75" i="35"/>
  <c r="BF70" i="35"/>
  <c r="AW93" i="35"/>
  <c r="BY93" i="35"/>
  <c r="CI103" i="35"/>
  <c r="AN98" i="35"/>
  <c r="CA76" i="35"/>
  <c r="CB72" i="35"/>
  <c r="G87" i="35"/>
  <c r="CX125" i="35"/>
  <c r="BO79" i="35"/>
  <c r="V137" i="35"/>
  <c r="CB106" i="35"/>
  <c r="CQ145" i="35"/>
  <c r="BW82" i="35"/>
  <c r="Q140" i="35"/>
  <c r="AN85" i="35"/>
  <c r="S75" i="35"/>
  <c r="W90" i="35"/>
  <c r="CN87" i="35"/>
  <c r="AI73" i="35"/>
  <c r="BK107" i="35"/>
  <c r="AV70" i="35"/>
  <c r="BS59" i="35"/>
  <c r="AD93" i="35"/>
  <c r="P64" i="35"/>
  <c r="CA70" i="35"/>
  <c r="BF158" i="35"/>
  <c r="AT64" i="35"/>
  <c r="AS75" i="35"/>
  <c r="CM92" i="35"/>
  <c r="V95" i="35"/>
  <c r="AK69" i="35"/>
  <c r="CM66" i="35"/>
  <c r="BD86" i="35"/>
  <c r="J67" i="35"/>
  <c r="CU78" i="35"/>
  <c r="Y89" i="35"/>
  <c r="CQ127" i="35"/>
  <c r="BP61" i="35"/>
  <c r="BB83" i="35"/>
  <c r="AC92" i="35"/>
  <c r="BI74" i="35"/>
  <c r="CR89" i="35"/>
  <c r="K95" i="35"/>
  <c r="AC85" i="35"/>
  <c r="AG78" i="35"/>
  <c r="AB74" i="35"/>
  <c r="X103" i="35"/>
  <c r="BB69" i="35"/>
  <c r="AT73" i="35"/>
  <c r="Q87" i="35"/>
  <c r="R69" i="35"/>
  <c r="C85" i="35"/>
  <c r="AF62" i="35"/>
  <c r="BN91" i="35"/>
  <c r="AA66" i="35"/>
  <c r="L66" i="35"/>
  <c r="BL68" i="35"/>
  <c r="AF86" i="35"/>
  <c r="CL61" i="35"/>
  <c r="O107" i="35"/>
  <c r="BO80" i="35"/>
  <c r="CF80" i="35"/>
  <c r="BQ78" i="35"/>
  <c r="CH96" i="35"/>
  <c r="T67" i="35"/>
  <c r="BC87" i="35"/>
  <c r="CW81" i="35"/>
  <c r="AI99" i="35"/>
  <c r="AJ79" i="35"/>
  <c r="BC68" i="35"/>
  <c r="AH68" i="35"/>
  <c r="BR84" i="35"/>
  <c r="CR101" i="35"/>
  <c r="AR103" i="35"/>
  <c r="BB113" i="35"/>
  <c r="Y68" i="35"/>
  <c r="O149" i="35"/>
  <c r="CP78" i="35"/>
  <c r="K59" i="35"/>
  <c r="BJ105" i="35"/>
  <c r="AM61" i="35"/>
  <c r="CR96" i="35"/>
  <c r="CT66" i="35"/>
  <c r="P70" i="35"/>
  <c r="AB67" i="35"/>
  <c r="H67" i="35"/>
  <c r="BO62" i="35"/>
  <c r="G67" i="35"/>
  <c r="AS129" i="35"/>
  <c r="T82" i="35"/>
  <c r="BW100" i="35"/>
  <c r="BL138" i="35"/>
  <c r="M62" i="35"/>
  <c r="BT65" i="35"/>
  <c r="BS70" i="35"/>
  <c r="O78" i="35"/>
  <c r="R74" i="35"/>
  <c r="CN71" i="35"/>
  <c r="AP65" i="35"/>
  <c r="BZ67" i="35"/>
  <c r="AE78" i="35"/>
  <c r="BZ63" i="35"/>
  <c r="AH82" i="35"/>
  <c r="BU71" i="35"/>
  <c r="CI72" i="35"/>
  <c r="AN62" i="35"/>
  <c r="AO85" i="35"/>
  <c r="AH60" i="35"/>
  <c r="BN103" i="35"/>
  <c r="CV101" i="35"/>
  <c r="J61" i="35"/>
  <c r="AR90" i="35"/>
  <c r="BM65" i="35"/>
  <c r="CX66" i="35"/>
  <c r="CX98" i="35"/>
  <c r="AH87" i="35"/>
  <c r="BT78" i="35"/>
  <c r="Y120" i="35"/>
  <c r="BO72" i="35"/>
  <c r="CY91" i="35"/>
  <c r="CR95" i="35"/>
  <c r="O91" i="35"/>
  <c r="AF81" i="35"/>
  <c r="AY139" i="35"/>
  <c r="Z99" i="35"/>
  <c r="CL71" i="35"/>
  <c r="W112" i="35"/>
  <c r="CT94" i="35"/>
  <c r="F68" i="35"/>
  <c r="D95" i="35"/>
  <c r="CW88" i="35"/>
  <c r="G90" i="35"/>
  <c r="AQ111" i="35"/>
  <c r="AG159" i="35"/>
  <c r="AE139" i="35"/>
  <c r="X115" i="35"/>
  <c r="K148" i="35"/>
  <c r="AB144" i="35"/>
  <c r="BW88" i="35"/>
  <c r="BI132" i="35"/>
  <c r="C118" i="35"/>
  <c r="CI147" i="35"/>
  <c r="O154" i="35"/>
  <c r="AY124" i="35"/>
  <c r="AN163" i="35"/>
  <c r="CR106" i="35"/>
  <c r="S163" i="35"/>
  <c r="AS124" i="35"/>
  <c r="AY101" i="35"/>
  <c r="CT120" i="35"/>
  <c r="P141" i="35"/>
  <c r="CT131" i="35"/>
  <c r="CT132" i="35"/>
  <c r="CK73" i="35"/>
  <c r="BF116" i="35"/>
  <c r="C129" i="35"/>
  <c r="CK158" i="35"/>
  <c r="BM79" i="35"/>
  <c r="AX114" i="35"/>
  <c r="CU135" i="35"/>
  <c r="CX74" i="35"/>
  <c r="BD71" i="35"/>
  <c r="BJ79" i="35"/>
  <c r="BC91" i="35"/>
  <c r="R164" i="35"/>
  <c r="H130" i="35"/>
  <c r="AV150" i="35"/>
  <c r="BS123" i="35"/>
  <c r="BP156" i="35"/>
  <c r="BO153" i="35"/>
  <c r="BU160" i="35"/>
  <c r="BN73" i="35"/>
  <c r="BU126" i="35"/>
  <c r="AA111" i="35"/>
  <c r="BI124" i="35"/>
  <c r="AP131" i="35"/>
  <c r="BR77" i="35"/>
  <c r="BZ111" i="35"/>
  <c r="BI108" i="35"/>
  <c r="CL137" i="35"/>
  <c r="J137" i="35"/>
  <c r="AQ109" i="35"/>
  <c r="AT132" i="35"/>
  <c r="BB89" i="35"/>
  <c r="CH114" i="35"/>
  <c r="AS132" i="35"/>
  <c r="AK128" i="35"/>
  <c r="BY159" i="35"/>
  <c r="CL94" i="35"/>
  <c r="AJ152" i="35"/>
  <c r="E124" i="35"/>
  <c r="AB114" i="35"/>
  <c r="CA84" i="35"/>
  <c r="BO78" i="35"/>
  <c r="CI65" i="35"/>
  <c r="CR84" i="35"/>
  <c r="BM105" i="35"/>
  <c r="AR69" i="35"/>
  <c r="BJ116" i="35"/>
  <c r="CM120" i="35"/>
  <c r="CN99" i="35"/>
  <c r="BR142" i="35"/>
  <c r="BK149" i="35"/>
  <c r="CG75" i="35"/>
  <c r="AE113" i="35"/>
  <c r="CY132" i="35"/>
  <c r="BV124" i="35"/>
  <c r="AJ125" i="35"/>
  <c r="CF94" i="35"/>
  <c r="E111" i="35"/>
  <c r="J129" i="35"/>
  <c r="CK131" i="35"/>
  <c r="I159" i="35"/>
  <c r="CV131" i="35"/>
  <c r="BI145" i="35"/>
  <c r="AM132" i="35"/>
  <c r="CL154" i="35"/>
  <c r="AT110" i="35"/>
  <c r="CQ123" i="35"/>
  <c r="BF127" i="35"/>
  <c r="Q129" i="35"/>
  <c r="AL75" i="35"/>
  <c r="AA101" i="35"/>
  <c r="E150" i="35"/>
  <c r="BC161" i="35"/>
  <c r="CX124" i="35"/>
  <c r="CW139" i="35"/>
  <c r="AI96" i="35"/>
  <c r="AE97" i="35"/>
  <c r="BT115" i="35"/>
  <c r="I147" i="35"/>
  <c r="BH143" i="35"/>
  <c r="AA124" i="35"/>
  <c r="AE155" i="35"/>
  <c r="AF88" i="35"/>
  <c r="J156" i="35"/>
  <c r="CP120" i="35"/>
  <c r="AT134" i="35"/>
  <c r="AP125" i="35"/>
  <c r="AZ127" i="35"/>
  <c r="I122" i="35"/>
  <c r="BD143" i="35"/>
  <c r="BN82" i="35"/>
  <c r="R108" i="35"/>
  <c r="AD157" i="35"/>
  <c r="CJ135" i="35"/>
  <c r="BC145" i="35"/>
  <c r="CB129" i="35"/>
  <c r="BI126" i="35"/>
  <c r="AQ92" i="35"/>
  <c r="BK111" i="35"/>
  <c r="AX129" i="35"/>
  <c r="AY127" i="35"/>
  <c r="BZ163" i="35"/>
  <c r="AQ97" i="35"/>
  <c r="CS157" i="35"/>
  <c r="AK143" i="35"/>
  <c r="CT116" i="35"/>
  <c r="CG111" i="35"/>
  <c r="CB74" i="35"/>
  <c r="CJ82" i="35"/>
  <c r="CP124" i="35"/>
  <c r="AK84" i="35"/>
  <c r="CI76" i="35"/>
  <c r="AT156" i="35"/>
  <c r="BM125" i="35"/>
  <c r="CV154" i="35"/>
  <c r="H120" i="35"/>
  <c r="AQ138" i="35"/>
  <c r="R119" i="35"/>
  <c r="Z118" i="35"/>
  <c r="AR120" i="35"/>
  <c r="AG151" i="35"/>
  <c r="BI85" i="35"/>
  <c r="F121" i="35"/>
  <c r="BB108" i="35"/>
  <c r="AA138" i="35"/>
  <c r="CF123" i="35"/>
  <c r="CU95" i="35"/>
  <c r="AP110" i="35"/>
  <c r="BT136" i="35"/>
  <c r="AX153" i="35"/>
  <c r="CH109" i="35"/>
  <c r="AU128" i="35"/>
  <c r="AZ145" i="35"/>
  <c r="CJ155" i="35"/>
  <c r="Q85" i="35"/>
  <c r="CK153" i="35"/>
  <c r="AW139" i="35"/>
  <c r="AE123" i="35"/>
  <c r="CZ127" i="35"/>
  <c r="BX138" i="35"/>
  <c r="P108" i="35"/>
  <c r="BA107" i="35"/>
  <c r="Y132" i="35"/>
  <c r="BS160" i="35"/>
  <c r="AX83" i="35"/>
  <c r="BI78" i="35"/>
  <c r="CS94" i="35"/>
  <c r="F93" i="35"/>
  <c r="CL100" i="35"/>
  <c r="AS88" i="35"/>
  <c r="BU121" i="35"/>
  <c r="AT144" i="35"/>
  <c r="U108" i="35"/>
  <c r="BW164" i="35"/>
  <c r="CY115" i="35"/>
  <c r="G80" i="35"/>
  <c r="CF118" i="35"/>
  <c r="P137" i="35"/>
  <c r="G120" i="35"/>
  <c r="V121" i="35"/>
  <c r="AQ103" i="35"/>
  <c r="BE117" i="35"/>
  <c r="BK130" i="35"/>
  <c r="R139" i="35"/>
  <c r="BV77" i="35"/>
  <c r="U115" i="35"/>
  <c r="CZ128" i="35"/>
  <c r="F138" i="35"/>
  <c r="AX128" i="35"/>
  <c r="BR115" i="35"/>
  <c r="BF112" i="35"/>
  <c r="K141" i="35"/>
  <c r="AZ72" i="35"/>
  <c r="CL86" i="35"/>
  <c r="AQ107" i="35"/>
  <c r="AM70" i="35"/>
  <c r="F91" i="35"/>
  <c r="CK93" i="35"/>
  <c r="CP144" i="35"/>
  <c r="CG67" i="35"/>
  <c r="CZ84" i="35"/>
  <c r="AR129" i="35"/>
  <c r="AN110" i="35"/>
  <c r="CA102" i="35"/>
  <c r="CI66" i="35"/>
  <c r="BN71" i="35"/>
  <c r="BJ114" i="35"/>
  <c r="AM92" i="35"/>
  <c r="CK107" i="35"/>
  <c r="CB77" i="35"/>
  <c r="AB78" i="35"/>
  <c r="Q96" i="35"/>
  <c r="BN65" i="35"/>
  <c r="CY66" i="35"/>
  <c r="AL72" i="35"/>
  <c r="BX103" i="35"/>
  <c r="J87" i="35"/>
  <c r="E61" i="35"/>
  <c r="E82" i="35"/>
  <c r="CV64" i="35"/>
  <c r="CS108" i="35"/>
  <c r="X81" i="35"/>
  <c r="E72" i="35"/>
  <c r="BC96" i="35"/>
  <c r="AW92" i="35"/>
  <c r="L62" i="35"/>
  <c r="BA88" i="35"/>
  <c r="BY77" i="35"/>
  <c r="BY60" i="35"/>
  <c r="D81" i="35"/>
  <c r="BI95" i="35"/>
  <c r="BF92" i="35"/>
  <c r="BF79" i="35"/>
  <c r="AV81" i="35"/>
  <c r="AX101" i="35"/>
  <c r="AU77" i="35"/>
  <c r="V112" i="35"/>
  <c r="BG66" i="35"/>
  <c r="AS65" i="35"/>
  <c r="CE121" i="35"/>
  <c r="CL156" i="35"/>
  <c r="BU94" i="35"/>
  <c r="CR68" i="35"/>
  <c r="BM106" i="35"/>
  <c r="BD61" i="35"/>
  <c r="AV62" i="35"/>
  <c r="AI95" i="35"/>
  <c r="BB95" i="35"/>
  <c r="CR62" i="35"/>
  <c r="AI61" i="35"/>
  <c r="BW84" i="35"/>
  <c r="D69" i="35"/>
  <c r="BD99" i="35"/>
  <c r="Y86" i="35"/>
  <c r="AJ88" i="35"/>
  <c r="AA69" i="35"/>
  <c r="BC71" i="35"/>
  <c r="BI66" i="35"/>
  <c r="CZ141" i="35"/>
  <c r="BD97" i="35"/>
  <c r="AN67" i="35"/>
  <c r="AK113" i="35"/>
  <c r="M64" i="35"/>
  <c r="CE144" i="35"/>
  <c r="BL100" i="35"/>
  <c r="Q65" i="35"/>
  <c r="CA96" i="35"/>
  <c r="I90" i="35"/>
  <c r="AZ92" i="35"/>
  <c r="AW104" i="35"/>
  <c r="CE65" i="35"/>
  <c r="H68" i="35"/>
  <c r="BU65" i="35"/>
  <c r="BE79" i="35"/>
  <c r="CY93" i="35"/>
  <c r="W92" i="35"/>
  <c r="R65" i="35"/>
  <c r="CV88" i="35"/>
  <c r="BR64" i="35"/>
  <c r="CQ98" i="35"/>
  <c r="G75" i="35"/>
  <c r="AB60" i="35"/>
  <c r="BD59" i="35"/>
  <c r="CZ70" i="35"/>
  <c r="W61" i="35"/>
  <c r="BJ78" i="35"/>
  <c r="CZ73" i="35"/>
  <c r="U134" i="35"/>
  <c r="AU97" i="35"/>
  <c r="BT74" i="35"/>
  <c r="L84" i="35"/>
  <c r="BT72" i="35"/>
  <c r="CC79" i="35"/>
  <c r="CS88" i="35"/>
  <c r="Y67" i="35"/>
  <c r="CQ87" i="35"/>
  <c r="BX77" i="35"/>
  <c r="CQ89" i="35"/>
  <c r="L128" i="35"/>
  <c r="AR80" i="35"/>
  <c r="BJ63" i="35"/>
  <c r="CN125" i="35"/>
  <c r="AC82" i="35"/>
  <c r="CM79" i="35"/>
  <c r="AK104" i="35"/>
  <c r="AV63" i="35"/>
  <c r="K84" i="35"/>
  <c r="BQ63" i="35"/>
  <c r="AY59" i="35"/>
  <c r="Y75" i="35"/>
  <c r="AD97" i="35"/>
  <c r="BN98" i="35"/>
  <c r="AZ61" i="35"/>
  <c r="BS65" i="35"/>
  <c r="N88" i="35"/>
  <c r="R90" i="35"/>
  <c r="AU96" i="35"/>
  <c r="AE65" i="35"/>
  <c r="BT101" i="35"/>
  <c r="I79" i="35"/>
  <c r="AS70" i="35"/>
  <c r="BL60" i="35"/>
  <c r="P104" i="35"/>
  <c r="BH82" i="35"/>
  <c r="T101" i="35"/>
  <c r="X84" i="35"/>
  <c r="CG107" i="35"/>
  <c r="P84" i="35"/>
  <c r="AF59" i="35"/>
  <c r="BX94" i="35"/>
  <c r="AP130" i="35"/>
  <c r="BK84" i="35"/>
  <c r="M121" i="35"/>
  <c r="AA75" i="35"/>
  <c r="D60" i="35"/>
  <c r="BV70" i="35"/>
  <c r="AR105" i="35"/>
  <c r="CT93" i="35"/>
  <c r="BZ105" i="35"/>
  <c r="I92" i="35"/>
  <c r="CW86" i="35"/>
  <c r="AM105" i="35"/>
  <c r="AW97" i="35"/>
  <c r="M63" i="35"/>
  <c r="Y87" i="35"/>
  <c r="AV108" i="35"/>
  <c r="E69" i="35"/>
  <c r="BS146" i="35"/>
  <c r="AY92" i="35"/>
  <c r="BY111" i="35"/>
  <c r="CR59" i="35"/>
  <c r="O85" i="35"/>
  <c r="AF98" i="35"/>
  <c r="CR114" i="35"/>
  <c r="AZ78" i="35"/>
  <c r="BJ82" i="35"/>
  <c r="J94" i="35"/>
  <c r="CB140" i="35"/>
  <c r="CQ59" i="35"/>
  <c r="CH59" i="35"/>
  <c r="CJ67" i="35"/>
  <c r="BM85" i="35"/>
  <c r="CW73" i="35"/>
  <c r="BU59" i="35"/>
  <c r="AJ81" i="35"/>
  <c r="AI68" i="35"/>
  <c r="CX75" i="35"/>
  <c r="AZ71" i="35"/>
  <c r="AJ90" i="35"/>
  <c r="CK84" i="35"/>
  <c r="BH89" i="35"/>
  <c r="CV126" i="35"/>
  <c r="N96" i="35"/>
  <c r="K85" i="35"/>
  <c r="Z85" i="35"/>
  <c r="AL78" i="35"/>
  <c r="CH131" i="35"/>
  <c r="BQ64" i="35"/>
  <c r="BJ95" i="35"/>
  <c r="BK67" i="35"/>
  <c r="AG130" i="35"/>
  <c r="CE86" i="35"/>
  <c r="AV147" i="35"/>
  <c r="CK103" i="35"/>
  <c r="AF68" i="35"/>
  <c r="Q64" i="35"/>
  <c r="BX69" i="35"/>
  <c r="X65" i="35"/>
  <c r="BA68" i="35"/>
  <c r="L68" i="35"/>
  <c r="AA116" i="35"/>
  <c r="BE71" i="35"/>
  <c r="BV92" i="35"/>
  <c r="CA88" i="35"/>
  <c r="CZ107" i="35"/>
  <c r="CI85" i="35"/>
  <c r="BE95" i="35"/>
  <c r="CE66" i="35"/>
  <c r="BP109" i="35"/>
  <c r="AE90" i="35"/>
  <c r="CT61" i="35"/>
  <c r="CP85" i="35"/>
  <c r="CS95" i="35"/>
  <c r="CF59" i="35"/>
  <c r="K100" i="35"/>
  <c r="CN102" i="35"/>
  <c r="CD103" i="35"/>
  <c r="D123" i="35"/>
  <c r="CS156" i="35"/>
  <c r="AT160" i="35"/>
  <c r="I161" i="35"/>
  <c r="Q120" i="35"/>
  <c r="S100" i="35"/>
  <c r="BL109" i="35"/>
  <c r="BI110" i="35"/>
  <c r="AF83" i="35"/>
  <c r="AP158" i="35"/>
  <c r="BW90" i="35"/>
  <c r="BJ113" i="35"/>
  <c r="BH108" i="35"/>
  <c r="BI160" i="35"/>
  <c r="BS116" i="35"/>
  <c r="CE134" i="35"/>
  <c r="AS131" i="35"/>
  <c r="CX129" i="35"/>
  <c r="BS94" i="35"/>
  <c r="M129" i="35"/>
  <c r="CT128" i="35"/>
  <c r="BR138" i="35"/>
  <c r="K88" i="35"/>
  <c r="CJ139" i="35"/>
  <c r="U84" i="35"/>
  <c r="CV120" i="35"/>
  <c r="C139" i="35"/>
  <c r="BG130" i="35"/>
  <c r="CR131" i="35"/>
  <c r="CS107" i="35"/>
  <c r="CA153" i="35"/>
  <c r="CY139" i="35"/>
  <c r="CM100" i="35"/>
  <c r="BB97" i="35"/>
  <c r="CR72" i="35"/>
  <c r="BK100" i="35"/>
  <c r="CD164" i="35"/>
  <c r="Y148" i="35"/>
  <c r="AI119" i="35"/>
  <c r="CR128" i="35"/>
  <c r="D70" i="35"/>
  <c r="BG124" i="35"/>
  <c r="BA110" i="35"/>
  <c r="BZ124" i="35"/>
  <c r="AQ126" i="35"/>
  <c r="I100" i="35"/>
  <c r="BC152" i="35"/>
  <c r="H156" i="35"/>
  <c r="BS90" i="35"/>
  <c r="CU162" i="35"/>
  <c r="CP149" i="35"/>
  <c r="AT163" i="35"/>
  <c r="BV133" i="35"/>
  <c r="BL120" i="35"/>
  <c r="CE113" i="35"/>
  <c r="AP113" i="35"/>
  <c r="CO92" i="35"/>
  <c r="CR149" i="35"/>
  <c r="CL147" i="35"/>
  <c r="O110" i="35"/>
  <c r="AW124" i="35"/>
  <c r="CU117" i="35"/>
  <c r="CX132" i="35"/>
  <c r="BS127" i="35"/>
  <c r="AJ154" i="35"/>
  <c r="CE88" i="35"/>
  <c r="AG131" i="35"/>
  <c r="BH80" i="35"/>
  <c r="CM64" i="35"/>
  <c r="CF132" i="35"/>
  <c r="AS69" i="35"/>
  <c r="Z134" i="35"/>
  <c r="BD148" i="35"/>
  <c r="CZ76" i="35"/>
  <c r="AT120" i="35"/>
  <c r="BU105" i="35"/>
  <c r="R122" i="35"/>
  <c r="CP121" i="35"/>
  <c r="BV129" i="35"/>
  <c r="S138" i="35"/>
  <c r="AG72" i="35"/>
  <c r="BV145" i="35"/>
  <c r="CP153" i="35"/>
  <c r="BS122" i="35"/>
  <c r="CK161" i="35"/>
  <c r="CT156" i="35"/>
  <c r="AH110" i="35"/>
  <c r="BH79" i="35"/>
  <c r="AE111" i="35"/>
  <c r="BB109" i="35"/>
  <c r="BI120" i="35"/>
  <c r="CS118" i="35"/>
  <c r="BV140" i="35"/>
  <c r="J134" i="35"/>
  <c r="Z143" i="35"/>
  <c r="CI100" i="35"/>
  <c r="BZ115" i="35"/>
  <c r="CW128" i="35"/>
  <c r="C126" i="35"/>
  <c r="BQ128" i="35"/>
  <c r="CB68" i="35"/>
  <c r="R110" i="35"/>
  <c r="BC84" i="35"/>
  <c r="BC74" i="35"/>
  <c r="AO80" i="35"/>
  <c r="BK141" i="35"/>
  <c r="CT151" i="35"/>
  <c r="AM145" i="35"/>
  <c r="CL121" i="35"/>
  <c r="AC76" i="35"/>
  <c r="BK121" i="35"/>
  <c r="CU108" i="35"/>
  <c r="BK122" i="35"/>
  <c r="H124" i="35"/>
  <c r="CV103" i="35"/>
  <c r="CW125" i="35"/>
  <c r="Q111" i="35"/>
  <c r="AP89" i="35"/>
  <c r="F122" i="35"/>
  <c r="BO109" i="35"/>
  <c r="Y131" i="35"/>
  <c r="BB117" i="35"/>
  <c r="CM109" i="35"/>
  <c r="BR136" i="35"/>
  <c r="CM76" i="35"/>
  <c r="AA153" i="35"/>
  <c r="CQ139" i="35"/>
  <c r="AT103" i="35"/>
  <c r="W129" i="35"/>
  <c r="CG87" i="35"/>
  <c r="AY111" i="35"/>
  <c r="CZ129" i="35"/>
  <c r="BT125" i="35"/>
  <c r="BL156" i="35"/>
  <c r="BI91" i="35"/>
  <c r="U132" i="35"/>
  <c r="Q86" i="35"/>
  <c r="BJ88" i="35"/>
  <c r="BI70" i="35"/>
  <c r="AR65" i="35"/>
  <c r="AO113" i="35"/>
  <c r="N162" i="35"/>
  <c r="BX116" i="35"/>
  <c r="CM150" i="35"/>
  <c r="CT71" i="35"/>
  <c r="CC163" i="35"/>
  <c r="CS150" i="35"/>
  <c r="R138" i="35"/>
  <c r="AK130" i="35"/>
  <c r="AX115" i="35"/>
  <c r="CR156" i="35"/>
  <c r="CG143" i="35"/>
  <c r="BO137" i="35"/>
  <c r="AH164" i="35"/>
  <c r="BU98" i="35"/>
  <c r="BJ125" i="35"/>
  <c r="AP139" i="35"/>
  <c r="X118" i="35"/>
  <c r="BH160" i="35"/>
  <c r="X112" i="35"/>
  <c r="CW109" i="35"/>
  <c r="BS72" i="35"/>
  <c r="T125" i="35"/>
  <c r="BP112" i="35"/>
  <c r="AF114" i="35"/>
  <c r="U146" i="35"/>
  <c r="AC79" i="35"/>
  <c r="CX139" i="35"/>
  <c r="BF126" i="35"/>
  <c r="T126" i="35"/>
  <c r="AS135" i="35"/>
  <c r="CQ103" i="35"/>
  <c r="AS130" i="35"/>
  <c r="AV107" i="35"/>
  <c r="CR97" i="35"/>
  <c r="CV162" i="35"/>
  <c r="S153" i="35"/>
  <c r="AY162" i="35"/>
  <c r="X128" i="35"/>
  <c r="AA149" i="35"/>
  <c r="CN88" i="35"/>
  <c r="CN156" i="35"/>
  <c r="BY130" i="35"/>
  <c r="CI80" i="35"/>
  <c r="AA126" i="35"/>
  <c r="X111" i="35"/>
  <c r="BE136" i="35"/>
  <c r="L138" i="35"/>
  <c r="Z79" i="35"/>
  <c r="AJ123" i="35"/>
  <c r="AM108" i="35"/>
  <c r="BQ112" i="35"/>
  <c r="AN146" i="35"/>
  <c r="AD80" i="35"/>
  <c r="AU115" i="35"/>
  <c r="H108" i="35"/>
  <c r="V143" i="35"/>
  <c r="W114" i="35"/>
  <c r="BX131" i="35"/>
  <c r="BP142" i="35"/>
  <c r="CY119" i="35"/>
  <c r="CK70" i="35"/>
  <c r="CI151" i="35"/>
  <c r="BT66" i="35"/>
  <c r="BJ68" i="35"/>
  <c r="N61" i="35"/>
  <c r="AT61" i="35"/>
  <c r="Z124" i="35"/>
  <c r="CG85" i="35"/>
  <c r="AZ73" i="35"/>
  <c r="Z64" i="35"/>
  <c r="K102" i="35"/>
  <c r="AV60" i="35"/>
  <c r="AW81" i="35"/>
  <c r="CK79" i="35"/>
  <c r="BS120" i="35"/>
  <c r="CJ129" i="35"/>
  <c r="BX83" i="35"/>
  <c r="BO71" i="35"/>
  <c r="I66" i="35"/>
  <c r="E97" i="35"/>
  <c r="AS67" i="35"/>
  <c r="BM63" i="35"/>
  <c r="AJ67" i="35"/>
  <c r="F108" i="35"/>
  <c r="R96" i="35"/>
  <c r="CS135" i="35"/>
  <c r="BY94" i="35"/>
  <c r="L105" i="35"/>
  <c r="CX133" i="35"/>
  <c r="AV86" i="35"/>
  <c r="AB69" i="35"/>
  <c r="BS111" i="35"/>
  <c r="F88" i="35"/>
  <c r="C140" i="35"/>
  <c r="BF90" i="35"/>
  <c r="R83" i="35"/>
  <c r="U93" i="35"/>
  <c r="R60" i="35"/>
  <c r="CE83" i="35"/>
  <c r="CX73" i="35"/>
  <c r="D73" i="35"/>
  <c r="CS61" i="35"/>
  <c r="AY97" i="35"/>
  <c r="AB68" i="35"/>
  <c r="CG78" i="35"/>
  <c r="BB64" i="35"/>
  <c r="AQ145" i="35"/>
  <c r="AE59" i="35"/>
  <c r="P77" i="35"/>
  <c r="BP67" i="35"/>
  <c r="AM67" i="35"/>
  <c r="AI80" i="35"/>
  <c r="AK91" i="35"/>
  <c r="O145" i="35"/>
  <c r="AM80" i="35"/>
  <c r="BZ81" i="35"/>
  <c r="CI130" i="35"/>
  <c r="AG70" i="35"/>
  <c r="CI86" i="35"/>
  <c r="F65" i="35"/>
  <c r="BM90" i="35"/>
  <c r="AW73" i="35"/>
  <c r="BK89" i="35"/>
  <c r="AZ75" i="35"/>
  <c r="CH84" i="35"/>
  <c r="AZ123" i="35"/>
  <c r="AL69" i="35"/>
  <c r="BR127" i="35"/>
  <c r="AM91" i="35"/>
  <c r="CJ137" i="35"/>
  <c r="CW76" i="35"/>
  <c r="AK60" i="35"/>
  <c r="U61" i="35"/>
  <c r="AV95" i="35"/>
  <c r="AK82" i="35"/>
  <c r="BI101" i="35"/>
  <c r="N84" i="35"/>
  <c r="BS83" i="35"/>
  <c r="AS106" i="35"/>
  <c r="L78" i="35"/>
  <c r="V90" i="35"/>
  <c r="C99" i="35"/>
  <c r="AP62" i="35"/>
  <c r="CV81" i="35"/>
  <c r="AT75" i="35"/>
  <c r="BO74" i="35"/>
  <c r="AJ127" i="35"/>
  <c r="AD88" i="35"/>
  <c r="CJ96" i="35"/>
  <c r="BZ93" i="35"/>
  <c r="BC146" i="35"/>
  <c r="Y99" i="35"/>
  <c r="CO98" i="35"/>
  <c r="R101" i="35"/>
  <c r="BP74" i="35"/>
  <c r="BW92" i="35"/>
  <c r="AV67" i="35"/>
  <c r="Z94" i="35"/>
  <c r="AG71" i="35"/>
  <c r="CV86" i="35"/>
  <c r="CT59" i="35"/>
  <c r="BV139" i="35"/>
  <c r="CY70" i="35"/>
  <c r="CV67" i="35"/>
  <c r="Z86" i="35"/>
  <c r="C62" i="35"/>
  <c r="V97" i="35"/>
  <c r="BS75" i="35"/>
  <c r="BW97" i="35"/>
  <c r="X69" i="35"/>
  <c r="CY75" i="35"/>
  <c r="AS68" i="35"/>
  <c r="F70" i="35"/>
  <c r="AN79" i="35"/>
  <c r="E119" i="35"/>
  <c r="T91" i="35"/>
  <c r="AD129" i="35"/>
  <c r="CE122" i="35"/>
  <c r="T93" i="35"/>
  <c r="AH106" i="35"/>
  <c r="K125" i="35"/>
  <c r="AF96" i="35"/>
  <c r="CH62" i="35"/>
  <c r="AN116" i="35"/>
  <c r="BW105" i="35"/>
  <c r="Z76" i="35"/>
  <c r="CF63" i="35"/>
  <c r="BS67" i="35"/>
  <c r="J100" i="35"/>
  <c r="CU150" i="35"/>
  <c r="AC101" i="35"/>
  <c r="Y76" i="35"/>
  <c r="BZ65" i="35"/>
  <c r="CK68" i="35"/>
  <c r="CN62" i="35"/>
  <c r="BD104" i="35"/>
  <c r="AS64" i="35"/>
  <c r="AA67" i="35"/>
  <c r="W60" i="35"/>
  <c r="CD93" i="35"/>
  <c r="J73" i="35"/>
  <c r="AC106" i="35"/>
  <c r="BA100" i="35"/>
  <c r="AI65" i="35"/>
  <c r="S80" i="35"/>
  <c r="AX68" i="35"/>
  <c r="BL103" i="35"/>
  <c r="CY82" i="35"/>
  <c r="CW94" i="35"/>
  <c r="T71" i="35"/>
  <c r="BW106" i="35"/>
  <c r="CY133" i="35"/>
  <c r="AM134" i="35"/>
  <c r="CB70" i="35"/>
  <c r="BH72" i="35"/>
  <c r="AT95" i="35"/>
  <c r="BK61" i="35"/>
  <c r="BV95" i="35"/>
  <c r="I84" i="35"/>
  <c r="BL79" i="35"/>
  <c r="C61" i="35"/>
  <c r="AL62" i="35"/>
  <c r="CM75" i="35"/>
  <c r="BM133" i="35"/>
  <c r="BV94" i="35"/>
  <c r="BF86" i="35"/>
  <c r="AU124" i="35"/>
  <c r="BF82" i="35"/>
  <c r="BR104" i="35"/>
  <c r="W68" i="35"/>
  <c r="CZ98" i="35"/>
  <c r="N76" i="35"/>
  <c r="BP103" i="35"/>
  <c r="C88" i="35"/>
  <c r="CF83" i="35"/>
  <c r="CL116" i="35"/>
  <c r="CW66" i="35"/>
  <c r="V99" i="35"/>
  <c r="C73" i="35"/>
  <c r="CR64" i="35"/>
  <c r="AE80" i="35"/>
  <c r="BT94" i="35"/>
  <c r="AE68" i="35"/>
  <c r="CE68" i="35"/>
  <c r="E60" i="35"/>
  <c r="CF66" i="35"/>
  <c r="J60" i="35"/>
  <c r="S102" i="35"/>
  <c r="AC104" i="35"/>
  <c r="CS101" i="35"/>
  <c r="BW71" i="35"/>
  <c r="CC82" i="35"/>
  <c r="N93" i="35"/>
  <c r="AN72" i="35"/>
  <c r="L102" i="35"/>
  <c r="AN102" i="35"/>
  <c r="BP97" i="35"/>
  <c r="J114" i="35"/>
  <c r="CE79" i="35"/>
  <c r="CL73" i="35"/>
  <c r="BS61" i="35"/>
  <c r="BN76" i="35"/>
  <c r="BK92" i="35"/>
  <c r="CX127" i="35"/>
  <c r="AZ161" i="35"/>
  <c r="BK159" i="35"/>
  <c r="BR155" i="35"/>
  <c r="BD158" i="35"/>
  <c r="BZ136" i="35"/>
  <c r="U150" i="35"/>
  <c r="AR76" i="35"/>
  <c r="AQ112" i="35"/>
  <c r="BS77" i="35"/>
  <c r="BL128" i="35"/>
  <c r="E143" i="35"/>
  <c r="BK131" i="35"/>
  <c r="AD100" i="35"/>
  <c r="BA112" i="35"/>
  <c r="CL110" i="35"/>
  <c r="AD82" i="35"/>
  <c r="CJ160" i="35"/>
  <c r="BC131" i="35"/>
  <c r="AB132" i="35"/>
  <c r="AJ141" i="35"/>
  <c r="BE114" i="35"/>
  <c r="AP112" i="35"/>
  <c r="J136" i="35"/>
  <c r="CX159" i="35"/>
  <c r="R79" i="35"/>
  <c r="BB160" i="35"/>
  <c r="AC71" i="35"/>
  <c r="AE119" i="35"/>
  <c r="AY138" i="35"/>
  <c r="BO88" i="35"/>
  <c r="M82" i="35"/>
  <c r="Y97" i="35"/>
  <c r="CA72" i="35"/>
  <c r="CT144" i="35"/>
  <c r="CR152" i="35"/>
  <c r="F132" i="35"/>
  <c r="Z138" i="35"/>
  <c r="CX117" i="35"/>
  <c r="AE121" i="35"/>
  <c r="AX146" i="35"/>
  <c r="BQ154" i="35"/>
  <c r="E93" i="35"/>
  <c r="AU130" i="35"/>
  <c r="AW117" i="35"/>
  <c r="AX110" i="35"/>
  <c r="K111" i="35"/>
  <c r="F74" i="35"/>
  <c r="BX128" i="35"/>
  <c r="CD114" i="35"/>
  <c r="CP117" i="35"/>
  <c r="CQ118" i="35"/>
  <c r="AG114" i="35"/>
  <c r="L162" i="35"/>
  <c r="AO123" i="35"/>
  <c r="Z87" i="35"/>
  <c r="N127" i="35"/>
  <c r="I114" i="35"/>
  <c r="S112" i="35"/>
  <c r="AQ114" i="35"/>
  <c r="AN93" i="35"/>
  <c r="X133" i="35"/>
  <c r="BK115" i="35"/>
  <c r="BZ138" i="35"/>
  <c r="S147" i="35"/>
  <c r="AE94" i="35"/>
  <c r="Q73" i="35"/>
  <c r="CW75" i="35"/>
  <c r="BS91" i="35"/>
  <c r="AA134" i="35"/>
  <c r="CO139" i="35"/>
  <c r="CB132" i="35"/>
  <c r="CW133" i="35"/>
  <c r="P98" i="35"/>
  <c r="U129" i="35"/>
  <c r="BG114" i="35"/>
  <c r="AY145" i="35"/>
  <c r="U140" i="35"/>
  <c r="J125" i="35"/>
  <c r="AN97" i="35"/>
  <c r="AX111" i="35"/>
  <c r="BU137" i="35"/>
  <c r="CO158" i="35"/>
  <c r="AQ115" i="35"/>
  <c r="CL133" i="35"/>
  <c r="BU110" i="35"/>
  <c r="CQ114" i="35"/>
  <c r="AH125" i="35"/>
  <c r="AB155" i="35"/>
  <c r="G141" i="35"/>
  <c r="K136" i="35"/>
  <c r="CP164" i="35"/>
  <c r="BD87" i="35"/>
  <c r="BN110" i="35"/>
  <c r="CS109" i="35"/>
  <c r="AN125" i="35"/>
  <c r="BG118" i="35"/>
  <c r="CE138" i="35"/>
  <c r="CM67" i="35"/>
  <c r="AX92" i="35"/>
  <c r="AR67" i="35"/>
  <c r="CL83" i="35"/>
  <c r="BN89" i="35"/>
  <c r="CV111" i="35"/>
  <c r="BH138" i="35"/>
  <c r="BR159" i="35"/>
  <c r="Q130" i="35"/>
  <c r="CF137" i="35"/>
  <c r="CI83" i="35"/>
  <c r="V163" i="35"/>
  <c r="CF150" i="35"/>
  <c r="BT104" i="35"/>
  <c r="CX128" i="35"/>
  <c r="R115" i="35"/>
  <c r="BI106" i="35"/>
  <c r="BY108" i="35"/>
  <c r="AC75" i="35"/>
  <c r="AK126" i="35"/>
  <c r="T112" i="35"/>
  <c r="BH114" i="35"/>
  <c r="AI141" i="35"/>
  <c r="Q114" i="35"/>
  <c r="CK122" i="35"/>
  <c r="BJ115" i="35"/>
  <c r="BJ120" i="35"/>
  <c r="AY100" i="35"/>
  <c r="BC110" i="35"/>
  <c r="AD110" i="35"/>
  <c r="CF86" i="35"/>
  <c r="CA146" i="35"/>
  <c r="AP144" i="35"/>
  <c r="BY107" i="35"/>
  <c r="U121" i="35"/>
  <c r="AH79" i="35"/>
  <c r="BD80" i="35"/>
  <c r="CI81" i="35"/>
  <c r="Q59" i="35"/>
  <c r="X126" i="35"/>
  <c r="AY142" i="35"/>
  <c r="CP132" i="35"/>
  <c r="CR98" i="35"/>
  <c r="AV135" i="35"/>
  <c r="Z122" i="35"/>
  <c r="AI137" i="35"/>
  <c r="AX139" i="35"/>
  <c r="AH85" i="35"/>
  <c r="AC108" i="35"/>
  <c r="BQ121" i="35"/>
  <c r="AJ149" i="35"/>
  <c r="BS157" i="35"/>
  <c r="AZ68" i="35"/>
  <c r="AR131" i="35"/>
  <c r="AR118" i="35"/>
  <c r="BM157" i="35"/>
  <c r="BR114" i="35"/>
  <c r="K132" i="35"/>
  <c r="AG127" i="35"/>
  <c r="CA159" i="35"/>
  <c r="BB77" i="35"/>
  <c r="CK163" i="35"/>
  <c r="CC116" i="35"/>
  <c r="N112" i="35"/>
  <c r="CN106" i="35"/>
  <c r="CO125" i="35"/>
  <c r="CR112" i="35"/>
  <c r="BI142" i="35"/>
  <c r="BH137" i="35"/>
  <c r="CR73" i="35"/>
  <c r="P115" i="35"/>
  <c r="AO91" i="35"/>
  <c r="V100" i="35"/>
  <c r="BS164" i="35"/>
  <c r="CM130" i="35"/>
  <c r="AT159" i="35"/>
  <c r="BC141" i="35"/>
  <c r="CM96" i="35"/>
  <c r="BX124" i="35"/>
  <c r="Q110" i="35"/>
  <c r="U135" i="35"/>
  <c r="AH134" i="35"/>
  <c r="O108" i="35"/>
  <c r="Q94" i="35"/>
  <c r="CG146" i="35"/>
  <c r="CX101" i="35"/>
  <c r="CX162" i="35"/>
  <c r="AU148" i="35"/>
  <c r="F150" i="35"/>
  <c r="CH113" i="35"/>
  <c r="AI64" i="35"/>
  <c r="AK123" i="35"/>
  <c r="BP122" i="35"/>
  <c r="AA80" i="35"/>
  <c r="AE83" i="35"/>
  <c r="BV61" i="35"/>
  <c r="BQ79" i="35"/>
  <c r="BB71" i="35"/>
  <c r="CV63" i="35"/>
  <c r="AL90" i="35"/>
  <c r="BY86" i="35"/>
  <c r="CB87" i="35"/>
  <c r="P94" i="35"/>
  <c r="E68" i="35"/>
  <c r="AT131" i="35"/>
  <c r="Q68" i="35"/>
  <c r="BZ77" i="35"/>
  <c r="BR91" i="35"/>
  <c r="BP134" i="35"/>
  <c r="CU123" i="35"/>
  <c r="BZ61" i="35"/>
  <c r="CG104" i="35"/>
  <c r="CZ72" i="35"/>
  <c r="CE103" i="35"/>
  <c r="CP136" i="35"/>
  <c r="CT100" i="35"/>
  <c r="BZ143" i="35"/>
  <c r="CY59" i="35"/>
  <c r="CW64" i="35"/>
  <c r="M66" i="35"/>
  <c r="AA61" i="35"/>
  <c r="CD68" i="35"/>
  <c r="CE62" i="35"/>
  <c r="BJ70" i="35"/>
  <c r="CC85" i="35"/>
  <c r="BW75" i="35"/>
  <c r="H98" i="35"/>
  <c r="CU113" i="35"/>
  <c r="AB85" i="35"/>
  <c r="AI98" i="35"/>
  <c r="AM84" i="35"/>
  <c r="CJ94" i="35"/>
  <c r="G91" i="35"/>
  <c r="F83" i="35"/>
  <c r="AB104" i="35"/>
  <c r="AN107" i="35"/>
  <c r="Z80" i="35"/>
  <c r="J97" i="35"/>
  <c r="AK131" i="35"/>
  <c r="AS87" i="35"/>
  <c r="BV86" i="35"/>
  <c r="CI71" i="35"/>
  <c r="AO72" i="35"/>
  <c r="AX84" i="35"/>
  <c r="Q62" i="35"/>
  <c r="AB59" i="35"/>
  <c r="BN94" i="35"/>
  <c r="N99" i="35"/>
  <c r="CQ68" i="35"/>
  <c r="AG64" i="35"/>
  <c r="AD90" i="35"/>
  <c r="Q60" i="35"/>
  <c r="L104" i="35"/>
  <c r="E67" i="35"/>
  <c r="CN138" i="35"/>
  <c r="BR94" i="35"/>
  <c r="J62" i="35"/>
  <c r="BU77" i="35"/>
  <c r="AV128" i="35"/>
  <c r="AD98" i="35"/>
  <c r="CQ108" i="35"/>
  <c r="BV131" i="35"/>
  <c r="AB101" i="35"/>
  <c r="AB100" i="35"/>
  <c r="AO74" i="35"/>
  <c r="F95" i="35"/>
  <c r="BT90" i="35"/>
  <c r="CA74" i="35"/>
  <c r="AX64" i="35"/>
  <c r="CS106" i="35"/>
  <c r="U160" i="35"/>
  <c r="BL106" i="35"/>
  <c r="AH63" i="35"/>
  <c r="CM82" i="35"/>
  <c r="P99" i="35"/>
  <c r="AD60" i="35"/>
  <c r="BR72" i="35"/>
  <c r="Q72" i="35"/>
  <c r="CM65" i="35"/>
  <c r="CH64" i="35"/>
  <c r="CX59" i="35"/>
  <c r="CG105" i="35"/>
  <c r="BI82" i="35"/>
  <c r="CA93" i="35"/>
  <c r="BH84" i="35"/>
  <c r="BU79" i="35"/>
  <c r="AN65" i="35"/>
  <c r="AW77" i="35"/>
  <c r="AS91" i="35"/>
  <c r="CW105" i="35"/>
  <c r="CL92" i="35"/>
  <c r="CK80" i="35"/>
  <c r="CE60" i="35"/>
  <c r="BX75" i="35"/>
  <c r="CE114" i="35"/>
  <c r="BD79" i="35"/>
  <c r="AS112" i="35"/>
  <c r="H84" i="35"/>
  <c r="CR92" i="35"/>
  <c r="U97" i="35"/>
  <c r="AD76" i="35"/>
  <c r="CU82" i="35"/>
  <c r="W64" i="35"/>
  <c r="AS93" i="35"/>
  <c r="CD88" i="35"/>
  <c r="AE66" i="35"/>
  <c r="AM73" i="35"/>
  <c r="K82" i="35"/>
  <c r="C76" i="35"/>
  <c r="T89" i="35"/>
  <c r="V89" i="35"/>
  <c r="CK83" i="35"/>
  <c r="AH104" i="35"/>
  <c r="AA91" i="35"/>
  <c r="CJ86" i="35"/>
  <c r="AA104" i="35"/>
  <c r="Q77" i="35"/>
  <c r="CX64" i="35"/>
  <c r="BO94" i="35"/>
  <c r="BY89" i="35"/>
  <c r="CK99" i="35"/>
  <c r="L88" i="35"/>
  <c r="BO117" i="35"/>
  <c r="N86" i="35"/>
  <c r="BS121" i="35"/>
  <c r="CH103" i="35"/>
  <c r="G84" i="35"/>
  <c r="AS63" i="35"/>
  <c r="AD83" i="35"/>
  <c r="O93" i="35"/>
  <c r="AK89" i="35"/>
  <c r="BK106" i="35"/>
  <c r="AY65" i="35"/>
  <c r="CV75" i="35"/>
  <c r="R104" i="35"/>
  <c r="CZ99" i="35"/>
  <c r="AA85" i="35"/>
  <c r="AB82" i="35"/>
  <c r="BQ95" i="35"/>
  <c r="AR98" i="35"/>
  <c r="BC139" i="35"/>
  <c r="J101" i="35"/>
  <c r="N73" i="35"/>
  <c r="BA70" i="35"/>
  <c r="CA105" i="35"/>
  <c r="BV118" i="35"/>
  <c r="AQ70" i="35"/>
  <c r="BO76" i="35"/>
  <c r="AX69" i="35"/>
  <c r="CH99" i="35"/>
  <c r="CU64" i="35"/>
  <c r="BE61" i="35"/>
  <c r="BT62" i="35"/>
  <c r="BA73" i="35"/>
  <c r="BV90" i="35"/>
  <c r="C91" i="35"/>
  <c r="AW63" i="35"/>
  <c r="AB84" i="35"/>
  <c r="AY95" i="35"/>
  <c r="CC73" i="35"/>
  <c r="CH60" i="35"/>
  <c r="X105" i="35"/>
  <c r="AP75" i="35"/>
  <c r="BW128" i="35"/>
  <c r="AL99" i="35"/>
  <c r="BV78" i="35"/>
  <c r="CS83" i="35"/>
  <c r="BW135" i="35"/>
  <c r="R87" i="35"/>
  <c r="BV93" i="35"/>
  <c r="R117" i="35"/>
  <c r="BB87" i="35"/>
  <c r="CD104" i="35"/>
  <c r="CL65" i="35"/>
  <c r="AG69" i="35"/>
  <c r="CK59" i="35"/>
  <c r="BL99" i="35"/>
  <c r="AX80" i="35"/>
  <c r="AK63" i="35"/>
  <c r="BB99" i="35"/>
  <c r="CH75" i="35"/>
  <c r="AT74" i="35"/>
  <c r="BV79" i="35"/>
  <c r="CJ90" i="35"/>
  <c r="CF99" i="35"/>
  <c r="Q81" i="35"/>
  <c r="AL83" i="35"/>
  <c r="AS94" i="35"/>
  <c r="L111" i="35"/>
  <c r="CS82" i="35"/>
  <c r="I63" i="35"/>
  <c r="W72" i="35"/>
  <c r="AA100" i="35"/>
  <c r="AJ62" i="35"/>
  <c r="BY95" i="35"/>
  <c r="AV134" i="35"/>
  <c r="CZ104" i="35"/>
  <c r="AP152" i="35"/>
  <c r="AU157" i="35"/>
  <c r="AY125" i="35"/>
  <c r="BJ112" i="35"/>
  <c r="L124" i="35"/>
  <c r="AR122" i="35"/>
  <c r="CG125" i="35"/>
  <c r="BO147" i="35"/>
  <c r="G85" i="35"/>
  <c r="L108" i="35"/>
  <c r="N121" i="35"/>
  <c r="AW132" i="35"/>
  <c r="AW88" i="35"/>
  <c r="CY125" i="35"/>
  <c r="CR118" i="35"/>
  <c r="BC114" i="35"/>
  <c r="CM132" i="35"/>
  <c r="U112" i="35"/>
  <c r="M144" i="35"/>
  <c r="AM78" i="35"/>
  <c r="BV163" i="35"/>
  <c r="CO110" i="35"/>
  <c r="AQ131" i="35"/>
  <c r="D68" i="35"/>
  <c r="BQ114" i="35"/>
  <c r="CM112" i="35"/>
  <c r="BN134" i="35"/>
  <c r="BW145" i="35"/>
  <c r="CZ78" i="35"/>
  <c r="AI108" i="35"/>
  <c r="CO82" i="35"/>
  <c r="C123" i="35"/>
  <c r="AP81" i="35"/>
  <c r="CY156" i="35"/>
  <c r="CO143" i="35"/>
  <c r="N157" i="35"/>
  <c r="BM155" i="35"/>
  <c r="BG95" i="35"/>
  <c r="CZ111" i="35"/>
  <c r="BJ124" i="35"/>
  <c r="AZ108" i="35"/>
  <c r="CT138" i="35"/>
  <c r="CP114" i="35"/>
  <c r="CR157" i="35"/>
  <c r="AE89" i="35"/>
  <c r="R162" i="35"/>
  <c r="CT112" i="35"/>
  <c r="J147" i="35"/>
  <c r="CD127" i="35"/>
  <c r="L96" i="35"/>
  <c r="CU128" i="35"/>
  <c r="U126" i="35"/>
  <c r="CX111" i="35"/>
  <c r="E137" i="35"/>
  <c r="AY122" i="35"/>
  <c r="AR155" i="35"/>
  <c r="CC160" i="35"/>
  <c r="AM72" i="35"/>
  <c r="G132" i="35"/>
  <c r="AK118" i="35"/>
  <c r="BI111" i="35"/>
  <c r="CM113" i="35"/>
  <c r="AA87" i="35"/>
  <c r="CR127" i="35"/>
  <c r="BE78" i="35"/>
  <c r="AT100" i="35"/>
  <c r="CA67" i="35"/>
  <c r="CM147" i="35"/>
  <c r="AX156" i="35"/>
  <c r="CP116" i="35"/>
  <c r="AU151" i="35"/>
  <c r="BH146" i="35"/>
  <c r="AP97" i="35"/>
  <c r="BX111" i="35"/>
  <c r="CM126" i="35"/>
  <c r="K104" i="35"/>
  <c r="BO99" i="35"/>
  <c r="AC127" i="35"/>
  <c r="W141" i="35"/>
  <c r="BV130" i="35"/>
  <c r="AM98" i="35"/>
  <c r="AC164" i="35"/>
  <c r="U105" i="35"/>
  <c r="CW127" i="35"/>
  <c r="AL113" i="35"/>
  <c r="AW130" i="35"/>
  <c r="AT130" i="35"/>
  <c r="BN139" i="35"/>
  <c r="L141" i="35"/>
  <c r="AZ134" i="35"/>
  <c r="M157" i="35"/>
  <c r="J78" i="35"/>
  <c r="N110" i="35"/>
  <c r="AS108" i="35"/>
  <c r="CG93" i="35"/>
  <c r="AY123" i="35"/>
  <c r="BT71" i="35"/>
  <c r="AV73" i="35"/>
  <c r="CS98" i="35"/>
  <c r="AY150" i="35"/>
  <c r="BX136" i="35"/>
  <c r="CO161" i="35"/>
  <c r="W97" i="35"/>
  <c r="CR130" i="35"/>
  <c r="S116" i="35"/>
  <c r="BQ137" i="35"/>
  <c r="CV136" i="35"/>
  <c r="BG111" i="35"/>
  <c r="Q88" i="35"/>
  <c r="CT91" i="35"/>
  <c r="AE158" i="35"/>
  <c r="CO144" i="35"/>
  <c r="AS136" i="35"/>
  <c r="AL120" i="35"/>
  <c r="AS102" i="35"/>
  <c r="CP126" i="35"/>
  <c r="BB124" i="35"/>
  <c r="K131" i="35"/>
  <c r="AA136" i="35"/>
  <c r="AK119" i="35"/>
  <c r="BJ159" i="35"/>
  <c r="CK120" i="35"/>
  <c r="Q84" i="35"/>
  <c r="AJ124" i="35"/>
  <c r="BE111" i="35"/>
  <c r="BZ109" i="35"/>
  <c r="CR110" i="35"/>
  <c r="CE89" i="35"/>
  <c r="AU127" i="35"/>
  <c r="CS70" i="35"/>
  <c r="CB80" i="35"/>
  <c r="AO104" i="35"/>
  <c r="Y129" i="35"/>
  <c r="CW163" i="35"/>
  <c r="CU140" i="35"/>
  <c r="CP113" i="35"/>
  <c r="CH115" i="35"/>
  <c r="M104" i="35"/>
  <c r="CU146" i="35"/>
  <c r="U148" i="35"/>
  <c r="C153" i="35"/>
  <c r="BF93" i="35"/>
  <c r="AP111" i="35"/>
  <c r="CE130" i="35"/>
  <c r="AT121" i="35"/>
  <c r="BC123" i="35"/>
  <c r="I97" i="35"/>
  <c r="CB108" i="35"/>
  <c r="AO127" i="35"/>
  <c r="AT129" i="35"/>
  <c r="AY163" i="35"/>
  <c r="M97" i="35"/>
  <c r="CZ132" i="35"/>
  <c r="X125" i="35"/>
  <c r="E160" i="35"/>
  <c r="CQ131" i="35"/>
  <c r="Z117" i="35"/>
  <c r="CQ125" i="35"/>
  <c r="Z128" i="35"/>
  <c r="E101" i="35"/>
  <c r="J154" i="35"/>
  <c r="CJ121" i="35"/>
  <c r="AB117" i="35"/>
  <c r="BM101" i="35"/>
  <c r="BR102" i="35"/>
  <c r="P102" i="35"/>
  <c r="CO86" i="35"/>
  <c r="R118" i="35"/>
  <c r="R129" i="35"/>
  <c r="CI137" i="35"/>
  <c r="BH113" i="35"/>
  <c r="P114" i="35"/>
  <c r="BM82" i="35"/>
  <c r="AM121" i="35"/>
  <c r="AN138" i="35"/>
  <c r="W111" i="35"/>
  <c r="AL137" i="35"/>
  <c r="N146" i="35"/>
  <c r="CC120" i="35"/>
  <c r="O118" i="35"/>
  <c r="AH145" i="35"/>
  <c r="CA127" i="35"/>
  <c r="BT114" i="35"/>
  <c r="J121" i="35"/>
  <c r="BN128" i="35"/>
  <c r="BJ60" i="35"/>
  <c r="BF62" i="35"/>
  <c r="Q102" i="35"/>
  <c r="AU65" i="35"/>
  <c r="O62" i="35"/>
  <c r="AS95" i="35"/>
  <c r="BU139" i="35"/>
  <c r="BN86" i="35"/>
  <c r="CE67" i="35"/>
  <c r="AR77" i="35"/>
  <c r="AG87" i="35"/>
  <c r="U99" i="35"/>
  <c r="P68" i="35"/>
  <c r="CO73" i="35"/>
  <c r="AJ86" i="35"/>
  <c r="BD76" i="35"/>
  <c r="CZ59" i="35"/>
  <c r="AH71" i="35"/>
  <c r="P86" i="35"/>
  <c r="AZ85" i="35"/>
  <c r="CT65" i="35"/>
  <c r="CY72" i="35"/>
  <c r="CV65" i="35"/>
  <c r="AX76" i="35"/>
  <c r="AL85" i="35"/>
  <c r="CT98" i="35"/>
  <c r="AD73" i="35"/>
  <c r="CT62" i="35"/>
  <c r="G143" i="35"/>
  <c r="AW100" i="35"/>
  <c r="CI78" i="35"/>
  <c r="CH100" i="35"/>
  <c r="BX78" i="35"/>
  <c r="BN137" i="35"/>
  <c r="BZ78" i="35"/>
  <c r="T95" i="35"/>
  <c r="L112" i="35"/>
  <c r="BV97" i="35"/>
  <c r="BW104" i="35"/>
  <c r="CT122" i="35"/>
  <c r="CV79" i="35"/>
  <c r="AJ118" i="35"/>
  <c r="BT100" i="35"/>
  <c r="AG75" i="35"/>
  <c r="S66" i="35"/>
  <c r="AG90" i="35"/>
  <c r="C60" i="35"/>
  <c r="Z83" i="35"/>
  <c r="AI107" i="35"/>
  <c r="AX85" i="35"/>
  <c r="P66" i="35"/>
  <c r="C63" i="35"/>
  <c r="AX71" i="35"/>
  <c r="AW60" i="35"/>
  <c r="AQ85" i="35"/>
  <c r="E87" i="35"/>
  <c r="BG78" i="35"/>
  <c r="AC63" i="35"/>
  <c r="BV82" i="35"/>
  <c r="F129" i="35"/>
  <c r="BA82" i="35"/>
  <c r="AJ98" i="35"/>
  <c r="BQ90" i="35"/>
  <c r="AZ70" i="35"/>
  <c r="AH83" i="35"/>
  <c r="CN100" i="35"/>
  <c r="AE93" i="35"/>
  <c r="BX118" i="35"/>
  <c r="CC71" i="35"/>
  <c r="BY109" i="35"/>
  <c r="AJ78" i="35"/>
  <c r="BH86" i="35"/>
  <c r="BT69" i="35"/>
  <c r="BQ124" i="35"/>
  <c r="AB154" i="35"/>
  <c r="O89" i="35"/>
  <c r="BX86" i="35"/>
  <c r="CV72" i="35"/>
  <c r="CC78" i="35"/>
  <c r="AK64" i="35"/>
  <c r="CA65" i="35"/>
  <c r="BQ97" i="35"/>
  <c r="BK77" i="35"/>
  <c r="BY103" i="35"/>
  <c r="AN74" i="35"/>
  <c r="CB63" i="35"/>
  <c r="AR79" i="35"/>
  <c r="BN131" i="35"/>
  <c r="CJ75" i="35"/>
  <c r="CZ89" i="35"/>
  <c r="CC97" i="35"/>
  <c r="W110" i="35"/>
  <c r="D80" i="35"/>
  <c r="CN92" i="35"/>
  <c r="CY64" i="35"/>
  <c r="AF85" i="35"/>
  <c r="AC103" i="35"/>
  <c r="CM83" i="35"/>
  <c r="BE88" i="35"/>
  <c r="L82" i="35"/>
  <c r="CU67" i="35"/>
  <c r="AQ71" i="35"/>
  <c r="BE63" i="35"/>
  <c r="H140" i="35"/>
  <c r="CE84" i="35"/>
  <c r="CU59" i="35"/>
  <c r="AM99" i="35"/>
  <c r="G76" i="35"/>
  <c r="CB88" i="35"/>
  <c r="BN87" i="35"/>
  <c r="BV59" i="35"/>
  <c r="CL66" i="35"/>
  <c r="CS103" i="35"/>
  <c r="CL105" i="35"/>
  <c r="Q95" i="35"/>
  <c r="H80" i="35"/>
  <c r="BJ122" i="35"/>
  <c r="CU96" i="35"/>
  <c r="BW98" i="35"/>
  <c r="BW96" i="35"/>
  <c r="AO82" i="35"/>
  <c r="CG71" i="35"/>
  <c r="AG101" i="35"/>
  <c r="U62" i="35"/>
  <c r="AC117" i="35"/>
  <c r="BP62" i="35"/>
  <c r="BL92" i="35"/>
  <c r="CB81" i="35"/>
  <c r="AW101" i="35"/>
  <c r="AQ62" i="35"/>
  <c r="S104" i="35"/>
  <c r="V148" i="35"/>
  <c r="BC63" i="35"/>
  <c r="AR78" i="35"/>
  <c r="CM60" i="35"/>
  <c r="BJ69" i="35"/>
  <c r="L65" i="35"/>
  <c r="AN106" i="35"/>
  <c r="Q63" i="35"/>
  <c r="O95" i="35"/>
  <c r="BS87" i="35"/>
  <c r="AP60" i="35"/>
  <c r="AE137" i="35"/>
  <c r="BS92" i="35"/>
  <c r="CV60" i="35"/>
  <c r="L70" i="35"/>
  <c r="AL106" i="35"/>
  <c r="AD71" i="35"/>
  <c r="CA107" i="35"/>
  <c r="BI62" i="35"/>
  <c r="AC73" i="35"/>
  <c r="V126" i="35"/>
  <c r="CA80" i="35"/>
  <c r="W65" i="35"/>
  <c r="AY76" i="35"/>
  <c r="AU64" i="35"/>
  <c r="K134" i="35"/>
  <c r="CO83" i="35"/>
  <c r="BN122" i="35"/>
  <c r="BA75" i="35"/>
  <c r="CH86" i="35"/>
  <c r="AT68" i="35"/>
  <c r="AI67" i="35"/>
  <c r="CR86" i="35"/>
  <c r="AV91" i="35"/>
  <c r="CK92" i="35"/>
  <c r="CD62" i="35"/>
  <c r="S84" i="35"/>
  <c r="AK97" i="35"/>
  <c r="CA97" i="35"/>
  <c r="J72" i="35"/>
  <c r="BD125" i="35"/>
  <c r="CF85" i="35"/>
  <c r="K97" i="35"/>
  <c r="AX66" i="35"/>
  <c r="BZ85" i="35"/>
  <c r="N80" i="35"/>
  <c r="U90" i="35"/>
  <c r="AT88" i="35"/>
  <c r="I93" i="35"/>
  <c r="E84" i="35"/>
  <c r="BL111" i="35"/>
  <c r="AQ86" i="35"/>
  <c r="Q78" i="35"/>
  <c r="R70" i="35"/>
  <c r="CX61" i="35"/>
  <c r="BP71" i="35"/>
  <c r="AE98" i="35"/>
  <c r="G99" i="35"/>
  <c r="CF64" i="35"/>
  <c r="M61" i="35"/>
  <c r="C86" i="35"/>
  <c r="V81" i="35"/>
  <c r="AG61" i="35"/>
  <c r="AP94" i="35"/>
  <c r="AJ91" i="35"/>
  <c r="AT108" i="35"/>
  <c r="AW103" i="35"/>
  <c r="BZ66" i="35"/>
  <c r="BQ70" i="35"/>
  <c r="Q97" i="35"/>
  <c r="BK75" i="35"/>
  <c r="CB95" i="35"/>
  <c r="CK69" i="35"/>
  <c r="CY102" i="35"/>
  <c r="CJ118" i="35"/>
  <c r="H104" i="35"/>
  <c r="I70" i="35"/>
  <c r="BX67" i="35"/>
  <c r="AD103" i="35"/>
  <c r="BZ96" i="35"/>
  <c r="AC147" i="35"/>
  <c r="AM112" i="35"/>
  <c r="CD150" i="35"/>
  <c r="CP155" i="35"/>
  <c r="BD129" i="35"/>
  <c r="CT140" i="35"/>
  <c r="K146" i="35"/>
  <c r="AP137" i="35"/>
  <c r="BU93" i="35"/>
  <c r="BR111" i="35"/>
  <c r="N130" i="35"/>
  <c r="CZ110" i="35"/>
  <c r="CS113" i="35"/>
  <c r="AL94" i="35"/>
  <c r="AA128" i="35"/>
  <c r="AP127" i="35"/>
  <c r="BW123" i="35"/>
  <c r="AI156" i="35"/>
  <c r="AI143" i="35"/>
  <c r="BD126" i="35"/>
  <c r="CT123" i="35"/>
  <c r="M108" i="35"/>
  <c r="U131" i="35"/>
  <c r="CM117" i="35"/>
  <c r="CJ113" i="35"/>
  <c r="BF139" i="35"/>
  <c r="BV72" i="35"/>
  <c r="E154" i="35"/>
  <c r="CT147" i="35"/>
  <c r="CF130" i="35"/>
  <c r="CZ103" i="35"/>
  <c r="AU95" i="35"/>
  <c r="N62" i="35"/>
  <c r="AG105" i="35"/>
  <c r="BJ73" i="35"/>
  <c r="CO89" i="35"/>
  <c r="AZ133" i="35"/>
  <c r="AQ152" i="35"/>
  <c r="CQ141" i="35"/>
  <c r="AB121" i="35"/>
  <c r="J119" i="35"/>
  <c r="AT83" i="35"/>
  <c r="BM114" i="35"/>
  <c r="CC133" i="35"/>
  <c r="BZ162" i="35"/>
  <c r="AU149" i="35"/>
  <c r="Y158" i="35"/>
  <c r="I111" i="35"/>
  <c r="C75" i="35"/>
  <c r="BF128" i="35"/>
  <c r="AS123" i="35"/>
  <c r="I132" i="35"/>
  <c r="U119" i="35"/>
  <c r="BM127" i="35"/>
  <c r="R131" i="35"/>
  <c r="N108" i="35"/>
  <c r="BZ158" i="35"/>
  <c r="AW119" i="35"/>
  <c r="BM143" i="35"/>
  <c r="CM104" i="35"/>
  <c r="AT127" i="35"/>
  <c r="CS126" i="35"/>
  <c r="F115" i="35"/>
  <c r="CC135" i="35"/>
  <c r="AF122" i="35"/>
  <c r="BD141" i="35"/>
  <c r="Y153" i="35"/>
  <c r="Y79" i="35"/>
  <c r="AO68" i="35"/>
  <c r="BH59" i="35"/>
  <c r="F90" i="35"/>
  <c r="CK77" i="35"/>
  <c r="D156" i="35"/>
  <c r="R125" i="35"/>
  <c r="J118" i="35"/>
  <c r="BY113" i="35"/>
  <c r="AE108" i="35"/>
  <c r="CW102" i="35"/>
  <c r="AK127" i="35"/>
  <c r="BV135" i="35"/>
  <c r="U151" i="35"/>
  <c r="AD159" i="35"/>
  <c r="J70" i="35"/>
  <c r="AO101" i="35"/>
  <c r="CZ120" i="35"/>
  <c r="AF131" i="35"/>
  <c r="CN86" i="35"/>
  <c r="CL130" i="35"/>
  <c r="AF128" i="35"/>
  <c r="AR93" i="35"/>
  <c r="Y133" i="35"/>
  <c r="BP111" i="35"/>
  <c r="AL143" i="35"/>
  <c r="CX77" i="35"/>
  <c r="AS126" i="35"/>
  <c r="CD113" i="35"/>
  <c r="K108" i="35"/>
  <c r="BP129" i="35"/>
  <c r="AR107" i="35"/>
  <c r="BW159" i="35"/>
  <c r="CQ79" i="35"/>
  <c r="D105" i="35"/>
  <c r="BW64" i="35"/>
  <c r="BO164" i="35"/>
  <c r="CE123" i="35"/>
  <c r="CT155" i="35"/>
  <c r="V115" i="35"/>
  <c r="CD116" i="35"/>
  <c r="BN79" i="35"/>
  <c r="CU110" i="35"/>
  <c r="AR132" i="35"/>
  <c r="AF155" i="35"/>
  <c r="BC118" i="35"/>
  <c r="BP108" i="35"/>
  <c r="BL78" i="35"/>
  <c r="AH122" i="35"/>
  <c r="CA120" i="35"/>
  <c r="AG141" i="35"/>
  <c r="CS129" i="35"/>
  <c r="AS116" i="35"/>
  <c r="CT124" i="35"/>
  <c r="H129" i="35"/>
  <c r="CE109" i="35"/>
  <c r="AL133" i="35"/>
  <c r="BU163" i="35"/>
  <c r="CL114" i="35"/>
  <c r="CX148" i="35"/>
  <c r="Z70" i="35"/>
  <c r="CP125" i="35"/>
  <c r="R124" i="35"/>
  <c r="AG108" i="35"/>
  <c r="CA134" i="35"/>
  <c r="AH119" i="35"/>
  <c r="T153" i="35"/>
  <c r="AX157" i="35"/>
  <c r="CB97" i="35"/>
  <c r="BE75" i="35"/>
  <c r="AZ88" i="35"/>
  <c r="BH71" i="35"/>
  <c r="CU121" i="35"/>
  <c r="CG149" i="35"/>
  <c r="BA117" i="35"/>
  <c r="Q156" i="35"/>
  <c r="CX144" i="35"/>
  <c r="AK159" i="35"/>
  <c r="BQ77" i="35"/>
  <c r="P113" i="35"/>
  <c r="AI127" i="35"/>
  <c r="S120" i="35"/>
  <c r="CR119" i="35"/>
  <c r="AN126" i="35"/>
  <c r="BD150" i="35"/>
  <c r="W71" i="35"/>
  <c r="BO152" i="35"/>
  <c r="CZ163" i="35"/>
  <c r="AI79" i="35"/>
  <c r="AR140" i="35"/>
  <c r="X129" i="35"/>
  <c r="BY85" i="35"/>
  <c r="AB108" i="35"/>
  <c r="CI142" i="35"/>
  <c r="CU114" i="35"/>
  <c r="AT113" i="35"/>
  <c r="CQ111" i="35"/>
  <c r="CN142" i="35"/>
  <c r="CT130" i="35"/>
  <c r="CC152" i="35"/>
  <c r="BN107" i="35"/>
  <c r="CD121" i="35"/>
  <c r="CZ124" i="35"/>
  <c r="CE126" i="35"/>
  <c r="CF68" i="35"/>
  <c r="AU110" i="35"/>
  <c r="BG69" i="35"/>
  <c r="AT87" i="35"/>
  <c r="CN139" i="35"/>
  <c r="BE121" i="35"/>
  <c r="CR103" i="35"/>
  <c r="BR152" i="35"/>
  <c r="BE140" i="35"/>
  <c r="CY105" i="35"/>
  <c r="BU117" i="35"/>
  <c r="H86" i="35"/>
  <c r="O119" i="35"/>
  <c r="CE137" i="35"/>
  <c r="N119" i="35"/>
  <c r="BA150" i="35"/>
  <c r="CQ84" i="35"/>
  <c r="AZ142" i="35"/>
  <c r="F111" i="35"/>
  <c r="L154" i="35"/>
  <c r="S86" i="35"/>
  <c r="CK152" i="35"/>
  <c r="BZ86" i="35"/>
  <c r="D108" i="35"/>
  <c r="Y126" i="35"/>
  <c r="BW77" i="35"/>
  <c r="AW61" i="35"/>
  <c r="CM90" i="35"/>
  <c r="BK98" i="35"/>
  <c r="CS74" i="35"/>
  <c r="BO89" i="35"/>
  <c r="AP59" i="35"/>
  <c r="CV92" i="35"/>
  <c r="C65" i="35"/>
  <c r="CN81" i="35"/>
  <c r="AQ99" i="35"/>
  <c r="AY88" i="35"/>
  <c r="BC138" i="35"/>
  <c r="CD136" i="35"/>
  <c r="I77" i="35"/>
  <c r="AQ96" i="35"/>
  <c r="AC77" i="35"/>
  <c r="BZ87" i="35"/>
  <c r="F60" i="35"/>
  <c r="CM88" i="35"/>
  <c r="AU60" i="35"/>
  <c r="E123" i="35"/>
  <c r="CZ68" i="35"/>
  <c r="CA90" i="35"/>
  <c r="CT67" i="35"/>
  <c r="BE103" i="35"/>
  <c r="AH94" i="35"/>
  <c r="CQ61" i="35"/>
  <c r="CG60" i="35"/>
  <c r="AK79" i="35"/>
  <c r="AK136" i="35"/>
  <c r="O67" i="35"/>
  <c r="CD91" i="35"/>
  <c r="BY112" i="35"/>
  <c r="BL86" i="35"/>
  <c r="AO88" i="35"/>
  <c r="P60" i="35"/>
  <c r="BI71" i="35"/>
  <c r="AO98" i="35"/>
  <c r="BA84" i="35"/>
  <c r="BJ91" i="35"/>
  <c r="CO67" i="35"/>
  <c r="R89" i="35"/>
  <c r="CU94" i="35"/>
  <c r="P89" i="35"/>
  <c r="BN119" i="35"/>
  <c r="AJ89" i="35"/>
  <c r="BK82" i="35"/>
  <c r="BW102" i="35"/>
  <c r="CS67" i="35"/>
  <c r="AE141" i="35"/>
  <c r="AY157" i="35"/>
  <c r="AZ59" i="35"/>
  <c r="AQ59" i="35"/>
  <c r="BS66" i="35"/>
  <c r="AP61" i="35"/>
  <c r="AE85" i="35"/>
  <c r="BT73" i="35"/>
  <c r="AI63" i="35"/>
  <c r="CY90" i="35"/>
  <c r="AW62" i="35"/>
  <c r="CM85" i="35"/>
  <c r="AW75" i="35"/>
  <c r="CB103" i="35"/>
  <c r="CM102" i="35"/>
  <c r="CX126" i="35"/>
  <c r="P96" i="35"/>
  <c r="P63" i="35"/>
  <c r="V70" i="35"/>
  <c r="CW69" i="35"/>
  <c r="CS116" i="35"/>
  <c r="AU103" i="35"/>
  <c r="CI102" i="35"/>
  <c r="BZ142" i="35"/>
  <c r="AO81" i="35"/>
  <c r="I119" i="35"/>
  <c r="L106" i="35"/>
  <c r="CD105" i="35"/>
  <c r="CW93" i="35"/>
  <c r="BE83" i="35"/>
  <c r="X92" i="35"/>
  <c r="L107" i="35"/>
  <c r="CT70" i="35"/>
  <c r="AM146" i="35"/>
  <c r="AL84" i="35"/>
  <c r="Y64" i="35"/>
  <c r="D94" i="35"/>
  <c r="V71" i="35"/>
  <c r="AW76" i="35"/>
  <c r="Z60" i="35"/>
  <c r="CZ61" i="35"/>
  <c r="BZ101" i="35"/>
  <c r="O69" i="35"/>
  <c r="BL85" i="35"/>
  <c r="AX103" i="35"/>
  <c r="CU86" i="35"/>
  <c r="CR66" i="35"/>
  <c r="BX88" i="35"/>
  <c r="R66" i="35"/>
  <c r="BX100" i="35"/>
  <c r="AU102" i="35"/>
  <c r="CR93" i="35"/>
  <c r="BM70" i="35"/>
  <c r="BG102" i="35"/>
  <c r="W105" i="35"/>
  <c r="CT101" i="35"/>
  <c r="Z115" i="35"/>
  <c r="T62" i="35"/>
  <c r="U71" i="35"/>
  <c r="F140" i="35"/>
  <c r="N95" i="35"/>
  <c r="BY83" i="35"/>
  <c r="BK64" i="35"/>
  <c r="CC75" i="35"/>
  <c r="AI62" i="35"/>
  <c r="CC106" i="35"/>
  <c r="BB103" i="35"/>
  <c r="AL76" i="35"/>
  <c r="O72" i="35"/>
  <c r="AP64" i="35"/>
  <c r="CX92" i="35"/>
  <c r="AK59" i="35"/>
  <c r="BP87" i="35"/>
  <c r="AF70" i="35"/>
  <c r="BZ120" i="35"/>
  <c r="AE75" i="35"/>
  <c r="U67" i="35"/>
  <c r="BM93" i="35"/>
  <c r="BM89" i="35"/>
  <c r="BP93" i="35"/>
  <c r="CT90" i="35"/>
  <c r="BB96" i="35"/>
  <c r="L69" i="35"/>
  <c r="AG109" i="35"/>
  <c r="BZ103" i="35"/>
  <c r="CV99" i="35"/>
  <c r="BJ90" i="35"/>
  <c r="BX66" i="35"/>
  <c r="F92" i="35"/>
  <c r="AB107" i="35"/>
  <c r="W104" i="35"/>
  <c r="BO90" i="35"/>
  <c r="CG73" i="35"/>
  <c r="BD114" i="35"/>
  <c r="BY88" i="35"/>
  <c r="BA122" i="35"/>
  <c r="E140" i="35"/>
  <c r="CL91" i="35"/>
  <c r="BP77" i="35"/>
  <c r="CB83" i="35"/>
  <c r="BL89" i="35"/>
  <c r="CT79" i="35"/>
  <c r="AA106" i="35"/>
  <c r="AP78" i="35"/>
  <c r="AA59" i="35"/>
  <c r="BE60" i="35"/>
  <c r="BG72" i="35"/>
  <c r="BF84" i="35"/>
  <c r="BI128" i="35"/>
  <c r="T85" i="35"/>
  <c r="BQ125" i="35"/>
  <c r="CA131" i="35"/>
  <c r="CA101" i="35"/>
  <c r="BK71" i="35"/>
  <c r="T134" i="35"/>
  <c r="CE120" i="35"/>
  <c r="BM59" i="35"/>
  <c r="AF69" i="35"/>
  <c r="AU66" i="35"/>
  <c r="BD74" i="35"/>
  <c r="CY152" i="35"/>
  <c r="AM62" i="35"/>
  <c r="H59" i="35"/>
  <c r="CZ91" i="35"/>
  <c r="BF68" i="35"/>
  <c r="BJ103" i="35"/>
  <c r="AG68" i="35"/>
  <c r="BM103" i="35"/>
  <c r="U82" i="35"/>
  <c r="BR66" i="35"/>
  <c r="CD76" i="35"/>
  <c r="R63" i="35"/>
  <c r="BU83" i="35"/>
  <c r="AV77" i="35"/>
  <c r="CM77" i="35"/>
  <c r="BH116" i="35"/>
  <c r="CM80" i="35"/>
  <c r="CK67" i="35"/>
  <c r="BW109" i="35"/>
  <c r="BS97" i="35"/>
  <c r="AI115" i="35"/>
  <c r="CD137" i="35"/>
  <c r="BU73" i="35"/>
  <c r="AH86" i="35"/>
  <c r="AL100" i="35"/>
  <c r="BY139" i="35"/>
  <c r="U92" i="35"/>
  <c r="X163" i="35"/>
  <c r="BA94" i="35"/>
  <c r="M77" i="35"/>
  <c r="CX87" i="35"/>
  <c r="AX65" i="35"/>
  <c r="D66" i="35"/>
  <c r="CZ94" i="35"/>
  <c r="CE99" i="35"/>
  <c r="CL62" i="35"/>
  <c r="CQ60" i="35"/>
  <c r="AG94" i="35"/>
  <c r="U87" i="35"/>
  <c r="AO66" i="35"/>
  <c r="Y100" i="35"/>
  <c r="CV94" i="35"/>
  <c r="Q101" i="35"/>
  <c r="BR74" i="35"/>
  <c r="BN99" i="35"/>
  <c r="CX68" i="35"/>
  <c r="T107" i="35"/>
  <c r="P107" i="35"/>
  <c r="BJ77" i="35"/>
  <c r="CM101" i="35"/>
  <c r="D65" i="35"/>
  <c r="CC81" i="35"/>
  <c r="AV121" i="35"/>
  <c r="BS69" i="35"/>
  <c r="CH146" i="35"/>
  <c r="CU132" i="35"/>
  <c r="CG150" i="35"/>
  <c r="V119" i="35"/>
  <c r="CA87" i="35"/>
  <c r="AZ113" i="35"/>
  <c r="AA127" i="35"/>
  <c r="BB110" i="35"/>
  <c r="Z111" i="35"/>
  <c r="Q80" i="35"/>
  <c r="AQ143" i="35"/>
  <c r="AC142" i="35"/>
  <c r="BW70" i="35"/>
  <c r="BZ140" i="35"/>
  <c r="CI139" i="35"/>
  <c r="CH123" i="35"/>
  <c r="O109" i="35"/>
  <c r="BN130" i="35"/>
  <c r="BP132" i="35"/>
  <c r="AF78" i="35"/>
  <c r="BM113" i="35"/>
  <c r="BW153" i="35"/>
  <c r="CH164" i="35"/>
  <c r="BN127" i="35"/>
  <c r="BK108" i="35"/>
  <c r="AL107" i="35"/>
  <c r="I121" i="35"/>
  <c r="R112" i="35"/>
  <c r="CK72" i="35"/>
  <c r="AD108" i="35"/>
  <c r="BU97" i="35"/>
  <c r="CE101" i="35"/>
  <c r="Q100" i="35"/>
  <c r="CI62" i="35"/>
  <c r="P164" i="35"/>
  <c r="BT148" i="35"/>
  <c r="D138" i="35"/>
  <c r="R105" i="35"/>
  <c r="CR153" i="35"/>
  <c r="BV74" i="35"/>
  <c r="AE128" i="35"/>
  <c r="BD115" i="35"/>
  <c r="AC124" i="35"/>
  <c r="CE145" i="35"/>
  <c r="BR83" i="35"/>
  <c r="BX109" i="35"/>
  <c r="K118" i="35"/>
  <c r="AQ116" i="35"/>
  <c r="CK143" i="35"/>
  <c r="F116" i="35"/>
  <c r="H141" i="35"/>
  <c r="BQ150" i="35"/>
  <c r="AS83" i="35"/>
  <c r="J112" i="35"/>
  <c r="C130" i="35"/>
  <c r="BB121" i="35"/>
  <c r="W115" i="35"/>
  <c r="E83" i="35"/>
  <c r="AR158" i="35"/>
  <c r="F145" i="35"/>
  <c r="L119" i="35"/>
  <c r="G95" i="35"/>
  <c r="CS127" i="35"/>
  <c r="CE125" i="35"/>
  <c r="J71" i="35"/>
  <c r="Y140" i="35"/>
  <c r="G88" i="35"/>
  <c r="J111" i="35"/>
  <c r="W134" i="35"/>
  <c r="Y134" i="35"/>
  <c r="AM122" i="35"/>
  <c r="AE153" i="35"/>
  <c r="BE87" i="35"/>
  <c r="P126" i="35"/>
  <c r="CF113" i="35"/>
  <c r="BE123" i="35"/>
  <c r="U124" i="35"/>
  <c r="U98" i="35"/>
  <c r="AZ109" i="35"/>
  <c r="Q128" i="35"/>
  <c r="BW108" i="35"/>
  <c r="G112" i="35"/>
  <c r="E92" i="35"/>
  <c r="D111" i="35"/>
  <c r="AU145" i="35"/>
  <c r="AI81" i="35"/>
  <c r="BT132" i="35"/>
  <c r="BK119" i="35"/>
  <c r="CF125" i="35"/>
  <c r="Y121" i="35"/>
  <c r="BE107" i="35"/>
  <c r="F156" i="35"/>
  <c r="P111" i="35"/>
  <c r="R136" i="35"/>
  <c r="AT71" i="35"/>
  <c r="CI127" i="35"/>
  <c r="M113" i="35"/>
  <c r="CR91" i="35"/>
  <c r="BJ135" i="35"/>
  <c r="BE62" i="35"/>
  <c r="E112" i="35"/>
  <c r="R161" i="35"/>
  <c r="H144" i="35"/>
  <c r="CN152" i="35"/>
  <c r="AA122" i="35"/>
  <c r="CY157" i="35"/>
  <c r="CJ80" i="35"/>
  <c r="V122" i="35"/>
  <c r="AV109" i="35"/>
  <c r="M122" i="35"/>
  <c r="AF149" i="35"/>
  <c r="CE81" i="35"/>
  <c r="BO111" i="35"/>
  <c r="AA163" i="35"/>
  <c r="CK113" i="35"/>
  <c r="AG148" i="35"/>
  <c r="CM81" i="35"/>
  <c r="AG147" i="35"/>
  <c r="AO156" i="35"/>
  <c r="CZ86" i="35"/>
  <c r="BS110" i="35"/>
  <c r="P128" i="35"/>
  <c r="BF113" i="35"/>
  <c r="BL113" i="35"/>
  <c r="AP122" i="35"/>
  <c r="C156" i="35"/>
  <c r="CF116" i="35"/>
  <c r="T140" i="35"/>
  <c r="CQ101" i="35"/>
  <c r="CG124" i="35"/>
  <c r="AP123" i="35"/>
  <c r="P76" i="35"/>
  <c r="AA140" i="35"/>
  <c r="F94" i="35"/>
  <c r="AL96" i="35"/>
  <c r="CG80" i="35"/>
  <c r="AK132" i="35"/>
  <c r="CY145" i="35"/>
  <c r="AR113" i="35"/>
  <c r="M132" i="35"/>
  <c r="CH130" i="35"/>
  <c r="AW131" i="35"/>
  <c r="CG101" i="35"/>
  <c r="U128" i="35"/>
  <c r="J142" i="35"/>
  <c r="R152" i="35"/>
  <c r="BS133" i="35"/>
  <c r="AO128" i="35"/>
  <c r="CP122" i="35"/>
  <c r="Z97" i="35"/>
  <c r="AM136" i="35"/>
  <c r="P135" i="35"/>
  <c r="AQ162" i="35"/>
  <c r="CS112" i="35"/>
  <c r="Z131" i="35"/>
  <c r="AY107" i="35"/>
  <c r="BT110" i="35"/>
  <c r="CQ91" i="35"/>
  <c r="CH159" i="35"/>
  <c r="BJ146" i="35"/>
  <c r="BO125" i="35"/>
  <c r="AC93" i="35"/>
  <c r="CJ108" i="35"/>
  <c r="CB139" i="35"/>
  <c r="T117" i="35"/>
  <c r="CX115" i="35"/>
  <c r="AU137" i="35"/>
  <c r="Z139" i="35"/>
  <c r="V84" i="35"/>
  <c r="M98" i="35"/>
  <c r="BO87" i="35"/>
  <c r="CX78" i="35"/>
  <c r="CA128" i="35"/>
  <c r="AC163" i="35"/>
  <c r="AF163" i="35"/>
  <c r="AR145" i="35"/>
  <c r="BJ128" i="35"/>
  <c r="BO126" i="35"/>
  <c r="BR117" i="35"/>
  <c r="AN121" i="35"/>
  <c r="BG133" i="35"/>
  <c r="AN162" i="35"/>
  <c r="CI149" i="35"/>
  <c r="AD134" i="35"/>
  <c r="CH128" i="35"/>
  <c r="O114" i="35"/>
  <c r="CD109" i="35"/>
  <c r="CN123" i="35"/>
  <c r="AS155" i="35"/>
  <c r="BU108" i="35"/>
  <c r="CF72" i="35"/>
  <c r="K106" i="35"/>
  <c r="CV108" i="35"/>
  <c r="CX69" i="35"/>
  <c r="CX158" i="35"/>
  <c r="AS161" i="35"/>
  <c r="CH102" i="35"/>
  <c r="CQ106" i="35"/>
  <c r="CH126" i="35"/>
  <c r="V110" i="35"/>
  <c r="AI110" i="35"/>
  <c r="AV120" i="35"/>
  <c r="X153" i="35"/>
  <c r="AZ103" i="35"/>
  <c r="AI94" i="35"/>
  <c r="X70" i="35"/>
  <c r="BS64" i="35"/>
  <c r="K120" i="35"/>
  <c r="CR164" i="35"/>
  <c r="AS146" i="35"/>
  <c r="S114" i="35"/>
  <c r="BJ111" i="35"/>
  <c r="BN109" i="35"/>
  <c r="BF131" i="35"/>
  <c r="AZ136" i="35"/>
  <c r="BL116" i="35"/>
  <c r="X145" i="35"/>
  <c r="AM115" i="35"/>
  <c r="BA111" i="35"/>
  <c r="BO95" i="35"/>
  <c r="P119" i="35"/>
  <c r="G137" i="35"/>
  <c r="CI135" i="35"/>
  <c r="AX122" i="35"/>
  <c r="J93" i="35"/>
  <c r="CH121" i="35"/>
  <c r="E122" i="35"/>
  <c r="M91" i="35"/>
  <c r="Y155" i="35"/>
  <c r="BR141" i="35"/>
  <c r="BC144" i="35"/>
  <c r="CO154" i="35"/>
  <c r="H82" i="35"/>
  <c r="W122" i="35"/>
  <c r="CT109" i="35"/>
  <c r="CQ121" i="35"/>
  <c r="AQ125" i="35"/>
  <c r="AF137" i="35"/>
  <c r="BA149" i="35"/>
  <c r="CL106" i="35"/>
  <c r="S77" i="35"/>
  <c r="CS102" i="35"/>
  <c r="AV93" i="35"/>
  <c r="AO154" i="35"/>
  <c r="BL141" i="35"/>
  <c r="CX143" i="35"/>
  <c r="P130" i="35"/>
  <c r="BK109" i="35"/>
  <c r="CI114" i="35"/>
  <c r="Y150" i="35"/>
  <c r="CH143" i="35"/>
  <c r="T116" i="35"/>
  <c r="AP85" i="35"/>
  <c r="D116" i="35"/>
  <c r="BU115" i="35"/>
  <c r="AU126" i="35"/>
  <c r="AD124" i="35"/>
  <c r="BR110" i="35"/>
  <c r="AM135" i="35"/>
  <c r="AL136" i="35"/>
  <c r="Y77" i="35"/>
  <c r="W160" i="35"/>
  <c r="K122" i="35"/>
  <c r="CI88" i="35"/>
  <c r="AA113" i="35"/>
  <c r="O103" i="35"/>
  <c r="CD124" i="35"/>
  <c r="P159" i="35"/>
  <c r="CI93" i="35"/>
  <c r="BE141" i="35"/>
  <c r="O68" i="35"/>
  <c r="BT109" i="35"/>
  <c r="W127" i="35"/>
  <c r="CX93" i="35"/>
  <c r="CH80" i="35"/>
  <c r="K99" i="35"/>
  <c r="CQ102" i="35"/>
  <c r="AT146" i="35"/>
  <c r="BH147" i="35"/>
  <c r="BN160" i="35"/>
  <c r="CC158" i="35"/>
  <c r="AX130" i="35"/>
  <c r="CJ147" i="35"/>
  <c r="BO121" i="35"/>
  <c r="AD126" i="35"/>
  <c r="AW66" i="35"/>
  <c r="CZ131" i="35"/>
  <c r="BE130" i="35"/>
  <c r="AM109" i="35"/>
  <c r="T142" i="35"/>
  <c r="D127" i="35"/>
  <c r="BK118" i="35"/>
  <c r="Y63" i="35"/>
  <c r="BV69" i="35"/>
  <c r="CU105" i="35"/>
  <c r="AV69" i="35"/>
  <c r="X59" i="35"/>
  <c r="AW64" i="35"/>
  <c r="BO102" i="35"/>
  <c r="AC74" i="35"/>
  <c r="CG83" i="35"/>
  <c r="CY88" i="35"/>
  <c r="BL87" i="35"/>
  <c r="CD59" i="35"/>
  <c r="BV105" i="35"/>
  <c r="AW99" i="35"/>
  <c r="CU101" i="35"/>
  <c r="E88" i="35"/>
  <c r="CN64" i="35"/>
  <c r="BB75" i="35"/>
  <c r="CT99" i="35"/>
  <c r="AY66" i="35"/>
  <c r="L103" i="35"/>
  <c r="BT96" i="35"/>
  <c r="Y59" i="35"/>
  <c r="X87" i="35"/>
  <c r="I60" i="35"/>
  <c r="BO86" i="35"/>
  <c r="CA66" i="35"/>
  <c r="CQ104" i="35"/>
  <c r="AO102" i="35"/>
  <c r="AK93" i="35"/>
  <c r="BE101" i="35"/>
  <c r="G66" i="35"/>
  <c r="D100" i="35"/>
  <c r="BS117" i="35"/>
  <c r="AB77" i="35"/>
  <c r="BX97" i="35"/>
  <c r="CI110" i="35"/>
  <c r="F81" i="35"/>
  <c r="D113" i="35"/>
  <c r="BL63" i="35"/>
  <c r="CJ88" i="35"/>
  <c r="AZ74" i="35"/>
  <c r="BP75" i="35"/>
  <c r="AQ69" i="35"/>
  <c r="BL88" i="35"/>
  <c r="W103" i="35"/>
  <c r="BX81" i="35"/>
  <c r="BN61" i="35"/>
  <c r="AW89" i="35"/>
  <c r="BO96" i="35"/>
  <c r="AU86" i="35"/>
  <c r="CQ62" i="35"/>
  <c r="AK85" i="35"/>
  <c r="C101" i="35"/>
  <c r="AR59" i="35"/>
  <c r="AL60" i="35"/>
  <c r="T96" i="35"/>
  <c r="P120" i="35"/>
  <c r="BH66" i="35"/>
  <c r="X95" i="35"/>
  <c r="AW87" i="35"/>
  <c r="BH83" i="35"/>
  <c r="CD122" i="35"/>
  <c r="AG95" i="35"/>
  <c r="CB102" i="35"/>
  <c r="L75" i="35"/>
  <c r="J74" i="35"/>
  <c r="CO69" i="35"/>
  <c r="CE63" i="35"/>
  <c r="CQ105" i="35"/>
  <c r="CK95" i="35"/>
  <c r="BE118" i="35"/>
  <c r="CT97" i="35"/>
  <c r="BC101" i="35"/>
  <c r="AY98" i="35"/>
  <c r="AM79" i="35"/>
  <c r="BM94" i="35"/>
  <c r="I129" i="35"/>
  <c r="CW137" i="35"/>
  <c r="BW67" i="35"/>
  <c r="P59" i="35"/>
  <c r="S83" i="35"/>
  <c r="G63" i="35"/>
  <c r="BB88" i="35"/>
  <c r="BS81" i="35"/>
  <c r="CY104" i="35"/>
  <c r="X82" i="35"/>
  <c r="BA69" i="35"/>
  <c r="CU97" i="35"/>
  <c r="CB99" i="35"/>
  <c r="BX110" i="35"/>
  <c r="M118" i="35"/>
  <c r="CO75" i="35"/>
  <c r="BG60" i="35"/>
  <c r="BR90" i="35"/>
  <c r="BN121" i="35"/>
  <c r="BK78" i="35"/>
  <c r="BX73" i="35"/>
  <c r="BR63" i="35"/>
  <c r="BG68" i="35"/>
  <c r="BZ82" i="35"/>
  <c r="BT60" i="35"/>
  <c r="AX86" i="35"/>
  <c r="CW96" i="35"/>
  <c r="AN73" i="35"/>
  <c r="M92" i="35"/>
  <c r="AH133" i="35"/>
  <c r="BT151" i="35"/>
  <c r="H101" i="35"/>
  <c r="X62" i="35"/>
  <c r="BQ59" i="35"/>
  <c r="C89" i="35"/>
  <c r="CS99" i="35"/>
  <c r="BM78" i="35"/>
  <c r="BM64" i="35"/>
  <c r="AY83" i="35"/>
  <c r="AH69" i="35"/>
  <c r="I95" i="35"/>
  <c r="AN105" i="35"/>
  <c r="H111" i="35"/>
  <c r="F106" i="35"/>
  <c r="AY108" i="35"/>
  <c r="AJ114" i="35"/>
  <c r="CU66" i="35"/>
  <c r="CJ84" i="35"/>
  <c r="R85" i="35"/>
  <c r="CC117" i="35"/>
  <c r="CT102" i="35"/>
  <c r="P65" i="35"/>
  <c r="AM111" i="35"/>
  <c r="CP97" i="35"/>
  <c r="CV80" i="35"/>
  <c r="CB84" i="35"/>
  <c r="CJ87" i="35"/>
  <c r="BO70" i="35"/>
  <c r="D59" i="35"/>
  <c r="BC60" i="35"/>
  <c r="AA88" i="35"/>
  <c r="CJ64" i="35"/>
  <c r="AO79" i="35"/>
  <c r="S70" i="35"/>
  <c r="BM72" i="35"/>
  <c r="BW78" i="35"/>
  <c r="CQ100" i="35"/>
  <c r="AP124" i="35"/>
  <c r="C93" i="35"/>
  <c r="CX70" i="35"/>
  <c r="CZ75" i="35"/>
  <c r="V69" i="35"/>
  <c r="BQ98" i="35"/>
  <c r="BR67" i="35"/>
  <c r="BD78" i="35"/>
  <c r="AT106" i="35"/>
  <c r="BR113" i="35"/>
  <c r="AW82" i="35"/>
  <c r="CH81" i="35"/>
  <c r="CO71" i="35"/>
  <c r="G86" i="35"/>
  <c r="Y127" i="35"/>
  <c r="BY67" i="35"/>
  <c r="BC126" i="35"/>
  <c r="BN60" i="35"/>
  <c r="AK102" i="35"/>
  <c r="W77" i="35"/>
  <c r="L81" i="35"/>
  <c r="AM60" i="35"/>
  <c r="N60" i="35"/>
  <c r="CZ82" i="35"/>
  <c r="CE69" i="35"/>
  <c r="CZ62" i="35"/>
  <c r="BJ62" i="35"/>
  <c r="BH70" i="35"/>
  <c r="J90" i="35"/>
  <c r="CE77" i="35"/>
  <c r="AB61" i="35"/>
  <c r="BM88" i="35"/>
  <c r="I83" i="35"/>
  <c r="AV90" i="35"/>
  <c r="CL78" i="35"/>
  <c r="AQ90" i="35"/>
  <c r="AB98" i="35"/>
  <c r="D88" i="35"/>
  <c r="N105" i="35"/>
  <c r="BG144" i="35"/>
  <c r="AT63" i="35"/>
  <c r="I91" i="35"/>
  <c r="AQ87" i="35"/>
  <c r="CX62" i="35"/>
  <c r="T83" i="35"/>
  <c r="AO70" i="35"/>
  <c r="CY65" i="35"/>
  <c r="Q99" i="35"/>
  <c r="BA76" i="35"/>
  <c r="CL76" i="35"/>
  <c r="AH65" i="35"/>
  <c r="BB78" i="35"/>
  <c r="BP79" i="35"/>
  <c r="AC61" i="35"/>
  <c r="S95" i="35"/>
  <c r="CT64" i="35"/>
  <c r="CM94" i="35"/>
  <c r="CC76" i="35"/>
  <c r="BG64" i="35"/>
  <c r="BU74" i="35"/>
  <c r="AL125" i="35"/>
  <c r="CP81" i="35"/>
  <c r="BY132" i="35"/>
  <c r="BF85" i="35"/>
  <c r="T90" i="35"/>
  <c r="BD103" i="35"/>
  <c r="CL59" i="35"/>
  <c r="G65" i="35"/>
  <c r="CV104" i="35"/>
  <c r="G154" i="35"/>
  <c r="AE162" i="35"/>
  <c r="L118" i="35"/>
  <c r="U122" i="35"/>
  <c r="P134" i="35"/>
  <c r="AD128" i="35"/>
  <c r="R143" i="35"/>
  <c r="BX134" i="35"/>
  <c r="CL102" i="35"/>
  <c r="J115" i="35"/>
  <c r="I134" i="35"/>
  <c r="V127" i="35"/>
  <c r="CO128" i="35"/>
  <c r="BD92" i="35"/>
  <c r="R113" i="35"/>
  <c r="AB131" i="35"/>
  <c r="G134" i="35"/>
  <c r="G139" i="35"/>
  <c r="BS124" i="35"/>
  <c r="AM140" i="35"/>
  <c r="C146" i="35"/>
  <c r="BW103" i="35"/>
  <c r="CW118" i="35"/>
  <c r="AA131" i="35"/>
  <c r="BS129" i="35"/>
  <c r="S131" i="35"/>
  <c r="CD72" i="35"/>
  <c r="BP115" i="35"/>
  <c r="AO137" i="35"/>
  <c r="BM156" i="35"/>
  <c r="AG164" i="35"/>
  <c r="CO78" i="35"/>
  <c r="AU90" i="35"/>
  <c r="CB101" i="35"/>
  <c r="AF115" i="35"/>
  <c r="BK163" i="35"/>
  <c r="AX117" i="35"/>
  <c r="AS151" i="35"/>
  <c r="BY115" i="35"/>
  <c r="Y108" i="35"/>
  <c r="BW130" i="35"/>
  <c r="AE125" i="35"/>
  <c r="T102" i="35"/>
  <c r="BJ109" i="35"/>
  <c r="Q131" i="35"/>
  <c r="J92" i="35"/>
  <c r="V123" i="35"/>
  <c r="T110" i="35"/>
  <c r="AA139" i="35"/>
  <c r="AH121" i="35"/>
  <c r="P103" i="35"/>
  <c r="AM120" i="35"/>
  <c r="CH117" i="35"/>
  <c r="CI73" i="35"/>
  <c r="BC155" i="35"/>
  <c r="CT141" i="35"/>
  <c r="AO129" i="35"/>
  <c r="AR160" i="35"/>
  <c r="AR95" i="35"/>
  <c r="CO112" i="35"/>
  <c r="BR130" i="35"/>
  <c r="CS125" i="35"/>
  <c r="BF115" i="35"/>
  <c r="AT86" i="35"/>
  <c r="CK149" i="35"/>
  <c r="I98" i="35"/>
  <c r="CO81" i="35"/>
  <c r="BM162" i="35"/>
  <c r="BD151" i="35"/>
  <c r="AY136" i="35"/>
  <c r="BB140" i="35"/>
  <c r="F131" i="35"/>
  <c r="BJ117" i="35"/>
  <c r="K130" i="35"/>
  <c r="BQ116" i="35"/>
  <c r="BK153" i="35"/>
  <c r="Z164" i="35"/>
  <c r="BZ80" i="35"/>
  <c r="AB142" i="35"/>
  <c r="J140" i="35"/>
  <c r="AY68" i="35"/>
  <c r="AR123" i="35"/>
  <c r="Q117" i="35"/>
  <c r="CZ116" i="35"/>
  <c r="AK116" i="35"/>
  <c r="BX113" i="35"/>
  <c r="BK129" i="35"/>
  <c r="BO130" i="35"/>
  <c r="BV76" i="35"/>
  <c r="U109" i="35"/>
  <c r="AS122" i="35"/>
  <c r="AW162" i="35"/>
  <c r="AV126" i="35"/>
  <c r="AF105" i="35"/>
  <c r="CC138" i="35"/>
  <c r="BZ149" i="35"/>
  <c r="BU78" i="35"/>
  <c r="AS77" i="35"/>
  <c r="CW92" i="35"/>
  <c r="AC60" i="35"/>
  <c r="AH114" i="35"/>
  <c r="U137" i="35"/>
  <c r="BG160" i="35"/>
  <c r="BT112" i="35"/>
  <c r="AP108" i="35"/>
  <c r="AF129" i="35"/>
  <c r="BB123" i="35"/>
  <c r="BX123" i="35"/>
  <c r="V132" i="35"/>
  <c r="AR110" i="35"/>
  <c r="BS144" i="35"/>
  <c r="CS141" i="35"/>
  <c r="C80" i="35"/>
  <c r="CX116" i="35"/>
  <c r="CP129" i="35"/>
  <c r="CS151" i="35"/>
  <c r="CA114" i="35"/>
  <c r="CT68" i="35"/>
  <c r="E113" i="35"/>
  <c r="O111" i="35"/>
  <c r="BU75" i="35"/>
  <c r="CE161" i="35"/>
  <c r="X148" i="35"/>
  <c r="BW129" i="35"/>
  <c r="G164" i="35"/>
  <c r="H99" i="35"/>
  <c r="CW110" i="35"/>
  <c r="CQ128" i="35"/>
  <c r="CC118" i="35"/>
  <c r="AX112" i="35"/>
  <c r="T77" i="35"/>
  <c r="AT155" i="35"/>
  <c r="O142" i="35"/>
  <c r="AK101" i="35"/>
  <c r="CQ88" i="35"/>
  <c r="CK104" i="35"/>
  <c r="BU141" i="35"/>
  <c r="BZ112" i="35"/>
  <c r="AR144" i="35"/>
  <c r="CU151" i="35"/>
  <c r="CA158" i="35"/>
  <c r="BO129" i="35"/>
  <c r="BX140" i="35"/>
  <c r="CL103" i="35"/>
  <c r="AF136" i="35"/>
  <c r="M123" i="35"/>
  <c r="CP137" i="35"/>
  <c r="CX102" i="35"/>
  <c r="BS159" i="35"/>
  <c r="Y146" i="35"/>
  <c r="J128" i="35"/>
  <c r="CM103" i="35"/>
  <c r="CH138" i="35"/>
  <c r="CN107" i="35"/>
  <c r="CM125" i="35"/>
  <c r="CY111" i="35"/>
  <c r="N124" i="35"/>
  <c r="CK128" i="35"/>
  <c r="AX140" i="35"/>
  <c r="J151" i="35"/>
  <c r="CL136" i="35"/>
  <c r="AU133" i="35"/>
  <c r="BR162" i="35"/>
  <c r="BL84" i="35"/>
  <c r="AG107" i="35"/>
  <c r="BA138" i="35"/>
  <c r="AA92" i="35"/>
  <c r="AF123" i="35"/>
  <c r="CT77" i="35"/>
  <c r="AV79" i="35"/>
  <c r="AH103" i="35"/>
  <c r="AU154" i="35"/>
  <c r="AG163" i="35"/>
  <c r="AG161" i="35"/>
  <c r="AC115" i="35"/>
  <c r="BA108" i="35"/>
  <c r="T139" i="35"/>
  <c r="CQ72" i="35"/>
  <c r="CY128" i="35"/>
  <c r="CN115" i="35"/>
  <c r="BY136" i="35"/>
  <c r="AP138" i="35"/>
  <c r="H83" i="35"/>
  <c r="AG123" i="35"/>
  <c r="F118" i="35"/>
  <c r="AX121" i="35"/>
  <c r="AF142" i="35"/>
  <c r="BJ80" i="35"/>
  <c r="V159" i="35"/>
  <c r="BR108" i="35"/>
  <c r="AY112" i="35"/>
  <c r="BH130" i="35"/>
  <c r="CJ127" i="35"/>
  <c r="H125" i="35"/>
  <c r="CB89" i="35"/>
  <c r="I158" i="35"/>
  <c r="AX145" i="35"/>
  <c r="BC125" i="35"/>
  <c r="AM162" i="35"/>
  <c r="O96" i="35"/>
  <c r="BG104" i="35"/>
  <c r="M125" i="35"/>
  <c r="AX73" i="35"/>
  <c r="AD119" i="35"/>
  <c r="AO138" i="35"/>
  <c r="C95" i="35"/>
  <c r="CT143" i="35"/>
  <c r="W136" i="35"/>
  <c r="BZ125" i="35"/>
  <c r="C113" i="35"/>
  <c r="BQ152" i="35"/>
  <c r="AQ154" i="35"/>
  <c r="T164" i="35"/>
  <c r="BA93" i="35"/>
  <c r="AG111" i="35"/>
  <c r="BY126" i="35"/>
  <c r="W119" i="35"/>
  <c r="BH119" i="35"/>
  <c r="BQ101" i="35"/>
  <c r="CR155" i="35"/>
  <c r="BT141" i="35"/>
  <c r="AJ136" i="35"/>
  <c r="BF163" i="35"/>
  <c r="S96" i="35"/>
  <c r="M142" i="35"/>
  <c r="BN149" i="35"/>
  <c r="BV120" i="35"/>
  <c r="AR127" i="35"/>
  <c r="BU113" i="35"/>
  <c r="BQ110" i="35"/>
  <c r="BG108" i="35"/>
  <c r="AD70" i="35"/>
  <c r="CE141" i="35"/>
  <c r="AU144" i="35"/>
  <c r="L76" i="35"/>
  <c r="AC121" i="35"/>
  <c r="BM108" i="35"/>
  <c r="V96" i="35"/>
  <c r="CD101" i="35"/>
  <c r="BE138" i="35"/>
  <c r="AY79" i="35"/>
  <c r="CC60" i="35"/>
  <c r="AQ163" i="35"/>
  <c r="CS110" i="35"/>
  <c r="AZ150" i="35"/>
  <c r="BB138" i="35"/>
  <c r="BY129" i="35"/>
  <c r="CU116" i="35"/>
  <c r="BK123" i="35"/>
  <c r="AA117" i="35"/>
  <c r="CH116" i="35"/>
  <c r="BQ120" i="35"/>
  <c r="BQ131" i="35"/>
  <c r="AO160" i="35"/>
  <c r="AT147" i="35"/>
  <c r="BP101" i="35"/>
  <c r="L92" i="35"/>
  <c r="CD144" i="35"/>
  <c r="W99" i="35"/>
  <c r="BQ113" i="35"/>
  <c r="G93" i="35"/>
  <c r="AU67" i="35"/>
  <c r="BH63" i="35"/>
  <c r="AG60" i="35"/>
  <c r="CY60" i="35"/>
  <c r="CB96" i="35"/>
  <c r="CV91" i="35"/>
  <c r="AH93" i="35"/>
  <c r="AN118" i="35"/>
  <c r="CQ74" i="35"/>
  <c r="BO97" i="35"/>
  <c r="I59" i="35"/>
  <c r="AE82" i="35"/>
  <c r="AO71" i="35"/>
  <c r="AZ80" i="35"/>
  <c r="CV69" i="35"/>
  <c r="AC90" i="35"/>
  <c r="AJ75" i="35"/>
  <c r="CM72" i="35"/>
  <c r="CL84" i="35"/>
  <c r="CM106" i="35"/>
  <c r="AG137" i="35"/>
  <c r="AV66" i="35"/>
  <c r="CR79" i="35"/>
  <c r="AY86" i="35"/>
  <c r="CZ66" i="35"/>
  <c r="CS66" i="35"/>
  <c r="R76" i="35"/>
  <c r="T66" i="35"/>
  <c r="CQ95" i="35"/>
  <c r="H105" i="35"/>
  <c r="AE71" i="35"/>
  <c r="CN77" i="35"/>
  <c r="S79" i="35"/>
  <c r="AQ81" i="35"/>
  <c r="BG61" i="35"/>
  <c r="BC75" i="35"/>
  <c r="J68" i="35"/>
  <c r="X68" i="35"/>
  <c r="CN79" i="35"/>
  <c r="BL73" i="35"/>
  <c r="BN75" i="35"/>
  <c r="AN88" i="35"/>
  <c r="CX85" i="35"/>
  <c r="CO140" i="35"/>
  <c r="I133" i="35"/>
  <c r="BG88" i="35"/>
  <c r="O140" i="35"/>
  <c r="CS85" i="35"/>
  <c r="CP64" i="35"/>
  <c r="CA60" i="35"/>
  <c r="BE66" i="35"/>
  <c r="CR60" i="35"/>
  <c r="I75" i="35"/>
  <c r="AR62" i="35"/>
  <c r="BB82" i="35"/>
  <c r="CT95" i="35"/>
  <c r="AB92" i="35"/>
  <c r="AM113" i="35"/>
  <c r="BB100" i="35"/>
  <c r="CU92" i="35"/>
  <c r="J96" i="35"/>
  <c r="S103" i="35"/>
  <c r="BO120" i="35"/>
  <c r="AE88" i="35"/>
  <c r="CN128" i="35"/>
  <c r="BG105" i="35"/>
  <c r="BJ123" i="35"/>
  <c r="BL67" i="35"/>
  <c r="AG98" i="35"/>
  <c r="E73" i="35"/>
  <c r="AL70" i="35"/>
  <c r="AC96" i="35"/>
  <c r="CU90" i="35"/>
  <c r="CI92" i="35"/>
  <c r="AZ62" i="35"/>
  <c r="AE76" i="35"/>
  <c r="CI146" i="35"/>
  <c r="AV65" i="35"/>
  <c r="CJ85" i="35"/>
  <c r="D102" i="35"/>
  <c r="BI107" i="35"/>
  <c r="AL102" i="35"/>
  <c r="BV101" i="35"/>
  <c r="AP91" i="35"/>
  <c r="BF66" i="35"/>
  <c r="CE115" i="35"/>
  <c r="CX72" i="35"/>
  <c r="BB94" i="35"/>
  <c r="AQ64" i="35"/>
  <c r="AD87" i="35"/>
  <c r="AZ104" i="35"/>
  <c r="M84" i="35"/>
  <c r="CH63" i="35"/>
  <c r="BX63" i="35"/>
  <c r="O90" i="35"/>
  <c r="AS107" i="35"/>
  <c r="CP106" i="35"/>
  <c r="BF101" i="35"/>
  <c r="AO90" i="35"/>
  <c r="L86" i="35"/>
  <c r="CL144" i="35"/>
  <c r="BY114" i="35"/>
  <c r="CK85" i="35"/>
  <c r="AH105" i="35"/>
  <c r="CJ101" i="35"/>
  <c r="AY146" i="35"/>
  <c r="AL61" i="35"/>
  <c r="CZ74" i="35"/>
  <c r="AU100" i="35"/>
  <c r="M69" i="35"/>
  <c r="CB73" i="35"/>
  <c r="K65" i="35"/>
  <c r="BS89" i="35"/>
  <c r="CH101" i="35"/>
  <c r="CG100" i="35"/>
  <c r="AK95" i="35"/>
  <c r="AX107" i="35"/>
  <c r="CB76" i="35"/>
  <c r="BP98" i="35"/>
  <c r="CP92" i="35"/>
  <c r="N81" i="35"/>
  <c r="J91" i="35"/>
  <c r="AZ65" i="35"/>
  <c r="CN101" i="35"/>
  <c r="AT89" i="35"/>
  <c r="BK96" i="35"/>
  <c r="BS105" i="35"/>
  <c r="BS104" i="35"/>
  <c r="BL94" i="35"/>
  <c r="CA82" i="35"/>
  <c r="X78" i="35"/>
  <c r="CO91" i="35"/>
  <c r="BI109" i="35"/>
  <c r="BU60" i="35"/>
  <c r="BY98" i="35"/>
  <c r="AK99" i="35"/>
  <c r="L122" i="35"/>
  <c r="BE96" i="35"/>
  <c r="CZ67" i="35"/>
  <c r="Z66" i="35"/>
  <c r="BR61" i="35"/>
  <c r="BE105" i="35"/>
  <c r="AA68" i="35"/>
  <c r="AG59" i="35"/>
  <c r="BI61" i="35"/>
  <c r="I64" i="35"/>
  <c r="CW99" i="35"/>
  <c r="BV88" i="35"/>
  <c r="AY128" i="35"/>
  <c r="AM64" i="35"/>
  <c r="AU71" i="35"/>
  <c r="BL126" i="35"/>
  <c r="CU130" i="35"/>
  <c r="CU61" i="35"/>
  <c r="BH88" i="35"/>
  <c r="X76" i="35"/>
  <c r="CG133" i="35"/>
  <c r="AY102" i="35"/>
  <c r="AY99" i="35"/>
  <c r="BU95" i="35"/>
  <c r="BR76" i="35"/>
  <c r="BW87" i="35"/>
  <c r="F61" i="35"/>
  <c r="CB82" i="35"/>
  <c r="AA82" i="35"/>
  <c r="BL62" i="35"/>
  <c r="AE62" i="35"/>
  <c r="CP77" i="35"/>
  <c r="AI102" i="35"/>
  <c r="BJ100" i="35"/>
  <c r="CU87" i="35"/>
  <c r="BQ103" i="35"/>
  <c r="CX142" i="35"/>
  <c r="BS112" i="35"/>
  <c r="E130" i="35"/>
  <c r="J99" i="35"/>
  <c r="CB116" i="35"/>
  <c r="CT82" i="35"/>
  <c r="E77" i="35"/>
  <c r="P72" i="35"/>
  <c r="D85" i="35"/>
  <c r="CG109" i="35"/>
  <c r="BZ72" i="35"/>
  <c r="BJ85" i="35"/>
  <c r="BN72" i="35"/>
  <c r="BR78" i="35"/>
  <c r="CI63" i="35"/>
  <c r="BP100" i="35"/>
  <c r="CX100" i="35"/>
  <c r="AV61" i="35"/>
  <c r="AQ89" i="35"/>
  <c r="N64" i="35"/>
  <c r="AU81" i="35"/>
  <c r="CT137" i="35"/>
  <c r="CO93" i="35"/>
  <c r="AS71" i="35"/>
  <c r="Q105" i="35"/>
  <c r="CR100" i="35"/>
  <c r="Z129" i="35"/>
  <c r="BX95" i="35"/>
  <c r="BD68" i="35"/>
  <c r="BX60" i="35"/>
  <c r="CB75" i="35"/>
  <c r="BB105" i="35"/>
  <c r="BC82" i="35"/>
  <c r="AL121" i="35"/>
  <c r="CQ126" i="35"/>
  <c r="CP160" i="35"/>
  <c r="AR137" i="35"/>
  <c r="D141" i="35"/>
  <c r="AR73" i="35"/>
  <c r="M127" i="35"/>
  <c r="AW114" i="35"/>
  <c r="AF125" i="35"/>
  <c r="CK123" i="35"/>
  <c r="CY131" i="35"/>
  <c r="AB106" i="35"/>
  <c r="CE139" i="35"/>
  <c r="BP146" i="35"/>
  <c r="AD139" i="35"/>
  <c r="AT164" i="35"/>
  <c r="BP150" i="35"/>
  <c r="AR119" i="35"/>
  <c r="C150" i="35"/>
  <c r="CH73" i="35"/>
  <c r="BN113" i="35"/>
  <c r="O112" i="35"/>
  <c r="AR128" i="35"/>
  <c r="X121" i="35"/>
  <c r="AW106" i="35"/>
  <c r="L136" i="35"/>
  <c r="BP82" i="35"/>
  <c r="CB155" i="35"/>
  <c r="AL141" i="35"/>
  <c r="R128" i="35"/>
  <c r="F130" i="35"/>
  <c r="BA106" i="35"/>
  <c r="AD144" i="35"/>
  <c r="W95" i="35"/>
  <c r="K70" i="35"/>
  <c r="M139" i="35"/>
  <c r="CA109" i="35"/>
  <c r="CZ160" i="35"/>
  <c r="CH150" i="35"/>
  <c r="CS152" i="35"/>
  <c r="AC119" i="35"/>
  <c r="AR116" i="35"/>
  <c r="AE103" i="35"/>
  <c r="BE106" i="35"/>
  <c r="BL149" i="35"/>
  <c r="X130" i="35"/>
  <c r="CD108" i="35"/>
  <c r="Y109" i="35"/>
  <c r="AK77" i="35"/>
  <c r="BB127" i="35"/>
  <c r="AN113" i="35"/>
  <c r="O125" i="35"/>
  <c r="CW130" i="35"/>
  <c r="AZ110" i="35"/>
  <c r="CA129" i="35"/>
  <c r="CS132" i="35"/>
  <c r="BH105" i="35"/>
  <c r="AY121" i="35"/>
  <c r="BE108" i="35"/>
  <c r="E148" i="35"/>
  <c r="AN112" i="35"/>
  <c r="AA125" i="35"/>
  <c r="AA148" i="35"/>
  <c r="AA129" i="35"/>
  <c r="AY156" i="35"/>
  <c r="I89" i="35"/>
  <c r="AF116" i="35"/>
  <c r="BI130" i="35"/>
  <c r="BD69" i="35"/>
  <c r="CX112" i="35"/>
  <c r="AG86" i="35"/>
  <c r="AY74" i="35"/>
  <c r="CQ162" i="35"/>
  <c r="BR120" i="35"/>
  <c r="H118" i="35"/>
  <c r="BD136" i="35"/>
  <c r="CF103" i="35"/>
  <c r="CF107" i="35"/>
  <c r="BB86" i="35"/>
  <c r="BE89" i="35"/>
  <c r="CO106" i="35"/>
  <c r="AN136" i="35"/>
  <c r="F164" i="35"/>
  <c r="D114" i="35"/>
  <c r="S132" i="35"/>
  <c r="N125" i="35"/>
  <c r="AG126" i="35"/>
  <c r="CG90" i="35"/>
  <c r="BW127" i="35"/>
  <c r="CC125" i="35"/>
  <c r="R126" i="35"/>
  <c r="AM94" i="35"/>
  <c r="P138" i="35"/>
  <c r="BI144" i="35"/>
  <c r="BK101" i="35"/>
  <c r="CR117" i="35"/>
  <c r="CZ138" i="35"/>
  <c r="AI128" i="35"/>
  <c r="CN129" i="35"/>
  <c r="BK70" i="35"/>
  <c r="BZ113" i="35"/>
  <c r="AF127" i="35"/>
  <c r="CN105" i="35"/>
  <c r="BE85" i="35"/>
  <c r="CQ78" i="35"/>
  <c r="AT62" i="35"/>
  <c r="AV106" i="35"/>
  <c r="BW131" i="35"/>
  <c r="AB137" i="35"/>
  <c r="D139" i="35"/>
  <c r="CQ115" i="35"/>
  <c r="CY110" i="35"/>
  <c r="AO139" i="35"/>
  <c r="CQ67" i="35"/>
  <c r="Z109" i="35"/>
  <c r="AI122" i="35"/>
  <c r="CR138" i="35"/>
  <c r="BF107" i="35"/>
  <c r="BC80" i="35"/>
  <c r="AK124" i="35"/>
  <c r="C110" i="35"/>
  <c r="J123" i="35"/>
  <c r="S129" i="35"/>
  <c r="AH75" i="35"/>
  <c r="BC128" i="35"/>
  <c r="AA160" i="35"/>
  <c r="AF80" i="35"/>
  <c r="AL115" i="35"/>
  <c r="W133" i="35"/>
  <c r="CK108" i="35"/>
  <c r="AY131" i="35"/>
  <c r="T88" i="35"/>
  <c r="AB151" i="35"/>
  <c r="CS136" i="35"/>
  <c r="BG126" i="35"/>
  <c r="AI157" i="35"/>
  <c r="P92" i="35"/>
  <c r="AJ110" i="35"/>
  <c r="AH127" i="35"/>
  <c r="BN74" i="35"/>
  <c r="CD118" i="35"/>
  <c r="CV107" i="35"/>
  <c r="BA152" i="35"/>
  <c r="AP135" i="35"/>
  <c r="AZ153" i="35"/>
  <c r="BF142" i="35"/>
  <c r="V155" i="35"/>
  <c r="BT117" i="35"/>
  <c r="BH112" i="35"/>
  <c r="BW134" i="35"/>
  <c r="G138" i="35"/>
  <c r="AR115" i="35"/>
  <c r="BT140" i="35"/>
  <c r="AU155" i="35"/>
  <c r="AT119" i="35"/>
  <c r="CQ132" i="35"/>
  <c r="G125" i="35"/>
  <c r="BR112" i="35"/>
  <c r="AU125" i="35"/>
  <c r="CU91" i="35"/>
  <c r="G124" i="35"/>
  <c r="E125" i="35"/>
  <c r="AR88" i="35"/>
  <c r="C144" i="35"/>
  <c r="CQ124" i="35"/>
  <c r="BF147" i="35"/>
  <c r="X80" i="35"/>
  <c r="V124" i="35"/>
  <c r="BF111" i="35"/>
  <c r="AS127" i="35"/>
  <c r="CM127" i="35"/>
  <c r="AC137" i="35"/>
  <c r="O135" i="35"/>
  <c r="CW82" i="35"/>
  <c r="AK71" i="35"/>
  <c r="C87" i="35"/>
  <c r="R145" i="35"/>
  <c r="CD139" i="35"/>
  <c r="P142" i="35"/>
  <c r="BB122" i="35"/>
  <c r="Z108" i="35"/>
  <c r="AS111" i="35"/>
  <c r="AW105" i="35"/>
  <c r="AP100" i="35"/>
  <c r="CU109" i="35"/>
  <c r="AQ130" i="35"/>
  <c r="CW146" i="35"/>
  <c r="Z151" i="35"/>
  <c r="O80" i="35"/>
  <c r="CZ123" i="35"/>
  <c r="CT110" i="35"/>
  <c r="AE87" i="35"/>
  <c r="BQ126" i="35"/>
  <c r="T120" i="35"/>
  <c r="BO127" i="35"/>
  <c r="BE162" i="35"/>
  <c r="AX95" i="35"/>
  <c r="BS108" i="35"/>
  <c r="BM128" i="35"/>
  <c r="BW73" i="35"/>
  <c r="CZ112" i="35"/>
  <c r="AZ130" i="35"/>
  <c r="R132" i="35"/>
  <c r="T128" i="35"/>
  <c r="CG84" i="35"/>
  <c r="BM149" i="35"/>
  <c r="AV102" i="35"/>
  <c r="X106" i="35"/>
  <c r="R102" i="35"/>
  <c r="BZ64" i="35"/>
  <c r="L152" i="35"/>
  <c r="G110" i="35"/>
  <c r="CA151" i="35"/>
  <c r="H145" i="35"/>
  <c r="BE146" i="35"/>
  <c r="T133" i="35"/>
  <c r="CJ131" i="35"/>
  <c r="BT118" i="35"/>
  <c r="BA120" i="35"/>
  <c r="AZ118" i="35"/>
  <c r="Y82" i="35"/>
  <c r="Q126" i="35"/>
  <c r="AW134" i="35"/>
  <c r="CE129" i="35"/>
  <c r="BX105" i="35"/>
  <c r="AW133" i="35"/>
  <c r="CG119" i="35"/>
  <c r="AI148" i="35"/>
  <c r="BG156" i="35"/>
  <c r="BG107" i="35"/>
  <c r="AB109" i="35"/>
  <c r="CS134" i="35"/>
  <c r="BO110" i="35"/>
  <c r="CU145" i="35"/>
  <c r="N78" i="35"/>
  <c r="BK125" i="35"/>
  <c r="CK157" i="35"/>
  <c r="CD74" i="35"/>
  <c r="M126" i="35"/>
  <c r="Y113" i="35"/>
  <c r="Y115" i="35"/>
  <c r="T111" i="35"/>
  <c r="U104" i="35"/>
  <c r="D159" i="35"/>
  <c r="CJ99" i="35"/>
  <c r="AN89" i="35"/>
  <c r="BX99" i="35"/>
  <c r="CB107" i="35"/>
  <c r="CD161" i="35"/>
  <c r="BN157" i="35"/>
  <c r="CV109" i="35"/>
  <c r="AG136" i="35"/>
  <c r="BX132" i="35"/>
  <c r="Y119" i="35"/>
  <c r="J132" i="35"/>
  <c r="CL132" i="35"/>
  <c r="AJ137" i="35"/>
  <c r="W70" i="35"/>
  <c r="CH132" i="35"/>
  <c r="AV119" i="35"/>
  <c r="CL109" i="35"/>
  <c r="X136" i="35"/>
  <c r="AK145" i="35"/>
  <c r="AC118" i="35"/>
  <c r="R116" i="35"/>
  <c r="CV122" i="35"/>
  <c r="E121" i="35"/>
  <c r="CO105" i="35"/>
  <c r="BP104" i="35"/>
  <c r="AT161" i="35"/>
  <c r="AK109" i="35"/>
  <c r="Q123" i="35"/>
  <c r="AJ107" i="35"/>
  <c r="AL160" i="35"/>
  <c r="AX75" i="35"/>
  <c r="AG62" i="35"/>
  <c r="CI145" i="35"/>
  <c r="CM161" i="35"/>
  <c r="F158" i="35"/>
  <c r="BL163" i="35"/>
  <c r="CL117" i="35"/>
  <c r="BA124" i="35"/>
  <c r="CJ156" i="35"/>
  <c r="AO126" i="35"/>
  <c r="BJ136" i="35"/>
  <c r="CN162" i="35"/>
  <c r="BQ94" i="35"/>
  <c r="AG145" i="35"/>
  <c r="CN113" i="35"/>
  <c r="X123" i="35"/>
  <c r="BB151" i="35"/>
  <c r="BX154" i="35"/>
  <c r="Z158" i="35"/>
  <c r="V111" i="35"/>
  <c r="AT124" i="35"/>
  <c r="D157" i="35"/>
  <c r="BO138" i="35"/>
  <c r="AQ122" i="35"/>
  <c r="BA89" i="35"/>
  <c r="BI76" i="35"/>
  <c r="CP99" i="35"/>
  <c r="CF73" i="35"/>
  <c r="AI136" i="35"/>
  <c r="CY134" i="35"/>
  <c r="CZ122" i="35"/>
  <c r="CD152" i="35"/>
  <c r="BE116" i="35"/>
  <c r="AU92" i="35"/>
  <c r="CI118" i="35"/>
  <c r="BS114" i="35"/>
  <c r="BP124" i="35"/>
  <c r="AL148" i="35"/>
  <c r="AH113" i="35"/>
  <c r="CV164" i="35"/>
  <c r="CC144" i="35"/>
  <c r="I125" i="35"/>
  <c r="CJ148" i="35"/>
  <c r="CA126" i="35"/>
  <c r="CC107" i="35"/>
  <c r="CU85" i="35"/>
  <c r="CU125" i="35"/>
  <c r="U83" i="35"/>
  <c r="CN111" i="35"/>
  <c r="CM73" i="35"/>
  <c r="BA136" i="35"/>
  <c r="Q124" i="35"/>
  <c r="C102" i="35"/>
  <c r="AC84" i="35"/>
  <c r="V146" i="35"/>
  <c r="BQ158" i="35"/>
  <c r="CB148" i="35"/>
  <c r="J158" i="35"/>
  <c r="V133" i="35"/>
  <c r="CM118" i="35"/>
  <c r="AY116" i="35"/>
  <c r="BI118" i="35"/>
  <c r="CB115" i="35"/>
  <c r="V114" i="35"/>
  <c r="AE127" i="35"/>
  <c r="P123" i="35"/>
  <c r="Q119" i="35"/>
  <c r="BE91" i="35"/>
  <c r="AH118" i="35"/>
  <c r="CX120" i="35"/>
  <c r="CG94" i="35"/>
  <c r="AU159" i="35"/>
  <c r="BY146" i="35"/>
  <c r="CT150" i="35"/>
  <c r="AF164" i="35"/>
  <c r="AR83" i="35"/>
  <c r="BW120" i="35"/>
  <c r="CV139" i="35"/>
  <c r="AW118" i="35"/>
  <c r="CG123" i="35"/>
  <c r="CO102" i="35"/>
  <c r="U153" i="35"/>
  <c r="CZ139" i="35"/>
  <c r="T121" i="35"/>
  <c r="AP80" i="35"/>
  <c r="CB66" i="35"/>
  <c r="AX161" i="35"/>
  <c r="AW149" i="35"/>
  <c r="AE122" i="35"/>
  <c r="Z136" i="35"/>
  <c r="BD130" i="35"/>
  <c r="BG116" i="35"/>
  <c r="AZ131" i="35"/>
  <c r="P146" i="35"/>
  <c r="M145" i="35"/>
  <c r="AL73" i="35"/>
  <c r="AJ130" i="35"/>
  <c r="S117" i="35"/>
  <c r="BM130" i="35"/>
  <c r="CO134" i="35"/>
  <c r="CC111" i="35"/>
  <c r="AO116" i="35"/>
  <c r="AD114" i="35"/>
  <c r="AK115" i="35"/>
  <c r="CK118" i="35"/>
  <c r="O156" i="35"/>
  <c r="CL145" i="35"/>
  <c r="CB153" i="35"/>
  <c r="AY104" i="35"/>
  <c r="L127" i="35"/>
  <c r="CJ114" i="35"/>
  <c r="BL132" i="35"/>
  <c r="BY154" i="35"/>
  <c r="AH92" i="35"/>
  <c r="CN118" i="35"/>
  <c r="BM115" i="35"/>
  <c r="CQ159" i="35"/>
  <c r="BH122" i="35"/>
  <c r="M78" i="35"/>
  <c r="I106" i="35"/>
  <c r="K67" i="35"/>
  <c r="AN77" i="35"/>
  <c r="L101" i="35"/>
  <c r="AW144" i="35"/>
  <c r="BL127" i="35"/>
  <c r="BC158" i="35"/>
  <c r="CG112" i="35"/>
  <c r="CI134" i="35"/>
  <c r="AN139" i="35"/>
  <c r="BU158" i="35"/>
  <c r="AF94" i="35"/>
  <c r="BI113" i="35"/>
  <c r="CE132" i="35"/>
  <c r="AD113" i="35"/>
  <c r="W117" i="35"/>
  <c r="BR128" i="35"/>
  <c r="AM130" i="35"/>
  <c r="BC129" i="35"/>
  <c r="L126" i="35"/>
  <c r="BX151" i="35"/>
  <c r="CB136" i="35"/>
  <c r="W130" i="35"/>
  <c r="AD102" i="35"/>
  <c r="BF110" i="35"/>
  <c r="BR123" i="35"/>
  <c r="CM115" i="35"/>
  <c r="CU75" i="35"/>
  <c r="P136" i="35"/>
  <c r="O150" i="35"/>
  <c r="CQ142" i="35"/>
  <c r="AN133" i="35"/>
  <c r="AN100" i="35"/>
  <c r="G89" i="35"/>
  <c r="V102" i="35"/>
  <c r="AG83" i="35"/>
  <c r="CS148" i="35"/>
  <c r="AI142" i="35"/>
  <c r="BU148" i="35"/>
  <c r="BY156" i="35"/>
  <c r="BE94" i="35"/>
  <c r="CK129" i="35"/>
  <c r="CW95" i="35"/>
  <c r="AI111" i="35"/>
  <c r="CF127" i="35"/>
  <c r="BD117" i="35"/>
  <c r="P145" i="35"/>
  <c r="CO117" i="35"/>
  <c r="P131" i="35"/>
  <c r="BV134" i="35"/>
  <c r="Y107" i="35"/>
  <c r="CX145" i="35"/>
  <c r="CW122" i="35"/>
  <c r="D117" i="35"/>
  <c r="BH85" i="35"/>
  <c r="BY131" i="35"/>
  <c r="BG129" i="35"/>
  <c r="I120" i="35"/>
  <c r="CC96" i="35"/>
  <c r="P143" i="35"/>
  <c r="BX108" i="35"/>
  <c r="Y136" i="35"/>
  <c r="CX123" i="35"/>
  <c r="BC105" i="35"/>
  <c r="AX67" i="35"/>
  <c r="V116" i="35"/>
  <c r="P75" i="35"/>
  <c r="BZ131" i="35"/>
  <c r="CC110" i="35"/>
  <c r="J110" i="35"/>
  <c r="BW125" i="35"/>
  <c r="BJ141" i="35"/>
  <c r="AL105" i="35"/>
  <c r="AR148" i="35"/>
  <c r="AX119" i="35"/>
  <c r="N117" i="35"/>
  <c r="AT162" i="35"/>
  <c r="CV97" i="35"/>
  <c r="BM139" i="35"/>
  <c r="C116" i="35"/>
  <c r="BA131" i="35"/>
  <c r="AH120" i="35"/>
  <c r="BT95" i="35"/>
  <c r="AM117" i="35"/>
  <c r="CW138" i="35"/>
  <c r="X160" i="35"/>
  <c r="CJ130" i="35"/>
  <c r="BH164" i="35"/>
  <c r="AV83" i="35"/>
  <c r="AX72" i="35"/>
  <c r="D119" i="35"/>
  <c r="X132" i="35"/>
  <c r="K81" i="35"/>
  <c r="CW132" i="35"/>
  <c r="CB146" i="35"/>
  <c r="R123" i="35"/>
  <c r="I108" i="35"/>
  <c r="CN82" i="35"/>
  <c r="BZ127" i="35"/>
  <c r="CO77" i="35"/>
  <c r="BJ59" i="35"/>
  <c r="AA73" i="35"/>
  <c r="CV137" i="35"/>
  <c r="CU148" i="35"/>
  <c r="BT156" i="35"/>
  <c r="CR129" i="35"/>
  <c r="AI121" i="35"/>
  <c r="AB122" i="35"/>
  <c r="BD120" i="35"/>
  <c r="BL147" i="35"/>
  <c r="BJ134" i="35"/>
  <c r="AR101" i="35"/>
  <c r="S110" i="35"/>
  <c r="BB116" i="35"/>
  <c r="AD120" i="35"/>
  <c r="CM137" i="35"/>
  <c r="CV132" i="35"/>
  <c r="AT123" i="35"/>
  <c r="AH99" i="35"/>
  <c r="BU152" i="35"/>
  <c r="AD111" i="35"/>
  <c r="K138" i="35"/>
  <c r="AX135" i="35"/>
  <c r="AI103" i="35"/>
  <c r="AW96" i="35"/>
  <c r="BW137" i="35"/>
  <c r="AI113" i="35"/>
  <c r="U117" i="35"/>
  <c r="H126" i="35"/>
  <c r="AC123" i="35"/>
  <c r="T98" i="35"/>
  <c r="AB123" i="35"/>
  <c r="BI125" i="35"/>
  <c r="CR125" i="35"/>
  <c r="BM134" i="35"/>
  <c r="CV82" i="35"/>
  <c r="O136" i="35"/>
  <c r="BK110" i="35"/>
  <c r="AV137" i="35"/>
  <c r="AH135" i="35"/>
  <c r="CR133" i="35"/>
  <c r="BL164" i="35"/>
  <c r="P129" i="35"/>
  <c r="AA142" i="35"/>
  <c r="I126" i="35"/>
  <c r="BM153" i="35"/>
  <c r="W120" i="35"/>
  <c r="CW155" i="35"/>
  <c r="BQ72" i="35"/>
  <c r="CC90" i="35"/>
  <c r="BB61" i="35"/>
  <c r="BF81" i="35"/>
  <c r="AJ144" i="35"/>
  <c r="BE159" i="35"/>
  <c r="AO108" i="35"/>
  <c r="CB112" i="35"/>
  <c r="AP114" i="35"/>
  <c r="N150" i="35"/>
  <c r="BN133" i="35"/>
  <c r="AC128" i="35"/>
  <c r="BD134" i="35"/>
  <c r="J117" i="35"/>
  <c r="N131" i="35"/>
  <c r="AM125" i="35"/>
  <c r="BV164" i="35"/>
  <c r="AG99" i="35"/>
  <c r="BF148" i="35"/>
  <c r="BL160" i="35"/>
  <c r="BT76" i="35"/>
  <c r="CJ125" i="35"/>
  <c r="AJ111" i="35"/>
  <c r="Y135" i="35"/>
  <c r="AO136" i="35"/>
  <c r="V106" i="35"/>
  <c r="M151" i="35"/>
  <c r="S136" i="35"/>
  <c r="CL140" i="35"/>
  <c r="G151" i="35"/>
  <c r="AE79" i="35"/>
  <c r="BU119" i="35"/>
  <c r="CF138" i="35"/>
  <c r="BZ102" i="35"/>
  <c r="S106" i="35"/>
  <c r="CL69" i="35"/>
  <c r="BI84" i="35"/>
  <c r="BO104" i="35"/>
  <c r="BF143" i="35"/>
  <c r="CD143" i="35"/>
  <c r="BF108" i="35"/>
  <c r="AX98" i="35"/>
  <c r="BN111" i="35"/>
  <c r="AG124" i="35"/>
  <c r="CP130" i="35"/>
  <c r="BB130" i="35"/>
  <c r="BP95" i="35"/>
  <c r="CW150" i="35"/>
  <c r="AF112" i="35"/>
  <c r="V153" i="35"/>
  <c r="BI86" i="35"/>
  <c r="BN147" i="35"/>
  <c r="AC130" i="35"/>
  <c r="CU120" i="35"/>
  <c r="BP107" i="35"/>
  <c r="BK117" i="35"/>
  <c r="BR119" i="35"/>
  <c r="AL93" i="35"/>
  <c r="K137" i="35"/>
  <c r="CL122" i="35"/>
  <c r="BF146" i="35"/>
  <c r="BL101" i="35"/>
  <c r="R133" i="35"/>
  <c r="S119" i="35"/>
  <c r="CU131" i="35"/>
  <c r="AC139" i="35"/>
  <c r="BQ84" i="35"/>
  <c r="CJ123" i="35"/>
  <c r="E100" i="35"/>
  <c r="BL118" i="35"/>
  <c r="AG89" i="35"/>
  <c r="AP157" i="35"/>
  <c r="CM162" i="35"/>
  <c r="CG127" i="35"/>
  <c r="AI149" i="35"/>
  <c r="BD159" i="35"/>
  <c r="CD81" i="35"/>
  <c r="AW120" i="35"/>
  <c r="CX106" i="35"/>
  <c r="CG113" i="35"/>
  <c r="BP113" i="35"/>
  <c r="BU76" i="35"/>
  <c r="CZ164" i="35"/>
  <c r="BX65" i="35"/>
  <c r="BF161" i="35"/>
  <c r="CZ134" i="35"/>
  <c r="AE130" i="35"/>
  <c r="G117" i="35"/>
  <c r="BO132" i="35"/>
  <c r="BB134" i="35"/>
  <c r="W74" i="35"/>
  <c r="CX118" i="35"/>
  <c r="BM140" i="35"/>
  <c r="CS159" i="35"/>
  <c r="H81" i="35"/>
  <c r="BO115" i="35"/>
  <c r="BV128" i="35"/>
  <c r="CY114" i="35"/>
  <c r="BM118" i="35"/>
  <c r="AR106" i="35"/>
  <c r="N142" i="35"/>
  <c r="R106" i="35"/>
  <c r="AK135" i="35"/>
  <c r="AF71" i="35"/>
  <c r="CG121" i="35"/>
  <c r="Q151" i="35"/>
  <c r="BQ143" i="35"/>
  <c r="H114" i="35"/>
  <c r="E129" i="35"/>
  <c r="G108" i="35"/>
  <c r="CF110" i="35"/>
  <c r="J102" i="35"/>
  <c r="CF111" i="35"/>
  <c r="I123" i="35"/>
  <c r="M109" i="35"/>
  <c r="BU131" i="35"/>
  <c r="AH131" i="35"/>
  <c r="BI153" i="35"/>
  <c r="CC127" i="35"/>
  <c r="AR87" i="35"/>
  <c r="BI129" i="35"/>
  <c r="BD162" i="35"/>
  <c r="Q125" i="35"/>
  <c r="CU149" i="35"/>
  <c r="CA157" i="35"/>
  <c r="H72" i="35"/>
  <c r="AE74" i="35"/>
  <c r="BY143" i="35"/>
  <c r="U103" i="35"/>
  <c r="J77" i="35"/>
  <c r="AQ128" i="35"/>
  <c r="AG128" i="35"/>
  <c r="BS113" i="35"/>
  <c r="CJ117" i="35"/>
  <c r="M141" i="35"/>
  <c r="K107" i="35"/>
  <c r="C94" i="35"/>
  <c r="AS60" i="35"/>
  <c r="AK106" i="35"/>
  <c r="CO148" i="35"/>
  <c r="E133" i="35"/>
  <c r="AS134" i="35"/>
  <c r="P147" i="35"/>
  <c r="BR133" i="35"/>
  <c r="CD69" i="35"/>
  <c r="BP139" i="35"/>
  <c r="CN136" i="35"/>
  <c r="CC113" i="35"/>
  <c r="CS131" i="35"/>
  <c r="BA161" i="35"/>
  <c r="BT150" i="35"/>
  <c r="CW158" i="35"/>
  <c r="CX109" i="35"/>
  <c r="CZ142" i="35"/>
  <c r="CF105" i="35"/>
  <c r="N100" i="35"/>
  <c r="AT109" i="35"/>
  <c r="X137" i="35"/>
  <c r="BT75" i="35"/>
  <c r="CI89" i="35"/>
  <c r="BZ126" i="35"/>
  <c r="CR77" i="35"/>
  <c r="AB118" i="35"/>
  <c r="AV160" i="35"/>
  <c r="CG134" i="35"/>
  <c r="O121" i="35"/>
  <c r="AK75" i="35"/>
  <c r="BF132" i="35"/>
  <c r="BQ134" i="35"/>
  <c r="U100" i="35"/>
  <c r="O133" i="35"/>
  <c r="C79" i="35"/>
  <c r="CY146" i="35"/>
  <c r="AW154" i="35"/>
  <c r="BD140" i="35"/>
  <c r="AU136" i="35"/>
  <c r="CA122" i="35"/>
  <c r="F162" i="35"/>
  <c r="M120" i="35"/>
  <c r="CG139" i="35"/>
  <c r="G131" i="35"/>
  <c r="CA98" i="35"/>
  <c r="CO152" i="35"/>
  <c r="AP96" i="35"/>
  <c r="BS98" i="35"/>
  <c r="BI68" i="35"/>
  <c r="BX101" i="35"/>
  <c r="CY92" i="35"/>
  <c r="BY158" i="35"/>
  <c r="BE125" i="35"/>
  <c r="CC131" i="35"/>
  <c r="AV122" i="35"/>
  <c r="AH132" i="35"/>
  <c r="AM123" i="35"/>
  <c r="BK143" i="35"/>
  <c r="BX107" i="35"/>
  <c r="CD163" i="35"/>
  <c r="AC134" i="35"/>
  <c r="N116" i="35"/>
  <c r="BA130" i="35"/>
  <c r="F134" i="35"/>
  <c r="BQ132" i="35"/>
  <c r="CO108" i="35"/>
  <c r="X152" i="35"/>
  <c r="O83" i="35"/>
  <c r="CC156" i="35"/>
  <c r="BY163" i="35"/>
  <c r="BB139" i="35"/>
  <c r="BN124" i="35"/>
  <c r="AF110" i="35"/>
  <c r="CX107" i="35"/>
  <c r="BN136" i="35"/>
  <c r="BL66" i="35"/>
  <c r="BC135" i="35"/>
  <c r="AR135" i="35"/>
  <c r="CE94" i="35"/>
  <c r="CE136" i="35"/>
  <c r="BM71" i="35"/>
  <c r="Y85" i="35"/>
  <c r="AK137" i="35"/>
  <c r="CN141" i="35"/>
  <c r="N161" i="35"/>
  <c r="AH115" i="35"/>
  <c r="CH110" i="35"/>
  <c r="BH68" i="35"/>
  <c r="AT114" i="35"/>
  <c r="N133" i="35"/>
  <c r="CI112" i="35"/>
  <c r="BP149" i="35"/>
  <c r="S142" i="35"/>
  <c r="AF135" i="35"/>
  <c r="AW122" i="35"/>
  <c r="BG123" i="35"/>
  <c r="CU119" i="35"/>
  <c r="J75" i="35"/>
  <c r="AD132" i="35"/>
  <c r="H119" i="35"/>
  <c r="AJ131" i="35"/>
  <c r="BU124" i="35"/>
  <c r="BD110" i="35"/>
  <c r="CR147" i="35"/>
  <c r="W159" i="35"/>
  <c r="BF96" i="35"/>
  <c r="BN161" i="35"/>
  <c r="BF117" i="35"/>
  <c r="CO118" i="35"/>
  <c r="AI87" i="35"/>
  <c r="BD135" i="35"/>
  <c r="BE122" i="35"/>
  <c r="CS163" i="35"/>
  <c r="L98" i="35"/>
  <c r="AH67" i="35"/>
  <c r="AK65" i="35"/>
  <c r="CI75" i="35"/>
  <c r="BP96" i="35"/>
  <c r="BN64" i="35"/>
  <c r="BD154" i="35"/>
  <c r="AO159" i="35"/>
  <c r="AQ141" i="35"/>
  <c r="BH124" i="35"/>
  <c r="AB124" i="35"/>
  <c r="CU134" i="35"/>
  <c r="AI129" i="35"/>
  <c r="Y114" i="35"/>
  <c r="CP119" i="35"/>
  <c r="BZ118" i="35"/>
  <c r="T136" i="35"/>
  <c r="AS133" i="35"/>
  <c r="BQ130" i="35"/>
  <c r="M96" i="35"/>
  <c r="AN115" i="35"/>
  <c r="AG133" i="35"/>
  <c r="CB114" i="35"/>
  <c r="BF140" i="35"/>
  <c r="CV125" i="35"/>
  <c r="CY141" i="35"/>
  <c r="CD85" i="35"/>
  <c r="CY158" i="35"/>
  <c r="BO144" i="35"/>
  <c r="W131" i="35"/>
  <c r="AR133" i="35"/>
  <c r="D67" i="35"/>
  <c r="G118" i="35"/>
  <c r="BF138" i="35"/>
  <c r="BZ146" i="35"/>
  <c r="CW160" i="35"/>
  <c r="CV78" i="35"/>
  <c r="J84" i="35"/>
  <c r="BL96" i="35"/>
  <c r="AJ96" i="35"/>
  <c r="AP142" i="35"/>
  <c r="H160" i="35"/>
  <c r="Y137" i="35"/>
  <c r="V130" i="35"/>
  <c r="BH109" i="35"/>
  <c r="BX163" i="35"/>
  <c r="AE150" i="35"/>
  <c r="F141" i="35"/>
  <c r="AS156" i="35"/>
  <c r="CI74" i="35"/>
  <c r="CV128" i="35"/>
  <c r="T115" i="35"/>
  <c r="BA127" i="35"/>
  <c r="AC132" i="35"/>
  <c r="CW111" i="35"/>
  <c r="CX114" i="35"/>
  <c r="CE112" i="35"/>
  <c r="T109" i="35"/>
  <c r="O113" i="35"/>
  <c r="AH102" i="35"/>
  <c r="CM91" i="35"/>
  <c r="CM98" i="35"/>
  <c r="G153" i="35"/>
  <c r="BB76" i="35"/>
  <c r="CF121" i="35"/>
  <c r="CD133" i="35"/>
  <c r="BF109" i="35"/>
  <c r="BV117" i="35"/>
  <c r="CY85" i="35"/>
  <c r="CO60" i="35"/>
  <c r="CO90" i="35"/>
  <c r="Y147" i="35"/>
  <c r="CT157" i="35"/>
  <c r="BL159" i="35"/>
  <c r="BQ111" i="35"/>
  <c r="BL136" i="35"/>
  <c r="CN153" i="35"/>
  <c r="CI133" i="35"/>
  <c r="CZ113" i="35"/>
  <c r="O129" i="35"/>
  <c r="AQ149" i="35"/>
  <c r="BD100" i="35"/>
  <c r="CT161" i="35"/>
  <c r="CP127" i="35"/>
  <c r="BZ117" i="35"/>
  <c r="AM124" i="35"/>
  <c r="CA73" i="35"/>
  <c r="G128" i="35"/>
  <c r="AD156" i="35"/>
  <c r="AI140" i="35"/>
  <c r="CR160" i="35"/>
  <c r="AC138" i="35"/>
  <c r="BC103" i="35"/>
  <c r="AW65" i="35"/>
  <c r="CP86" i="35"/>
  <c r="AN69" i="35"/>
  <c r="F135" i="35"/>
  <c r="U159" i="35"/>
  <c r="AL110" i="35"/>
  <c r="BR129" i="35"/>
  <c r="CD96" i="35"/>
  <c r="AS152" i="35"/>
  <c r="AY113" i="35"/>
  <c r="BA116" i="35"/>
  <c r="BV132" i="35"/>
  <c r="BM137" i="35"/>
  <c r="BX119" i="35"/>
  <c r="AY118" i="35"/>
  <c r="E107" i="35"/>
  <c r="AD115" i="35"/>
  <c r="BO139" i="35"/>
  <c r="CH134" i="35"/>
  <c r="AB136" i="35"/>
  <c r="BE126" i="35"/>
  <c r="AF107" i="35"/>
  <c r="AB86" i="35"/>
  <c r="O130" i="35"/>
  <c r="W85" i="35"/>
  <c r="BC85" i="35"/>
  <c r="CZ85" i="35"/>
  <c r="CG88" i="35"/>
  <c r="BW85" i="35"/>
  <c r="AX118" i="35"/>
  <c r="E116" i="35"/>
  <c r="BL123" i="35"/>
  <c r="F125" i="35"/>
  <c r="AK134" i="35"/>
  <c r="P163" i="35"/>
  <c r="BX87" i="35"/>
  <c r="AA151" i="35"/>
  <c r="BB120" i="35"/>
  <c r="AW115" i="35"/>
  <c r="BF135" i="35"/>
  <c r="BG132" i="35"/>
  <c r="BL135" i="35"/>
  <c r="AQ153" i="35"/>
  <c r="BH120" i="35"/>
  <c r="AR99" i="35"/>
  <c r="CV156" i="35"/>
  <c r="U143" i="35"/>
  <c r="BB152" i="35"/>
  <c r="CY136" i="35"/>
  <c r="CA69" i="35"/>
  <c r="F123" i="35"/>
  <c r="U118" i="35"/>
  <c r="BD107" i="35"/>
  <c r="AV141" i="35"/>
  <c r="CY76" i="35"/>
  <c r="AS121" i="35"/>
  <c r="CT154" i="35"/>
  <c r="BG101" i="35"/>
  <c r="CM124" i="35"/>
  <c r="I110" i="35"/>
  <c r="Q76" i="35"/>
  <c r="CD66" i="35"/>
  <c r="BU91" i="35"/>
  <c r="CU76" i="35"/>
  <c r="AG117" i="35"/>
  <c r="AJ158" i="35"/>
  <c r="BR156" i="35"/>
  <c r="CM123" i="35"/>
  <c r="CF155" i="35"/>
  <c r="CN90" i="35"/>
  <c r="CJ146" i="35"/>
  <c r="BU122" i="35"/>
  <c r="I115" i="35"/>
  <c r="CT118" i="35"/>
  <c r="BM146" i="35"/>
  <c r="CT119" i="35"/>
  <c r="N132" i="35"/>
  <c r="CI136" i="35"/>
  <c r="AP70" i="35"/>
  <c r="U161" i="35"/>
  <c r="CF104" i="35"/>
  <c r="T163" i="35"/>
  <c r="CF84" i="35"/>
  <c r="AJ132" i="35"/>
  <c r="BZ130" i="35"/>
  <c r="O158" i="35"/>
  <c r="CG108" i="35"/>
  <c r="AQ127" i="35"/>
  <c r="CR134" i="35"/>
  <c r="CD145" i="35"/>
  <c r="CA110" i="35"/>
  <c r="CZ154" i="35"/>
  <c r="AV117" i="35"/>
  <c r="N118" i="35"/>
  <c r="CQ81" i="35"/>
  <c r="BJ92" i="35"/>
  <c r="Y106" i="35"/>
  <c r="G122" i="35"/>
  <c r="CL74" i="35"/>
  <c r="C163" i="35"/>
  <c r="CJ152" i="35"/>
  <c r="BJ140" i="35"/>
  <c r="D136" i="35"/>
  <c r="CJ141" i="35"/>
  <c r="CG70" i="35"/>
  <c r="R154" i="35"/>
  <c r="AC131" i="35"/>
  <c r="CW126" i="35"/>
  <c r="BY133" i="35"/>
  <c r="BS101" i="35"/>
  <c r="C114" i="35"/>
  <c r="L113" i="35"/>
  <c r="CO84" i="35"/>
  <c r="BJ158" i="35"/>
  <c r="AK144" i="35"/>
  <c r="AK122" i="35"/>
  <c r="AB146" i="35"/>
  <c r="CR107" i="35"/>
  <c r="C115" i="35"/>
  <c r="CF114" i="35"/>
  <c r="BZ141" i="35"/>
  <c r="K123" i="35"/>
  <c r="AO110" i="35"/>
  <c r="CR161" i="35"/>
  <c r="BL72" i="35"/>
  <c r="AQ150" i="35"/>
  <c r="CX131" i="35"/>
  <c r="BJ132" i="35"/>
  <c r="AA102" i="35"/>
  <c r="BE74" i="35"/>
  <c r="CA89" i="35"/>
  <c r="CH104" i="35"/>
  <c r="BL139" i="35"/>
  <c r="AB143" i="35"/>
  <c r="V113" i="35"/>
  <c r="CB141" i="35"/>
  <c r="BC104" i="35"/>
  <c r="BP130" i="35"/>
  <c r="CV116" i="35"/>
  <c r="S127" i="35"/>
  <c r="AP128" i="35"/>
  <c r="AS98" i="35"/>
  <c r="CA160" i="35"/>
  <c r="CE147" i="35"/>
  <c r="BE149" i="35"/>
  <c r="BX159" i="35"/>
  <c r="AA89" i="35"/>
  <c r="CR158" i="35"/>
  <c r="CH144" i="35"/>
  <c r="AN157" i="35"/>
  <c r="BE113" i="35"/>
  <c r="CG126" i="35"/>
  <c r="CJ115" i="35"/>
  <c r="AT117" i="35"/>
  <c r="CG96" i="35"/>
  <c r="AC136" i="35"/>
  <c r="CI120" i="35"/>
  <c r="BL142" i="35"/>
  <c r="AC150" i="35"/>
  <c r="AP99" i="35"/>
  <c r="BW124" i="35"/>
  <c r="CH111" i="35"/>
  <c r="CO129" i="35"/>
  <c r="BZ152" i="35"/>
  <c r="CK89" i="35"/>
  <c r="AA118" i="35"/>
  <c r="AD99" i="35"/>
  <c r="C107" i="35"/>
  <c r="Y123" i="35"/>
  <c r="AQ160" i="35"/>
  <c r="V145" i="35"/>
  <c r="AH123" i="35"/>
  <c r="AG121" i="35"/>
  <c r="AB97" i="35"/>
  <c r="BA62" i="35"/>
  <c r="D83" i="35"/>
  <c r="AR162" i="35"/>
  <c r="BQ123" i="35"/>
  <c r="BL155" i="35"/>
  <c r="CJ136" i="35"/>
  <c r="F103" i="35"/>
  <c r="AT116" i="35"/>
  <c r="M116" i="35"/>
  <c r="Y118" i="35"/>
  <c r="CY77" i="35"/>
  <c r="CW121" i="35"/>
  <c r="AT90" i="35"/>
  <c r="AD133" i="35"/>
  <c r="BY125" i="35"/>
  <c r="AK141" i="35"/>
  <c r="AN84" i="35"/>
  <c r="CX137" i="35"/>
  <c r="BN120" i="35"/>
  <c r="CM122" i="35"/>
  <c r="BJ101" i="35"/>
  <c r="CI115" i="35"/>
  <c r="BY120" i="35"/>
  <c r="CA95" i="35"/>
  <c r="BD75" i="35"/>
  <c r="BZ79" i="35"/>
  <c r="L160" i="35"/>
  <c r="Q118" i="35"/>
  <c r="L139" i="35"/>
  <c r="BL83" i="35"/>
  <c r="CK110" i="35"/>
  <c r="AR117" i="35"/>
  <c r="BM135" i="35"/>
  <c r="CQ110" i="35"/>
  <c r="CS87" i="35"/>
  <c r="BC127" i="35"/>
  <c r="CC108" i="35"/>
  <c r="T122" i="35"/>
  <c r="AE164" i="35"/>
  <c r="BV126" i="35"/>
  <c r="BV121" i="35"/>
  <c r="Y124" i="35"/>
  <c r="AP121" i="35"/>
  <c r="AU120" i="35"/>
  <c r="CO120" i="35"/>
  <c r="BF133" i="35"/>
  <c r="AO150" i="35"/>
  <c r="X124" i="35"/>
  <c r="BL107" i="35"/>
  <c r="BB72" i="35"/>
  <c r="AJ103" i="35"/>
  <c r="AI105" i="35"/>
  <c r="AX136" i="35"/>
  <c r="F120" i="35"/>
  <c r="Q137" i="35"/>
  <c r="CY112" i="35"/>
  <c r="Z104" i="35"/>
  <c r="AW135" i="35"/>
  <c r="CN75" i="35"/>
  <c r="CK136" i="35"/>
  <c r="CW114" i="35"/>
  <c r="CN121" i="35"/>
  <c r="Y83" i="35"/>
  <c r="AU146" i="35"/>
  <c r="BU161" i="35"/>
  <c r="AG88" i="35"/>
  <c r="CB123" i="35"/>
  <c r="BD109" i="35"/>
  <c r="CU118" i="35"/>
  <c r="AD138" i="35"/>
  <c r="CS78" i="35"/>
  <c r="AT139" i="35"/>
  <c r="W153" i="35"/>
  <c r="CH145" i="35"/>
  <c r="BQ108" i="35"/>
  <c r="CO103" i="35"/>
  <c r="K127" i="35"/>
  <c r="BY121" i="35"/>
  <c r="CH107" i="35"/>
  <c r="CU107" i="35"/>
  <c r="S141" i="35"/>
  <c r="BL59" i="35"/>
  <c r="CO94" i="35"/>
  <c r="AP67" i="35"/>
  <c r="CH122" i="35"/>
  <c r="AM155" i="35"/>
  <c r="CC142" i="35"/>
  <c r="BD133" i="35"/>
  <c r="P118" i="35"/>
  <c r="BD118" i="35"/>
  <c r="BC137" i="35"/>
  <c r="AL131" i="35"/>
  <c r="BJ131" i="35"/>
  <c r="BL143" i="35"/>
  <c r="AV124" i="35"/>
  <c r="N106" i="35"/>
  <c r="CQ149" i="35"/>
  <c r="BJ110" i="35"/>
  <c r="G136" i="35"/>
  <c r="BI114" i="35"/>
  <c r="BY128" i="35"/>
  <c r="BW114" i="35"/>
  <c r="N135" i="35"/>
  <c r="AU73" i="35"/>
  <c r="T155" i="35"/>
  <c r="CH141" i="35"/>
  <c r="CN124" i="35"/>
  <c r="AT99" i="35"/>
  <c r="BB132" i="35"/>
  <c r="BS130" i="35"/>
  <c r="BR151" i="35"/>
  <c r="AQ108" i="35"/>
  <c r="AM126" i="35"/>
  <c r="CV124" i="35"/>
  <c r="T97" i="35"/>
  <c r="S63" i="35"/>
  <c r="BD102" i="35"/>
  <c r="AJ94" i="35"/>
  <c r="AX109" i="35"/>
  <c r="BH162" i="35"/>
  <c r="AO119" i="35"/>
  <c r="AH116" i="35"/>
  <c r="CA99" i="35"/>
  <c r="AT133" i="35"/>
  <c r="AE120" i="35"/>
  <c r="BI112" i="35"/>
  <c r="AI135" i="35"/>
  <c r="H107" i="35"/>
  <c r="CL89" i="35"/>
  <c r="BT126" i="35"/>
  <c r="AJ120" i="35"/>
  <c r="AM141" i="35"/>
  <c r="CE124" i="35"/>
  <c r="BD111" i="35"/>
  <c r="Z123" i="35"/>
  <c r="AT118" i="35"/>
  <c r="AL88" i="35"/>
  <c r="BZ133" i="35"/>
  <c r="CD106" i="35"/>
  <c r="BC150" i="35"/>
  <c r="S82" i="35"/>
  <c r="CR115" i="35"/>
  <c r="T113" i="35"/>
  <c r="H122" i="35"/>
  <c r="CK109" i="35"/>
  <c r="BQ153" i="35"/>
  <c r="CJ159" i="35"/>
  <c r="BW132" i="35"/>
  <c r="CS80" i="35"/>
  <c r="CS111" i="35"/>
  <c r="R82" i="35"/>
  <c r="CT145" i="35"/>
  <c r="CD141" i="35"/>
  <c r="CX160" i="35"/>
  <c r="AA107" i="35"/>
  <c r="CN108" i="35"/>
  <c r="BI117" i="35"/>
  <c r="AT111" i="35"/>
  <c r="BK132" i="35"/>
  <c r="BE148" i="35"/>
  <c r="AW155" i="35"/>
  <c r="BA125" i="35"/>
  <c r="P132" i="35"/>
  <c r="CL119" i="35"/>
  <c r="I116" i="35"/>
  <c r="Q113" i="35"/>
  <c r="AA78" i="35"/>
  <c r="G130" i="35"/>
  <c r="O116" i="35"/>
  <c r="CC123" i="35"/>
  <c r="K121" i="35"/>
  <c r="BN104" i="35"/>
  <c r="CF158" i="35"/>
  <c r="AW163" i="35"/>
  <c r="AI74" i="35"/>
  <c r="CZ140" i="35"/>
  <c r="AF121" i="35"/>
  <c r="AA114" i="35"/>
  <c r="CJ116" i="35"/>
  <c r="X90" i="35"/>
  <c r="K98" i="35"/>
  <c r="AX106" i="35"/>
  <c r="CU124" i="35"/>
  <c r="O152" i="35"/>
  <c r="AU75" i="35"/>
  <c r="AB119" i="35"/>
  <c r="BX130" i="35"/>
  <c r="CU112" i="35"/>
  <c r="L85" i="35"/>
  <c r="E98" i="35"/>
  <c r="AI84" i="35"/>
  <c r="AY161" i="35"/>
  <c r="I130" i="35"/>
  <c r="CV135" i="35"/>
  <c r="P127" i="35"/>
  <c r="AM76" i="35"/>
  <c r="BV149" i="35"/>
  <c r="BH126" i="35"/>
  <c r="AR149" i="35"/>
  <c r="BM160" i="35"/>
  <c r="CW129" i="35"/>
  <c r="BG122" i="35"/>
  <c r="AI144" i="35"/>
  <c r="AV136" i="35"/>
  <c r="CT164" i="35"/>
  <c r="BL119" i="35"/>
  <c r="AK66" i="35"/>
  <c r="CB117" i="35"/>
  <c r="AM142" i="35"/>
  <c r="T138" i="35"/>
  <c r="AD152" i="35"/>
  <c r="BV108" i="35"/>
  <c r="CJ124" i="35"/>
  <c r="AP79" i="35"/>
  <c r="AV82" i="35"/>
  <c r="CQ77" i="35"/>
  <c r="AC159" i="35"/>
  <c r="AC125" i="35"/>
  <c r="U86" i="35"/>
  <c r="W118" i="35"/>
  <c r="BN129" i="35"/>
  <c r="F155" i="35"/>
  <c r="AI125" i="35"/>
  <c r="CL77" i="35"/>
  <c r="CA136" i="35"/>
  <c r="CK115" i="35"/>
  <c r="H157" i="35"/>
  <c r="BB135" i="35"/>
  <c r="CX113" i="35"/>
  <c r="CU129" i="35"/>
  <c r="CX163" i="35"/>
  <c r="BL121" i="35"/>
  <c r="AY117" i="35"/>
  <c r="CA135" i="35"/>
  <c r="CG122" i="35"/>
  <c r="CO149" i="35"/>
  <c r="CI121" i="35"/>
  <c r="V139" i="35"/>
  <c r="BE99" i="35"/>
  <c r="M136" i="35"/>
  <c r="CU63" i="35"/>
  <c r="AL157" i="35"/>
  <c r="BM141" i="35"/>
  <c r="J120" i="35"/>
  <c r="AT115" i="35"/>
  <c r="BC67" i="35"/>
  <c r="AA152" i="35"/>
  <c r="G81" i="35"/>
  <c r="T148" i="35"/>
  <c r="AG92" i="35"/>
  <c r="CF163" i="35"/>
  <c r="Z130" i="35"/>
  <c r="CD117" i="35"/>
  <c r="BM112" i="35"/>
  <c r="AF132" i="35"/>
  <c r="CG131" i="35"/>
  <c r="BC132" i="35"/>
  <c r="CL139" i="35"/>
  <c r="BF124" i="35"/>
  <c r="BG162" i="35"/>
  <c r="Y84" i="35"/>
  <c r="BB118" i="35"/>
  <c r="J131" i="35"/>
  <c r="AH117" i="35"/>
  <c r="N122" i="35"/>
  <c r="AJ70" i="35"/>
  <c r="D137" i="35"/>
  <c r="CO137" i="35"/>
  <c r="BD113" i="35"/>
  <c r="CL95" i="35"/>
  <c r="CR83" i="35"/>
  <c r="CJ71" i="35"/>
  <c r="AE99" i="35"/>
  <c r="P121" i="35"/>
  <c r="AF139" i="35"/>
  <c r="AA108" i="35"/>
  <c r="Q109" i="35"/>
  <c r="CC88" i="35"/>
  <c r="AX70" i="35"/>
  <c r="AL149" i="35"/>
  <c r="AH130" i="35"/>
  <c r="BD128" i="35"/>
  <c r="CE133" i="35"/>
  <c r="J113" i="35"/>
  <c r="Q115" i="35"/>
  <c r="CW113" i="35"/>
  <c r="BX125" i="35"/>
  <c r="CO123" i="35"/>
  <c r="CL108" i="35"/>
  <c r="H117" i="35"/>
  <c r="CK144" i="35"/>
  <c r="T76" i="35"/>
  <c r="S121" i="35"/>
  <c r="BC108" i="35"/>
  <c r="CS121" i="35"/>
  <c r="BS86" i="35"/>
  <c r="CM116" i="35"/>
  <c r="AI123" i="35"/>
  <c r="K157" i="35"/>
  <c r="D91" i="35"/>
  <c r="CC109" i="35"/>
  <c r="CK130" i="35"/>
  <c r="AB139" i="35"/>
  <c r="CZ88" i="35"/>
  <c r="AZ93" i="35"/>
  <c r="P71" i="35"/>
  <c r="Q106" i="35"/>
  <c r="AH155" i="35"/>
  <c r="Z125" i="35"/>
  <c r="CM159" i="35"/>
  <c r="AA123" i="35"/>
  <c r="CO124" i="35"/>
  <c r="BQ107" i="35"/>
  <c r="CD159" i="35"/>
  <c r="S92" i="35"/>
  <c r="AY126" i="35"/>
  <c r="F113" i="35"/>
  <c r="AU111" i="35"/>
  <c r="AY115" i="35"/>
  <c r="BM95" i="35"/>
  <c r="Y130" i="35"/>
  <c r="AZ128" i="35"/>
  <c r="AK108" i="35"/>
  <c r="AS140" i="35"/>
  <c r="K126" i="35"/>
  <c r="CD132" i="35"/>
  <c r="BW163" i="35"/>
  <c r="AZ98" i="35"/>
  <c r="C132" i="35"/>
  <c r="F119" i="35"/>
  <c r="CM151" i="35"/>
  <c r="W135" i="35"/>
  <c r="AA65" i="35"/>
  <c r="BF156" i="35"/>
  <c r="CA138" i="35"/>
  <c r="AP140" i="35"/>
  <c r="V74" i="35"/>
  <c r="CB119" i="35"/>
  <c r="AQ113" i="35"/>
  <c r="CS122" i="35"/>
  <c r="AT69" i="35"/>
  <c r="AT77" i="35"/>
  <c r="AU74" i="35"/>
  <c r="AL91" i="35"/>
  <c r="AB127" i="35"/>
  <c r="BO154" i="35"/>
  <c r="CD156" i="35"/>
  <c r="BM121" i="35"/>
  <c r="BA159" i="35"/>
  <c r="BP92" i="35"/>
  <c r="CB150" i="35"/>
  <c r="CN131" i="35"/>
  <c r="AV114" i="35"/>
  <c r="P109" i="35"/>
  <c r="H116" i="35"/>
  <c r="BR150" i="35"/>
  <c r="BO84" i="35"/>
  <c r="CI132" i="35"/>
  <c r="E163" i="35"/>
  <c r="CO88" i="35"/>
  <c r="S140" i="35"/>
  <c r="CI140" i="35"/>
  <c r="Z90" i="35"/>
  <c r="R130" i="35"/>
  <c r="C128" i="35"/>
  <c r="AI118" i="35"/>
  <c r="AJ138" i="35"/>
  <c r="AX125" i="35"/>
  <c r="CG144" i="35"/>
  <c r="BZ156" i="35"/>
  <c r="P93" i="35"/>
  <c r="AU158" i="35"/>
  <c r="AE114" i="35"/>
  <c r="CZ115" i="35"/>
  <c r="AE84" i="35"/>
  <c r="N89" i="35"/>
  <c r="CU72" i="35"/>
  <c r="AJ87" i="35"/>
  <c r="AG122" i="35"/>
  <c r="BS74" i="35"/>
  <c r="CK74" i="35"/>
  <c r="F137" i="35"/>
  <c r="Z121" i="35"/>
  <c r="BZ122" i="35"/>
  <c r="F101" i="35"/>
  <c r="BY106" i="35"/>
  <c r="AO93" i="35"/>
  <c r="AP76" i="35"/>
  <c r="D82" i="35"/>
  <c r="CN114" i="35"/>
  <c r="U116" i="35"/>
  <c r="CN157" i="35"/>
  <c r="BY101" i="35"/>
  <c r="BP127" i="35"/>
  <c r="BG135" i="35"/>
  <c r="BM120" i="35"/>
  <c r="BT127" i="35"/>
  <c r="AJ106" i="35"/>
  <c r="P117" i="35"/>
  <c r="BM126" i="35"/>
  <c r="CO111" i="35"/>
  <c r="M130" i="35"/>
  <c r="AQ123" i="35"/>
  <c r="AD104" i="35"/>
  <c r="CC126" i="35"/>
  <c r="H109" i="35"/>
  <c r="BO143" i="35"/>
  <c r="D122" i="35"/>
  <c r="AF90" i="35"/>
  <c r="AO143" i="35"/>
  <c r="CW98" i="35"/>
  <c r="CK102" i="35"/>
  <c r="BF164" i="35"/>
  <c r="AE157" i="35"/>
  <c r="AP148" i="35"/>
  <c r="BD91" i="35"/>
  <c r="CA147" i="35"/>
  <c r="CH133" i="35"/>
  <c r="BE109" i="35"/>
  <c r="CO132" i="35"/>
  <c r="BD73" i="35"/>
  <c r="CY150" i="35"/>
  <c r="AS119" i="35"/>
  <c r="AA109" i="35"/>
  <c r="P85" i="35"/>
  <c r="AV138" i="35"/>
  <c r="O128" i="35"/>
  <c r="CR121" i="35"/>
  <c r="CO157" i="35"/>
  <c r="AV112" i="35"/>
  <c r="AN120" i="35"/>
  <c r="AC158" i="35"/>
  <c r="BV111" i="35"/>
  <c r="CI157" i="35"/>
  <c r="BR81" i="35"/>
  <c r="D84" i="35"/>
  <c r="BC70" i="35"/>
  <c r="AL89" i="35"/>
  <c r="AP143" i="35"/>
  <c r="CS143" i="35"/>
  <c r="H155" i="35"/>
  <c r="CY126" i="35"/>
  <c r="BG138" i="35"/>
  <c r="AC120" i="35"/>
  <c r="AE95" i="35"/>
  <c r="AT135" i="35"/>
  <c r="I102" i="35"/>
  <c r="AE115" i="35"/>
  <c r="BP68" i="35"/>
  <c r="O159" i="35"/>
  <c r="AB76" i="35"/>
  <c r="CJ164" i="35"/>
  <c r="AG152" i="35"/>
  <c r="W113" i="35"/>
  <c r="BE143" i="35"/>
  <c r="BY124" i="35"/>
  <c r="BU134" i="35"/>
  <c r="BG136" i="35"/>
  <c r="N71" i="35"/>
  <c r="AZ121" i="35"/>
  <c r="X107" i="35"/>
  <c r="CS149" i="35"/>
  <c r="F163" i="35"/>
  <c r="AG81" i="35"/>
  <c r="CX155" i="35"/>
  <c r="X141" i="35"/>
  <c r="O117" i="35"/>
  <c r="BH121" i="35"/>
  <c r="BD101" i="35"/>
  <c r="AC140" i="35"/>
  <c r="W101" i="35"/>
  <c r="K93" i="35"/>
  <c r="AD160" i="35"/>
  <c r="CH106" i="35"/>
  <c r="G149" i="35"/>
  <c r="CF152" i="35"/>
  <c r="CZ156" i="35"/>
  <c r="D96" i="35"/>
  <c r="CI131" i="35"/>
  <c r="BR97" i="35"/>
  <c r="AZ115" i="35"/>
  <c r="AQ133" i="35"/>
  <c r="AU152" i="35"/>
  <c r="AA161" i="35"/>
  <c r="AI90" i="35"/>
  <c r="CP159" i="35"/>
  <c r="AQ146" i="35"/>
  <c r="BS141" i="35"/>
  <c r="CH91" i="35"/>
  <c r="BE131" i="35"/>
  <c r="V67" i="35"/>
  <c r="AZ137" i="35"/>
  <c r="AJ122" i="35"/>
  <c r="CM134" i="35"/>
  <c r="Z155" i="35"/>
  <c r="BI93" i="35"/>
  <c r="G126" i="35"/>
  <c r="BA113" i="35"/>
  <c r="AU161" i="35"/>
  <c r="BR124" i="35"/>
  <c r="AS79" i="35"/>
  <c r="C117" i="35"/>
  <c r="CP112" i="35"/>
  <c r="CC87" i="35"/>
  <c r="F77" i="35"/>
  <c r="CD63" i="35"/>
  <c r="CS93" i="35"/>
  <c r="D143" i="35"/>
  <c r="BF125" i="35"/>
  <c r="CF136" i="35"/>
  <c r="J83" i="35"/>
  <c r="BU114" i="35"/>
  <c r="CN78" i="35"/>
  <c r="BC130" i="35"/>
  <c r="Y116" i="35"/>
  <c r="K144" i="35"/>
  <c r="BI72" i="35"/>
  <c r="BM142" i="35"/>
  <c r="D121" i="35"/>
  <c r="BM151" i="35"/>
  <c r="CR74" i="35"/>
  <c r="CH152" i="35"/>
  <c r="BW115" i="35"/>
  <c r="H128" i="35"/>
  <c r="CA116" i="35"/>
  <c r="AF154" i="35"/>
  <c r="AN117" i="35"/>
  <c r="CF134" i="35"/>
  <c r="BK76" i="35"/>
  <c r="BR109" i="35"/>
  <c r="X122" i="35"/>
  <c r="Z144" i="35"/>
  <c r="BO106" i="35"/>
  <c r="BH101" i="35"/>
  <c r="BI134" i="35"/>
  <c r="CV149" i="35"/>
  <c r="AK70" i="35"/>
  <c r="AF92" i="35"/>
  <c r="BY63" i="35"/>
  <c r="I150" i="35"/>
  <c r="I145" i="35"/>
  <c r="CY129" i="35"/>
  <c r="CK125" i="35"/>
  <c r="CZ81" i="35"/>
  <c r="BV116" i="35"/>
  <c r="Q135" i="35"/>
  <c r="AA130" i="35"/>
  <c r="D144" i="35"/>
  <c r="H154" i="35"/>
  <c r="AS117" i="35"/>
  <c r="F72" i="35"/>
  <c r="C109" i="35"/>
  <c r="CG129" i="35"/>
  <c r="BD164" i="35"/>
  <c r="AQ106" i="35"/>
  <c r="CX122" i="35"/>
  <c r="BM100" i="35"/>
  <c r="BC133" i="35"/>
  <c r="CL142" i="35"/>
  <c r="BM161" i="35"/>
  <c r="CZ148" i="35"/>
  <c r="CN122" i="35"/>
  <c r="Z98" i="35"/>
  <c r="AQ129" i="35"/>
  <c r="BG128" i="35"/>
  <c r="CU155" i="35"/>
  <c r="BD137" i="35"/>
  <c r="T124" i="35"/>
  <c r="BH142" i="35"/>
  <c r="S137" i="35"/>
  <c r="AF160" i="35"/>
  <c r="O126" i="35"/>
  <c r="AK87" i="35"/>
  <c r="BA154" i="35"/>
  <c r="X156" i="35"/>
  <c r="BA118" i="35"/>
  <c r="Z81" i="35"/>
  <c r="BC113" i="35"/>
  <c r="AV94" i="35"/>
  <c r="CZ136" i="35"/>
  <c r="CY120" i="35"/>
  <c r="AE126" i="35"/>
  <c r="AK152" i="35"/>
  <c r="BQ71" i="35"/>
  <c r="BU106" i="35"/>
  <c r="BX153" i="35"/>
  <c r="AC114" i="35"/>
  <c r="U107" i="35"/>
  <c r="CT125" i="35"/>
  <c r="H121" i="35"/>
  <c r="AP150" i="35"/>
  <c r="S126" i="35"/>
  <c r="J130" i="35"/>
  <c r="F102" i="35"/>
  <c r="CB126" i="35"/>
  <c r="AY140" i="35"/>
  <c r="BD123" i="35"/>
  <c r="CE98" i="35"/>
  <c r="BH110" i="35"/>
  <c r="AM110" i="35"/>
  <c r="CN95" i="35"/>
  <c r="CG66" i="35"/>
  <c r="AR139" i="35"/>
  <c r="AU114" i="35"/>
  <c r="CK86" i="35"/>
  <c r="AY132" i="35"/>
  <c r="CR145" i="35"/>
  <c r="AT137" i="35"/>
  <c r="M135" i="35"/>
  <c r="CW119" i="35"/>
  <c r="AX116" i="35"/>
  <c r="AJ112" i="35"/>
  <c r="BC120" i="35"/>
  <c r="CU71" i="35"/>
  <c r="F133" i="35"/>
  <c r="AZ100" i="35"/>
  <c r="N140" i="35"/>
  <c r="CH129" i="35"/>
  <c r="CW120" i="35"/>
  <c r="AI124" i="35"/>
  <c r="C124" i="35"/>
  <c r="BP119" i="35"/>
  <c r="BN123" i="35"/>
  <c r="E110" i="35"/>
  <c r="CA137" i="35"/>
  <c r="D72" i="35"/>
  <c r="AB105" i="35"/>
  <c r="AR97" i="35"/>
  <c r="AS149" i="35"/>
  <c r="BJ157" i="35"/>
  <c r="CU157" i="35"/>
  <c r="CE106" i="35"/>
  <c r="BH136" i="35"/>
  <c r="AU78" i="35"/>
  <c r="G162" i="35"/>
  <c r="BO135" i="35"/>
  <c r="D118" i="35"/>
  <c r="CH97" i="35"/>
  <c r="BG125" i="35"/>
  <c r="AN128" i="35"/>
  <c r="BN118" i="35"/>
  <c r="BF136" i="35"/>
  <c r="CB121" i="35"/>
  <c r="AW109" i="35"/>
  <c r="BA128" i="35"/>
  <c r="W164" i="35"/>
  <c r="CS75" i="35"/>
  <c r="CX153" i="35"/>
  <c r="O139" i="35"/>
  <c r="AG134" i="35"/>
  <c r="Z135" i="35"/>
  <c r="BO105" i="35"/>
  <c r="AO120" i="35"/>
  <c r="AH107" i="35"/>
  <c r="AW138" i="35"/>
  <c r="CT149" i="35"/>
  <c r="U78" i="35"/>
  <c r="AM85" i="35"/>
  <c r="N91" i="35"/>
  <c r="AK80" i="35"/>
  <c r="J163" i="35"/>
  <c r="C160" i="35"/>
  <c r="BR122" i="35"/>
  <c r="AN123" i="35"/>
  <c r="BZ121" i="35"/>
  <c r="M112" i="35"/>
  <c r="AU113" i="35"/>
  <c r="AN103" i="35"/>
  <c r="BG117" i="35"/>
  <c r="CL115" i="35"/>
  <c r="CF79" i="35"/>
  <c r="I131" i="35"/>
  <c r="AQ118" i="35"/>
  <c r="V108" i="35"/>
  <c r="R134" i="35"/>
  <c r="AG144" i="35"/>
  <c r="Z133" i="35"/>
  <c r="AJ135" i="35"/>
  <c r="J76" i="35"/>
  <c r="CG142" i="35"/>
  <c r="L123" i="35"/>
  <c r="AE147" i="35"/>
  <c r="AF103" i="35"/>
  <c r="X135" i="35"/>
  <c r="CY121" i="35"/>
  <c r="CA133" i="35"/>
  <c r="CW140" i="35"/>
  <c r="AV85" i="35"/>
  <c r="CB130" i="35"/>
  <c r="BQ117" i="35"/>
  <c r="AG138" i="35"/>
  <c r="BB101" i="35"/>
  <c r="AF91" i="35"/>
  <c r="AC161" i="35"/>
  <c r="CL146" i="35"/>
  <c r="CR139" i="35"/>
  <c r="BT123" i="35"/>
  <c r="AB138" i="35"/>
  <c r="C136" i="35"/>
  <c r="AP126" i="35"/>
  <c r="BR148" i="35"/>
  <c r="BU86" i="35"/>
  <c r="CC162" i="35"/>
  <c r="BM148" i="35"/>
  <c r="BE128" i="35"/>
  <c r="L129" i="35"/>
  <c r="BS93" i="35"/>
  <c r="F114" i="35"/>
  <c r="P133" i="35"/>
  <c r="BW117" i="35"/>
  <c r="AQ117" i="35"/>
  <c r="G127" i="35"/>
  <c r="CY116" i="35"/>
  <c r="BF118" i="35"/>
  <c r="O97" i="35"/>
  <c r="AG119" i="35"/>
  <c r="AO132" i="35"/>
  <c r="AW161" i="35"/>
  <c r="AU83" i="35"/>
  <c r="CY117" i="35"/>
  <c r="CB138" i="35"/>
  <c r="AP116" i="35"/>
  <c r="CL120" i="35"/>
  <c r="AW67" i="35"/>
  <c r="BO113" i="35"/>
  <c r="BI127" i="35"/>
  <c r="CT121" i="35"/>
  <c r="BA83" i="35"/>
  <c r="P87" i="35"/>
  <c r="BP63" i="35"/>
  <c r="AV161" i="35"/>
  <c r="CD157" i="35"/>
  <c r="BC140" i="35"/>
  <c r="AK138" i="35"/>
  <c r="AH142" i="35"/>
  <c r="CL81" i="35"/>
  <c r="Q142" i="35"/>
  <c r="CE75" i="35"/>
  <c r="AS109" i="35"/>
  <c r="AC122" i="35"/>
  <c r="BB126" i="35"/>
  <c r="BX133" i="35"/>
  <c r="C78" i="35"/>
  <c r="P112" i="35"/>
  <c r="AS110" i="35"/>
  <c r="CI119" i="35"/>
  <c r="CN120" i="35"/>
  <c r="H115" i="35"/>
  <c r="AI114" i="35"/>
  <c r="BL146" i="35"/>
  <c r="T80" i="35"/>
  <c r="BS115" i="35"/>
  <c r="BO133" i="35"/>
  <c r="BS128" i="35"/>
  <c r="E118" i="35"/>
  <c r="AF89" i="35"/>
  <c r="AZ152" i="35"/>
  <c r="CT136" i="35"/>
  <c r="R121" i="35"/>
  <c r="J164" i="35"/>
  <c r="CN96" i="35"/>
  <c r="BM129" i="35"/>
  <c r="BE127" i="35"/>
  <c r="V105" i="35"/>
  <c r="CB142" i="35"/>
  <c r="CK156" i="35"/>
  <c r="BJ119" i="35"/>
  <c r="BJ126" i="35"/>
  <c r="AL122" i="35"/>
  <c r="BD93" i="35"/>
  <c r="CX105" i="35"/>
  <c r="AP87" i="35"/>
  <c r="CB86" i="35"/>
  <c r="AR124" i="35"/>
  <c r="BG145" i="35"/>
  <c r="AS118" i="35"/>
  <c r="AU76" i="35"/>
  <c r="CT115" i="35"/>
  <c r="AL118" i="35"/>
  <c r="AM89" i="35"/>
  <c r="CV155" i="35"/>
  <c r="BR126" i="35"/>
  <c r="CR135" i="35"/>
  <c r="CH125" i="35"/>
  <c r="L140" i="35"/>
  <c r="AX89" i="35"/>
  <c r="S111" i="35"/>
  <c r="F144" i="35"/>
  <c r="AJ129" i="35"/>
  <c r="BM104" i="35"/>
  <c r="W128" i="35"/>
  <c r="F124" i="35"/>
  <c r="CA77" i="35"/>
  <c r="N63" i="35"/>
  <c r="BK66" i="35"/>
  <c r="E145" i="35"/>
  <c r="CP148" i="35"/>
  <c r="AD112" i="35"/>
  <c r="AT78" i="35"/>
  <c r="BT135" i="35"/>
  <c r="K117" i="35"/>
  <c r="CP87" i="35"/>
  <c r="CI155" i="35"/>
  <c r="CF131" i="35"/>
  <c r="AW107" i="35"/>
  <c r="H85" i="35"/>
  <c r="AT126" i="35"/>
  <c r="BI79" i="35"/>
  <c r="AV110" i="35"/>
  <c r="AP95" i="35"/>
  <c r="M94" i="35"/>
  <c r="E138" i="35"/>
  <c r="AL156" i="35"/>
  <c r="AE118" i="35"/>
  <c r="I124" i="35"/>
  <c r="BT139" i="35"/>
  <c r="BQ118" i="35"/>
  <c r="W79" i="35"/>
  <c r="BU109" i="35"/>
  <c r="CG120" i="35"/>
  <c r="U145" i="35"/>
  <c r="E132" i="35"/>
  <c r="AV123" i="35"/>
  <c r="CM107" i="35"/>
  <c r="D130" i="35"/>
  <c r="BE160" i="35"/>
  <c r="CB85" i="35"/>
  <c r="BD152" i="35"/>
  <c r="BI94" i="35"/>
  <c r="CJ153" i="35"/>
  <c r="BD139" i="35"/>
  <c r="BV125" i="35"/>
  <c r="BB66" i="35"/>
  <c r="T118" i="35"/>
  <c r="K116" i="35"/>
  <c r="CL125" i="35"/>
  <c r="K112" i="35"/>
  <c r="BS155" i="35"/>
  <c r="X162" i="35"/>
  <c r="M138" i="35"/>
  <c r="BU138" i="35"/>
  <c r="AJ134" i="35"/>
  <c r="AN135" i="35"/>
  <c r="BA99" i="35"/>
  <c r="AI71" i="35"/>
  <c r="AE138" i="35"/>
  <c r="BG139" i="35"/>
  <c r="Y154" i="35"/>
  <c r="S162" i="35"/>
  <c r="BW157" i="35"/>
  <c r="BH123" i="35"/>
  <c r="CM154" i="35"/>
  <c r="V140" i="35"/>
  <c r="BC143" i="35"/>
  <c r="CP157" i="35"/>
  <c r="W75" i="35"/>
  <c r="CE119" i="35"/>
  <c r="O137" i="35"/>
  <c r="BH133" i="35"/>
  <c r="AL164" i="35"/>
  <c r="CN94" i="35"/>
  <c r="V142" i="35"/>
  <c r="CE116" i="35"/>
  <c r="CF147" i="35"/>
  <c r="AM81" i="35"/>
  <c r="BA143" i="35"/>
  <c r="CY98" i="35"/>
  <c r="BL108" i="35"/>
  <c r="AF126" i="35"/>
  <c r="CL118" i="35"/>
  <c r="AF119" i="35"/>
  <c r="AK88" i="35"/>
  <c r="AP160" i="35"/>
  <c r="BT164" i="35"/>
  <c r="BF100" i="35"/>
  <c r="CJ134" i="35"/>
  <c r="CA121" i="35"/>
  <c r="U85" i="35"/>
  <c r="BU89" i="35"/>
  <c r="C90" i="35"/>
  <c r="G145" i="35"/>
  <c r="F139" i="35"/>
  <c r="L110" i="35"/>
  <c r="AV139" i="35"/>
  <c r="BF95" i="35"/>
  <c r="AF134" i="35"/>
  <c r="AK120" i="35"/>
  <c r="AJ108" i="35"/>
  <c r="T147" i="35"/>
  <c r="AC141" i="35"/>
  <c r="T151" i="35"/>
  <c r="AJ133" i="35"/>
  <c r="AG103" i="35"/>
  <c r="AR159" i="35"/>
  <c r="BZ164" i="35"/>
  <c r="BI87" i="35"/>
  <c r="CW123" i="35"/>
  <c r="E108" i="35"/>
  <c r="BQ133" i="35"/>
  <c r="BG134" i="35"/>
  <c r="CD70" i="35"/>
  <c r="BH156" i="35"/>
  <c r="CO142" i="35"/>
  <c r="CV147" i="35"/>
  <c r="AC162" i="35"/>
  <c r="CD80" i="35"/>
  <c r="BY117" i="35"/>
  <c r="BQ136" i="35"/>
  <c r="AM68" i="35"/>
  <c r="CO72" i="35"/>
  <c r="BG73" i="35"/>
  <c r="BP64" i="35"/>
  <c r="P160" i="35"/>
  <c r="AI112" i="35"/>
  <c r="Q150" i="35"/>
  <c r="CM155" i="35"/>
  <c r="AE116" i="35"/>
  <c r="CC105" i="35"/>
  <c r="N128" i="35"/>
  <c r="CE100" i="35"/>
  <c r="C112" i="35"/>
  <c r="BR131" i="35"/>
  <c r="AT157" i="35"/>
  <c r="CD92" i="35"/>
  <c r="BI163" i="35"/>
  <c r="P150" i="35"/>
  <c r="BZ129" i="35"/>
  <c r="CD97" i="35"/>
  <c r="S128" i="35"/>
  <c r="CK124" i="35"/>
  <c r="BV110" i="35"/>
  <c r="BP151" i="35"/>
  <c r="AZ132" i="35"/>
  <c r="CQ158" i="35"/>
  <c r="BB92" i="35"/>
  <c r="BU118" i="35"/>
  <c r="BP133" i="35"/>
  <c r="CE118" i="35"/>
  <c r="BI83" i="35"/>
  <c r="CE111" i="35"/>
  <c r="CZ93" i="35"/>
  <c r="N75" i="35"/>
  <c r="G109" i="35"/>
  <c r="CY108" i="35"/>
  <c r="N123" i="35"/>
  <c r="AW128" i="35"/>
  <c r="CM131" i="35"/>
  <c r="CH82" i="35"/>
  <c r="CX83" i="35"/>
  <c r="CG137" i="35"/>
  <c r="CN135" i="35"/>
  <c r="AJ140" i="35"/>
  <c r="Q144" i="35"/>
  <c r="F104" i="35"/>
  <c r="CF154" i="35"/>
  <c r="V162" i="35"/>
  <c r="CE78" i="35"/>
  <c r="Z120" i="35"/>
  <c r="CC136" i="35"/>
  <c r="AI133" i="35"/>
  <c r="BH158" i="35"/>
  <c r="AK129" i="35"/>
  <c r="C137" i="35"/>
  <c r="BA96" i="35"/>
  <c r="CB100" i="35"/>
  <c r="AC110" i="35"/>
  <c r="W138" i="35"/>
  <c r="J81" i="35"/>
  <c r="CP146" i="35"/>
  <c r="L120" i="35"/>
  <c r="Q127" i="35"/>
  <c r="BS106" i="35"/>
  <c r="O70" i="35"/>
  <c r="AP117" i="35"/>
  <c r="BP152" i="35"/>
  <c r="CK114" i="35"/>
  <c r="BR121" i="35"/>
  <c r="BX121" i="35"/>
  <c r="D134" i="35"/>
  <c r="U120" i="35"/>
  <c r="CR120" i="35"/>
  <c r="X75" i="35"/>
  <c r="CM153" i="35"/>
  <c r="BW86" i="35"/>
  <c r="CX104" i="35"/>
  <c r="CP111" i="35"/>
  <c r="W82" i="35"/>
  <c r="BK137" i="35"/>
  <c r="CT127" i="35"/>
  <c r="CX121" i="35"/>
  <c r="CZ143" i="35"/>
  <c r="BO116" i="35"/>
  <c r="CL157" i="35"/>
  <c r="G111" i="35"/>
  <c r="AS78" i="35"/>
  <c r="AO103" i="35"/>
  <c r="BB154" i="35"/>
  <c r="CA119" i="35"/>
  <c r="CT108" i="35"/>
  <c r="AW127" i="35"/>
  <c r="BU128" i="35"/>
  <c r="CW115" i="35"/>
  <c r="K153" i="35"/>
  <c r="O132" i="35"/>
  <c r="BF114" i="35"/>
  <c r="BE132" i="35"/>
  <c r="CS142" i="35"/>
  <c r="BM119" i="35"/>
  <c r="AK100" i="35"/>
  <c r="M131" i="35"/>
  <c r="I118" i="35"/>
  <c r="BD131" i="35"/>
  <c r="CZ121" i="35"/>
  <c r="T92" i="35"/>
  <c r="CI159" i="35"/>
  <c r="AD109" i="35"/>
  <c r="BP143" i="35"/>
  <c r="AI77" i="35"/>
  <c r="AW121" i="35"/>
  <c r="BM116" i="35"/>
  <c r="BN125" i="35"/>
  <c r="I112" i="35"/>
  <c r="BW119" i="35"/>
  <c r="AH153" i="35"/>
  <c r="CP109" i="35"/>
  <c r="CK81" i="35"/>
  <c r="W100" i="35"/>
  <c r="CR85" i="35"/>
  <c r="AO131" i="35"/>
  <c r="CJ144" i="35"/>
  <c r="AX108" i="35"/>
  <c r="AB126" i="35"/>
  <c r="CE128" i="35"/>
  <c r="CL129" i="35"/>
  <c r="BU99" i="35"/>
  <c r="BQ102" i="35"/>
  <c r="BW111" i="35"/>
  <c r="BO131" i="35"/>
  <c r="C108" i="35"/>
  <c r="U123" i="35"/>
  <c r="AZ129" i="35"/>
  <c r="L125" i="35"/>
  <c r="CK111" i="35"/>
  <c r="M117" i="35"/>
  <c r="E115" i="35"/>
  <c r="CV123" i="35"/>
  <c r="BI99" i="35"/>
  <c r="CJ138" i="35"/>
  <c r="AC146" i="35"/>
  <c r="I113" i="35"/>
  <c r="AE106" i="35"/>
  <c r="CB125" i="35"/>
  <c r="V118" i="35"/>
  <c r="C119" i="35"/>
  <c r="P82" i="35"/>
  <c r="AR152" i="35"/>
  <c r="BH118" i="35"/>
  <c r="BZ75" i="35"/>
  <c r="AX102" i="35"/>
  <c r="AX94" i="35"/>
  <c r="BS118" i="35"/>
  <c r="G119" i="35"/>
  <c r="AB156" i="35"/>
  <c r="AP163" i="35"/>
  <c r="O162" i="35"/>
  <c r="S122" i="35"/>
  <c r="AU109" i="35"/>
  <c r="AV111" i="35"/>
  <c r="CV112" i="35"/>
  <c r="CY81" i="35"/>
  <c r="BQ151" i="35"/>
  <c r="BU85" i="35"/>
  <c r="BT120" i="35"/>
  <c r="Z114" i="35"/>
  <c r="CW149" i="35"/>
  <c r="X119" i="35"/>
  <c r="CK137" i="35"/>
  <c r="AH112" i="35"/>
  <c r="AY109" i="35"/>
  <c r="CB92" i="35"/>
  <c r="AM131" i="35"/>
  <c r="AY130" i="35"/>
  <c r="BK139" i="35"/>
  <c r="AX162" i="35"/>
  <c r="AG82" i="35"/>
  <c r="CA163" i="35"/>
  <c r="O74" i="35"/>
  <c r="CQ122" i="35"/>
  <c r="BD108" i="35"/>
  <c r="AQ132" i="35"/>
  <c r="U133" i="35"/>
  <c r="AL104" i="35"/>
  <c r="AH149" i="35"/>
  <c r="L135" i="35"/>
  <c r="BI97" i="35"/>
  <c r="BQ66" i="35"/>
  <c r="CS77" i="35"/>
  <c r="R135" i="35"/>
  <c r="AZ158" i="35"/>
  <c r="BT128" i="35"/>
  <c r="CM121" i="35"/>
  <c r="CC119" i="35"/>
  <c r="AE110" i="35"/>
  <c r="F69" i="35"/>
  <c r="CN145" i="35"/>
  <c r="BM111" i="35"/>
  <c r="AK112" i="35"/>
  <c r="BQ75" i="35"/>
  <c r="AP129" i="35"/>
  <c r="AJ116" i="35"/>
  <c r="CL128" i="35"/>
  <c r="BR132" i="35"/>
  <c r="AW110" i="35"/>
  <c r="CE131" i="35"/>
  <c r="D133" i="35"/>
  <c r="CZ79" i="35"/>
  <c r="AH129" i="35"/>
  <c r="BI115" i="35"/>
  <c r="U144" i="35"/>
  <c r="AL151" i="35"/>
  <c r="AT102" i="35"/>
  <c r="L134" i="35"/>
  <c r="CT117" i="35"/>
  <c r="CB131" i="35"/>
  <c r="BJ152" i="35"/>
  <c r="H90" i="35"/>
  <c r="AL123" i="35"/>
  <c r="K110" i="35"/>
  <c r="G103" i="35"/>
  <c r="V104" i="35"/>
  <c r="BJ64" i="35"/>
  <c r="I62" i="35"/>
  <c r="BW63" i="35"/>
  <c r="BU123" i="35"/>
  <c r="CG110" i="35"/>
  <c r="D109" i="35"/>
  <c r="CO131" i="35"/>
  <c r="AF143" i="35"/>
  <c r="CN83" i="35"/>
  <c r="V77" i="35"/>
  <c r="BY92" i="35"/>
  <c r="P69" i="35"/>
  <c r="J159" i="35"/>
  <c r="BK157" i="35"/>
  <c r="G129" i="35"/>
  <c r="CY96" i="35"/>
  <c r="CJ120" i="35"/>
  <c r="AP134" i="35"/>
  <c r="BF78" i="35"/>
  <c r="CX154" i="35"/>
  <c r="CW152" i="35"/>
  <c r="W124" i="35"/>
  <c r="CZ69" i="35"/>
  <c r="AC111" i="35"/>
  <c r="AP106" i="35"/>
  <c r="BD121" i="35"/>
  <c r="BD156" i="35"/>
  <c r="AW69" i="35"/>
  <c r="BX122" i="35"/>
  <c r="CR136" i="35"/>
  <c r="R80" i="35"/>
  <c r="E95" i="35"/>
  <c r="BF144" i="35"/>
  <c r="AT154" i="35"/>
  <c r="CE117" i="35"/>
  <c r="CX146" i="35"/>
  <c r="AD107" i="35"/>
  <c r="CC122" i="35"/>
  <c r="N137" i="35"/>
  <c r="BB145" i="35"/>
  <c r="AJ163" i="35"/>
  <c r="AU122" i="35"/>
  <c r="P78" i="35"/>
  <c r="CG102" i="35"/>
  <c r="T72" i="35"/>
  <c r="CX156" i="35"/>
  <c r="O115" i="35"/>
  <c r="AE160" i="35"/>
  <c r="CL88" i="35"/>
  <c r="O81" i="35"/>
  <c r="Z137" i="35"/>
  <c r="N129" i="35"/>
  <c r="AA120" i="35"/>
  <c r="CR123" i="35"/>
  <c r="AV118" i="35"/>
  <c r="CZ97" i="35"/>
  <c r="AH91" i="35"/>
  <c r="BH129" i="35"/>
  <c r="AL142" i="35"/>
  <c r="X159" i="35"/>
  <c r="CM160" i="35"/>
  <c r="T127" i="35"/>
  <c r="CW135" i="35"/>
  <c r="CT113" i="35"/>
  <c r="G115" i="35"/>
  <c r="W123" i="35"/>
  <c r="CM110" i="35"/>
  <c r="AU104" i="35"/>
  <c r="AH108" i="35"/>
  <c r="J127" i="35"/>
  <c r="BT134" i="35"/>
  <c r="CF161" i="35"/>
  <c r="L95" i="35"/>
  <c r="AZ112" i="35"/>
  <c r="BP125" i="35"/>
  <c r="BU147" i="35"/>
  <c r="BE110" i="35"/>
  <c r="CC104" i="35"/>
  <c r="CI138" i="35"/>
  <c r="BU151" i="35"/>
  <c r="AN109" i="35"/>
  <c r="CZ109" i="35"/>
  <c r="BX126" i="35"/>
  <c r="BD119" i="35"/>
  <c r="BY122" i="35"/>
  <c r="C106" i="35"/>
  <c r="AP88" i="35"/>
  <c r="AD72" i="35"/>
  <c r="AI163" i="35"/>
  <c r="BG141" i="35"/>
  <c r="M140" i="35"/>
  <c r="F143" i="35"/>
  <c r="CB149" i="35"/>
  <c r="AU156" i="35"/>
  <c r="BU127" i="35"/>
  <c r="BG109" i="35"/>
  <c r="BV91" i="35"/>
  <c r="CV114" i="35"/>
  <c r="CA112" i="35"/>
  <c r="X120" i="35"/>
  <c r="CD123" i="35"/>
  <c r="AE117" i="35"/>
  <c r="CN133" i="35"/>
  <c r="T135" i="35"/>
  <c r="AG80" i="35"/>
  <c r="I138" i="35"/>
  <c r="CQ129" i="35"/>
  <c r="BE119" i="35"/>
  <c r="L90" i="35"/>
  <c r="BH134" i="35"/>
  <c r="L132" i="35"/>
  <c r="C122" i="35"/>
  <c r="BR98" i="35"/>
  <c r="D125" i="35"/>
  <c r="BK103" i="35"/>
  <c r="AD125" i="35"/>
  <c r="BP99" i="35"/>
  <c r="Z110" i="35"/>
  <c r="CV130" i="35"/>
  <c r="J139" i="35"/>
  <c r="BC159" i="35"/>
  <c r="E161" i="35"/>
  <c r="AR154" i="35"/>
  <c r="AV151" i="35"/>
  <c r="BS138" i="35"/>
  <c r="CX103" i="35"/>
  <c r="BW118" i="35"/>
  <c r="CM74" i="35"/>
  <c r="AU129" i="35"/>
  <c r="CC129" i="35"/>
  <c r="N134" i="35"/>
  <c r="M162" i="35"/>
  <c r="M134" i="35"/>
  <c r="AZ116" i="35"/>
  <c r="BZ116" i="35"/>
  <c r="CL98" i="35"/>
  <c r="C162" i="35"/>
  <c r="BT149" i="35"/>
  <c r="CF112" i="35"/>
  <c r="AX134" i="35"/>
  <c r="K72" i="35"/>
  <c r="AK117" i="35"/>
  <c r="AG115" i="35"/>
  <c r="W137" i="35"/>
  <c r="CA148" i="35"/>
  <c r="BW81" i="35"/>
  <c r="BI154" i="35"/>
  <c r="Y161" i="35"/>
  <c r="AY137" i="35"/>
  <c r="CC121" i="35"/>
  <c r="AR108" i="35"/>
  <c r="AI82" i="35"/>
  <c r="AC59" i="35"/>
  <c r="BR116" i="35"/>
  <c r="BG92" i="35"/>
  <c r="H113" i="35"/>
  <c r="BV157" i="35"/>
  <c r="CS128" i="35"/>
  <c r="BF151" i="35"/>
  <c r="P154" i="35"/>
  <c r="CF162" i="35"/>
  <c r="H75" i="35"/>
  <c r="BN117" i="35"/>
  <c r="G135" i="35"/>
  <c r="BC163" i="35"/>
  <c r="AV115" i="35"/>
  <c r="N148" i="35"/>
  <c r="BO108" i="35"/>
  <c r="BG151" i="35"/>
  <c r="CN84" i="35"/>
  <c r="BS142" i="35"/>
  <c r="CB147" i="35"/>
  <c r="CN76" i="35"/>
  <c r="CG138" i="35"/>
  <c r="CY124" i="35"/>
  <c r="J116" i="35"/>
  <c r="CS117" i="35"/>
  <c r="CC91" i="35"/>
  <c r="AM137" i="35"/>
  <c r="BF120" i="35"/>
  <c r="CB144" i="35"/>
  <c r="E99" i="35"/>
  <c r="AA132" i="35"/>
  <c r="BO118" i="35"/>
  <c r="AI91" i="35"/>
  <c r="CT88" i="35"/>
  <c r="CQ96" i="35"/>
  <c r="CB127" i="35"/>
  <c r="AY81" i="35"/>
  <c r="W67" i="35"/>
  <c r="V125" i="35"/>
  <c r="BZ134" i="35"/>
  <c r="BS95" i="35"/>
  <c r="D90" i="35"/>
  <c r="BV122" i="35"/>
  <c r="CO133" i="35"/>
  <c r="CU158" i="35"/>
  <c r="CP115" i="35"/>
  <c r="AC109" i="35"/>
  <c r="BF67" i="35"/>
  <c r="CJ63" i="35"/>
  <c r="AQ93" i="35"/>
  <c r="CF78" i="35"/>
  <c r="CZ114" i="35"/>
  <c r="CC154" i="35"/>
  <c r="AD162" i="35"/>
  <c r="BX161" i="35"/>
  <c r="CS114" i="35"/>
  <c r="BY137" i="35"/>
  <c r="CB137" i="35"/>
  <c r="U136" i="35"/>
  <c r="H164" i="35"/>
  <c r="BQ119" i="35"/>
  <c r="Z69" i="35"/>
  <c r="BG140" i="35"/>
  <c r="H77" i="35"/>
  <c r="BX120" i="35"/>
  <c r="AQ119" i="35"/>
  <c r="AD140" i="35"/>
  <c r="BL114" i="35"/>
  <c r="BC116" i="35"/>
  <c r="AC67" i="35"/>
  <c r="BZ128" i="35"/>
  <c r="Z113" i="35"/>
  <c r="F107" i="35"/>
  <c r="AD66" i="35"/>
  <c r="CP104" i="35"/>
  <c r="CG106" i="35"/>
  <c r="Z126" i="35"/>
  <c r="AP107" i="35"/>
  <c r="M128" i="35"/>
  <c r="AR112" i="35"/>
  <c r="D131" i="35"/>
  <c r="BH104" i="35"/>
  <c r="BM131" i="35"/>
  <c r="CQ112" i="35"/>
  <c r="BX117" i="35"/>
  <c r="CT129" i="35"/>
  <c r="S125" i="35"/>
  <c r="BQ74" i="35"/>
  <c r="AW140" i="35"/>
  <c r="BZ88" i="35"/>
  <c r="BW149" i="35"/>
  <c r="CD154" i="35"/>
  <c r="BX127" i="35"/>
  <c r="AS103" i="35"/>
  <c r="N109" i="35"/>
  <c r="AO87" i="35"/>
  <c r="U157" i="35"/>
  <c r="AW126" i="35"/>
  <c r="BN142" i="35"/>
  <c r="BH100" i="35"/>
  <c r="F105" i="35"/>
  <c r="C69" i="35"/>
  <c r="AJ113" i="35"/>
  <c r="Q141" i="35"/>
  <c r="BB125" i="35"/>
  <c r="AP101" i="35"/>
  <c r="BP114" i="35"/>
  <c r="AC144" i="35"/>
  <c r="CL112" i="35"/>
  <c r="BF153" i="35"/>
  <c r="BN108" i="35"/>
  <c r="BC121" i="35"/>
  <c r="K119" i="35"/>
  <c r="BJ118" i="35"/>
  <c r="CA115" i="35"/>
  <c r="AN148" i="35"/>
  <c r="Q67" i="35"/>
  <c r="AD147" i="35"/>
  <c r="AK154" i="35"/>
  <c r="AP105" i="35"/>
  <c r="AX120" i="35"/>
  <c r="O141" i="35"/>
  <c r="BI119" i="35"/>
  <c r="BK124" i="35"/>
  <c r="CF71" i="35"/>
  <c r="AM116" i="35"/>
  <c r="AE129" i="35"/>
  <c r="BZ114" i="35"/>
  <c r="F96" i="35"/>
  <c r="K135" i="35"/>
  <c r="AG135" i="35"/>
  <c r="CJ104" i="35"/>
  <c r="BP94" i="35"/>
  <c r="AG116" i="35"/>
  <c r="BB150" i="35"/>
  <c r="G121" i="35"/>
  <c r="CE108" i="35"/>
  <c r="BT116" i="35"/>
  <c r="CI111" i="35"/>
  <c r="AF113" i="35"/>
  <c r="CW116" i="35"/>
  <c r="BY97" i="35"/>
  <c r="I151" i="35"/>
  <c r="U130" i="35"/>
  <c r="AO99" i="35"/>
  <c r="BN143" i="35"/>
  <c r="M149" i="35"/>
  <c r="CA78" i="35"/>
  <c r="AO134" i="35"/>
  <c r="BG120" i="35"/>
  <c r="BB133" i="35"/>
  <c r="AX160" i="35"/>
  <c r="BX93" i="35"/>
  <c r="AN119" i="35"/>
  <c r="BA119" i="35"/>
  <c r="AZ84" i="35"/>
  <c r="CX110" i="35"/>
  <c r="CA132" i="35"/>
  <c r="CU122" i="35"/>
  <c r="BS156" i="35"/>
  <c r="AP90" i="35"/>
  <c r="BR125" i="35"/>
  <c r="CS76" i="35"/>
  <c r="I61" i="35"/>
  <c r="AE136" i="35"/>
  <c r="L147" i="35"/>
  <c r="CT134" i="35"/>
  <c r="BA160" i="35"/>
  <c r="CL131" i="35"/>
  <c r="BY118" i="35"/>
  <c r="AV127" i="35"/>
  <c r="CA125" i="35"/>
  <c r="BG127" i="35"/>
  <c r="BC134" i="35"/>
  <c r="K80" i="35"/>
  <c r="C148" i="35"/>
  <c r="I128" i="35"/>
  <c r="AP159" i="35"/>
  <c r="CY113" i="35"/>
  <c r="CL82" i="35"/>
  <c r="J126" i="35"/>
  <c r="CF102" i="35"/>
  <c r="CF117" i="35"/>
  <c r="CX134" i="35"/>
  <c r="BP116" i="35"/>
  <c r="AV143" i="35"/>
  <c r="Q75" i="35"/>
  <c r="AM157" i="35"/>
  <c r="BL150" i="35"/>
  <c r="CS133" i="35"/>
  <c r="Z106" i="35"/>
  <c r="AB120" i="35"/>
  <c r="BA115" i="35"/>
  <c r="CU136" i="35"/>
  <c r="CY137" i="35"/>
  <c r="BR73" i="35"/>
  <c r="J108" i="35"/>
  <c r="AJ93" i="35"/>
  <c r="BG119" i="35"/>
  <c r="CH135" i="35"/>
  <c r="CZ146" i="35"/>
  <c r="BQ142" i="35"/>
  <c r="AH137" i="35"/>
  <c r="CP123" i="35"/>
  <c r="AC126" i="35"/>
  <c r="CH127" i="35"/>
  <c r="BT103" i="35"/>
  <c r="AV68" i="35"/>
  <c r="BT130" i="35"/>
  <c r="AG125" i="35"/>
  <c r="CP133" i="35"/>
  <c r="BP120" i="35"/>
  <c r="CF122" i="35"/>
  <c r="CH118" i="35"/>
  <c r="Z74" i="35"/>
  <c r="CG114" i="35"/>
  <c r="AV113" i="35"/>
  <c r="N120" i="35"/>
  <c r="BP145" i="35"/>
  <c r="BT105" i="35"/>
  <c r="CS146" i="35"/>
  <c r="E157" i="35"/>
  <c r="BN95" i="35"/>
  <c r="BZ137" i="35"/>
  <c r="CA123" i="35"/>
  <c r="BN115" i="35"/>
  <c r="P116" i="35"/>
  <c r="BS85" i="35"/>
  <c r="BL157" i="35"/>
  <c r="CY118" i="35"/>
  <c r="CH78" i="35"/>
  <c r="Z89" i="35"/>
  <c r="CP83" i="35"/>
  <c r="BR118" i="35"/>
  <c r="C120" i="35"/>
  <c r="AW113" i="35"/>
  <c r="AU116" i="35"/>
  <c r="BE104" i="35"/>
  <c r="AR92" i="35"/>
  <c r="BW107" i="35"/>
  <c r="X134" i="35"/>
  <c r="BU111" i="35"/>
  <c r="BG149" i="35"/>
  <c r="N141" i="35"/>
  <c r="AH143" i="35"/>
  <c r="T150" i="35"/>
  <c r="AV164" i="35"/>
  <c r="CX151" i="35"/>
  <c r="BJ145" i="35"/>
  <c r="CB161" i="35"/>
  <c r="CQ152" i="35"/>
  <c r="AA155" i="35"/>
  <c r="BJ150" i="35"/>
  <c r="BB155" i="35"/>
  <c r="CC159" i="35"/>
  <c r="BX160" i="35"/>
  <c r="CV153" i="35"/>
  <c r="AD163" i="35"/>
  <c r="BE156" i="35"/>
  <c r="AE156" i="35"/>
  <c r="CK160" i="35"/>
  <c r="AW148" i="35"/>
  <c r="W151" i="35"/>
  <c r="CO163" i="35"/>
  <c r="BM164" i="35"/>
  <c r="BW160" i="35"/>
  <c r="AL140" i="35"/>
  <c r="CO151" i="35"/>
  <c r="CA162" i="35"/>
  <c r="CR159" i="35"/>
  <c r="BW144" i="35"/>
  <c r="AJ159" i="35"/>
  <c r="F161" i="35"/>
  <c r="AG160" i="35"/>
  <c r="AF157" i="35"/>
  <c r="Z150" i="35"/>
  <c r="L145" i="35"/>
  <c r="H152" i="35"/>
  <c r="AD143" i="35"/>
  <c r="CE149" i="35"/>
  <c r="BY164" i="35"/>
  <c r="CJ163" i="35"/>
  <c r="CW154" i="35"/>
  <c r="BS163" i="35"/>
  <c r="BS150" i="35"/>
  <c r="BL137" i="35"/>
  <c r="AH162" i="35"/>
  <c r="CL141" i="35"/>
  <c r="CN151" i="35"/>
  <c r="BQ159" i="35"/>
  <c r="M153" i="35"/>
  <c r="BD146" i="35"/>
  <c r="BV143" i="35"/>
  <c r="AG162" i="35"/>
  <c r="CZ158" i="35"/>
  <c r="AO155" i="35"/>
  <c r="X149" i="35"/>
  <c r="BY149" i="35"/>
  <c r="E147" i="35"/>
  <c r="N164" i="35"/>
  <c r="AO133" i="35"/>
  <c r="CC157" i="35"/>
  <c r="AI161" i="35"/>
  <c r="J141" i="35"/>
  <c r="CA143" i="35"/>
  <c r="AU153" i="35"/>
  <c r="E146" i="35"/>
  <c r="BT154" i="35"/>
  <c r="AS148" i="35"/>
  <c r="BE164" i="35"/>
  <c r="BK162" i="35"/>
  <c r="AB149" i="35"/>
  <c r="AQ156" i="35"/>
  <c r="CM157" i="35"/>
  <c r="BP147" i="35"/>
  <c r="X112" i="38"/>
  <c r="Y112" i="38"/>
  <c r="G112" i="38"/>
  <c r="U111" i="38"/>
  <c r="M112" i="38"/>
  <c r="G23" i="4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A117" i="20" l="1"/>
  <c r="C116" i="20"/>
  <c r="D116" i="20"/>
  <c r="E116" i="20"/>
  <c r="B116" i="20"/>
  <c r="DC82" i="35"/>
  <c r="CI82" i="36" s="1"/>
  <c r="DB74" i="35"/>
  <c r="CM74" i="36" s="1"/>
  <c r="DA78" i="35"/>
  <c r="R78" i="36" s="1"/>
  <c r="DC124" i="35"/>
  <c r="BK124" i="36" s="1"/>
  <c r="DC163" i="35"/>
  <c r="CJ163" i="36" s="1"/>
  <c r="DB110" i="35"/>
  <c r="CQ110" i="36" s="1"/>
  <c r="DC144" i="35"/>
  <c r="BF144" i="36" s="1"/>
  <c r="DB157" i="35"/>
  <c r="CM157" i="36" s="1"/>
  <c r="DA148" i="35"/>
  <c r="C148" i="36" s="1"/>
  <c r="DC77" i="35"/>
  <c r="CA77" i="36" s="1"/>
  <c r="DB155" i="35"/>
  <c r="CQ155" i="36" s="1"/>
  <c r="DC71" i="35"/>
  <c r="AK71" i="36" s="1"/>
  <c r="DA117" i="35"/>
  <c r="AC117" i="36" s="1"/>
  <c r="DC84" i="35"/>
  <c r="BA84" i="36" s="1"/>
  <c r="DA162" i="35"/>
  <c r="K162" i="36" s="1"/>
  <c r="DB121" i="35"/>
  <c r="CR121" i="36" s="1"/>
  <c r="DB153" i="35"/>
  <c r="CR153" i="36" s="1"/>
  <c r="DC112" i="35"/>
  <c r="CH112" i="36" s="1"/>
  <c r="DA160" i="35"/>
  <c r="DA109" i="35"/>
  <c r="Y109" i="36" s="1"/>
  <c r="DC118" i="35"/>
  <c r="BN118" i="36" s="1"/>
  <c r="DB123" i="35"/>
  <c r="CV123" i="36" s="1"/>
  <c r="DA94" i="35"/>
  <c r="AA94" i="36" s="1"/>
  <c r="DB162" i="35"/>
  <c r="CM162" i="36" s="1"/>
  <c r="DC103" i="35"/>
  <c r="AO103" i="36" s="1"/>
  <c r="DA116" i="35"/>
  <c r="H116" i="36" s="1"/>
  <c r="DC142" i="35"/>
  <c r="CI142" i="36" s="1"/>
  <c r="DB73" i="35"/>
  <c r="CM73" i="36" s="1"/>
  <c r="DA69" i="35"/>
  <c r="Z69" i="36" s="1"/>
  <c r="DA106" i="35"/>
  <c r="AC106" i="36" s="1"/>
  <c r="DB107" i="35"/>
  <c r="CM107" i="36" s="1"/>
  <c r="DA137" i="35"/>
  <c r="R137" i="36" s="1"/>
  <c r="DB154" i="35"/>
  <c r="CT154" i="36" s="1"/>
  <c r="DC114" i="35"/>
  <c r="AK114" i="36" s="1"/>
  <c r="DB151" i="35"/>
  <c r="CW151" i="36" s="1"/>
  <c r="DC74" i="35"/>
  <c r="BF74" i="36" s="1"/>
  <c r="DA119" i="35"/>
  <c r="K119" i="36" s="1"/>
  <c r="DA120" i="35"/>
  <c r="AA120" i="36" s="1"/>
  <c r="DB160" i="35"/>
  <c r="CU160" i="36" s="1"/>
  <c r="DA132" i="35"/>
  <c r="E132" i="36" s="1"/>
  <c r="DC161" i="35"/>
  <c r="CD161" i="36" s="1"/>
  <c r="DC133" i="35"/>
  <c r="BB133" i="36" s="1"/>
  <c r="DA112" i="35"/>
  <c r="DC90" i="35"/>
  <c r="BS90" i="36" s="1"/>
  <c r="DC91" i="35"/>
  <c r="AJ91" i="36" s="1"/>
  <c r="DA90" i="35"/>
  <c r="M90" i="36" s="1"/>
  <c r="DA136" i="35"/>
  <c r="R136" i="36" s="1"/>
  <c r="DB134" i="35"/>
  <c r="CV134" i="36" s="1"/>
  <c r="DC135" i="35"/>
  <c r="AW135" i="36" s="1"/>
  <c r="DC105" i="35"/>
  <c r="BT105" i="36" s="1"/>
  <c r="DB122" i="35"/>
  <c r="DA122" i="35"/>
  <c r="AG122" i="36" s="1"/>
  <c r="DA108" i="35"/>
  <c r="R108" i="36" s="1"/>
  <c r="DB131" i="35"/>
  <c r="CU131" i="36" s="1"/>
  <c r="DB98" i="35"/>
  <c r="DA79" i="35"/>
  <c r="W79" i="36" s="1"/>
  <c r="DC148" i="35"/>
  <c r="AS148" i="36" s="1"/>
  <c r="DA110" i="35"/>
  <c r="S110" i="36" s="1"/>
  <c r="DA89" i="35"/>
  <c r="N89" i="36" s="1"/>
  <c r="DA156" i="35"/>
  <c r="O156" i="36" s="1"/>
  <c r="DB77" i="35"/>
  <c r="DB85" i="35"/>
  <c r="CR85" i="36" s="1"/>
  <c r="DC156" i="35"/>
  <c r="AL156" i="36" s="1"/>
  <c r="DC67" i="35"/>
  <c r="AS67" i="36" s="1"/>
  <c r="DB60" i="35"/>
  <c r="CO60" i="36" s="1"/>
  <c r="DC98" i="35"/>
  <c r="CL98" i="36" s="1"/>
  <c r="DA99" i="35"/>
  <c r="DA77" i="35"/>
  <c r="R77" i="36" s="1"/>
  <c r="DC75" i="35"/>
  <c r="CG75" i="36" s="1"/>
  <c r="DB124" i="35"/>
  <c r="CP124" i="36" s="1"/>
  <c r="DC87" i="35"/>
  <c r="BO87" i="36" s="1"/>
  <c r="DC113" i="35"/>
  <c r="AJ113" i="36" s="1"/>
  <c r="DB137" i="35"/>
  <c r="CS137" i="36" s="1"/>
  <c r="DA102" i="35"/>
  <c r="I102" i="36" s="1"/>
  <c r="DA144" i="35"/>
  <c r="I144" i="36" s="1"/>
  <c r="DC128" i="35"/>
  <c r="BS128" i="36" s="1"/>
  <c r="DB72" i="35"/>
  <c r="CO72" i="36" s="1"/>
  <c r="DB132" i="35"/>
  <c r="CM132" i="36" s="1"/>
  <c r="DA129" i="35"/>
  <c r="X129" i="36" s="1"/>
  <c r="DA64" i="35"/>
  <c r="AC64" i="36" s="1"/>
  <c r="DC88" i="35"/>
  <c r="BB88" i="36" s="1"/>
  <c r="DC85" i="35"/>
  <c r="CF85" i="36" s="1"/>
  <c r="DA107" i="35"/>
  <c r="F107" i="36" s="1"/>
  <c r="DB91" i="35"/>
  <c r="CQ91" i="36" s="1"/>
  <c r="DC149" i="35"/>
  <c r="BM149" i="36" s="1"/>
  <c r="DC136" i="35"/>
  <c r="BX136" i="36" s="1"/>
  <c r="DA150" i="35"/>
  <c r="DB125" i="35"/>
  <c r="CS125" i="36" s="1"/>
  <c r="DA101" i="35"/>
  <c r="X101" i="36" s="1"/>
  <c r="DA61" i="35"/>
  <c r="AE61" i="36" s="1"/>
  <c r="DB76" i="35"/>
  <c r="CW76" i="36" s="1"/>
  <c r="DC104" i="35"/>
  <c r="BS104" i="36" s="1"/>
  <c r="DC153" i="35"/>
  <c r="AO153" i="36" s="1"/>
  <c r="DC72" i="35"/>
  <c r="CI72" i="36" s="1"/>
  <c r="DB145" i="35"/>
  <c r="CR145" i="36" s="1"/>
  <c r="DB159" i="35"/>
  <c r="CU159" i="36" s="1"/>
  <c r="DC123" i="35"/>
  <c r="CB123" i="36" s="1"/>
  <c r="DC125" i="35"/>
  <c r="BC125" i="36" s="1"/>
  <c r="DA114" i="35"/>
  <c r="AG114" i="36" s="1"/>
  <c r="DB118" i="35"/>
  <c r="CS118" i="36" s="1"/>
  <c r="DB161" i="35"/>
  <c r="CR161" i="36" s="1"/>
  <c r="DA113" i="35"/>
  <c r="AB113" i="36" s="1"/>
  <c r="DA80" i="35"/>
  <c r="H80" i="36" s="1"/>
  <c r="DA93" i="35"/>
  <c r="AB93" i="36" s="1"/>
  <c r="DB101" i="35"/>
  <c r="CZ101" i="36" s="1"/>
  <c r="DC127" i="35"/>
  <c r="BX127" i="36" s="1"/>
  <c r="DB104" i="35"/>
  <c r="CZ104" i="36" s="1"/>
  <c r="DA153" i="35"/>
  <c r="V153" i="36" s="1"/>
  <c r="DB112" i="35"/>
  <c r="CW112" i="36" s="1"/>
  <c r="DC64" i="35"/>
  <c r="AW64" i="36" s="1"/>
  <c r="DC119" i="35"/>
  <c r="AW119" i="36" s="1"/>
  <c r="DC68" i="35"/>
  <c r="AP68" i="36" s="1"/>
  <c r="DC96" i="35"/>
  <c r="CB96" i="36" s="1"/>
  <c r="DC99" i="35"/>
  <c r="BQ99" i="36" s="1"/>
  <c r="DA105" i="35"/>
  <c r="AG105" i="36" s="1"/>
  <c r="DC102" i="35"/>
  <c r="BG102" i="36" s="1"/>
  <c r="DC110" i="35"/>
  <c r="AT110" i="36" s="1"/>
  <c r="DC115" i="35"/>
  <c r="BU115" i="36" s="1"/>
  <c r="DB88" i="35"/>
  <c r="CM88" i="36" s="1"/>
  <c r="DA75" i="35"/>
  <c r="O75" i="36" s="1"/>
  <c r="DC107" i="35"/>
  <c r="AR107" i="36" s="1"/>
  <c r="DB147" i="35"/>
  <c r="CT147" i="36" s="1"/>
  <c r="DB109" i="35"/>
  <c r="CP109" i="36" s="1"/>
  <c r="DA139" i="35"/>
  <c r="AF139" i="36" s="1"/>
  <c r="DC61" i="35"/>
  <c r="BE61" i="36" s="1"/>
  <c r="DC73" i="35"/>
  <c r="CI73" i="36" s="1"/>
  <c r="DA125" i="35"/>
  <c r="AH125" i="36" s="1"/>
  <c r="DC116" i="35"/>
  <c r="CK116" i="36" s="1"/>
  <c r="DA128" i="35"/>
  <c r="W128" i="36" s="1"/>
  <c r="DB116" i="35"/>
  <c r="CW116" i="36" s="1"/>
  <c r="DA163" i="35"/>
  <c r="AB163" i="36" s="1"/>
  <c r="DB127" i="35"/>
  <c r="CP127" i="36" s="1"/>
  <c r="DC122" i="35"/>
  <c r="AX122" i="36" s="1"/>
  <c r="DA88" i="35"/>
  <c r="L88" i="36" s="1"/>
  <c r="DB64" i="35"/>
  <c r="DB79" i="35"/>
  <c r="CZ79" i="36" s="1"/>
  <c r="DB71" i="35"/>
  <c r="CR71" i="36" s="1"/>
  <c r="DB119" i="35"/>
  <c r="CY119" i="36" s="1"/>
  <c r="DC140" i="35"/>
  <c r="BF140" i="36" s="1"/>
  <c r="DB115" i="35"/>
  <c r="CS115" i="36" s="1"/>
  <c r="BB82" i="36"/>
  <c r="DB103" i="35"/>
  <c r="CN103" i="36" s="1"/>
  <c r="DB102" i="35"/>
  <c r="CT102" i="36" s="1"/>
  <c r="DB90" i="35"/>
  <c r="CN90" i="36" s="1"/>
  <c r="DB117" i="35"/>
  <c r="CQ117" i="36" s="1"/>
  <c r="DA63" i="35"/>
  <c r="K63" i="36" s="1"/>
  <c r="DA91" i="35"/>
  <c r="E91" i="36" s="1"/>
  <c r="DB96" i="35"/>
  <c r="CO96" i="36" s="1"/>
  <c r="DC137" i="35"/>
  <c r="CI137" i="36" s="1"/>
  <c r="DB75" i="35"/>
  <c r="CP75" i="36" s="1"/>
  <c r="DC80" i="35"/>
  <c r="AX80" i="36" s="1"/>
  <c r="CS157" i="36"/>
  <c r="DB66" i="35"/>
  <c r="CT66" i="36" s="1"/>
  <c r="DA134" i="35"/>
  <c r="O134" i="36" s="1"/>
  <c r="DB152" i="35"/>
  <c r="CZ152" i="36" s="1"/>
  <c r="CW121" i="36"/>
  <c r="DA115" i="35"/>
  <c r="AE115" i="36" s="1"/>
  <c r="DC111" i="35"/>
  <c r="CD111" i="36" s="1"/>
  <c r="DC63" i="35"/>
  <c r="AW63" i="36" s="1"/>
  <c r="DA65" i="35"/>
  <c r="AE65" i="36" s="1"/>
  <c r="DC79" i="35"/>
  <c r="BZ79" i="36" s="1"/>
  <c r="DA86" i="35"/>
  <c r="V86" i="36" s="1"/>
  <c r="DB83" i="35"/>
  <c r="CU83" i="36" s="1"/>
  <c r="CR157" i="36"/>
  <c r="DA76" i="35"/>
  <c r="K76" i="36" s="1"/>
  <c r="DB65" i="35"/>
  <c r="CT65" i="36" s="1"/>
  <c r="DB150" i="35"/>
  <c r="CS150" i="36" s="1"/>
  <c r="DA118" i="35"/>
  <c r="AB118" i="36" s="1"/>
  <c r="DA96" i="35"/>
  <c r="M96" i="36" s="1"/>
  <c r="DC129" i="35"/>
  <c r="BY129" i="36" s="1"/>
  <c r="DA95" i="35"/>
  <c r="N95" i="36" s="1"/>
  <c r="DA130" i="35"/>
  <c r="Y130" i="36" s="1"/>
  <c r="DB126" i="35"/>
  <c r="CP126" i="36" s="1"/>
  <c r="DB82" i="35"/>
  <c r="CR82" i="36" s="1"/>
  <c r="DA92" i="35"/>
  <c r="J92" i="36" s="1"/>
  <c r="DC89" i="35"/>
  <c r="BJ89" i="36" s="1"/>
  <c r="DB78" i="35"/>
  <c r="CP78" i="36" s="1"/>
  <c r="DA127" i="35"/>
  <c r="U127" i="36" s="1"/>
  <c r="DC92" i="35"/>
  <c r="BD92" i="36" s="1"/>
  <c r="DB128" i="35"/>
  <c r="DC157" i="35"/>
  <c r="BV157" i="36" s="1"/>
  <c r="CY157" i="36"/>
  <c r="DB80" i="35"/>
  <c r="CN80" i="36" s="1"/>
  <c r="DC62" i="35"/>
  <c r="BD62" i="36" s="1"/>
  <c r="DA123" i="35"/>
  <c r="AH123" i="36" s="1"/>
  <c r="DA126" i="35"/>
  <c r="N126" i="36" s="1"/>
  <c r="DC95" i="35"/>
  <c r="BH95" i="36" s="1"/>
  <c r="DB120" i="35"/>
  <c r="CW120" i="36" s="1"/>
  <c r="DC152" i="35"/>
  <c r="AM152" i="36" s="1"/>
  <c r="AC132" i="36"/>
  <c r="DC121" i="35"/>
  <c r="CA121" i="36" s="1"/>
  <c r="DA87" i="35"/>
  <c r="AA87" i="36" s="1"/>
  <c r="DA146" i="35"/>
  <c r="AE146" i="36" s="1"/>
  <c r="DB81" i="35"/>
  <c r="CT81" i="36" s="1"/>
  <c r="DC81" i="35"/>
  <c r="AX81" i="36" s="1"/>
  <c r="DA60" i="35"/>
  <c r="M60" i="36" s="1"/>
  <c r="DB113" i="35"/>
  <c r="CX113" i="36" s="1"/>
  <c r="DB130" i="35"/>
  <c r="CO130" i="36" s="1"/>
  <c r="DC141" i="35"/>
  <c r="AZ141" i="36" s="1"/>
  <c r="DB67" i="35"/>
  <c r="CN67" i="36" s="1"/>
  <c r="DA140" i="35"/>
  <c r="G140" i="36" s="1"/>
  <c r="DB100" i="35"/>
  <c r="CU100" i="36" s="1"/>
  <c r="DA85" i="35"/>
  <c r="L85" i="36" s="1"/>
  <c r="CZ157" i="36"/>
  <c r="CX157" i="36"/>
  <c r="DA131" i="35"/>
  <c r="AD131" i="36" s="1"/>
  <c r="DB59" i="35"/>
  <c r="CO59" i="36" s="1"/>
  <c r="DB105" i="35"/>
  <c r="CM105" i="36" s="1"/>
  <c r="DB93" i="35"/>
  <c r="DB111" i="35"/>
  <c r="CR111" i="36" s="1"/>
  <c r="DA124" i="35"/>
  <c r="D124" i="36" s="1"/>
  <c r="CN157" i="36"/>
  <c r="DB106" i="35"/>
  <c r="CZ106" i="36" s="1"/>
  <c r="DB94" i="35"/>
  <c r="CQ94" i="36" s="1"/>
  <c r="AF137" i="36"/>
  <c r="DC94" i="35"/>
  <c r="BC94" i="36" s="1"/>
  <c r="CU121" i="36"/>
  <c r="DC143" i="35"/>
  <c r="AQ143" i="36" s="1"/>
  <c r="BY103" i="36"/>
  <c r="DC108" i="35"/>
  <c r="BK108" i="36" s="1"/>
  <c r="DA73" i="35"/>
  <c r="DC65" i="35"/>
  <c r="CB65" i="36" s="1"/>
  <c r="DA62" i="35"/>
  <c r="C62" i="36" s="1"/>
  <c r="DB92" i="35"/>
  <c r="CV92" i="36" s="1"/>
  <c r="BW82" i="36"/>
  <c r="DC120" i="35"/>
  <c r="CB120" i="36" s="1"/>
  <c r="DA141" i="35"/>
  <c r="E141" i="36" s="1"/>
  <c r="DC106" i="35"/>
  <c r="AX106" i="36" s="1"/>
  <c r="DC132" i="35"/>
  <c r="CG132" i="36" s="1"/>
  <c r="DA100" i="35"/>
  <c r="AA100" i="36" s="1"/>
  <c r="DB61" i="35"/>
  <c r="CU61" i="36" s="1"/>
  <c r="DA155" i="35"/>
  <c r="P155" i="36" s="1"/>
  <c r="DA164" i="35"/>
  <c r="DB140" i="35"/>
  <c r="CP140" i="36" s="1"/>
  <c r="DA149" i="35"/>
  <c r="L149" i="36" s="1"/>
  <c r="DB129" i="35"/>
  <c r="DC101" i="35"/>
  <c r="BF101" i="36" s="1"/>
  <c r="DA121" i="35"/>
  <c r="W121" i="36" s="1"/>
  <c r="DA161" i="35"/>
  <c r="D161" i="36" s="1"/>
  <c r="DA143" i="35"/>
  <c r="E143" i="36" s="1"/>
  <c r="H137" i="36"/>
  <c r="DC145" i="35"/>
  <c r="CF145" i="36" s="1"/>
  <c r="CV157" i="36"/>
  <c r="DB63" i="35"/>
  <c r="CU63" i="36" s="1"/>
  <c r="CY162" i="36"/>
  <c r="DC109" i="35"/>
  <c r="BQ109" i="36" s="1"/>
  <c r="M137" i="36"/>
  <c r="DA104" i="35"/>
  <c r="AG104" i="36" s="1"/>
  <c r="DC70" i="35"/>
  <c r="CL70" i="36" s="1"/>
  <c r="DB142" i="35"/>
  <c r="CW142" i="36" s="1"/>
  <c r="DA66" i="35"/>
  <c r="H66" i="36" s="1"/>
  <c r="CQ157" i="36"/>
  <c r="DB138" i="35"/>
  <c r="CS138" i="36" s="1"/>
  <c r="DC100" i="35"/>
  <c r="CA100" i="36" s="1"/>
  <c r="DB141" i="35"/>
  <c r="CZ141" i="36" s="1"/>
  <c r="DC164" i="35"/>
  <c r="BY164" i="36" s="1"/>
  <c r="DA68" i="35"/>
  <c r="M68" i="36" s="1"/>
  <c r="DB108" i="35"/>
  <c r="CR108" i="36" s="1"/>
  <c r="DC134" i="35"/>
  <c r="CL134" i="36" s="1"/>
  <c r="CV121" i="36"/>
  <c r="DC131" i="35"/>
  <c r="AR131" i="36" s="1"/>
  <c r="DB69" i="35"/>
  <c r="CS69" i="36" s="1"/>
  <c r="DB148" i="35"/>
  <c r="CS148" i="36" s="1"/>
  <c r="DC158" i="35"/>
  <c r="CC158" i="36" s="1"/>
  <c r="DB149" i="35"/>
  <c r="CN149" i="36" s="1"/>
  <c r="DC59" i="35"/>
  <c r="AL59" i="36" s="1"/>
  <c r="DC154" i="35"/>
  <c r="AW154" i="36" s="1"/>
  <c r="AA137" i="36"/>
  <c r="DC146" i="35"/>
  <c r="BU146" i="36" s="1"/>
  <c r="DB146" i="35"/>
  <c r="CZ146" i="36" s="1"/>
  <c r="DC150" i="35"/>
  <c r="AY150" i="36" s="1"/>
  <c r="DB164" i="35"/>
  <c r="CQ164" i="36" s="1"/>
  <c r="DB89" i="35"/>
  <c r="CM89" i="36" s="1"/>
  <c r="DA84" i="35"/>
  <c r="AF84" i="36" s="1"/>
  <c r="DA103" i="35"/>
  <c r="N103" i="36" s="1"/>
  <c r="DA72" i="35"/>
  <c r="AC72" i="36" s="1"/>
  <c r="DA59" i="35"/>
  <c r="G59" i="36" s="1"/>
  <c r="DB86" i="35"/>
  <c r="CW86" i="36" s="1"/>
  <c r="DC151" i="35"/>
  <c r="BT151" i="36" s="1"/>
  <c r="DA159" i="35"/>
  <c r="Y159" i="36" s="1"/>
  <c r="DB95" i="35"/>
  <c r="CX95" i="36" s="1"/>
  <c r="T132" i="36"/>
  <c r="DB139" i="35"/>
  <c r="CP139" i="36" s="1"/>
  <c r="BX71" i="36"/>
  <c r="DB97" i="35"/>
  <c r="CV97" i="36" s="1"/>
  <c r="CT162" i="36"/>
  <c r="DA151" i="35"/>
  <c r="H132" i="36"/>
  <c r="DA70" i="35"/>
  <c r="I70" i="36" s="1"/>
  <c r="DC83" i="35"/>
  <c r="BZ83" i="36" s="1"/>
  <c r="DA82" i="35"/>
  <c r="K82" i="36" s="1"/>
  <c r="Q132" i="36"/>
  <c r="DB135" i="35"/>
  <c r="CU135" i="36" s="1"/>
  <c r="DC155" i="35"/>
  <c r="CH155" i="36" s="1"/>
  <c r="D132" i="36"/>
  <c r="CZ162" i="36"/>
  <c r="DC139" i="35"/>
  <c r="CF139" i="36" s="1"/>
  <c r="DA147" i="35"/>
  <c r="I147" i="36" s="1"/>
  <c r="DB70" i="35"/>
  <c r="CP70" i="36" s="1"/>
  <c r="DC160" i="35"/>
  <c r="BK160" i="36" s="1"/>
  <c r="CW157" i="36"/>
  <c r="DB144" i="35"/>
  <c r="CW144" i="36" s="1"/>
  <c r="DC66" i="35"/>
  <c r="BQ66" i="36" s="1"/>
  <c r="DA138" i="35"/>
  <c r="F138" i="36" s="1"/>
  <c r="DC126" i="35"/>
  <c r="CJ126" i="36" s="1"/>
  <c r="W132" i="36"/>
  <c r="I137" i="36"/>
  <c r="BY161" i="36"/>
  <c r="DB133" i="35"/>
  <c r="CZ133" i="36" s="1"/>
  <c r="DB87" i="35"/>
  <c r="CW87" i="36" s="1"/>
  <c r="CR162" i="36"/>
  <c r="DC162" i="35"/>
  <c r="BJ162" i="36" s="1"/>
  <c r="AE132" i="36"/>
  <c r="DB84" i="35"/>
  <c r="CR84" i="36" s="1"/>
  <c r="DA83" i="35"/>
  <c r="AB83" i="36" s="1"/>
  <c r="DA98" i="35"/>
  <c r="Q98" i="36" s="1"/>
  <c r="DA67" i="35"/>
  <c r="O67" i="36" s="1"/>
  <c r="CO162" i="36"/>
  <c r="DA97" i="35"/>
  <c r="M97" i="36" s="1"/>
  <c r="DA135" i="35"/>
  <c r="AA135" i="36" s="1"/>
  <c r="DC159" i="35"/>
  <c r="AX159" i="36" s="1"/>
  <c r="DB143" i="35"/>
  <c r="CY143" i="36" s="1"/>
  <c r="DB163" i="35"/>
  <c r="CQ163" i="36" s="1"/>
  <c r="DC86" i="35"/>
  <c r="CA86" i="36" s="1"/>
  <c r="DC138" i="35"/>
  <c r="BV138" i="36" s="1"/>
  <c r="DC93" i="35"/>
  <c r="AM93" i="36" s="1"/>
  <c r="DB158" i="35"/>
  <c r="BH161" i="36"/>
  <c r="DA74" i="35"/>
  <c r="Y74" i="36" s="1"/>
  <c r="AR71" i="36"/>
  <c r="DC97" i="35"/>
  <c r="CI97" i="36" s="1"/>
  <c r="DB68" i="35"/>
  <c r="CY68" i="36" s="1"/>
  <c r="DA152" i="35"/>
  <c r="W152" i="36" s="1"/>
  <c r="CG153" i="36"/>
  <c r="DA157" i="35"/>
  <c r="I157" i="36" s="1"/>
  <c r="DA111" i="35"/>
  <c r="I111" i="36" s="1"/>
  <c r="Z132" i="36"/>
  <c r="M148" i="36"/>
  <c r="DC78" i="35"/>
  <c r="AY78" i="36" s="1"/>
  <c r="DC60" i="35"/>
  <c r="BW60" i="36" s="1"/>
  <c r="DB99" i="35"/>
  <c r="CV99" i="36" s="1"/>
  <c r="DC117" i="35"/>
  <c r="BK117" i="36" s="1"/>
  <c r="BP161" i="36"/>
  <c r="AN161" i="36"/>
  <c r="DA154" i="35"/>
  <c r="AD154" i="36" s="1"/>
  <c r="DB156" i="35"/>
  <c r="CT156" i="36" s="1"/>
  <c r="DA142" i="35"/>
  <c r="Y142" i="36" s="1"/>
  <c r="DC147" i="35"/>
  <c r="AM147" i="36" s="1"/>
  <c r="DC130" i="35"/>
  <c r="AL130" i="36" s="1"/>
  <c r="DB136" i="35"/>
  <c r="CO136" i="36" s="1"/>
  <c r="DA158" i="35"/>
  <c r="U158" i="36" s="1"/>
  <c r="DB62" i="35"/>
  <c r="CU62" i="36" s="1"/>
  <c r="DC69" i="35"/>
  <c r="BP69" i="36" s="1"/>
  <c r="DC76" i="35"/>
  <c r="AI76" i="36" s="1"/>
  <c r="DA81" i="35"/>
  <c r="AB81" i="36" s="1"/>
  <c r="DA71" i="35"/>
  <c r="O71" i="36" s="1"/>
  <c r="CW162" i="36"/>
  <c r="CE153" i="36"/>
  <c r="BG91" i="36"/>
  <c r="BL91" i="36"/>
  <c r="AP161" i="36"/>
  <c r="DA145" i="35"/>
  <c r="AB145" i="36" s="1"/>
  <c r="DB114" i="35"/>
  <c r="CX114" i="36" s="1"/>
  <c r="DA133" i="35"/>
  <c r="CN154" i="36"/>
  <c r="AL82" i="36"/>
  <c r="CS162" i="36"/>
  <c r="F113" i="38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I114" i="38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H23" i="37"/>
  <c r="Q23" i="37" s="1"/>
  <c r="M23" i="37"/>
  <c r="N23" i="37"/>
  <c r="R23" i="37" s="1"/>
  <c r="AJ115" i="36" l="1"/>
  <c r="BV82" i="36"/>
  <c r="BH82" i="36"/>
  <c r="H153" i="36"/>
  <c r="AW153" i="36"/>
  <c r="CR132" i="36"/>
  <c r="AV156" i="36"/>
  <c r="BO67" i="36"/>
  <c r="BU87" i="36"/>
  <c r="BM67" i="36"/>
  <c r="BP153" i="36"/>
  <c r="BL153" i="36"/>
  <c r="CG156" i="36"/>
  <c r="BI149" i="36"/>
  <c r="BY153" i="36"/>
  <c r="BV153" i="36"/>
  <c r="BU153" i="36"/>
  <c r="AR153" i="36"/>
  <c r="CG115" i="36"/>
  <c r="BK91" i="36"/>
  <c r="AY153" i="36"/>
  <c r="AU91" i="36"/>
  <c r="CK71" i="36"/>
  <c r="CL74" i="36"/>
  <c r="CJ124" i="36"/>
  <c r="CL144" i="36"/>
  <c r="CK82" i="36"/>
  <c r="CK148" i="36"/>
  <c r="CL119" i="36"/>
  <c r="CJ90" i="36"/>
  <c r="CI147" i="36"/>
  <c r="CL140" i="36"/>
  <c r="CL60" i="36"/>
  <c r="CK156" i="36"/>
  <c r="CL122" i="36"/>
  <c r="CI163" i="36"/>
  <c r="CL163" i="36"/>
  <c r="CJ144" i="36"/>
  <c r="CJ153" i="36"/>
  <c r="CL132" i="36"/>
  <c r="CI131" i="36"/>
  <c r="CJ161" i="36"/>
  <c r="CK139" i="36"/>
  <c r="CL85" i="36"/>
  <c r="CI70" i="36"/>
  <c r="CI140" i="36"/>
  <c r="CJ73" i="36"/>
  <c r="CK81" i="36"/>
  <c r="CI119" i="36"/>
  <c r="CL135" i="36"/>
  <c r="CI160" i="36"/>
  <c r="CI84" i="36"/>
  <c r="CK127" i="36"/>
  <c r="CK90" i="36"/>
  <c r="CJ143" i="36"/>
  <c r="CI126" i="36"/>
  <c r="CL123" i="36"/>
  <c r="CL126" i="36"/>
  <c r="CL104" i="36"/>
  <c r="CK106" i="36"/>
  <c r="CI154" i="36"/>
  <c r="CJ119" i="36"/>
  <c r="CI90" i="36"/>
  <c r="CJ137" i="36"/>
  <c r="CK121" i="36"/>
  <c r="CJ103" i="36"/>
  <c r="CK76" i="36"/>
  <c r="CJ61" i="36"/>
  <c r="CL110" i="36"/>
  <c r="CL164" i="36"/>
  <c r="CK157" i="36"/>
  <c r="CI65" i="36"/>
  <c r="CJ75" i="36"/>
  <c r="CK70" i="36"/>
  <c r="CL71" i="36"/>
  <c r="CK72" i="36"/>
  <c r="CI75" i="36"/>
  <c r="CJ120" i="36"/>
  <c r="CK162" i="36"/>
  <c r="CL67" i="36"/>
  <c r="CI109" i="36"/>
  <c r="CL61" i="36"/>
  <c r="CK143" i="36"/>
  <c r="CK136" i="36"/>
  <c r="CK150" i="36"/>
  <c r="CI101" i="36"/>
  <c r="CJ129" i="36"/>
  <c r="CI132" i="36"/>
  <c r="CL59" i="36"/>
  <c r="CJ151" i="36"/>
  <c r="CK112" i="36"/>
  <c r="CK119" i="36"/>
  <c r="CJ67" i="36"/>
  <c r="CL138" i="36"/>
  <c r="CJ81" i="36"/>
  <c r="CK99" i="36"/>
  <c r="CL69" i="36"/>
  <c r="CK110" i="36"/>
  <c r="CK160" i="36"/>
  <c r="CK115" i="36"/>
  <c r="CK151" i="36"/>
  <c r="CJ112" i="36"/>
  <c r="CI86" i="36"/>
  <c r="CK152" i="36"/>
  <c r="CI134" i="36"/>
  <c r="CJ141" i="36"/>
  <c r="CJ69" i="36"/>
  <c r="CL92" i="36"/>
  <c r="CJ117" i="36"/>
  <c r="CL97" i="36"/>
  <c r="CI104" i="36"/>
  <c r="CL161" i="36"/>
  <c r="CI164" i="36"/>
  <c r="CL127" i="36"/>
  <c r="CK79" i="36"/>
  <c r="CI92" i="36"/>
  <c r="CI89" i="36"/>
  <c r="CK111" i="36"/>
  <c r="CI114" i="36"/>
  <c r="CL105" i="36"/>
  <c r="CK77" i="36"/>
  <c r="CJ150" i="36"/>
  <c r="CJ86" i="36"/>
  <c r="CJ162" i="36"/>
  <c r="CJ105" i="36"/>
  <c r="CI133" i="36"/>
  <c r="CK63" i="36"/>
  <c r="CK61" i="36"/>
  <c r="CJ145" i="36"/>
  <c r="CI68" i="36"/>
  <c r="CJ74" i="36"/>
  <c r="CJ139" i="36"/>
  <c r="CI110" i="36"/>
  <c r="CK102" i="36"/>
  <c r="CL162" i="36"/>
  <c r="CL63" i="36"/>
  <c r="CL64" i="36"/>
  <c r="CL159" i="36"/>
  <c r="CL73" i="36"/>
  <c r="CI62" i="36"/>
  <c r="CI121" i="36"/>
  <c r="CL82" i="36"/>
  <c r="CK75" i="36"/>
  <c r="CL111" i="36"/>
  <c r="CJ111" i="36"/>
  <c r="CK158" i="36"/>
  <c r="CI130" i="36"/>
  <c r="CJ80" i="36"/>
  <c r="CJ130" i="36"/>
  <c r="CK138" i="36"/>
  <c r="CI87" i="36"/>
  <c r="CL124" i="36"/>
  <c r="CJ135" i="36"/>
  <c r="CL130" i="36"/>
  <c r="CJ123" i="36"/>
  <c r="CK125" i="36"/>
  <c r="CK159" i="36"/>
  <c r="CI150" i="36"/>
  <c r="CI96" i="36"/>
  <c r="CK97" i="36"/>
  <c r="CI81" i="36"/>
  <c r="CI93" i="36"/>
  <c r="CI136" i="36"/>
  <c r="CK105" i="36"/>
  <c r="CJ106" i="36"/>
  <c r="CI95" i="36"/>
  <c r="CI123" i="36"/>
  <c r="CL62" i="36"/>
  <c r="CJ146" i="36"/>
  <c r="CL72" i="36"/>
  <c r="CL154" i="36"/>
  <c r="CL158" i="36"/>
  <c r="CK126" i="36"/>
  <c r="CL68" i="36"/>
  <c r="CL101" i="36"/>
  <c r="CK68" i="36"/>
  <c r="CJ99" i="36"/>
  <c r="CJ115" i="36"/>
  <c r="CL88" i="36"/>
  <c r="CL116" i="36"/>
  <c r="CK96" i="36"/>
  <c r="CL155" i="36"/>
  <c r="CL148" i="36"/>
  <c r="CL75" i="36"/>
  <c r="CJ66" i="36"/>
  <c r="CI100" i="36"/>
  <c r="CJ84" i="36"/>
  <c r="CJ164" i="36"/>
  <c r="CL96" i="36"/>
  <c r="CI148" i="36"/>
  <c r="CJ72" i="36"/>
  <c r="CK134" i="36"/>
  <c r="CL133" i="36"/>
  <c r="CJ87" i="36"/>
  <c r="CK74" i="36"/>
  <c r="CJ157" i="36"/>
  <c r="CL150" i="36"/>
  <c r="CI105" i="36"/>
  <c r="CI79" i="36"/>
  <c r="CL94" i="36"/>
  <c r="CJ96" i="36"/>
  <c r="CK113" i="36"/>
  <c r="CJ136" i="36"/>
  <c r="CK147" i="36"/>
  <c r="CJ78" i="36"/>
  <c r="CI108" i="36"/>
  <c r="CJ155" i="36"/>
  <c r="CL91" i="36"/>
  <c r="CI112" i="36"/>
  <c r="CL142" i="36"/>
  <c r="CI61" i="36"/>
  <c r="CI116" i="36"/>
  <c r="CK100" i="36"/>
  <c r="CJ83" i="36"/>
  <c r="CK163" i="36"/>
  <c r="CJ88" i="36"/>
  <c r="CL77" i="36"/>
  <c r="CJ158" i="36"/>
  <c r="CI98" i="36"/>
  <c r="CI129" i="36"/>
  <c r="CI76" i="36"/>
  <c r="CL76" i="36"/>
  <c r="CL89" i="36"/>
  <c r="CJ91" i="36"/>
  <c r="CK92" i="36"/>
  <c r="CJ92" i="36"/>
  <c r="CI107" i="36"/>
  <c r="CI69" i="36"/>
  <c r="CJ60" i="36"/>
  <c r="CK122" i="36"/>
  <c r="CL109" i="36"/>
  <c r="CJ159" i="36"/>
  <c r="CJ63" i="36"/>
  <c r="CL114" i="36"/>
  <c r="CI153" i="36"/>
  <c r="CI59" i="36"/>
  <c r="CK133" i="36"/>
  <c r="CJ107" i="36"/>
  <c r="CI80" i="36"/>
  <c r="CK104" i="36"/>
  <c r="CL125" i="36"/>
  <c r="CI139" i="36"/>
  <c r="CK78" i="36"/>
  <c r="CI128" i="36"/>
  <c r="CK91" i="36"/>
  <c r="CI83" i="36"/>
  <c r="CL102" i="36"/>
  <c r="CK86" i="36"/>
  <c r="CJ132" i="36"/>
  <c r="CJ59" i="36"/>
  <c r="CK132" i="36"/>
  <c r="CJ62" i="36"/>
  <c r="CJ82" i="36"/>
  <c r="CL83" i="36"/>
  <c r="CJ108" i="36"/>
  <c r="CI115" i="36"/>
  <c r="CI94" i="36"/>
  <c r="CI64" i="36"/>
  <c r="CI117" i="36"/>
  <c r="CL86" i="36"/>
  <c r="CK67" i="36"/>
  <c r="CI74" i="36"/>
  <c r="CL146" i="36"/>
  <c r="CJ140" i="36"/>
  <c r="CI144" i="36"/>
  <c r="CJ98" i="36"/>
  <c r="CJ109" i="36"/>
  <c r="CI71" i="36"/>
  <c r="CJ85" i="36"/>
  <c r="CJ71" i="36"/>
  <c r="CK98" i="36"/>
  <c r="CI162" i="36"/>
  <c r="CI60" i="36"/>
  <c r="CK153" i="36"/>
  <c r="CJ156" i="36"/>
  <c r="CK109" i="36"/>
  <c r="CK62" i="36"/>
  <c r="CJ64" i="36"/>
  <c r="CL153" i="36"/>
  <c r="CJ68" i="36"/>
  <c r="CI77" i="36"/>
  <c r="CK140" i="36"/>
  <c r="CI78" i="36"/>
  <c r="CI145" i="36"/>
  <c r="CJ116" i="36"/>
  <c r="CL131" i="36"/>
  <c r="CK145" i="36"/>
  <c r="CJ97" i="36"/>
  <c r="CJ77" i="36"/>
  <c r="CL160" i="36"/>
  <c r="CK135" i="36"/>
  <c r="CL65" i="36"/>
  <c r="CL103" i="36"/>
  <c r="CJ134" i="36"/>
  <c r="CL139" i="36"/>
  <c r="CK87" i="36"/>
  <c r="CK142" i="36"/>
  <c r="CL137" i="36"/>
  <c r="CK120" i="36"/>
  <c r="CK149" i="36"/>
  <c r="CK137" i="36"/>
  <c r="CJ65" i="36"/>
  <c r="CK155" i="36"/>
  <c r="CJ93" i="36"/>
  <c r="CL100" i="36"/>
  <c r="CJ94" i="36"/>
  <c r="CJ147" i="36"/>
  <c r="CL95" i="36"/>
  <c r="CJ154" i="36"/>
  <c r="CI91" i="36"/>
  <c r="CJ110" i="36"/>
  <c r="CK84" i="36"/>
  <c r="CJ131" i="36"/>
  <c r="CJ152" i="36"/>
  <c r="CI159" i="36"/>
  <c r="CJ160" i="36"/>
  <c r="CJ142" i="36"/>
  <c r="CK65" i="36"/>
  <c r="CL143" i="36"/>
  <c r="CK69" i="36"/>
  <c r="CK85" i="36"/>
  <c r="CL81" i="36"/>
  <c r="CI66" i="36"/>
  <c r="CK94" i="36"/>
  <c r="CK101" i="36"/>
  <c r="CI85" i="36"/>
  <c r="CK118" i="36"/>
  <c r="CL108" i="36"/>
  <c r="CI124" i="36"/>
  <c r="CJ101" i="36"/>
  <c r="CI152" i="36"/>
  <c r="CL80" i="36"/>
  <c r="CK64" i="36"/>
  <c r="CI127" i="36"/>
  <c r="CI118" i="36"/>
  <c r="CK144" i="36"/>
  <c r="CJ104" i="36"/>
  <c r="CK66" i="36"/>
  <c r="CJ89" i="36"/>
  <c r="CL93" i="36"/>
  <c r="CJ70" i="36"/>
  <c r="CL87" i="36"/>
  <c r="CL66" i="36"/>
  <c r="CL84" i="36"/>
  <c r="CK124" i="36"/>
  <c r="CK88" i="36"/>
  <c r="CJ122" i="36"/>
  <c r="CK131" i="36"/>
  <c r="CJ121" i="36"/>
  <c r="CL136" i="36"/>
  <c r="CI111" i="36"/>
  <c r="CJ118" i="36"/>
  <c r="CI99" i="36"/>
  <c r="CI156" i="36"/>
  <c r="CI113" i="36"/>
  <c r="CK107" i="36"/>
  <c r="CK83" i="36"/>
  <c r="CK95" i="36"/>
  <c r="CL118" i="36"/>
  <c r="CL152" i="36"/>
  <c r="CL113" i="36"/>
  <c r="CL147" i="36"/>
  <c r="CL117" i="36"/>
  <c r="CI120" i="36"/>
  <c r="CL128" i="36"/>
  <c r="CL78" i="36"/>
  <c r="CI122" i="36"/>
  <c r="CJ149" i="36"/>
  <c r="CI125" i="36"/>
  <c r="CJ113" i="36"/>
  <c r="CK123" i="36"/>
  <c r="CK114" i="36"/>
  <c r="CK80" i="36"/>
  <c r="CK164" i="36"/>
  <c r="CJ128" i="36"/>
  <c r="CK161" i="36"/>
  <c r="CK129" i="36"/>
  <c r="CL157" i="36"/>
  <c r="CK117" i="36"/>
  <c r="CI157" i="36"/>
  <c r="CJ133" i="36"/>
  <c r="CI141" i="36"/>
  <c r="CI161" i="36"/>
  <c r="CK73" i="36"/>
  <c r="CL106" i="36"/>
  <c r="CJ148" i="36"/>
  <c r="CL120" i="36"/>
  <c r="CK128" i="36"/>
  <c r="CI106" i="36"/>
  <c r="CI158" i="36"/>
  <c r="CI103" i="36"/>
  <c r="CI102" i="36"/>
  <c r="CI63" i="36"/>
  <c r="CL115" i="36"/>
  <c r="CL151" i="36"/>
  <c r="CL90" i="36"/>
  <c r="CJ95" i="36"/>
  <c r="CK103" i="36"/>
  <c r="CJ127" i="36"/>
  <c r="CK130" i="36"/>
  <c r="CI135" i="36"/>
  <c r="CJ100" i="36"/>
  <c r="CJ102" i="36"/>
  <c r="CL156" i="36"/>
  <c r="CK59" i="36"/>
  <c r="CI146" i="36"/>
  <c r="CL129" i="36"/>
  <c r="CK60" i="36"/>
  <c r="CJ79" i="36"/>
  <c r="CL99" i="36"/>
  <c r="CI151" i="36"/>
  <c r="CJ114" i="36"/>
  <c r="CK89" i="36"/>
  <c r="CL112" i="36"/>
  <c r="CK141" i="36"/>
  <c r="CJ76" i="36"/>
  <c r="CI143" i="36"/>
  <c r="CK108" i="36"/>
  <c r="CJ138" i="36"/>
  <c r="CI149" i="36"/>
  <c r="CK146" i="36"/>
  <c r="CI67" i="36"/>
  <c r="CL121" i="36"/>
  <c r="CJ125" i="36"/>
  <c r="CI138" i="36"/>
  <c r="CL149" i="36"/>
  <c r="CL141" i="36"/>
  <c r="CL107" i="36"/>
  <c r="CL79" i="36"/>
  <c r="CK154" i="36"/>
  <c r="CK93" i="36"/>
  <c r="CI88" i="36"/>
  <c r="CL145" i="36"/>
  <c r="CI155" i="36"/>
  <c r="CH153" i="36"/>
  <c r="CD91" i="36"/>
  <c r="CN137" i="36"/>
  <c r="CO109" i="36"/>
  <c r="BZ161" i="36"/>
  <c r="AH148" i="36"/>
  <c r="BW161" i="36"/>
  <c r="AZ161" i="36"/>
  <c r="AJ82" i="36"/>
  <c r="AY77" i="36"/>
  <c r="AL103" i="36"/>
  <c r="AM161" i="36"/>
  <c r="BX82" i="36"/>
  <c r="BI103" i="36"/>
  <c r="AN77" i="36"/>
  <c r="BA82" i="36"/>
  <c r="BF77" i="36"/>
  <c r="BM87" i="36"/>
  <c r="BE77" i="36"/>
  <c r="AP82" i="36"/>
  <c r="AN82" i="36"/>
  <c r="AK161" i="36"/>
  <c r="AP103" i="36"/>
  <c r="AT103" i="36"/>
  <c r="AZ105" i="36"/>
  <c r="AT82" i="36"/>
  <c r="BS82" i="36"/>
  <c r="CY153" i="36"/>
  <c r="BY82" i="36"/>
  <c r="BI161" i="36"/>
  <c r="BL161" i="36"/>
  <c r="O148" i="36"/>
  <c r="AM103" i="36"/>
  <c r="BD161" i="36"/>
  <c r="CT74" i="36"/>
  <c r="G148" i="36"/>
  <c r="CG77" i="36"/>
  <c r="BM82" i="36"/>
  <c r="AK82" i="36"/>
  <c r="AJ77" i="36"/>
  <c r="BS103" i="36"/>
  <c r="CE82" i="36"/>
  <c r="BR82" i="36"/>
  <c r="BO103" i="36"/>
  <c r="BV103" i="36"/>
  <c r="BV161" i="36"/>
  <c r="H148" i="36"/>
  <c r="CC103" i="36"/>
  <c r="CT153" i="36"/>
  <c r="BL82" i="36"/>
  <c r="BW103" i="36"/>
  <c r="BL103" i="36"/>
  <c r="U65" i="36"/>
  <c r="AS113" i="36"/>
  <c r="CB113" i="36"/>
  <c r="I80" i="36"/>
  <c r="BK163" i="36"/>
  <c r="Y69" i="36"/>
  <c r="AU163" i="36"/>
  <c r="AQ91" i="36"/>
  <c r="AZ163" i="36"/>
  <c r="AP118" i="36"/>
  <c r="N69" i="36"/>
  <c r="AW163" i="36"/>
  <c r="BB163" i="36"/>
  <c r="CG91" i="36"/>
  <c r="X117" i="36"/>
  <c r="BJ91" i="36"/>
  <c r="V117" i="36"/>
  <c r="L69" i="36"/>
  <c r="BM118" i="36"/>
  <c r="BZ163" i="36"/>
  <c r="CD163" i="36"/>
  <c r="AC69" i="36"/>
  <c r="BB91" i="36"/>
  <c r="BO91" i="36"/>
  <c r="AY91" i="36"/>
  <c r="BR163" i="36"/>
  <c r="S117" i="36"/>
  <c r="AV163" i="36"/>
  <c r="Y117" i="36"/>
  <c r="W108" i="36"/>
  <c r="R117" i="36"/>
  <c r="S69" i="36"/>
  <c r="BA91" i="36"/>
  <c r="CF91" i="36"/>
  <c r="Z119" i="36"/>
  <c r="CF118" i="36"/>
  <c r="BT118" i="36"/>
  <c r="AA117" i="36"/>
  <c r="AM156" i="36"/>
  <c r="R153" i="36"/>
  <c r="BQ156" i="36"/>
  <c r="CV118" i="36"/>
  <c r="AD153" i="36"/>
  <c r="AQ84" i="36"/>
  <c r="S65" i="36"/>
  <c r="AS161" i="36"/>
  <c r="AA148" i="36"/>
  <c r="BU161" i="36"/>
  <c r="X148" i="36"/>
  <c r="CE103" i="36"/>
  <c r="BO149" i="36"/>
  <c r="CC153" i="36"/>
  <c r="AL153" i="36"/>
  <c r="CB67" i="36"/>
  <c r="BE153" i="36"/>
  <c r="AJ153" i="36"/>
  <c r="BH153" i="36"/>
  <c r="AM153" i="36"/>
  <c r="BC153" i="36"/>
  <c r="AK67" i="36"/>
  <c r="BN153" i="36"/>
  <c r="CD153" i="36"/>
  <c r="BB153" i="36"/>
  <c r="BS153" i="36"/>
  <c r="CR109" i="36"/>
  <c r="BD67" i="36"/>
  <c r="AK90" i="36"/>
  <c r="BX74" i="36"/>
  <c r="K77" i="36"/>
  <c r="CE156" i="36"/>
  <c r="BN156" i="36"/>
  <c r="Z153" i="36"/>
  <c r="CA156" i="36"/>
  <c r="O153" i="36"/>
  <c r="AF153" i="36"/>
  <c r="AC153" i="36"/>
  <c r="Q153" i="36"/>
  <c r="BI156" i="36"/>
  <c r="N153" i="36"/>
  <c r="AJ156" i="36"/>
  <c r="D153" i="36"/>
  <c r="I153" i="36"/>
  <c r="CB156" i="36"/>
  <c r="F153" i="36"/>
  <c r="BO156" i="36"/>
  <c r="P153" i="36"/>
  <c r="BU156" i="36"/>
  <c r="L153" i="36"/>
  <c r="BJ156" i="36"/>
  <c r="BX156" i="36"/>
  <c r="BC156" i="36"/>
  <c r="CP118" i="36"/>
  <c r="AK156" i="36"/>
  <c r="AG153" i="36"/>
  <c r="J153" i="36"/>
  <c r="BW156" i="36"/>
  <c r="AW156" i="36"/>
  <c r="AP156" i="36"/>
  <c r="AR156" i="36"/>
  <c r="AK144" i="36"/>
  <c r="AE77" i="36"/>
  <c r="CQ85" i="36"/>
  <c r="BX144" i="36"/>
  <c r="S90" i="36"/>
  <c r="H162" i="36"/>
  <c r="AT144" i="36"/>
  <c r="Y105" i="36"/>
  <c r="AA77" i="36"/>
  <c r="BE144" i="36"/>
  <c r="T162" i="36"/>
  <c r="AA90" i="36"/>
  <c r="BS144" i="36"/>
  <c r="AP144" i="36"/>
  <c r="X77" i="36"/>
  <c r="J105" i="36"/>
  <c r="Q162" i="36"/>
  <c r="AP115" i="36"/>
  <c r="CG113" i="36"/>
  <c r="F80" i="36"/>
  <c r="CH61" i="36"/>
  <c r="BH115" i="36"/>
  <c r="CC115" i="36"/>
  <c r="J80" i="36"/>
  <c r="BV113" i="36"/>
  <c r="BQ115" i="36"/>
  <c r="CB105" i="36"/>
  <c r="BV115" i="36"/>
  <c r="CF115" i="36"/>
  <c r="BT113" i="36"/>
  <c r="L80" i="36"/>
  <c r="E153" i="36"/>
  <c r="AO115" i="36"/>
  <c r="AH88" i="36"/>
  <c r="BJ113" i="36"/>
  <c r="BD105" i="36"/>
  <c r="G153" i="36"/>
  <c r="BY113" i="36"/>
  <c r="K113" i="36"/>
  <c r="AG113" i="36"/>
  <c r="BF122" i="36"/>
  <c r="G113" i="36"/>
  <c r="N139" i="36"/>
  <c r="F117" i="36"/>
  <c r="BO163" i="36"/>
  <c r="AR91" i="36"/>
  <c r="L117" i="36"/>
  <c r="BH163" i="36"/>
  <c r="CQ137" i="36"/>
  <c r="M119" i="36"/>
  <c r="CA118" i="36"/>
  <c r="BJ163" i="36"/>
  <c r="BP118" i="36"/>
  <c r="BA163" i="36"/>
  <c r="O119" i="36"/>
  <c r="N119" i="36"/>
  <c r="G117" i="36"/>
  <c r="BK118" i="36"/>
  <c r="AS163" i="36"/>
  <c r="G69" i="36"/>
  <c r="AO163" i="36"/>
  <c r="BD163" i="36"/>
  <c r="AA119" i="36"/>
  <c r="Z117" i="36"/>
  <c r="BH98" i="36"/>
  <c r="CG118" i="36"/>
  <c r="Y119" i="36"/>
  <c r="AH117" i="36"/>
  <c r="AL163" i="36"/>
  <c r="CB91" i="36"/>
  <c r="AO118" i="36"/>
  <c r="BX91" i="36"/>
  <c r="CU137" i="36"/>
  <c r="AT163" i="36"/>
  <c r="W153" i="36"/>
  <c r="AR118" i="36"/>
  <c r="BV163" i="36"/>
  <c r="BF118" i="36"/>
  <c r="BE163" i="36"/>
  <c r="CE163" i="36"/>
  <c r="BY91" i="36"/>
  <c r="AD117" i="36"/>
  <c r="AL98" i="36"/>
  <c r="BT91" i="36"/>
  <c r="BP91" i="36"/>
  <c r="AT91" i="36"/>
  <c r="AR163" i="36"/>
  <c r="BT163" i="36"/>
  <c r="T69" i="36"/>
  <c r="AU118" i="36"/>
  <c r="CA91" i="36"/>
  <c r="CG163" i="36"/>
  <c r="Q69" i="36"/>
  <c r="AM163" i="36"/>
  <c r="I117" i="36"/>
  <c r="D69" i="36"/>
  <c r="AG69" i="36"/>
  <c r="AH69" i="36"/>
  <c r="AY118" i="36"/>
  <c r="D117" i="36"/>
  <c r="AW118" i="36"/>
  <c r="AX163" i="36"/>
  <c r="AX91" i="36"/>
  <c r="H69" i="36"/>
  <c r="U119" i="36"/>
  <c r="Q117" i="36"/>
  <c r="K69" i="36"/>
  <c r="J117" i="36"/>
  <c r="N117" i="36"/>
  <c r="CB163" i="36"/>
  <c r="AE106" i="36"/>
  <c r="BF91" i="36"/>
  <c r="BQ163" i="36"/>
  <c r="CH163" i="36"/>
  <c r="BZ91" i="36"/>
  <c r="AK163" i="36"/>
  <c r="BN163" i="36"/>
  <c r="BP163" i="36"/>
  <c r="CR137" i="36"/>
  <c r="BW91" i="36"/>
  <c r="AW91" i="36"/>
  <c r="BG163" i="36"/>
  <c r="BD98" i="36"/>
  <c r="AM118" i="36"/>
  <c r="CV159" i="36"/>
  <c r="AN91" i="36"/>
  <c r="BM163" i="36"/>
  <c r="I69" i="36"/>
  <c r="AF117" i="36"/>
  <c r="AB153" i="36"/>
  <c r="CC118" i="36"/>
  <c r="U69" i="36"/>
  <c r="AD119" i="36"/>
  <c r="T117" i="36"/>
  <c r="BY163" i="36"/>
  <c r="BX163" i="36"/>
  <c r="BL118" i="36"/>
  <c r="W117" i="36"/>
  <c r="AB117" i="36"/>
  <c r="CN109" i="36"/>
  <c r="CZ105" i="36"/>
  <c r="L122" i="36"/>
  <c r="Q120" i="36"/>
  <c r="CF84" i="36"/>
  <c r="BU61" i="36"/>
  <c r="H106" i="36"/>
  <c r="BU157" i="36"/>
  <c r="BM144" i="36"/>
  <c r="BB144" i="36"/>
  <c r="U162" i="36"/>
  <c r="S94" i="36"/>
  <c r="AY144" i="36"/>
  <c r="AF108" i="36"/>
  <c r="AB94" i="36"/>
  <c r="AD94" i="36"/>
  <c r="CY160" i="36"/>
  <c r="AL144" i="36"/>
  <c r="AQ144" i="36"/>
  <c r="G94" i="36"/>
  <c r="AJ144" i="36"/>
  <c r="CS160" i="36"/>
  <c r="T94" i="36"/>
  <c r="AZ144" i="36"/>
  <c r="T108" i="36"/>
  <c r="AC94" i="36"/>
  <c r="W162" i="36"/>
  <c r="CQ107" i="36"/>
  <c r="I162" i="36"/>
  <c r="BD144" i="36"/>
  <c r="BR144" i="36"/>
  <c r="CN160" i="36"/>
  <c r="E162" i="36"/>
  <c r="E94" i="36"/>
  <c r="BU144" i="36"/>
  <c r="BT144" i="36"/>
  <c r="CE85" i="36"/>
  <c r="BH144" i="36"/>
  <c r="BQ85" i="36"/>
  <c r="BN144" i="36"/>
  <c r="AS144" i="36"/>
  <c r="BV144" i="36"/>
  <c r="BJ144" i="36"/>
  <c r="W94" i="36"/>
  <c r="Y94" i="36"/>
  <c r="CT160" i="36"/>
  <c r="BA144" i="36"/>
  <c r="AE94" i="36"/>
  <c r="AR144" i="36"/>
  <c r="AA162" i="36"/>
  <c r="U94" i="36"/>
  <c r="S108" i="36"/>
  <c r="AV144" i="36"/>
  <c r="AF162" i="36"/>
  <c r="D162" i="36"/>
  <c r="O94" i="36"/>
  <c r="BZ144" i="36"/>
  <c r="AO144" i="36"/>
  <c r="BK144" i="36"/>
  <c r="CF144" i="36"/>
  <c r="P162" i="36"/>
  <c r="CA144" i="36"/>
  <c r="R94" i="36"/>
  <c r="H94" i="36"/>
  <c r="BQ144" i="36"/>
  <c r="BL144" i="36"/>
  <c r="N94" i="36"/>
  <c r="CW107" i="36"/>
  <c r="CZ107" i="36"/>
  <c r="CE144" i="36"/>
  <c r="AB162" i="36"/>
  <c r="BB85" i="36"/>
  <c r="BP144" i="36"/>
  <c r="Q108" i="36"/>
  <c r="AM144" i="36"/>
  <c r="AX144" i="36"/>
  <c r="AN144" i="36"/>
  <c r="Y162" i="36"/>
  <c r="Z162" i="36"/>
  <c r="D108" i="36"/>
  <c r="CD144" i="36"/>
  <c r="AW144" i="36"/>
  <c r="BY144" i="36"/>
  <c r="CO160" i="36"/>
  <c r="X108" i="36"/>
  <c r="T106" i="36"/>
  <c r="BJ84" i="36"/>
  <c r="BE84" i="36"/>
  <c r="Q122" i="36"/>
  <c r="CT159" i="36"/>
  <c r="BU84" i="36"/>
  <c r="W156" i="36"/>
  <c r="CN159" i="36"/>
  <c r="E106" i="36"/>
  <c r="BL84" i="36"/>
  <c r="CO159" i="36"/>
  <c r="J106" i="36"/>
  <c r="P106" i="36"/>
  <c r="CY159" i="36"/>
  <c r="AO84" i="36"/>
  <c r="BT84" i="36"/>
  <c r="AV84" i="36"/>
  <c r="CW110" i="36"/>
  <c r="BZ84" i="36"/>
  <c r="R88" i="36"/>
  <c r="BD84" i="36"/>
  <c r="O106" i="36"/>
  <c r="BB84" i="36"/>
  <c r="BI84" i="36"/>
  <c r="CA84" i="36"/>
  <c r="V120" i="36"/>
  <c r="CY123" i="36"/>
  <c r="CD84" i="36"/>
  <c r="CZ159" i="36"/>
  <c r="CZ145" i="36"/>
  <c r="CP145" i="36"/>
  <c r="AW85" i="36"/>
  <c r="CF87" i="36"/>
  <c r="R120" i="36"/>
  <c r="BS84" i="36"/>
  <c r="Z101" i="36"/>
  <c r="BR84" i="36"/>
  <c r="AF122" i="36"/>
  <c r="V106" i="36"/>
  <c r="Y106" i="36"/>
  <c r="CU110" i="36"/>
  <c r="CZ110" i="36"/>
  <c r="CZ123" i="36"/>
  <c r="AG120" i="36"/>
  <c r="S120" i="36"/>
  <c r="BY84" i="36"/>
  <c r="U156" i="36"/>
  <c r="U101" i="36"/>
  <c r="G120" i="36"/>
  <c r="AB106" i="36"/>
  <c r="AE122" i="36"/>
  <c r="CO110" i="36"/>
  <c r="AL84" i="36"/>
  <c r="AY84" i="36"/>
  <c r="BN84" i="36"/>
  <c r="D120" i="36"/>
  <c r="BK85" i="36"/>
  <c r="AS85" i="36"/>
  <c r="AT84" i="36"/>
  <c r="K156" i="36"/>
  <c r="BP84" i="36"/>
  <c r="Y156" i="36"/>
  <c r="AM84" i="36"/>
  <c r="CN110" i="36"/>
  <c r="I122" i="36"/>
  <c r="CT123" i="36"/>
  <c r="BG84" i="36"/>
  <c r="U106" i="36"/>
  <c r="BK84" i="36"/>
  <c r="AA106" i="36"/>
  <c r="M120" i="36"/>
  <c r="CS110" i="36"/>
  <c r="AG106" i="36"/>
  <c r="V101" i="36"/>
  <c r="AD106" i="36"/>
  <c r="BT87" i="36"/>
  <c r="AN87" i="36"/>
  <c r="AR84" i="36"/>
  <c r="G106" i="36"/>
  <c r="AS84" i="36"/>
  <c r="CC84" i="36"/>
  <c r="AW84" i="36"/>
  <c r="W106" i="36"/>
  <c r="AK84" i="36"/>
  <c r="CY110" i="36"/>
  <c r="D106" i="36"/>
  <c r="X106" i="36"/>
  <c r="Y120" i="36"/>
  <c r="CR110" i="36"/>
  <c r="CN123" i="36"/>
  <c r="BC84" i="36"/>
  <c r="CT110" i="36"/>
  <c r="BF84" i="36"/>
  <c r="AJ84" i="36"/>
  <c r="M106" i="36"/>
  <c r="CV110" i="36"/>
  <c r="S156" i="36"/>
  <c r="CP110" i="36"/>
  <c r="CX123" i="36"/>
  <c r="K120" i="36"/>
  <c r="AF120" i="36"/>
  <c r="BH84" i="36"/>
  <c r="AU84" i="36"/>
  <c r="R106" i="36"/>
  <c r="F106" i="36"/>
  <c r="BW84" i="36"/>
  <c r="CG84" i="36"/>
  <c r="BP85" i="36"/>
  <c r="O122" i="36"/>
  <c r="E120" i="36"/>
  <c r="AP84" i="36"/>
  <c r="AF106" i="36"/>
  <c r="F122" i="36"/>
  <c r="AB122" i="36"/>
  <c r="R122" i="36"/>
  <c r="CE84" i="36"/>
  <c r="P120" i="36"/>
  <c r="AX84" i="36"/>
  <c r="CO123" i="36"/>
  <c r="BX84" i="36"/>
  <c r="BV84" i="36"/>
  <c r="BQ84" i="36"/>
  <c r="P122" i="36"/>
  <c r="E122" i="36"/>
  <c r="AH106" i="36"/>
  <c r="Z122" i="36"/>
  <c r="L106" i="36"/>
  <c r="CU123" i="36"/>
  <c r="CH84" i="36"/>
  <c r="BB67" i="36"/>
  <c r="BX85" i="36"/>
  <c r="CS145" i="36"/>
  <c r="CN104" i="36"/>
  <c r="CO145" i="36"/>
  <c r="BR85" i="36"/>
  <c r="AR85" i="36"/>
  <c r="CW145" i="36"/>
  <c r="AU85" i="36"/>
  <c r="BN85" i="36"/>
  <c r="AT85" i="36"/>
  <c r="BD85" i="36"/>
  <c r="BG85" i="36"/>
  <c r="AJ85" i="36"/>
  <c r="N101" i="36"/>
  <c r="CX145" i="36"/>
  <c r="K128" i="36"/>
  <c r="BV85" i="36"/>
  <c r="CA85" i="36"/>
  <c r="AY85" i="36"/>
  <c r="AH101" i="36"/>
  <c r="CU161" i="36"/>
  <c r="U76" i="36"/>
  <c r="AD123" i="36"/>
  <c r="H76" i="36"/>
  <c r="BK79" i="36"/>
  <c r="CN147" i="36"/>
  <c r="CS147" i="36"/>
  <c r="BG68" i="36"/>
  <c r="BN140" i="36"/>
  <c r="AY110" i="36"/>
  <c r="BY110" i="36"/>
  <c r="BB68" i="36"/>
  <c r="BS68" i="36"/>
  <c r="CP147" i="36"/>
  <c r="AP113" i="36"/>
  <c r="CF149" i="36"/>
  <c r="AR68" i="36"/>
  <c r="BR140" i="36"/>
  <c r="CW147" i="36"/>
  <c r="BH140" i="36"/>
  <c r="BQ68" i="36"/>
  <c r="AL68" i="36"/>
  <c r="U125" i="36"/>
  <c r="BE68" i="36"/>
  <c r="BP140" i="36"/>
  <c r="BN68" i="36"/>
  <c r="CD110" i="36"/>
  <c r="CU147" i="36"/>
  <c r="CY147" i="36"/>
  <c r="BW140" i="36"/>
  <c r="CE110" i="36"/>
  <c r="CH140" i="36"/>
  <c r="BQ140" i="36"/>
  <c r="CQ147" i="36"/>
  <c r="AQ110" i="36"/>
  <c r="BO68" i="36"/>
  <c r="CX147" i="36"/>
  <c r="BZ68" i="36"/>
  <c r="BM68" i="36"/>
  <c r="BV68" i="36"/>
  <c r="CZ147" i="36"/>
  <c r="AK68" i="36"/>
  <c r="BW110" i="36"/>
  <c r="BY140" i="36"/>
  <c r="CO147" i="36"/>
  <c r="W125" i="36"/>
  <c r="BT68" i="36"/>
  <c r="BY68" i="36"/>
  <c r="AA76" i="36"/>
  <c r="CA149" i="36"/>
  <c r="BB156" i="36"/>
  <c r="BA156" i="36"/>
  <c r="AT156" i="36"/>
  <c r="AO156" i="36"/>
  <c r="BR156" i="36"/>
  <c r="BH149" i="36"/>
  <c r="AX156" i="36"/>
  <c r="W76" i="36"/>
  <c r="BV156" i="36"/>
  <c r="BD149" i="36"/>
  <c r="AZ156" i="36"/>
  <c r="CH156" i="36"/>
  <c r="L102" i="36"/>
  <c r="BP156" i="36"/>
  <c r="CF156" i="36"/>
  <c r="CQ119" i="36"/>
  <c r="AG102" i="36"/>
  <c r="CC156" i="36"/>
  <c r="BQ149" i="36"/>
  <c r="BK156" i="36"/>
  <c r="BG156" i="36"/>
  <c r="CD119" i="36"/>
  <c r="CT103" i="36"/>
  <c r="K140" i="36"/>
  <c r="CX119" i="36"/>
  <c r="CN119" i="36"/>
  <c r="CQ80" i="36"/>
  <c r="AS156" i="36"/>
  <c r="CY127" i="36"/>
  <c r="CX132" i="36"/>
  <c r="BB137" i="36"/>
  <c r="CS132" i="36"/>
  <c r="CF113" i="36"/>
  <c r="CT107" i="36"/>
  <c r="AG65" i="36"/>
  <c r="CQ109" i="36"/>
  <c r="BZ113" i="36"/>
  <c r="AH132" i="36"/>
  <c r="CS121" i="36"/>
  <c r="AY156" i="36"/>
  <c r="AU113" i="36"/>
  <c r="F108" i="36"/>
  <c r="CD115" i="36"/>
  <c r="AR113" i="36"/>
  <c r="AO113" i="36"/>
  <c r="AK113" i="36"/>
  <c r="CR107" i="36"/>
  <c r="BI144" i="36"/>
  <c r="CE113" i="36"/>
  <c r="BC144" i="36"/>
  <c r="BC113" i="36"/>
  <c r="AT113" i="36"/>
  <c r="S64" i="36"/>
  <c r="CF129" i="36"/>
  <c r="CD64" i="36"/>
  <c r="BA129" i="36"/>
  <c r="BX129" i="36"/>
  <c r="AV129" i="36"/>
  <c r="BA104" i="36"/>
  <c r="AW129" i="36"/>
  <c r="BI63" i="36"/>
  <c r="CE64" i="36"/>
  <c r="AQ102" i="36"/>
  <c r="AL129" i="36"/>
  <c r="AY129" i="36"/>
  <c r="CD129" i="36"/>
  <c r="BQ113" i="36"/>
  <c r="S62" i="36"/>
  <c r="Z100" i="36"/>
  <c r="W119" i="36"/>
  <c r="AC105" i="36"/>
  <c r="BL140" i="36"/>
  <c r="BA105" i="36"/>
  <c r="BY90" i="36"/>
  <c r="BF105" i="36"/>
  <c r="CG64" i="36"/>
  <c r="H110" i="36"/>
  <c r="BH74" i="36"/>
  <c r="X109" i="36"/>
  <c r="U114" i="36"/>
  <c r="BA64" i="36"/>
  <c r="AB110" i="36"/>
  <c r="AU105" i="36"/>
  <c r="BJ104" i="36"/>
  <c r="BN105" i="36"/>
  <c r="BL105" i="36"/>
  <c r="AV104" i="36"/>
  <c r="AT105" i="36"/>
  <c r="AL105" i="36"/>
  <c r="AR104" i="36"/>
  <c r="CH105" i="36"/>
  <c r="BI104" i="36"/>
  <c r="BT64" i="36"/>
  <c r="BQ104" i="36"/>
  <c r="AQ105" i="36"/>
  <c r="CB104" i="36"/>
  <c r="AS90" i="36"/>
  <c r="BP105" i="36"/>
  <c r="N115" i="36"/>
  <c r="BY105" i="36"/>
  <c r="AT104" i="36"/>
  <c r="CW117" i="36"/>
  <c r="BI105" i="36"/>
  <c r="AK74" i="36"/>
  <c r="BR105" i="36"/>
  <c r="AY105" i="36"/>
  <c r="BO148" i="36"/>
  <c r="BA61" i="36"/>
  <c r="BC149" i="36"/>
  <c r="AL67" i="36"/>
  <c r="T105" i="36"/>
  <c r="BE67" i="36"/>
  <c r="CH149" i="36"/>
  <c r="Z77" i="36"/>
  <c r="BU67" i="36"/>
  <c r="L77" i="36"/>
  <c r="Q80" i="36"/>
  <c r="CU74" i="36"/>
  <c r="AS77" i="36"/>
  <c r="BF61" i="36"/>
  <c r="BY61" i="36"/>
  <c r="AN92" i="36"/>
  <c r="AC80" i="36"/>
  <c r="BE92" i="36"/>
  <c r="S105" i="36"/>
  <c r="AM149" i="36"/>
  <c r="Y80" i="36"/>
  <c r="AT67" i="36"/>
  <c r="AH77" i="36"/>
  <c r="AY67" i="36"/>
  <c r="CQ74" i="36"/>
  <c r="AX149" i="36"/>
  <c r="CF67" i="36"/>
  <c r="I96" i="36"/>
  <c r="AO148" i="36"/>
  <c r="AD79" i="36"/>
  <c r="CC149" i="36"/>
  <c r="AF77" i="36"/>
  <c r="AZ149" i="36"/>
  <c r="I105" i="36"/>
  <c r="AN149" i="36"/>
  <c r="E80" i="36"/>
  <c r="BN67" i="36"/>
  <c r="AO67" i="36"/>
  <c r="D77" i="36"/>
  <c r="AQ61" i="36"/>
  <c r="BT67" i="36"/>
  <c r="BI67" i="36"/>
  <c r="AK61" i="36"/>
  <c r="BF149" i="36"/>
  <c r="BS67" i="36"/>
  <c r="AD77" i="36"/>
  <c r="AU61" i="36"/>
  <c r="BU133" i="36"/>
  <c r="AP149" i="36"/>
  <c r="CD149" i="36"/>
  <c r="AV149" i="36"/>
  <c r="N77" i="36"/>
  <c r="BU149" i="36"/>
  <c r="G77" i="36"/>
  <c r="BG67" i="36"/>
  <c r="E105" i="36"/>
  <c r="AQ77" i="36"/>
  <c r="P79" i="36"/>
  <c r="AT149" i="36"/>
  <c r="AY149" i="36"/>
  <c r="BV67" i="36"/>
  <c r="AX61" i="36"/>
  <c r="BS149" i="36"/>
  <c r="AO149" i="36"/>
  <c r="BH67" i="36"/>
  <c r="AD69" i="36"/>
  <c r="BM113" i="36"/>
  <c r="AZ118" i="36"/>
  <c r="BU91" i="36"/>
  <c r="T119" i="36"/>
  <c r="AM91" i="36"/>
  <c r="CP121" i="36"/>
  <c r="AG117" i="36"/>
  <c r="AV91" i="36"/>
  <c r="BO92" i="36"/>
  <c r="BR92" i="36"/>
  <c r="Z105" i="36"/>
  <c r="AH80" i="36"/>
  <c r="BQ67" i="36"/>
  <c r="BJ61" i="36"/>
  <c r="CH94" i="36"/>
  <c r="BA67" i="36"/>
  <c r="BJ67" i="36"/>
  <c r="BJ149" i="36"/>
  <c r="CC67" i="36"/>
  <c r="CH67" i="36"/>
  <c r="AA105" i="36"/>
  <c r="BI77" i="36"/>
  <c r="CP79" i="36"/>
  <c r="CO74" i="36"/>
  <c r="U77" i="36"/>
  <c r="AG77" i="36"/>
  <c r="CY74" i="36"/>
  <c r="N163" i="36"/>
  <c r="BZ67" i="36"/>
  <c r="AD80" i="36"/>
  <c r="AS101" i="36"/>
  <c r="BO64" i="36"/>
  <c r="BV64" i="36"/>
  <c r="AS104" i="36"/>
  <c r="AR64" i="36"/>
  <c r="BZ104" i="36"/>
  <c r="AA110" i="36"/>
  <c r="AV105" i="36"/>
  <c r="BJ105" i="36"/>
  <c r="K60" i="36"/>
  <c r="G114" i="36"/>
  <c r="CA104" i="36"/>
  <c r="BD64" i="36"/>
  <c r="CR75" i="36"/>
  <c r="AG110" i="36"/>
  <c r="AX104" i="36"/>
  <c r="U110" i="36"/>
  <c r="BK128" i="36"/>
  <c r="BK105" i="36"/>
  <c r="E126" i="36"/>
  <c r="AR105" i="36"/>
  <c r="CF105" i="36"/>
  <c r="AQ104" i="36"/>
  <c r="F110" i="36"/>
  <c r="AN105" i="36"/>
  <c r="AD86" i="36"/>
  <c r="BF64" i="36"/>
  <c r="AZ101" i="36"/>
  <c r="P110" i="36"/>
  <c r="AJ105" i="36"/>
  <c r="M110" i="36"/>
  <c r="CG105" i="36"/>
  <c r="X86" i="36"/>
  <c r="AN101" i="36"/>
  <c r="X110" i="36"/>
  <c r="BE105" i="36"/>
  <c r="BU105" i="36"/>
  <c r="AV140" i="36"/>
  <c r="BT129" i="36"/>
  <c r="CP66" i="36"/>
  <c r="BN149" i="36"/>
  <c r="CC94" i="36"/>
  <c r="AP63" i="36"/>
  <c r="AK140" i="36"/>
  <c r="CF140" i="36"/>
  <c r="BY62" i="36"/>
  <c r="BA140" i="36"/>
  <c r="BC105" i="36"/>
  <c r="BI140" i="36"/>
  <c r="S76" i="36"/>
  <c r="AO61" i="36"/>
  <c r="AA80" i="36"/>
  <c r="BK113" i="36"/>
  <c r="BS105" i="36"/>
  <c r="BS91" i="36"/>
  <c r="AY163" i="36"/>
  <c r="F128" i="36"/>
  <c r="H128" i="36"/>
  <c r="AB128" i="36"/>
  <c r="BO107" i="36"/>
  <c r="CV96" i="36"/>
  <c r="CP102" i="36"/>
  <c r="AO63" i="36"/>
  <c r="BU63" i="36"/>
  <c r="CR150" i="36"/>
  <c r="CP96" i="36"/>
  <c r="CR102" i="36"/>
  <c r="AG129" i="36"/>
  <c r="AE134" i="36"/>
  <c r="BZ145" i="36"/>
  <c r="CZ150" i="36"/>
  <c r="AB134" i="36"/>
  <c r="S134" i="36"/>
  <c r="CE143" i="36"/>
  <c r="AU63" i="36"/>
  <c r="BF63" i="36"/>
  <c r="AE105" i="36"/>
  <c r="BY104" i="36"/>
  <c r="AL149" i="36"/>
  <c r="CZ102" i="36"/>
  <c r="CZ96" i="36"/>
  <c r="AY63" i="36"/>
  <c r="CX96" i="36"/>
  <c r="CA63" i="36"/>
  <c r="BB63" i="36"/>
  <c r="AY89" i="36"/>
  <c r="AS89" i="36"/>
  <c r="H134" i="36"/>
  <c r="CT96" i="36"/>
  <c r="CO79" i="36"/>
  <c r="AX63" i="36"/>
  <c r="V134" i="36"/>
  <c r="BZ89" i="36"/>
  <c r="BY148" i="36"/>
  <c r="BF135" i="36"/>
  <c r="CF148" i="36"/>
  <c r="CV102" i="36"/>
  <c r="BA63" i="36"/>
  <c r="AZ89" i="36"/>
  <c r="AM63" i="36"/>
  <c r="AZ107" i="36"/>
  <c r="E134" i="36"/>
  <c r="Z163" i="36"/>
  <c r="BG63" i="36"/>
  <c r="P105" i="36"/>
  <c r="W80" i="36"/>
  <c r="CS96" i="36"/>
  <c r="CO127" i="36"/>
  <c r="BH105" i="36"/>
  <c r="AH119" i="36"/>
  <c r="CN162" i="36"/>
  <c r="CO121" i="36"/>
  <c r="BP89" i="36"/>
  <c r="X144" i="36"/>
  <c r="CU102" i="36"/>
  <c r="AJ145" i="36"/>
  <c r="AL135" i="36"/>
  <c r="AL63" i="36"/>
  <c r="R163" i="36"/>
  <c r="AW125" i="36"/>
  <c r="BO63" i="36"/>
  <c r="CY69" i="36"/>
  <c r="T63" i="36"/>
  <c r="CU69" i="36"/>
  <c r="BU164" i="36"/>
  <c r="CP69" i="36"/>
  <c r="BL129" i="36"/>
  <c r="BA127" i="36"/>
  <c r="X143" i="36"/>
  <c r="V87" i="36"/>
  <c r="BX64" i="36"/>
  <c r="O65" i="36"/>
  <c r="H161" i="36"/>
  <c r="AJ104" i="36"/>
  <c r="BM102" i="36"/>
  <c r="AN98" i="36"/>
  <c r="AD161" i="36"/>
  <c r="Z65" i="36"/>
  <c r="BY102" i="36"/>
  <c r="J65" i="36"/>
  <c r="Y110" i="36"/>
  <c r="BB104" i="36"/>
  <c r="AO64" i="36"/>
  <c r="M143" i="36"/>
  <c r="BV152" i="36"/>
  <c r="BX137" i="36"/>
  <c r="AO152" i="36"/>
  <c r="U64" i="36"/>
  <c r="AC65" i="36"/>
  <c r="CY144" i="36"/>
  <c r="CY100" i="36"/>
  <c r="Y65" i="36"/>
  <c r="F87" i="36"/>
  <c r="CG104" i="36"/>
  <c r="CW100" i="36"/>
  <c r="M59" i="36"/>
  <c r="AC143" i="36"/>
  <c r="D87" i="36"/>
  <c r="AE143" i="36"/>
  <c r="BE64" i="36"/>
  <c r="AZ64" i="36"/>
  <c r="BF104" i="36"/>
  <c r="BH102" i="36"/>
  <c r="BB129" i="36"/>
  <c r="N110" i="36"/>
  <c r="CQ133" i="36"/>
  <c r="BS151" i="36"/>
  <c r="AB65" i="36"/>
  <c r="I65" i="36"/>
  <c r="AP104" i="36"/>
  <c r="BH64" i="36"/>
  <c r="BQ105" i="36"/>
  <c r="Q143" i="36"/>
  <c r="CP100" i="36"/>
  <c r="I143" i="36"/>
  <c r="N65" i="36"/>
  <c r="E65" i="36"/>
  <c r="BI148" i="36"/>
  <c r="BA148" i="36"/>
  <c r="CW103" i="36"/>
  <c r="S144" i="36"/>
  <c r="AZ148" i="36"/>
  <c r="CY103" i="36"/>
  <c r="N144" i="36"/>
  <c r="CY80" i="36"/>
  <c r="AT125" i="36"/>
  <c r="CN60" i="36"/>
  <c r="D129" i="36"/>
  <c r="BV148" i="36"/>
  <c r="AM75" i="36"/>
  <c r="Q129" i="36"/>
  <c r="CC125" i="36"/>
  <c r="AR148" i="36"/>
  <c r="Z129" i="36"/>
  <c r="BS135" i="36"/>
  <c r="AV125" i="36"/>
  <c r="BL148" i="36"/>
  <c r="CT78" i="36"/>
  <c r="E144" i="36"/>
  <c r="BR107" i="36"/>
  <c r="D62" i="36"/>
  <c r="BV80" i="36"/>
  <c r="AU135" i="36"/>
  <c r="BH107" i="36"/>
  <c r="AQ148" i="36"/>
  <c r="BL80" i="36"/>
  <c r="AW80" i="36"/>
  <c r="BV107" i="36"/>
  <c r="AM148" i="36"/>
  <c r="AV148" i="36"/>
  <c r="BL75" i="36"/>
  <c r="CE125" i="36"/>
  <c r="R129" i="36"/>
  <c r="AR75" i="36"/>
  <c r="AH62" i="36"/>
  <c r="AY148" i="36"/>
  <c r="CO80" i="36"/>
  <c r="BN148" i="36"/>
  <c r="CX80" i="36"/>
  <c r="CB135" i="36"/>
  <c r="BF75" i="36"/>
  <c r="BX149" i="36"/>
  <c r="Y128" i="36"/>
  <c r="F129" i="36"/>
  <c r="S129" i="36"/>
  <c r="E129" i="36"/>
  <c r="BU75" i="36"/>
  <c r="AK77" i="36"/>
  <c r="F132" i="36"/>
  <c r="CH148" i="36"/>
  <c r="H62" i="36"/>
  <c r="AT80" i="36"/>
  <c r="CP103" i="36"/>
  <c r="AK125" i="36"/>
  <c r="BW148" i="36"/>
  <c r="AB129" i="36"/>
  <c r="BK148" i="36"/>
  <c r="BN75" i="36"/>
  <c r="BU125" i="36"/>
  <c r="BL125" i="36"/>
  <c r="AN80" i="36"/>
  <c r="T129" i="36"/>
  <c r="BH125" i="36"/>
  <c r="CZ80" i="36"/>
  <c r="AN75" i="36"/>
  <c r="CW78" i="36"/>
  <c r="CR80" i="36"/>
  <c r="CD148" i="36"/>
  <c r="J144" i="36"/>
  <c r="CE148" i="36"/>
  <c r="I129" i="36"/>
  <c r="BC148" i="36"/>
  <c r="BW75" i="36"/>
  <c r="O144" i="36"/>
  <c r="AC129" i="36"/>
  <c r="CY78" i="36"/>
  <c r="AT148" i="36"/>
  <c r="BP135" i="36"/>
  <c r="BZ107" i="36"/>
  <c r="BP80" i="36"/>
  <c r="BG148" i="36"/>
  <c r="BX148" i="36"/>
  <c r="Z62" i="36"/>
  <c r="BH148" i="36"/>
  <c r="CD125" i="36"/>
  <c r="CU103" i="36"/>
  <c r="CE80" i="36"/>
  <c r="BS148" i="36"/>
  <c r="AK148" i="36"/>
  <c r="BB148" i="36"/>
  <c r="BB149" i="36"/>
  <c r="CD67" i="36"/>
  <c r="L144" i="36"/>
  <c r="BR149" i="36"/>
  <c r="D128" i="36"/>
  <c r="AN64" i="36"/>
  <c r="AF129" i="36"/>
  <c r="BP61" i="36"/>
  <c r="W129" i="36"/>
  <c r="CG149" i="36"/>
  <c r="N64" i="36"/>
  <c r="AH110" i="36"/>
  <c r="BP113" i="36"/>
  <c r="CB148" i="36"/>
  <c r="BE113" i="36"/>
  <c r="BG113" i="36"/>
  <c r="BU71" i="36"/>
  <c r="E117" i="36"/>
  <c r="BN135" i="36"/>
  <c r="AX148" i="36"/>
  <c r="BQ148" i="36"/>
  <c r="BJ148" i="36"/>
  <c r="CC148" i="36"/>
  <c r="CU60" i="36"/>
  <c r="AM107" i="36"/>
  <c r="BZ148" i="36"/>
  <c r="F62" i="36"/>
  <c r="AU80" i="36"/>
  <c r="K129" i="36"/>
  <c r="CW106" i="36"/>
  <c r="CG148" i="36"/>
  <c r="BT107" i="36"/>
  <c r="AZ136" i="36"/>
  <c r="AM67" i="36"/>
  <c r="BU92" i="36"/>
  <c r="AJ92" i="36"/>
  <c r="BV62" i="36"/>
  <c r="BZ92" i="36"/>
  <c r="CX162" i="36"/>
  <c r="AU143" i="36"/>
  <c r="BZ151" i="36"/>
  <c r="P125" i="36"/>
  <c r="CS127" i="36"/>
  <c r="P80" i="36"/>
  <c r="CV109" i="36"/>
  <c r="AD90" i="36"/>
  <c r="AP162" i="36"/>
  <c r="CP132" i="36"/>
  <c r="M132" i="36"/>
  <c r="CQ132" i="36"/>
  <c r="V132" i="36"/>
  <c r="S80" i="36"/>
  <c r="BA149" i="36"/>
  <c r="AM101" i="36"/>
  <c r="CQ127" i="36"/>
  <c r="BL149" i="36"/>
  <c r="BO101" i="36"/>
  <c r="BZ149" i="36"/>
  <c r="CU132" i="36"/>
  <c r="CX118" i="36"/>
  <c r="BX116" i="36"/>
  <c r="R110" i="36"/>
  <c r="BV106" i="36"/>
  <c r="BI164" i="36"/>
  <c r="T100" i="36"/>
  <c r="AE100" i="36"/>
  <c r="AL95" i="36"/>
  <c r="AA60" i="36"/>
  <c r="AR89" i="36"/>
  <c r="AV153" i="36"/>
  <c r="CF153" i="36"/>
  <c r="CP150" i="36"/>
  <c r="AS153" i="36"/>
  <c r="BF89" i="36"/>
  <c r="CD98" i="36"/>
  <c r="L128" i="36"/>
  <c r="BW98" i="36"/>
  <c r="CX149" i="36"/>
  <c r="CA106" i="36"/>
  <c r="CR105" i="36"/>
  <c r="AT153" i="36"/>
  <c r="CZ100" i="36"/>
  <c r="BT153" i="36"/>
  <c r="BD89" i="36"/>
  <c r="M159" i="36"/>
  <c r="X100" i="36"/>
  <c r="AO89" i="36"/>
  <c r="H60" i="36"/>
  <c r="T60" i="36"/>
  <c r="BX89" i="36"/>
  <c r="AB62" i="36"/>
  <c r="BA153" i="36"/>
  <c r="AJ119" i="36"/>
  <c r="AP153" i="36"/>
  <c r="BZ153" i="36"/>
  <c r="BJ153" i="36"/>
  <c r="CZ119" i="36"/>
  <c r="V119" i="36"/>
  <c r="AZ77" i="36"/>
  <c r="BC106" i="36"/>
  <c r="CG95" i="36"/>
  <c r="BV89" i="36"/>
  <c r="AU89" i="36"/>
  <c r="K62" i="36"/>
  <c r="E62" i="36"/>
  <c r="BD153" i="36"/>
  <c r="CO119" i="36"/>
  <c r="BC88" i="36"/>
  <c r="BJ106" i="36"/>
  <c r="CW67" i="36"/>
  <c r="BP106" i="36"/>
  <c r="BB119" i="36"/>
  <c r="CX150" i="36"/>
  <c r="CN150" i="36"/>
  <c r="CE95" i="36"/>
  <c r="BR153" i="36"/>
  <c r="V128" i="36"/>
  <c r="V80" i="36"/>
  <c r="AG128" i="36"/>
  <c r="BL156" i="36"/>
  <c r="J119" i="36"/>
  <c r="U117" i="36"/>
  <c r="CR146" i="36"/>
  <c r="CR69" i="36"/>
  <c r="N80" i="36"/>
  <c r="AL148" i="36"/>
  <c r="AN118" i="36"/>
  <c r="V107" i="36"/>
  <c r="CH87" i="36"/>
  <c r="CR76" i="36"/>
  <c r="AZ90" i="36"/>
  <c r="BO119" i="36"/>
  <c r="AB64" i="36"/>
  <c r="O64" i="36"/>
  <c r="BS161" i="36"/>
  <c r="BG152" i="36"/>
  <c r="CG103" i="36"/>
  <c r="AG155" i="36"/>
  <c r="H64" i="36"/>
  <c r="BW74" i="36"/>
  <c r="BE152" i="36"/>
  <c r="BY87" i="36"/>
  <c r="CG152" i="36"/>
  <c r="AF148" i="36"/>
  <c r="AD149" i="36"/>
  <c r="AD64" i="36"/>
  <c r="G101" i="36"/>
  <c r="AL87" i="36"/>
  <c r="BP123" i="36"/>
  <c r="CY73" i="36"/>
  <c r="BJ87" i="36"/>
  <c r="V109" i="36"/>
  <c r="CG81" i="36"/>
  <c r="AN124" i="36"/>
  <c r="BQ82" i="36"/>
  <c r="AR82" i="36"/>
  <c r="BD81" i="36"/>
  <c r="BX90" i="36"/>
  <c r="CA103" i="36"/>
  <c r="K90" i="36"/>
  <c r="CD82" i="36"/>
  <c r="CZ130" i="36"/>
  <c r="E109" i="36"/>
  <c r="AB148" i="36"/>
  <c r="CW153" i="36"/>
  <c r="BZ71" i="36"/>
  <c r="BV119" i="36"/>
  <c r="AP71" i="36"/>
  <c r="BC124" i="36"/>
  <c r="M79" i="36"/>
  <c r="V64" i="36"/>
  <c r="AC148" i="36"/>
  <c r="BO157" i="36"/>
  <c r="M88" i="36"/>
  <c r="AQ136" i="36"/>
  <c r="J88" i="36"/>
  <c r="S88" i="36"/>
  <c r="BY75" i="36"/>
  <c r="Y90" i="36"/>
  <c r="BO161" i="36"/>
  <c r="Y88" i="36"/>
  <c r="W148" i="36"/>
  <c r="L64" i="36"/>
  <c r="P64" i="36"/>
  <c r="N88" i="36"/>
  <c r="BJ103" i="36"/>
  <c r="AK103" i="36"/>
  <c r="CP131" i="36"/>
  <c r="BI82" i="36"/>
  <c r="AW74" i="36"/>
  <c r="AT75" i="36"/>
  <c r="AW103" i="36"/>
  <c r="CU153" i="36"/>
  <c r="CR127" i="36"/>
  <c r="BN103" i="36"/>
  <c r="CE161" i="36"/>
  <c r="CT131" i="36"/>
  <c r="CO154" i="36"/>
  <c r="Y148" i="36"/>
  <c r="Q79" i="36"/>
  <c r="BF152" i="36"/>
  <c r="BE100" i="36"/>
  <c r="AX87" i="36"/>
  <c r="BJ154" i="36"/>
  <c r="BK135" i="36"/>
  <c r="CZ90" i="36"/>
  <c r="CF81" i="36"/>
  <c r="BY119" i="36"/>
  <c r="AP119" i="36"/>
  <c r="CV73" i="36"/>
  <c r="CS130" i="36"/>
  <c r="AQ74" i="36"/>
  <c r="BG81" i="36"/>
  <c r="CR116" i="36"/>
  <c r="BM123" i="36"/>
  <c r="CC124" i="36"/>
  <c r="AJ157" i="36"/>
  <c r="BG75" i="36"/>
  <c r="H139" i="36"/>
  <c r="AB90" i="36"/>
  <c r="AM119" i="36"/>
  <c r="BX135" i="36"/>
  <c r="P148" i="36"/>
  <c r="U139" i="36"/>
  <c r="AX90" i="36"/>
  <c r="BR161" i="36"/>
  <c r="BD96" i="36"/>
  <c r="AV103" i="36"/>
  <c r="CD90" i="36"/>
  <c r="AJ161" i="36"/>
  <c r="W144" i="36"/>
  <c r="I148" i="36"/>
  <c r="BC119" i="36"/>
  <c r="CW79" i="36"/>
  <c r="BE161" i="36"/>
  <c r="BT82" i="36"/>
  <c r="Z88" i="36"/>
  <c r="AZ119" i="36"/>
  <c r="Q148" i="36"/>
  <c r="R64" i="36"/>
  <c r="BJ82" i="36"/>
  <c r="AX161" i="36"/>
  <c r="AE64" i="36"/>
  <c r="CD103" i="36"/>
  <c r="AR103" i="36"/>
  <c r="CG124" i="36"/>
  <c r="BC161" i="36"/>
  <c r="AW82" i="36"/>
  <c r="AV82" i="36"/>
  <c r="CX89" i="36"/>
  <c r="N87" i="36"/>
  <c r="BV81" i="36"/>
  <c r="AC88" i="36"/>
  <c r="E64" i="36"/>
  <c r="BZ123" i="36"/>
  <c r="AB109" i="36"/>
  <c r="CV76" i="36"/>
  <c r="F79" i="36"/>
  <c r="CQ116" i="36"/>
  <c r="AN152" i="36"/>
  <c r="CA152" i="36"/>
  <c r="X88" i="36"/>
  <c r="Q90" i="36"/>
  <c r="Z148" i="36"/>
  <c r="BG82" i="36"/>
  <c r="CR104" i="36"/>
  <c r="J109" i="36"/>
  <c r="CH71" i="36"/>
  <c r="AS81" i="36"/>
  <c r="AW90" i="36"/>
  <c r="G144" i="36"/>
  <c r="BR103" i="36"/>
  <c r="BA81" i="36"/>
  <c r="CQ154" i="36"/>
  <c r="BC90" i="36"/>
  <c r="CF90" i="36"/>
  <c r="AY87" i="36"/>
  <c r="AY82" i="36"/>
  <c r="S130" i="36"/>
  <c r="BK136" i="36"/>
  <c r="AN71" i="36"/>
  <c r="V144" i="36"/>
  <c r="AZ124" i="36"/>
  <c r="CB90" i="36"/>
  <c r="T64" i="36"/>
  <c r="BI157" i="36"/>
  <c r="CY154" i="36"/>
  <c r="CG161" i="36"/>
  <c r="CH119" i="36"/>
  <c r="AS82" i="36"/>
  <c r="H88" i="36"/>
  <c r="AL161" i="36"/>
  <c r="AA144" i="36"/>
  <c r="S148" i="36"/>
  <c r="AU82" i="36"/>
  <c r="BI75" i="36"/>
  <c r="BY123" i="36"/>
  <c r="BE87" i="36"/>
  <c r="BQ103" i="36"/>
  <c r="BX75" i="36"/>
  <c r="BK123" i="36"/>
  <c r="AX75" i="36"/>
  <c r="BN82" i="36"/>
  <c r="BP74" i="36"/>
  <c r="BH103" i="36"/>
  <c r="BP103" i="36"/>
  <c r="AE90" i="36"/>
  <c r="V148" i="36"/>
  <c r="CH75" i="36"/>
  <c r="BK82" i="36"/>
  <c r="CR154" i="36"/>
  <c r="BC103" i="36"/>
  <c r="BF82" i="36"/>
  <c r="CH82" i="36"/>
  <c r="CA81" i="36"/>
  <c r="X139" i="36"/>
  <c r="CG135" i="36"/>
  <c r="BK152" i="36"/>
  <c r="P144" i="36"/>
  <c r="BR154" i="36"/>
  <c r="CU104" i="36"/>
  <c r="AS157" i="36"/>
  <c r="AS74" i="36"/>
  <c r="BY152" i="36"/>
  <c r="CV85" i="36"/>
  <c r="AJ74" i="36"/>
  <c r="AY90" i="36"/>
  <c r="AF87" i="36"/>
  <c r="CF74" i="36"/>
  <c r="AV87" i="36"/>
  <c r="BA103" i="36"/>
  <c r="BJ161" i="36"/>
  <c r="O88" i="36"/>
  <c r="CB152" i="36"/>
  <c r="Y144" i="36"/>
  <c r="V88" i="36"/>
  <c r="F64" i="36"/>
  <c r="AR161" i="36"/>
  <c r="AF64" i="36"/>
  <c r="P101" i="36"/>
  <c r="AK81" i="36"/>
  <c r="AW152" i="36"/>
  <c r="F148" i="36"/>
  <c r="CS154" i="36"/>
  <c r="CD75" i="36"/>
  <c r="BZ74" i="36"/>
  <c r="BF103" i="36"/>
  <c r="AF144" i="36"/>
  <c r="AL119" i="36"/>
  <c r="N90" i="36"/>
  <c r="CP73" i="36"/>
  <c r="AW157" i="36"/>
  <c r="BY81" i="36"/>
  <c r="BU81" i="36"/>
  <c r="AE144" i="36"/>
  <c r="E79" i="36"/>
  <c r="BV87" i="36"/>
  <c r="CX79" i="36"/>
  <c r="AL74" i="36"/>
  <c r="AO161" i="36"/>
  <c r="I88" i="36"/>
  <c r="BO75" i="36"/>
  <c r="AZ87" i="36"/>
  <c r="CA75" i="36"/>
  <c r="BJ96" i="36"/>
  <c r="D101" i="36"/>
  <c r="CG74" i="36"/>
  <c r="AE148" i="36"/>
  <c r="CF119" i="36"/>
  <c r="CC82" i="36"/>
  <c r="AG148" i="36"/>
  <c r="CY131" i="36"/>
  <c r="CC123" i="36"/>
  <c r="BO82" i="36"/>
  <c r="AW75" i="36"/>
  <c r="BV75" i="36"/>
  <c r="CH103" i="36"/>
  <c r="BZ103" i="36"/>
  <c r="CN153" i="36"/>
  <c r="CB103" i="36"/>
  <c r="R79" i="36"/>
  <c r="E148" i="36"/>
  <c r="BK75" i="36"/>
  <c r="CA82" i="36"/>
  <c r="CC161" i="36"/>
  <c r="P139" i="36"/>
  <c r="J64" i="36"/>
  <c r="CP108" i="36"/>
  <c r="AO135" i="36"/>
  <c r="AZ81" i="36"/>
  <c r="AE109" i="36"/>
  <c r="K64" i="36"/>
  <c r="BC81" i="36"/>
  <c r="J79" i="36"/>
  <c r="BG87" i="36"/>
  <c r="CH161" i="36"/>
  <c r="BH75" i="36"/>
  <c r="AQ75" i="36"/>
  <c r="CG82" i="36"/>
  <c r="BE82" i="36"/>
  <c r="BK74" i="36"/>
  <c r="BZ157" i="36"/>
  <c r="CQ75" i="36"/>
  <c r="CO76" i="36"/>
  <c r="BT124" i="36"/>
  <c r="T144" i="36"/>
  <c r="AH139" i="36"/>
  <c r="AQ161" i="36"/>
  <c r="AH90" i="36"/>
  <c r="AY119" i="36"/>
  <c r="BB157" i="36"/>
  <c r="CS72" i="36"/>
  <c r="CE135" i="36"/>
  <c r="BV123" i="36"/>
  <c r="AQ124" i="36"/>
  <c r="K101" i="36"/>
  <c r="Q139" i="36"/>
  <c r="J148" i="36"/>
  <c r="L148" i="36"/>
  <c r="BH81" i="36"/>
  <c r="CN116" i="36"/>
  <c r="CA161" i="36"/>
  <c r="AH144" i="36"/>
  <c r="O101" i="36"/>
  <c r="AX82" i="36"/>
  <c r="G62" i="36"/>
  <c r="AZ135" i="36"/>
  <c r="BO123" i="36"/>
  <c r="K139" i="36"/>
  <c r="AD62" i="36"/>
  <c r="BK161" i="36"/>
  <c r="BG161" i="36"/>
  <c r="AZ82" i="36"/>
  <c r="BU103" i="36"/>
  <c r="CO116" i="36"/>
  <c r="AG90" i="36"/>
  <c r="BE103" i="36"/>
  <c r="AD144" i="36"/>
  <c r="T148" i="36"/>
  <c r="AU103" i="36"/>
  <c r="BZ82" i="36"/>
  <c r="CX72" i="36"/>
  <c r="BD82" i="36"/>
  <c r="AP75" i="36"/>
  <c r="BM103" i="36"/>
  <c r="AM82" i="36"/>
  <c r="AQ103" i="36"/>
  <c r="BR113" i="36"/>
  <c r="CB82" i="36"/>
  <c r="U148" i="36"/>
  <c r="AY103" i="36"/>
  <c r="BC82" i="36"/>
  <c r="AQ82" i="36"/>
  <c r="BG103" i="36"/>
  <c r="CS104" i="36"/>
  <c r="Y72" i="36"/>
  <c r="BI100" i="36"/>
  <c r="S107" i="36"/>
  <c r="BT119" i="36"/>
  <c r="AV71" i="36"/>
  <c r="R107" i="36"/>
  <c r="AN96" i="36"/>
  <c r="BG90" i="36"/>
  <c r="BF123" i="36"/>
  <c r="BP81" i="36"/>
  <c r="BT152" i="36"/>
  <c r="CQ153" i="36"/>
  <c r="CW104" i="36"/>
  <c r="CH90" i="36"/>
  <c r="CO85" i="36"/>
  <c r="BQ135" i="36"/>
  <c r="BU82" i="36"/>
  <c r="CB124" i="36"/>
  <c r="AG79" i="36"/>
  <c r="BR135" i="36"/>
  <c r="CO104" i="36"/>
  <c r="G64" i="36"/>
  <c r="BP90" i="36"/>
  <c r="BQ161" i="36"/>
  <c r="E90" i="36"/>
  <c r="X64" i="36"/>
  <c r="CZ153" i="36"/>
  <c r="D148" i="36"/>
  <c r="CU154" i="36"/>
  <c r="CD87" i="36"/>
  <c r="CO153" i="36"/>
  <c r="H89" i="36"/>
  <c r="AY75" i="36"/>
  <c r="BR75" i="36"/>
  <c r="AD148" i="36"/>
  <c r="R144" i="36"/>
  <c r="BF71" i="36"/>
  <c r="CV72" i="36"/>
  <c r="AO75" i="36"/>
  <c r="CS153" i="36"/>
  <c r="CF82" i="36"/>
  <c r="AL75" i="36"/>
  <c r="BJ75" i="36"/>
  <c r="AO82" i="36"/>
  <c r="R148" i="36"/>
  <c r="BB103" i="36"/>
  <c r="BP82" i="36"/>
  <c r="AK75" i="36"/>
  <c r="AF128" i="36"/>
  <c r="G122" i="36"/>
  <c r="AM105" i="36"/>
  <c r="BH91" i="36"/>
  <c r="U149" i="36"/>
  <c r="CY164" i="36"/>
  <c r="V95" i="36"/>
  <c r="CC164" i="36"/>
  <c r="BM81" i="36"/>
  <c r="BK154" i="36"/>
  <c r="BN146" i="36"/>
  <c r="CU89" i="36"/>
  <c r="L130" i="36"/>
  <c r="BY145" i="36"/>
  <c r="AK107" i="36"/>
  <c r="BF129" i="36"/>
  <c r="AU107" i="36"/>
  <c r="BY67" i="36"/>
  <c r="CA111" i="36"/>
  <c r="BX67" i="36"/>
  <c r="E139" i="36"/>
  <c r="AN67" i="36"/>
  <c r="BP67" i="36"/>
  <c r="Z128" i="36"/>
  <c r="CE67" i="36"/>
  <c r="CQ162" i="36"/>
  <c r="CS144" i="36"/>
  <c r="CV89" i="36"/>
  <c r="CT89" i="36"/>
  <c r="Z82" i="36"/>
  <c r="CU133" i="36"/>
  <c r="BK81" i="36"/>
  <c r="Y139" i="36"/>
  <c r="AC128" i="36"/>
  <c r="J122" i="36"/>
  <c r="AX128" i="36"/>
  <c r="AA122" i="36"/>
  <c r="BR67" i="36"/>
  <c r="CB128" i="36"/>
  <c r="V122" i="36"/>
  <c r="I119" i="36"/>
  <c r="CR73" i="36"/>
  <c r="AJ118" i="36"/>
  <c r="BE118" i="36"/>
  <c r="AJ102" i="36"/>
  <c r="J82" i="36"/>
  <c r="AK83" i="36"/>
  <c r="CS89" i="36"/>
  <c r="T143" i="36"/>
  <c r="CG164" i="36"/>
  <c r="M100" i="36"/>
  <c r="BR89" i="36"/>
  <c r="CX102" i="36"/>
  <c r="CN102" i="36"/>
  <c r="AQ128" i="36"/>
  <c r="AS68" i="36"/>
  <c r="BW128" i="36"/>
  <c r="Q125" i="36"/>
  <c r="BR71" i="36"/>
  <c r="CD118" i="36"/>
  <c r="F82" i="36"/>
  <c r="Y143" i="36"/>
  <c r="BT106" i="36"/>
  <c r="BO81" i="36"/>
  <c r="BH62" i="36"/>
  <c r="CQ150" i="36"/>
  <c r="P62" i="36"/>
  <c r="AS137" i="36"/>
  <c r="BY80" i="36"/>
  <c r="U88" i="36"/>
  <c r="CN161" i="36"/>
  <c r="I79" i="36"/>
  <c r="AK91" i="36"/>
  <c r="I64" i="36"/>
  <c r="AG132" i="36"/>
  <c r="CC163" i="36"/>
  <c r="BV162" i="36"/>
  <c r="BR139" i="36"/>
  <c r="V83" i="36"/>
  <c r="N83" i="36"/>
  <c r="CY149" i="36"/>
  <c r="CO138" i="36"/>
  <c r="O84" i="36"/>
  <c r="AM106" i="36"/>
  <c r="Z140" i="36"/>
  <c r="P100" i="36"/>
  <c r="AD65" i="36"/>
  <c r="W126" i="36"/>
  <c r="O131" i="36"/>
  <c r="W139" i="36"/>
  <c r="CO100" i="36"/>
  <c r="V65" i="36"/>
  <c r="AZ123" i="36"/>
  <c r="AZ68" i="36"/>
  <c r="CD127" i="36"/>
  <c r="AT119" i="36"/>
  <c r="AG64" i="36"/>
  <c r="X80" i="36"/>
  <c r="AN68" i="36"/>
  <c r="AK105" i="36"/>
  <c r="CW127" i="36"/>
  <c r="BS113" i="36"/>
  <c r="Q119" i="36"/>
  <c r="F119" i="36"/>
  <c r="AA64" i="36"/>
  <c r="BB113" i="36"/>
  <c r="AX118" i="36"/>
  <c r="CO78" i="36"/>
  <c r="L76" i="36"/>
  <c r="AZ91" i="36"/>
  <c r="Z79" i="36"/>
  <c r="CO107" i="36"/>
  <c r="CQ69" i="36"/>
  <c r="BS139" i="36"/>
  <c r="AV154" i="36"/>
  <c r="CW84" i="36"/>
  <c r="N143" i="36"/>
  <c r="G68" i="36"/>
  <c r="N149" i="36"/>
  <c r="CZ92" i="36"/>
  <c r="U60" i="36"/>
  <c r="AU101" i="36"/>
  <c r="E76" i="36"/>
  <c r="CO150" i="36"/>
  <c r="BR101" i="36"/>
  <c r="CV150" i="36"/>
  <c r="X60" i="36"/>
  <c r="AF65" i="36"/>
  <c r="S139" i="36"/>
  <c r="AG139" i="36"/>
  <c r="CX127" i="36"/>
  <c r="X105" i="36"/>
  <c r="CW119" i="36"/>
  <c r="AL137" i="36"/>
  <c r="CZ116" i="36"/>
  <c r="U105" i="36"/>
  <c r="BI113" i="36"/>
  <c r="AE69" i="36"/>
  <c r="BX113" i="36"/>
  <c r="BC128" i="36"/>
  <c r="CV162" i="36"/>
  <c r="AV128" i="36"/>
  <c r="J132" i="36"/>
  <c r="AB119" i="36"/>
  <c r="J69" i="36"/>
  <c r="Y122" i="36"/>
  <c r="K132" i="36"/>
  <c r="BO124" i="36"/>
  <c r="BU163" i="36"/>
  <c r="AM113" i="36"/>
  <c r="R95" i="36"/>
  <c r="CQ140" i="36"/>
  <c r="AD75" i="36"/>
  <c r="CC99" i="36"/>
  <c r="M93" i="36"/>
  <c r="AB72" i="36"/>
  <c r="BR137" i="36"/>
  <c r="AO121" i="36"/>
  <c r="Z95" i="36"/>
  <c r="BA137" i="36"/>
  <c r="BV137" i="36"/>
  <c r="T75" i="36"/>
  <c r="F75" i="36"/>
  <c r="M75" i="36"/>
  <c r="BG137" i="36"/>
  <c r="H159" i="36"/>
  <c r="BG99" i="36"/>
  <c r="BE137" i="36"/>
  <c r="R75" i="36"/>
  <c r="AB75" i="36"/>
  <c r="V93" i="36"/>
  <c r="AL128" i="36"/>
  <c r="CE136" i="36"/>
  <c r="BZ105" i="36"/>
  <c r="T122" i="36"/>
  <c r="BH99" i="36"/>
  <c r="AA95" i="36"/>
  <c r="AA72" i="36"/>
  <c r="BT137" i="36"/>
  <c r="BG159" i="36"/>
  <c r="V152" i="36"/>
  <c r="CH137" i="36"/>
  <c r="BM159" i="36"/>
  <c r="BN150" i="36"/>
  <c r="BW99" i="36"/>
  <c r="AK121" i="36"/>
  <c r="AN137" i="36"/>
  <c r="CP91" i="36"/>
  <c r="AC95" i="36"/>
  <c r="Q138" i="36"/>
  <c r="AY159" i="36"/>
  <c r="BO83" i="36"/>
  <c r="BC83" i="36"/>
  <c r="E75" i="36"/>
  <c r="AN83" i="36"/>
  <c r="AF95" i="36"/>
  <c r="X93" i="36"/>
  <c r="CX140" i="36"/>
  <c r="K75" i="36"/>
  <c r="CN91" i="36"/>
  <c r="BE120" i="36"/>
  <c r="J95" i="36"/>
  <c r="W93" i="36"/>
  <c r="U95" i="36"/>
  <c r="S93" i="36"/>
  <c r="AP137" i="36"/>
  <c r="CP59" i="36"/>
  <c r="BS137" i="36"/>
  <c r="AD118" i="36"/>
  <c r="BR99" i="36"/>
  <c r="CS91" i="36"/>
  <c r="BP83" i="36"/>
  <c r="BV154" i="36"/>
  <c r="CU164" i="36"/>
  <c r="AC149" i="36"/>
  <c r="CS92" i="36"/>
  <c r="Z149" i="36"/>
  <c r="Q93" i="36"/>
  <c r="CV100" i="36"/>
  <c r="AN81" i="36"/>
  <c r="M95" i="36"/>
  <c r="CP80" i="36"/>
  <c r="CU116" i="36"/>
  <c r="BP137" i="36"/>
  <c r="BL135" i="36"/>
  <c r="BB77" i="36"/>
  <c r="G132" i="36"/>
  <c r="BS126" i="36"/>
  <c r="BF137" i="36"/>
  <c r="I72" i="36"/>
  <c r="BJ99" i="36"/>
  <c r="R93" i="36"/>
  <c r="AA93" i="36"/>
  <c r="AB95" i="36"/>
  <c r="BT108" i="36"/>
  <c r="AN108" i="36"/>
  <c r="AL108" i="36"/>
  <c r="CW91" i="36"/>
  <c r="H95" i="36"/>
  <c r="BI137" i="36"/>
  <c r="AQ137" i="36"/>
  <c r="CC137" i="36"/>
  <c r="Y95" i="36"/>
  <c r="AW137" i="36"/>
  <c r="CR91" i="36"/>
  <c r="CV152" i="36"/>
  <c r="AH159" i="36"/>
  <c r="R159" i="36"/>
  <c r="CV140" i="36"/>
  <c r="I68" i="36"/>
  <c r="CB59" i="36"/>
  <c r="I86" i="36"/>
  <c r="BK164" i="36"/>
  <c r="AA147" i="36"/>
  <c r="BQ157" i="36"/>
  <c r="AZ120" i="36"/>
  <c r="AC66" i="36"/>
  <c r="T68" i="36"/>
  <c r="R86" i="36"/>
  <c r="O86" i="36"/>
  <c r="AZ157" i="36"/>
  <c r="CQ146" i="36"/>
  <c r="AQ157" i="36"/>
  <c r="AU108" i="36"/>
  <c r="AW164" i="36"/>
  <c r="BK68" i="36"/>
  <c r="BN92" i="36"/>
  <c r="W86" i="36"/>
  <c r="L87" i="36"/>
  <c r="AL80" i="36"/>
  <c r="BX80" i="36"/>
  <c r="U113" i="36"/>
  <c r="BU68" i="36"/>
  <c r="BE157" i="36"/>
  <c r="BA157" i="36"/>
  <c r="AR157" i="36"/>
  <c r="CZ118" i="36"/>
  <c r="J107" i="36"/>
  <c r="AR67" i="36"/>
  <c r="BI68" i="36"/>
  <c r="F85" i="36"/>
  <c r="M87" i="36"/>
  <c r="BB164" i="36"/>
  <c r="CU152" i="36"/>
  <c r="AY106" i="36"/>
  <c r="AR109" i="36"/>
  <c r="V85" i="36"/>
  <c r="CN140" i="36"/>
  <c r="AH66" i="36"/>
  <c r="CC68" i="36"/>
  <c r="CE164" i="36"/>
  <c r="AZ164" i="36"/>
  <c r="AF159" i="36"/>
  <c r="I87" i="36"/>
  <c r="AA86" i="36"/>
  <c r="CG68" i="36"/>
  <c r="AS92" i="36"/>
  <c r="CC80" i="36"/>
  <c r="J86" i="36"/>
  <c r="BH106" i="36"/>
  <c r="AB87" i="36"/>
  <c r="I85" i="36"/>
  <c r="S101" i="36"/>
  <c r="AE101" i="36"/>
  <c r="BC92" i="36"/>
  <c r="AO92" i="36"/>
  <c r="AW123" i="36"/>
  <c r="H101" i="36"/>
  <c r="N118" i="36"/>
  <c r="W101" i="36"/>
  <c r="BL68" i="36"/>
  <c r="L107" i="36"/>
  <c r="CB64" i="36"/>
  <c r="AW149" i="36"/>
  <c r="J129" i="36"/>
  <c r="CW118" i="36"/>
  <c r="BP149" i="36"/>
  <c r="BU113" i="36"/>
  <c r="AX67" i="36"/>
  <c r="V110" i="36"/>
  <c r="AE119" i="36"/>
  <c r="AC119" i="36"/>
  <c r="AH59" i="36"/>
  <c r="R147" i="36"/>
  <c r="CX164" i="36"/>
  <c r="BB106" i="36"/>
  <c r="R68" i="36"/>
  <c r="CE92" i="36"/>
  <c r="CG157" i="36"/>
  <c r="AF66" i="36"/>
  <c r="F159" i="36"/>
  <c r="BK80" i="36"/>
  <c r="F86" i="36"/>
  <c r="AJ139" i="36"/>
  <c r="F126" i="36"/>
  <c r="CT105" i="36"/>
  <c r="AQ80" i="36"/>
  <c r="BY157" i="36"/>
  <c r="CO146" i="36"/>
  <c r="CA92" i="36"/>
  <c r="CH120" i="36"/>
  <c r="AF118" i="36"/>
  <c r="BG80" i="36"/>
  <c r="M101" i="36"/>
  <c r="BG164" i="36"/>
  <c r="S87" i="36"/>
  <c r="CT80" i="36"/>
  <c r="AQ68" i="36"/>
  <c r="AO157" i="36"/>
  <c r="BT61" i="36"/>
  <c r="AJ122" i="36"/>
  <c r="Z115" i="36"/>
  <c r="BW68" i="36"/>
  <c r="CE68" i="36"/>
  <c r="CA67" i="36"/>
  <c r="AZ67" i="36"/>
  <c r="AE159" i="36"/>
  <c r="CN146" i="36"/>
  <c r="S159" i="36"/>
  <c r="AX78" i="36"/>
  <c r="AD85" i="36"/>
  <c r="L159" i="36"/>
  <c r="S59" i="36"/>
  <c r="K87" i="36"/>
  <c r="CY140" i="36"/>
  <c r="BR157" i="36"/>
  <c r="CX86" i="36"/>
  <c r="X147" i="36"/>
  <c r="CS105" i="36"/>
  <c r="T87" i="36"/>
  <c r="N66" i="36"/>
  <c r="CH92" i="36"/>
  <c r="BD106" i="36"/>
  <c r="BX157" i="36"/>
  <c r="AU106" i="36"/>
  <c r="AS80" i="36"/>
  <c r="D86" i="36"/>
  <c r="J66" i="36"/>
  <c r="X66" i="36"/>
  <c r="BW80" i="36"/>
  <c r="BH157" i="36"/>
  <c r="BU80" i="36"/>
  <c r="Q159" i="36"/>
  <c r="BR68" i="36"/>
  <c r="CV106" i="36"/>
  <c r="BB80" i="36"/>
  <c r="CH68" i="36"/>
  <c r="BA80" i="36"/>
  <c r="K143" i="36"/>
  <c r="BC157" i="36"/>
  <c r="Q107" i="36"/>
  <c r="BF80" i="36"/>
  <c r="CO126" i="36"/>
  <c r="BT157" i="36"/>
  <c r="CT126" i="36"/>
  <c r="AT92" i="36"/>
  <c r="Y101" i="36"/>
  <c r="CS116" i="36"/>
  <c r="CX78" i="36"/>
  <c r="AL88" i="36"/>
  <c r="AQ67" i="36"/>
  <c r="BX68" i="36"/>
  <c r="AJ67" i="36"/>
  <c r="CE137" i="36"/>
  <c r="CN134" i="36"/>
  <c r="CG67" i="36"/>
  <c r="G128" i="36"/>
  <c r="AX68" i="36"/>
  <c r="AL113" i="36"/>
  <c r="AU149" i="36"/>
  <c r="CN132" i="36"/>
  <c r="N132" i="36"/>
  <c r="CS74" i="36"/>
  <c r="CZ131" i="36"/>
  <c r="AV92" i="36"/>
  <c r="AB147" i="36"/>
  <c r="H87" i="36"/>
  <c r="CZ126" i="36"/>
  <c r="J85" i="36"/>
  <c r="BC164" i="36"/>
  <c r="CH157" i="36"/>
  <c r="K68" i="36"/>
  <c r="AD59" i="36"/>
  <c r="E66" i="36"/>
  <c r="D147" i="36"/>
  <c r="BA92" i="36"/>
  <c r="BH92" i="36"/>
  <c r="AU164" i="36"/>
  <c r="AC87" i="36"/>
  <c r="AW68" i="36"/>
  <c r="BN80" i="36"/>
  <c r="E85" i="36"/>
  <c r="N68" i="36"/>
  <c r="CF164" i="36"/>
  <c r="BX92" i="36"/>
  <c r="CF157" i="36"/>
  <c r="AU68" i="36"/>
  <c r="AY164" i="36"/>
  <c r="W87" i="36"/>
  <c r="S113" i="36"/>
  <c r="BC61" i="36"/>
  <c r="BI80" i="36"/>
  <c r="BE80" i="36"/>
  <c r="AV79" i="36"/>
  <c r="E107" i="36"/>
  <c r="BA123" i="36"/>
  <c r="S102" i="36"/>
  <c r="CX130" i="36"/>
  <c r="AH128" i="36"/>
  <c r="BW113" i="36"/>
  <c r="BC91" i="36"/>
  <c r="S132" i="36"/>
  <c r="AB69" i="36"/>
  <c r="U138" i="36"/>
  <c r="H138" i="36"/>
  <c r="AC83" i="36"/>
  <c r="AH140" i="36"/>
  <c r="AG140" i="36"/>
  <c r="AJ95" i="36"/>
  <c r="AF132" i="36"/>
  <c r="CH113" i="36"/>
  <c r="CE91" i="36"/>
  <c r="AA69" i="36"/>
  <c r="AL66" i="36"/>
  <c r="CN130" i="36"/>
  <c r="CB68" i="36"/>
  <c r="BH113" i="36"/>
  <c r="BG105" i="36"/>
  <c r="BQ91" i="36"/>
  <c r="AQ163" i="36"/>
  <c r="AO91" i="36"/>
  <c r="AG73" i="36"/>
  <c r="AB73" i="36"/>
  <c r="F73" i="36"/>
  <c r="I73" i="36"/>
  <c r="O73" i="36"/>
  <c r="Z73" i="36"/>
  <c r="Y73" i="36"/>
  <c r="R73" i="36"/>
  <c r="H73" i="36"/>
  <c r="V73" i="36"/>
  <c r="P73" i="36"/>
  <c r="L73" i="36"/>
  <c r="K73" i="36"/>
  <c r="BG70" i="36"/>
  <c r="AU70" i="36"/>
  <c r="BD70" i="36"/>
  <c r="BZ70" i="36"/>
  <c r="BR70" i="36"/>
  <c r="CE70" i="36"/>
  <c r="BN70" i="36"/>
  <c r="CT77" i="36"/>
  <c r="CU77" i="36"/>
  <c r="CW77" i="36"/>
  <c r="CZ77" i="36"/>
  <c r="CV77" i="36"/>
  <c r="CP77" i="36"/>
  <c r="CQ77" i="36"/>
  <c r="CO77" i="36"/>
  <c r="CY77" i="36"/>
  <c r="CN77" i="36"/>
  <c r="CR77" i="36"/>
  <c r="M112" i="36"/>
  <c r="E112" i="36"/>
  <c r="J112" i="36"/>
  <c r="Q112" i="36"/>
  <c r="W112" i="36"/>
  <c r="AC112" i="36"/>
  <c r="AG112" i="36"/>
  <c r="H112" i="36"/>
  <c r="V112" i="36"/>
  <c r="Y112" i="36"/>
  <c r="Z112" i="36"/>
  <c r="S112" i="36"/>
  <c r="F112" i="36"/>
  <c r="L112" i="36"/>
  <c r="AE112" i="36"/>
  <c r="O112" i="36"/>
  <c r="N112" i="36"/>
  <c r="P160" i="36"/>
  <c r="AA160" i="36"/>
  <c r="S160" i="36"/>
  <c r="H160" i="36"/>
  <c r="AH160" i="36"/>
  <c r="CF70" i="36"/>
  <c r="CD160" i="36"/>
  <c r="CH160" i="36"/>
  <c r="CE160" i="36"/>
  <c r="J151" i="36"/>
  <c r="R151" i="36"/>
  <c r="AK146" i="36"/>
  <c r="BA146" i="36"/>
  <c r="AO146" i="36"/>
  <c r="BT146" i="36"/>
  <c r="AJ146" i="36"/>
  <c r="BO146" i="36"/>
  <c r="CD146" i="36"/>
  <c r="BR94" i="36"/>
  <c r="CB94" i="36"/>
  <c r="BW94" i="36"/>
  <c r="AT94" i="36"/>
  <c r="BF94" i="36"/>
  <c r="AZ94" i="36"/>
  <c r="AO94" i="36"/>
  <c r="CD94" i="36"/>
  <c r="AN94" i="36"/>
  <c r="BK94" i="36"/>
  <c r="BJ94" i="36"/>
  <c r="AW94" i="36"/>
  <c r="AF112" i="36"/>
  <c r="CS117" i="36"/>
  <c r="CN117" i="36"/>
  <c r="CZ117" i="36"/>
  <c r="Y99" i="36"/>
  <c r="G99" i="36"/>
  <c r="P99" i="36"/>
  <c r="W99" i="36"/>
  <c r="L99" i="36"/>
  <c r="M99" i="36"/>
  <c r="S99" i="36"/>
  <c r="R99" i="36"/>
  <c r="AH99" i="36"/>
  <c r="AB99" i="36"/>
  <c r="F99" i="36"/>
  <c r="AF99" i="36"/>
  <c r="D99" i="36"/>
  <c r="O99" i="36"/>
  <c r="Q99" i="36"/>
  <c r="X99" i="36"/>
  <c r="T99" i="36"/>
  <c r="N161" i="36"/>
  <c r="G161" i="36"/>
  <c r="W161" i="36"/>
  <c r="J161" i="36"/>
  <c r="K161" i="36"/>
  <c r="AH161" i="36"/>
  <c r="O161" i="36"/>
  <c r="AE161" i="36"/>
  <c r="AB161" i="36"/>
  <c r="Q161" i="36"/>
  <c r="AF161" i="36"/>
  <c r="L161" i="36"/>
  <c r="V161" i="36"/>
  <c r="S161" i="36"/>
  <c r="Z161" i="36"/>
  <c r="J96" i="36"/>
  <c r="AE96" i="36"/>
  <c r="U96" i="36"/>
  <c r="G96" i="36"/>
  <c r="AA96" i="36"/>
  <c r="H96" i="36"/>
  <c r="Z96" i="36"/>
  <c r="Y96" i="36"/>
  <c r="AG96" i="36"/>
  <c r="K96" i="36"/>
  <c r="W96" i="36"/>
  <c r="AU73" i="36"/>
  <c r="AQ73" i="36"/>
  <c r="BV73" i="36"/>
  <c r="AK73" i="36"/>
  <c r="BH73" i="36"/>
  <c r="CA73" i="36"/>
  <c r="BI73" i="36"/>
  <c r="BZ73" i="36"/>
  <c r="AY73" i="36"/>
  <c r="CD73" i="36"/>
  <c r="BC73" i="36"/>
  <c r="CE73" i="36"/>
  <c r="BS73" i="36"/>
  <c r="AO73" i="36"/>
  <c r="BB73" i="36"/>
  <c r="AS73" i="36"/>
  <c r="AX73" i="36"/>
  <c r="BE73" i="36"/>
  <c r="AP73" i="36"/>
  <c r="D163" i="36"/>
  <c r="V163" i="36"/>
  <c r="W163" i="36"/>
  <c r="H163" i="36"/>
  <c r="G163" i="36"/>
  <c r="K163" i="36"/>
  <c r="Y163" i="36"/>
  <c r="AE163" i="36"/>
  <c r="L163" i="36"/>
  <c r="U163" i="36"/>
  <c r="M163" i="36"/>
  <c r="Q163" i="36"/>
  <c r="AH163" i="36"/>
  <c r="I163" i="36"/>
  <c r="CW98" i="36"/>
  <c r="CU98" i="36"/>
  <c r="CZ98" i="36"/>
  <c r="CX98" i="36"/>
  <c r="CN98" i="36"/>
  <c r="CP98" i="36"/>
  <c r="CR98" i="36"/>
  <c r="CO98" i="36"/>
  <c r="BP70" i="36"/>
  <c r="T73" i="36"/>
  <c r="AM100" i="36"/>
  <c r="AV100" i="36"/>
  <c r="BG100" i="36"/>
  <c r="BU100" i="36"/>
  <c r="E164" i="36"/>
  <c r="I164" i="36"/>
  <c r="Y164" i="36"/>
  <c r="V164" i="36"/>
  <c r="P91" i="36"/>
  <c r="H91" i="36"/>
  <c r="Q91" i="36"/>
  <c r="Y91" i="36"/>
  <c r="V91" i="36"/>
  <c r="W91" i="36"/>
  <c r="AB91" i="36"/>
  <c r="P150" i="36"/>
  <c r="AC150" i="36"/>
  <c r="X150" i="36"/>
  <c r="AE150" i="36"/>
  <c r="AG150" i="36"/>
  <c r="AH150" i="36"/>
  <c r="AB150" i="36"/>
  <c r="G150" i="36"/>
  <c r="S150" i="36"/>
  <c r="M150" i="36"/>
  <c r="K150" i="36"/>
  <c r="H150" i="36"/>
  <c r="Y150" i="36"/>
  <c r="AA150" i="36"/>
  <c r="J150" i="36"/>
  <c r="L150" i="36"/>
  <c r="R150" i="36"/>
  <c r="U150" i="36"/>
  <c r="AD150" i="36"/>
  <c r="V150" i="36"/>
  <c r="W150" i="36"/>
  <c r="F150" i="36"/>
  <c r="E150" i="36"/>
  <c r="D150" i="36"/>
  <c r="AF150" i="36"/>
  <c r="CZ124" i="36"/>
  <c r="CX124" i="36"/>
  <c r="CQ124" i="36"/>
  <c r="CW124" i="36"/>
  <c r="CT124" i="36"/>
  <c r="CB142" i="36"/>
  <c r="BR142" i="36"/>
  <c r="AZ142" i="36"/>
  <c r="I99" i="36"/>
  <c r="BL73" i="36"/>
  <c r="CS94" i="36"/>
  <c r="CY94" i="36"/>
  <c r="CX94" i="36"/>
  <c r="CT134" i="36"/>
  <c r="CO134" i="36"/>
  <c r="CU134" i="36"/>
  <c r="CS134" i="36"/>
  <c r="CQ134" i="36"/>
  <c r="CZ134" i="36"/>
  <c r="CP134" i="36"/>
  <c r="CR134" i="36"/>
  <c r="CS82" i="36"/>
  <c r="CP82" i="36"/>
  <c r="CQ64" i="36"/>
  <c r="CO64" i="36"/>
  <c r="CV64" i="36"/>
  <c r="CS64" i="36"/>
  <c r="CZ64" i="36"/>
  <c r="CP64" i="36"/>
  <c r="CS98" i="36"/>
  <c r="AO72" i="36"/>
  <c r="CR124" i="36"/>
  <c r="BP73" i="36"/>
  <c r="CQ93" i="36"/>
  <c r="CU93" i="36"/>
  <c r="CN93" i="36"/>
  <c r="CP93" i="36"/>
  <c r="BB141" i="36"/>
  <c r="BP141" i="36"/>
  <c r="AU141" i="36"/>
  <c r="CA141" i="36"/>
  <c r="CN71" i="36"/>
  <c r="CP71" i="36"/>
  <c r="AT151" i="36"/>
  <c r="BA79" i="36"/>
  <c r="BI88" i="36"/>
  <c r="AA156" i="36"/>
  <c r="N156" i="36"/>
  <c r="CV83" i="36"/>
  <c r="AQ88" i="36"/>
  <c r="AG156" i="36"/>
  <c r="BS88" i="36"/>
  <c r="CQ83" i="36"/>
  <c r="BT88" i="36"/>
  <c r="G156" i="36"/>
  <c r="AK98" i="36"/>
  <c r="AY96" i="36"/>
  <c r="AR136" i="36"/>
  <c r="BW79" i="36"/>
  <c r="AV98" i="36"/>
  <c r="BC136" i="36"/>
  <c r="AW79" i="36"/>
  <c r="M156" i="36"/>
  <c r="BU136" i="36"/>
  <c r="AH156" i="36"/>
  <c r="BF127" i="36"/>
  <c r="BH128" i="36"/>
  <c r="CH128" i="36"/>
  <c r="AJ98" i="36"/>
  <c r="BM128" i="36"/>
  <c r="BK83" i="36"/>
  <c r="BW83" i="36"/>
  <c r="AB140" i="36"/>
  <c r="CO95" i="36"/>
  <c r="CD77" i="36"/>
  <c r="P140" i="36"/>
  <c r="CF88" i="36"/>
  <c r="BC79" i="36"/>
  <c r="BP136" i="36"/>
  <c r="BV98" i="36"/>
  <c r="I140" i="36"/>
  <c r="CQ148" i="36"/>
  <c r="CQ120" i="36"/>
  <c r="S68" i="36"/>
  <c r="BX98" i="36"/>
  <c r="CP67" i="36"/>
  <c r="BB128" i="36"/>
  <c r="CQ130" i="36"/>
  <c r="BK88" i="36"/>
  <c r="V156" i="36"/>
  <c r="BD77" i="36"/>
  <c r="CD128" i="36"/>
  <c r="BP128" i="36"/>
  <c r="O114" i="36"/>
  <c r="Q156" i="36"/>
  <c r="J128" i="36"/>
  <c r="AR77" i="36"/>
  <c r="CB77" i="36"/>
  <c r="BP77" i="36"/>
  <c r="CS120" i="36"/>
  <c r="CV144" i="36"/>
  <c r="CB79" i="36"/>
  <c r="BT77" i="36"/>
  <c r="AW136" i="36"/>
  <c r="V136" i="36"/>
  <c r="BT83" i="36"/>
  <c r="BX158" i="36"/>
  <c r="CC83" i="36"/>
  <c r="AM83" i="36"/>
  <c r="CZ144" i="36"/>
  <c r="AM128" i="36"/>
  <c r="BC98" i="36"/>
  <c r="BD127" i="36"/>
  <c r="BW136" i="36"/>
  <c r="AF156" i="36"/>
  <c r="BC77" i="36"/>
  <c r="CC128" i="36"/>
  <c r="I156" i="36"/>
  <c r="Q116" i="36"/>
  <c r="CG136" i="36"/>
  <c r="BM98" i="36"/>
  <c r="CD136" i="36"/>
  <c r="AL136" i="36"/>
  <c r="AS136" i="36"/>
  <c r="BZ98" i="36"/>
  <c r="BW77" i="36"/>
  <c r="BJ136" i="36"/>
  <c r="W136" i="36"/>
  <c r="AW77" i="36"/>
  <c r="T114" i="36"/>
  <c r="AL77" i="36"/>
  <c r="BN88" i="36"/>
  <c r="Z156" i="36"/>
  <c r="CE127" i="36"/>
  <c r="CO66" i="36"/>
  <c r="CH77" i="36"/>
  <c r="BA77" i="36"/>
  <c r="CN144" i="36"/>
  <c r="D140" i="36"/>
  <c r="BQ88" i="36"/>
  <c r="P156" i="36"/>
  <c r="CY138" i="36"/>
  <c r="CV74" i="36"/>
  <c r="BR88" i="36"/>
  <c r="BL98" i="36"/>
  <c r="BF98" i="36"/>
  <c r="L156" i="36"/>
  <c r="CU88" i="36"/>
  <c r="CF128" i="36"/>
  <c r="BO98" i="36"/>
  <c r="AR98" i="36"/>
  <c r="CU109" i="36"/>
  <c r="CR83" i="36"/>
  <c r="AC156" i="36"/>
  <c r="BY136" i="36"/>
  <c r="BL136" i="36"/>
  <c r="CX74" i="36"/>
  <c r="CZ74" i="36"/>
  <c r="AD156" i="36"/>
  <c r="CB88" i="36"/>
  <c r="CS85" i="36"/>
  <c r="AX77" i="36"/>
  <c r="BZ77" i="36"/>
  <c r="CE77" i="36"/>
  <c r="BS77" i="36"/>
  <c r="AV88" i="36"/>
  <c r="AW98" i="36"/>
  <c r="CQ144" i="36"/>
  <c r="AO77" i="36"/>
  <c r="BN77" i="36"/>
  <c r="R156" i="36"/>
  <c r="R140" i="36"/>
  <c r="AT98" i="36"/>
  <c r="N114" i="36"/>
  <c r="AT136" i="36"/>
  <c r="BH77" i="36"/>
  <c r="X140" i="36"/>
  <c r="AK133" i="36"/>
  <c r="BT98" i="36"/>
  <c r="BJ98" i="36"/>
  <c r="CZ83" i="36"/>
  <c r="CF77" i="36"/>
  <c r="BO136" i="36"/>
  <c r="CP74" i="36"/>
  <c r="BR106" i="36"/>
  <c r="CH136" i="36"/>
  <c r="AT128" i="36"/>
  <c r="BP88" i="36"/>
  <c r="BA98" i="36"/>
  <c r="AM88" i="36"/>
  <c r="BV133" i="36"/>
  <c r="AR128" i="36"/>
  <c r="AO136" i="36"/>
  <c r="CF98" i="36"/>
  <c r="BU77" i="36"/>
  <c r="BS98" i="36"/>
  <c r="BL77" i="36"/>
  <c r="CY91" i="36"/>
  <c r="BJ77" i="36"/>
  <c r="AN113" i="36"/>
  <c r="BJ74" i="36"/>
  <c r="BX77" i="36"/>
  <c r="CS65" i="36"/>
  <c r="BG77" i="36"/>
  <c r="BI151" i="36"/>
  <c r="CN74" i="36"/>
  <c r="AQ98" i="36"/>
  <c r="CT83" i="36"/>
  <c r="BE98" i="36"/>
  <c r="AF140" i="36"/>
  <c r="T156" i="36"/>
  <c r="CB98" i="36"/>
  <c r="BS136" i="36"/>
  <c r="BB98" i="36"/>
  <c r="AE140" i="36"/>
  <c r="BU88" i="36"/>
  <c r="W140" i="36"/>
  <c r="CC77" i="36"/>
  <c r="AP136" i="36"/>
  <c r="BM77" i="36"/>
  <c r="BR77" i="36"/>
  <c r="AM136" i="36"/>
  <c r="BQ98" i="36"/>
  <c r="BV128" i="36"/>
  <c r="CA128" i="36"/>
  <c r="BM136" i="36"/>
  <c r="BN98" i="36"/>
  <c r="BI136" i="36"/>
  <c r="BU98" i="36"/>
  <c r="BQ77" i="36"/>
  <c r="AM77" i="36"/>
  <c r="S135" i="36"/>
  <c r="Q149" i="36"/>
  <c r="BS62" i="36"/>
  <c r="BC160" i="36"/>
  <c r="BU66" i="36"/>
  <c r="AU139" i="36"/>
  <c r="BU62" i="36"/>
  <c r="CM152" i="36"/>
  <c r="AE60" i="36"/>
  <c r="AN141" i="36"/>
  <c r="CS139" i="36"/>
  <c r="D149" i="36"/>
  <c r="G60" i="36"/>
  <c r="AT141" i="36"/>
  <c r="CS71" i="36"/>
  <c r="AF141" i="36"/>
  <c r="AU160" i="36"/>
  <c r="BJ155" i="36"/>
  <c r="BT79" i="36"/>
  <c r="BT143" i="36"/>
  <c r="AN127" i="36"/>
  <c r="AJ61" i="36"/>
  <c r="CA79" i="36"/>
  <c r="CZ71" i="36"/>
  <c r="BF88" i="36"/>
  <c r="BX145" i="36"/>
  <c r="BX79" i="36"/>
  <c r="E114" i="36"/>
  <c r="CC61" i="36"/>
  <c r="BH87" i="36"/>
  <c r="CE87" i="36"/>
  <c r="BR79" i="36"/>
  <c r="X79" i="36"/>
  <c r="BI135" i="36"/>
  <c r="AX124" i="36"/>
  <c r="AL127" i="36"/>
  <c r="BL90" i="36"/>
  <c r="CZ76" i="36"/>
  <c r="BV74" i="36"/>
  <c r="BH124" i="36"/>
  <c r="AX127" i="36"/>
  <c r="N107" i="36"/>
  <c r="BB87" i="36"/>
  <c r="AY71" i="36"/>
  <c r="BW88" i="36"/>
  <c r="AN74" i="36"/>
  <c r="CZ85" i="36"/>
  <c r="AP74" i="36"/>
  <c r="CE88" i="36"/>
  <c r="CU76" i="36"/>
  <c r="AZ73" i="36"/>
  <c r="AO124" i="36"/>
  <c r="BL74" i="36"/>
  <c r="AY135" i="36"/>
  <c r="BZ87" i="36"/>
  <c r="BP124" i="36"/>
  <c r="BA74" i="36"/>
  <c r="K109" i="36"/>
  <c r="BX124" i="36"/>
  <c r="AX135" i="36"/>
  <c r="CF124" i="36"/>
  <c r="AZ74" i="36"/>
  <c r="BY71" i="36"/>
  <c r="BW141" i="36"/>
  <c r="K149" i="36"/>
  <c r="AP120" i="36"/>
  <c r="AD164" i="36"/>
  <c r="BB162" i="36"/>
  <c r="AQ120" i="36"/>
  <c r="BG62" i="36"/>
  <c r="V60" i="36"/>
  <c r="BA162" i="36"/>
  <c r="BX62" i="36"/>
  <c r="CB160" i="36"/>
  <c r="AP141" i="36"/>
  <c r="M124" i="36"/>
  <c r="BS79" i="36"/>
  <c r="BB62" i="36"/>
  <c r="CW71" i="36"/>
  <c r="AT145" i="36"/>
  <c r="AE149" i="36"/>
  <c r="S60" i="36"/>
  <c r="BK87" i="36"/>
  <c r="CY79" i="36"/>
  <c r="AM87" i="36"/>
  <c r="BX61" i="36"/>
  <c r="CS90" i="36"/>
  <c r="M107" i="36"/>
  <c r="O124" i="36"/>
  <c r="BJ124" i="36"/>
  <c r="BO127" i="36"/>
  <c r="O79" i="36"/>
  <c r="CW73" i="36"/>
  <c r="CC71" i="36"/>
  <c r="AG109" i="36"/>
  <c r="CN72" i="36"/>
  <c r="AL124" i="36"/>
  <c r="AS124" i="36"/>
  <c r="Q114" i="36"/>
  <c r="AM127" i="36"/>
  <c r="BG71" i="36"/>
  <c r="BO71" i="36"/>
  <c r="AH79" i="36"/>
  <c r="BD87" i="36"/>
  <c r="BZ135" i="36"/>
  <c r="AU88" i="36"/>
  <c r="AY74" i="36"/>
  <c r="AW87" i="36"/>
  <c r="BE90" i="36"/>
  <c r="BM79" i="36"/>
  <c r="BP71" i="36"/>
  <c r="BY88" i="36"/>
  <c r="AQ87" i="36"/>
  <c r="AR135" i="36"/>
  <c r="L109" i="36"/>
  <c r="BT74" i="36"/>
  <c r="CG87" i="36"/>
  <c r="W107" i="36"/>
  <c r="BQ128" i="36"/>
  <c r="CE74" i="36"/>
  <c r="T107" i="36"/>
  <c r="BB74" i="36"/>
  <c r="G79" i="36"/>
  <c r="BD71" i="36"/>
  <c r="AW88" i="36"/>
  <c r="BE74" i="36"/>
  <c r="BJ71" i="36"/>
  <c r="AB79" i="36"/>
  <c r="CP85" i="36"/>
  <c r="AS91" i="36"/>
  <c r="CW74" i="36"/>
  <c r="AJ65" i="36"/>
  <c r="BY141" i="36"/>
  <c r="AT143" i="36"/>
  <c r="BM66" i="36"/>
  <c r="S149" i="36"/>
  <c r="BQ139" i="36"/>
  <c r="CY135" i="36"/>
  <c r="BX139" i="36"/>
  <c r="I141" i="36"/>
  <c r="I127" i="36"/>
  <c r="BY160" i="36"/>
  <c r="M114" i="36"/>
  <c r="AX141" i="36"/>
  <c r="AY120" i="36"/>
  <c r="AQ135" i="36"/>
  <c r="CX152" i="36"/>
  <c r="CF61" i="36"/>
  <c r="AV74" i="36"/>
  <c r="CB62" i="36"/>
  <c r="BR62" i="36"/>
  <c r="CY71" i="36"/>
  <c r="AF109" i="36"/>
  <c r="BZ62" i="36"/>
  <c r="I107" i="36"/>
  <c r="CA71" i="36"/>
  <c r="BQ61" i="36"/>
  <c r="BE135" i="36"/>
  <c r="CW85" i="36"/>
  <c r="AJ71" i="36"/>
  <c r="AH109" i="36"/>
  <c r="CU73" i="36"/>
  <c r="AZ127" i="36"/>
  <c r="AM135" i="36"/>
  <c r="AT111" i="36"/>
  <c r="CH74" i="36"/>
  <c r="CZ72" i="36"/>
  <c r="BR74" i="36"/>
  <c r="BU124" i="36"/>
  <c r="CN73" i="36"/>
  <c r="BM124" i="36"/>
  <c r="I109" i="36"/>
  <c r="BL87" i="36"/>
  <c r="AJ127" i="36"/>
  <c r="Y79" i="36"/>
  <c r="S79" i="36"/>
  <c r="BO135" i="36"/>
  <c r="BT71" i="36"/>
  <c r="BK71" i="36"/>
  <c r="BH88" i="36"/>
  <c r="CH124" i="36"/>
  <c r="Y141" i="36"/>
  <c r="AG149" i="36"/>
  <c r="AZ143" i="36"/>
  <c r="AS139" i="36"/>
  <c r="BU143" i="36"/>
  <c r="AJ160" i="36"/>
  <c r="BO160" i="36"/>
  <c r="BA139" i="36"/>
  <c r="BX141" i="36"/>
  <c r="AS120" i="36"/>
  <c r="J124" i="36"/>
  <c r="CQ135" i="36"/>
  <c r="BK62" i="36"/>
  <c r="BF72" i="36"/>
  <c r="BK120" i="36"/>
  <c r="CR90" i="36"/>
  <c r="AL79" i="36"/>
  <c r="BM61" i="36"/>
  <c r="BS132" i="36"/>
  <c r="S124" i="36"/>
  <c r="BW61" i="36"/>
  <c r="CT72" i="36"/>
  <c r="CT111" i="36"/>
  <c r="AU79" i="36"/>
  <c r="CE72" i="36"/>
  <c r="CD135" i="36"/>
  <c r="BD88" i="36"/>
  <c r="AM71" i="36"/>
  <c r="BA71" i="36"/>
  <c r="P124" i="36"/>
  <c r="CZ125" i="36"/>
  <c r="BK111" i="36"/>
  <c r="AT61" i="36"/>
  <c r="CD88" i="36"/>
  <c r="CY72" i="36"/>
  <c r="CC135" i="36"/>
  <c r="BW127" i="36"/>
  <c r="AM124" i="36"/>
  <c r="BE124" i="36"/>
  <c r="AJ124" i="36"/>
  <c r="AT124" i="36"/>
  <c r="BB61" i="36"/>
  <c r="AY127" i="36"/>
  <c r="BF90" i="36"/>
  <c r="CO125" i="36"/>
  <c r="AT87" i="36"/>
  <c r="AF114" i="36"/>
  <c r="AV135" i="36"/>
  <c r="AR127" i="36"/>
  <c r="BM135" i="36"/>
  <c r="AN88" i="36"/>
  <c r="BQ87" i="36"/>
  <c r="BI74" i="36"/>
  <c r="AC79" i="36"/>
  <c r="BV135" i="36"/>
  <c r="P107" i="36"/>
  <c r="T109" i="36"/>
  <c r="W109" i="36"/>
  <c r="R109" i="36"/>
  <c r="BB124" i="36"/>
  <c r="BN74" i="36"/>
  <c r="AU74" i="36"/>
  <c r="BC74" i="36"/>
  <c r="CG71" i="36"/>
  <c r="U109" i="36"/>
  <c r="CX73" i="36"/>
  <c r="BS71" i="36"/>
  <c r="BH155" i="36"/>
  <c r="BY138" i="36"/>
  <c r="O164" i="36"/>
  <c r="BH141" i="36"/>
  <c r="CU79" i="36"/>
  <c r="BI141" i="36"/>
  <c r="CW90" i="36"/>
  <c r="AX79" i="36"/>
  <c r="AY160" i="36"/>
  <c r="BN62" i="36"/>
  <c r="V141" i="36"/>
  <c r="AQ79" i="36"/>
  <c r="AX132" i="36"/>
  <c r="CS79" i="36"/>
  <c r="CO135" i="36"/>
  <c r="AN61" i="36"/>
  <c r="AR61" i="36"/>
  <c r="AE107" i="36"/>
  <c r="BU120" i="36"/>
  <c r="BW62" i="36"/>
  <c r="R149" i="36"/>
  <c r="AK62" i="36"/>
  <c r="AC107" i="36"/>
  <c r="AT79" i="36"/>
  <c r="CE90" i="36"/>
  <c r="CX90" i="36"/>
  <c r="CN85" i="36"/>
  <c r="AF60" i="36"/>
  <c r="AR111" i="36"/>
  <c r="BM62" i="36"/>
  <c r="CP72" i="36"/>
  <c r="CT85" i="36"/>
  <c r="CX76" i="36"/>
  <c r="BU90" i="36"/>
  <c r="BL61" i="36"/>
  <c r="BL71" i="36"/>
  <c r="K79" i="36"/>
  <c r="CT76" i="36"/>
  <c r="BH135" i="36"/>
  <c r="CG61" i="36"/>
  <c r="BO61" i="36"/>
  <c r="CW72" i="36"/>
  <c r="AX74" i="36"/>
  <c r="BG124" i="36"/>
  <c r="CP125" i="36"/>
  <c r="BD74" i="36"/>
  <c r="AP135" i="36"/>
  <c r="BA124" i="36"/>
  <c r="H114" i="36"/>
  <c r="CE71" i="36"/>
  <c r="X114" i="36"/>
  <c r="CS73" i="36"/>
  <c r="CQ125" i="36"/>
  <c r="BM127" i="36"/>
  <c r="V114" i="36"/>
  <c r="R114" i="36"/>
  <c r="BZ124" i="36"/>
  <c r="CB87" i="36"/>
  <c r="BJ135" i="36"/>
  <c r="BU74" i="36"/>
  <c r="CA124" i="36"/>
  <c r="BQ90" i="36"/>
  <c r="BC87" i="36"/>
  <c r="AS88" i="36"/>
  <c r="H129" i="36"/>
  <c r="AO71" i="36"/>
  <c r="Z109" i="36"/>
  <c r="L79" i="36"/>
  <c r="CA68" i="36"/>
  <c r="F136" i="36"/>
  <c r="BN124" i="36"/>
  <c r="AY124" i="36"/>
  <c r="E119" i="36"/>
  <c r="AP77" i="36"/>
  <c r="CU162" i="36"/>
  <c r="BG144" i="36"/>
  <c r="CU111" i="36"/>
  <c r="BD160" i="36"/>
  <c r="AK162" i="36"/>
  <c r="AZ79" i="36"/>
  <c r="BQ62" i="36"/>
  <c r="BF145" i="36"/>
  <c r="AO62" i="36"/>
  <c r="J135" i="36"/>
  <c r="AL139" i="36"/>
  <c r="BH127" i="36"/>
  <c r="CH66" i="36"/>
  <c r="L60" i="36"/>
  <c r="AS61" i="36"/>
  <c r="K124" i="36"/>
  <c r="BH90" i="36"/>
  <c r="BJ127" i="36"/>
  <c r="BG74" i="36"/>
  <c r="CV71" i="36"/>
  <c r="F109" i="36"/>
  <c r="CQ73" i="36"/>
  <c r="AW71" i="36"/>
  <c r="CH88" i="36"/>
  <c r="CC74" i="36"/>
  <c r="AA79" i="36"/>
  <c r="S109" i="36"/>
  <c r="BD90" i="36"/>
  <c r="AF79" i="36"/>
  <c r="CF135" i="36"/>
  <c r="CB71" i="36"/>
  <c r="AR74" i="36"/>
  <c r="Z107" i="36"/>
  <c r="BY127" i="36"/>
  <c r="CW80" i="36"/>
  <c r="AU71" i="36"/>
  <c r="AR87" i="36"/>
  <c r="AO74" i="36"/>
  <c r="CU90" i="36"/>
  <c r="BR127" i="36"/>
  <c r="BX88" i="36"/>
  <c r="BR87" i="36"/>
  <c r="CR72" i="36"/>
  <c r="BO74" i="36"/>
  <c r="CU85" i="36"/>
  <c r="CG88" i="36"/>
  <c r="N79" i="36"/>
  <c r="BM71" i="36"/>
  <c r="CA74" i="36"/>
  <c r="CX85" i="36"/>
  <c r="AS127" i="36"/>
  <c r="H79" i="36"/>
  <c r="BD124" i="36"/>
  <c r="BQ124" i="36"/>
  <c r="CZ73" i="36"/>
  <c r="AC136" i="36"/>
  <c r="BD133" i="36"/>
  <c r="K155" i="36"/>
  <c r="CV141" i="36"/>
  <c r="J160" i="36"/>
  <c r="CV151" i="36"/>
  <c r="K89" i="36"/>
  <c r="BE102" i="36"/>
  <c r="AQ142" i="36"/>
  <c r="AQ95" i="36"/>
  <c r="AD61" i="36"/>
  <c r="CW65" i="36"/>
  <c r="CF133" i="36"/>
  <c r="I160" i="36"/>
  <c r="V92" i="36"/>
  <c r="G160" i="36"/>
  <c r="CW101" i="36"/>
  <c r="CY61" i="36"/>
  <c r="BL158" i="36"/>
  <c r="BU116" i="36"/>
  <c r="BU142" i="36"/>
  <c r="Z61" i="36"/>
  <c r="AF102" i="36"/>
  <c r="BR96" i="36"/>
  <c r="CX65" i="36"/>
  <c r="Z92" i="36"/>
  <c r="BS96" i="36"/>
  <c r="CO61" i="36"/>
  <c r="H92" i="36"/>
  <c r="BF102" i="36"/>
  <c r="AH136" i="36"/>
  <c r="BV102" i="36"/>
  <c r="CA142" i="36"/>
  <c r="BI96" i="36"/>
  <c r="L61" i="36"/>
  <c r="O89" i="36"/>
  <c r="BO96" i="36"/>
  <c r="T102" i="36"/>
  <c r="BE122" i="36"/>
  <c r="BH96" i="36"/>
  <c r="BK96" i="36"/>
  <c r="AU133" i="36"/>
  <c r="Z136" i="36"/>
  <c r="CQ60" i="36"/>
  <c r="BP142" i="36"/>
  <c r="E160" i="36"/>
  <c r="AO95" i="36"/>
  <c r="AF61" i="36"/>
  <c r="CU99" i="36"/>
  <c r="BD132" i="36"/>
  <c r="W155" i="36"/>
  <c r="BK116" i="36"/>
  <c r="CZ65" i="36"/>
  <c r="X155" i="36"/>
  <c r="Q92" i="36"/>
  <c r="O61" i="36"/>
  <c r="AB102" i="36"/>
  <c r="CB133" i="36"/>
  <c r="CD95" i="36"/>
  <c r="BQ122" i="36"/>
  <c r="W89" i="36"/>
  <c r="D61" i="36"/>
  <c r="BW95" i="36"/>
  <c r="AV116" i="36"/>
  <c r="AR96" i="36"/>
  <c r="G92" i="36"/>
  <c r="AT96" i="36"/>
  <c r="X89" i="36"/>
  <c r="BQ96" i="36"/>
  <c r="BB102" i="36"/>
  <c r="K160" i="36"/>
  <c r="AP102" i="36"/>
  <c r="CR151" i="36"/>
  <c r="BC102" i="36"/>
  <c r="P61" i="36"/>
  <c r="BA142" i="36"/>
  <c r="CV161" i="36"/>
  <c r="AA121" i="36"/>
  <c r="F89" i="36"/>
  <c r="S89" i="36"/>
  <c r="Q89" i="36"/>
  <c r="AB160" i="36"/>
  <c r="CE96" i="36"/>
  <c r="BA133" i="36"/>
  <c r="D89" i="36"/>
  <c r="CT60" i="36"/>
  <c r="CF142" i="36"/>
  <c r="M160" i="36"/>
  <c r="BI111" i="36"/>
  <c r="BL102" i="36"/>
  <c r="CE102" i="36"/>
  <c r="AD136" i="36"/>
  <c r="K136" i="36"/>
  <c r="CH133" i="36"/>
  <c r="CY60" i="36"/>
  <c r="L136" i="36"/>
  <c r="AG89" i="36"/>
  <c r="BM133" i="36"/>
  <c r="AA136" i="36"/>
  <c r="BN142" i="36"/>
  <c r="CR141" i="36"/>
  <c r="AN132" i="36"/>
  <c r="CD102" i="36"/>
  <c r="AY133" i="36"/>
  <c r="AC89" i="36"/>
  <c r="I155" i="36"/>
  <c r="AH61" i="36"/>
  <c r="BG96" i="36"/>
  <c r="AC160" i="36"/>
  <c r="CG116" i="36"/>
  <c r="Q61" i="36"/>
  <c r="AO142" i="36"/>
  <c r="AK111" i="36"/>
  <c r="AN142" i="36"/>
  <c r="BT102" i="36"/>
  <c r="CQ65" i="36"/>
  <c r="N160" i="36"/>
  <c r="BL95" i="36"/>
  <c r="AM133" i="36"/>
  <c r="Y92" i="36"/>
  <c r="V160" i="36"/>
  <c r="I136" i="36"/>
  <c r="M155" i="36"/>
  <c r="BA102" i="36"/>
  <c r="AO122" i="36"/>
  <c r="Z160" i="36"/>
  <c r="AD89" i="36"/>
  <c r="E89" i="36"/>
  <c r="L89" i="36"/>
  <c r="BK142" i="36"/>
  <c r="AB63" i="36"/>
  <c r="Z63" i="36"/>
  <c r="M89" i="36"/>
  <c r="BW142" i="36"/>
  <c r="BX142" i="36"/>
  <c r="CZ161" i="36"/>
  <c r="BX102" i="36"/>
  <c r="CV60" i="36"/>
  <c r="AR133" i="36"/>
  <c r="CZ60" i="36"/>
  <c r="AW142" i="36"/>
  <c r="J136" i="36"/>
  <c r="AQ96" i="36"/>
  <c r="BF133" i="36"/>
  <c r="F102" i="36"/>
  <c r="T89" i="36"/>
  <c r="CC142" i="36"/>
  <c r="O160" i="36"/>
  <c r="P136" i="36"/>
  <c r="BL124" i="36"/>
  <c r="K92" i="36"/>
  <c r="AX142" i="36"/>
  <c r="CX60" i="36"/>
  <c r="L63" i="36"/>
  <c r="AW102" i="36"/>
  <c r="G155" i="36"/>
  <c r="BK102" i="36"/>
  <c r="E155" i="36"/>
  <c r="G78" i="36"/>
  <c r="CF95" i="36"/>
  <c r="BM96" i="36"/>
  <c r="AV133" i="36"/>
  <c r="D63" i="36"/>
  <c r="X102" i="36"/>
  <c r="CZ151" i="36"/>
  <c r="AA63" i="36"/>
  <c r="AS142" i="36"/>
  <c r="E63" i="36"/>
  <c r="BC95" i="36"/>
  <c r="U89" i="36"/>
  <c r="CB122" i="36"/>
  <c r="BO142" i="36"/>
  <c r="M102" i="36"/>
  <c r="H136" i="36"/>
  <c r="H61" i="36"/>
  <c r="AN111" i="36"/>
  <c r="G61" i="36"/>
  <c r="BJ133" i="36"/>
  <c r="CH95" i="36"/>
  <c r="E61" i="36"/>
  <c r="AY142" i="36"/>
  <c r="AS95" i="36"/>
  <c r="X136" i="36"/>
  <c r="AP142" i="36"/>
  <c r="AA89" i="36"/>
  <c r="J61" i="36"/>
  <c r="CV88" i="36"/>
  <c r="AO102" i="36"/>
  <c r="AV102" i="36"/>
  <c r="G89" i="36"/>
  <c r="AU96" i="36"/>
  <c r="R89" i="36"/>
  <c r="U61" i="36"/>
  <c r="BZ142" i="36"/>
  <c r="CH102" i="36"/>
  <c r="S136" i="36"/>
  <c r="G136" i="36"/>
  <c r="AR102" i="36"/>
  <c r="BN132" i="36"/>
  <c r="BZ95" i="36"/>
  <c r="F160" i="36"/>
  <c r="BZ97" i="36"/>
  <c r="F63" i="36"/>
  <c r="CR61" i="36"/>
  <c r="AT142" i="36"/>
  <c r="CP60" i="36"/>
  <c r="AV142" i="36"/>
  <c r="BC142" i="36"/>
  <c r="L155" i="36"/>
  <c r="CX141" i="36"/>
  <c r="CU65" i="36"/>
  <c r="AV132" i="36"/>
  <c r="CU141" i="36"/>
  <c r="AH89" i="36"/>
  <c r="AX133" i="36"/>
  <c r="N102" i="36"/>
  <c r="M147" i="36"/>
  <c r="BQ160" i="36"/>
  <c r="R160" i="36"/>
  <c r="BR95" i="36"/>
  <c r="BT142" i="36"/>
  <c r="BE133" i="36"/>
  <c r="D160" i="36"/>
  <c r="CO65" i="36"/>
  <c r="Z102" i="36"/>
  <c r="AK142" i="36"/>
  <c r="CY151" i="36"/>
  <c r="BD142" i="36"/>
  <c r="BG142" i="36"/>
  <c r="G102" i="36"/>
  <c r="AB89" i="36"/>
  <c r="CW60" i="36"/>
  <c r="AU142" i="36"/>
  <c r="BV142" i="36"/>
  <c r="CR88" i="36"/>
  <c r="BC122" i="36"/>
  <c r="AT122" i="36"/>
  <c r="V63" i="36"/>
  <c r="AM95" i="36"/>
  <c r="T161" i="36"/>
  <c r="U63" i="36"/>
  <c r="CP151" i="36"/>
  <c r="CP88" i="36"/>
  <c r="K61" i="36"/>
  <c r="M61" i="36"/>
  <c r="F61" i="36"/>
  <c r="AC102" i="36"/>
  <c r="CR60" i="36"/>
  <c r="AG136" i="36"/>
  <c r="Y136" i="36"/>
  <c r="BF142" i="36"/>
  <c r="AD102" i="36"/>
  <c r="AA61" i="36"/>
  <c r="Q102" i="36"/>
  <c r="CD133" i="36"/>
  <c r="AW61" i="36"/>
  <c r="W160" i="36"/>
  <c r="D102" i="36"/>
  <c r="BF87" i="36"/>
  <c r="O136" i="36"/>
  <c r="AH122" i="36"/>
  <c r="BL133" i="36"/>
  <c r="W157" i="36"/>
  <c r="AF63" i="36"/>
  <c r="CX88" i="36"/>
  <c r="R155" i="36"/>
  <c r="Q136" i="36"/>
  <c r="R92" i="36"/>
  <c r="AR142" i="36"/>
  <c r="CP101" i="36"/>
  <c r="AL111" i="36"/>
  <c r="D92" i="36"/>
  <c r="CR65" i="36"/>
  <c r="BY142" i="36"/>
  <c r="X61" i="36"/>
  <c r="BP102" i="36"/>
  <c r="Y160" i="36"/>
  <c r="CX161" i="36"/>
  <c r="AJ142" i="36"/>
  <c r="CD142" i="36"/>
  <c r="BU96" i="36"/>
  <c r="E102" i="36"/>
  <c r="CW161" i="36"/>
  <c r="CP61" i="36"/>
  <c r="BJ142" i="36"/>
  <c r="BB142" i="36"/>
  <c r="H102" i="36"/>
  <c r="AZ96" i="36"/>
  <c r="AT116" i="36"/>
  <c r="BZ111" i="36"/>
  <c r="R102" i="36"/>
  <c r="BI142" i="36"/>
  <c r="AS102" i="36"/>
  <c r="AM142" i="36"/>
  <c r="BE136" i="36"/>
  <c r="CN118" i="36"/>
  <c r="D112" i="36"/>
  <c r="CA87" i="36"/>
  <c r="AP124" i="36"/>
  <c r="BI133" i="36"/>
  <c r="U160" i="36"/>
  <c r="BN71" i="36"/>
  <c r="BF161" i="36"/>
  <c r="Q160" i="36"/>
  <c r="AP133" i="36"/>
  <c r="BE142" i="36"/>
  <c r="AD155" i="36"/>
  <c r="AE63" i="36"/>
  <c r="BM122" i="36"/>
  <c r="V78" i="36"/>
  <c r="CH142" i="36"/>
  <c r="BB159" i="36"/>
  <c r="W102" i="36"/>
  <c r="CC132" i="36"/>
  <c r="CS161" i="36"/>
  <c r="V61" i="36"/>
  <c r="AL116" i="36"/>
  <c r="BD95" i="36"/>
  <c r="CQ161" i="36"/>
  <c r="BT111" i="36"/>
  <c r="BA95" i="36"/>
  <c r="N136" i="36"/>
  <c r="BH111" i="36"/>
  <c r="BY96" i="36"/>
  <c r="CE142" i="36"/>
  <c r="T160" i="36"/>
  <c r="H63" i="36"/>
  <c r="BJ102" i="36"/>
  <c r="CY161" i="36"/>
  <c r="BN116" i="36"/>
  <c r="CS60" i="36"/>
  <c r="J89" i="36"/>
  <c r="CB111" i="36"/>
  <c r="T61" i="36"/>
  <c r="BQ111" i="36"/>
  <c r="Y102" i="36"/>
  <c r="AL102" i="36"/>
  <c r="BW133" i="36"/>
  <c r="O102" i="36"/>
  <c r="BX111" i="36"/>
  <c r="CC133" i="36"/>
  <c r="CY88" i="36"/>
  <c r="X160" i="36"/>
  <c r="V102" i="36"/>
  <c r="BR133" i="36"/>
  <c r="BS102" i="36"/>
  <c r="CC102" i="36"/>
  <c r="J102" i="36"/>
  <c r="AA102" i="36"/>
  <c r="CZ91" i="36"/>
  <c r="T136" i="36"/>
  <c r="F100" i="36"/>
  <c r="AH158" i="36"/>
  <c r="W98" i="36"/>
  <c r="U147" i="36"/>
  <c r="AM160" i="36"/>
  <c r="AH72" i="36"/>
  <c r="P149" i="36"/>
  <c r="BN106" i="36"/>
  <c r="CX67" i="36"/>
  <c r="M65" i="36"/>
  <c r="BJ129" i="36"/>
  <c r="O92" i="36"/>
  <c r="AS129" i="36"/>
  <c r="CQ82" i="36"/>
  <c r="BP129" i="36"/>
  <c r="W95" i="36"/>
  <c r="CX109" i="36"/>
  <c r="CR147" i="36"/>
  <c r="O80" i="36"/>
  <c r="Z64" i="36"/>
  <c r="CV131" i="36"/>
  <c r="AS96" i="36"/>
  <c r="BX128" i="36"/>
  <c r="AD99" i="36"/>
  <c r="H99" i="36"/>
  <c r="K147" i="36"/>
  <c r="CX108" i="36"/>
  <c r="L100" i="36"/>
  <c r="AR94" i="36"/>
  <c r="CH108" i="36"/>
  <c r="AD92" i="36"/>
  <c r="BQ129" i="36"/>
  <c r="BL92" i="36"/>
  <c r="CY109" i="36"/>
  <c r="F95" i="36"/>
  <c r="AK116" i="36"/>
  <c r="Y114" i="36"/>
  <c r="BA87" i="36"/>
  <c r="AV67" i="36"/>
  <c r="AP128" i="36"/>
  <c r="D107" i="36"/>
  <c r="BB71" i="36"/>
  <c r="BI71" i="36"/>
  <c r="BP98" i="36"/>
  <c r="BO77" i="36"/>
  <c r="U79" i="36"/>
  <c r="CE124" i="36"/>
  <c r="E156" i="36"/>
  <c r="R119" i="36"/>
  <c r="BV118" i="36"/>
  <c r="CW131" i="36"/>
  <c r="BC71" i="36"/>
  <c r="BO144" i="36"/>
  <c r="T149" i="36"/>
  <c r="AW160" i="36"/>
  <c r="Z159" i="36"/>
  <c r="AW158" i="36"/>
  <c r="AG100" i="36"/>
  <c r="W73" i="36"/>
  <c r="CY67" i="36"/>
  <c r="R100" i="36"/>
  <c r="AM92" i="36"/>
  <c r="BE116" i="36"/>
  <c r="AO127" i="36"/>
  <c r="BJ128" i="36"/>
  <c r="AJ68" i="36"/>
  <c r="AJ148" i="36"/>
  <c r="M122" i="36"/>
  <c r="AU77" i="36"/>
  <c r="U102" i="36"/>
  <c r="M69" i="36"/>
  <c r="AM74" i="36"/>
  <c r="L119" i="36"/>
  <c r="CD74" i="36"/>
  <c r="AZ71" i="36"/>
  <c r="T112" i="36"/>
  <c r="AF151" i="36"/>
  <c r="R103" i="36"/>
  <c r="BO145" i="36"/>
  <c r="Y70" i="36"/>
  <c r="CB145" i="36"/>
  <c r="CO70" i="36"/>
  <c r="BE93" i="36"/>
  <c r="AN143" i="36"/>
  <c r="BA158" i="36"/>
  <c r="AS145" i="36"/>
  <c r="BF150" i="36"/>
  <c r="BP121" i="36"/>
  <c r="CA64" i="36"/>
  <c r="V76" i="36"/>
  <c r="AB103" i="36"/>
  <c r="M146" i="36"/>
  <c r="AH146" i="36"/>
  <c r="BJ143" i="36"/>
  <c r="BU140" i="36"/>
  <c r="S115" i="36"/>
  <c r="AF131" i="36"/>
  <c r="BJ116" i="36"/>
  <c r="CN79" i="36"/>
  <c r="CE140" i="36"/>
  <c r="CB140" i="36"/>
  <c r="BI122" i="36"/>
  <c r="P88" i="36"/>
  <c r="AT161" i="36"/>
  <c r="AI113" i="36"/>
  <c r="T70" i="36"/>
  <c r="BH150" i="36"/>
  <c r="CD158" i="36"/>
  <c r="BN145" i="36"/>
  <c r="J104" i="36"/>
  <c r="BM158" i="36"/>
  <c r="BE158" i="36"/>
  <c r="BP158" i="36"/>
  <c r="M70" i="36"/>
  <c r="I103" i="36"/>
  <c r="AD151" i="36"/>
  <c r="AK151" i="36"/>
  <c r="BX143" i="36"/>
  <c r="AP145" i="36"/>
  <c r="AE104" i="36"/>
  <c r="BW150" i="36"/>
  <c r="AW145" i="36"/>
  <c r="X104" i="36"/>
  <c r="BJ121" i="36"/>
  <c r="AJ121" i="36"/>
  <c r="BR143" i="36"/>
  <c r="AM140" i="36"/>
  <c r="S123" i="36"/>
  <c r="F127" i="36"/>
  <c r="AX140" i="36"/>
  <c r="CD116" i="36"/>
  <c r="AY64" i="36"/>
  <c r="AK150" i="36"/>
  <c r="AV158" i="36"/>
  <c r="CD126" i="36"/>
  <c r="N98" i="36"/>
  <c r="AN145" i="36"/>
  <c r="BC151" i="36"/>
  <c r="BT131" i="36"/>
  <c r="CT84" i="36"/>
  <c r="BW93" i="36"/>
  <c r="AR150" i="36"/>
  <c r="BP131" i="36"/>
  <c r="AN158" i="36"/>
  <c r="BR145" i="36"/>
  <c r="BM145" i="36"/>
  <c r="Q70" i="36"/>
  <c r="D103" i="36"/>
  <c r="CS86" i="36"/>
  <c r="AV145" i="36"/>
  <c r="I104" i="36"/>
  <c r="AO140" i="36"/>
  <c r="BQ146" i="36"/>
  <c r="AS143" i="36"/>
  <c r="BY116" i="36"/>
  <c r="CP105" i="36"/>
  <c r="AE131" i="36"/>
  <c r="T131" i="36"/>
  <c r="Q66" i="36"/>
  <c r="M115" i="36"/>
  <c r="AD130" i="36"/>
  <c r="H131" i="36"/>
  <c r="J146" i="36"/>
  <c r="BD116" i="36"/>
  <c r="G85" i="36"/>
  <c r="AU64" i="36"/>
  <c r="CF116" i="36"/>
  <c r="CE122" i="36"/>
  <c r="BS121" i="36"/>
  <c r="BL116" i="36"/>
  <c r="AD95" i="36"/>
  <c r="R118" i="36"/>
  <c r="BG64" i="36"/>
  <c r="AQ122" i="36"/>
  <c r="AO88" i="36"/>
  <c r="AV96" i="36"/>
  <c r="J114" i="36"/>
  <c r="BN87" i="36"/>
  <c r="AI87" i="36"/>
  <c r="AR151" i="36"/>
  <c r="CC134" i="36"/>
  <c r="AK86" i="36"/>
  <c r="BQ145" i="36"/>
  <c r="CX84" i="36"/>
  <c r="BU130" i="36"/>
  <c r="BN93" i="36"/>
  <c r="AL158" i="36"/>
  <c r="AM158" i="36"/>
  <c r="BM86" i="36"/>
  <c r="AK158" i="36"/>
  <c r="BX150" i="36"/>
  <c r="CG145" i="36"/>
  <c r="CT86" i="36"/>
  <c r="CR81" i="36"/>
  <c r="BS131" i="36"/>
  <c r="J103" i="36"/>
  <c r="AX131" i="36"/>
  <c r="BH152" i="36"/>
  <c r="CQ97" i="36"/>
  <c r="AS158" i="36"/>
  <c r="AW143" i="36"/>
  <c r="CC140" i="36"/>
  <c r="BS143" i="36"/>
  <c r="AR121" i="36"/>
  <c r="BK140" i="36"/>
  <c r="BO140" i="36"/>
  <c r="CA140" i="36"/>
  <c r="BH116" i="36"/>
  <c r="BV116" i="36"/>
  <c r="O127" i="36"/>
  <c r="BD122" i="36"/>
  <c r="BY64" i="36"/>
  <c r="K88" i="36"/>
  <c r="BS64" i="36"/>
  <c r="BF113" i="36"/>
  <c r="D156" i="36"/>
  <c r="AV77" i="36"/>
  <c r="BY77" i="36"/>
  <c r="CG142" i="36"/>
  <c r="CT163" i="36"/>
  <c r="BN158" i="36"/>
  <c r="CV70" i="36"/>
  <c r="BG93" i="36"/>
  <c r="AZ86" i="36"/>
  <c r="AC98" i="36"/>
  <c r="CY87" i="36"/>
  <c r="V103" i="36"/>
  <c r="P157" i="36"/>
  <c r="AZ126" i="36"/>
  <c r="CE93" i="36"/>
  <c r="AM150" i="36"/>
  <c r="BO158" i="36"/>
  <c r="AO145" i="36"/>
  <c r="AU150" i="36"/>
  <c r="BF121" i="36"/>
  <c r="AH147" i="36"/>
  <c r="D104" i="36"/>
  <c r="BT158" i="36"/>
  <c r="AJ143" i="36"/>
  <c r="K159" i="36"/>
  <c r="BW121" i="36"/>
  <c r="T159" i="36"/>
  <c r="D115" i="36"/>
  <c r="BR146" i="36"/>
  <c r="BG143" i="36"/>
  <c r="AF76" i="36"/>
  <c r="BS145" i="36"/>
  <c r="BK145" i="36"/>
  <c r="K115" i="36"/>
  <c r="CD140" i="36"/>
  <c r="AV64" i="36"/>
  <c r="CQ66" i="36"/>
  <c r="AF130" i="36"/>
  <c r="BW122" i="36"/>
  <c r="F88" i="36"/>
  <c r="AS64" i="36"/>
  <c r="CR66" i="36"/>
  <c r="BB64" i="36"/>
  <c r="BQ116" i="36"/>
  <c r="AW116" i="36"/>
  <c r="BN122" i="36"/>
  <c r="AE88" i="36"/>
  <c r="AD88" i="36"/>
  <c r="K114" i="36"/>
  <c r="BT161" i="36"/>
  <c r="CZ132" i="36"/>
  <c r="AZ113" i="36"/>
  <c r="BD103" i="36"/>
  <c r="BL142" i="36"/>
  <c r="AR124" i="36"/>
  <c r="BL113" i="36"/>
  <c r="AI156" i="36"/>
  <c r="AN103" i="36"/>
  <c r="BH142" i="36"/>
  <c r="BS140" i="36"/>
  <c r="W88" i="36"/>
  <c r="W85" i="36"/>
  <c r="AN122" i="36"/>
  <c r="AP64" i="36"/>
  <c r="E127" i="36"/>
  <c r="AC118" i="36"/>
  <c r="BR64" i="36"/>
  <c r="AS116" i="36"/>
  <c r="CH111" i="36"/>
  <c r="AF88" i="36"/>
  <c r="BS116" i="36"/>
  <c r="CD96" i="36"/>
  <c r="AD114" i="36"/>
  <c r="R132" i="36"/>
  <c r="AY113" i="36"/>
  <c r="C150" i="36"/>
  <c r="BM156" i="36"/>
  <c r="Y103" i="36"/>
  <c r="F84" i="36"/>
  <c r="BI158" i="36"/>
  <c r="CY163" i="36"/>
  <c r="CC86" i="36"/>
  <c r="BT145" i="36"/>
  <c r="BB131" i="36"/>
  <c r="CU143" i="36"/>
  <c r="BB143" i="36"/>
  <c r="AX158" i="36"/>
  <c r="CS84" i="36"/>
  <c r="AL145" i="36"/>
  <c r="CT87" i="36"/>
  <c r="CB158" i="36"/>
  <c r="BK150" i="36"/>
  <c r="AM143" i="36"/>
  <c r="R127" i="36"/>
  <c r="BL145" i="36"/>
  <c r="F76" i="36"/>
  <c r="CP138" i="36"/>
  <c r="CV113" i="36"/>
  <c r="BI116" i="36"/>
  <c r="BC64" i="36"/>
  <c r="AQ140" i="36"/>
  <c r="AA115" i="36"/>
  <c r="CO113" i="36"/>
  <c r="Z127" i="36"/>
  <c r="AT121" i="36"/>
  <c r="Y115" i="36"/>
  <c r="BU122" i="36"/>
  <c r="BU64" i="36"/>
  <c r="CA112" i="36"/>
  <c r="BM112" i="36"/>
  <c r="BP112" i="36"/>
  <c r="AO112" i="36"/>
  <c r="BB112" i="36"/>
  <c r="BS112" i="36"/>
  <c r="BY112" i="36"/>
  <c r="AQ112" i="36"/>
  <c r="CC112" i="36"/>
  <c r="BG112" i="36"/>
  <c r="BN112" i="36"/>
  <c r="BJ112" i="36"/>
  <c r="BH112" i="36"/>
  <c r="AM112" i="36"/>
  <c r="CE112" i="36"/>
  <c r="BZ112" i="36"/>
  <c r="AS112" i="36"/>
  <c r="BF112" i="36"/>
  <c r="BI112" i="36"/>
  <c r="AY112" i="36"/>
  <c r="AL112" i="36"/>
  <c r="BR112" i="36"/>
  <c r="AX112" i="36"/>
  <c r="L74" i="36"/>
  <c r="AG146" i="36"/>
  <c r="CP142" i="36"/>
  <c r="Z78" i="36"/>
  <c r="AS162" i="36"/>
  <c r="CA155" i="36"/>
  <c r="BU155" i="36"/>
  <c r="AR66" i="36"/>
  <c r="BK112" i="36"/>
  <c r="CX63" i="36"/>
  <c r="BV114" i="36"/>
  <c r="R146" i="36"/>
  <c r="BU72" i="36"/>
  <c r="BU112" i="36"/>
  <c r="AD116" i="36"/>
  <c r="BK72" i="36"/>
  <c r="CZ155" i="36"/>
  <c r="BS72" i="36"/>
  <c r="BD114" i="36"/>
  <c r="CO112" i="36"/>
  <c r="CN112" i="36"/>
  <c r="CR112" i="36"/>
  <c r="CS112" i="36"/>
  <c r="AM85" i="36"/>
  <c r="CD85" i="36"/>
  <c r="AX85" i="36"/>
  <c r="BC85" i="36"/>
  <c r="AZ85" i="36"/>
  <c r="CG85" i="36"/>
  <c r="AN85" i="36"/>
  <c r="BZ85" i="36"/>
  <c r="AV85" i="36"/>
  <c r="AQ85" i="36"/>
  <c r="BA85" i="36"/>
  <c r="BE85" i="36"/>
  <c r="BI85" i="36"/>
  <c r="AO85" i="36"/>
  <c r="BH85" i="36"/>
  <c r="BT85" i="36"/>
  <c r="AS114" i="36"/>
  <c r="AO114" i="36"/>
  <c r="AM114" i="36"/>
  <c r="CS63" i="36"/>
  <c r="CR63" i="36"/>
  <c r="AW112" i="36"/>
  <c r="BL162" i="36"/>
  <c r="X97" i="36"/>
  <c r="BD112" i="36"/>
  <c r="BR134" i="36"/>
  <c r="AR72" i="36"/>
  <c r="O146" i="36"/>
  <c r="BA114" i="36"/>
  <c r="T146" i="36"/>
  <c r="CH72" i="36"/>
  <c r="M140" i="36"/>
  <c r="H140" i="36"/>
  <c r="AP112" i="36"/>
  <c r="AX114" i="36"/>
  <c r="AD134" i="36"/>
  <c r="K134" i="36"/>
  <c r="CF72" i="36"/>
  <c r="CD72" i="36"/>
  <c r="BZ72" i="36"/>
  <c r="AP72" i="36"/>
  <c r="BC72" i="36"/>
  <c r="BH72" i="36"/>
  <c r="AX72" i="36"/>
  <c r="BO72" i="36"/>
  <c r="CA72" i="36"/>
  <c r="CR155" i="36"/>
  <c r="CW155" i="36"/>
  <c r="E78" i="36"/>
  <c r="AZ155" i="36"/>
  <c r="Z146" i="36"/>
  <c r="BL134" i="36"/>
  <c r="AN155" i="36"/>
  <c r="BD155" i="36"/>
  <c r="BK155" i="36"/>
  <c r="AT72" i="36"/>
  <c r="F78" i="36"/>
  <c r="BB114" i="36"/>
  <c r="AJ72" i="36"/>
  <c r="BA72" i="36"/>
  <c r="BJ72" i="36"/>
  <c r="W78" i="36"/>
  <c r="BA134" i="36"/>
  <c r="CR142" i="36"/>
  <c r="AY134" i="36"/>
  <c r="H146" i="36"/>
  <c r="AZ114" i="36"/>
  <c r="AQ72" i="36"/>
  <c r="AW72" i="36"/>
  <c r="AC62" i="36"/>
  <c r="BM114" i="36"/>
  <c r="Z144" i="36"/>
  <c r="M144" i="36"/>
  <c r="AB144" i="36"/>
  <c r="C78" i="36"/>
  <c r="Q78" i="36"/>
  <c r="X78" i="36"/>
  <c r="M78" i="36"/>
  <c r="O78" i="36"/>
  <c r="L78" i="36"/>
  <c r="U78" i="36"/>
  <c r="K78" i="36"/>
  <c r="J78" i="36"/>
  <c r="AD78" i="36"/>
  <c r="AB78" i="36"/>
  <c r="N78" i="36"/>
  <c r="I78" i="36"/>
  <c r="AF78" i="36"/>
  <c r="AE78" i="36"/>
  <c r="BQ155" i="36"/>
  <c r="BO112" i="36"/>
  <c r="AC97" i="36"/>
  <c r="BY72" i="36"/>
  <c r="BT155" i="36"/>
  <c r="AH78" i="36"/>
  <c r="D146" i="36"/>
  <c r="I146" i="36"/>
  <c r="CW63" i="36"/>
  <c r="W116" i="36"/>
  <c r="CP63" i="36"/>
  <c r="BW112" i="36"/>
  <c r="CY155" i="36"/>
  <c r="BL112" i="36"/>
  <c r="CO115" i="36"/>
  <c r="CV115" i="36"/>
  <c r="CQ115" i="36"/>
  <c r="BA155" i="36"/>
  <c r="CV142" i="36"/>
  <c r="CO155" i="36"/>
  <c r="AF97" i="36"/>
  <c r="BW72" i="36"/>
  <c r="AH97" i="36"/>
  <c r="AY72" i="36"/>
  <c r="CT63" i="36"/>
  <c r="AT112" i="36"/>
  <c r="AA98" i="36"/>
  <c r="CN63" i="36"/>
  <c r="BF155" i="36"/>
  <c r="L146" i="36"/>
  <c r="X116" i="36"/>
  <c r="CS155" i="36"/>
  <c r="H78" i="36"/>
  <c r="CO63" i="36"/>
  <c r="BV112" i="36"/>
  <c r="G146" i="36"/>
  <c r="AC116" i="36"/>
  <c r="AK72" i="36"/>
  <c r="AW62" i="36"/>
  <c r="BF62" i="36"/>
  <c r="CD80" i="36"/>
  <c r="CF80" i="36"/>
  <c r="BR80" i="36"/>
  <c r="BO80" i="36"/>
  <c r="BQ80" i="36"/>
  <c r="AR80" i="36"/>
  <c r="CH114" i="36"/>
  <c r="BW114" i="36"/>
  <c r="CF114" i="36"/>
  <c r="AT114" i="36"/>
  <c r="BR114" i="36"/>
  <c r="CE114" i="36"/>
  <c r="BX114" i="36"/>
  <c r="BH114" i="36"/>
  <c r="BI114" i="36"/>
  <c r="AQ114" i="36"/>
  <c r="BO114" i="36"/>
  <c r="AP114" i="36"/>
  <c r="AV114" i="36"/>
  <c r="CB114" i="36"/>
  <c r="AJ114" i="36"/>
  <c r="BS114" i="36"/>
  <c r="BE114" i="36"/>
  <c r="AC78" i="36"/>
  <c r="CZ63" i="36"/>
  <c r="AL114" i="36"/>
  <c r="BC112" i="36"/>
  <c r="BX112" i="36"/>
  <c r="Y78" i="36"/>
  <c r="CY63" i="36"/>
  <c r="AU112" i="36"/>
  <c r="Q146" i="36"/>
  <c r="CD112" i="36"/>
  <c r="BE112" i="36"/>
  <c r="CG72" i="36"/>
  <c r="AR114" i="36"/>
  <c r="D78" i="36"/>
  <c r="S78" i="36"/>
  <c r="T78" i="36"/>
  <c r="AV72" i="36"/>
  <c r="BK114" i="36"/>
  <c r="AN72" i="36"/>
  <c r="BA112" i="36"/>
  <c r="AN112" i="36"/>
  <c r="E163" i="36"/>
  <c r="O163" i="36"/>
  <c r="S163" i="36"/>
  <c r="X163" i="36"/>
  <c r="AK85" i="36"/>
  <c r="AZ153" i="36"/>
  <c r="BW153" i="36"/>
  <c r="AG116" i="36"/>
  <c r="E116" i="36"/>
  <c r="S116" i="36"/>
  <c r="AF116" i="36"/>
  <c r="T116" i="36"/>
  <c r="R116" i="36"/>
  <c r="V116" i="36"/>
  <c r="L116" i="36"/>
  <c r="AB116" i="36"/>
  <c r="AH116" i="36"/>
  <c r="BP59" i="36"/>
  <c r="BX72" i="36"/>
  <c r="AR134" i="36"/>
  <c r="X146" i="36"/>
  <c r="BD72" i="36"/>
  <c r="H97" i="36"/>
  <c r="BI155" i="36"/>
  <c r="AU72" i="36"/>
  <c r="BN155" i="36"/>
  <c r="BG155" i="36"/>
  <c r="CA59" i="36"/>
  <c r="CY142" i="36"/>
  <c r="Z116" i="36"/>
  <c r="CN155" i="36"/>
  <c r="AG78" i="36"/>
  <c r="CA114" i="36"/>
  <c r="CY112" i="36"/>
  <c r="AC101" i="36"/>
  <c r="E101" i="36"/>
  <c r="R101" i="36"/>
  <c r="AA101" i="36"/>
  <c r="I101" i="36"/>
  <c r="L101" i="36"/>
  <c r="Q101" i="36"/>
  <c r="AF101" i="36"/>
  <c r="J101" i="36"/>
  <c r="AD101" i="36"/>
  <c r="W77" i="36"/>
  <c r="Q77" i="36"/>
  <c r="T77" i="36"/>
  <c r="O77" i="36"/>
  <c r="F77" i="36"/>
  <c r="AC77" i="36"/>
  <c r="I77" i="36"/>
  <c r="J77" i="36"/>
  <c r="C77" i="36"/>
  <c r="S77" i="36"/>
  <c r="M77" i="36"/>
  <c r="Y77" i="36"/>
  <c r="E108" i="36"/>
  <c r="M108" i="36"/>
  <c r="L108" i="36"/>
  <c r="U108" i="36"/>
  <c r="AG108" i="36"/>
  <c r="I108" i="36"/>
  <c r="P108" i="36"/>
  <c r="AE108" i="36"/>
  <c r="AC108" i="36"/>
  <c r="N108" i="36"/>
  <c r="G108" i="36"/>
  <c r="H108" i="36"/>
  <c r="AD108" i="36"/>
  <c r="K108" i="36"/>
  <c r="H90" i="36"/>
  <c r="G90" i="36"/>
  <c r="R90" i="36"/>
  <c r="W90" i="36"/>
  <c r="Z90" i="36"/>
  <c r="U90" i="36"/>
  <c r="AC90" i="36"/>
  <c r="BW96" i="36"/>
  <c r="Y61" i="36"/>
  <c r="CA127" i="36"/>
  <c r="BC96" i="36"/>
  <c r="AL133" i="36"/>
  <c r="AG61" i="36"/>
  <c r="AP98" i="36"/>
  <c r="BG133" i="36"/>
  <c r="AD120" i="36"/>
  <c r="BN133" i="36"/>
  <c r="Z120" i="36"/>
  <c r="CH96" i="36"/>
  <c r="CF127" i="36"/>
  <c r="BT122" i="36"/>
  <c r="BS133" i="36"/>
  <c r="W120" i="36"/>
  <c r="AW133" i="36"/>
  <c r="AG118" i="36"/>
  <c r="BQ127" i="36"/>
  <c r="CY125" i="36"/>
  <c r="AK64" i="36"/>
  <c r="O120" i="36"/>
  <c r="L120" i="36"/>
  <c r="BQ142" i="36"/>
  <c r="AK127" i="36"/>
  <c r="BF96" i="36"/>
  <c r="BI98" i="36"/>
  <c r="CY85" i="36"/>
  <c r="CH98" i="36"/>
  <c r="Q110" i="36"/>
  <c r="AI64" i="36"/>
  <c r="CN107" i="36"/>
  <c r="CX107" i="36"/>
  <c r="BT133" i="36"/>
  <c r="BK133" i="36"/>
  <c r="CM85" i="36"/>
  <c r="AE120" i="36"/>
  <c r="T130" i="36"/>
  <c r="J118" i="36"/>
  <c r="AV121" i="36"/>
  <c r="AP96" i="36"/>
  <c r="BA122" i="36"/>
  <c r="R61" i="36"/>
  <c r="BY111" i="36"/>
  <c r="CW75" i="36"/>
  <c r="BZ96" i="36"/>
  <c r="F120" i="36"/>
  <c r="BZ64" i="36"/>
  <c r="CO157" i="36"/>
  <c r="AB80" i="36"/>
  <c r="CV90" i="36"/>
  <c r="AZ61" i="36"/>
  <c r="S153" i="36"/>
  <c r="BE88" i="36"/>
  <c r="BJ73" i="36"/>
  <c r="BV105" i="36"/>
  <c r="BD68" i="36"/>
  <c r="BY133" i="36"/>
  <c r="CC64" i="36"/>
  <c r="K102" i="36"/>
  <c r="AU127" i="36"/>
  <c r="BW67" i="36"/>
  <c r="J99" i="36"/>
  <c r="AG99" i="36"/>
  <c r="D110" i="36"/>
  <c r="H120" i="36"/>
  <c r="AZ133" i="36"/>
  <c r="P119" i="36"/>
  <c r="U122" i="36"/>
  <c r="BW87" i="36"/>
  <c r="U132" i="36"/>
  <c r="BR91" i="36"/>
  <c r="BN64" i="36"/>
  <c r="CU107" i="36"/>
  <c r="V79" i="36"/>
  <c r="BV77" i="36"/>
  <c r="R112" i="36"/>
  <c r="BG88" i="36"/>
  <c r="CC144" i="36"/>
  <c r="D136" i="36"/>
  <c r="CP162" i="36"/>
  <c r="X112" i="36"/>
  <c r="CO73" i="36"/>
  <c r="CT73" i="36"/>
  <c r="BV124" i="36"/>
  <c r="AN133" i="36"/>
  <c r="AE117" i="36"/>
  <c r="BZ127" i="36"/>
  <c r="BE96" i="36"/>
  <c r="AT64" i="36"/>
  <c r="BL127" i="36"/>
  <c r="W61" i="36"/>
  <c r="BK98" i="36"/>
  <c r="G110" i="36"/>
  <c r="CE105" i="36"/>
  <c r="AH120" i="36"/>
  <c r="AQ164" i="36"/>
  <c r="CO82" i="36"/>
  <c r="K130" i="36"/>
  <c r="X130" i="36"/>
  <c r="CM150" i="36"/>
  <c r="AI80" i="36"/>
  <c r="BE75" i="36"/>
  <c r="BC75" i="36"/>
  <c r="AV75" i="36"/>
  <c r="AA129" i="36"/>
  <c r="BE149" i="36"/>
  <c r="AI75" i="36"/>
  <c r="CM114" i="36"/>
  <c r="T74" i="36"/>
  <c r="BR164" i="36"/>
  <c r="BO134" i="36"/>
  <c r="BG131" i="36"/>
  <c r="CB164" i="36"/>
  <c r="BA145" i="36"/>
  <c r="BQ164" i="36"/>
  <c r="CF101" i="36"/>
  <c r="AA143" i="36"/>
  <c r="AV101" i="36"/>
  <c r="BU145" i="36"/>
  <c r="CR140" i="36"/>
  <c r="BW143" i="36"/>
  <c r="CP65" i="36"/>
  <c r="L96" i="36"/>
  <c r="AE130" i="36"/>
  <c r="CH79" i="36"/>
  <c r="BR111" i="36"/>
  <c r="BT148" i="36"/>
  <c r="CV98" i="36"/>
  <c r="G112" i="36"/>
  <c r="AJ75" i="36"/>
  <c r="BX103" i="36"/>
  <c r="BQ112" i="36"/>
  <c r="CB84" i="36"/>
  <c r="AN84" i="36"/>
  <c r="CD71" i="36"/>
  <c r="R69" i="36"/>
  <c r="AK118" i="36"/>
  <c r="I132" i="36"/>
  <c r="BS124" i="36"/>
  <c r="AJ103" i="36"/>
  <c r="BW124" i="36"/>
  <c r="AZ111" i="36"/>
  <c r="CA137" i="36"/>
  <c r="AH114" i="36"/>
  <c r="BN128" i="36"/>
  <c r="CT98" i="36"/>
  <c r="BP114" i="36"/>
  <c r="BD91" i="36"/>
  <c r="BK158" i="36"/>
  <c r="Z103" i="36"/>
  <c r="BN164" i="36"/>
  <c r="BG158" i="36"/>
  <c r="CB134" i="36"/>
  <c r="P161" i="36"/>
  <c r="E149" i="36"/>
  <c r="BE145" i="36"/>
  <c r="Y149" i="36"/>
  <c r="AX143" i="36"/>
  <c r="CA94" i="36"/>
  <c r="C161" i="36"/>
  <c r="BG94" i="36"/>
  <c r="P130" i="36"/>
  <c r="BM92" i="36"/>
  <c r="Q140" i="36"/>
  <c r="AL61" i="36"/>
  <c r="CW150" i="36"/>
  <c r="CW88" i="36"/>
  <c r="CN125" i="36"/>
  <c r="W114" i="36"/>
  <c r="BF111" i="36"/>
  <c r="CU125" i="36"/>
  <c r="AY80" i="36"/>
  <c r="CQ98" i="36"/>
  <c r="BS75" i="36"/>
  <c r="AU148" i="36"/>
  <c r="AE89" i="36"/>
  <c r="T153" i="36"/>
  <c r="CV125" i="36"/>
  <c r="V129" i="36"/>
  <c r="CX125" i="36"/>
  <c r="AW73" i="36"/>
  <c r="AP85" i="36"/>
  <c r="T79" i="36"/>
  <c r="BI91" i="36"/>
  <c r="CB75" i="36"/>
  <c r="BM91" i="36"/>
  <c r="AA116" i="36"/>
  <c r="CD114" i="36"/>
  <c r="CA105" i="36"/>
  <c r="AG101" i="36"/>
  <c r="AO98" i="36"/>
  <c r="CG133" i="36"/>
  <c r="BD118" i="36"/>
  <c r="CA113" i="36"/>
  <c r="AU124" i="36"/>
  <c r="O90" i="36"/>
  <c r="N150" i="36"/>
  <c r="AI85" i="36"/>
  <c r="BU135" i="36"/>
  <c r="K148" i="36"/>
  <c r="AF69" i="36"/>
  <c r="CY134" i="36"/>
  <c r="AA112" i="36"/>
  <c r="AU144" i="36"/>
  <c r="N120" i="36"/>
  <c r="BH79" i="36"/>
  <c r="AD112" i="36"/>
  <c r="BR86" i="36"/>
  <c r="BB93" i="36"/>
  <c r="BO159" i="36"/>
  <c r="U59" i="36"/>
  <c r="BX164" i="36"/>
  <c r="CT142" i="36"/>
  <c r="J59" i="36"/>
  <c r="BU101" i="36"/>
  <c r="CC143" i="36"/>
  <c r="AQ94" i="36"/>
  <c r="AG130" i="36"/>
  <c r="AV80" i="36"/>
  <c r="CG92" i="36"/>
  <c r="AC123" i="36"/>
  <c r="BE111" i="36"/>
  <c r="AJ80" i="36"/>
  <c r="BV61" i="36"/>
  <c r="AB114" i="36"/>
  <c r="BZ110" i="36"/>
  <c r="AS75" i="36"/>
  <c r="BP148" i="36"/>
  <c r="AZ128" i="36"/>
  <c r="AW114" i="36"/>
  <c r="P90" i="36"/>
  <c r="F116" i="36"/>
  <c r="C102" i="36"/>
  <c r="C79" i="36"/>
  <c r="BH133" i="36"/>
  <c r="AI84" i="36"/>
  <c r="AO86" i="36"/>
  <c r="BN159" i="36"/>
  <c r="CV163" i="36"/>
  <c r="K103" i="36"/>
  <c r="V59" i="36"/>
  <c r="AN164" i="36"/>
  <c r="AN134" i="36"/>
  <c r="CS140" i="36"/>
  <c r="AP164" i="36"/>
  <c r="AF73" i="36"/>
  <c r="O87" i="36"/>
  <c r="AR81" i="36"/>
  <c r="Q96" i="36"/>
  <c r="AM79" i="36"/>
  <c r="AC96" i="36"/>
  <c r="E96" i="36"/>
  <c r="AD96" i="36"/>
  <c r="W130" i="36"/>
  <c r="BB79" i="36"/>
  <c r="BT73" i="36"/>
  <c r="CV119" i="36"/>
  <c r="I114" i="36"/>
  <c r="BA75" i="36"/>
  <c r="CX115" i="36"/>
  <c r="U128" i="36"/>
  <c r="CM115" i="36"/>
  <c r="AE102" i="36"/>
  <c r="BP72" i="36"/>
  <c r="CP76" i="36"/>
  <c r="BJ68" i="36"/>
  <c r="V89" i="36"/>
  <c r="BT114" i="36"/>
  <c r="D116" i="36"/>
  <c r="J90" i="36"/>
  <c r="BY114" i="36"/>
  <c r="D79" i="36"/>
  <c r="BR136" i="36"/>
  <c r="CV107" i="36"/>
  <c r="AX98" i="36"/>
  <c r="BO84" i="36"/>
  <c r="AX88" i="36"/>
  <c r="CP107" i="36"/>
  <c r="BM85" i="36"/>
  <c r="AD110" i="36"/>
  <c r="BU148" i="36"/>
  <c r="AU98" i="36"/>
  <c r="Y132" i="36"/>
  <c r="CS107" i="36"/>
  <c r="CD124" i="36"/>
  <c r="CM72" i="36"/>
  <c r="BI118" i="36"/>
  <c r="CT157" i="36"/>
  <c r="CY107" i="36"/>
  <c r="AN114" i="36"/>
  <c r="H119" i="36"/>
  <c r="BW163" i="36"/>
  <c r="AF119" i="36"/>
  <c r="AK112" i="36"/>
  <c r="AV112" i="36"/>
  <c r="AA114" i="36"/>
  <c r="AQ60" i="36"/>
  <c r="BA60" i="36"/>
  <c r="BK60" i="36"/>
  <c r="BW138" i="36"/>
  <c r="BQ138" i="36"/>
  <c r="BJ138" i="36"/>
  <c r="BD138" i="36"/>
  <c r="CG65" i="36"/>
  <c r="BF65" i="36"/>
  <c r="CH65" i="36"/>
  <c r="AM65" i="36"/>
  <c r="BK65" i="36"/>
  <c r="BB65" i="36"/>
  <c r="CC65" i="36"/>
  <c r="CF65" i="36"/>
  <c r="BI65" i="36"/>
  <c r="BJ65" i="36"/>
  <c r="BP65" i="36"/>
  <c r="BY65" i="36"/>
  <c r="BD65" i="36"/>
  <c r="CD65" i="36"/>
  <c r="BE65" i="36"/>
  <c r="BQ65" i="36"/>
  <c r="BW65" i="36"/>
  <c r="AL65" i="36"/>
  <c r="CA83" i="36"/>
  <c r="BG83" i="36"/>
  <c r="AI83" i="36"/>
  <c r="BQ141" i="36"/>
  <c r="BA141" i="36"/>
  <c r="AY141" i="36"/>
  <c r="BV141" i="36"/>
  <c r="CV149" i="36"/>
  <c r="CZ149" i="36"/>
  <c r="CZ95" i="36"/>
  <c r="CM95" i="36"/>
  <c r="AA91" i="36"/>
  <c r="U91" i="36"/>
  <c r="AC91" i="36"/>
  <c r="L91" i="36"/>
  <c r="M91" i="36"/>
  <c r="X91" i="36"/>
  <c r="I91" i="36"/>
  <c r="R91" i="36"/>
  <c r="BU99" i="36"/>
  <c r="AN99" i="36"/>
  <c r="AK99" i="36"/>
  <c r="AU99" i="36"/>
  <c r="AI99" i="36"/>
  <c r="BN99" i="36"/>
  <c r="CH99" i="36"/>
  <c r="AW99" i="36"/>
  <c r="BD99" i="36"/>
  <c r="AV99" i="36"/>
  <c r="AS99" i="36"/>
  <c r="AJ99" i="36"/>
  <c r="BC99" i="36"/>
  <c r="CG99" i="36"/>
  <c r="CD99" i="36"/>
  <c r="AZ99" i="36"/>
  <c r="AX99" i="36"/>
  <c r="BF99" i="36"/>
  <c r="BT99" i="36"/>
  <c r="BV99" i="36"/>
  <c r="BS99" i="36"/>
  <c r="BM99" i="36"/>
  <c r="BY99" i="36"/>
  <c r="BK99" i="36"/>
  <c r="CA109" i="36"/>
  <c r="BM109" i="36"/>
  <c r="AO109" i="36"/>
  <c r="CF109" i="36"/>
  <c r="AU152" i="36"/>
  <c r="CD152" i="36"/>
  <c r="BW152" i="36"/>
  <c r="AX152" i="36"/>
  <c r="AT152" i="36"/>
  <c r="BX152" i="36"/>
  <c r="BL152" i="36"/>
  <c r="AY152" i="36"/>
  <c r="BI152" i="36"/>
  <c r="BN152" i="36"/>
  <c r="BS152" i="36"/>
  <c r="AL152" i="36"/>
  <c r="AV152" i="36"/>
  <c r="BV160" i="36"/>
  <c r="BT160" i="36"/>
  <c r="O141" i="36"/>
  <c r="AB141" i="36"/>
  <c r="U141" i="36"/>
  <c r="Z141" i="36"/>
  <c r="T141" i="36"/>
  <c r="AH141" i="36"/>
  <c r="AI150" i="36"/>
  <c r="CQ63" i="36"/>
  <c r="CS103" i="36"/>
  <c r="CZ103" i="36"/>
  <c r="W137" i="36"/>
  <c r="X137" i="36"/>
  <c r="J137" i="36"/>
  <c r="Y137" i="36"/>
  <c r="AB137" i="36"/>
  <c r="AG137" i="36"/>
  <c r="G137" i="36"/>
  <c r="T137" i="36"/>
  <c r="E137" i="36"/>
  <c r="K137" i="36"/>
  <c r="L137" i="36"/>
  <c r="P137" i="36"/>
  <c r="Q137" i="36"/>
  <c r="AD137" i="36"/>
  <c r="V137" i="36"/>
  <c r="S137" i="36"/>
  <c r="CN96" i="36"/>
  <c r="CU96" i="36"/>
  <c r="BE104" i="36"/>
  <c r="CE104" i="36"/>
  <c r="BP104" i="36"/>
  <c r="BK104" i="36"/>
  <c r="BW104" i="36"/>
  <c r="AY104" i="36"/>
  <c r="AN104" i="36"/>
  <c r="BV104" i="36"/>
  <c r="AM104" i="36"/>
  <c r="AQ81" i="36"/>
  <c r="CB81" i="36"/>
  <c r="BB81" i="36"/>
  <c r="X76" i="36"/>
  <c r="AE76" i="36"/>
  <c r="O76" i="36"/>
  <c r="T76" i="36"/>
  <c r="G76" i="36"/>
  <c r="N76" i="36"/>
  <c r="AC76" i="36"/>
  <c r="M76" i="36"/>
  <c r="Q76" i="36"/>
  <c r="CX122" i="36"/>
  <c r="CZ122" i="36"/>
  <c r="CV122" i="36"/>
  <c r="CT122" i="36"/>
  <c r="CO122" i="36"/>
  <c r="CW122" i="36"/>
  <c r="CP122" i="36"/>
  <c r="CR122" i="36"/>
  <c r="CY122" i="36"/>
  <c r="CM160" i="36"/>
  <c r="CR160" i="36"/>
  <c r="CZ160" i="36"/>
  <c r="CP160" i="36"/>
  <c r="CV160" i="36"/>
  <c r="CX160" i="36"/>
  <c r="CW160" i="36"/>
  <c r="CQ160" i="36"/>
  <c r="CX135" i="36"/>
  <c r="AQ134" i="36"/>
  <c r="C66" i="36"/>
  <c r="AH65" i="36"/>
  <c r="X65" i="36"/>
  <c r="H65" i="36"/>
  <c r="G65" i="36"/>
  <c r="CQ152" i="36"/>
  <c r="CY152" i="36"/>
  <c r="CT152" i="36"/>
  <c r="CO152" i="36"/>
  <c r="CP152" i="36"/>
  <c r="CS75" i="36"/>
  <c r="CO75" i="36"/>
  <c r="CY75" i="36"/>
  <c r="AC75" i="36"/>
  <c r="S75" i="36"/>
  <c r="L75" i="36"/>
  <c r="AH75" i="36"/>
  <c r="AA75" i="36"/>
  <c r="Z75" i="36"/>
  <c r="C75" i="36"/>
  <c r="AF75" i="36"/>
  <c r="P75" i="36"/>
  <c r="U75" i="36"/>
  <c r="I75" i="36"/>
  <c r="P93" i="36"/>
  <c r="AF93" i="36"/>
  <c r="AG93" i="36"/>
  <c r="AC93" i="36"/>
  <c r="O93" i="36"/>
  <c r="CX151" i="36"/>
  <c r="CS151" i="36"/>
  <c r="CQ151" i="36"/>
  <c r="CU151" i="36"/>
  <c r="CN151" i="36"/>
  <c r="AF147" i="36"/>
  <c r="J60" i="36"/>
  <c r="Z60" i="36"/>
  <c r="CG90" i="36"/>
  <c r="AU90" i="36"/>
  <c r="BN90" i="36"/>
  <c r="BJ90" i="36"/>
  <c r="BB90" i="36"/>
  <c r="AM90" i="36"/>
  <c r="BZ90" i="36"/>
  <c r="AN90" i="36"/>
  <c r="BW90" i="36"/>
  <c r="BK90" i="36"/>
  <c r="BR90" i="36"/>
  <c r="AQ90" i="36"/>
  <c r="BM90" i="36"/>
  <c r="CA90" i="36"/>
  <c r="BT90" i="36"/>
  <c r="AV90" i="36"/>
  <c r="AJ90" i="36"/>
  <c r="BI90" i="36"/>
  <c r="BV90" i="36"/>
  <c r="AT90" i="36"/>
  <c r="BA90" i="36"/>
  <c r="AO90" i="36"/>
  <c r="AR90" i="36"/>
  <c r="C94" i="36"/>
  <c r="Q94" i="36"/>
  <c r="D94" i="36"/>
  <c r="J94" i="36"/>
  <c r="K94" i="36"/>
  <c r="AH94" i="36"/>
  <c r="L94" i="36"/>
  <c r="F94" i="36"/>
  <c r="Z94" i="36"/>
  <c r="V94" i="36"/>
  <c r="I94" i="36"/>
  <c r="AG94" i="36"/>
  <c r="P94" i="36"/>
  <c r="AF94" i="36"/>
  <c r="CV155" i="36"/>
  <c r="CP155" i="36"/>
  <c r="CT155" i="36"/>
  <c r="CX155" i="36"/>
  <c r="CQ159" i="36"/>
  <c r="CW159" i="36"/>
  <c r="CX159" i="36"/>
  <c r="CN128" i="36"/>
  <c r="CW128" i="36"/>
  <c r="CP128" i="36"/>
  <c r="N63" i="36"/>
  <c r="G63" i="36"/>
  <c r="Q63" i="36"/>
  <c r="W63" i="36"/>
  <c r="AH63" i="36"/>
  <c r="AN107" i="36"/>
  <c r="AO107" i="36"/>
  <c r="AT107" i="36"/>
  <c r="CG107" i="36"/>
  <c r="BG107" i="36"/>
  <c r="BS107" i="36"/>
  <c r="AJ107" i="36"/>
  <c r="CC107" i="36"/>
  <c r="AV107" i="36"/>
  <c r="BM107" i="36"/>
  <c r="CE107" i="36"/>
  <c r="BU107" i="36"/>
  <c r="BB107" i="36"/>
  <c r="BY107" i="36"/>
  <c r="CF107" i="36"/>
  <c r="AD162" i="36"/>
  <c r="R162" i="36"/>
  <c r="L162" i="36"/>
  <c r="J162" i="36"/>
  <c r="X162" i="36"/>
  <c r="AE162" i="36"/>
  <c r="N162" i="36"/>
  <c r="BV72" i="36"/>
  <c r="AY136" i="36"/>
  <c r="AJ163" i="36"/>
  <c r="CH118" i="36"/>
  <c r="AU111" i="36"/>
  <c r="AR137" i="36"/>
  <c r="CD68" i="36"/>
  <c r="CE61" i="36"/>
  <c r="BZ136" i="36"/>
  <c r="AX64" i="36"/>
  <c r="P128" i="36"/>
  <c r="CR125" i="36"/>
  <c r="CU112" i="36"/>
  <c r="G107" i="36"/>
  <c r="BK149" i="36"/>
  <c r="AI61" i="36"/>
  <c r="F90" i="36"/>
  <c r="BL67" i="36"/>
  <c r="BW135" i="36"/>
  <c r="BC118" i="36"/>
  <c r="K106" i="36"/>
  <c r="AF136" i="36"/>
  <c r="Z108" i="36"/>
  <c r="BZ118" i="36"/>
  <c r="CC98" i="36"/>
  <c r="AD122" i="36"/>
  <c r="AN163" i="36"/>
  <c r="CP153" i="36"/>
  <c r="BG118" i="36"/>
  <c r="BC114" i="36"/>
  <c r="AB77" i="36"/>
  <c r="S119" i="36"/>
  <c r="CS123" i="36"/>
  <c r="AS128" i="36"/>
  <c r="BI124" i="36"/>
  <c r="CQ121" i="36"/>
  <c r="BT112" i="36"/>
  <c r="AI128" i="36"/>
  <c r="W69" i="36"/>
  <c r="AB112" i="36"/>
  <c r="BK67" i="36"/>
  <c r="BK77" i="36"/>
  <c r="AT118" i="36"/>
  <c r="AL142" i="36"/>
  <c r="C136" i="36"/>
  <c r="G119" i="36"/>
  <c r="CV153" i="36"/>
  <c r="AJ112" i="36"/>
  <c r="C119" i="36"/>
  <c r="AZ112" i="36"/>
  <c r="BK103" i="36"/>
  <c r="CG112" i="36"/>
  <c r="CM123" i="36"/>
  <c r="AI112" i="36"/>
  <c r="F123" i="36"/>
  <c r="AC86" i="36"/>
  <c r="CV91" i="36"/>
  <c r="BA135" i="36"/>
  <c r="O116" i="36"/>
  <c r="AP67" i="36"/>
  <c r="CX131" i="36"/>
  <c r="CX153" i="36"/>
  <c r="O105" i="36"/>
  <c r="AY61" i="36"/>
  <c r="AX96" i="36"/>
  <c r="AH102" i="36"/>
  <c r="BG98" i="36"/>
  <c r="CS131" i="36"/>
  <c r="BY135" i="36"/>
  <c r="CF75" i="36"/>
  <c r="BB75" i="36"/>
  <c r="BL163" i="36"/>
  <c r="CQ123" i="36"/>
  <c r="BD135" i="36"/>
  <c r="BZ133" i="36"/>
  <c r="X119" i="36"/>
  <c r="AR112" i="36"/>
  <c r="CM153" i="36"/>
  <c r="G88" i="36"/>
  <c r="CC111" i="36"/>
  <c r="D105" i="36"/>
  <c r="AZ72" i="36"/>
  <c r="AG107" i="36"/>
  <c r="BT136" i="36"/>
  <c r="BJ85" i="36"/>
  <c r="BF85" i="36"/>
  <c r="BE148" i="36"/>
  <c r="CP123" i="36"/>
  <c r="CB112" i="36"/>
  <c r="K116" i="36"/>
  <c r="A118" i="20"/>
  <c r="C117" i="20"/>
  <c r="B117" i="20"/>
  <c r="D117" i="20"/>
  <c r="E117" i="20"/>
  <c r="CF166" i="35"/>
  <c r="BV166" i="35"/>
  <c r="AA166" i="35"/>
  <c r="AH165" i="35"/>
  <c r="BF166" i="35"/>
  <c r="CD165" i="35"/>
  <c r="CA166" i="35"/>
  <c r="BA165" i="35"/>
  <c r="CJ165" i="35"/>
  <c r="BE165" i="35"/>
  <c r="O165" i="35"/>
  <c r="F165" i="35"/>
  <c r="AF165" i="35"/>
  <c r="N165" i="35"/>
  <c r="CR165" i="35"/>
  <c r="BP165" i="35"/>
  <c r="CU165" i="35"/>
  <c r="L165" i="35"/>
  <c r="CG166" i="35"/>
  <c r="CQ165" i="35"/>
  <c r="AO165" i="35"/>
  <c r="CX165" i="35"/>
  <c r="BO166" i="35"/>
  <c r="I166" i="35"/>
  <c r="AF166" i="35"/>
  <c r="AK165" i="35"/>
  <c r="AK166" i="35"/>
  <c r="BR166" i="35"/>
  <c r="H165" i="35"/>
  <c r="CJ166" i="35"/>
  <c r="CV165" i="35"/>
  <c r="G165" i="35"/>
  <c r="AW166" i="35"/>
  <c r="CM166" i="35"/>
  <c r="J165" i="35"/>
  <c r="AY166" i="35"/>
  <c r="BM165" i="35"/>
  <c r="BL166" i="35"/>
  <c r="K166" i="35"/>
  <c r="W165" i="35"/>
  <c r="BU166" i="35"/>
  <c r="BF165" i="35"/>
  <c r="AN165" i="35"/>
  <c r="AG166" i="35"/>
  <c r="CD166" i="35"/>
  <c r="AO166" i="35"/>
  <c r="CY166" i="35"/>
  <c r="AM165" i="35"/>
  <c r="CU166" i="35"/>
  <c r="AT166" i="35"/>
  <c r="CP165" i="35"/>
  <c r="AL166" i="35"/>
  <c r="AE166" i="35"/>
  <c r="CS166" i="35"/>
  <c r="AS165" i="35"/>
  <c r="N166" i="35"/>
  <c r="AB166" i="35"/>
  <c r="BT165" i="35"/>
  <c r="BG166" i="35"/>
  <c r="AC166" i="35"/>
  <c r="AM166" i="35"/>
  <c r="BC166" i="35"/>
  <c r="C165" i="35"/>
  <c r="CF165" i="35"/>
  <c r="BE166" i="35"/>
  <c r="AB165" i="35"/>
  <c r="CS165" i="35"/>
  <c r="BM166" i="35"/>
  <c r="M166" i="35"/>
  <c r="O166" i="35"/>
  <c r="CL165" i="35"/>
  <c r="CW165" i="35"/>
  <c r="H166" i="35"/>
  <c r="CB165" i="35"/>
  <c r="M165" i="35"/>
  <c r="BK166" i="35"/>
  <c r="CH166" i="35"/>
  <c r="X166" i="35"/>
  <c r="CZ166" i="35"/>
  <c r="BT166" i="35"/>
  <c r="BU165" i="35"/>
  <c r="D165" i="35"/>
  <c r="AR165" i="35"/>
  <c r="AU166" i="35"/>
  <c r="D166" i="35"/>
  <c r="U165" i="35"/>
  <c r="AU165" i="35"/>
  <c r="CM165" i="35"/>
  <c r="BB165" i="35"/>
  <c r="AC165" i="35"/>
  <c r="CG165" i="35"/>
  <c r="E166" i="35"/>
  <c r="BZ166" i="35"/>
  <c r="CE166" i="35"/>
  <c r="I165" i="35"/>
  <c r="AW165" i="35"/>
  <c r="BG165" i="35"/>
  <c r="BC165" i="35"/>
  <c r="BW165" i="35"/>
  <c r="CZ165" i="35"/>
  <c r="BY166" i="35"/>
  <c r="Z166" i="35"/>
  <c r="AY165" i="35"/>
  <c r="AH166" i="35"/>
  <c r="AV165" i="35"/>
  <c r="V165" i="35"/>
  <c r="BS166" i="35"/>
  <c r="S165" i="35"/>
  <c r="P166" i="35"/>
  <c r="BO165" i="35"/>
  <c r="Z165" i="35"/>
  <c r="AI166" i="35"/>
  <c r="AS166" i="35"/>
  <c r="S166" i="35"/>
  <c r="R165" i="35"/>
  <c r="P165" i="35"/>
  <c r="BN165" i="35"/>
  <c r="BP166" i="35"/>
  <c r="CB166" i="35"/>
  <c r="CO166" i="35"/>
  <c r="CR166" i="35"/>
  <c r="AD165" i="35"/>
  <c r="AE165" i="35"/>
  <c r="CQ166" i="35"/>
  <c r="Y166" i="35"/>
  <c r="CN165" i="35"/>
  <c r="X165" i="35"/>
  <c r="AJ165" i="35"/>
  <c r="BL165" i="35"/>
  <c r="AT165" i="35"/>
  <c r="CT166" i="35"/>
  <c r="F166" i="35"/>
  <c r="CC165" i="35"/>
  <c r="CW166" i="35"/>
  <c r="U166" i="35"/>
  <c r="Q166" i="35"/>
  <c r="AX165" i="35"/>
  <c r="AD166" i="35"/>
  <c r="AP165" i="35"/>
  <c r="AN166" i="35"/>
  <c r="CC166" i="35"/>
  <c r="BY165" i="35"/>
  <c r="CI165" i="35"/>
  <c r="AP166" i="35"/>
  <c r="AJ166" i="35"/>
  <c r="E165" i="35"/>
  <c r="CT165" i="35"/>
  <c r="BH166" i="35"/>
  <c r="CK166" i="35"/>
  <c r="AA165" i="35"/>
  <c r="BX166" i="35"/>
  <c r="G166" i="35"/>
  <c r="BD165" i="35"/>
  <c r="Q165" i="35"/>
  <c r="BA166" i="35"/>
  <c r="BH165" i="35"/>
  <c r="BZ165" i="35"/>
  <c r="T165" i="35"/>
  <c r="CP166" i="35"/>
  <c r="CO165" i="35"/>
  <c r="BJ166" i="35"/>
  <c r="Y165" i="35"/>
  <c r="AZ165" i="35"/>
  <c r="BQ166" i="35"/>
  <c r="BK165" i="35"/>
  <c r="AG165" i="35"/>
  <c r="AV166" i="35"/>
  <c r="C166" i="35"/>
  <c r="AI165" i="35"/>
  <c r="L166" i="35"/>
  <c r="BX165" i="35"/>
  <c r="W166" i="35"/>
  <c r="BI166" i="35"/>
  <c r="J166" i="35"/>
  <c r="CX166" i="35"/>
  <c r="BS165" i="35"/>
  <c r="CE165" i="35"/>
  <c r="T166" i="35"/>
  <c r="CK165" i="35"/>
  <c r="BD166" i="35"/>
  <c r="AQ165" i="35"/>
  <c r="AQ166" i="35"/>
  <c r="BJ165" i="35"/>
  <c r="CH165" i="35"/>
  <c r="CV166" i="35"/>
  <c r="BR165" i="35"/>
  <c r="BI165" i="35"/>
  <c r="CA165" i="35"/>
  <c r="BQ165" i="35"/>
  <c r="CI166" i="35"/>
  <c r="AX166" i="35"/>
  <c r="BW166" i="35"/>
  <c r="K165" i="35"/>
  <c r="CN166" i="35"/>
  <c r="R166" i="35"/>
  <c r="AR166" i="35"/>
  <c r="V166" i="35"/>
  <c r="BB166" i="35"/>
  <c r="AZ166" i="35"/>
  <c r="CY165" i="35"/>
  <c r="CL166" i="35"/>
  <c r="BV165" i="35"/>
  <c r="AL165" i="35"/>
  <c r="BN166" i="35"/>
  <c r="CM84" i="36"/>
  <c r="C70" i="36"/>
  <c r="AN150" i="36"/>
  <c r="BJ164" i="36"/>
  <c r="V149" i="36"/>
  <c r="C100" i="36"/>
  <c r="CM92" i="36"/>
  <c r="AI143" i="36"/>
  <c r="D85" i="36"/>
  <c r="P85" i="36"/>
  <c r="O95" i="36"/>
  <c r="BN79" i="36"/>
  <c r="I63" i="36"/>
  <c r="BE107" i="36"/>
  <c r="CM109" i="36"/>
  <c r="BV88" i="36"/>
  <c r="O108" i="36"/>
  <c r="AY114" i="36"/>
  <c r="X69" i="36"/>
  <c r="AS87" i="36"/>
  <c r="BY98" i="36"/>
  <c r="U116" i="36"/>
  <c r="AH108" i="36"/>
  <c r="AJ135" i="36"/>
  <c r="BC163" i="36"/>
  <c r="P69" i="36"/>
  <c r="AT77" i="36"/>
  <c r="C106" i="36"/>
  <c r="C116" i="36"/>
  <c r="I116" i="36"/>
  <c r="CM155" i="36"/>
  <c r="BH159" i="36"/>
  <c r="BY155" i="36"/>
  <c r="BD150" i="36"/>
  <c r="AA124" i="36"/>
  <c r="X96" i="36"/>
  <c r="N96" i="36"/>
  <c r="CM147" i="36"/>
  <c r="D97" i="36"/>
  <c r="C83" i="36"/>
  <c r="X83" i="36"/>
  <c r="AI62" i="36"/>
  <c r="BF92" i="36"/>
  <c r="BW92" i="36"/>
  <c r="AG85" i="36"/>
  <c r="CA61" i="36"/>
  <c r="BT96" i="36"/>
  <c r="CA88" i="36"/>
  <c r="J149" i="36"/>
  <c r="X87" i="36"/>
  <c r="V96" i="36"/>
  <c r="U118" i="36"/>
  <c r="T65" i="36"/>
  <c r="AY107" i="36"/>
  <c r="AF80" i="36"/>
  <c r="BW116" i="36"/>
  <c r="U80" i="36"/>
  <c r="BM73" i="36"/>
  <c r="CQ90" i="36"/>
  <c r="CC79" i="36"/>
  <c r="BT110" i="36"/>
  <c r="O129" i="36"/>
  <c r="M80" i="36"/>
  <c r="Z80" i="36"/>
  <c r="BX105" i="36"/>
  <c r="AY88" i="36"/>
  <c r="H144" i="36"/>
  <c r="CG98" i="36"/>
  <c r="W110" i="36"/>
  <c r="BL88" i="36"/>
  <c r="C144" i="36"/>
  <c r="AX113" i="36"/>
  <c r="BJ114" i="36"/>
  <c r="AM98" i="36"/>
  <c r="BA161" i="36"/>
  <c r="M116" i="36"/>
  <c r="AL118" i="36"/>
  <c r="CF163" i="36"/>
  <c r="BT135" i="36"/>
  <c r="G162" i="36"/>
  <c r="CO151" i="36"/>
  <c r="BM142" i="36"/>
  <c r="P78" i="36"/>
  <c r="AG119" i="36"/>
  <c r="AE79" i="36"/>
  <c r="AI69" i="36"/>
  <c r="CM146" i="36"/>
  <c r="N70" i="36"/>
  <c r="I149" i="36"/>
  <c r="AB124" i="36"/>
  <c r="AY92" i="36"/>
  <c r="AH60" i="36"/>
  <c r="AV73" i="36"/>
  <c r="CZ112" i="36"/>
  <c r="AV61" i="36"/>
  <c r="BA68" i="36"/>
  <c r="Y108" i="36"/>
  <c r="CW134" i="36"/>
  <c r="BJ88" i="36"/>
  <c r="BW105" i="36"/>
  <c r="AW105" i="36"/>
  <c r="AP148" i="36"/>
  <c r="AQ113" i="36"/>
  <c r="BS156" i="36"/>
  <c r="BP138" i="36"/>
  <c r="O60" i="36"/>
  <c r="AU157" i="36"/>
  <c r="C74" i="36"/>
  <c r="AI66" i="36"/>
  <c r="BC66" i="36"/>
  <c r="AC70" i="36"/>
  <c r="CV95" i="36"/>
  <c r="AJ150" i="36"/>
  <c r="C149" i="36"/>
  <c r="T85" i="36"/>
  <c r="C85" i="36"/>
  <c r="BE79" i="36"/>
  <c r="T96" i="36"/>
  <c r="C96" i="36"/>
  <c r="BN102" i="36"/>
  <c r="C63" i="36"/>
  <c r="BN110" i="36"/>
  <c r="AT88" i="36"/>
  <c r="CH107" i="36"/>
  <c r="BZ99" i="36"/>
  <c r="AJ88" i="36"/>
  <c r="CS109" i="36"/>
  <c r="AQ99" i="36"/>
  <c r="AI102" i="36"/>
  <c r="CM112" i="36"/>
  <c r="CO90" i="36"/>
  <c r="CB74" i="36"/>
  <c r="O110" i="36"/>
  <c r="BS61" i="36"/>
  <c r="BU73" i="36"/>
  <c r="AO105" i="36"/>
  <c r="AI88" i="36"/>
  <c r="E77" i="36"/>
  <c r="AS133" i="36"/>
  <c r="X94" i="36"/>
  <c r="AZ103" i="36"/>
  <c r="I106" i="36"/>
  <c r="C108" i="36"/>
  <c r="CB161" i="36"/>
  <c r="Y116" i="36"/>
  <c r="AD160" i="36"/>
  <c r="AI142" i="36"/>
  <c r="AC120" i="36"/>
  <c r="CF112" i="36"/>
  <c r="AN159" i="36"/>
  <c r="AZ139" i="36"/>
  <c r="AI155" i="36"/>
  <c r="C82" i="36"/>
  <c r="BP160" i="36"/>
  <c r="AS150" i="36"/>
  <c r="C141" i="36"/>
  <c r="Y124" i="36"/>
  <c r="R85" i="36"/>
  <c r="T123" i="36"/>
  <c r="I95" i="36"/>
  <c r="CN82" i="36"/>
  <c r="BJ92" i="36"/>
  <c r="P95" i="36"/>
  <c r="D95" i="36"/>
  <c r="R96" i="36"/>
  <c r="P123" i="36"/>
  <c r="AR79" i="36"/>
  <c r="O63" i="36"/>
  <c r="G75" i="36"/>
  <c r="CT112" i="36"/>
  <c r="AR88" i="36"/>
  <c r="U129" i="36"/>
  <c r="AB108" i="36"/>
  <c r="AY98" i="36"/>
  <c r="BZ156" i="36"/>
  <c r="BS142" i="36"/>
  <c r="BC100" i="36"/>
  <c r="BN151" i="36"/>
  <c r="P164" i="36"/>
  <c r="AE164" i="36"/>
  <c r="AH164" i="36"/>
  <c r="CG100" i="36"/>
  <c r="CZ81" i="36"/>
  <c r="CO81" i="36"/>
  <c r="CW81" i="36"/>
  <c r="CQ81" i="36"/>
  <c r="CQ101" i="36"/>
  <c r="CU101" i="36"/>
  <c r="CM101" i="36"/>
  <c r="CS101" i="36"/>
  <c r="S67" i="36"/>
  <c r="F67" i="36"/>
  <c r="CD100" i="36"/>
  <c r="AZ151" i="36"/>
  <c r="BT59" i="36"/>
  <c r="CA154" i="36"/>
  <c r="AC135" i="36"/>
  <c r="CY101" i="36"/>
  <c r="BF160" i="36"/>
  <c r="BI83" i="36"/>
  <c r="BR83" i="36"/>
  <c r="CH83" i="36"/>
  <c r="CO101" i="36"/>
  <c r="AI151" i="36"/>
  <c r="BM150" i="36"/>
  <c r="CN89" i="36"/>
  <c r="BV66" i="36"/>
  <c r="AU134" i="36"/>
  <c r="CF134" i="36"/>
  <c r="AW134" i="36"/>
  <c r="AS134" i="36"/>
  <c r="E70" i="36"/>
  <c r="AO158" i="36"/>
  <c r="S155" i="36"/>
  <c r="BA151" i="36"/>
  <c r="BE134" i="36"/>
  <c r="C164" i="36"/>
  <c r="BA132" i="36"/>
  <c r="BY132" i="36"/>
  <c r="AM132" i="36"/>
  <c r="AR120" i="36"/>
  <c r="BM120" i="36"/>
  <c r="CX61" i="36"/>
  <c r="CN101" i="36"/>
  <c r="BN120" i="36"/>
  <c r="CM59" i="36"/>
  <c r="CZ59" i="36"/>
  <c r="CW59" i="36"/>
  <c r="CQ59" i="36"/>
  <c r="CR59" i="36"/>
  <c r="CU59" i="36"/>
  <c r="AU94" i="36"/>
  <c r="CM81" i="36"/>
  <c r="BU94" i="36"/>
  <c r="AB126" i="36"/>
  <c r="AH126" i="36"/>
  <c r="T126" i="36"/>
  <c r="Y126" i="36"/>
  <c r="BZ81" i="36"/>
  <c r="AZ76" i="36"/>
  <c r="AA71" i="36"/>
  <c r="AH154" i="36"/>
  <c r="AN151" i="36"/>
  <c r="CQ156" i="36"/>
  <c r="Z154" i="36"/>
  <c r="BK151" i="36"/>
  <c r="AS86" i="36"/>
  <c r="G98" i="36"/>
  <c r="E135" i="36"/>
  <c r="BE154" i="36"/>
  <c r="AN86" i="36"/>
  <c r="G147" i="36"/>
  <c r="H135" i="36"/>
  <c r="BH154" i="36"/>
  <c r="CB159" i="36"/>
  <c r="BU154" i="36"/>
  <c r="BW139" i="36"/>
  <c r="CC150" i="36"/>
  <c r="BY150" i="36"/>
  <c r="AZ160" i="36"/>
  <c r="BL151" i="36"/>
  <c r="CM61" i="36"/>
  <c r="O100" i="36"/>
  <c r="D100" i="36"/>
  <c r="V100" i="36"/>
  <c r="J100" i="36"/>
  <c r="Q100" i="36"/>
  <c r="H100" i="36"/>
  <c r="AI132" i="36"/>
  <c r="AI120" i="36"/>
  <c r="Y62" i="36"/>
  <c r="T62" i="36"/>
  <c r="R62" i="36"/>
  <c r="N62" i="36"/>
  <c r="Q62" i="36"/>
  <c r="AV134" i="36"/>
  <c r="BQ150" i="36"/>
  <c r="CY146" i="36"/>
  <c r="CR101" i="36"/>
  <c r="CG143" i="36"/>
  <c r="CB95" i="36"/>
  <c r="AY95" i="36"/>
  <c r="BX95" i="36"/>
  <c r="BB95" i="36"/>
  <c r="BK95" i="36"/>
  <c r="AU95" i="36"/>
  <c r="BP95" i="36"/>
  <c r="CA95" i="36"/>
  <c r="BM95" i="36"/>
  <c r="AZ95" i="36"/>
  <c r="AK95" i="36"/>
  <c r="AX95" i="36"/>
  <c r="AT95" i="36"/>
  <c r="CC95" i="36"/>
  <c r="AR95" i="36"/>
  <c r="BO95" i="36"/>
  <c r="BI95" i="36"/>
  <c r="C126" i="36"/>
  <c r="R66" i="36"/>
  <c r="CV66" i="36"/>
  <c r="CS66" i="36"/>
  <c r="CY66" i="36"/>
  <c r="CZ66" i="36"/>
  <c r="CM66" i="36"/>
  <c r="CX66" i="36"/>
  <c r="CW66" i="36"/>
  <c r="CN66" i="36"/>
  <c r="J93" i="36"/>
  <c r="AH93" i="36"/>
  <c r="L93" i="36"/>
  <c r="K93" i="36"/>
  <c r="Y93" i="36"/>
  <c r="F93" i="36"/>
  <c r="E93" i="36"/>
  <c r="AE93" i="36"/>
  <c r="H93" i="36"/>
  <c r="G93" i="36"/>
  <c r="N93" i="36"/>
  <c r="U93" i="36"/>
  <c r="T93" i="36"/>
  <c r="C93" i="36"/>
  <c r="I93" i="36"/>
  <c r="Z93" i="36"/>
  <c r="D93" i="36"/>
  <c r="AE151" i="36"/>
  <c r="AQ151" i="36"/>
  <c r="AQ100" i="36"/>
  <c r="BE151" i="36"/>
  <c r="AI86" i="36"/>
  <c r="AI159" i="36"/>
  <c r="K164" i="36"/>
  <c r="AT59" i="36"/>
  <c r="BK86" i="36"/>
  <c r="BN66" i="36"/>
  <c r="Z147" i="36"/>
  <c r="CM70" i="36"/>
  <c r="CC100" i="36"/>
  <c r="V157" i="36"/>
  <c r="AW151" i="36"/>
  <c r="BR100" i="36"/>
  <c r="CM86" i="36"/>
  <c r="CZ135" i="36"/>
  <c r="BH151" i="36"/>
  <c r="AV155" i="36"/>
  <c r="CC155" i="36"/>
  <c r="AI158" i="36"/>
  <c r="N155" i="36"/>
  <c r="AR100" i="36"/>
  <c r="CC66" i="36"/>
  <c r="BG145" i="36"/>
  <c r="AK145" i="36"/>
  <c r="AV106" i="36"/>
  <c r="CF106" i="36"/>
  <c r="BK106" i="36"/>
  <c r="CT101" i="36"/>
  <c r="E131" i="36"/>
  <c r="S131" i="36"/>
  <c r="V131" i="36"/>
  <c r="Z131" i="36"/>
  <c r="N131" i="36"/>
  <c r="Y131" i="36"/>
  <c r="AA131" i="36"/>
  <c r="L131" i="36"/>
  <c r="AG131" i="36"/>
  <c r="BT141" i="36"/>
  <c r="BF141" i="36"/>
  <c r="CE141" i="36"/>
  <c r="BD141" i="36"/>
  <c r="BT81" i="36"/>
  <c r="AN153" i="36"/>
  <c r="AK153" i="36"/>
  <c r="BK153" i="36"/>
  <c r="BO153" i="36"/>
  <c r="AI153" i="36"/>
  <c r="BG153" i="36"/>
  <c r="AA154" i="36"/>
  <c r="L151" i="36"/>
  <c r="S71" i="36"/>
  <c r="O157" i="36"/>
  <c r="BO93" i="36"/>
  <c r="AP154" i="36"/>
  <c r="AO151" i="36"/>
  <c r="BZ59" i="36"/>
  <c r="C135" i="36"/>
  <c r="C97" i="36"/>
  <c r="CH151" i="36"/>
  <c r="AA97" i="36"/>
  <c r="CF151" i="36"/>
  <c r="CG154" i="36"/>
  <c r="AI160" i="36"/>
  <c r="AH151" i="36"/>
  <c r="AY151" i="36"/>
  <c r="AN160" i="36"/>
  <c r="I159" i="36"/>
  <c r="V159" i="36"/>
  <c r="BP159" i="36"/>
  <c r="BJ83" i="36"/>
  <c r="BD83" i="36"/>
  <c r="AZ83" i="36"/>
  <c r="BE150" i="36"/>
  <c r="CA150" i="36"/>
  <c r="BK134" i="36"/>
  <c r="AB159" i="36"/>
  <c r="AI145" i="36"/>
  <c r="AS66" i="36"/>
  <c r="BS134" i="36"/>
  <c r="AI106" i="36"/>
  <c r="CV146" i="36"/>
  <c r="BF106" i="36"/>
  <c r="BF143" i="36"/>
  <c r="CD143" i="36"/>
  <c r="CH143" i="36"/>
  <c r="BL143" i="36"/>
  <c r="AN100" i="36"/>
  <c r="CX111" i="36"/>
  <c r="CW111" i="36"/>
  <c r="C131" i="36"/>
  <c r="CS100" i="36"/>
  <c r="CM100" i="36"/>
  <c r="BD143" i="36"/>
  <c r="X62" i="36"/>
  <c r="P115" i="36"/>
  <c r="AD115" i="36"/>
  <c r="AB115" i="36"/>
  <c r="AC115" i="36"/>
  <c r="V115" i="36"/>
  <c r="C115" i="36"/>
  <c r="L115" i="36"/>
  <c r="N100" i="36"/>
  <c r="CF141" i="36"/>
  <c r="O151" i="36"/>
  <c r="AL154" i="36"/>
  <c r="H74" i="36"/>
  <c r="X157" i="36"/>
  <c r="BV100" i="36"/>
  <c r="CG160" i="36"/>
  <c r="AQ66" i="36"/>
  <c r="BH139" i="36"/>
  <c r="C159" i="36"/>
  <c r="CG159" i="36"/>
  <c r="CU84" i="36"/>
  <c r="AA159" i="36"/>
  <c r="W147" i="36"/>
  <c r="CT69" i="36"/>
  <c r="BI150" i="36"/>
  <c r="BJ66" i="36"/>
  <c r="BA164" i="36"/>
  <c r="K66" i="36"/>
  <c r="O155" i="36"/>
  <c r="AJ100" i="36"/>
  <c r="AT66" i="36"/>
  <c r="BD145" i="36"/>
  <c r="BG106" i="36"/>
  <c r="AZ66" i="36"/>
  <c r="AX83" i="36"/>
  <c r="AM145" i="36"/>
  <c r="AB100" i="36"/>
  <c r="CA120" i="36"/>
  <c r="BK129" i="36"/>
  <c r="BU129" i="36"/>
  <c r="BI129" i="36"/>
  <c r="AX129" i="36"/>
  <c r="AI129" i="36"/>
  <c r="S91" i="36"/>
  <c r="N91" i="36"/>
  <c r="AE125" i="36"/>
  <c r="AA125" i="36"/>
  <c r="H125" i="36"/>
  <c r="T125" i="36"/>
  <c r="J125" i="36"/>
  <c r="G125" i="36"/>
  <c r="CV101" i="36"/>
  <c r="AP151" i="36"/>
  <c r="X71" i="36"/>
  <c r="BZ154" i="36"/>
  <c r="BT159" i="36"/>
  <c r="AQ159" i="36"/>
  <c r="AI139" i="36"/>
  <c r="AC155" i="36"/>
  <c r="AK160" i="36"/>
  <c r="AP66" i="36"/>
  <c r="U70" i="36"/>
  <c r="Q164" i="36"/>
  <c r="BV155" i="36"/>
  <c r="CD151" i="36"/>
  <c r="D164" i="36"/>
  <c r="BV151" i="36"/>
  <c r="J155" i="36"/>
  <c r="AO100" i="36"/>
  <c r="BV83" i="36"/>
  <c r="CA164" i="36"/>
  <c r="Q155" i="36"/>
  <c r="N159" i="36"/>
  <c r="AF121" i="36"/>
  <c r="AC121" i="36"/>
  <c r="U121" i="36"/>
  <c r="N121" i="36"/>
  <c r="X121" i="36"/>
  <c r="Q121" i="36"/>
  <c r="M164" i="36"/>
  <c r="BY100" i="36"/>
  <c r="AT83" i="36"/>
  <c r="BD94" i="36"/>
  <c r="BH94" i="36"/>
  <c r="CE94" i="36"/>
  <c r="BN94" i="36"/>
  <c r="BX94" i="36"/>
  <c r="AM94" i="36"/>
  <c r="BA94" i="36"/>
  <c r="AS94" i="36"/>
  <c r="BE94" i="36"/>
  <c r="BQ94" i="36"/>
  <c r="AY94" i="36"/>
  <c r="BL94" i="36"/>
  <c r="CF94" i="36"/>
  <c r="AM134" i="36"/>
  <c r="CP130" i="36"/>
  <c r="CU130" i="36"/>
  <c r="CM130" i="36"/>
  <c r="CT130" i="36"/>
  <c r="CR130" i="36"/>
  <c r="CE81" i="36"/>
  <c r="BN81" i="36"/>
  <c r="BQ81" i="36"/>
  <c r="AI81" i="36"/>
  <c r="BI81" i="36"/>
  <c r="BX81" i="36"/>
  <c r="AO81" i="36"/>
  <c r="AP81" i="36"/>
  <c r="AU81" i="36"/>
  <c r="BF81" i="36"/>
  <c r="AT81" i="36"/>
  <c r="AA146" i="36"/>
  <c r="V146" i="36"/>
  <c r="CF89" i="36"/>
  <c r="CE89" i="36"/>
  <c r="BT89" i="36"/>
  <c r="AP89" i="36"/>
  <c r="BC89" i="36"/>
  <c r="BE89" i="36"/>
  <c r="AT89" i="36"/>
  <c r="CX101" i="36"/>
  <c r="BY94" i="36"/>
  <c r="CN59" i="36"/>
  <c r="L139" i="36"/>
  <c r="Z139" i="36"/>
  <c r="AD139" i="36"/>
  <c r="M139" i="36"/>
  <c r="AA139" i="36"/>
  <c r="C139" i="36"/>
  <c r="I139" i="36"/>
  <c r="CS59" i="36"/>
  <c r="Z113" i="36"/>
  <c r="N113" i="36"/>
  <c r="M113" i="36"/>
  <c r="E113" i="36"/>
  <c r="AC113" i="36"/>
  <c r="X113" i="36"/>
  <c r="D113" i="36"/>
  <c r="AX153" i="36"/>
  <c r="BF76" i="36"/>
  <c r="AD142" i="36"/>
  <c r="W154" i="36"/>
  <c r="BE86" i="36"/>
  <c r="AS59" i="36"/>
  <c r="CE154" i="36"/>
  <c r="BI59" i="36"/>
  <c r="S98" i="36"/>
  <c r="C98" i="36"/>
  <c r="BQ100" i="36"/>
  <c r="H151" i="36"/>
  <c r="AZ159" i="36"/>
  <c r="AW159" i="36"/>
  <c r="AI126" i="36"/>
  <c r="AS159" i="36"/>
  <c r="AM159" i="36"/>
  <c r="BS154" i="36"/>
  <c r="X164" i="36"/>
  <c r="AX151" i="36"/>
  <c r="CC151" i="36"/>
  <c r="CM135" i="36"/>
  <c r="CE155" i="36"/>
  <c r="CG151" i="36"/>
  <c r="AY158" i="36"/>
  <c r="AO164" i="36"/>
  <c r="AL134" i="36"/>
  <c r="AL150" i="36"/>
  <c r="AM164" i="36"/>
  <c r="CM63" i="36"/>
  <c r="C121" i="36"/>
  <c r="H149" i="36"/>
  <c r="F149" i="36"/>
  <c r="CA145" i="36"/>
  <c r="AQ83" i="36"/>
  <c r="CW92" i="36"/>
  <c r="CY92" i="36"/>
  <c r="AP158" i="36"/>
  <c r="AY145" i="36"/>
  <c r="BS164" i="36"/>
  <c r="BP132" i="36"/>
  <c r="BX108" i="36"/>
  <c r="CE106" i="36"/>
  <c r="R141" i="36"/>
  <c r="CT94" i="36"/>
  <c r="AN129" i="36"/>
  <c r="BW119" i="36"/>
  <c r="BE119" i="36"/>
  <c r="AQ119" i="36"/>
  <c r="BP119" i="36"/>
  <c r="CB119" i="36"/>
  <c r="AV119" i="36"/>
  <c r="BI119" i="36"/>
  <c r="AK119" i="36"/>
  <c r="BL119" i="36"/>
  <c r="CA119" i="36"/>
  <c r="AO119" i="36"/>
  <c r="AN119" i="36"/>
  <c r="BG119" i="36"/>
  <c r="CG119" i="36"/>
  <c r="BR119" i="36"/>
  <c r="BX119" i="36"/>
  <c r="BU119" i="36"/>
  <c r="BK119" i="36"/>
  <c r="BH119" i="36"/>
  <c r="BZ119" i="36"/>
  <c r="AX119" i="36"/>
  <c r="AU119" i="36"/>
  <c r="BF119" i="36"/>
  <c r="AR119" i="36"/>
  <c r="AI119" i="36"/>
  <c r="BN119" i="36"/>
  <c r="BS119" i="36"/>
  <c r="BN123" i="36"/>
  <c r="BB123" i="36"/>
  <c r="AX123" i="36"/>
  <c r="AQ123" i="36"/>
  <c r="AM123" i="36"/>
  <c r="AY123" i="36"/>
  <c r="BE123" i="36"/>
  <c r="CG123" i="36"/>
  <c r="AP123" i="36"/>
  <c r="BX123" i="36"/>
  <c r="BJ123" i="36"/>
  <c r="CF123" i="36"/>
  <c r="BC123" i="36"/>
  <c r="BI123" i="36"/>
  <c r="AO123" i="36"/>
  <c r="AT123" i="36"/>
  <c r="CV137" i="36"/>
  <c r="CP137" i="36"/>
  <c r="CO137" i="36"/>
  <c r="CW137" i="36"/>
  <c r="CT137" i="36"/>
  <c r="CZ137" i="36"/>
  <c r="T124" i="36"/>
  <c r="C123" i="36"/>
  <c r="BU152" i="36"/>
  <c r="CV127" i="36"/>
  <c r="BD79" i="36"/>
  <c r="CA107" i="36"/>
  <c r="C65" i="36"/>
  <c r="AX111" i="36"/>
  <c r="CF111" i="36"/>
  <c r="CM71" i="36"/>
  <c r="Z85" i="36"/>
  <c r="AF96" i="36"/>
  <c r="BR152" i="36"/>
  <c r="BC111" i="36"/>
  <c r="M85" i="36"/>
  <c r="CT116" i="36"/>
  <c r="CE79" i="36"/>
  <c r="CG111" i="36"/>
  <c r="Q88" i="36"/>
  <c r="P96" i="36"/>
  <c r="BF68" i="36"/>
  <c r="CT90" i="36"/>
  <c r="BO111" i="36"/>
  <c r="AB88" i="36"/>
  <c r="V124" i="36"/>
  <c r="D60" i="36"/>
  <c r="U124" i="36"/>
  <c r="CX128" i="36"/>
  <c r="BC140" i="36"/>
  <c r="BT140" i="36"/>
  <c r="AX116" i="36"/>
  <c r="AR116" i="36"/>
  <c r="BA116" i="36"/>
  <c r="AW107" i="36"/>
  <c r="AQ107" i="36"/>
  <c r="BP107" i="36"/>
  <c r="BI107" i="36"/>
  <c r="AP107" i="36"/>
  <c r="BN121" i="36"/>
  <c r="AH96" i="36"/>
  <c r="CS159" i="36"/>
  <c r="CR159" i="36"/>
  <c r="CP159" i="36"/>
  <c r="BA107" i="36"/>
  <c r="CP116" i="36"/>
  <c r="AB156" i="36"/>
  <c r="C156" i="36"/>
  <c r="T140" i="36"/>
  <c r="N85" i="36"/>
  <c r="U140" i="36"/>
  <c r="Y60" i="36"/>
  <c r="AX62" i="36"/>
  <c r="CF79" i="36"/>
  <c r="CH116" i="36"/>
  <c r="CV79" i="36"/>
  <c r="BA111" i="36"/>
  <c r="Y85" i="36"/>
  <c r="AI140" i="36"/>
  <c r="CU127" i="36"/>
  <c r="CM79" i="36"/>
  <c r="CM64" i="36"/>
  <c r="AM111" i="36"/>
  <c r="CM127" i="36"/>
  <c r="BG116" i="36"/>
  <c r="CM116" i="36"/>
  <c r="AI116" i="36"/>
  <c r="CP90" i="36"/>
  <c r="AK104" i="36"/>
  <c r="AI107" i="36"/>
  <c r="CS152" i="36"/>
  <c r="BX104" i="36"/>
  <c r="BV140" i="36"/>
  <c r="C153" i="36"/>
  <c r="D88" i="36"/>
  <c r="CO161" i="36"/>
  <c r="CP161" i="36"/>
  <c r="BB116" i="36"/>
  <c r="CM159" i="36"/>
  <c r="CB107" i="36"/>
  <c r="CN124" i="36"/>
  <c r="CM124" i="36"/>
  <c r="CS124" i="36"/>
  <c r="D80" i="36"/>
  <c r="AD109" i="36"/>
  <c r="P109" i="36"/>
  <c r="Q109" i="36"/>
  <c r="M109" i="36"/>
  <c r="O109" i="36"/>
  <c r="Z124" i="36"/>
  <c r="R124" i="36"/>
  <c r="AP152" i="36"/>
  <c r="CV126" i="36"/>
  <c r="C130" i="36"/>
  <c r="AH76" i="36"/>
  <c r="CU80" i="36"/>
  <c r="E86" i="36"/>
  <c r="C118" i="36"/>
  <c r="CU150" i="36"/>
  <c r="CX64" i="36"/>
  <c r="N130" i="36"/>
  <c r="AI79" i="36"/>
  <c r="AX107" i="36"/>
  <c r="CV116" i="36"/>
  <c r="CG137" i="36"/>
  <c r="BN137" i="36"/>
  <c r="AR140" i="36"/>
  <c r="BB111" i="36"/>
  <c r="D76" i="36"/>
  <c r="AQ111" i="36"/>
  <c r="BY79" i="36"/>
  <c r="H156" i="36"/>
  <c r="BU104" i="36"/>
  <c r="M63" i="36"/>
  <c r="AQ116" i="36"/>
  <c r="BA136" i="36"/>
  <c r="AR99" i="36"/>
  <c r="AJ79" i="36"/>
  <c r="CV75" i="36"/>
  <c r="BN136" i="36"/>
  <c r="CX110" i="36"/>
  <c r="CM110" i="36"/>
  <c r="AF124" i="36"/>
  <c r="AF85" i="36"/>
  <c r="BO152" i="36"/>
  <c r="Y127" i="36"/>
  <c r="M127" i="36"/>
  <c r="CT120" i="36"/>
  <c r="AM62" i="36"/>
  <c r="CR103" i="36"/>
  <c r="CO128" i="36"/>
  <c r="AO116" i="36"/>
  <c r="AT140" i="36"/>
  <c r="CZ127" i="36"/>
  <c r="T88" i="36"/>
  <c r="AA88" i="36"/>
  <c r="BU79" i="36"/>
  <c r="CR115" i="36"/>
  <c r="AH85" i="36"/>
  <c r="AU140" i="36"/>
  <c r="CQ113" i="36"/>
  <c r="AO96" i="36"/>
  <c r="AJ96" i="36"/>
  <c r="BB96" i="36"/>
  <c r="F156" i="36"/>
  <c r="E88" i="36"/>
  <c r="T80" i="36"/>
  <c r="K80" i="36"/>
  <c r="AG80" i="36"/>
  <c r="CN75" i="36"/>
  <c r="BD61" i="36"/>
  <c r="AP61" i="36"/>
  <c r="F101" i="36"/>
  <c r="AB101" i="36"/>
  <c r="CA136" i="36"/>
  <c r="BD136" i="36"/>
  <c r="BB136" i="36"/>
  <c r="AJ136" i="36"/>
  <c r="AS107" i="36"/>
  <c r="CY83" i="36"/>
  <c r="CR64" i="36"/>
  <c r="CN127" i="36"/>
  <c r="BF79" i="36"/>
  <c r="CM65" i="36"/>
  <c r="L65" i="36"/>
  <c r="BX107" i="36"/>
  <c r="BD107" i="36"/>
  <c r="BA62" i="36"/>
  <c r="CR152" i="36"/>
  <c r="BH137" i="36"/>
  <c r="BL104" i="36"/>
  <c r="CM119" i="36"/>
  <c r="BJ79" i="36"/>
  <c r="C88" i="36"/>
  <c r="AY79" i="36"/>
  <c r="CD79" i="36"/>
  <c r="CX71" i="36"/>
  <c r="BL79" i="36"/>
  <c r="CD104" i="36"/>
  <c r="J156" i="36"/>
  <c r="AT68" i="36"/>
  <c r="BH68" i="36"/>
  <c r="AA85" i="36"/>
  <c r="C80" i="36"/>
  <c r="CM118" i="36"/>
  <c r="BF116" i="36"/>
  <c r="C101" i="36"/>
  <c r="AI136" i="36"/>
  <c r="CO91" i="36"/>
  <c r="CT91" i="36"/>
  <c r="CX91" i="36"/>
  <c r="CM91" i="36"/>
  <c r="C107" i="36"/>
  <c r="AB96" i="36"/>
  <c r="CF68" i="36"/>
  <c r="G80" i="36"/>
  <c r="R80" i="36"/>
  <c r="AX71" i="36"/>
  <c r="BQ71" i="36"/>
  <c r="AT71" i="36"/>
  <c r="BV71" i="36"/>
  <c r="AL71" i="36"/>
  <c r="BE71" i="36"/>
  <c r="BH71" i="36"/>
  <c r="BW71" i="36"/>
  <c r="CF71" i="36"/>
  <c r="AQ71" i="36"/>
  <c r="AS71" i="36"/>
  <c r="C140" i="36"/>
  <c r="CM113" i="36"/>
  <c r="CM120" i="36"/>
  <c r="CM80" i="36"/>
  <c r="M118" i="36"/>
  <c r="BD111" i="36"/>
  <c r="BJ111" i="36"/>
  <c r="Y134" i="36"/>
  <c r="Z134" i="36"/>
  <c r="O85" i="36"/>
  <c r="P76" i="36"/>
  <c r="I60" i="36"/>
  <c r="AG88" i="36"/>
  <c r="CD107" i="36"/>
  <c r="AB130" i="36"/>
  <c r="AG76" i="36"/>
  <c r="Y86" i="36"/>
  <c r="AN79" i="36"/>
  <c r="BG111" i="36"/>
  <c r="BN107" i="36"/>
  <c r="AZ80" i="36"/>
  <c r="CA122" i="36"/>
  <c r="AL92" i="36"/>
  <c r="BO79" i="36"/>
  <c r="AM61" i="36"/>
  <c r="BI61" i="36"/>
  <c r="BK61" i="36"/>
  <c r="BR61" i="36"/>
  <c r="BZ61" i="36"/>
  <c r="CB61" i="36"/>
  <c r="AE80" i="36"/>
  <c r="BP111" i="36"/>
  <c r="AL107" i="36"/>
  <c r="CA96" i="36"/>
  <c r="AM80" i="36"/>
  <c r="AL64" i="36"/>
  <c r="BQ64" i="36"/>
  <c r="CB116" i="36"/>
  <c r="BJ140" i="36"/>
  <c r="BH61" i="36"/>
  <c r="AB60" i="36"/>
  <c r="CY76" i="36"/>
  <c r="CM76" i="36"/>
  <c r="BV79" i="36"/>
  <c r="BK64" i="36"/>
  <c r="CT161" i="36"/>
  <c r="BL107" i="36"/>
  <c r="CT75" i="36"/>
  <c r="AH95" i="36"/>
  <c r="AY68" i="36"/>
  <c r="CZ154" i="36"/>
  <c r="CP154" i="36"/>
  <c r="CX154" i="36"/>
  <c r="AK128" i="36"/>
  <c r="CZ121" i="36"/>
  <c r="D122" i="36"/>
  <c r="BR124" i="36"/>
  <c r="CC75" i="36"/>
  <c r="BM88" i="36"/>
  <c r="T120" i="36"/>
  <c r="AB120" i="36"/>
  <c r="CA148" i="36"/>
  <c r="P132" i="36"/>
  <c r="CT121" i="36"/>
  <c r="BF148" i="36"/>
  <c r="BY124" i="36"/>
  <c r="AS103" i="36"/>
  <c r="CA135" i="36"/>
  <c r="X120" i="36"/>
  <c r="K144" i="36"/>
  <c r="BR148" i="36"/>
  <c r="CC88" i="36"/>
  <c r="L132" i="36"/>
  <c r="BD148" i="36"/>
  <c r="BX87" i="36"/>
  <c r="C122" i="36"/>
  <c r="CM134" i="36"/>
  <c r="AW67" i="36"/>
  <c r="U120" i="36"/>
  <c r="BZ88" i="36"/>
  <c r="I120" i="36"/>
  <c r="AC110" i="36"/>
  <c r="AO128" i="36"/>
  <c r="O150" i="36"/>
  <c r="AN156" i="36"/>
  <c r="AH64" i="36"/>
  <c r="BI128" i="36"/>
  <c r="CQ72" i="36"/>
  <c r="CQ131" i="36"/>
  <c r="CM60" i="36"/>
  <c r="BN113" i="36"/>
  <c r="H77" i="36"/>
  <c r="V77" i="36"/>
  <c r="S162" i="36"/>
  <c r="CU122" i="36"/>
  <c r="C132" i="36"/>
  <c r="K117" i="36"/>
  <c r="C120" i="36"/>
  <c r="O132" i="36"/>
  <c r="J120" i="36"/>
  <c r="CM121" i="36"/>
  <c r="J108" i="36"/>
  <c r="CR74" i="36"/>
  <c r="CU155" i="36"/>
  <c r="CS122" i="36"/>
  <c r="AK88" i="36"/>
  <c r="CX134" i="36"/>
  <c r="AA108" i="36"/>
  <c r="L110" i="36"/>
  <c r="AP88" i="36"/>
  <c r="BT103" i="36"/>
  <c r="V108" i="36"/>
  <c r="BY85" i="36"/>
  <c r="BA88" i="36"/>
  <c r="V90" i="36"/>
  <c r="BO88" i="36"/>
  <c r="AZ88" i="36"/>
  <c r="T90" i="36"/>
  <c r="AD132" i="36"/>
  <c r="P77" i="36"/>
  <c r="AI67" i="36"/>
  <c r="C110" i="36"/>
  <c r="BY156" i="36"/>
  <c r="BC135" i="36"/>
  <c r="CN121" i="36"/>
  <c r="F144" i="36"/>
  <c r="K110" i="36"/>
  <c r="BF67" i="36"/>
  <c r="CN131" i="36"/>
  <c r="E110" i="36"/>
  <c r="CX121" i="36"/>
  <c r="AU156" i="36"/>
  <c r="D119" i="36"/>
  <c r="CY121" i="36"/>
  <c r="O133" i="36"/>
  <c r="R133" i="36"/>
  <c r="I133" i="36"/>
  <c r="J133" i="36"/>
  <c r="AG133" i="36"/>
  <c r="D133" i="36"/>
  <c r="E133" i="36"/>
  <c r="T133" i="36"/>
  <c r="AH133" i="36"/>
  <c r="Z133" i="36"/>
  <c r="U133" i="36"/>
  <c r="F133" i="36"/>
  <c r="V133" i="36"/>
  <c r="Q133" i="36"/>
  <c r="N133" i="36"/>
  <c r="X133" i="36"/>
  <c r="AC133" i="36"/>
  <c r="P133" i="36"/>
  <c r="W133" i="36"/>
  <c r="M133" i="36"/>
  <c r="S133" i="36"/>
  <c r="G133" i="36"/>
  <c r="BX130" i="36"/>
  <c r="CE130" i="36"/>
  <c r="AP130" i="36"/>
  <c r="BZ130" i="36"/>
  <c r="CH130" i="36"/>
  <c r="BT130" i="36"/>
  <c r="BE130" i="36"/>
  <c r="BG130" i="36"/>
  <c r="AQ130" i="36"/>
  <c r="BI130" i="36"/>
  <c r="CC130" i="36"/>
  <c r="BQ130" i="36"/>
  <c r="BV130" i="36"/>
  <c r="AX130" i="36"/>
  <c r="BY130" i="36"/>
  <c r="AY130" i="36"/>
  <c r="BN130" i="36"/>
  <c r="AK130" i="36"/>
  <c r="AW130" i="36"/>
  <c r="AV130" i="36"/>
  <c r="AS130" i="36"/>
  <c r="AO130" i="36"/>
  <c r="CB130" i="36"/>
  <c r="BR130" i="36"/>
  <c r="AU130" i="36"/>
  <c r="BW130" i="36"/>
  <c r="BS130" i="36"/>
  <c r="AZ130" i="36"/>
  <c r="BP130" i="36"/>
  <c r="BM130" i="36"/>
  <c r="CF130" i="36"/>
  <c r="BO130" i="36"/>
  <c r="BC130" i="36"/>
  <c r="BA130" i="36"/>
  <c r="AT130" i="36"/>
  <c r="BK130" i="36"/>
  <c r="BF130" i="36"/>
  <c r="BH130" i="36"/>
  <c r="CD130" i="36"/>
  <c r="AR130" i="36"/>
  <c r="BD130" i="36"/>
  <c r="AM130" i="36"/>
  <c r="H158" i="36"/>
  <c r="AF152" i="36"/>
  <c r="R142" i="36"/>
  <c r="CF76" i="36"/>
  <c r="CR99" i="36"/>
  <c r="U74" i="36"/>
  <c r="H71" i="36"/>
  <c r="AT76" i="36"/>
  <c r="AE67" i="36"/>
  <c r="AD158" i="36"/>
  <c r="AU162" i="36"/>
  <c r="W145" i="36"/>
  <c r="R111" i="36"/>
  <c r="N111" i="36"/>
  <c r="N151" i="36"/>
  <c r="AN59" i="36"/>
  <c r="AZ59" i="36"/>
  <c r="BK59" i="36"/>
  <c r="BS59" i="36"/>
  <c r="BX59" i="36"/>
  <c r="BL59" i="36"/>
  <c r="BM59" i="36"/>
  <c r="BQ59" i="36"/>
  <c r="BN59" i="36"/>
  <c r="AP59" i="36"/>
  <c r="AQ59" i="36"/>
  <c r="CD59" i="36"/>
  <c r="BA59" i="36"/>
  <c r="BD59" i="36"/>
  <c r="CF59" i="36"/>
  <c r="AX59" i="36"/>
  <c r="AK59" i="36"/>
  <c r="AU59" i="36"/>
  <c r="CG59" i="36"/>
  <c r="CH59" i="36"/>
  <c r="AR59" i="36"/>
  <c r="BH59" i="36"/>
  <c r="BJ59" i="36"/>
  <c r="BU59" i="36"/>
  <c r="AJ59" i="36"/>
  <c r="CC59" i="36"/>
  <c r="BV59" i="36"/>
  <c r="BB59" i="36"/>
  <c r="AM59" i="36"/>
  <c r="AW59" i="36"/>
  <c r="AI59" i="36"/>
  <c r="AR86" i="36"/>
  <c r="CS164" i="36"/>
  <c r="CN164" i="36"/>
  <c r="AB133" i="36"/>
  <c r="P81" i="36"/>
  <c r="BZ159" i="36"/>
  <c r="BW69" i="36"/>
  <c r="N145" i="36"/>
  <c r="F154" i="36"/>
  <c r="P158" i="36"/>
  <c r="BF159" i="36"/>
  <c r="BL70" i="36"/>
  <c r="AC73" i="36"/>
  <c r="AD73" i="36"/>
  <c r="AH73" i="36"/>
  <c r="G73" i="36"/>
  <c r="D73" i="36"/>
  <c r="M73" i="36"/>
  <c r="AA73" i="36"/>
  <c r="C73" i="36"/>
  <c r="U73" i="36"/>
  <c r="N73" i="36"/>
  <c r="Q73" i="36"/>
  <c r="AE73" i="36"/>
  <c r="E73" i="36"/>
  <c r="J73" i="36"/>
  <c r="AJ130" i="36"/>
  <c r="F135" i="36"/>
  <c r="CD159" i="36"/>
  <c r="BR155" i="36"/>
  <c r="D59" i="36"/>
  <c r="AM60" i="36"/>
  <c r="CW70" i="36"/>
  <c r="CH86" i="36"/>
  <c r="M84" i="36"/>
  <c r="BF126" i="36"/>
  <c r="AA133" i="36"/>
  <c r="CG97" i="36"/>
  <c r="AE81" i="36"/>
  <c r="BM138" i="36"/>
  <c r="AY69" i="36"/>
  <c r="AG74" i="36"/>
  <c r="CT136" i="36"/>
  <c r="CW136" i="36"/>
  <c r="CV136" i="36"/>
  <c r="CP136" i="36"/>
  <c r="CZ136" i="36"/>
  <c r="CU136" i="36"/>
  <c r="CR136" i="36"/>
  <c r="CX136" i="36"/>
  <c r="CY136" i="36"/>
  <c r="CS136" i="36"/>
  <c r="AX60" i="36"/>
  <c r="AI130" i="36"/>
  <c r="CU163" i="36"/>
  <c r="G152" i="36"/>
  <c r="C154" i="36"/>
  <c r="AM138" i="36"/>
  <c r="CB78" i="36"/>
  <c r="BR147" i="36"/>
  <c r="CZ87" i="36"/>
  <c r="U157" i="36"/>
  <c r="Z157" i="36"/>
  <c r="G157" i="36"/>
  <c r="AF157" i="36"/>
  <c r="D157" i="36"/>
  <c r="M157" i="36"/>
  <c r="R157" i="36"/>
  <c r="AE157" i="36"/>
  <c r="F157" i="36"/>
  <c r="K157" i="36"/>
  <c r="E157" i="36"/>
  <c r="AD157" i="36"/>
  <c r="H157" i="36"/>
  <c r="BQ162" i="36"/>
  <c r="AU117" i="36"/>
  <c r="AJ93" i="36"/>
  <c r="BP93" i="36"/>
  <c r="CD93" i="36"/>
  <c r="BD93" i="36"/>
  <c r="AQ93" i="36"/>
  <c r="BY93" i="36"/>
  <c r="AW93" i="36"/>
  <c r="AV93" i="36"/>
  <c r="BM93" i="36"/>
  <c r="CA93" i="36"/>
  <c r="BI93" i="36"/>
  <c r="AS93" i="36"/>
  <c r="BU93" i="36"/>
  <c r="BS93" i="36"/>
  <c r="BV93" i="36"/>
  <c r="BZ93" i="36"/>
  <c r="AR93" i="36"/>
  <c r="BA93" i="36"/>
  <c r="BX93" i="36"/>
  <c r="BF93" i="36"/>
  <c r="BQ93" i="36"/>
  <c r="AK93" i="36"/>
  <c r="BR93" i="36"/>
  <c r="BH93" i="36"/>
  <c r="AP93" i="36"/>
  <c r="AN93" i="36"/>
  <c r="AL93" i="36"/>
  <c r="AY93" i="36"/>
  <c r="AX93" i="36"/>
  <c r="CF93" i="36"/>
  <c r="AZ93" i="36"/>
  <c r="BA97" i="36"/>
  <c r="AH152" i="36"/>
  <c r="AZ147" i="36"/>
  <c r="BN162" i="36"/>
  <c r="AW147" i="36"/>
  <c r="CS62" i="36"/>
  <c r="Z84" i="36"/>
  <c r="N138" i="36"/>
  <c r="AL159" i="36"/>
  <c r="AG147" i="36"/>
  <c r="P147" i="36"/>
  <c r="L147" i="36"/>
  <c r="AC147" i="36"/>
  <c r="J147" i="36"/>
  <c r="T147" i="36"/>
  <c r="Y147" i="36"/>
  <c r="H147" i="36"/>
  <c r="AD147" i="36"/>
  <c r="O147" i="36"/>
  <c r="N147" i="36"/>
  <c r="E147" i="36"/>
  <c r="AE147" i="36"/>
  <c r="S147" i="36"/>
  <c r="T158" i="36"/>
  <c r="AX138" i="36"/>
  <c r="AJ147" i="36"/>
  <c r="V147" i="36"/>
  <c r="BO59" i="36"/>
  <c r="CU156" i="36"/>
  <c r="AZ154" i="36"/>
  <c r="CV62" i="36"/>
  <c r="AY146" i="36"/>
  <c r="BE146" i="36"/>
  <c r="CC146" i="36"/>
  <c r="BP146" i="36"/>
  <c r="BM146" i="36"/>
  <c r="CH146" i="36"/>
  <c r="CF146" i="36"/>
  <c r="AI146" i="36"/>
  <c r="BB146" i="36"/>
  <c r="AT146" i="36"/>
  <c r="BY146" i="36"/>
  <c r="AV146" i="36"/>
  <c r="AQ146" i="36"/>
  <c r="BD146" i="36"/>
  <c r="AU146" i="36"/>
  <c r="AN146" i="36"/>
  <c r="BJ146" i="36"/>
  <c r="CG146" i="36"/>
  <c r="BL146" i="36"/>
  <c r="CA146" i="36"/>
  <c r="BC146" i="36"/>
  <c r="AS146" i="36"/>
  <c r="BW146" i="36"/>
  <c r="BH146" i="36"/>
  <c r="BF146" i="36"/>
  <c r="AM146" i="36"/>
  <c r="CB146" i="36"/>
  <c r="BZ146" i="36"/>
  <c r="AZ146" i="36"/>
  <c r="BK146" i="36"/>
  <c r="AL146" i="36"/>
  <c r="BG146" i="36"/>
  <c r="BU159" i="36"/>
  <c r="CW62" i="36"/>
  <c r="AT60" i="36"/>
  <c r="BI138" i="36"/>
  <c r="AP146" i="36"/>
  <c r="BX155" i="36"/>
  <c r="CZ108" i="36"/>
  <c r="F147" i="36"/>
  <c r="BO162" i="36"/>
  <c r="BK101" i="36"/>
  <c r="CD101" i="36"/>
  <c r="BA101" i="36"/>
  <c r="AO101" i="36"/>
  <c r="BW101" i="36"/>
  <c r="AY101" i="36"/>
  <c r="AI101" i="36"/>
  <c r="BN101" i="36"/>
  <c r="BL101" i="36"/>
  <c r="BG101" i="36"/>
  <c r="AX101" i="36"/>
  <c r="CB101" i="36"/>
  <c r="CH101" i="36"/>
  <c r="AJ101" i="36"/>
  <c r="BM101" i="36"/>
  <c r="AR101" i="36"/>
  <c r="AK101" i="36"/>
  <c r="BT101" i="36"/>
  <c r="BI101" i="36"/>
  <c r="AQ101" i="36"/>
  <c r="BD101" i="36"/>
  <c r="BP101" i="36"/>
  <c r="BQ101" i="36"/>
  <c r="BX101" i="36"/>
  <c r="BC101" i="36"/>
  <c r="BE101" i="36"/>
  <c r="CA101" i="36"/>
  <c r="AW101" i="36"/>
  <c r="BH101" i="36"/>
  <c r="BJ101" i="36"/>
  <c r="BB101" i="36"/>
  <c r="AL101" i="36"/>
  <c r="BY101" i="36"/>
  <c r="BV101" i="36"/>
  <c r="CG101" i="36"/>
  <c r="CC101" i="36"/>
  <c r="BZ101" i="36"/>
  <c r="CE101" i="36"/>
  <c r="AT101" i="36"/>
  <c r="AP101" i="36"/>
  <c r="BS101" i="36"/>
  <c r="BV86" i="36"/>
  <c r="BJ117" i="36"/>
  <c r="BB130" i="36"/>
  <c r="V145" i="36"/>
  <c r="BA159" i="36"/>
  <c r="L81" i="36"/>
  <c r="AQ162" i="36"/>
  <c r="AV59" i="36"/>
  <c r="K111" i="36"/>
  <c r="BB117" i="36"/>
  <c r="CN136" i="36"/>
  <c r="AO93" i="36"/>
  <c r="AY115" i="36"/>
  <c r="BJ115" i="36"/>
  <c r="BZ115" i="36"/>
  <c r="BE115" i="36"/>
  <c r="AZ115" i="36"/>
  <c r="BM115" i="36"/>
  <c r="AV115" i="36"/>
  <c r="AU115" i="36"/>
  <c r="CA115" i="36"/>
  <c r="AK115" i="36"/>
  <c r="BN115" i="36"/>
  <c r="AM115" i="36"/>
  <c r="AN115" i="36"/>
  <c r="BW115" i="36"/>
  <c r="BG115" i="36"/>
  <c r="BX115" i="36"/>
  <c r="BF115" i="36"/>
  <c r="AL115" i="36"/>
  <c r="BL115" i="36"/>
  <c r="AW115" i="36"/>
  <c r="BS115" i="36"/>
  <c r="BK115" i="36"/>
  <c r="AQ115" i="36"/>
  <c r="BB115" i="36"/>
  <c r="BO115" i="36"/>
  <c r="BY115" i="36"/>
  <c r="CH115" i="36"/>
  <c r="BA115" i="36"/>
  <c r="AX115" i="36"/>
  <c r="AT115" i="36"/>
  <c r="BP115" i="36"/>
  <c r="AS115" i="36"/>
  <c r="BC115" i="36"/>
  <c r="BD115" i="36"/>
  <c r="BR115" i="36"/>
  <c r="BT115" i="36"/>
  <c r="AR115" i="36"/>
  <c r="AI115" i="36"/>
  <c r="BI115" i="36"/>
  <c r="CB115" i="36"/>
  <c r="AW110" i="36"/>
  <c r="CG110" i="36"/>
  <c r="AO110" i="36"/>
  <c r="AP110" i="36"/>
  <c r="AR110" i="36"/>
  <c r="BG110" i="36"/>
  <c r="AM110" i="36"/>
  <c r="AK110" i="36"/>
  <c r="AV110" i="36"/>
  <c r="BC110" i="36"/>
  <c r="BL110" i="36"/>
  <c r="BJ110" i="36"/>
  <c r="AJ110" i="36"/>
  <c r="CC110" i="36"/>
  <c r="BA110" i="36"/>
  <c r="BR110" i="36"/>
  <c r="CA110" i="36"/>
  <c r="BS110" i="36"/>
  <c r="BF110" i="36"/>
  <c r="BI110" i="36"/>
  <c r="BO110" i="36"/>
  <c r="BD110" i="36"/>
  <c r="BV110" i="36"/>
  <c r="AU110" i="36"/>
  <c r="AN110" i="36"/>
  <c r="BQ110" i="36"/>
  <c r="CF110" i="36"/>
  <c r="BH110" i="36"/>
  <c r="BK110" i="36"/>
  <c r="BU110" i="36"/>
  <c r="BM110" i="36"/>
  <c r="AX110" i="36"/>
  <c r="AL110" i="36"/>
  <c r="AZ110" i="36"/>
  <c r="BB110" i="36"/>
  <c r="BE110" i="36"/>
  <c r="CH110" i="36"/>
  <c r="BP110" i="36"/>
  <c r="AI110" i="36"/>
  <c r="BX110" i="36"/>
  <c r="CB110" i="36"/>
  <c r="AS110" i="36"/>
  <c r="AR76" i="36"/>
  <c r="CD76" i="36"/>
  <c r="AV76" i="36"/>
  <c r="AU76" i="36"/>
  <c r="BH76" i="36"/>
  <c r="BQ76" i="36"/>
  <c r="BN76" i="36"/>
  <c r="BT76" i="36"/>
  <c r="AL76" i="36"/>
  <c r="BR76" i="36"/>
  <c r="BK76" i="36"/>
  <c r="AM76" i="36"/>
  <c r="BU76" i="36"/>
  <c r="BZ76" i="36"/>
  <c r="AP76" i="36"/>
  <c r="AW76" i="36"/>
  <c r="BV76" i="36"/>
  <c r="CC76" i="36"/>
  <c r="BD76" i="36"/>
  <c r="BX76" i="36"/>
  <c r="BW76" i="36"/>
  <c r="BS76" i="36"/>
  <c r="AX76" i="36"/>
  <c r="BA76" i="36"/>
  <c r="AY76" i="36"/>
  <c r="CB76" i="36"/>
  <c r="CA76" i="36"/>
  <c r="BO76" i="36"/>
  <c r="BY76" i="36"/>
  <c r="BB76" i="36"/>
  <c r="X154" i="36"/>
  <c r="Y154" i="36"/>
  <c r="O154" i="36"/>
  <c r="D154" i="36"/>
  <c r="G154" i="36"/>
  <c r="P154" i="36"/>
  <c r="I154" i="36"/>
  <c r="AC154" i="36"/>
  <c r="AB154" i="36"/>
  <c r="J154" i="36"/>
  <c r="AF154" i="36"/>
  <c r="E154" i="36"/>
  <c r="L154" i="36"/>
  <c r="H154" i="36"/>
  <c r="N154" i="36"/>
  <c r="R154" i="36"/>
  <c r="CC147" i="36"/>
  <c r="C133" i="36"/>
  <c r="BT147" i="36"/>
  <c r="D71" i="36"/>
  <c r="E81" i="36"/>
  <c r="CG130" i="36"/>
  <c r="AO97" i="36"/>
  <c r="AY147" i="36"/>
  <c r="BA147" i="36"/>
  <c r="CM136" i="36"/>
  <c r="AC145" i="36"/>
  <c r="BI147" i="36"/>
  <c r="C157" i="36"/>
  <c r="CC93" i="36"/>
  <c r="CM68" i="36"/>
  <c r="J152" i="36"/>
  <c r="CB93" i="36"/>
  <c r="AI93" i="36"/>
  <c r="AL162" i="36"/>
  <c r="BE69" i="36"/>
  <c r="F151" i="36"/>
  <c r="AO76" i="36"/>
  <c r="AD74" i="36"/>
  <c r="J83" i="36"/>
  <c r="F83" i="36"/>
  <c r="H83" i="36"/>
  <c r="I83" i="36"/>
  <c r="AH83" i="36"/>
  <c r="R83" i="36"/>
  <c r="M83" i="36"/>
  <c r="P83" i="36"/>
  <c r="U83" i="36"/>
  <c r="AG83" i="36"/>
  <c r="D83" i="36"/>
  <c r="T83" i="36"/>
  <c r="S83" i="36"/>
  <c r="Z83" i="36"/>
  <c r="AE83" i="36"/>
  <c r="E83" i="36"/>
  <c r="O83" i="36"/>
  <c r="AF83" i="36"/>
  <c r="G83" i="36"/>
  <c r="K83" i="36"/>
  <c r="L83" i="36"/>
  <c r="AD83" i="36"/>
  <c r="AA83" i="36"/>
  <c r="BL154" i="36"/>
  <c r="CP84" i="36"/>
  <c r="CO97" i="36"/>
  <c r="AA74" i="36"/>
  <c r="AL126" i="36"/>
  <c r="BC126" i="36"/>
  <c r="AJ126" i="36"/>
  <c r="BA126" i="36"/>
  <c r="BM126" i="36"/>
  <c r="BZ126" i="36"/>
  <c r="AV126" i="36"/>
  <c r="CA126" i="36"/>
  <c r="BK126" i="36"/>
  <c r="BP126" i="36"/>
  <c r="BB126" i="36"/>
  <c r="AW126" i="36"/>
  <c r="AS126" i="36"/>
  <c r="BU126" i="36"/>
  <c r="AO126" i="36"/>
  <c r="AK126" i="36"/>
  <c r="AX126" i="36"/>
  <c r="BT126" i="36"/>
  <c r="BW126" i="36"/>
  <c r="BL126" i="36"/>
  <c r="BR126" i="36"/>
  <c r="AP126" i="36"/>
  <c r="AY126" i="36"/>
  <c r="BQ126" i="36"/>
  <c r="CE126" i="36"/>
  <c r="BH126" i="36"/>
  <c r="BV126" i="36"/>
  <c r="BX126" i="36"/>
  <c r="AR126" i="36"/>
  <c r="CG126" i="36"/>
  <c r="BD126" i="36"/>
  <c r="AT126" i="36"/>
  <c r="AU126" i="36"/>
  <c r="BG126" i="36"/>
  <c r="AN126" i="36"/>
  <c r="BI126" i="36"/>
  <c r="CF126" i="36"/>
  <c r="BY126" i="36"/>
  <c r="CC126" i="36"/>
  <c r="BJ126" i="36"/>
  <c r="AM126" i="36"/>
  <c r="BO126" i="36"/>
  <c r="CH126" i="36"/>
  <c r="AQ126" i="36"/>
  <c r="CB126" i="36"/>
  <c r="BE126" i="36"/>
  <c r="S151" i="36"/>
  <c r="Z72" i="36"/>
  <c r="BP154" i="36"/>
  <c r="CP68" i="36"/>
  <c r="J145" i="36"/>
  <c r="C147" i="36"/>
  <c r="AV159" i="36"/>
  <c r="BD139" i="36"/>
  <c r="CC139" i="36"/>
  <c r="BY139" i="36"/>
  <c r="CA139" i="36"/>
  <c r="AW139" i="36"/>
  <c r="AV139" i="36"/>
  <c r="BP139" i="36"/>
  <c r="CD139" i="36"/>
  <c r="BK139" i="36"/>
  <c r="CH139" i="36"/>
  <c r="BN139" i="36"/>
  <c r="CE139" i="36"/>
  <c r="BJ139" i="36"/>
  <c r="AN139" i="36"/>
  <c r="AY139" i="36"/>
  <c r="AX139" i="36"/>
  <c r="BO139" i="36"/>
  <c r="BM139" i="36"/>
  <c r="AT139" i="36"/>
  <c r="AP139" i="36"/>
  <c r="AO139" i="36"/>
  <c r="BC139" i="36"/>
  <c r="AR139" i="36"/>
  <c r="BG139" i="36"/>
  <c r="BF139" i="36"/>
  <c r="BB139" i="36"/>
  <c r="AK139" i="36"/>
  <c r="AM139" i="36"/>
  <c r="CB139" i="36"/>
  <c r="BT139" i="36"/>
  <c r="BV139" i="36"/>
  <c r="H133" i="36"/>
  <c r="CV148" i="36"/>
  <c r="E151" i="36"/>
  <c r="AO69" i="36"/>
  <c r="V135" i="36"/>
  <c r="BR69" i="36"/>
  <c r="BY147" i="36"/>
  <c r="BR59" i="36"/>
  <c r="U72" i="36"/>
  <c r="AP147" i="36"/>
  <c r="CU95" i="36"/>
  <c r="CY95" i="36"/>
  <c r="CN95" i="36"/>
  <c r="CP95" i="36"/>
  <c r="CW95" i="36"/>
  <c r="CR95" i="36"/>
  <c r="CS95" i="36"/>
  <c r="CT95" i="36"/>
  <c r="CQ95" i="36"/>
  <c r="AX154" i="36"/>
  <c r="AW146" i="36"/>
  <c r="BJ76" i="36"/>
  <c r="AU93" i="36"/>
  <c r="CU70" i="36"/>
  <c r="AD145" i="36"/>
  <c r="AV78" i="36"/>
  <c r="K145" i="36"/>
  <c r="BL69" i="36"/>
  <c r="CG117" i="36"/>
  <c r="Y145" i="36"/>
  <c r="U152" i="36"/>
  <c r="BW155" i="36"/>
  <c r="BD147" i="36"/>
  <c r="T157" i="36"/>
  <c r="X142" i="36"/>
  <c r="Z152" i="36"/>
  <c r="G72" i="36"/>
  <c r="CE162" i="36"/>
  <c r="R97" i="36"/>
  <c r="CZ61" i="36"/>
  <c r="CV61" i="36"/>
  <c r="CS61" i="36"/>
  <c r="CQ61" i="36"/>
  <c r="CN61" i="36"/>
  <c r="CT61" i="36"/>
  <c r="CW61" i="36"/>
  <c r="BB109" i="36"/>
  <c r="BV70" i="36"/>
  <c r="W81" i="36"/>
  <c r="BI117" i="36"/>
  <c r="CD117" i="36"/>
  <c r="BX117" i="36"/>
  <c r="AN117" i="36"/>
  <c r="BR117" i="36"/>
  <c r="BH117" i="36"/>
  <c r="BT117" i="36"/>
  <c r="AM117" i="36"/>
  <c r="CH117" i="36"/>
  <c r="BC117" i="36"/>
  <c r="AS117" i="36"/>
  <c r="AQ117" i="36"/>
  <c r="BO117" i="36"/>
  <c r="BS117" i="36"/>
  <c r="BY117" i="36"/>
  <c r="BE117" i="36"/>
  <c r="BA117" i="36"/>
  <c r="BP117" i="36"/>
  <c r="AO117" i="36"/>
  <c r="CF117" i="36"/>
  <c r="BQ117" i="36"/>
  <c r="CC117" i="36"/>
  <c r="AP117" i="36"/>
  <c r="AT117" i="36"/>
  <c r="AR117" i="36"/>
  <c r="AK117" i="36"/>
  <c r="BZ117" i="36"/>
  <c r="BU117" i="36"/>
  <c r="AW117" i="36"/>
  <c r="CB117" i="36"/>
  <c r="AY117" i="36"/>
  <c r="BF117" i="36"/>
  <c r="AL117" i="36"/>
  <c r="CE117" i="36"/>
  <c r="BW117" i="36"/>
  <c r="AV117" i="36"/>
  <c r="BD117" i="36"/>
  <c r="AX117" i="36"/>
  <c r="BG117" i="36"/>
  <c r="BN117" i="36"/>
  <c r="CZ68" i="36"/>
  <c r="CQ68" i="36"/>
  <c r="CT68" i="36"/>
  <c r="CX68" i="36"/>
  <c r="CR68" i="36"/>
  <c r="CV68" i="36"/>
  <c r="CS68" i="36"/>
  <c r="AE142" i="36"/>
  <c r="CW158" i="36"/>
  <c r="CR158" i="36"/>
  <c r="CY158" i="36"/>
  <c r="CO158" i="36"/>
  <c r="CT158" i="36"/>
  <c r="CZ158" i="36"/>
  <c r="CQ158" i="36"/>
  <c r="CU158" i="36"/>
  <c r="BP76" i="36"/>
  <c r="Q154" i="36"/>
  <c r="CW143" i="36"/>
  <c r="AZ97" i="36"/>
  <c r="I142" i="36"/>
  <c r="S157" i="36"/>
  <c r="AF74" i="36"/>
  <c r="BC162" i="36"/>
  <c r="BK93" i="36"/>
  <c r="X67" i="36"/>
  <c r="BI154" i="36"/>
  <c r="AT154" i="36"/>
  <c r="BW154" i="36"/>
  <c r="AK154" i="36"/>
  <c r="BQ154" i="36"/>
  <c r="BN154" i="36"/>
  <c r="AS154" i="36"/>
  <c r="CH154" i="36"/>
  <c r="BB154" i="36"/>
  <c r="CD154" i="36"/>
  <c r="BY154" i="36"/>
  <c r="CF154" i="36"/>
  <c r="BO154" i="36"/>
  <c r="BD154" i="36"/>
  <c r="AR154" i="36"/>
  <c r="BT154" i="36"/>
  <c r="AJ154" i="36"/>
  <c r="CC154" i="36"/>
  <c r="AQ154" i="36"/>
  <c r="BG154" i="36"/>
  <c r="BX154" i="36"/>
  <c r="AO154" i="36"/>
  <c r="BA154" i="36"/>
  <c r="AU154" i="36"/>
  <c r="AN154" i="36"/>
  <c r="BM154" i="36"/>
  <c r="AI154" i="36"/>
  <c r="CW149" i="36"/>
  <c r="CS149" i="36"/>
  <c r="CO149" i="36"/>
  <c r="CP149" i="36"/>
  <c r="CU149" i="36"/>
  <c r="CQ149" i="36"/>
  <c r="CR149" i="36"/>
  <c r="CT149" i="36"/>
  <c r="CM149" i="36"/>
  <c r="AA84" i="36"/>
  <c r="CG86" i="36"/>
  <c r="CF160" i="36"/>
  <c r="AS147" i="36"/>
  <c r="AE154" i="36"/>
  <c r="CW97" i="36"/>
  <c r="F71" i="36"/>
  <c r="CR156" i="36"/>
  <c r="AK60" i="36"/>
  <c r="CY106" i="36"/>
  <c r="CT106" i="36"/>
  <c r="CQ106" i="36"/>
  <c r="CO106" i="36"/>
  <c r="CX106" i="36"/>
  <c r="CN106" i="36"/>
  <c r="CR106" i="36"/>
  <c r="AA151" i="36"/>
  <c r="C81" i="36"/>
  <c r="BV69" i="36"/>
  <c r="BD69" i="36"/>
  <c r="BI69" i="36"/>
  <c r="BA69" i="36"/>
  <c r="AL69" i="36"/>
  <c r="AM69" i="36"/>
  <c r="CH69" i="36"/>
  <c r="BX69" i="36"/>
  <c r="CA69" i="36"/>
  <c r="CE69" i="36"/>
  <c r="AT69" i="36"/>
  <c r="BG69" i="36"/>
  <c r="BT69" i="36"/>
  <c r="AK69" i="36"/>
  <c r="BS69" i="36"/>
  <c r="AN69" i="36"/>
  <c r="BB69" i="36"/>
  <c r="BJ69" i="36"/>
  <c r="AR69" i="36"/>
  <c r="AX69" i="36"/>
  <c r="AS69" i="36"/>
  <c r="BU69" i="36"/>
  <c r="AW69" i="36"/>
  <c r="AQ69" i="36"/>
  <c r="BY69" i="36"/>
  <c r="BO69" i="36"/>
  <c r="CB69" i="36"/>
  <c r="BM69" i="36"/>
  <c r="CD69" i="36"/>
  <c r="AC81" i="36"/>
  <c r="AI117" i="36"/>
  <c r="BK97" i="36"/>
  <c r="AL147" i="36"/>
  <c r="BN69" i="36"/>
  <c r="F152" i="36"/>
  <c r="R74" i="36"/>
  <c r="V74" i="36"/>
  <c r="AH74" i="36"/>
  <c r="M74" i="36"/>
  <c r="P74" i="36"/>
  <c r="AB74" i="36"/>
  <c r="Z74" i="36"/>
  <c r="J74" i="36"/>
  <c r="F74" i="36"/>
  <c r="S74" i="36"/>
  <c r="Q74" i="36"/>
  <c r="O74" i="36"/>
  <c r="AE74" i="36"/>
  <c r="W74" i="36"/>
  <c r="N74" i="36"/>
  <c r="AC74" i="36"/>
  <c r="CM158" i="36"/>
  <c r="AZ69" i="36"/>
  <c r="CM144" i="36"/>
  <c r="CX144" i="36"/>
  <c r="CP144" i="36"/>
  <c r="CT144" i="36"/>
  <c r="AJ97" i="36"/>
  <c r="BF69" i="36"/>
  <c r="S152" i="36"/>
  <c r="CR144" i="36"/>
  <c r="CY97" i="36"/>
  <c r="CV143" i="36"/>
  <c r="BG147" i="36"/>
  <c r="BG86" i="36"/>
  <c r="AF103" i="36"/>
  <c r="AC103" i="36"/>
  <c r="Q103" i="36"/>
  <c r="C103" i="36"/>
  <c r="F103" i="36"/>
  <c r="X103" i="36"/>
  <c r="U103" i="36"/>
  <c r="L103" i="36"/>
  <c r="P103" i="36"/>
  <c r="AD103" i="36"/>
  <c r="W103" i="36"/>
  <c r="O103" i="36"/>
  <c r="T103" i="36"/>
  <c r="S103" i="36"/>
  <c r="G103" i="36"/>
  <c r="AE103" i="36"/>
  <c r="AA103" i="36"/>
  <c r="AG103" i="36"/>
  <c r="M103" i="36"/>
  <c r="K158" i="36"/>
  <c r="CO89" i="36"/>
  <c r="CY89" i="36"/>
  <c r="CW89" i="36"/>
  <c r="CR89" i="36"/>
  <c r="CQ89" i="36"/>
  <c r="CZ89" i="36"/>
  <c r="CP89" i="36"/>
  <c r="CW148" i="36"/>
  <c r="S97" i="36"/>
  <c r="V158" i="36"/>
  <c r="BZ139" i="36"/>
  <c r="BI159" i="36"/>
  <c r="R158" i="36"/>
  <c r="BM76" i="36"/>
  <c r="CR148" i="36"/>
  <c r="CS158" i="36"/>
  <c r="BE139" i="36"/>
  <c r="CU144" i="36"/>
  <c r="BK147" i="36"/>
  <c r="T81" i="36"/>
  <c r="AA81" i="36"/>
  <c r="AY154" i="36"/>
  <c r="AG143" i="36"/>
  <c r="AJ155" i="36"/>
  <c r="Y138" i="36"/>
  <c r="BE59" i="36"/>
  <c r="V154" i="36"/>
  <c r="AM86" i="36"/>
  <c r="CQ70" i="36"/>
  <c r="CX158" i="36"/>
  <c r="CM106" i="36"/>
  <c r="CO144" i="36"/>
  <c r="CG109" i="36"/>
  <c r="BH78" i="36"/>
  <c r="AY59" i="36"/>
  <c r="AL109" i="36"/>
  <c r="AK97" i="36"/>
  <c r="AJ69" i="36"/>
  <c r="BC147" i="36"/>
  <c r="AN130" i="36"/>
  <c r="V67" i="36"/>
  <c r="L67" i="36"/>
  <c r="E67" i="36"/>
  <c r="AH67" i="36"/>
  <c r="H67" i="36"/>
  <c r="D67" i="36"/>
  <c r="AC67" i="36"/>
  <c r="AA67" i="36"/>
  <c r="T67" i="36"/>
  <c r="W67" i="36"/>
  <c r="U67" i="36"/>
  <c r="AG67" i="36"/>
  <c r="G67" i="36"/>
  <c r="AF67" i="36"/>
  <c r="Q67" i="36"/>
  <c r="AB67" i="36"/>
  <c r="K67" i="36"/>
  <c r="P67" i="36"/>
  <c r="Y67" i="36"/>
  <c r="J67" i="36"/>
  <c r="CH147" i="36"/>
  <c r="AT138" i="36"/>
  <c r="CS87" i="36"/>
  <c r="CP87" i="36"/>
  <c r="CO87" i="36"/>
  <c r="CU87" i="36"/>
  <c r="CN87" i="36"/>
  <c r="CX87" i="36"/>
  <c r="CQ87" i="36"/>
  <c r="CR87" i="36"/>
  <c r="AB152" i="36"/>
  <c r="AJ60" i="36"/>
  <c r="K152" i="36"/>
  <c r="CT139" i="36"/>
  <c r="CZ139" i="36"/>
  <c r="CO139" i="36"/>
  <c r="CM139" i="36"/>
  <c r="CN139" i="36"/>
  <c r="CU139" i="36"/>
  <c r="CR139" i="36"/>
  <c r="CW139" i="36"/>
  <c r="CX139" i="36"/>
  <c r="CQ139" i="36"/>
  <c r="CV139" i="36"/>
  <c r="CO156" i="36"/>
  <c r="BS60" i="36"/>
  <c r="CW156" i="36"/>
  <c r="BZ147" i="36"/>
  <c r="I74" i="36"/>
  <c r="CG69" i="36"/>
  <c r="AM154" i="36"/>
  <c r="AC157" i="36"/>
  <c r="BM131" i="36"/>
  <c r="CF131" i="36"/>
  <c r="BH131" i="36"/>
  <c r="CE131" i="36"/>
  <c r="AL131" i="36"/>
  <c r="BY131" i="36"/>
  <c r="BX131" i="36"/>
  <c r="BA131" i="36"/>
  <c r="BW131" i="36"/>
  <c r="BQ131" i="36"/>
  <c r="BN131" i="36"/>
  <c r="CA131" i="36"/>
  <c r="BK131" i="36"/>
  <c r="BE131" i="36"/>
  <c r="AZ131" i="36"/>
  <c r="AK131" i="36"/>
  <c r="AW131" i="36"/>
  <c r="CB131" i="36"/>
  <c r="BZ131" i="36"/>
  <c r="CG131" i="36"/>
  <c r="BJ131" i="36"/>
  <c r="CD131" i="36"/>
  <c r="AT131" i="36"/>
  <c r="BV131" i="36"/>
  <c r="BO131" i="36"/>
  <c r="BF131" i="36"/>
  <c r="AY131" i="36"/>
  <c r="AU131" i="36"/>
  <c r="CH131" i="36"/>
  <c r="AS131" i="36"/>
  <c r="AO131" i="36"/>
  <c r="AM131" i="36"/>
  <c r="BD131" i="36"/>
  <c r="CC131" i="36"/>
  <c r="AP131" i="36"/>
  <c r="BC131" i="36"/>
  <c r="BU131" i="36"/>
  <c r="BL131" i="36"/>
  <c r="AQ131" i="36"/>
  <c r="AJ131" i="36"/>
  <c r="AN131" i="36"/>
  <c r="BR131" i="36"/>
  <c r="CW68" i="36"/>
  <c r="Y157" i="36"/>
  <c r="L71" i="36"/>
  <c r="BT70" i="36"/>
  <c r="AM70" i="36"/>
  <c r="AJ70" i="36"/>
  <c r="CC70" i="36"/>
  <c r="BK70" i="36"/>
  <c r="AR70" i="36"/>
  <c r="BX70" i="36"/>
  <c r="BE70" i="36"/>
  <c r="CD70" i="36"/>
  <c r="AX70" i="36"/>
  <c r="AO70" i="36"/>
  <c r="BM70" i="36"/>
  <c r="AS70" i="36"/>
  <c r="BF70" i="36"/>
  <c r="BJ70" i="36"/>
  <c r="AP70" i="36"/>
  <c r="BA70" i="36"/>
  <c r="BW70" i="36"/>
  <c r="CH70" i="36"/>
  <c r="BY70" i="36"/>
  <c r="BQ70" i="36"/>
  <c r="BO70" i="36"/>
  <c r="BC70" i="36"/>
  <c r="AL70" i="36"/>
  <c r="AY70" i="36"/>
  <c r="CB70" i="36"/>
  <c r="CA70" i="36"/>
  <c r="AZ70" i="36"/>
  <c r="AK70" i="36"/>
  <c r="BS70" i="36"/>
  <c r="AN70" i="36"/>
  <c r="BH70" i="36"/>
  <c r="BI70" i="36"/>
  <c r="AW70" i="36"/>
  <c r="AQ70" i="36"/>
  <c r="AV70" i="36"/>
  <c r="BU70" i="36"/>
  <c r="L142" i="36"/>
  <c r="N97" i="36"/>
  <c r="AT93" i="36"/>
  <c r="P152" i="36"/>
  <c r="H142" i="36"/>
  <c r="AE158" i="36"/>
  <c r="CX93" i="36"/>
  <c r="CT93" i="36"/>
  <c r="CM93" i="36"/>
  <c r="CS93" i="36"/>
  <c r="CW93" i="36"/>
  <c r="CV93" i="36"/>
  <c r="CR93" i="36"/>
  <c r="CY93" i="36"/>
  <c r="CZ93" i="36"/>
  <c r="CO93" i="36"/>
  <c r="CC69" i="36"/>
  <c r="AH103" i="36"/>
  <c r="AV69" i="36"/>
  <c r="AR160" i="36"/>
  <c r="BF59" i="36"/>
  <c r="CS106" i="36"/>
  <c r="CZ99" i="36"/>
  <c r="CY99" i="36"/>
  <c r="CW99" i="36"/>
  <c r="CT99" i="36"/>
  <c r="CS99" i="36"/>
  <c r="CN99" i="36"/>
  <c r="CP99" i="36"/>
  <c r="CX99" i="36"/>
  <c r="CO99" i="36"/>
  <c r="BH69" i="36"/>
  <c r="AJ76" i="36"/>
  <c r="BG138" i="36"/>
  <c r="AZ138" i="36"/>
  <c r="BF138" i="36"/>
  <c r="CA138" i="36"/>
  <c r="AK138" i="36"/>
  <c r="CF138" i="36"/>
  <c r="CH138" i="36"/>
  <c r="BO138" i="36"/>
  <c r="BS138" i="36"/>
  <c r="AJ138" i="36"/>
  <c r="CG138" i="36"/>
  <c r="BC138" i="36"/>
  <c r="BB138" i="36"/>
  <c r="AN138" i="36"/>
  <c r="AQ138" i="36"/>
  <c r="BE138" i="36"/>
  <c r="AV138" i="36"/>
  <c r="CE138" i="36"/>
  <c r="BA138" i="36"/>
  <c r="BH138" i="36"/>
  <c r="AO138" i="36"/>
  <c r="BR138" i="36"/>
  <c r="AY138" i="36"/>
  <c r="BL138" i="36"/>
  <c r="CB138" i="36"/>
  <c r="BZ138" i="36"/>
  <c r="AP138" i="36"/>
  <c r="CC138" i="36"/>
  <c r="BK138" i="36"/>
  <c r="BU138" i="36"/>
  <c r="R71" i="36"/>
  <c r="C67" i="36"/>
  <c r="CC162" i="36"/>
  <c r="AR162" i="36"/>
  <c r="BR162" i="36"/>
  <c r="BE162" i="36"/>
  <c r="AV162" i="36"/>
  <c r="BI162" i="36"/>
  <c r="BW162" i="36"/>
  <c r="CB162" i="36"/>
  <c r="BT162" i="36"/>
  <c r="BH162" i="36"/>
  <c r="AO162" i="36"/>
  <c r="BK162" i="36"/>
  <c r="CA162" i="36"/>
  <c r="BG162" i="36"/>
  <c r="AM162" i="36"/>
  <c r="BZ162" i="36"/>
  <c r="AN162" i="36"/>
  <c r="BD162" i="36"/>
  <c r="AX162" i="36"/>
  <c r="CF162" i="36"/>
  <c r="AY162" i="36"/>
  <c r="AT162" i="36"/>
  <c r="BM162" i="36"/>
  <c r="AW162" i="36"/>
  <c r="AJ162" i="36"/>
  <c r="AZ60" i="36"/>
  <c r="CM87" i="36"/>
  <c r="CN133" i="36"/>
  <c r="CY133" i="36"/>
  <c r="CX133" i="36"/>
  <c r="CR133" i="36"/>
  <c r="CV133" i="36"/>
  <c r="CW133" i="36"/>
  <c r="CO133" i="36"/>
  <c r="CP133" i="36"/>
  <c r="CS133" i="36"/>
  <c r="AN78" i="36"/>
  <c r="I67" i="36"/>
  <c r="T154" i="36"/>
  <c r="BD60" i="36"/>
  <c r="Z142" i="36"/>
  <c r="AB157" i="36"/>
  <c r="CE97" i="36"/>
  <c r="AS138" i="36"/>
  <c r="AL138" i="36"/>
  <c r="AG158" i="36"/>
  <c r="T84" i="36"/>
  <c r="AC84" i="36"/>
  <c r="AD84" i="36"/>
  <c r="E84" i="36"/>
  <c r="AH84" i="36"/>
  <c r="Q84" i="36"/>
  <c r="W84" i="36"/>
  <c r="AG84" i="36"/>
  <c r="C84" i="36"/>
  <c r="P84" i="36"/>
  <c r="J84" i="36"/>
  <c r="S84" i="36"/>
  <c r="U84" i="36"/>
  <c r="AE84" i="36"/>
  <c r="N84" i="36"/>
  <c r="I84" i="36"/>
  <c r="V84" i="36"/>
  <c r="H84" i="36"/>
  <c r="K84" i="36"/>
  <c r="AB84" i="36"/>
  <c r="L84" i="36"/>
  <c r="Y84" i="36"/>
  <c r="G84" i="36"/>
  <c r="R84" i="36"/>
  <c r="X84" i="36"/>
  <c r="D142" i="36"/>
  <c r="CG162" i="36"/>
  <c r="BS162" i="36"/>
  <c r="Q157" i="36"/>
  <c r="L133" i="36"/>
  <c r="AI131" i="36"/>
  <c r="W83" i="36"/>
  <c r="CT141" i="36"/>
  <c r="CO141" i="36"/>
  <c r="CY141" i="36"/>
  <c r="CQ141" i="36"/>
  <c r="CS141" i="36"/>
  <c r="CN141" i="36"/>
  <c r="CW141" i="36"/>
  <c r="CN138" i="36"/>
  <c r="CX138" i="36"/>
  <c r="CM138" i="36"/>
  <c r="CT138" i="36"/>
  <c r="CQ138" i="36"/>
  <c r="CU138" i="36"/>
  <c r="CR138" i="36"/>
  <c r="CW138" i="36"/>
  <c r="AI70" i="36"/>
  <c r="CO62" i="36"/>
  <c r="Q147" i="36"/>
  <c r="CN68" i="36"/>
  <c r="CY139" i="36"/>
  <c r="Q81" i="36"/>
  <c r="V111" i="36"/>
  <c r="Y83" i="36"/>
  <c r="K59" i="36"/>
  <c r="BL139" i="36"/>
  <c r="I145" i="36"/>
  <c r="M145" i="36"/>
  <c r="AG145" i="36"/>
  <c r="D145" i="36"/>
  <c r="Z145" i="36"/>
  <c r="R145" i="36"/>
  <c r="O145" i="36"/>
  <c r="H145" i="36"/>
  <c r="AF145" i="36"/>
  <c r="F145" i="36"/>
  <c r="X145" i="36"/>
  <c r="S145" i="36"/>
  <c r="T145" i="36"/>
  <c r="U145" i="36"/>
  <c r="AH145" i="36"/>
  <c r="P145" i="36"/>
  <c r="G145" i="36"/>
  <c r="E145" i="36"/>
  <c r="AA145" i="36"/>
  <c r="L145" i="36"/>
  <c r="AS78" i="36"/>
  <c r="BR78" i="36"/>
  <c r="BL78" i="36"/>
  <c r="BE78" i="36"/>
  <c r="BQ78" i="36"/>
  <c r="BA78" i="36"/>
  <c r="AO78" i="36"/>
  <c r="CF78" i="36"/>
  <c r="BZ78" i="36"/>
  <c r="AZ78" i="36"/>
  <c r="CD78" i="36"/>
  <c r="BD78" i="36"/>
  <c r="CC78" i="36"/>
  <c r="CA78" i="36"/>
  <c r="AL78" i="36"/>
  <c r="BW78" i="36"/>
  <c r="BN78" i="36"/>
  <c r="AP78" i="36"/>
  <c r="BG78" i="36"/>
  <c r="BV78" i="36"/>
  <c r="AJ78" i="36"/>
  <c r="BK78" i="36"/>
  <c r="BM78" i="36"/>
  <c r="BU78" i="36"/>
  <c r="BT78" i="36"/>
  <c r="CG78" i="36"/>
  <c r="AT78" i="36"/>
  <c r="CE78" i="36"/>
  <c r="BB78" i="36"/>
  <c r="BI78" i="36"/>
  <c r="AR78" i="36"/>
  <c r="BX78" i="36"/>
  <c r="BO78" i="36"/>
  <c r="BY78" i="36"/>
  <c r="AM78" i="36"/>
  <c r="BF78" i="36"/>
  <c r="CH78" i="36"/>
  <c r="AU78" i="36"/>
  <c r="C145" i="36"/>
  <c r="CM62" i="36"/>
  <c r="BJ147" i="36"/>
  <c r="AK147" i="36"/>
  <c r="BO147" i="36"/>
  <c r="CD147" i="36"/>
  <c r="BN147" i="36"/>
  <c r="BL147" i="36"/>
  <c r="AN147" i="36"/>
  <c r="AV147" i="36"/>
  <c r="BF147" i="36"/>
  <c r="BQ147" i="36"/>
  <c r="BW147" i="36"/>
  <c r="CF147" i="36"/>
  <c r="BH147" i="36"/>
  <c r="CE147" i="36"/>
  <c r="CB147" i="36"/>
  <c r="BU147" i="36"/>
  <c r="AQ147" i="36"/>
  <c r="AT147" i="36"/>
  <c r="AR147" i="36"/>
  <c r="CG147" i="36"/>
  <c r="BB147" i="36"/>
  <c r="BX147" i="36"/>
  <c r="BP147" i="36"/>
  <c r="CA147" i="36"/>
  <c r="CG76" i="36"/>
  <c r="M154" i="36"/>
  <c r="AI138" i="36"/>
  <c r="S81" i="36"/>
  <c r="CF69" i="36"/>
  <c r="BE76" i="36"/>
  <c r="CA117" i="36"/>
  <c r="AI162" i="36"/>
  <c r="CD162" i="36"/>
  <c r="CM133" i="36"/>
  <c r="CE76" i="36"/>
  <c r="BZ69" i="36"/>
  <c r="AQ76" i="36"/>
  <c r="CD138" i="36"/>
  <c r="AE145" i="36"/>
  <c r="AG154" i="36"/>
  <c r="P72" i="36"/>
  <c r="V72" i="36"/>
  <c r="M72" i="36"/>
  <c r="K72" i="36"/>
  <c r="AG72" i="36"/>
  <c r="AD72" i="36"/>
  <c r="R72" i="36"/>
  <c r="W72" i="36"/>
  <c r="E72" i="36"/>
  <c r="L72" i="36"/>
  <c r="X72" i="36"/>
  <c r="J72" i="36"/>
  <c r="AF72" i="36"/>
  <c r="H72" i="36"/>
  <c r="D72" i="36"/>
  <c r="N72" i="36"/>
  <c r="T72" i="36"/>
  <c r="Q72" i="36"/>
  <c r="S72" i="36"/>
  <c r="AE72" i="36"/>
  <c r="O72" i="36"/>
  <c r="F72" i="36"/>
  <c r="AG157" i="36"/>
  <c r="BI131" i="36"/>
  <c r="CX148" i="36"/>
  <c r="CU148" i="36"/>
  <c r="CN148" i="36"/>
  <c r="CT148" i="36"/>
  <c r="CO148" i="36"/>
  <c r="CY148" i="36"/>
  <c r="CZ148" i="36"/>
  <c r="CP148" i="36"/>
  <c r="CE59" i="36"/>
  <c r="AT70" i="36"/>
  <c r="CM141" i="36"/>
  <c r="CP156" i="36"/>
  <c r="BU109" i="36"/>
  <c r="AX109" i="36"/>
  <c r="BR109" i="36"/>
  <c r="BN109" i="36"/>
  <c r="BA109" i="36"/>
  <c r="CB109" i="36"/>
  <c r="BE109" i="36"/>
  <c r="BV109" i="36"/>
  <c r="BO109" i="36"/>
  <c r="BY109" i="36"/>
  <c r="AT109" i="36"/>
  <c r="BL109" i="36"/>
  <c r="AJ109" i="36"/>
  <c r="BW109" i="36"/>
  <c r="BP109" i="36"/>
  <c r="CE109" i="36"/>
  <c r="BK109" i="36"/>
  <c r="AM109" i="36"/>
  <c r="CH109" i="36"/>
  <c r="AV109" i="36"/>
  <c r="BG109" i="36"/>
  <c r="AS109" i="36"/>
  <c r="AZ109" i="36"/>
  <c r="BF109" i="36"/>
  <c r="BS109" i="36"/>
  <c r="BC109" i="36"/>
  <c r="AW109" i="36"/>
  <c r="AY109" i="36"/>
  <c r="AN109" i="36"/>
  <c r="BH109" i="36"/>
  <c r="BZ109" i="36"/>
  <c r="AU109" i="36"/>
  <c r="BI109" i="36"/>
  <c r="BX109" i="36"/>
  <c r="AQ109" i="36"/>
  <c r="BT109" i="36"/>
  <c r="AK109" i="36"/>
  <c r="AI109" i="36"/>
  <c r="BD109" i="36"/>
  <c r="CC109" i="36"/>
  <c r="AD143" i="36"/>
  <c r="P143" i="36"/>
  <c r="L143" i="36"/>
  <c r="O143" i="36"/>
  <c r="AF143" i="36"/>
  <c r="F143" i="36"/>
  <c r="D143" i="36"/>
  <c r="S143" i="36"/>
  <c r="J143" i="36"/>
  <c r="U143" i="36"/>
  <c r="V143" i="36"/>
  <c r="AB143" i="36"/>
  <c r="R143" i="36"/>
  <c r="Z143" i="36"/>
  <c r="W143" i="36"/>
  <c r="G143" i="36"/>
  <c r="H143" i="36"/>
  <c r="AH143" i="36"/>
  <c r="Q145" i="36"/>
  <c r="BV146" i="36"/>
  <c r="G158" i="36"/>
  <c r="CP94" i="36"/>
  <c r="CN94" i="36"/>
  <c r="CW94" i="36"/>
  <c r="CV94" i="36"/>
  <c r="CO94" i="36"/>
  <c r="CU94" i="36"/>
  <c r="CM94" i="36"/>
  <c r="CR94" i="36"/>
  <c r="CZ94" i="36"/>
  <c r="D84" i="36"/>
  <c r="CG93" i="36"/>
  <c r="BV117" i="36"/>
  <c r="S73" i="36"/>
  <c r="AU159" i="36"/>
  <c r="BG76" i="36"/>
  <c r="CU106" i="36"/>
  <c r="BQ69" i="36"/>
  <c r="AX147" i="36"/>
  <c r="CM99" i="36"/>
  <c r="AI78" i="36"/>
  <c r="S111" i="36"/>
  <c r="AB111" i="36"/>
  <c r="M111" i="36"/>
  <c r="AA111" i="36"/>
  <c r="G111" i="36"/>
  <c r="AC111" i="36"/>
  <c r="Z111" i="36"/>
  <c r="F111" i="36"/>
  <c r="Q111" i="36"/>
  <c r="U111" i="36"/>
  <c r="H111" i="36"/>
  <c r="AE111" i="36"/>
  <c r="O111" i="36"/>
  <c r="AG111" i="36"/>
  <c r="Y111" i="36"/>
  <c r="J111" i="36"/>
  <c r="AD111" i="36"/>
  <c r="E111" i="36"/>
  <c r="X111" i="36"/>
  <c r="T111" i="36"/>
  <c r="D111" i="36"/>
  <c r="AF111" i="36"/>
  <c r="AH111" i="36"/>
  <c r="P111" i="36"/>
  <c r="L111" i="36"/>
  <c r="L152" i="36"/>
  <c r="T152" i="36"/>
  <c r="N152" i="36"/>
  <c r="R152" i="36"/>
  <c r="H152" i="36"/>
  <c r="O152" i="36"/>
  <c r="AD152" i="36"/>
  <c r="M152" i="36"/>
  <c r="X152" i="36"/>
  <c r="AE152" i="36"/>
  <c r="AA152" i="36"/>
  <c r="AG152" i="36"/>
  <c r="BX97" i="36"/>
  <c r="BO97" i="36"/>
  <c r="BM97" i="36"/>
  <c r="AV97" i="36"/>
  <c r="BG97" i="36"/>
  <c r="CA97" i="36"/>
  <c r="CC97" i="36"/>
  <c r="BW97" i="36"/>
  <c r="BU97" i="36"/>
  <c r="CH97" i="36"/>
  <c r="AP97" i="36"/>
  <c r="AU97" i="36"/>
  <c r="BR97" i="36"/>
  <c r="BP97" i="36"/>
  <c r="AN97" i="36"/>
  <c r="AQ97" i="36"/>
  <c r="AR97" i="36"/>
  <c r="BQ97" i="36"/>
  <c r="AM97" i="36"/>
  <c r="BI97" i="36"/>
  <c r="AX97" i="36"/>
  <c r="BD97" i="36"/>
  <c r="BL97" i="36"/>
  <c r="AW97" i="36"/>
  <c r="BS97" i="36"/>
  <c r="AY97" i="36"/>
  <c r="BF97" i="36"/>
  <c r="BB97" i="36"/>
  <c r="BJ97" i="36"/>
  <c r="BT97" i="36"/>
  <c r="CD97" i="36"/>
  <c r="BY97" i="36"/>
  <c r="CB97" i="36"/>
  <c r="S154" i="36"/>
  <c r="AI147" i="36"/>
  <c r="C111" i="36"/>
  <c r="AW78" i="36"/>
  <c r="C152" i="36"/>
  <c r="AI97" i="36"/>
  <c r="K133" i="36"/>
  <c r="K135" i="36"/>
  <c r="AE135" i="36"/>
  <c r="P135" i="36"/>
  <c r="Z135" i="36"/>
  <c r="AB135" i="36"/>
  <c r="N135" i="36"/>
  <c r="T135" i="36"/>
  <c r="L135" i="36"/>
  <c r="AG135" i="36"/>
  <c r="G135" i="36"/>
  <c r="W135" i="36"/>
  <c r="Y135" i="36"/>
  <c r="M135" i="36"/>
  <c r="R135" i="36"/>
  <c r="Q135" i="36"/>
  <c r="AF135" i="36"/>
  <c r="O135" i="36"/>
  <c r="U135" i="36"/>
  <c r="I135" i="36"/>
  <c r="D135" i="36"/>
  <c r="AD135" i="36"/>
  <c r="X135" i="36"/>
  <c r="D152" i="36"/>
  <c r="CN84" i="36"/>
  <c r="CV84" i="36"/>
  <c r="CZ84" i="36"/>
  <c r="CY84" i="36"/>
  <c r="CQ84" i="36"/>
  <c r="CO84" i="36"/>
  <c r="BT138" i="36"/>
  <c r="G71" i="36"/>
  <c r="CP158" i="36"/>
  <c r="CB60" i="36"/>
  <c r="CS70" i="36"/>
  <c r="CT70" i="36"/>
  <c r="CX70" i="36"/>
  <c r="CY70" i="36"/>
  <c r="CN70" i="36"/>
  <c r="CZ70" i="36"/>
  <c r="CR70" i="36"/>
  <c r="AO155" i="36"/>
  <c r="AW155" i="36"/>
  <c r="AL155" i="36"/>
  <c r="BE155" i="36"/>
  <c r="CG155" i="36"/>
  <c r="BS155" i="36"/>
  <c r="BL155" i="36"/>
  <c r="BZ155" i="36"/>
  <c r="CD155" i="36"/>
  <c r="AU155" i="36"/>
  <c r="BM155" i="36"/>
  <c r="AT155" i="36"/>
  <c r="CF155" i="36"/>
  <c r="CB155" i="36"/>
  <c r="AM155" i="36"/>
  <c r="BB155" i="36"/>
  <c r="AR155" i="36"/>
  <c r="BC155" i="36"/>
  <c r="AY155" i="36"/>
  <c r="AS155" i="36"/>
  <c r="M81" i="36"/>
  <c r="CN158" i="36"/>
  <c r="Q83" i="36"/>
  <c r="BO155" i="36"/>
  <c r="CV138" i="36"/>
  <c r="BF151" i="36"/>
  <c r="BO151" i="36"/>
  <c r="BW151" i="36"/>
  <c r="CB151" i="36"/>
  <c r="BY151" i="36"/>
  <c r="BM151" i="36"/>
  <c r="AV151" i="36"/>
  <c r="AS151" i="36"/>
  <c r="BR151" i="36"/>
  <c r="BD151" i="36"/>
  <c r="BQ151" i="36"/>
  <c r="BB151" i="36"/>
  <c r="BU151" i="36"/>
  <c r="CA151" i="36"/>
  <c r="AL151" i="36"/>
  <c r="AU151" i="36"/>
  <c r="AM151" i="36"/>
  <c r="BX151" i="36"/>
  <c r="CE151" i="36"/>
  <c r="BP151" i="36"/>
  <c r="AJ151" i="36"/>
  <c r="BG151" i="36"/>
  <c r="CN86" i="36"/>
  <c r="CQ86" i="36"/>
  <c r="CR86" i="36"/>
  <c r="CY86" i="36"/>
  <c r="CV86" i="36"/>
  <c r="CP86" i="36"/>
  <c r="CO86" i="36"/>
  <c r="C72" i="36"/>
  <c r="BT93" i="36"/>
  <c r="BU162" i="36"/>
  <c r="AU158" i="36"/>
  <c r="AR158" i="36"/>
  <c r="BQ158" i="36"/>
  <c r="CH158" i="36"/>
  <c r="BW158" i="36"/>
  <c r="CE158" i="36"/>
  <c r="AT158" i="36"/>
  <c r="BR158" i="36"/>
  <c r="BV158" i="36"/>
  <c r="BC158" i="36"/>
  <c r="AJ158" i="36"/>
  <c r="BZ158" i="36"/>
  <c r="BD158" i="36"/>
  <c r="BU158" i="36"/>
  <c r="CG158" i="36"/>
  <c r="AZ158" i="36"/>
  <c r="BH158" i="36"/>
  <c r="BY158" i="36"/>
  <c r="BS158" i="36"/>
  <c r="BJ158" i="36"/>
  <c r="BF158" i="36"/>
  <c r="CA158" i="36"/>
  <c r="AQ158" i="36"/>
  <c r="BB158" i="36"/>
  <c r="CF158" i="36"/>
  <c r="BI146" i="36"/>
  <c r="CM148" i="36"/>
  <c r="CU68" i="36"/>
  <c r="Y66" i="36"/>
  <c r="P66" i="36"/>
  <c r="L66" i="36"/>
  <c r="AD66" i="36"/>
  <c r="S66" i="36"/>
  <c r="D66" i="36"/>
  <c r="M66" i="36"/>
  <c r="T66" i="36"/>
  <c r="F66" i="36"/>
  <c r="I66" i="36"/>
  <c r="G66" i="36"/>
  <c r="AA66" i="36"/>
  <c r="Z66" i="36"/>
  <c r="U66" i="36"/>
  <c r="V66" i="36"/>
  <c r="AE66" i="36"/>
  <c r="AB66" i="36"/>
  <c r="O66" i="36"/>
  <c r="BM147" i="36"/>
  <c r="AK78" i="36"/>
  <c r="BM117" i="36"/>
  <c r="AD67" i="36"/>
  <c r="AX155" i="36"/>
  <c r="C143" i="36"/>
  <c r="U161" i="36"/>
  <c r="AA161" i="36"/>
  <c r="R161" i="36"/>
  <c r="F161" i="36"/>
  <c r="E161" i="36"/>
  <c r="Y161" i="36"/>
  <c r="AG161" i="36"/>
  <c r="M161" i="36"/>
  <c r="X161" i="36"/>
  <c r="AC161" i="36"/>
  <c r="D74" i="36"/>
  <c r="BC59" i="36"/>
  <c r="H155" i="36"/>
  <c r="Z155" i="36"/>
  <c r="AF155" i="36"/>
  <c r="U155" i="36"/>
  <c r="C155" i="36"/>
  <c r="AA155" i="36"/>
  <c r="T155" i="36"/>
  <c r="V155" i="36"/>
  <c r="AE155" i="36"/>
  <c r="AH155" i="36"/>
  <c r="Y155" i="36"/>
  <c r="AB155" i="36"/>
  <c r="D155" i="36"/>
  <c r="F155" i="36"/>
  <c r="AG66" i="36"/>
  <c r="W111" i="36"/>
  <c r="CE115" i="36"/>
  <c r="CG70" i="36"/>
  <c r="BL117" i="36"/>
  <c r="BJ109" i="36"/>
  <c r="AD133" i="36"/>
  <c r="W66" i="36"/>
  <c r="BE125" i="36"/>
  <c r="BO125" i="36"/>
  <c r="CG125" i="36"/>
  <c r="AZ125" i="36"/>
  <c r="AR125" i="36"/>
  <c r="AX125" i="36"/>
  <c r="CH125" i="36"/>
  <c r="CF125" i="36"/>
  <c r="BQ125" i="36"/>
  <c r="BX125" i="36"/>
  <c r="AP125" i="36"/>
  <c r="BW125" i="36"/>
  <c r="BK125" i="36"/>
  <c r="BD125" i="36"/>
  <c r="AN125" i="36"/>
  <c r="AJ125" i="36"/>
  <c r="BG125" i="36"/>
  <c r="CB125" i="36"/>
  <c r="AY125" i="36"/>
  <c r="AU125" i="36"/>
  <c r="AL125" i="36"/>
  <c r="BJ125" i="36"/>
  <c r="BF125" i="36"/>
  <c r="AQ125" i="36"/>
  <c r="BY125" i="36"/>
  <c r="BI125" i="36"/>
  <c r="CA125" i="36"/>
  <c r="BN125" i="36"/>
  <c r="BT125" i="36"/>
  <c r="BP125" i="36"/>
  <c r="BR125" i="36"/>
  <c r="BM125" i="36"/>
  <c r="BA125" i="36"/>
  <c r="BS125" i="36"/>
  <c r="BB125" i="36"/>
  <c r="AO125" i="36"/>
  <c r="BV125" i="36"/>
  <c r="AI125" i="36"/>
  <c r="BZ125" i="36"/>
  <c r="AM125" i="36"/>
  <c r="AS125" i="36"/>
  <c r="CZ138" i="36"/>
  <c r="I81" i="36"/>
  <c r="AH81" i="36"/>
  <c r="O81" i="36"/>
  <c r="G81" i="36"/>
  <c r="AG81" i="36"/>
  <c r="J81" i="36"/>
  <c r="F81" i="36"/>
  <c r="AD81" i="36"/>
  <c r="U81" i="36"/>
  <c r="AF81" i="36"/>
  <c r="Z81" i="36"/>
  <c r="H81" i="36"/>
  <c r="K81" i="36"/>
  <c r="N81" i="36"/>
  <c r="V81" i="36"/>
  <c r="X81" i="36"/>
  <c r="AF142" i="36"/>
  <c r="J142" i="36"/>
  <c r="T142" i="36"/>
  <c r="K142" i="36"/>
  <c r="W142" i="36"/>
  <c r="S142" i="36"/>
  <c r="N142" i="36"/>
  <c r="V142" i="36"/>
  <c r="AH142" i="36"/>
  <c r="AA142" i="36"/>
  <c r="AB142" i="36"/>
  <c r="U142" i="36"/>
  <c r="G142" i="36"/>
  <c r="Q142" i="36"/>
  <c r="AC142" i="36"/>
  <c r="M142" i="36"/>
  <c r="P142" i="36"/>
  <c r="O142" i="36"/>
  <c r="BY60" i="36"/>
  <c r="AN60" i="36"/>
  <c r="BO60" i="36"/>
  <c r="BU60" i="36"/>
  <c r="BH60" i="36"/>
  <c r="AL60" i="36"/>
  <c r="CF60" i="36"/>
  <c r="AY60" i="36"/>
  <c r="AW60" i="36"/>
  <c r="CE60" i="36"/>
  <c r="AR60" i="36"/>
  <c r="CD60" i="36"/>
  <c r="BC60" i="36"/>
  <c r="BX60" i="36"/>
  <c r="AP60" i="36"/>
  <c r="AU60" i="36"/>
  <c r="BL60" i="36"/>
  <c r="CH60" i="36"/>
  <c r="AS60" i="36"/>
  <c r="CC60" i="36"/>
  <c r="CA60" i="36"/>
  <c r="BT60" i="36"/>
  <c r="BJ60" i="36"/>
  <c r="BI60" i="36"/>
  <c r="BF60" i="36"/>
  <c r="CG60" i="36"/>
  <c r="AV60" i="36"/>
  <c r="BN60" i="36"/>
  <c r="BG60" i="36"/>
  <c r="BR60" i="36"/>
  <c r="BP60" i="36"/>
  <c r="BC76" i="36"/>
  <c r="CO68" i="36"/>
  <c r="BV147" i="36"/>
  <c r="BL76" i="36"/>
  <c r="AQ78" i="36"/>
  <c r="CP143" i="36"/>
  <c r="CQ143" i="36"/>
  <c r="CO143" i="36"/>
  <c r="CT143" i="36"/>
  <c r="CX143" i="36"/>
  <c r="CR143" i="36"/>
  <c r="CZ143" i="36"/>
  <c r="CS143" i="36"/>
  <c r="CN143" i="36"/>
  <c r="E71" i="36"/>
  <c r="E74" i="36"/>
  <c r="BN97" i="36"/>
  <c r="CA130" i="36"/>
  <c r="G138" i="36"/>
  <c r="Z138" i="36"/>
  <c r="R138" i="36"/>
  <c r="AF138" i="36"/>
  <c r="E138" i="36"/>
  <c r="V138" i="36"/>
  <c r="AA138" i="36"/>
  <c r="W138" i="36"/>
  <c r="S138" i="36"/>
  <c r="I138" i="36"/>
  <c r="L138" i="36"/>
  <c r="AE138" i="36"/>
  <c r="AD138" i="36"/>
  <c r="M138" i="36"/>
  <c r="D138" i="36"/>
  <c r="K138" i="36"/>
  <c r="AG138" i="36"/>
  <c r="O138" i="36"/>
  <c r="AC138" i="36"/>
  <c r="T138" i="36"/>
  <c r="J138" i="36"/>
  <c r="AB138" i="36"/>
  <c r="K74" i="36"/>
  <c r="BE97" i="36"/>
  <c r="CV87" i="36"/>
  <c r="AK76" i="36"/>
  <c r="CP97" i="36"/>
  <c r="CU97" i="36"/>
  <c r="CT97" i="36"/>
  <c r="CX97" i="36"/>
  <c r="CN97" i="36"/>
  <c r="CR97" i="36"/>
  <c r="CZ97" i="36"/>
  <c r="J157" i="36"/>
  <c r="BF154" i="36"/>
  <c r="BM60" i="36"/>
  <c r="BL93" i="36"/>
  <c r="CH93" i="36"/>
  <c r="CY62" i="36"/>
  <c r="AF133" i="36"/>
  <c r="BJ130" i="36"/>
  <c r="L157" i="36"/>
  <c r="AP69" i="36"/>
  <c r="AF158" i="36"/>
  <c r="CQ108" i="36"/>
  <c r="CO108" i="36"/>
  <c r="CV108" i="36"/>
  <c r="CS108" i="36"/>
  <c r="CN108" i="36"/>
  <c r="CW108" i="36"/>
  <c r="CT108" i="36"/>
  <c r="CU108" i="36"/>
  <c r="CY108" i="36"/>
  <c r="AK155" i="36"/>
  <c r="AH157" i="36"/>
  <c r="CQ99" i="36"/>
  <c r="AT97" i="36"/>
  <c r="AO147" i="36"/>
  <c r="CX142" i="36"/>
  <c r="CO142" i="36"/>
  <c r="CZ142" i="36"/>
  <c r="CU142" i="36"/>
  <c r="CN142" i="36"/>
  <c r="CQ142" i="36"/>
  <c r="CS142" i="36"/>
  <c r="BB60" i="36"/>
  <c r="M67" i="36"/>
  <c r="CF97" i="36"/>
  <c r="BJ151" i="36"/>
  <c r="CO129" i="36"/>
  <c r="CX129" i="36"/>
  <c r="CZ129" i="36"/>
  <c r="CT129" i="36"/>
  <c r="CQ129" i="36"/>
  <c r="CM129" i="36"/>
  <c r="CU129" i="36"/>
  <c r="CS129" i="36"/>
  <c r="CV129" i="36"/>
  <c r="CR129" i="36"/>
  <c r="CY129" i="36"/>
  <c r="CW129" i="36"/>
  <c r="CN129" i="36"/>
  <c r="CP129" i="36"/>
  <c r="G74" i="36"/>
  <c r="N67" i="36"/>
  <c r="X74" i="36"/>
  <c r="BY159" i="36"/>
  <c r="BS146" i="36"/>
  <c r="CP106" i="36"/>
  <c r="AW138" i="36"/>
  <c r="AP109" i="36"/>
  <c r="I161" i="36"/>
  <c r="BE60" i="36"/>
  <c r="BJ78" i="36"/>
  <c r="CY104" i="36"/>
  <c r="CX104" i="36"/>
  <c r="CV104" i="36"/>
  <c r="CP104" i="36"/>
  <c r="CT104" i="36"/>
  <c r="CQ104" i="36"/>
  <c r="CM104" i="36"/>
  <c r="BO86" i="36"/>
  <c r="CG139" i="36"/>
  <c r="AS76" i="36"/>
  <c r="L158" i="36"/>
  <c r="S158" i="36"/>
  <c r="CW163" i="36"/>
  <c r="CX163" i="36"/>
  <c r="CO163" i="36"/>
  <c r="CS163" i="36"/>
  <c r="CZ163" i="36"/>
  <c r="CM143" i="36"/>
  <c r="BE147" i="36"/>
  <c r="AC152" i="36"/>
  <c r="AU69" i="36"/>
  <c r="C138" i="36"/>
  <c r="AJ117" i="36"/>
  <c r="BS78" i="36"/>
  <c r="Z151" i="36"/>
  <c r="V151" i="36"/>
  <c r="P151" i="36"/>
  <c r="T151" i="36"/>
  <c r="M151" i="36"/>
  <c r="K151" i="36"/>
  <c r="W151" i="36"/>
  <c r="AB151" i="36"/>
  <c r="Q151" i="36"/>
  <c r="U151" i="36"/>
  <c r="AC151" i="36"/>
  <c r="G151" i="36"/>
  <c r="AG151" i="36"/>
  <c r="I151" i="36"/>
  <c r="CM97" i="36"/>
  <c r="AE133" i="36"/>
  <c r="BV60" i="36"/>
  <c r="D151" i="36"/>
  <c r="AC59" i="36"/>
  <c r="Q59" i="36"/>
  <c r="X59" i="36"/>
  <c r="H59" i="36"/>
  <c r="Y59" i="36"/>
  <c r="F59" i="36"/>
  <c r="AE59" i="36"/>
  <c r="T59" i="36"/>
  <c r="AB59" i="36"/>
  <c r="I59" i="36"/>
  <c r="AG59" i="36"/>
  <c r="AF59" i="36"/>
  <c r="AA59" i="36"/>
  <c r="L59" i="36"/>
  <c r="O59" i="36"/>
  <c r="P59" i="36"/>
  <c r="N59" i="36"/>
  <c r="W59" i="36"/>
  <c r="E59" i="36"/>
  <c r="R59" i="36"/>
  <c r="BN138" i="36"/>
  <c r="AZ117" i="36"/>
  <c r="CT164" i="36"/>
  <c r="CP164" i="36"/>
  <c r="CZ164" i="36"/>
  <c r="CV164" i="36"/>
  <c r="CR164" i="36"/>
  <c r="CT133" i="36"/>
  <c r="BC97" i="36"/>
  <c r="AO59" i="36"/>
  <c r="CM108" i="36"/>
  <c r="Q68" i="36"/>
  <c r="AE68" i="36"/>
  <c r="AC68" i="36"/>
  <c r="U68" i="36"/>
  <c r="L68" i="36"/>
  <c r="AA68" i="36"/>
  <c r="P68" i="36"/>
  <c r="J68" i="36"/>
  <c r="D68" i="36"/>
  <c r="O68" i="36"/>
  <c r="E68" i="36"/>
  <c r="V68" i="36"/>
  <c r="AD68" i="36"/>
  <c r="F68" i="36"/>
  <c r="H68" i="36"/>
  <c r="AF68" i="36"/>
  <c r="AB68" i="36"/>
  <c r="AG68" i="36"/>
  <c r="Z68" i="36"/>
  <c r="W68" i="36"/>
  <c r="X68" i="36"/>
  <c r="Y68" i="36"/>
  <c r="AH68" i="36"/>
  <c r="Y151" i="36"/>
  <c r="Y71" i="36"/>
  <c r="BP162" i="36"/>
  <c r="CW164" i="36"/>
  <c r="BP78" i="36"/>
  <c r="BZ60" i="36"/>
  <c r="CR163" i="36"/>
  <c r="CM142" i="36"/>
  <c r="BQ60" i="36"/>
  <c r="K104" i="36"/>
  <c r="T104" i="36"/>
  <c r="AF104" i="36"/>
  <c r="C104" i="36"/>
  <c r="Q104" i="36"/>
  <c r="AB104" i="36"/>
  <c r="N104" i="36"/>
  <c r="AH104" i="36"/>
  <c r="O104" i="36"/>
  <c r="P104" i="36"/>
  <c r="AC104" i="36"/>
  <c r="R104" i="36"/>
  <c r="G104" i="36"/>
  <c r="Y104" i="36"/>
  <c r="M104" i="36"/>
  <c r="W104" i="36"/>
  <c r="Z104" i="36"/>
  <c r="U104" i="36"/>
  <c r="AD104" i="36"/>
  <c r="L104" i="36"/>
  <c r="S104" i="36"/>
  <c r="AA104" i="36"/>
  <c r="F104" i="36"/>
  <c r="V104" i="36"/>
  <c r="H104" i="36"/>
  <c r="CN163" i="36"/>
  <c r="BG59" i="36"/>
  <c r="E104" i="36"/>
  <c r="Z59" i="36"/>
  <c r="AQ139" i="36"/>
  <c r="AP155" i="36"/>
  <c r="BL130" i="36"/>
  <c r="BA65" i="36"/>
  <c r="AY65" i="36"/>
  <c r="BG65" i="36"/>
  <c r="AI65" i="36"/>
  <c r="BT65" i="36"/>
  <c r="BC65" i="36"/>
  <c r="BZ65" i="36"/>
  <c r="CA65" i="36"/>
  <c r="AU65" i="36"/>
  <c r="AQ65" i="36"/>
  <c r="BN65" i="36"/>
  <c r="AX65" i="36"/>
  <c r="BV65" i="36"/>
  <c r="AK65" i="36"/>
  <c r="AP65" i="36"/>
  <c r="BH65" i="36"/>
  <c r="AS65" i="36"/>
  <c r="AW65" i="36"/>
  <c r="AR65" i="36"/>
  <c r="CE65" i="36"/>
  <c r="BS65" i="36"/>
  <c r="BX65" i="36"/>
  <c r="AN65" i="36"/>
  <c r="AZ65" i="36"/>
  <c r="AT65" i="36"/>
  <c r="AV65" i="36"/>
  <c r="BM65" i="36"/>
  <c r="BU65" i="36"/>
  <c r="BL65" i="36"/>
  <c r="BR65" i="36"/>
  <c r="BO65" i="36"/>
  <c r="AO65" i="36"/>
  <c r="AO108" i="36"/>
  <c r="BS108" i="36"/>
  <c r="BH108" i="36"/>
  <c r="AT108" i="36"/>
  <c r="AY108" i="36"/>
  <c r="BF108" i="36"/>
  <c r="BE108" i="36"/>
  <c r="BB108" i="36"/>
  <c r="CC108" i="36"/>
  <c r="AJ108" i="36"/>
  <c r="BY108" i="36"/>
  <c r="CD108" i="36"/>
  <c r="BQ108" i="36"/>
  <c r="AV108" i="36"/>
  <c r="BW108" i="36"/>
  <c r="BL108" i="36"/>
  <c r="BO108" i="36"/>
  <c r="BN108" i="36"/>
  <c r="BG108" i="36"/>
  <c r="BM108" i="36"/>
  <c r="BJ108" i="36"/>
  <c r="AK108" i="36"/>
  <c r="AP108" i="36"/>
  <c r="CB108" i="36"/>
  <c r="AR108" i="36"/>
  <c r="AQ108" i="36"/>
  <c r="BD108" i="36"/>
  <c r="AX108" i="36"/>
  <c r="BC108" i="36"/>
  <c r="BZ108" i="36"/>
  <c r="AZ108" i="36"/>
  <c r="BU108" i="36"/>
  <c r="CG108" i="36"/>
  <c r="CF108" i="36"/>
  <c r="AM108" i="36"/>
  <c r="BA108" i="36"/>
  <c r="AS108" i="36"/>
  <c r="BV108" i="36"/>
  <c r="BR108" i="36"/>
  <c r="BP108" i="36"/>
  <c r="CA108" i="36"/>
  <c r="AI108" i="36"/>
  <c r="AW108" i="36"/>
  <c r="CE108" i="36"/>
  <c r="CU86" i="36"/>
  <c r="D81" i="36"/>
  <c r="R81" i="36"/>
  <c r="BI108" i="36"/>
  <c r="BU139" i="36"/>
  <c r="BN63" i="36"/>
  <c r="BL63" i="36"/>
  <c r="CB63" i="36"/>
  <c r="CG63" i="36"/>
  <c r="BD63" i="36"/>
  <c r="AJ63" i="36"/>
  <c r="AZ63" i="36"/>
  <c r="BW63" i="36"/>
  <c r="BY63" i="36"/>
  <c r="BH63" i="36"/>
  <c r="CH63" i="36"/>
  <c r="CE63" i="36"/>
  <c r="BP63" i="36"/>
  <c r="BM63" i="36"/>
  <c r="BE63" i="36"/>
  <c r="BC63" i="36"/>
  <c r="AS63" i="36"/>
  <c r="CF63" i="36"/>
  <c r="BV63" i="36"/>
  <c r="BX63" i="36"/>
  <c r="BT63" i="36"/>
  <c r="BQ63" i="36"/>
  <c r="BJ63" i="36"/>
  <c r="AT63" i="36"/>
  <c r="AR63" i="36"/>
  <c r="BZ63" i="36"/>
  <c r="AV63" i="36"/>
  <c r="AK63" i="36"/>
  <c r="AQ63" i="36"/>
  <c r="AN63" i="36"/>
  <c r="CD63" i="36"/>
  <c r="BR63" i="36"/>
  <c r="AI63" i="36"/>
  <c r="BK63" i="36"/>
  <c r="CC63" i="36"/>
  <c r="BS63" i="36"/>
  <c r="CZ86" i="36"/>
  <c r="Y133" i="36"/>
  <c r="BC93" i="36"/>
  <c r="CE146" i="36"/>
  <c r="CR62" i="36"/>
  <c r="CP62" i="36"/>
  <c r="CQ62" i="36"/>
  <c r="CZ62" i="36"/>
  <c r="CT62" i="36"/>
  <c r="CX62" i="36"/>
  <c r="CN62" i="36"/>
  <c r="E142" i="36"/>
  <c r="AH71" i="36"/>
  <c r="K71" i="36"/>
  <c r="AC71" i="36"/>
  <c r="V71" i="36"/>
  <c r="I71" i="36"/>
  <c r="Z71" i="36"/>
  <c r="AD71" i="36"/>
  <c r="W71" i="36"/>
  <c r="P71" i="36"/>
  <c r="J71" i="36"/>
  <c r="N71" i="36"/>
  <c r="T71" i="36"/>
  <c r="AG71" i="36"/>
  <c r="AB71" i="36"/>
  <c r="M71" i="36"/>
  <c r="AF71" i="36"/>
  <c r="U71" i="36"/>
  <c r="AE71" i="36"/>
  <c r="AR138" i="36"/>
  <c r="O158" i="36"/>
  <c r="D158" i="36"/>
  <c r="M158" i="36"/>
  <c r="AC158" i="36"/>
  <c r="AB158" i="36"/>
  <c r="Q158" i="36"/>
  <c r="Z158" i="36"/>
  <c r="N158" i="36"/>
  <c r="Y158" i="36"/>
  <c r="AA158" i="36"/>
  <c r="F158" i="36"/>
  <c r="E158" i="36"/>
  <c r="J158" i="36"/>
  <c r="I158" i="36"/>
  <c r="W158" i="36"/>
  <c r="C142" i="36"/>
  <c r="CX156" i="36"/>
  <c r="CS156" i="36"/>
  <c r="CV156" i="36"/>
  <c r="CN156" i="36"/>
  <c r="CZ156" i="36"/>
  <c r="CY156" i="36"/>
  <c r="AL97" i="36"/>
  <c r="AI60" i="36"/>
  <c r="E152" i="36"/>
  <c r="BC69" i="36"/>
  <c r="Y81" i="36"/>
  <c r="CV114" i="36"/>
  <c r="CR114" i="36"/>
  <c r="CT114" i="36"/>
  <c r="CZ114" i="36"/>
  <c r="CW114" i="36"/>
  <c r="CP114" i="36"/>
  <c r="CY114" i="36"/>
  <c r="CU114" i="36"/>
  <c r="CN114" i="36"/>
  <c r="CS114" i="36"/>
  <c r="CQ114" i="36"/>
  <c r="CO114" i="36"/>
  <c r="K154" i="36"/>
  <c r="C71" i="36"/>
  <c r="AU147" i="36"/>
  <c r="BY162" i="36"/>
  <c r="AS97" i="36"/>
  <c r="C158" i="36"/>
  <c r="CM156" i="36"/>
  <c r="BX162" i="36"/>
  <c r="X138" i="36"/>
  <c r="AZ162" i="36"/>
  <c r="R67" i="36"/>
  <c r="BB86" i="36"/>
  <c r="AQ86" i="36"/>
  <c r="CE86" i="36"/>
  <c r="BN86" i="36"/>
  <c r="BX86" i="36"/>
  <c r="AY86" i="36"/>
  <c r="BS86" i="36"/>
  <c r="BL86" i="36"/>
  <c r="BH86" i="36"/>
  <c r="BT86" i="36"/>
  <c r="CB86" i="36"/>
  <c r="CF86" i="36"/>
  <c r="AV86" i="36"/>
  <c r="BD86" i="36"/>
  <c r="BZ86" i="36"/>
  <c r="AP86" i="36"/>
  <c r="BQ86" i="36"/>
  <c r="AU86" i="36"/>
  <c r="AL86" i="36"/>
  <c r="BY86" i="36"/>
  <c r="AW86" i="36"/>
  <c r="BW86" i="36"/>
  <c r="AJ86" i="36"/>
  <c r="BF86" i="36"/>
  <c r="CD86" i="36"/>
  <c r="BP86" i="36"/>
  <c r="BA86" i="36"/>
  <c r="BU86" i="36"/>
  <c r="BI86" i="36"/>
  <c r="BC86" i="36"/>
  <c r="AT86" i="36"/>
  <c r="AX86" i="36"/>
  <c r="BS147" i="36"/>
  <c r="CM163" i="36"/>
  <c r="AR159" i="36"/>
  <c r="BJ159" i="36"/>
  <c r="CA159" i="36"/>
  <c r="BS159" i="36"/>
  <c r="BV159" i="36"/>
  <c r="AJ159" i="36"/>
  <c r="BR159" i="36"/>
  <c r="AP159" i="36"/>
  <c r="BE159" i="36"/>
  <c r="CC159" i="36"/>
  <c r="BQ159" i="36"/>
  <c r="BX159" i="36"/>
  <c r="AO159" i="36"/>
  <c r="AT159" i="36"/>
  <c r="CF159" i="36"/>
  <c r="AK159" i="36"/>
  <c r="BW159" i="36"/>
  <c r="BL159" i="36"/>
  <c r="CH159" i="36"/>
  <c r="BK159" i="36"/>
  <c r="BC159" i="36"/>
  <c r="BD159" i="36"/>
  <c r="BF162" i="36"/>
  <c r="J97" i="36"/>
  <c r="W97" i="36"/>
  <c r="Y97" i="36"/>
  <c r="AG97" i="36"/>
  <c r="K97" i="36"/>
  <c r="Z97" i="36"/>
  <c r="U97" i="36"/>
  <c r="V97" i="36"/>
  <c r="AD97" i="36"/>
  <c r="P97" i="36"/>
  <c r="F97" i="36"/>
  <c r="L97" i="36"/>
  <c r="AB97" i="36"/>
  <c r="I97" i="36"/>
  <c r="E97" i="36"/>
  <c r="AE97" i="36"/>
  <c r="Q97" i="36"/>
  <c r="G97" i="36"/>
  <c r="O97" i="36"/>
  <c r="BC78" i="36"/>
  <c r="AV131" i="36"/>
  <c r="Q152" i="36"/>
  <c r="Z98" i="36"/>
  <c r="AH98" i="36"/>
  <c r="E98" i="36"/>
  <c r="M98" i="36"/>
  <c r="R98" i="36"/>
  <c r="P98" i="36"/>
  <c r="J98" i="36"/>
  <c r="X98" i="36"/>
  <c r="L98" i="36"/>
  <c r="V98" i="36"/>
  <c r="AG98" i="36"/>
  <c r="T98" i="36"/>
  <c r="AF98" i="36"/>
  <c r="D98" i="36"/>
  <c r="Y98" i="36"/>
  <c r="U98" i="36"/>
  <c r="I98" i="36"/>
  <c r="H98" i="36"/>
  <c r="K98" i="36"/>
  <c r="AB98" i="36"/>
  <c r="AD98" i="36"/>
  <c r="AE98" i="36"/>
  <c r="AU138" i="36"/>
  <c r="CS97" i="36"/>
  <c r="BJ93" i="36"/>
  <c r="X151" i="36"/>
  <c r="BB70" i="36"/>
  <c r="AG142" i="36"/>
  <c r="BH160" i="36"/>
  <c r="AV160" i="36"/>
  <c r="BR160" i="36"/>
  <c r="BA160" i="36"/>
  <c r="BX160" i="36"/>
  <c r="BB160" i="36"/>
  <c r="BI160" i="36"/>
  <c r="BN160" i="36"/>
  <c r="BJ160" i="36"/>
  <c r="AQ160" i="36"/>
  <c r="CC160" i="36"/>
  <c r="BW160" i="36"/>
  <c r="BE160" i="36"/>
  <c r="AP160" i="36"/>
  <c r="AL160" i="36"/>
  <c r="BL160" i="36"/>
  <c r="AO160" i="36"/>
  <c r="BM160" i="36"/>
  <c r="AT160" i="36"/>
  <c r="BG160" i="36"/>
  <c r="AX160" i="36"/>
  <c r="AS160" i="36"/>
  <c r="BS160" i="36"/>
  <c r="CA160" i="36"/>
  <c r="BU160" i="36"/>
  <c r="BZ160" i="36"/>
  <c r="BJ86" i="36"/>
  <c r="BY59" i="36"/>
  <c r="H103" i="36"/>
  <c r="Z67" i="36"/>
  <c r="AC82" i="36"/>
  <c r="E82" i="36"/>
  <c r="M82" i="36"/>
  <c r="N82" i="36"/>
  <c r="D82" i="36"/>
  <c r="AA82" i="36"/>
  <c r="R82" i="36"/>
  <c r="L82" i="36"/>
  <c r="S82" i="36"/>
  <c r="O82" i="36"/>
  <c r="T82" i="36"/>
  <c r="AF82" i="36"/>
  <c r="W82" i="36"/>
  <c r="X82" i="36"/>
  <c r="AD82" i="36"/>
  <c r="AB82" i="36"/>
  <c r="H82" i="36"/>
  <c r="AH82" i="36"/>
  <c r="AG82" i="36"/>
  <c r="AE82" i="36"/>
  <c r="Q82" i="36"/>
  <c r="U82" i="36"/>
  <c r="G82" i="36"/>
  <c r="P82" i="36"/>
  <c r="I82" i="36"/>
  <c r="Y82" i="36"/>
  <c r="W70" i="36"/>
  <c r="H70" i="36"/>
  <c r="F70" i="36"/>
  <c r="AA70" i="36"/>
  <c r="AG70" i="36"/>
  <c r="R70" i="36"/>
  <c r="AE70" i="36"/>
  <c r="K70" i="36"/>
  <c r="G70" i="36"/>
  <c r="L70" i="36"/>
  <c r="O70" i="36"/>
  <c r="D70" i="36"/>
  <c r="X70" i="36"/>
  <c r="V70" i="36"/>
  <c r="J70" i="36"/>
  <c r="AD70" i="36"/>
  <c r="AF70" i="36"/>
  <c r="Z70" i="36"/>
  <c r="S70" i="36"/>
  <c r="AH70" i="36"/>
  <c r="C151" i="36"/>
  <c r="F98" i="36"/>
  <c r="AR146" i="36"/>
  <c r="V82" i="36"/>
  <c r="Q71" i="36"/>
  <c r="BW59" i="36"/>
  <c r="AQ155" i="36"/>
  <c r="AO60" i="36"/>
  <c r="C59" i="36"/>
  <c r="CP141" i="36"/>
  <c r="CH76" i="36"/>
  <c r="O98" i="36"/>
  <c r="CM164" i="36"/>
  <c r="CB154" i="36"/>
  <c r="C68" i="36"/>
  <c r="BX146" i="36"/>
  <c r="CQ136" i="36"/>
  <c r="X73" i="36"/>
  <c r="U154" i="36"/>
  <c r="BI139" i="36"/>
  <c r="AH138" i="36"/>
  <c r="X158" i="36"/>
  <c r="AN76" i="36"/>
  <c r="CP163" i="36"/>
  <c r="F142" i="36"/>
  <c r="BP155" i="36"/>
  <c r="BK69" i="36"/>
  <c r="CO164" i="36"/>
  <c r="BC154" i="36"/>
  <c r="CV158" i="36"/>
  <c r="Y152" i="36"/>
  <c r="CE159" i="36"/>
  <c r="BN126" i="36"/>
  <c r="CH162" i="36"/>
  <c r="AA157" i="36"/>
  <c r="E103" i="36"/>
  <c r="BH97" i="36"/>
  <c r="AH135" i="36"/>
  <c r="T97" i="36"/>
  <c r="BV97" i="36"/>
  <c r="CD109" i="36"/>
  <c r="P70" i="36"/>
  <c r="AB70" i="36"/>
  <c r="P138" i="36"/>
  <c r="BI76" i="36"/>
  <c r="BX138" i="36"/>
  <c r="N157" i="36"/>
  <c r="I152" i="36"/>
  <c r="AX146" i="36"/>
  <c r="AP111" i="36"/>
  <c r="K146" i="36"/>
  <c r="AE141" i="36"/>
  <c r="CN152" i="36"/>
  <c r="S95" i="36"/>
  <c r="AZ150" i="36"/>
  <c r="CU92" i="36"/>
  <c r="CH73" i="36"/>
  <c r="F134" i="36"/>
  <c r="BO128" i="36"/>
  <c r="AU128" i="36"/>
  <c r="BQ95" i="36"/>
  <c r="CZ78" i="36"/>
  <c r="AK136" i="36"/>
  <c r="G95" i="36"/>
  <c r="CB99" i="36"/>
  <c r="AM120" i="36"/>
  <c r="CY128" i="36"/>
  <c r="CB73" i="36"/>
  <c r="BJ141" i="36"/>
  <c r="T115" i="36"/>
  <c r="T163" i="36"/>
  <c r="BV121" i="36"/>
  <c r="BR81" i="36"/>
  <c r="CB85" i="36"/>
  <c r="I113" i="36"/>
  <c r="S63" i="36"/>
  <c r="V139" i="36"/>
  <c r="BR121" i="36"/>
  <c r="BD102" i="36"/>
  <c r="Z121" i="36"/>
  <c r="AL122" i="36"/>
  <c r="AK120" i="36"/>
  <c r="CT127" i="36"/>
  <c r="BR98" i="36"/>
  <c r="BQ74" i="36"/>
  <c r="L125" i="36"/>
  <c r="H113" i="36"/>
  <c r="BP94" i="36"/>
  <c r="AG160" i="36"/>
  <c r="AK129" i="36"/>
  <c r="O162" i="36"/>
  <c r="T127" i="36"/>
  <c r="AP90" i="36"/>
  <c r="AR149" i="36"/>
  <c r="AK152" i="36"/>
  <c r="AV123" i="36"/>
  <c r="AZ132" i="36"/>
  <c r="M117" i="36"/>
  <c r="N148" i="36"/>
  <c r="CO132" i="36"/>
  <c r="AE118" i="36"/>
  <c r="CD92" i="36"/>
  <c r="E115" i="36"/>
  <c r="CG102" i="36"/>
  <c r="CS128" i="36"/>
  <c r="G124" i="36"/>
  <c r="CN113" i="36"/>
  <c r="AC134" i="36"/>
  <c r="AQ149" i="36"/>
  <c r="AA65" i="36"/>
  <c r="BE143" i="36"/>
  <c r="AK87" i="36"/>
  <c r="I124" i="36"/>
  <c r="CY96" i="36"/>
  <c r="BS163" i="36"/>
  <c r="CY150" i="36"/>
  <c r="CG129" i="36"/>
  <c r="BU118" i="36"/>
  <c r="BH118" i="36"/>
  <c r="CS76" i="36"/>
  <c r="H122" i="36"/>
  <c r="CO111" i="36"/>
  <c r="BO105" i="36"/>
  <c r="AX89" i="36"/>
  <c r="BJ152" i="36"/>
  <c r="N109" i="36"/>
  <c r="CG122" i="36"/>
  <c r="CG144" i="36"/>
  <c r="CP112" i="36"/>
  <c r="CU157" i="36"/>
  <c r="BM119" i="36"/>
  <c r="CO131" i="36"/>
  <c r="BH134" i="36"/>
  <c r="CQ112" i="36"/>
  <c r="AV68" i="36"/>
  <c r="BW144" i="36"/>
  <c r="AG144" i="36"/>
  <c r="CC105" i="36"/>
  <c r="BX122" i="36"/>
  <c r="AX134" i="36"/>
  <c r="BZ150" i="36"/>
  <c r="AW150" i="36"/>
  <c r="S164" i="36"/>
  <c r="CD120" i="36"/>
  <c r="AR164" i="36"/>
  <c r="AD146" i="36"/>
  <c r="AJ164" i="36"/>
  <c r="AK164" i="36"/>
  <c r="AN66" i="36"/>
  <c r="AZ106" i="36"/>
  <c r="BU132" i="36"/>
  <c r="X127" i="36"/>
  <c r="BF83" i="36"/>
  <c r="AV62" i="36"/>
  <c r="CH121" i="36"/>
  <c r="T164" i="36"/>
  <c r="CR100" i="36"/>
  <c r="J123" i="36"/>
  <c r="S140" i="36"/>
  <c r="Q134" i="36"/>
  <c r="BF157" i="36"/>
  <c r="AD91" i="36"/>
  <c r="CV81" i="36"/>
  <c r="P126" i="36"/>
  <c r="CG83" i="36"/>
  <c r="K65" i="36"/>
  <c r="BA120" i="36"/>
  <c r="AR83" i="36"/>
  <c r="H127" i="36"/>
  <c r="AJ152" i="36"/>
  <c r="I92" i="36"/>
  <c r="AX66" i="36"/>
  <c r="D127" i="36"/>
  <c r="Q131" i="36"/>
  <c r="AE127" i="36"/>
  <c r="CF121" i="36"/>
  <c r="V121" i="36"/>
  <c r="AD100" i="36"/>
  <c r="Y140" i="36"/>
  <c r="AY66" i="36"/>
  <c r="R126" i="36"/>
  <c r="E100" i="36"/>
  <c r="BK143" i="36"/>
  <c r="AC131" i="36"/>
  <c r="BT92" i="36"/>
  <c r="AB125" i="36"/>
  <c r="CS119" i="36"/>
  <c r="BT80" i="36"/>
  <c r="M62" i="36"/>
  <c r="E124" i="36"/>
  <c r="K141" i="36"/>
  <c r="I100" i="36"/>
  <c r="U146" i="36"/>
  <c r="BE121" i="36"/>
  <c r="BC150" i="36"/>
  <c r="BO143" i="36"/>
  <c r="AW141" i="36"/>
  <c r="CY130" i="36"/>
  <c r="AT73" i="36"/>
  <c r="CU146" i="36"/>
  <c r="CQ79" i="36"/>
  <c r="W115" i="36"/>
  <c r="F118" i="36"/>
  <c r="CQ78" i="36"/>
  <c r="CU145" i="36"/>
  <c r="AV83" i="36"/>
  <c r="AK94" i="36"/>
  <c r="CN69" i="36"/>
  <c r="BU121" i="36"/>
  <c r="BL100" i="36"/>
  <c r="CE134" i="36"/>
  <c r="CE83" i="36"/>
  <c r="CV111" i="36"/>
  <c r="BO99" i="36"/>
  <c r="CV78" i="36"/>
  <c r="CT145" i="36"/>
  <c r="CW113" i="36"/>
  <c r="AJ106" i="36"/>
  <c r="S85" i="36"/>
  <c r="CV145" i="36"/>
  <c r="V75" i="36"/>
  <c r="CG140" i="36"/>
  <c r="O149" i="36"/>
  <c r="BN73" i="36"/>
  <c r="H124" i="36"/>
  <c r="E87" i="36"/>
  <c r="AL94" i="36"/>
  <c r="Q128" i="36"/>
  <c r="M92" i="36"/>
  <c r="AX137" i="36"/>
  <c r="CA102" i="36"/>
  <c r="AA149" i="36"/>
  <c r="L124" i="36"/>
  <c r="BE140" i="36"/>
  <c r="CD105" i="36"/>
  <c r="AL96" i="36"/>
  <c r="AA113" i="36"/>
  <c r="BH83" i="36"/>
  <c r="P134" i="36"/>
  <c r="G164" i="36"/>
  <c r="AW96" i="36"/>
  <c r="CU119" i="36"/>
  <c r="AE86" i="36"/>
  <c r="AE113" i="36"/>
  <c r="CN88" i="36"/>
  <c r="AZ75" i="36"/>
  <c r="X126" i="36"/>
  <c r="AJ62" i="36"/>
  <c r="BT100" i="36"/>
  <c r="AP94" i="36"/>
  <c r="N105" i="36"/>
  <c r="J140" i="36"/>
  <c r="O96" i="36"/>
  <c r="T121" i="36"/>
  <c r="BV136" i="36"/>
  <c r="J63" i="36"/>
  <c r="CE150" i="36"/>
  <c r="CC89" i="36"/>
  <c r="CU115" i="36"/>
  <c r="Y89" i="36"/>
  <c r="BJ95" i="36"/>
  <c r="BS122" i="36"/>
  <c r="CQ118" i="36"/>
  <c r="BW145" i="36"/>
  <c r="AC63" i="36"/>
  <c r="BW123" i="36"/>
  <c r="CR119" i="36"/>
  <c r="Y100" i="36"/>
  <c r="AA163" i="36"/>
  <c r="BL141" i="36"/>
  <c r="AW89" i="36"/>
  <c r="AY128" i="36"/>
  <c r="F130" i="36"/>
  <c r="CM137" i="36"/>
  <c r="BL66" i="36"/>
  <c r="BW66" i="36"/>
  <c r="CQ76" i="36"/>
  <c r="BI66" i="36"/>
  <c r="K100" i="36"/>
  <c r="BS111" i="36"/>
  <c r="BR104" i="36"/>
  <c r="BG114" i="36"/>
  <c r="BL106" i="36"/>
  <c r="CZ111" i="36"/>
  <c r="P102" i="36"/>
  <c r="BX118" i="36"/>
  <c r="CM77" i="36"/>
  <c r="AE153" i="36"/>
  <c r="AQ89" i="36"/>
  <c r="CT150" i="36"/>
  <c r="AC139" i="36"/>
  <c r="CA98" i="36"/>
  <c r="BQ107" i="36"/>
  <c r="K112" i="36"/>
  <c r="CM131" i="36"/>
  <c r="BS118" i="36"/>
  <c r="CN76" i="36"/>
  <c r="M149" i="36"/>
  <c r="AG92" i="36"/>
  <c r="F137" i="36"/>
  <c r="BH136" i="36"/>
  <c r="AZ152" i="36"/>
  <c r="BK137" i="36"/>
  <c r="AH129" i="36"/>
  <c r="CG106" i="36"/>
  <c r="CH135" i="36"/>
  <c r="AG121" i="36"/>
  <c r="BB118" i="36"/>
  <c r="BP127" i="36"/>
  <c r="W164" i="36"/>
  <c r="AM89" i="36"/>
  <c r="CW123" i="36"/>
  <c r="AW127" i="36"/>
  <c r="BN95" i="36"/>
  <c r="BC134" i="36"/>
  <c r="AU75" i="36"/>
  <c r="F113" i="36"/>
  <c r="D144" i="36"/>
  <c r="M94" i="36"/>
  <c r="V118" i="36"/>
  <c r="N129" i="36"/>
  <c r="AF113" i="36"/>
  <c r="BE156" i="36"/>
  <c r="BO113" i="36"/>
  <c r="BH123" i="36"/>
  <c r="L95" i="36"/>
  <c r="AV127" i="36"/>
  <c r="CM151" i="36"/>
  <c r="BI127" i="36"/>
  <c r="CR123" i="36"/>
  <c r="CC91" i="36"/>
  <c r="AN120" i="36"/>
  <c r="AV118" i="36"/>
  <c r="BG149" i="36"/>
  <c r="AC137" i="36"/>
  <c r="CU75" i="36"/>
  <c r="AI103" i="36"/>
  <c r="BM140" i="36"/>
  <c r="AF110" i="36"/>
  <c r="K123" i="36"/>
  <c r="AL91" i="36"/>
  <c r="O117" i="36"/>
  <c r="BU106" i="36"/>
  <c r="BI163" i="36"/>
  <c r="BP116" i="36"/>
  <c r="BV111" i="36"/>
  <c r="AQ129" i="36"/>
  <c r="D130" i="36"/>
  <c r="CV112" i="36"/>
  <c r="G115" i="36"/>
  <c r="AW148" i="36"/>
  <c r="BR73" i="36"/>
  <c r="AA107" i="36"/>
  <c r="BO106" i="36"/>
  <c r="AN123" i="36"/>
  <c r="CV147" i="36"/>
  <c r="D109" i="36"/>
  <c r="CX103" i="36"/>
  <c r="Q141" i="36"/>
  <c r="AT133" i="36"/>
  <c r="BS74" i="36"/>
  <c r="BU114" i="36"/>
  <c r="BF136" i="36"/>
  <c r="AS118" i="36"/>
  <c r="AW121" i="36"/>
  <c r="Z110" i="36"/>
  <c r="AO87" i="36"/>
  <c r="BP145" i="36"/>
  <c r="BD137" i="36"/>
  <c r="CW140" i="36"/>
  <c r="BI79" i="36"/>
  <c r="CC122" i="36"/>
  <c r="BS150" i="36"/>
  <c r="N164" i="36"/>
  <c r="BP66" i="36"/>
  <c r="AI134" i="36"/>
  <c r="AI164" i="36"/>
  <c r="BG150" i="36"/>
  <c r="AT150" i="36"/>
  <c r="S146" i="36"/>
  <c r="AI100" i="36"/>
  <c r="AD141" i="36"/>
  <c r="BN141" i="36"/>
  <c r="BQ106" i="36"/>
  <c r="CD89" i="36"/>
  <c r="BZ106" i="36"/>
  <c r="CM140" i="36"/>
  <c r="N92" i="36"/>
  <c r="M86" i="36"/>
  <c r="BV150" i="36"/>
  <c r="AZ145" i="36"/>
  <c r="AY83" i="36"/>
  <c r="CQ126" i="36"/>
  <c r="H126" i="36"/>
  <c r="CH141" i="36"/>
  <c r="C124" i="36"/>
  <c r="J62" i="36"/>
  <c r="CU140" i="36"/>
  <c r="C60" i="36"/>
  <c r="AG141" i="36"/>
  <c r="U92" i="36"/>
  <c r="AK122" i="36"/>
  <c r="AU132" i="36"/>
  <c r="BA66" i="36"/>
  <c r="AI152" i="36"/>
  <c r="BW100" i="36"/>
  <c r="BO137" i="36"/>
  <c r="AC163" i="36"/>
  <c r="CU105" i="36"/>
  <c r="AF127" i="36"/>
  <c r="BW120" i="36"/>
  <c r="AB146" i="36"/>
  <c r="CM128" i="36"/>
  <c r="AI92" i="36"/>
  <c r="AL81" i="36"/>
  <c r="BM80" i="36"/>
  <c r="F65" i="36"/>
  <c r="BM157" i="36"/>
  <c r="AL120" i="36"/>
  <c r="C95" i="36"/>
  <c r="BS89" i="36"/>
  <c r="CN105" i="36"/>
  <c r="CO103" i="36"/>
  <c r="AU121" i="36"/>
  <c r="BF73" i="36"/>
  <c r="C76" i="36"/>
  <c r="BQ137" i="36"/>
  <c r="CV65" i="36"/>
  <c r="CM83" i="36"/>
  <c r="CT79" i="36"/>
  <c r="CQ105" i="36"/>
  <c r="V127" i="36"/>
  <c r="AI111" i="36"/>
  <c r="CT119" i="36"/>
  <c r="BY120" i="36"/>
  <c r="CS111" i="36"/>
  <c r="J113" i="36"/>
  <c r="L123" i="36"/>
  <c r="CR67" i="36"/>
  <c r="S118" i="36"/>
  <c r="CE157" i="36"/>
  <c r="CA62" i="36"/>
  <c r="I76" i="36"/>
  <c r="AV81" i="36"/>
  <c r="CM75" i="36"/>
  <c r="AA134" i="36"/>
  <c r="CM96" i="36"/>
  <c r="AT129" i="36"/>
  <c r="AR132" i="36"/>
  <c r="CT67" i="36"/>
  <c r="AU102" i="36"/>
  <c r="CW96" i="36"/>
  <c r="BZ80" i="36"/>
  <c r="BY121" i="36"/>
  <c r="BG121" i="36"/>
  <c r="E128" i="36"/>
  <c r="AD63" i="36"/>
  <c r="CV120" i="36"/>
  <c r="CT71" i="36"/>
  <c r="R115" i="36"/>
  <c r="CD62" i="36"/>
  <c r="BS81" i="36"/>
  <c r="N60" i="36"/>
  <c r="V123" i="36"/>
  <c r="R76" i="36"/>
  <c r="F164" i="36"/>
  <c r="CN111" i="36"/>
  <c r="BG129" i="36"/>
  <c r="BC127" i="36"/>
  <c r="BK127" i="36"/>
  <c r="AT132" i="36"/>
  <c r="Q65" i="36"/>
  <c r="BV94" i="36"/>
  <c r="CB132" i="36"/>
  <c r="P113" i="36"/>
  <c r="BM89" i="36"/>
  <c r="S114" i="36"/>
  <c r="BE66" i="36"/>
  <c r="K95" i="36"/>
  <c r="AI96" i="36"/>
  <c r="AI68" i="36"/>
  <c r="AJ123" i="36"/>
  <c r="CX117" i="36"/>
  <c r="Q60" i="36"/>
  <c r="AM99" i="36"/>
  <c r="K99" i="36"/>
  <c r="AB131" i="36"/>
  <c r="AL141" i="36"/>
  <c r="E125" i="36"/>
  <c r="CM161" i="36"/>
  <c r="CV82" i="36"/>
  <c r="F125" i="36"/>
  <c r="CG96" i="36"/>
  <c r="AB127" i="36"/>
  <c r="BF134" i="36"/>
  <c r="CX75" i="36"/>
  <c r="BQ121" i="36"/>
  <c r="AR122" i="36"/>
  <c r="AO104" i="36"/>
  <c r="U62" i="36"/>
  <c r="CY102" i="36"/>
  <c r="BP87" i="36"/>
  <c r="CT109" i="36"/>
  <c r="BC80" i="36"/>
  <c r="AI149" i="36"/>
  <c r="L113" i="36"/>
  <c r="CS81" i="36"/>
  <c r="BX96" i="36"/>
  <c r="BM75" i="36"/>
  <c r="BI64" i="36"/>
  <c r="CG79" i="36"/>
  <c r="AU87" i="36"/>
  <c r="BB161" i="36"/>
  <c r="BC62" i="36"/>
  <c r="AC85" i="36"/>
  <c r="Z99" i="36"/>
  <c r="AT134" i="36"/>
  <c r="Q64" i="36"/>
  <c r="N61" i="36"/>
  <c r="BP122" i="36"/>
  <c r="BR72" i="36"/>
  <c r="BG95" i="36"/>
  <c r="AE137" i="36"/>
  <c r="BO90" i="36"/>
  <c r="CC81" i="36"/>
  <c r="AD124" i="36"/>
  <c r="BU141" i="36"/>
  <c r="AY99" i="36"/>
  <c r="CH85" i="36"/>
  <c r="BQ92" i="36"/>
  <c r="BM152" i="36"/>
  <c r="K91" i="36"/>
  <c r="AW104" i="36"/>
  <c r="E69" i="36"/>
  <c r="V99" i="36"/>
  <c r="AL90" i="36"/>
  <c r="BT62" i="36"/>
  <c r="BS92" i="36"/>
  <c r="AY157" i="36"/>
  <c r="AL100" i="36"/>
  <c r="F131" i="36"/>
  <c r="M125" i="36"/>
  <c r="O140" i="36"/>
  <c r="Q105" i="36"/>
  <c r="AI148" i="36"/>
  <c r="CB66" i="36"/>
  <c r="CD81" i="36"/>
  <c r="CM98" i="36"/>
  <c r="I130" i="36"/>
  <c r="K126" i="36"/>
  <c r="BT120" i="36"/>
  <c r="BO118" i="36"/>
  <c r="CM122" i="36"/>
  <c r="AI135" i="36"/>
  <c r="BA128" i="36"/>
  <c r="C90" i="36"/>
  <c r="J139" i="36"/>
  <c r="S125" i="36"/>
  <c r="Y118" i="36"/>
  <c r="AE99" i="36"/>
  <c r="BM104" i="36"/>
  <c r="AM68" i="36"/>
  <c r="BY92" i="36"/>
  <c r="N134" i="36"/>
  <c r="BR118" i="36"/>
  <c r="CH127" i="36"/>
  <c r="BV149" i="36"/>
  <c r="AP143" i="36"/>
  <c r="BM161" i="36"/>
  <c r="AP163" i="36"/>
  <c r="J116" i="36"/>
  <c r="BG120" i="36"/>
  <c r="AE156" i="36"/>
  <c r="J141" i="36"/>
  <c r="CQ122" i="36"/>
  <c r="BD119" i="36"/>
  <c r="CF102" i="36"/>
  <c r="BM164" i="36"/>
  <c r="W118" i="36"/>
  <c r="CF152" i="36"/>
  <c r="CN135" i="36"/>
  <c r="S122" i="36"/>
  <c r="CW135" i="36"/>
  <c r="BL137" i="36"/>
  <c r="CC157" i="36"/>
  <c r="CY126" i="36"/>
  <c r="O126" i="36"/>
  <c r="BM148" i="36"/>
  <c r="CT113" i="36"/>
  <c r="AM137" i="36"/>
  <c r="BB122" i="36"/>
  <c r="AH113" i="36"/>
  <c r="BM134" i="36"/>
  <c r="AK135" i="36"/>
  <c r="AS152" i="36"/>
  <c r="CH104" i="36"/>
  <c r="P118" i="36"/>
  <c r="BR150" i="36"/>
  <c r="D96" i="36"/>
  <c r="AY140" i="36"/>
  <c r="BE128" i="36"/>
  <c r="BB92" i="36"/>
  <c r="CG114" i="36"/>
  <c r="L129" i="36"/>
  <c r="T118" i="36"/>
  <c r="AY81" i="36"/>
  <c r="I61" i="36"/>
  <c r="AR92" i="36"/>
  <c r="AA78" i="36"/>
  <c r="AS119" i="36"/>
  <c r="H85" i="36"/>
  <c r="AI77" i="36"/>
  <c r="AP134" i="36"/>
  <c r="BT149" i="36"/>
  <c r="AN148" i="36"/>
  <c r="BL157" i="36"/>
  <c r="Z123" i="36"/>
  <c r="BF124" i="36"/>
  <c r="CH152" i="36"/>
  <c r="AO120" i="36"/>
  <c r="AC162" i="36"/>
  <c r="BW118" i="36"/>
  <c r="CY118" i="36"/>
  <c r="BT123" i="36"/>
  <c r="CE118" i="36"/>
  <c r="AC146" i="36"/>
  <c r="AI82" i="36"/>
  <c r="F96" i="36"/>
  <c r="CO67" i="36"/>
  <c r="AO83" i="36"/>
  <c r="AA126" i="36"/>
  <c r="AK89" i="36"/>
  <c r="BZ66" i="36"/>
  <c r="CX92" i="36"/>
  <c r="BD120" i="36"/>
  <c r="BO132" i="36"/>
  <c r="BJ132" i="36"/>
  <c r="AW100" i="36"/>
  <c r="CH164" i="36"/>
  <c r="AT106" i="36"/>
  <c r="AD87" i="36"/>
  <c r="AG86" i="36"/>
  <c r="CX82" i="36"/>
  <c r="F140" i="36"/>
  <c r="AH92" i="36"/>
  <c r="BJ134" i="36"/>
  <c r="AE91" i="36"/>
  <c r="BY66" i="36"/>
  <c r="CU81" i="36"/>
  <c r="K86" i="36"/>
  <c r="CD164" i="36"/>
  <c r="BJ120" i="36"/>
  <c r="P86" i="36"/>
  <c r="CN81" i="36"/>
  <c r="AX121" i="36"/>
  <c r="AU100" i="36"/>
  <c r="CZ140" i="36"/>
  <c r="BE81" i="36"/>
  <c r="CV67" i="36"/>
  <c r="CF83" i="36"/>
  <c r="BS66" i="36"/>
  <c r="F92" i="36"/>
  <c r="AB92" i="36"/>
  <c r="AR73" i="36"/>
  <c r="CE152" i="36"/>
  <c r="CB80" i="36"/>
  <c r="CE120" i="36"/>
  <c r="I121" i="36"/>
  <c r="AD126" i="36"/>
  <c r="X123" i="36"/>
  <c r="BC129" i="36"/>
  <c r="BI143" i="36"/>
  <c r="BS100" i="36"/>
  <c r="BW106" i="36"/>
  <c r="CT140" i="36"/>
  <c r="CS67" i="36"/>
  <c r="CH132" i="36"/>
  <c r="BE129" i="36"/>
  <c r="D126" i="36"/>
  <c r="M105" i="36"/>
  <c r="BI92" i="36"/>
  <c r="BE72" i="36"/>
  <c r="BA73" i="36"/>
  <c r="W65" i="36"/>
  <c r="AB121" i="36"/>
  <c r="AK132" i="36"/>
  <c r="AG95" i="36"/>
  <c r="G139" i="36"/>
  <c r="BV132" i="36"/>
  <c r="CC92" i="36"/>
  <c r="CQ145" i="36"/>
  <c r="CR96" i="36"/>
  <c r="CZ128" i="36"/>
  <c r="R65" i="36"/>
  <c r="CT128" i="36"/>
  <c r="AE85" i="36"/>
  <c r="AR123" i="36"/>
  <c r="Y113" i="36"/>
  <c r="AL73" i="36"/>
  <c r="BQ132" i="36"/>
  <c r="AV136" i="36"/>
  <c r="AP140" i="36"/>
  <c r="CD157" i="36"/>
  <c r="CP146" i="36"/>
  <c r="BS95" i="36"/>
  <c r="CA116" i="36"/>
  <c r="AF134" i="36"/>
  <c r="I118" i="36"/>
  <c r="CC129" i="36"/>
  <c r="CS80" i="36"/>
  <c r="BD128" i="36"/>
  <c r="AF92" i="36"/>
  <c r="I112" i="36"/>
  <c r="W124" i="36"/>
  <c r="AG115" i="36"/>
  <c r="AX120" i="36"/>
  <c r="N141" i="36"/>
  <c r="AB76" i="36"/>
  <c r="CX83" i="36"/>
  <c r="CQ96" i="36"/>
  <c r="H115" i="36"/>
  <c r="CB149" i="36"/>
  <c r="AD140" i="36"/>
  <c r="BS141" i="36"/>
  <c r="CU71" i="36"/>
  <c r="AH112" i="36"/>
  <c r="W113" i="36"/>
  <c r="AJ140" i="36"/>
  <c r="CB127" i="36"/>
  <c r="BM153" i="36"/>
  <c r="BG123" i="36"/>
  <c r="AB136" i="36"/>
  <c r="AS98" i="36"/>
  <c r="BY128" i="36"/>
  <c r="CH91" i="36"/>
  <c r="AO132" i="36"/>
  <c r="BB66" i="36"/>
  <c r="G109" i="36"/>
  <c r="AR152" i="36"/>
  <c r="BX153" i="36"/>
  <c r="AW161" i="36"/>
  <c r="BA99" i="36"/>
  <c r="AL104" i="36"/>
  <c r="BD121" i="36"/>
  <c r="BD164" i="36"/>
  <c r="BQ118" i="36"/>
  <c r="BD156" i="36"/>
  <c r="CC121" i="36"/>
  <c r="BW107" i="36"/>
  <c r="BD113" i="36"/>
  <c r="BZ121" i="36"/>
  <c r="AE116" i="36"/>
  <c r="AD107" i="36"/>
  <c r="X134" i="36"/>
  <c r="CT125" i="36"/>
  <c r="AX94" i="36"/>
  <c r="BH129" i="36"/>
  <c r="H75" i="36"/>
  <c r="G121" i="36"/>
  <c r="CA143" i="36"/>
  <c r="U164" i="36"/>
  <c r="CM111" i="36"/>
  <c r="AV150" i="36"/>
  <c r="L127" i="36"/>
  <c r="AI121" i="36"/>
  <c r="U159" i="36"/>
  <c r="BL120" i="36"/>
  <c r="C127" i="36"/>
  <c r="CA134" i="36"/>
  <c r="BZ120" i="36"/>
  <c r="BL132" i="36"/>
  <c r="AR106" i="36"/>
  <c r="BR129" i="36"/>
  <c r="AV157" i="36"/>
  <c r="BC141" i="36"/>
  <c r="AF115" i="36"/>
  <c r="AV66" i="36"/>
  <c r="L86" i="36"/>
  <c r="CT135" i="36"/>
  <c r="AF86" i="36"/>
  <c r="P141" i="36"/>
  <c r="R60" i="36"/>
  <c r="Y121" i="36"/>
  <c r="AH127" i="36"/>
  <c r="E121" i="36"/>
  <c r="S127" i="36"/>
  <c r="BC152" i="36"/>
  <c r="BD80" i="36"/>
  <c r="F60" i="36"/>
  <c r="BR66" i="36"/>
  <c r="AN73" i="36"/>
  <c r="AX145" i="36"/>
  <c r="CO140" i="36"/>
  <c r="CX100" i="36"/>
  <c r="AT62" i="36"/>
  <c r="AH118" i="36"/>
  <c r="C163" i="36"/>
  <c r="C125" i="36"/>
  <c r="BL81" i="36"/>
  <c r="CP135" i="36"/>
  <c r="AI73" i="36"/>
  <c r="L105" i="36"/>
  <c r="CY59" i="36"/>
  <c r="CS83" i="36"/>
  <c r="CD121" i="36"/>
  <c r="U87" i="36"/>
  <c r="AF149" i="36"/>
  <c r="BP150" i="36"/>
  <c r="K105" i="36"/>
  <c r="AE139" i="36"/>
  <c r="AW92" i="36"/>
  <c r="BV145" i="36"/>
  <c r="AS106" i="36"/>
  <c r="AL143" i="36"/>
  <c r="CH81" i="36"/>
  <c r="O125" i="36"/>
  <c r="CF73" i="36"/>
  <c r="BC132" i="36"/>
  <c r="S61" i="36"/>
  <c r="CU78" i="36"/>
  <c r="CP120" i="36"/>
  <c r="AL72" i="36"/>
  <c r="Y75" i="36"/>
  <c r="J134" i="36"/>
  <c r="AE121" i="36"/>
  <c r="BN134" i="36"/>
  <c r="X125" i="36"/>
  <c r="AN106" i="36"/>
  <c r="AP127" i="36"/>
  <c r="D65" i="36"/>
  <c r="AP122" i="36"/>
  <c r="AC61" i="36"/>
  <c r="CX116" i="36"/>
  <c r="BB100" i="36"/>
  <c r="BH122" i="36"/>
  <c r="BW137" i="36"/>
  <c r="AH115" i="36"/>
  <c r="BG79" i="36"/>
  <c r="BL64" i="36"/>
  <c r="BO85" i="36"/>
  <c r="X85" i="36"/>
  <c r="CF96" i="36"/>
  <c r="CX81" i="36"/>
  <c r="BV92" i="36"/>
  <c r="CT59" i="36"/>
  <c r="CW105" i="36"/>
  <c r="CC73" i="36"/>
  <c r="BE83" i="36"/>
  <c r="CQ102" i="36"/>
  <c r="CZ75" i="36"/>
  <c r="CY111" i="36"/>
  <c r="BF66" i="36"/>
  <c r="CW82" i="36"/>
  <c r="BI153" i="36"/>
  <c r="AB86" i="36"/>
  <c r="AD93" i="36"/>
  <c r="CA153" i="36"/>
  <c r="CW109" i="36"/>
  <c r="AD129" i="36"/>
  <c r="O62" i="36"/>
  <c r="CG73" i="36"/>
  <c r="CE99" i="36"/>
  <c r="C89" i="36"/>
  <c r="AF105" i="36"/>
  <c r="S96" i="36"/>
  <c r="BN157" i="36"/>
  <c r="CB153" i="36"/>
  <c r="CV132" i="36"/>
  <c r="BL72" i="36"/>
  <c r="BM121" i="36"/>
  <c r="AQ133" i="36"/>
  <c r="P112" i="36"/>
  <c r="AF126" i="36"/>
  <c r="BG141" i="36"/>
  <c r="CY113" i="36"/>
  <c r="AP121" i="36"/>
  <c r="BW132" i="36"/>
  <c r="AH130" i="36"/>
  <c r="AJ129" i="36"/>
  <c r="BI87" i="36"/>
  <c r="CW152" i="36"/>
  <c r="AC144" i="36"/>
  <c r="CP83" i="36"/>
  <c r="O128" i="36"/>
  <c r="AA130" i="36"/>
  <c r="J76" i="36"/>
  <c r="C112" i="36"/>
  <c r="BG92" i="36"/>
  <c r="AH162" i="36"/>
  <c r="AI161" i="36"/>
  <c r="AC125" i="36"/>
  <c r="F163" i="36"/>
  <c r="CY120" i="36"/>
  <c r="CY116" i="36"/>
  <c r="CF161" i="36"/>
  <c r="BY118" i="36"/>
  <c r="J164" i="36"/>
  <c r="BQ75" i="36"/>
  <c r="M128" i="36"/>
  <c r="AH137" i="36"/>
  <c r="AL157" i="36"/>
  <c r="R130" i="36"/>
  <c r="BA113" i="36"/>
  <c r="AI114" i="36"/>
  <c r="CM154" i="36"/>
  <c r="C137" i="36"/>
  <c r="BY122" i="36"/>
  <c r="CP115" i="36"/>
  <c r="AV164" i="36"/>
  <c r="X141" i="36"/>
  <c r="AJ134" i="36"/>
  <c r="BA96" i="36"/>
  <c r="AQ132" i="36"/>
  <c r="AC109" i="36"/>
  <c r="BN161" i="36"/>
  <c r="BL123" i="36"/>
  <c r="AI118" i="36"/>
  <c r="AZ100" i="36"/>
  <c r="BA83" i="36"/>
  <c r="AN135" i="36"/>
  <c r="Q144" i="36"/>
  <c r="AV111" i="36"/>
  <c r="BH121" i="36"/>
  <c r="BD123" i="36"/>
  <c r="P87" i="36"/>
  <c r="CP157" i="36"/>
  <c r="CC119" i="36"/>
  <c r="BV91" i="36"/>
  <c r="H164" i="36"/>
  <c r="AV143" i="36"/>
  <c r="AA123" i="36"/>
  <c r="AE95" i="36"/>
  <c r="BG128" i="36"/>
  <c r="BW111" i="36"/>
  <c r="BB150" i="36"/>
  <c r="R134" i="36"/>
  <c r="BZ129" i="36"/>
  <c r="AE160" i="36"/>
  <c r="BZ114" i="36"/>
  <c r="CY117" i="36"/>
  <c r="BU85" i="36"/>
  <c r="AU104" i="36"/>
  <c r="BN143" i="36"/>
  <c r="AU153" i="36"/>
  <c r="AO106" i="36"/>
  <c r="BX132" i="36"/>
  <c r="CD134" i="36"/>
  <c r="AW83" i="36"/>
  <c r="N127" i="36"/>
  <c r="P92" i="36"/>
  <c r="AN157" i="36"/>
  <c r="BG89" i="36"/>
  <c r="BT66" i="36"/>
  <c r="AW132" i="36"/>
  <c r="CE145" i="36"/>
  <c r="AR145" i="36"/>
  <c r="Q126" i="36"/>
  <c r="CW126" i="36"/>
  <c r="AE126" i="36"/>
  <c r="AE123" i="36"/>
  <c r="BN89" i="36"/>
  <c r="BE62" i="36"/>
  <c r="BA121" i="36"/>
  <c r="W60" i="36"/>
  <c r="BY89" i="36"/>
  <c r="CO102" i="36"/>
  <c r="AP157" i="36"/>
  <c r="BS80" i="36"/>
  <c r="H123" i="36"/>
  <c r="CR126" i="36"/>
  <c r="AN62" i="36"/>
  <c r="BI145" i="36"/>
  <c r="E60" i="36"/>
  <c r="AC127" i="36"/>
  <c r="AG87" i="36"/>
  <c r="CX126" i="36"/>
  <c r="BW129" i="36"/>
  <c r="AL132" i="36"/>
  <c r="CF120" i="36"/>
  <c r="AS62" i="36"/>
  <c r="AW81" i="36"/>
  <c r="AD60" i="36"/>
  <c r="AN121" i="36"/>
  <c r="AK102" i="36"/>
  <c r="AD127" i="36"/>
  <c r="AQ121" i="36"/>
  <c r="CB129" i="36"/>
  <c r="L62" i="36"/>
  <c r="BK141" i="36"/>
  <c r="CP117" i="36"/>
  <c r="AH134" i="36"/>
  <c r="BR102" i="36"/>
  <c r="AA127" i="36"/>
  <c r="CG80" i="36"/>
  <c r="CV80" i="36"/>
  <c r="CG121" i="36"/>
  <c r="J75" i="36"/>
  <c r="AJ73" i="36"/>
  <c r="Z118" i="36"/>
  <c r="M121" i="36"/>
  <c r="BT94" i="36"/>
  <c r="AD76" i="36"/>
  <c r="CS126" i="36"/>
  <c r="G86" i="36"/>
  <c r="AF123" i="36"/>
  <c r="BQ72" i="36"/>
  <c r="P163" i="36"/>
  <c r="D64" i="36"/>
  <c r="AJ64" i="36"/>
  <c r="F91" i="36"/>
  <c r="U134" i="36"/>
  <c r="CQ103" i="36"/>
  <c r="Z76" i="36"/>
  <c r="CU82" i="36"/>
  <c r="CB83" i="36"/>
  <c r="CY65" i="36"/>
  <c r="BA152" i="36"/>
  <c r="BQ143" i="36"/>
  <c r="V113" i="36"/>
  <c r="CO88" i="36"/>
  <c r="AZ137" i="36"/>
  <c r="AF89" i="36"/>
  <c r="BU89" i="36"/>
  <c r="CN145" i="36"/>
  <c r="CD123" i="36"/>
  <c r="BL150" i="36"/>
  <c r="BK132" i="36"/>
  <c r="S121" i="36"/>
  <c r="BQ136" i="36"/>
  <c r="BR116" i="36"/>
  <c r="AP105" i="36"/>
  <c r="AU120" i="36"/>
  <c r="BN104" i="36"/>
  <c r="CZ88" i="36"/>
  <c r="AL89" i="36"/>
  <c r="AZ129" i="36"/>
  <c r="BB145" i="36"/>
  <c r="CH106" i="36"/>
  <c r="J130" i="36"/>
  <c r="BW157" i="36"/>
  <c r="BS106" i="36"/>
  <c r="J126" i="36"/>
  <c r="CX105" i="36"/>
  <c r="CW115" i="36"/>
  <c r="CF122" i="36"/>
  <c r="D118" i="36"/>
  <c r="CE116" i="36"/>
  <c r="BY137" i="36"/>
  <c r="AU114" i="36"/>
  <c r="CE75" i="36"/>
  <c r="V140" i="36"/>
  <c r="BT128" i="36"/>
  <c r="CB137" i="36"/>
  <c r="BG127" i="36"/>
  <c r="BP96" i="36"/>
  <c r="BH120" i="36"/>
  <c r="AA118" i="36"/>
  <c r="CU72" i="36"/>
  <c r="BC143" i="36"/>
  <c r="CB100" i="36"/>
  <c r="CB92" i="36"/>
  <c r="AY132" i="36"/>
  <c r="AC122" i="36"/>
  <c r="BR132" i="36"/>
  <c r="BZ128" i="36"/>
  <c r="AD125" i="36"/>
  <c r="BU134" i="36"/>
  <c r="X156" i="36"/>
  <c r="BP133" i="36"/>
  <c r="BI99" i="36"/>
  <c r="O115" i="36"/>
  <c r="U130" i="36"/>
  <c r="G130" i="36"/>
  <c r="H117" i="36"/>
  <c r="AA109" i="36"/>
  <c r="AQ106" i="36"/>
  <c r="CA133" i="36"/>
  <c r="AX102" i="36"/>
  <c r="AV161" i="36"/>
  <c r="AA132" i="36"/>
  <c r="AZ84" i="36"/>
  <c r="AJ66" i="36"/>
  <c r="AC164" i="36"/>
  <c r="CN92" i="36"/>
  <c r="BX134" i="36"/>
  <c r="BE106" i="36"/>
  <c r="BT150" i="36"/>
  <c r="BL83" i="36"/>
  <c r="CM67" i="36"/>
  <c r="BO120" i="36"/>
  <c r="AV89" i="36"/>
  <c r="AS164" i="36"/>
  <c r="BB83" i="36"/>
  <c r="BH89" i="36"/>
  <c r="CP113" i="36"/>
  <c r="BT132" i="36"/>
  <c r="BV120" i="36"/>
  <c r="AI157" i="36"/>
  <c r="BI121" i="36"/>
  <c r="BX106" i="36"/>
  <c r="C92" i="36"/>
  <c r="CG89" i="36"/>
  <c r="CM82" i="36"/>
  <c r="E140" i="36"/>
  <c r="AG62" i="36"/>
  <c r="CE132" i="36"/>
  <c r="AF62" i="36"/>
  <c r="AL62" i="36"/>
  <c r="C86" i="36"/>
  <c r="BB121" i="36"/>
  <c r="AO129" i="36"/>
  <c r="AG123" i="36"/>
  <c r="BP100" i="36"/>
  <c r="BH164" i="36"/>
  <c r="CZ113" i="36"/>
  <c r="BZ132" i="36"/>
  <c r="AR143" i="36"/>
  <c r="C134" i="36"/>
  <c r="CD83" i="36"/>
  <c r="G87" i="36"/>
  <c r="K125" i="36"/>
  <c r="BZ143" i="36"/>
  <c r="C91" i="36"/>
  <c r="AT100" i="36"/>
  <c r="BI62" i="36"/>
  <c r="CM117" i="36"/>
  <c r="CS102" i="36"/>
  <c r="P65" i="36"/>
  <c r="BZ152" i="36"/>
  <c r="BT121" i="36"/>
  <c r="CT92" i="36"/>
  <c r="AG127" i="36"/>
  <c r="AI122" i="36"/>
  <c r="BZ141" i="36"/>
  <c r="BQ83" i="36"/>
  <c r="BZ94" i="36"/>
  <c r="BJ81" i="36"/>
  <c r="CS88" i="36"/>
  <c r="X118" i="36"/>
  <c r="CH62" i="36"/>
  <c r="BI106" i="36"/>
  <c r="BM143" i="36"/>
  <c r="BG72" i="36"/>
  <c r="AO80" i="36"/>
  <c r="CX59" i="36"/>
  <c r="R63" i="36"/>
  <c r="CZ82" i="36"/>
  <c r="BJ100" i="36"/>
  <c r="BR120" i="36"/>
  <c r="CO117" i="36"/>
  <c r="CM145" i="36"/>
  <c r="AI72" i="36"/>
  <c r="CF92" i="36"/>
  <c r="BY134" i="36"/>
  <c r="AR141" i="36"/>
  <c r="AI104" i="36"/>
  <c r="Q87" i="36"/>
  <c r="X115" i="36"/>
  <c r="BG66" i="36"/>
  <c r="CW125" i="36"/>
  <c r="C61" i="36"/>
  <c r="AK123" i="36"/>
  <c r="CA80" i="36"/>
  <c r="P63" i="36"/>
  <c r="CH123" i="36"/>
  <c r="CD122" i="36"/>
  <c r="AD128" i="36"/>
  <c r="AY102" i="36"/>
  <c r="R128" i="36"/>
  <c r="L126" i="36"/>
  <c r="AH131" i="36"/>
  <c r="CO118" i="36"/>
  <c r="AF107" i="36"/>
  <c r="AD105" i="36"/>
  <c r="CC72" i="36"/>
  <c r="C64" i="36"/>
  <c r="BC68" i="36"/>
  <c r="C129" i="36"/>
  <c r="AA153" i="36"/>
  <c r="CF137" i="36"/>
  <c r="CE62" i="36"/>
  <c r="R105" i="36"/>
  <c r="Y63" i="36"/>
  <c r="CR79" i="36"/>
  <c r="AG126" i="36"/>
  <c r="BV134" i="36"/>
  <c r="Y123" i="36"/>
  <c r="AX164" i="36"/>
  <c r="CN126" i="36"/>
  <c r="CW83" i="36"/>
  <c r="BK92" i="36"/>
  <c r="H86" i="36"/>
  <c r="CW69" i="36"/>
  <c r="CU66" i="36"/>
  <c r="CT64" i="36"/>
  <c r="AM64" i="36"/>
  <c r="BA106" i="36"/>
  <c r="Q123" i="36"/>
  <c r="AV137" i="36"/>
  <c r="CC127" i="36"/>
  <c r="BM137" i="36"/>
  <c r="CC87" i="36"/>
  <c r="BF95" i="36"/>
  <c r="AI105" i="36"/>
  <c r="K121" i="36"/>
  <c r="AB139" i="36"/>
  <c r="BC133" i="36"/>
  <c r="AP95" i="36"/>
  <c r="CE100" i="36"/>
  <c r="U123" i="36"/>
  <c r="N137" i="36"/>
  <c r="AX136" i="36"/>
  <c r="O159" i="36"/>
  <c r="BI94" i="36"/>
  <c r="Z137" i="36"/>
  <c r="CY124" i="36"/>
  <c r="AO134" i="36"/>
  <c r="Z150" i="36"/>
  <c r="AT99" i="36"/>
  <c r="M136" i="36"/>
  <c r="CG66" i="36"/>
  <c r="D134" i="36"/>
  <c r="BQ133" i="36"/>
  <c r="T92" i="36"/>
  <c r="I62" i="36"/>
  <c r="CA123" i="36"/>
  <c r="CW154" i="36"/>
  <c r="N122" i="36"/>
  <c r="BY106" i="36"/>
  <c r="AP87" i="36"/>
  <c r="CR120" i="36"/>
  <c r="AP129" i="36"/>
  <c r="BL114" i="36"/>
  <c r="X75" i="36"/>
  <c r="AJ116" i="36"/>
  <c r="BU127" i="36"/>
  <c r="BC116" i="36"/>
  <c r="E146" i="36"/>
  <c r="CE129" i="36"/>
  <c r="CX120" i="36"/>
  <c r="CP119" i="36"/>
  <c r="AS121" i="36"/>
  <c r="BQ123" i="36"/>
  <c r="AM141" i="36"/>
  <c r="D137" i="36"/>
  <c r="D121" i="36"/>
  <c r="AM81" i="36"/>
  <c r="N140" i="36"/>
  <c r="BF100" i="36"/>
  <c r="BP99" i="36"/>
  <c r="S141" i="36"/>
  <c r="BG122" i="36"/>
  <c r="BF156" i="36"/>
  <c r="AC114" i="36"/>
  <c r="N123" i="36"/>
  <c r="BZ75" i="36"/>
  <c r="AH91" i="36"/>
  <c r="CB144" i="36"/>
  <c r="BB72" i="36"/>
  <c r="X90" i="36"/>
  <c r="D91" i="36"/>
  <c r="AW128" i="36"/>
  <c r="AO99" i="36"/>
  <c r="O137" i="36"/>
  <c r="BZ134" i="36"/>
  <c r="BM100" i="36"/>
  <c r="BZ100" i="36"/>
  <c r="CF150" i="36"/>
  <c r="BB120" i="36"/>
  <c r="Z87" i="36"/>
  <c r="BL164" i="36"/>
  <c r="AC92" i="36"/>
  <c r="U126" i="36"/>
  <c r="I134" i="36"/>
  <c r="AZ62" i="36"/>
  <c r="AW106" i="36"/>
  <c r="BK121" i="36"/>
  <c r="AQ62" i="36"/>
  <c r="BX100" i="36"/>
  <c r="BJ62" i="36"/>
  <c r="CB89" i="36"/>
  <c r="CQ67" i="36"/>
  <c r="D159" i="36"/>
  <c r="K127" i="36"/>
  <c r="G149" i="36"/>
  <c r="AH124" i="36"/>
  <c r="BK100" i="36"/>
  <c r="CC152" i="36"/>
  <c r="BQ120" i="36"/>
  <c r="BA89" i="36"/>
  <c r="M141" i="36"/>
  <c r="AZ122" i="36"/>
  <c r="BP157" i="36"/>
  <c r="P60" i="36"/>
  <c r="AC60" i="36"/>
  <c r="CZ67" i="36"/>
  <c r="D141" i="36"/>
  <c r="AN89" i="36"/>
  <c r="AK137" i="36"/>
  <c r="CA89" i="36"/>
  <c r="BN129" i="36"/>
  <c r="BL122" i="36"/>
  <c r="AJ81" i="36"/>
  <c r="AY100" i="36"/>
  <c r="T134" i="36"/>
  <c r="R113" i="36"/>
  <c r="V62" i="36"/>
  <c r="CV103" i="36"/>
  <c r="Z86" i="36"/>
  <c r="BD129" i="36"/>
  <c r="BY83" i="36"/>
  <c r="CD137" i="36"/>
  <c r="W134" i="36"/>
  <c r="AV120" i="36"/>
  <c r="BJ80" i="36"/>
  <c r="BQ134" i="36"/>
  <c r="Q113" i="36"/>
  <c r="X63" i="36"/>
  <c r="AM102" i="36"/>
  <c r="AN140" i="36"/>
  <c r="CV63" i="36"/>
  <c r="AM72" i="36"/>
  <c r="AS123" i="36"/>
  <c r="CY105" i="36"/>
  <c r="AW66" i="36"/>
  <c r="G134" i="36"/>
  <c r="M123" i="36"/>
  <c r="BY143" i="36"/>
  <c r="AK134" i="36"/>
  <c r="AW111" i="36"/>
  <c r="F146" i="36"/>
  <c r="H130" i="36"/>
  <c r="M129" i="36"/>
  <c r="AB85" i="36"/>
  <c r="AM73" i="36"/>
  <c r="AZ134" i="36"/>
  <c r="CZ120" i="36"/>
  <c r="BL85" i="36"/>
  <c r="BO102" i="36"/>
  <c r="BN72" i="36"/>
  <c r="CU117" i="36"/>
  <c r="BD104" i="36"/>
  <c r="BL128" i="36"/>
  <c r="AI98" i="36"/>
  <c r="F115" i="36"/>
  <c r="X92" i="36"/>
  <c r="CQ128" i="36"/>
  <c r="L92" i="36"/>
  <c r="BU95" i="36"/>
  <c r="CB136" i="36"/>
  <c r="CC90" i="36"/>
  <c r="O130" i="36"/>
  <c r="CV124" i="36"/>
  <c r="CN78" i="36"/>
  <c r="CT115" i="36"/>
  <c r="BZ164" i="36"/>
  <c r="M131" i="36"/>
  <c r="AG125" i="36"/>
  <c r="BY149" i="36"/>
  <c r="CU124" i="36"/>
  <c r="S92" i="36"/>
  <c r="BP68" i="36"/>
  <c r="CG120" i="36"/>
  <c r="BT116" i="36"/>
  <c r="AZ98" i="36"/>
  <c r="G127" i="36"/>
  <c r="CT88" i="36"/>
  <c r="AJ94" i="36"/>
  <c r="Z130" i="36"/>
  <c r="CN120" i="36"/>
  <c r="U144" i="36"/>
  <c r="BV143" i="36"/>
  <c r="BG73" i="36"/>
  <c r="AH153" i="36"/>
  <c r="J159" i="36"/>
  <c r="M134" i="36"/>
  <c r="AW113" i="36"/>
  <c r="P121" i="36"/>
  <c r="BT127" i="36"/>
  <c r="AK80" i="36"/>
  <c r="BO116" i="36"/>
  <c r="AT102" i="36"/>
  <c r="D125" i="36"/>
  <c r="M153" i="36"/>
  <c r="AU161" i="36"/>
  <c r="AB105" i="36"/>
  <c r="BM129" i="36"/>
  <c r="BT164" i="36"/>
  <c r="L134" i="36"/>
  <c r="D131" i="36"/>
  <c r="CY137" i="36"/>
  <c r="BJ145" i="36"/>
  <c r="BE164" i="36"/>
  <c r="U153" i="36"/>
  <c r="CC113" i="36"/>
  <c r="T113" i="36"/>
  <c r="P117" i="36"/>
  <c r="X122" i="36"/>
  <c r="AG134" i="36"/>
  <c r="BE127" i="36"/>
  <c r="AS79" i="36"/>
  <c r="AS149" i="36"/>
  <c r="V105" i="36"/>
  <c r="BE132" i="36"/>
  <c r="AV113" i="36"/>
  <c r="CE149" i="36"/>
  <c r="AB149" i="36"/>
  <c r="BC137" i="36"/>
  <c r="AP79" i="36"/>
  <c r="CE98" i="36"/>
  <c r="AI71" i="36"/>
  <c r="CY81" i="36"/>
  <c r="W123" i="36"/>
  <c r="AE136" i="36"/>
  <c r="T150" i="36"/>
  <c r="AY161" i="36"/>
  <c r="CO124" i="36"/>
  <c r="AT135" i="36"/>
  <c r="BA118" i="36"/>
  <c r="F114" i="36"/>
  <c r="V162" i="36"/>
  <c r="E99" i="36"/>
  <c r="BA119" i="36"/>
  <c r="AI124" i="36"/>
  <c r="CP111" i="36"/>
  <c r="F69" i="36"/>
  <c r="CF100" i="36"/>
  <c r="CC120" i="36"/>
  <c r="BD66" i="36"/>
  <c r="BM83" i="36"/>
  <c r="CT100" i="36"/>
  <c r="Z164" i="36"/>
  <c r="BB134" i="36"/>
  <c r="U86" i="36"/>
  <c r="BC120" i="36"/>
  <c r="G123" i="36"/>
  <c r="CG150" i="36"/>
  <c r="BH66" i="36"/>
  <c r="BO129" i="36"/>
  <c r="BV164" i="36"/>
  <c r="AV141" i="36"/>
  <c r="BS83" i="36"/>
  <c r="CD150" i="36"/>
  <c r="AX157" i="36"/>
  <c r="AJ89" i="36"/>
  <c r="AT164" i="36"/>
  <c r="AW122" i="36"/>
  <c r="CH134" i="36"/>
  <c r="BL121" i="36"/>
  <c r="AM129" i="36"/>
  <c r="AY143" i="36"/>
  <c r="O91" i="36"/>
  <c r="BC145" i="36"/>
  <c r="CH100" i="36"/>
  <c r="AD159" i="36"/>
  <c r="CH80" i="36"/>
  <c r="CV69" i="36"/>
  <c r="AD121" i="36"/>
  <c r="S100" i="36"/>
  <c r="CR92" i="36"/>
  <c r="AM121" i="36"/>
  <c r="CN100" i="36"/>
  <c r="AA128" i="36"/>
  <c r="CR117" i="36"/>
  <c r="BP134" i="36"/>
  <c r="AT127" i="36"/>
  <c r="S86" i="36"/>
  <c r="AO137" i="36"/>
  <c r="CW130" i="36"/>
  <c r="AS111" i="36"/>
  <c r="AK106" i="36"/>
  <c r="AA62" i="36"/>
  <c r="BU102" i="36"/>
  <c r="AE124" i="36"/>
  <c r="AS72" i="36"/>
  <c r="CY115" i="36"/>
  <c r="AZ92" i="36"/>
  <c r="E123" i="36"/>
  <c r="W105" i="36"/>
  <c r="CX69" i="36"/>
  <c r="BX73" i="36"/>
  <c r="AB61" i="36"/>
  <c r="BB140" i="36"/>
  <c r="BG104" i="36"/>
  <c r="BZ102" i="36"/>
  <c r="L121" i="36"/>
  <c r="BO122" i="36"/>
  <c r="CQ92" i="36"/>
  <c r="BO73" i="36"/>
  <c r="J87" i="36"/>
  <c r="BA100" i="36"/>
  <c r="AJ141" i="36"/>
  <c r="BS157" i="36"/>
  <c r="CF99" i="36"/>
  <c r="T95" i="36"/>
  <c r="BL111" i="36"/>
  <c r="R125" i="36"/>
  <c r="Y64" i="36"/>
  <c r="CY145" i="36"/>
  <c r="P159" i="36"/>
  <c r="CB102" i="36"/>
  <c r="CA129" i="36"/>
  <c r="AQ141" i="36"/>
  <c r="CN83" i="36"/>
  <c r="CV130" i="36"/>
  <c r="CS146" i="36"/>
  <c r="CB141" i="36"/>
  <c r="CH145" i="36"/>
  <c r="P127" i="36"/>
  <c r="X107" i="36"/>
  <c r="AV94" i="36"/>
  <c r="BD152" i="36"/>
  <c r="CE111" i="36"/>
  <c r="X159" i="36"/>
  <c r="AK66" i="36"/>
  <c r="S126" i="36"/>
  <c r="BT134" i="36"/>
  <c r="BV122" i="36"/>
  <c r="H107" i="36"/>
  <c r="J131" i="36"/>
  <c r="AE114" i="36"/>
  <c r="R121" i="36"/>
  <c r="BU128" i="36"/>
  <c r="BJ64" i="36"/>
  <c r="AW140" i="36"/>
  <c r="BP120" i="36"/>
  <c r="AM116" i="36"/>
  <c r="AT157" i="36"/>
  <c r="CE128" i="36"/>
  <c r="Q115" i="36"/>
  <c r="AC141" i="36"/>
  <c r="K153" i="36"/>
  <c r="BW149" i="36"/>
  <c r="F139" i="36"/>
  <c r="BU123" i="36"/>
  <c r="AC126" i="36"/>
  <c r="BX99" i="36"/>
  <c r="BD75" i="36"/>
  <c r="CD141" i="36"/>
  <c r="AO143" i="36"/>
  <c r="I150" i="36"/>
  <c r="AJ87" i="36"/>
  <c r="CF136" i="36"/>
  <c r="AN128" i="36"/>
  <c r="AJ133" i="36"/>
  <c r="BP143" i="36"/>
  <c r="W75" i="36"/>
  <c r="CC104" i="36"/>
  <c r="CS78" i="36"/>
  <c r="AS140" i="36"/>
  <c r="BG136" i="36"/>
  <c r="U107" i="36"/>
  <c r="AU83" i="36"/>
  <c r="V125" i="36"/>
  <c r="E118" i="36"/>
  <c r="U85" i="36"/>
  <c r="BG140" i="36"/>
  <c r="AM157" i="36"/>
  <c r="AI141" i="36"/>
  <c r="BE141" i="36"/>
  <c r="C87" i="36"/>
  <c r="BD134" i="36"/>
  <c r="CD66" i="36"/>
  <c r="BX83" i="36"/>
  <c r="AL106" i="36"/>
  <c r="CQ111" i="36"/>
  <c r="BI132" i="36"/>
  <c r="CE66" i="36"/>
  <c r="BA150" i="36"/>
  <c r="CS135" i="36"/>
  <c r="CC106" i="36"/>
  <c r="G126" i="36"/>
  <c r="AX100" i="36"/>
  <c r="CO92" i="36"/>
  <c r="CM102" i="36"/>
  <c r="W127" i="36"/>
  <c r="CQ100" i="36"/>
  <c r="BS129" i="36"/>
  <c r="T86" i="36"/>
  <c r="AK143" i="36"/>
  <c r="BI120" i="36"/>
  <c r="CS113" i="36"/>
  <c r="BX66" i="36"/>
  <c r="CP81" i="36"/>
  <c r="BW134" i="36"/>
  <c r="CO105" i="36"/>
  <c r="I123" i="36"/>
  <c r="BM141" i="36"/>
  <c r="CB143" i="36"/>
  <c r="BO100" i="36"/>
  <c r="AG159" i="36"/>
  <c r="CF132" i="36"/>
  <c r="X128" i="36"/>
  <c r="BK89" i="36"/>
  <c r="K131" i="36"/>
  <c r="BO121" i="36"/>
  <c r="BI89" i="36"/>
  <c r="BB89" i="36"/>
  <c r="J121" i="36"/>
  <c r="V126" i="36"/>
  <c r="BW102" i="36"/>
  <c r="AS122" i="36"/>
  <c r="CP92" i="36"/>
  <c r="CG94" i="36"/>
  <c r="AI123" i="36"/>
  <c r="AP132" i="36"/>
  <c r="BW89" i="36"/>
  <c r="R164" i="36"/>
  <c r="BS94" i="36"/>
  <c r="Q86" i="36"/>
  <c r="CW64" i="36"/>
  <c r="R87" i="36"/>
  <c r="BO89" i="36"/>
  <c r="CO71" i="36"/>
  <c r="CM125" i="36"/>
  <c r="AE87" i="36"/>
  <c r="P131" i="36"/>
  <c r="CC62" i="36"/>
  <c r="AZ140" i="36"/>
  <c r="CB106" i="36"/>
  <c r="BO62" i="36"/>
  <c r="AS132" i="36"/>
  <c r="U115" i="36"/>
  <c r="W92" i="36"/>
  <c r="CR128" i="36"/>
  <c r="Y76" i="36"/>
  <c r="BY95" i="36"/>
  <c r="CF64" i="36"/>
  <c r="BO164" i="36"/>
  <c r="AM122" i="36"/>
  <c r="X153" i="36"/>
  <c r="BQ152" i="36"/>
  <c r="J91" i="36"/>
  <c r="D139" i="36"/>
  <c r="BT95" i="36"/>
  <c r="AG124" i="36"/>
  <c r="Q118" i="36"/>
  <c r="AU62" i="36"/>
  <c r="G105" i="36"/>
  <c r="L114" i="36"/>
  <c r="AQ92" i="36"/>
  <c r="CC116" i="36"/>
  <c r="N86" i="36"/>
  <c r="AU66" i="36"/>
  <c r="BM72" i="36"/>
  <c r="I89" i="36"/>
  <c r="AP100" i="36"/>
  <c r="AJ111" i="36"/>
  <c r="BB152" i="36"/>
  <c r="M130" i="36"/>
  <c r="BI134" i="36"/>
  <c r="N128" i="36"/>
  <c r="AU129" i="36"/>
  <c r="Z89" i="36"/>
  <c r="AP150" i="36"/>
  <c r="Z114" i="36"/>
  <c r="J127" i="36"/>
  <c r="AI91" i="36"/>
  <c r="CA132" i="36"/>
  <c r="CH122" i="36"/>
  <c r="AC159" i="36"/>
  <c r="CB150" i="36"/>
  <c r="AI133" i="36"/>
  <c r="CZ109" i="36"/>
  <c r="BX161" i="36"/>
  <c r="CD106" i="36"/>
  <c r="BZ122" i="36"/>
  <c r="BH100" i="36"/>
  <c r="BZ137" i="36"/>
  <c r="BJ150" i="36"/>
  <c r="BS85" i="36"/>
  <c r="E95" i="36"/>
  <c r="AD163" i="36"/>
  <c r="F124" i="36"/>
  <c r="BG134" i="36"/>
  <c r="BK157" i="36"/>
  <c r="AZ116" i="36"/>
  <c r="F105" i="36"/>
  <c r="O139" i="36"/>
  <c r="CR135" i="36"/>
  <c r="G129" i="36"/>
  <c r="AJ137" i="36"/>
  <c r="BF132" i="36"/>
  <c r="F141" i="36"/>
  <c r="BD73" i="36"/>
  <c r="C160" i="36"/>
  <c r="BF120" i="36"/>
  <c r="L140" i="36"/>
  <c r="W100" i="36"/>
  <c r="C162" i="36"/>
  <c r="CH129" i="36"/>
  <c r="BO133" i="36"/>
  <c r="BA143" i="36"/>
  <c r="BP152" i="36"/>
  <c r="AH149" i="36"/>
  <c r="BQ119" i="36"/>
  <c r="AI144" i="36"/>
  <c r="AC140" i="36"/>
  <c r="CE119" i="36"/>
  <c r="I128" i="36"/>
  <c r="CB121" i="36"/>
  <c r="BJ119" i="36"/>
  <c r="AK100" i="36"/>
  <c r="AL123" i="36"/>
  <c r="CT146" i="36"/>
  <c r="BD157" i="36"/>
  <c r="O123" i="36"/>
  <c r="G159" i="36"/>
  <c r="BO150" i="36"/>
  <c r="AS100" i="36"/>
  <c r="CC145" i="36"/>
  <c r="CR78" i="36"/>
  <c r="E159" i="36"/>
  <c r="CV105" i="36"/>
  <c r="AS141" i="36"/>
  <c r="CF143" i="36"/>
  <c r="AA164" i="36"/>
  <c r="AA141" i="36"/>
  <c r="BO141" i="36"/>
  <c r="CN115" i="36"/>
  <c r="AF164" i="36"/>
  <c r="AV122" i="36"/>
  <c r="CV135" i="36"/>
  <c r="CD132" i="36"/>
  <c r="AZ121" i="36"/>
  <c r="H121" i="36"/>
  <c r="CR113" i="36"/>
  <c r="BQ89" i="36"/>
  <c r="CN65" i="36"/>
  <c r="BV127" i="36"/>
  <c r="BH143" i="36"/>
  <c r="BS127" i="36"/>
  <c r="CY64" i="36"/>
  <c r="AE128" i="36"/>
  <c r="BM94" i="36"/>
  <c r="C146" i="36"/>
  <c r="I115" i="36"/>
  <c r="CQ71" i="36"/>
  <c r="F121" i="36"/>
  <c r="BE95" i="36"/>
  <c r="G141" i="36"/>
  <c r="CU128" i="36"/>
  <c r="N146" i="36"/>
  <c r="CO83" i="36"/>
  <c r="BL89" i="36"/>
  <c r="J115" i="36"/>
  <c r="AG60" i="36"/>
  <c r="AY121" i="36"/>
  <c r="AU92" i="36"/>
  <c r="G118" i="36"/>
  <c r="CT118" i="36"/>
  <c r="CM78" i="36"/>
  <c r="BY73" i="36"/>
  <c r="AI89" i="36"/>
  <c r="AE92" i="36"/>
  <c r="D123" i="36"/>
  <c r="AY111" i="36"/>
  <c r="W64" i="36"/>
  <c r="CM126" i="36"/>
  <c r="Y153" i="36"/>
  <c r="AC124" i="36"/>
  <c r="AG163" i="36"/>
  <c r="AQ64" i="36"/>
  <c r="CG134" i="36"/>
  <c r="BT104" i="36"/>
  <c r="CC85" i="36"/>
  <c r="O118" i="36"/>
  <c r="U131" i="36"/>
  <c r="P89" i="36"/>
  <c r="BR141" i="36"/>
  <c r="AR62" i="36"/>
  <c r="AD113" i="36"/>
  <c r="AB123" i="36"/>
  <c r="W159" i="36"/>
  <c r="BW85" i="36"/>
  <c r="BB132" i="36"/>
  <c r="CZ115" i="36"/>
  <c r="BM132" i="36"/>
  <c r="BN100" i="36"/>
  <c r="AR129" i="36"/>
  <c r="BT72" i="36"/>
  <c r="BH80" i="36"/>
  <c r="CY82" i="36"/>
  <c r="AI137" i="36"/>
  <c r="BO94" i="36"/>
  <c r="BB99" i="36"/>
  <c r="AO68" i="36"/>
  <c r="CM90" i="36"/>
  <c r="BN127" i="36"/>
  <c r="CM103" i="36"/>
  <c r="AZ104" i="36"/>
  <c r="AE62" i="36"/>
  <c r="BW73" i="36"/>
  <c r="O121" i="36"/>
  <c r="BV96" i="36"/>
  <c r="CF62" i="36"/>
  <c r="AU123" i="36"/>
  <c r="CH89" i="36"/>
  <c r="BN91" i="36"/>
  <c r="CV154" i="36"/>
  <c r="BQ79" i="36"/>
  <c r="CU64" i="36"/>
  <c r="BS87" i="36"/>
  <c r="CY90" i="36"/>
  <c r="AA140" i="36"/>
  <c r="K122" i="36"/>
  <c r="X95" i="36"/>
  <c r="AO79" i="36"/>
  <c r="L118" i="36"/>
  <c r="CQ88" i="36"/>
  <c r="AU67" i="36"/>
  <c r="CH150" i="36"/>
  <c r="CU91" i="36"/>
  <c r="BR128" i="36"/>
  <c r="I126" i="36"/>
  <c r="CA157" i="36"/>
  <c r="AQ153" i="36"/>
  <c r="C128" i="36"/>
  <c r="AG63" i="36"/>
  <c r="AO111" i="36"/>
  <c r="E136" i="36"/>
  <c r="BM106" i="36"/>
  <c r="CR118" i="36"/>
  <c r="BW64" i="36"/>
  <c r="K118" i="36"/>
  <c r="T110" i="36"/>
  <c r="D114" i="36"/>
  <c r="CG128" i="36"/>
  <c r="BJ137" i="36"/>
  <c r="C105" i="36"/>
  <c r="AC99" i="36"/>
  <c r="BM74" i="36"/>
  <c r="W62" i="36"/>
  <c r="BK107" i="36"/>
  <c r="R139" i="36"/>
  <c r="AN116" i="36"/>
  <c r="CU113" i="36"/>
  <c r="BL99" i="36"/>
  <c r="W141" i="36"/>
  <c r="AQ152" i="36"/>
  <c r="AI127" i="36"/>
  <c r="AO66" i="36"/>
  <c r="W122" i="36"/>
  <c r="BP75" i="36"/>
  <c r="U137" i="36"/>
  <c r="C113" i="36"/>
  <c r="BF107" i="36"/>
  <c r="X132" i="36"/>
  <c r="CG127" i="36"/>
  <c r="N116" i="36"/>
  <c r="BD100" i="36"/>
  <c r="C114" i="36"/>
  <c r="CU118" i="36"/>
  <c r="AJ83" i="36"/>
  <c r="AJ128" i="36"/>
  <c r="AN95" i="36"/>
  <c r="BW164" i="36"/>
  <c r="I90" i="36"/>
  <c r="Y87" i="36"/>
  <c r="CR131" i="36"/>
  <c r="T91" i="36"/>
  <c r="CF66" i="36"/>
  <c r="Q130" i="36"/>
  <c r="CU67" i="36"/>
  <c r="O69" i="36"/>
  <c r="CN64" i="36"/>
  <c r="AH121" i="36"/>
  <c r="AA92" i="36"/>
  <c r="AH105" i="36"/>
  <c r="CT82" i="36"/>
  <c r="H118" i="36"/>
  <c r="T128" i="36"/>
  <c r="Q124" i="36"/>
  <c r="CC96" i="36"/>
  <c r="BN111" i="36"/>
  <c r="BT75" i="36"/>
  <c r="BL96" i="36"/>
  <c r="AK141" i="36"/>
  <c r="BJ107" i="36"/>
  <c r="CB118" i="36"/>
  <c r="BC107" i="36"/>
  <c r="CV59" i="36"/>
  <c r="G116" i="36"/>
  <c r="BN83" i="36"/>
  <c r="AX105" i="36"/>
  <c r="BK73" i="36"/>
  <c r="BY74" i="36"/>
  <c r="BN114" i="36"/>
  <c r="BM105" i="36"/>
  <c r="AS135" i="36"/>
  <c r="AB132" i="36"/>
  <c r="AJ149" i="36"/>
  <c r="N99" i="36"/>
  <c r="AG75" i="36"/>
  <c r="Q95" i="36"/>
  <c r="AK79" i="36"/>
  <c r="AH86" i="36"/>
  <c r="E92" i="36"/>
  <c r="CA66" i="36"/>
  <c r="BF163" i="36"/>
  <c r="AL121" i="36"/>
  <c r="AK124" i="36"/>
  <c r="M126" i="36"/>
  <c r="AP80" i="36"/>
  <c r="CW132" i="36"/>
  <c r="CU120" i="36"/>
  <c r="G131" i="36"/>
  <c r="CV128" i="36"/>
  <c r="CF104" i="36"/>
  <c r="CC114" i="36"/>
  <c r="AM96" i="36"/>
  <c r="CE121" i="36"/>
  <c r="T101" i="36"/>
  <c r="BS120" i="36"/>
  <c r="C99" i="36"/>
  <c r="BV95" i="36"/>
  <c r="Y129" i="36"/>
  <c r="BP62" i="36"/>
  <c r="CD113" i="36"/>
  <c r="AX103" i="36"/>
  <c r="V69" i="36"/>
  <c r="AG164" i="36"/>
  <c r="N124" i="36"/>
  <c r="CF103" i="36"/>
  <c r="I125" i="36"/>
  <c r="Y107" i="36"/>
  <c r="S106" i="36"/>
  <c r="W131" i="36"/>
  <c r="I110" i="36"/>
  <c r="CX137" i="36"/>
  <c r="BQ153" i="36"/>
  <c r="BF164" i="36"/>
  <c r="S128" i="36"/>
  <c r="BU111" i="36"/>
  <c r="AO133" i="36"/>
  <c r="AP99" i="36"/>
  <c r="AV124" i="36"/>
  <c r="BP92" i="36"/>
  <c r="AP116" i="36"/>
  <c r="CC136" i="36"/>
  <c r="CA163" i="36"/>
  <c r="D90" i="36"/>
  <c r="AL140" i="36"/>
  <c r="BC104" i="36"/>
  <c r="N106" i="36"/>
  <c r="AI90" i="36"/>
  <c r="Q127" i="36"/>
  <c r="CS77" i="36"/>
  <c r="BX120" i="36"/>
  <c r="Z106" i="36"/>
  <c r="BH104" i="36"/>
  <c r="CE133" i="36"/>
  <c r="BG135" i="36"/>
  <c r="CZ69" i="36"/>
  <c r="M162" i="36"/>
  <c r="BF153" i="36"/>
  <c r="N75" i="36"/>
  <c r="AU122" i="36"/>
  <c r="AI74" i="36"/>
  <c r="Q106" i="36"/>
  <c r="CN122" i="36"/>
  <c r="AF91" i="36"/>
  <c r="BP64" i="36"/>
  <c r="AP106" i="36"/>
  <c r="BW81" i="36"/>
  <c r="BC121" i="36"/>
  <c r="AU116" i="36"/>
  <c r="J163" i="36"/>
  <c r="BZ116" i="36"/>
  <c r="C69" i="36"/>
  <c r="P116" i="36"/>
  <c r="X149" i="36"/>
  <c r="F162" i="36"/>
  <c r="O113" i="36"/>
  <c r="CD145" i="36"/>
  <c r="X124" i="36"/>
  <c r="Z125" i="36"/>
  <c r="C109" i="36"/>
  <c r="I131" i="36"/>
  <c r="BH156" i="36"/>
  <c r="BF114" i="36"/>
  <c r="CT117" i="36"/>
  <c r="U136" i="36"/>
  <c r="BR122" i="36"/>
  <c r="BK66" i="36"/>
  <c r="Q150" i="36"/>
  <c r="BQ102" i="36"/>
  <c r="CX146" i="36"/>
  <c r="AY137" i="36"/>
  <c r="AE129" i="36"/>
  <c r="CA99" i="36"/>
  <c r="BC67" i="36"/>
  <c r="C117" i="36"/>
  <c r="BJ157" i="36"/>
  <c r="AE110" i="36"/>
  <c r="Q75" i="36"/>
  <c r="CD156" i="36"/>
  <c r="AT137" i="36"/>
  <c r="BX133" i="36"/>
  <c r="CY98" i="36"/>
  <c r="AI163" i="36"/>
  <c r="AG162" i="36"/>
  <c r="AQ156" i="36"/>
  <c r="AH107" i="36"/>
  <c r="BM116" i="36"/>
  <c r="L164" i="36"/>
  <c r="BH132" i="36"/>
  <c r="BP164" i="36"/>
  <c r="CC141" i="36"/>
  <c r="AF146" i="36"/>
  <c r="BG157" i="36"/>
  <c r="CM69" i="36"/>
  <c r="BO66" i="36"/>
  <c r="BH145" i="36"/>
  <c r="BU150" i="36"/>
  <c r="AX150" i="36"/>
  <c r="W149" i="36"/>
  <c r="W146" i="36"/>
  <c r="CB157" i="36"/>
  <c r="AO141" i="36"/>
  <c r="CG141" i="36"/>
  <c r="X131" i="36"/>
  <c r="CG62" i="36"/>
  <c r="AY62" i="36"/>
  <c r="AP62" i="36"/>
  <c r="BJ122" i="36"/>
  <c r="AU145" i="36"/>
  <c r="AI94" i="36"/>
  <c r="H105" i="36"/>
  <c r="R123" i="36"/>
  <c r="AW120" i="36"/>
  <c r="AQ150" i="36"/>
  <c r="AG91" i="36"/>
  <c r="AH87" i="36"/>
  <c r="AT120" i="36"/>
  <c r="AL83" i="36"/>
  <c r="AS83" i="36"/>
  <c r="AJ132" i="36"/>
  <c r="BQ73" i="36"/>
  <c r="Z91" i="36"/>
  <c r="CU126" i="36"/>
  <c r="BS123" i="36"/>
  <c r="Q85" i="36"/>
  <c r="AI95" i="36"/>
  <c r="AX92" i="36"/>
  <c r="R131" i="36"/>
  <c r="CO69" i="36"/>
  <c r="Y146" i="36"/>
  <c r="BB94" i="36"/>
  <c r="CW146" i="36"/>
  <c r="BO104" i="36"/>
  <c r="AF100" i="36"/>
  <c r="AK157" i="36"/>
  <c r="AZ102" i="36"/>
  <c r="AQ145" i="36"/>
  <c r="G91" i="36"/>
  <c r="CW102" i="36"/>
  <c r="AF163" i="36"/>
  <c r="BL62" i="36"/>
  <c r="CX112" i="36"/>
  <c r="BD140" i="36"/>
  <c r="V130" i="36"/>
  <c r="CO120" i="36"/>
  <c r="AK92" i="36"/>
  <c r="AH100" i="36"/>
  <c r="CB72" i="36"/>
  <c r="M64" i="36"/>
  <c r="AN102" i="36"/>
  <c r="AL99" i="36"/>
  <c r="AE75" i="36"/>
  <c r="BR123" i="36"/>
  <c r="P129" i="36"/>
  <c r="BG132" i="36"/>
  <c r="BI72" i="36"/>
  <c r="AC100" i="36"/>
  <c r="Y125" i="36"/>
  <c r="AB164" i="36"/>
  <c r="K85" i="36"/>
  <c r="BV129" i="36"/>
  <c r="AV95" i="36"/>
  <c r="AU137" i="36"/>
  <c r="E130" i="36"/>
  <c r="AN136" i="36"/>
  <c r="BE91" i="36"/>
  <c r="AU136" i="36"/>
  <c r="AQ127" i="36"/>
  <c r="AO150" i="36"/>
  <c r="AW95" i="36"/>
  <c r="AA99" i="36"/>
  <c r="AM66" i="36"/>
  <c r="AP92" i="36"/>
  <c r="BK122" i="36"/>
  <c r="BU137" i="36"/>
  <c r="CH64" i="36"/>
  <c r="AY122" i="36"/>
  <c r="P114" i="36"/>
  <c r="BZ140" i="36"/>
  <c r="BX140" i="36"/>
  <c r="AP91" i="36"/>
  <c r="BB127" i="36"/>
  <c r="K107" i="36"/>
  <c r="AJ120" i="36"/>
  <c r="D75" i="36"/>
  <c r="AS105" i="36"/>
  <c r="BN96" i="36"/>
  <c r="G100" i="36"/>
  <c r="CT132" i="36"/>
  <c r="BQ114" i="36"/>
  <c r="BG61" i="36"/>
  <c r="AP83" i="36"/>
  <c r="AT74" i="36"/>
  <c r="L141" i="36"/>
  <c r="U99" i="36"/>
  <c r="BF128" i="36"/>
  <c r="AB107" i="36"/>
  <c r="BN61" i="36"/>
  <c r="BP79" i="36"/>
  <c r="BB105" i="36"/>
  <c r="P146" i="36"/>
  <c r="CD61" i="36"/>
  <c r="BI102" i="36"/>
  <c r="AK96" i="36"/>
  <c r="AL85" i="36"/>
  <c r="CX77" i="36"/>
  <c r="BU83" i="36"/>
  <c r="T139" i="36"/>
  <c r="N125" i="36"/>
  <c r="AY116" i="36"/>
  <c r="J110" i="36"/>
  <c r="AC130" i="36"/>
  <c r="U100" i="36"/>
  <c r="L160" i="36"/>
  <c r="BM84" i="36"/>
  <c r="CV117" i="36"/>
  <c r="CY132" i="36"/>
  <c r="AW124" i="36"/>
  <c r="BM64" i="36"/>
  <c r="AF125" i="36"/>
  <c r="BT156" i="36"/>
  <c r="AK149" i="36"/>
  <c r="O107" i="36"/>
  <c r="CT151" i="36"/>
  <c r="U112" i="36"/>
  <c r="CE123" i="36"/>
  <c r="H141" i="36"/>
  <c r="BB135" i="36"/>
  <c r="AL164" i="36"/>
  <c r="CH144" i="36"/>
  <c r="BE99" i="36"/>
  <c r="BX121" i="36"/>
  <c r="BM111" i="36"/>
  <c r="Z126" i="36"/>
  <c r="BJ118" i="36"/>
  <c r="H109" i="36"/>
  <c r="AF160" i="36"/>
  <c r="AF90" i="36"/>
  <c r="AQ118" i="36"/>
  <c r="L90" i="36"/>
  <c r="U113" i="38"/>
  <c r="L114" i="38"/>
  <c r="Y115" i="38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DC165" i="35" l="1"/>
  <c r="AI165" i="36" s="1"/>
  <c r="DA166" i="35"/>
  <c r="P166" i="36" s="1"/>
  <c r="DC166" i="35"/>
  <c r="BK166" i="36" s="1"/>
  <c r="DA165" i="35"/>
  <c r="U165" i="36" s="1"/>
  <c r="DB165" i="35"/>
  <c r="CW165" i="36" s="1"/>
  <c r="DB166" i="35"/>
  <c r="A119" i="20"/>
  <c r="E118" i="20"/>
  <c r="C118" i="20"/>
  <c r="D118" i="20"/>
  <c r="B118" i="20"/>
  <c r="X115" i="38"/>
  <c r="I115" i="38"/>
  <c r="G25" i="37"/>
  <c r="M25" i="37" s="1"/>
  <c r="G25" i="40"/>
  <c r="N25" i="40" s="1"/>
  <c r="R25" i="40" s="1"/>
  <c r="M115" i="38"/>
  <c r="G115" i="38"/>
  <c r="L115" i="38"/>
  <c r="H115" i="38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F116" i="38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CK166" i="36" l="1"/>
  <c r="CJ166" i="36"/>
  <c r="CI166" i="36"/>
  <c r="CL165" i="36"/>
  <c r="CI165" i="36"/>
  <c r="CJ165" i="36"/>
  <c r="CL166" i="36"/>
  <c r="CK165" i="36"/>
  <c r="U115" i="38"/>
  <c r="BF165" i="36"/>
  <c r="AA166" i="36"/>
  <c r="BM165" i="36"/>
  <c r="BT165" i="36"/>
  <c r="AG166" i="36"/>
  <c r="BC165" i="36"/>
  <c r="BG165" i="36"/>
  <c r="CC165" i="36"/>
  <c r="BM166" i="36"/>
  <c r="BD165" i="36"/>
  <c r="AT166" i="36"/>
  <c r="J165" i="36"/>
  <c r="AF165" i="36"/>
  <c r="I166" i="36"/>
  <c r="AE166" i="36"/>
  <c r="M166" i="36"/>
  <c r="E166" i="36"/>
  <c r="W166" i="36"/>
  <c r="AF166" i="36"/>
  <c r="K166" i="36"/>
  <c r="AC166" i="36"/>
  <c r="AH166" i="36"/>
  <c r="O165" i="36"/>
  <c r="BL166" i="36"/>
  <c r="H165" i="36"/>
  <c r="AR165" i="36"/>
  <c r="BB165" i="36"/>
  <c r="M165" i="36"/>
  <c r="BX165" i="36"/>
  <c r="N165" i="36"/>
  <c r="CV165" i="36"/>
  <c r="CG165" i="36"/>
  <c r="G166" i="36"/>
  <c r="AO165" i="36"/>
  <c r="AM165" i="36"/>
  <c r="AU165" i="36"/>
  <c r="BY166" i="36"/>
  <c r="BR165" i="36"/>
  <c r="D166" i="36"/>
  <c r="Q165" i="36"/>
  <c r="T165" i="36"/>
  <c r="AA165" i="36"/>
  <c r="S165" i="36"/>
  <c r="AG165" i="36"/>
  <c r="P165" i="36"/>
  <c r="AE165" i="36"/>
  <c r="K165" i="36"/>
  <c r="C165" i="36"/>
  <c r="E165" i="36"/>
  <c r="AD165" i="36"/>
  <c r="X165" i="36"/>
  <c r="AH165" i="36"/>
  <c r="Y165" i="36"/>
  <c r="R165" i="36"/>
  <c r="AX165" i="36"/>
  <c r="BY165" i="36"/>
  <c r="CQ165" i="36"/>
  <c r="CX165" i="36"/>
  <c r="CU165" i="36"/>
  <c r="CT165" i="36"/>
  <c r="CO165" i="36"/>
  <c r="CP165" i="36"/>
  <c r="CR165" i="36"/>
  <c r="CN165" i="36"/>
  <c r="CY165" i="36"/>
  <c r="CZ165" i="36"/>
  <c r="CM165" i="36"/>
  <c r="V165" i="36"/>
  <c r="AV165" i="36"/>
  <c r="BN165" i="36"/>
  <c r="BZ165" i="36"/>
  <c r="BS165" i="36"/>
  <c r="AZ165" i="36"/>
  <c r="Y166" i="36"/>
  <c r="BE165" i="36"/>
  <c r="BU165" i="36"/>
  <c r="D165" i="36"/>
  <c r="AB166" i="36"/>
  <c r="CF165" i="36"/>
  <c r="S166" i="36"/>
  <c r="BW165" i="36"/>
  <c r="F165" i="36"/>
  <c r="AL165" i="36"/>
  <c r="AJ165" i="36"/>
  <c r="CO166" i="36"/>
  <c r="CM166" i="36"/>
  <c r="CQ166" i="36"/>
  <c r="CN166" i="36"/>
  <c r="CR166" i="36"/>
  <c r="CW166" i="36"/>
  <c r="CX166" i="36"/>
  <c r="CT166" i="36"/>
  <c r="CZ166" i="36"/>
  <c r="CS166" i="36"/>
  <c r="CV166" i="36"/>
  <c r="CY166" i="36"/>
  <c r="CU166" i="36"/>
  <c r="CP166" i="36"/>
  <c r="F166" i="36"/>
  <c r="R166" i="36"/>
  <c r="U166" i="36"/>
  <c r="V166" i="36"/>
  <c r="L166" i="36"/>
  <c r="T166" i="36"/>
  <c r="J166" i="36"/>
  <c r="C166" i="36"/>
  <c r="Z166" i="36"/>
  <c r="AQ165" i="36"/>
  <c r="CH165" i="36"/>
  <c r="CD165" i="36"/>
  <c r="W165" i="36"/>
  <c r="BA165" i="36"/>
  <c r="CS165" i="36"/>
  <c r="O166" i="36"/>
  <c r="AB165" i="36"/>
  <c r="AW165" i="36"/>
  <c r="AC165" i="36"/>
  <c r="Q166" i="36"/>
  <c r="AP165" i="36"/>
  <c r="AT165" i="36"/>
  <c r="BJ165" i="36"/>
  <c r="BB166" i="36"/>
  <c r="AN165" i="36"/>
  <c r="L165" i="36"/>
  <c r="AS165" i="36"/>
  <c r="CB165" i="36"/>
  <c r="BO165" i="36"/>
  <c r="I165" i="36"/>
  <c r="AD166" i="36"/>
  <c r="BH165" i="36"/>
  <c r="CE165" i="36"/>
  <c r="BI165" i="36"/>
  <c r="BV165" i="36"/>
  <c r="AK165" i="36"/>
  <c r="A120" i="20"/>
  <c r="B119" i="20"/>
  <c r="E119" i="20"/>
  <c r="C119" i="20"/>
  <c r="D119" i="20"/>
  <c r="BX167" i="35"/>
  <c r="BQ168" i="35"/>
  <c r="CE168" i="35"/>
  <c r="L167" i="35"/>
  <c r="CD167" i="35"/>
  <c r="AW168" i="35"/>
  <c r="AM168" i="35"/>
  <c r="BA167" i="35"/>
  <c r="BL168" i="35"/>
  <c r="CS167" i="35"/>
  <c r="CP168" i="35"/>
  <c r="AB168" i="35"/>
  <c r="AW167" i="35"/>
  <c r="CW168" i="35"/>
  <c r="U167" i="35"/>
  <c r="E168" i="35"/>
  <c r="CT168" i="35"/>
  <c r="CO167" i="35"/>
  <c r="AL167" i="35"/>
  <c r="AQ168" i="35"/>
  <c r="AA167" i="35"/>
  <c r="BZ167" i="35"/>
  <c r="BW168" i="35"/>
  <c r="G168" i="35"/>
  <c r="S168" i="35"/>
  <c r="CI167" i="35"/>
  <c r="L168" i="35"/>
  <c r="T168" i="35"/>
  <c r="BR167" i="35"/>
  <c r="AE167" i="35"/>
  <c r="BS168" i="35"/>
  <c r="K167" i="35"/>
  <c r="AD168" i="35"/>
  <c r="P167" i="35"/>
  <c r="BI168" i="35"/>
  <c r="AJ167" i="35"/>
  <c r="CQ167" i="35"/>
  <c r="AJ168" i="35"/>
  <c r="BG167" i="35"/>
  <c r="Q167" i="35"/>
  <c r="BD168" i="35"/>
  <c r="Z168" i="35"/>
  <c r="M168" i="35"/>
  <c r="CK168" i="35"/>
  <c r="CE167" i="35"/>
  <c r="BQ167" i="35"/>
  <c r="Q168" i="35"/>
  <c r="CC168" i="35"/>
  <c r="CH167" i="35"/>
  <c r="CG167" i="35"/>
  <c r="AQ167" i="35"/>
  <c r="CF167" i="35"/>
  <c r="AB167" i="35"/>
  <c r="BN167" i="35"/>
  <c r="AL168" i="35"/>
  <c r="AF168" i="35"/>
  <c r="BN168" i="35"/>
  <c r="AY168" i="35"/>
  <c r="G167" i="35"/>
  <c r="Y167" i="35"/>
  <c r="AP167" i="35"/>
  <c r="CT167" i="35"/>
  <c r="E167" i="35"/>
  <c r="CV168" i="35"/>
  <c r="CM168" i="35"/>
  <c r="BC168" i="35"/>
  <c r="CB167" i="35"/>
  <c r="CS168" i="35"/>
  <c r="BK167" i="35"/>
  <c r="CB168" i="35"/>
  <c r="AY167" i="35"/>
  <c r="BT168" i="35"/>
  <c r="AK168" i="35"/>
  <c r="AH167" i="35"/>
  <c r="CI168" i="35"/>
  <c r="BP168" i="35"/>
  <c r="AC168" i="35"/>
  <c r="AG168" i="35"/>
  <c r="CP167" i="35"/>
  <c r="AK167" i="35"/>
  <c r="CJ167" i="35"/>
  <c r="AU167" i="35"/>
  <c r="BE168" i="35"/>
  <c r="Z167" i="35"/>
  <c r="J168" i="35"/>
  <c r="N168" i="35"/>
  <c r="O168" i="35"/>
  <c r="AU168" i="35"/>
  <c r="AR167" i="35"/>
  <c r="AV168" i="35"/>
  <c r="AZ167" i="35"/>
  <c r="AE168" i="35"/>
  <c r="BI167" i="35"/>
  <c r="BM167" i="35"/>
  <c r="AC167" i="35"/>
  <c r="BO168" i="35"/>
  <c r="I167" i="35"/>
  <c r="AT167" i="35"/>
  <c r="BW167" i="35"/>
  <c r="CX168" i="35"/>
  <c r="CZ168" i="35"/>
  <c r="N167" i="35"/>
  <c r="AF167" i="35"/>
  <c r="BB168" i="35"/>
  <c r="D167" i="35"/>
  <c r="F167" i="35"/>
  <c r="BS167" i="35"/>
  <c r="BJ168" i="35"/>
  <c r="CA168" i="35"/>
  <c r="CG168" i="35"/>
  <c r="P168" i="35"/>
  <c r="X167" i="35"/>
  <c r="BB167" i="35"/>
  <c r="BG168" i="35"/>
  <c r="AZ168" i="35"/>
  <c r="BD167" i="35"/>
  <c r="AT168" i="35"/>
  <c r="BP167" i="35"/>
  <c r="CR167" i="35"/>
  <c r="M167" i="35"/>
  <c r="BJ167" i="35"/>
  <c r="AO167" i="35"/>
  <c r="CF168" i="35"/>
  <c r="BK168" i="35"/>
  <c r="CK167" i="35"/>
  <c r="BC167" i="35"/>
  <c r="K168" i="35"/>
  <c r="AS167" i="35"/>
  <c r="BT167" i="35"/>
  <c r="D168" i="35"/>
  <c r="BE167" i="35"/>
  <c r="R168" i="35"/>
  <c r="W168" i="35"/>
  <c r="AI168" i="35"/>
  <c r="F168" i="35"/>
  <c r="CZ167" i="35"/>
  <c r="CY168" i="35"/>
  <c r="AV167" i="35"/>
  <c r="C167" i="35"/>
  <c r="C168" i="35"/>
  <c r="CW167" i="35"/>
  <c r="CN167" i="35"/>
  <c r="CL167" i="35"/>
  <c r="AS168" i="35"/>
  <c r="H167" i="35"/>
  <c r="CJ168" i="35"/>
  <c r="AD167" i="35"/>
  <c r="CL168" i="35"/>
  <c r="V168" i="35"/>
  <c r="BV167" i="35"/>
  <c r="BV168" i="35"/>
  <c r="AM167" i="35"/>
  <c r="CO168" i="35"/>
  <c r="CH168" i="35"/>
  <c r="CA167" i="35"/>
  <c r="BM168" i="35"/>
  <c r="X168" i="35"/>
  <c r="CU167" i="35"/>
  <c r="AH168" i="35"/>
  <c r="T167" i="35"/>
  <c r="CD168" i="35"/>
  <c r="BZ168" i="35"/>
  <c r="Y168" i="35"/>
  <c r="BA168" i="35"/>
  <c r="AX168" i="35"/>
  <c r="W167" i="35"/>
  <c r="CX167" i="35"/>
  <c r="BR168" i="35"/>
  <c r="AA168" i="35"/>
  <c r="CQ168" i="35"/>
  <c r="CY167" i="35"/>
  <c r="O167" i="35"/>
  <c r="BU167" i="35"/>
  <c r="BH167" i="35"/>
  <c r="CU168" i="35"/>
  <c r="V167" i="35"/>
  <c r="S167" i="35"/>
  <c r="BO167" i="35"/>
  <c r="AN168" i="35"/>
  <c r="AO168" i="35"/>
  <c r="BF167" i="35"/>
  <c r="BL167" i="35"/>
  <c r="BY168" i="35"/>
  <c r="AP168" i="35"/>
  <c r="BU168" i="35"/>
  <c r="AR168" i="35"/>
  <c r="CV167" i="35"/>
  <c r="BF168" i="35"/>
  <c r="AG167" i="35"/>
  <c r="BH168" i="35"/>
  <c r="AX167" i="35"/>
  <c r="R167" i="35"/>
  <c r="AI167" i="35"/>
  <c r="U168" i="35"/>
  <c r="AN167" i="35"/>
  <c r="BX168" i="35"/>
  <c r="I168" i="35"/>
  <c r="J167" i="35"/>
  <c r="CN168" i="35"/>
  <c r="H168" i="35"/>
  <c r="CM167" i="35"/>
  <c r="BY167" i="35"/>
  <c r="CC167" i="35"/>
  <c r="BP165" i="36"/>
  <c r="G165" i="36"/>
  <c r="H166" i="36"/>
  <c r="N166" i="36"/>
  <c r="X166" i="36"/>
  <c r="AY165" i="36"/>
  <c r="Z165" i="36"/>
  <c r="BU166" i="36"/>
  <c r="BC166" i="36"/>
  <c r="CC166" i="36"/>
  <c r="BQ166" i="36"/>
  <c r="BS166" i="36"/>
  <c r="AI166" i="36"/>
  <c r="CH166" i="36"/>
  <c r="AU166" i="36"/>
  <c r="AR166" i="36"/>
  <c r="BH166" i="36"/>
  <c r="AV166" i="36"/>
  <c r="BF166" i="36"/>
  <c r="BA166" i="36"/>
  <c r="BN166" i="36"/>
  <c r="BD166" i="36"/>
  <c r="AM166" i="36"/>
  <c r="AX166" i="36"/>
  <c r="AZ166" i="36"/>
  <c r="AY166" i="36"/>
  <c r="AJ166" i="36"/>
  <c r="BI166" i="36"/>
  <c r="CD166" i="36"/>
  <c r="CE166" i="36"/>
  <c r="AK166" i="36"/>
  <c r="AQ166" i="36"/>
  <c r="BJ166" i="36"/>
  <c r="BP166" i="36"/>
  <c r="CA166" i="36"/>
  <c r="BV166" i="36"/>
  <c r="BR166" i="36"/>
  <c r="CG166" i="36"/>
  <c r="BG166" i="36"/>
  <c r="AN166" i="36"/>
  <c r="AO166" i="36"/>
  <c r="CB166" i="36"/>
  <c r="CF166" i="36"/>
  <c r="BW166" i="36"/>
  <c r="BO166" i="36"/>
  <c r="BZ166" i="36"/>
  <c r="BX166" i="36"/>
  <c r="BT166" i="36"/>
  <c r="BE166" i="36"/>
  <c r="AL166" i="36"/>
  <c r="AP166" i="36"/>
  <c r="AS166" i="36"/>
  <c r="AW166" i="36"/>
  <c r="BK165" i="36"/>
  <c r="BL165" i="36"/>
  <c r="BQ165" i="36"/>
  <c r="CA165" i="36"/>
  <c r="H25" i="40"/>
  <c r="Q25" i="40" s="1"/>
  <c r="N25" i="37"/>
  <c r="R25" i="37" s="1"/>
  <c r="H25" i="37"/>
  <c r="Q25" i="37" s="1"/>
  <c r="Y116" i="38"/>
  <c r="M25" i="4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DB167" i="35" l="1"/>
  <c r="CY167" i="36" s="1"/>
  <c r="DC167" i="35"/>
  <c r="AX167" i="36" s="1"/>
  <c r="DA168" i="35"/>
  <c r="K168" i="36" s="1"/>
  <c r="DA167" i="35"/>
  <c r="W167" i="36" s="1"/>
  <c r="DC168" i="35"/>
  <c r="BM168" i="36" s="1"/>
  <c r="A121" i="20"/>
  <c r="K118" i="38" s="1"/>
  <c r="B120" i="20"/>
  <c r="E120" i="20"/>
  <c r="C120" i="20"/>
  <c r="D120" i="20"/>
  <c r="CR168" i="35"/>
  <c r="DB168" i="35" s="1"/>
  <c r="CZ168" i="36" s="1"/>
  <c r="J117" i="38"/>
  <c r="M118" i="38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CI167" i="36" l="1"/>
  <c r="CL168" i="36"/>
  <c r="CK168" i="36"/>
  <c r="CK167" i="36"/>
  <c r="CJ168" i="36"/>
  <c r="CI168" i="36"/>
  <c r="CL167" i="36"/>
  <c r="CJ167" i="36"/>
  <c r="CT167" i="36"/>
  <c r="CU167" i="36"/>
  <c r="CP167" i="36"/>
  <c r="CR167" i="36"/>
  <c r="CS167" i="36"/>
  <c r="AY167" i="36"/>
  <c r="CZ167" i="36"/>
  <c r="CD167" i="36"/>
  <c r="BI167" i="36"/>
  <c r="BC167" i="36"/>
  <c r="CA167" i="36"/>
  <c r="CW167" i="36"/>
  <c r="BG167" i="36"/>
  <c r="CE167" i="36"/>
  <c r="CF167" i="36"/>
  <c r="AP167" i="36"/>
  <c r="CN167" i="36"/>
  <c r="G168" i="36"/>
  <c r="N168" i="36"/>
  <c r="Z168" i="36"/>
  <c r="AF168" i="36"/>
  <c r="AE168" i="36"/>
  <c r="AB168" i="36"/>
  <c r="AE167" i="36"/>
  <c r="G167" i="36"/>
  <c r="CH167" i="36"/>
  <c r="BT168" i="36"/>
  <c r="BQ167" i="36"/>
  <c r="AJ167" i="36"/>
  <c r="AV167" i="36"/>
  <c r="CG167" i="36"/>
  <c r="L167" i="36"/>
  <c r="AQ167" i="36"/>
  <c r="BZ167" i="36"/>
  <c r="BE167" i="36"/>
  <c r="AA167" i="36"/>
  <c r="AO167" i="36"/>
  <c r="T167" i="36"/>
  <c r="AH167" i="36"/>
  <c r="AC167" i="36"/>
  <c r="J168" i="36"/>
  <c r="P167" i="36"/>
  <c r="M167" i="36"/>
  <c r="CF168" i="36"/>
  <c r="AP168" i="36"/>
  <c r="AQ168" i="36"/>
  <c r="BA168" i="36"/>
  <c r="O167" i="36"/>
  <c r="AM167" i="36"/>
  <c r="BD167" i="36"/>
  <c r="CD168" i="36"/>
  <c r="BK167" i="36"/>
  <c r="AB167" i="36"/>
  <c r="BX167" i="36"/>
  <c r="Y167" i="36"/>
  <c r="AN168" i="36"/>
  <c r="D167" i="36"/>
  <c r="AW167" i="36"/>
  <c r="AR167" i="36"/>
  <c r="AM168" i="36"/>
  <c r="K167" i="36"/>
  <c r="AF167" i="36"/>
  <c r="AD167" i="36"/>
  <c r="BS167" i="36"/>
  <c r="BL167" i="36"/>
  <c r="AL167" i="36"/>
  <c r="BM167" i="36"/>
  <c r="BR167" i="36"/>
  <c r="CE168" i="36"/>
  <c r="CB167" i="36"/>
  <c r="AV168" i="36"/>
  <c r="BP167" i="36"/>
  <c r="AK167" i="36"/>
  <c r="BJ167" i="36"/>
  <c r="BB167" i="36"/>
  <c r="F167" i="36"/>
  <c r="CS168" i="36"/>
  <c r="G28" i="40"/>
  <c r="CM168" i="36"/>
  <c r="BI168" i="36"/>
  <c r="BB168" i="36"/>
  <c r="X168" i="36"/>
  <c r="CH168" i="36"/>
  <c r="S167" i="36"/>
  <c r="AA168" i="36"/>
  <c r="BX168" i="36"/>
  <c r="BH167" i="36"/>
  <c r="CY168" i="36"/>
  <c r="AA118" i="38"/>
  <c r="BW168" i="36"/>
  <c r="T168" i="36"/>
  <c r="AC168" i="36"/>
  <c r="AW168" i="36"/>
  <c r="E167" i="36"/>
  <c r="CC168" i="36"/>
  <c r="BQ168" i="36"/>
  <c r="BK168" i="36"/>
  <c r="AH168" i="36"/>
  <c r="R168" i="36"/>
  <c r="C167" i="36"/>
  <c r="I167" i="36"/>
  <c r="AX168" i="36"/>
  <c r="E168" i="36"/>
  <c r="AS167" i="36"/>
  <c r="BZ168" i="36"/>
  <c r="BY168" i="36"/>
  <c r="H168" i="36"/>
  <c r="AR168" i="36"/>
  <c r="BU167" i="36"/>
  <c r="BR168" i="36"/>
  <c r="AS168" i="36"/>
  <c r="BL168" i="36"/>
  <c r="CW168" i="36"/>
  <c r="BP168" i="36"/>
  <c r="AT167" i="36"/>
  <c r="BS168" i="36"/>
  <c r="AD168" i="36"/>
  <c r="D168" i="36"/>
  <c r="S168" i="36"/>
  <c r="V168" i="36"/>
  <c r="CC167" i="36"/>
  <c r="AG167" i="36"/>
  <c r="V167" i="36"/>
  <c r="BO167" i="36"/>
  <c r="BF167" i="36"/>
  <c r="AJ168" i="36"/>
  <c r="Q167" i="36"/>
  <c r="AZ167" i="36"/>
  <c r="U167" i="36"/>
  <c r="O168" i="36"/>
  <c r="AY168" i="36"/>
  <c r="CO167" i="36"/>
  <c r="L168" i="36"/>
  <c r="BE168" i="36"/>
  <c r="AI168" i="36"/>
  <c r="BO168" i="36"/>
  <c r="C168" i="36"/>
  <c r="BW167" i="36"/>
  <c r="BN167" i="36"/>
  <c r="AG168" i="36"/>
  <c r="F168" i="36"/>
  <c r="X167" i="36"/>
  <c r="CU168" i="36"/>
  <c r="BY167" i="36"/>
  <c r="AI167" i="36"/>
  <c r="AO168" i="36"/>
  <c r="BU168" i="36"/>
  <c r="R167" i="36"/>
  <c r="BG168" i="36"/>
  <c r="AU168" i="36"/>
  <c r="CX168" i="36"/>
  <c r="CV167" i="36"/>
  <c r="AN167" i="36"/>
  <c r="I168" i="36"/>
  <c r="A122" i="20"/>
  <c r="D121" i="20"/>
  <c r="B121" i="20"/>
  <c r="E121" i="20"/>
  <c r="C121" i="20"/>
  <c r="BA169" i="35"/>
  <c r="AK170" i="35"/>
  <c r="BV169" i="35"/>
  <c r="O170" i="35"/>
  <c r="H169" i="35"/>
  <c r="AV169" i="35"/>
  <c r="W170" i="35"/>
  <c r="CS169" i="35"/>
  <c r="D169" i="35"/>
  <c r="BH170" i="35"/>
  <c r="X170" i="35"/>
  <c r="AX169" i="35"/>
  <c r="CZ169" i="35"/>
  <c r="AA170" i="35"/>
  <c r="CN169" i="35"/>
  <c r="U169" i="35"/>
  <c r="AB170" i="35"/>
  <c r="W169" i="35"/>
  <c r="CC169" i="35"/>
  <c r="BO169" i="35"/>
  <c r="AW169" i="35"/>
  <c r="AE169" i="35"/>
  <c r="F170" i="35"/>
  <c r="AZ169" i="35"/>
  <c r="T169" i="35"/>
  <c r="BM170" i="35"/>
  <c r="CV170" i="35"/>
  <c r="CK169" i="35"/>
  <c r="AD170" i="35"/>
  <c r="BD169" i="35"/>
  <c r="BT170" i="35"/>
  <c r="AV170" i="35"/>
  <c r="D170" i="35"/>
  <c r="V170" i="35"/>
  <c r="CO169" i="35"/>
  <c r="BI169" i="35"/>
  <c r="CY170" i="35"/>
  <c r="C170" i="35"/>
  <c r="AF170" i="35"/>
  <c r="BL170" i="35"/>
  <c r="AJ170" i="35"/>
  <c r="BW169" i="35"/>
  <c r="AG169" i="35"/>
  <c r="BA170" i="35"/>
  <c r="BD170" i="35"/>
  <c r="CS170" i="35"/>
  <c r="AR170" i="35"/>
  <c r="BE170" i="35"/>
  <c r="CP169" i="35"/>
  <c r="AL169" i="35"/>
  <c r="BZ169" i="35"/>
  <c r="G170" i="35"/>
  <c r="CF169" i="35"/>
  <c r="AU169" i="35"/>
  <c r="S169" i="35"/>
  <c r="AE170" i="35"/>
  <c r="AD169" i="35"/>
  <c r="CD170" i="35"/>
  <c r="BL169" i="35"/>
  <c r="M170" i="35"/>
  <c r="AP170" i="35"/>
  <c r="I170" i="35"/>
  <c r="AX170" i="35"/>
  <c r="CX169" i="35"/>
  <c r="I169" i="35"/>
  <c r="AN169" i="35"/>
  <c r="CM170" i="35"/>
  <c r="BC169" i="35"/>
  <c r="BS170" i="35"/>
  <c r="E170" i="35"/>
  <c r="P169" i="35"/>
  <c r="BC170" i="35"/>
  <c r="AH169" i="35"/>
  <c r="BM169" i="35"/>
  <c r="AQ169" i="35"/>
  <c r="CR170" i="35"/>
  <c r="H170" i="35"/>
  <c r="CW170" i="35"/>
  <c r="AM170" i="35"/>
  <c r="AF169" i="35"/>
  <c r="CT170" i="35"/>
  <c r="CL170" i="35"/>
  <c r="BV170" i="35"/>
  <c r="AY170" i="35"/>
  <c r="V169" i="35"/>
  <c r="CG169" i="35"/>
  <c r="K170" i="35"/>
  <c r="AO170" i="35"/>
  <c r="CQ170" i="35"/>
  <c r="AH170" i="35"/>
  <c r="AC170" i="35"/>
  <c r="BJ170" i="35"/>
  <c r="G169" i="35"/>
  <c r="BN169" i="35"/>
  <c r="BU169" i="35"/>
  <c r="J169" i="35"/>
  <c r="CQ169" i="35"/>
  <c r="AT170" i="35"/>
  <c r="BQ170" i="35"/>
  <c r="P170" i="35"/>
  <c r="Y169" i="35"/>
  <c r="M169" i="35"/>
  <c r="AM169" i="35"/>
  <c r="BR170" i="35"/>
  <c r="CU169" i="35"/>
  <c r="CB169" i="35"/>
  <c r="BO170" i="35"/>
  <c r="R169" i="35"/>
  <c r="Z170" i="35"/>
  <c r="E169" i="35"/>
  <c r="CM169" i="35"/>
  <c r="CJ169" i="35"/>
  <c r="AS170" i="35"/>
  <c r="CO170" i="35"/>
  <c r="CK170" i="35"/>
  <c r="CW169" i="35"/>
  <c r="BB170" i="35"/>
  <c r="BT169" i="35"/>
  <c r="AI170" i="35"/>
  <c r="CZ170" i="35"/>
  <c r="CI170" i="35"/>
  <c r="CY169" i="35"/>
  <c r="BX170" i="35"/>
  <c r="AK169" i="35"/>
  <c r="BK170" i="35"/>
  <c r="BG170" i="35"/>
  <c r="T170" i="35"/>
  <c r="CP170" i="35"/>
  <c r="AB169" i="35"/>
  <c r="C169" i="35"/>
  <c r="CE170" i="35"/>
  <c r="AT169" i="35"/>
  <c r="CA170" i="35"/>
  <c r="AS169" i="35"/>
  <c r="CG170" i="35"/>
  <c r="BY169" i="35"/>
  <c r="BP169" i="35"/>
  <c r="CU170" i="35"/>
  <c r="AR169" i="35"/>
  <c r="L169" i="35"/>
  <c r="Q169" i="35"/>
  <c r="CC170" i="35"/>
  <c r="CF170" i="35"/>
  <c r="CH169" i="35"/>
  <c r="X169" i="35"/>
  <c r="BP170" i="35"/>
  <c r="BF169" i="35"/>
  <c r="AQ170" i="35"/>
  <c r="CN170" i="35"/>
  <c r="O169" i="35"/>
  <c r="L170" i="35"/>
  <c r="CI169" i="35"/>
  <c r="AI169" i="35"/>
  <c r="AU170" i="35"/>
  <c r="CJ170" i="35"/>
  <c r="BH169" i="35"/>
  <c r="BX169" i="35"/>
  <c r="AY169" i="35"/>
  <c r="BF170" i="35"/>
  <c r="CX170" i="35"/>
  <c r="BN170" i="35"/>
  <c r="BW170" i="35"/>
  <c r="CL169" i="35"/>
  <c r="AO169" i="35"/>
  <c r="BQ169" i="35"/>
  <c r="Q170" i="35"/>
  <c r="BY170" i="35"/>
  <c r="J170" i="35"/>
  <c r="BS169" i="35"/>
  <c r="AZ170" i="35"/>
  <c r="BR169" i="35"/>
  <c r="N170" i="35"/>
  <c r="R170" i="35"/>
  <c r="AN170" i="35"/>
  <c r="CH170" i="35"/>
  <c r="BG169" i="35"/>
  <c r="CB170" i="35"/>
  <c r="BI170" i="35"/>
  <c r="Z169" i="35"/>
  <c r="F169" i="35"/>
  <c r="N169" i="35"/>
  <c r="CD169" i="35"/>
  <c r="BK169" i="35"/>
  <c r="AA169" i="35"/>
  <c r="AC169" i="35"/>
  <c r="AW170" i="35"/>
  <c r="CR169" i="35"/>
  <c r="BE169" i="35"/>
  <c r="K169" i="35"/>
  <c r="CT169" i="35"/>
  <c r="CE169" i="35"/>
  <c r="AG170" i="35"/>
  <c r="U170" i="35"/>
  <c r="CA169" i="35"/>
  <c r="AJ169" i="35"/>
  <c r="CV169" i="35"/>
  <c r="BB169" i="35"/>
  <c r="BJ169" i="35"/>
  <c r="Y170" i="35"/>
  <c r="S170" i="35"/>
  <c r="AL170" i="35"/>
  <c r="BU170" i="35"/>
  <c r="BZ170" i="35"/>
  <c r="AP169" i="35"/>
  <c r="CP168" i="36"/>
  <c r="BN168" i="36"/>
  <c r="AK168" i="36"/>
  <c r="AL168" i="36"/>
  <c r="BD168" i="36"/>
  <c r="CA168" i="36"/>
  <c r="Q168" i="36"/>
  <c r="W168" i="36"/>
  <c r="CO168" i="36"/>
  <c r="BH168" i="36"/>
  <c r="AZ168" i="36"/>
  <c r="J167" i="36"/>
  <c r="BF168" i="36"/>
  <c r="CN168" i="36"/>
  <c r="CR168" i="36"/>
  <c r="CV168" i="36"/>
  <c r="CT168" i="36"/>
  <c r="Z167" i="36"/>
  <c r="CB168" i="36"/>
  <c r="M168" i="36"/>
  <c r="BA167" i="36"/>
  <c r="AU167" i="36"/>
  <c r="BC168" i="36"/>
  <c r="CQ167" i="36"/>
  <c r="N167" i="36"/>
  <c r="BV168" i="36"/>
  <c r="CG168" i="36"/>
  <c r="P168" i="36"/>
  <c r="BV167" i="36"/>
  <c r="BT167" i="36"/>
  <c r="AT168" i="36"/>
  <c r="H167" i="36"/>
  <c r="CQ168" i="36"/>
  <c r="Y168" i="36"/>
  <c r="BJ168" i="36"/>
  <c r="U168" i="36"/>
  <c r="CM167" i="36"/>
  <c r="CX167" i="36"/>
  <c r="U117" i="38"/>
  <c r="H28" i="37"/>
  <c r="Q28" i="37" s="1"/>
  <c r="M28" i="37"/>
  <c r="N28" i="37"/>
  <c r="R28" i="37" s="1"/>
  <c r="R118" i="38"/>
  <c r="H28" i="40"/>
  <c r="Q28" i="40" s="1"/>
  <c r="M28" i="40"/>
  <c r="N28" i="40"/>
  <c r="R28" i="40" s="1"/>
  <c r="R117" i="38"/>
  <c r="W117" i="38"/>
  <c r="O117" i="38"/>
  <c r="X119" i="38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W118" i="38" l="1"/>
  <c r="O118" i="38"/>
  <c r="DC170" i="35"/>
  <c r="AS170" i="36" s="1"/>
  <c r="DC169" i="35"/>
  <c r="AY169" i="36" s="1"/>
  <c r="DA169" i="35"/>
  <c r="I169" i="36" s="1"/>
  <c r="DB169" i="35"/>
  <c r="CO169" i="36" s="1"/>
  <c r="A123" i="20"/>
  <c r="C122" i="20"/>
  <c r="D122" i="20"/>
  <c r="B122" i="20"/>
  <c r="E122" i="20"/>
  <c r="DB170" i="35"/>
  <c r="CV170" i="36" s="1"/>
  <c r="DA170" i="35"/>
  <c r="E170" i="36" s="1"/>
  <c r="Y119" i="38"/>
  <c r="J119" i="38"/>
  <c r="AB119" i="38"/>
  <c r="AS119" i="38" s="1"/>
  <c r="U118" i="38"/>
  <c r="O119" i="38"/>
  <c r="R119" i="38"/>
  <c r="W119" i="38"/>
  <c r="AS118" i="38"/>
  <c r="AB120" i="38"/>
  <c r="AS120" i="38" s="1"/>
  <c r="F119" i="38"/>
  <c r="G119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CK169" i="36" l="1"/>
  <c r="CJ169" i="36"/>
  <c r="CJ170" i="36"/>
  <c r="CI169" i="36"/>
  <c r="CL169" i="36"/>
  <c r="CI170" i="36"/>
  <c r="CK170" i="36"/>
  <c r="CL170" i="36"/>
  <c r="BV169" i="36"/>
  <c r="BA169" i="36"/>
  <c r="BV170" i="36"/>
  <c r="BZ169" i="36"/>
  <c r="CF169" i="36"/>
  <c r="AW169" i="36"/>
  <c r="AU169" i="36"/>
  <c r="BM169" i="36"/>
  <c r="CS169" i="36"/>
  <c r="CU169" i="36"/>
  <c r="CQ170" i="36"/>
  <c r="AV170" i="36"/>
  <c r="AK170" i="36"/>
  <c r="BS170" i="36"/>
  <c r="CW170" i="36"/>
  <c r="CZ170" i="36"/>
  <c r="BL170" i="36"/>
  <c r="BL169" i="36"/>
  <c r="AL169" i="36"/>
  <c r="CY169" i="36"/>
  <c r="CR170" i="36"/>
  <c r="CX169" i="36"/>
  <c r="CP169" i="36"/>
  <c r="CT170" i="36"/>
  <c r="BO169" i="36"/>
  <c r="BB170" i="36"/>
  <c r="BY170" i="36"/>
  <c r="AA170" i="36"/>
  <c r="H170" i="36"/>
  <c r="J170" i="36"/>
  <c r="P170" i="36"/>
  <c r="T170" i="36"/>
  <c r="BB169" i="36"/>
  <c r="AM169" i="36"/>
  <c r="Y170" i="36"/>
  <c r="M170" i="36"/>
  <c r="O170" i="36"/>
  <c r="AH170" i="36"/>
  <c r="BU170" i="36"/>
  <c r="AV169" i="36"/>
  <c r="AE170" i="36"/>
  <c r="BD169" i="36"/>
  <c r="BO170" i="36"/>
  <c r="CC170" i="36"/>
  <c r="Z170" i="36"/>
  <c r="AZ169" i="36"/>
  <c r="BH170" i="36"/>
  <c r="G170" i="36"/>
  <c r="BC170" i="36"/>
  <c r="CD170" i="36"/>
  <c r="BI169" i="36"/>
  <c r="CM169" i="36"/>
  <c r="CF170" i="36"/>
  <c r="AS169" i="36"/>
  <c r="CH169" i="36"/>
  <c r="BS169" i="36"/>
  <c r="BT170" i="36"/>
  <c r="AM170" i="36"/>
  <c r="K170" i="36"/>
  <c r="AX170" i="36"/>
  <c r="CS170" i="36"/>
  <c r="AX169" i="36"/>
  <c r="CN170" i="36"/>
  <c r="BQ170" i="36"/>
  <c r="AU170" i="36"/>
  <c r="BF170" i="36"/>
  <c r="V170" i="36"/>
  <c r="X170" i="36"/>
  <c r="AR170" i="36"/>
  <c r="BE170" i="36"/>
  <c r="CO170" i="36"/>
  <c r="CB169" i="36"/>
  <c r="N170" i="36"/>
  <c r="BI170" i="36"/>
  <c r="D169" i="36"/>
  <c r="AG169" i="36"/>
  <c r="R169" i="36"/>
  <c r="AA169" i="36"/>
  <c r="U169" i="36"/>
  <c r="G169" i="36"/>
  <c r="BP170" i="36"/>
  <c r="AR169" i="36"/>
  <c r="CE170" i="36"/>
  <c r="CW169" i="36"/>
  <c r="AI170" i="36"/>
  <c r="CX170" i="36"/>
  <c r="CU170" i="36"/>
  <c r="AN170" i="36"/>
  <c r="BW170" i="36"/>
  <c r="AZ170" i="36"/>
  <c r="CE169" i="36"/>
  <c r="BH169" i="36"/>
  <c r="W169" i="36"/>
  <c r="A124" i="20"/>
  <c r="D123" i="20"/>
  <c r="B123" i="20"/>
  <c r="E123" i="20"/>
  <c r="C123" i="20"/>
  <c r="BN172" i="35"/>
  <c r="D171" i="35"/>
  <c r="E172" i="35"/>
  <c r="W171" i="35"/>
  <c r="BT172" i="35"/>
  <c r="T171" i="35"/>
  <c r="AI171" i="35"/>
  <c r="V171" i="35"/>
  <c r="S172" i="35"/>
  <c r="N172" i="35"/>
  <c r="I172" i="35"/>
  <c r="CH172" i="35"/>
  <c r="AZ171" i="35"/>
  <c r="BV171" i="35"/>
  <c r="R172" i="35"/>
  <c r="AT171" i="35"/>
  <c r="BW172" i="35"/>
  <c r="AQ171" i="35"/>
  <c r="CU171" i="35"/>
  <c r="BH172" i="35"/>
  <c r="CX172" i="35"/>
  <c r="CZ171" i="35"/>
  <c r="CT172" i="35"/>
  <c r="N171" i="35"/>
  <c r="CA172" i="35"/>
  <c r="BO172" i="35"/>
  <c r="O171" i="35"/>
  <c r="U171" i="35"/>
  <c r="BJ171" i="35"/>
  <c r="Q171" i="35"/>
  <c r="AR172" i="35"/>
  <c r="BC171" i="35"/>
  <c r="BZ172" i="35"/>
  <c r="M171" i="35"/>
  <c r="D172" i="35"/>
  <c r="U172" i="35"/>
  <c r="BX172" i="35"/>
  <c r="CV172" i="35"/>
  <c r="BD171" i="35"/>
  <c r="CJ172" i="35"/>
  <c r="CY172" i="35"/>
  <c r="CR172" i="35"/>
  <c r="AJ171" i="35"/>
  <c r="BP171" i="35"/>
  <c r="BO171" i="35"/>
  <c r="L171" i="35"/>
  <c r="AE172" i="35"/>
  <c r="CN171" i="35"/>
  <c r="CQ172" i="35"/>
  <c r="BU172" i="35"/>
  <c r="CL171" i="35"/>
  <c r="AL172" i="35"/>
  <c r="AH171" i="35"/>
  <c r="CG172" i="35"/>
  <c r="CW171" i="35"/>
  <c r="CB172" i="35"/>
  <c r="CO172" i="35"/>
  <c r="BK172" i="35"/>
  <c r="CD171" i="35"/>
  <c r="AQ172" i="35"/>
  <c r="BM171" i="35"/>
  <c r="E171" i="35"/>
  <c r="BY171" i="35"/>
  <c r="CK171" i="35"/>
  <c r="AS172" i="35"/>
  <c r="CM172" i="35"/>
  <c r="AS171" i="35"/>
  <c r="M172" i="35"/>
  <c r="C172" i="35"/>
  <c r="BT171" i="35"/>
  <c r="AG172" i="35"/>
  <c r="BG171" i="35"/>
  <c r="AJ172" i="35"/>
  <c r="AP172" i="35"/>
  <c r="K171" i="35"/>
  <c r="CZ172" i="35"/>
  <c r="BU171" i="35"/>
  <c r="CA171" i="35"/>
  <c r="Q172" i="35"/>
  <c r="BK171" i="35"/>
  <c r="BB171" i="35"/>
  <c r="AY171" i="35"/>
  <c r="AK172" i="35"/>
  <c r="AL171" i="35"/>
  <c r="CQ171" i="35"/>
  <c r="BI172" i="35"/>
  <c r="O172" i="35"/>
  <c r="Z172" i="35"/>
  <c r="BE172" i="35"/>
  <c r="CC172" i="35"/>
  <c r="X171" i="35"/>
  <c r="AH172" i="35"/>
  <c r="AV172" i="35"/>
  <c r="AN172" i="35"/>
  <c r="CO171" i="35"/>
  <c r="AB172" i="35"/>
  <c r="CS172" i="35"/>
  <c r="J171" i="35"/>
  <c r="BL172" i="35"/>
  <c r="W172" i="35"/>
  <c r="BC172" i="35"/>
  <c r="AV171" i="35"/>
  <c r="CW172" i="35"/>
  <c r="BQ172" i="35"/>
  <c r="Y172" i="35"/>
  <c r="CR171" i="35"/>
  <c r="BR172" i="35"/>
  <c r="G171" i="35"/>
  <c r="AW171" i="35"/>
  <c r="P171" i="35"/>
  <c r="H171" i="35"/>
  <c r="T172" i="35"/>
  <c r="BV172" i="35"/>
  <c r="BN171" i="35"/>
  <c r="CE171" i="35"/>
  <c r="AP171" i="35"/>
  <c r="S171" i="35"/>
  <c r="AD172" i="35"/>
  <c r="BY172" i="35"/>
  <c r="BR171" i="35"/>
  <c r="CF171" i="35"/>
  <c r="CM171" i="35"/>
  <c r="P172" i="35"/>
  <c r="CX171" i="35"/>
  <c r="BD172" i="35"/>
  <c r="AO171" i="35"/>
  <c r="AR171" i="35"/>
  <c r="CU172" i="35"/>
  <c r="CH171" i="35"/>
  <c r="CJ171" i="35"/>
  <c r="AE171" i="35"/>
  <c r="BW171" i="35"/>
  <c r="AZ172" i="35"/>
  <c r="CN172" i="35"/>
  <c r="BS171" i="35"/>
  <c r="BG172" i="35"/>
  <c r="Y171" i="35"/>
  <c r="AG171" i="35"/>
  <c r="BQ171" i="35"/>
  <c r="AM172" i="35"/>
  <c r="Z171" i="35"/>
  <c r="AA171" i="35"/>
  <c r="BZ171" i="35"/>
  <c r="BL171" i="35"/>
  <c r="CT171" i="35"/>
  <c r="C171" i="35"/>
  <c r="AA172" i="35"/>
  <c r="G172" i="35"/>
  <c r="AN171" i="35"/>
  <c r="BH171" i="35"/>
  <c r="BP172" i="35"/>
  <c r="CP172" i="35"/>
  <c r="AI172" i="35"/>
  <c r="CV171" i="35"/>
  <c r="AO172" i="35"/>
  <c r="BM172" i="35"/>
  <c r="BF172" i="35"/>
  <c r="BB172" i="35"/>
  <c r="AK171" i="35"/>
  <c r="CC171" i="35"/>
  <c r="K172" i="35"/>
  <c r="BX171" i="35"/>
  <c r="BI171" i="35"/>
  <c r="X172" i="35"/>
  <c r="V172" i="35"/>
  <c r="BE171" i="35"/>
  <c r="AX171" i="35"/>
  <c r="F171" i="35"/>
  <c r="AC172" i="35"/>
  <c r="BF171" i="35"/>
  <c r="BJ172" i="35"/>
  <c r="AU171" i="35"/>
  <c r="CF172" i="35"/>
  <c r="AY172" i="35"/>
  <c r="CE172" i="35"/>
  <c r="CS171" i="35"/>
  <c r="AD171" i="35"/>
  <c r="AU172" i="35"/>
  <c r="BA172" i="35"/>
  <c r="BA171" i="35"/>
  <c r="F172" i="35"/>
  <c r="CD172" i="35"/>
  <c r="AB171" i="35"/>
  <c r="CI172" i="35"/>
  <c r="H172" i="35"/>
  <c r="CP171" i="35"/>
  <c r="AF171" i="35"/>
  <c r="R171" i="35"/>
  <c r="CG171" i="35"/>
  <c r="AT172" i="35"/>
  <c r="AW172" i="35"/>
  <c r="CB171" i="35"/>
  <c r="I171" i="35"/>
  <c r="CL172" i="35"/>
  <c r="AX172" i="35"/>
  <c r="AF172" i="35"/>
  <c r="AC171" i="35"/>
  <c r="CI171" i="35"/>
  <c r="CY171" i="35"/>
  <c r="AM171" i="35"/>
  <c r="L172" i="35"/>
  <c r="J172" i="35"/>
  <c r="CK172" i="35"/>
  <c r="BS172" i="35"/>
  <c r="AF169" i="36"/>
  <c r="BF169" i="36"/>
  <c r="CD169" i="36"/>
  <c r="BG169" i="36"/>
  <c r="AL170" i="36"/>
  <c r="U170" i="36"/>
  <c r="AO169" i="36"/>
  <c r="O169" i="36"/>
  <c r="E169" i="36"/>
  <c r="L169" i="36"/>
  <c r="BK170" i="36"/>
  <c r="AT169" i="36"/>
  <c r="BG170" i="36"/>
  <c r="BP169" i="36"/>
  <c r="BN170" i="36"/>
  <c r="BK169" i="36"/>
  <c r="F169" i="36"/>
  <c r="AT170" i="36"/>
  <c r="AJ169" i="36"/>
  <c r="CT169" i="36"/>
  <c r="Z169" i="36"/>
  <c r="AN169" i="36"/>
  <c r="AB170" i="36"/>
  <c r="V169" i="36"/>
  <c r="C170" i="36"/>
  <c r="AO170" i="36"/>
  <c r="F170" i="36"/>
  <c r="CM170" i="36"/>
  <c r="H169" i="36"/>
  <c r="AD169" i="36"/>
  <c r="CC169" i="36"/>
  <c r="S169" i="36"/>
  <c r="BT169" i="36"/>
  <c r="AK169" i="36"/>
  <c r="AF170" i="36"/>
  <c r="AI169" i="36"/>
  <c r="AQ170" i="36"/>
  <c r="X169" i="36"/>
  <c r="BY169" i="36"/>
  <c r="CP170" i="36"/>
  <c r="BQ169" i="36"/>
  <c r="AW170" i="36"/>
  <c r="AC169" i="36"/>
  <c r="M169" i="36"/>
  <c r="BJ169" i="36"/>
  <c r="CV169" i="36"/>
  <c r="AH169" i="36"/>
  <c r="Y169" i="36"/>
  <c r="N169" i="36"/>
  <c r="P169" i="36"/>
  <c r="AC170" i="36"/>
  <c r="T169" i="36"/>
  <c r="AE169" i="36"/>
  <c r="AP170" i="36"/>
  <c r="AJ170" i="36"/>
  <c r="I170" i="36"/>
  <c r="BX170" i="36"/>
  <c r="AB169" i="36"/>
  <c r="BJ170" i="36"/>
  <c r="CN169" i="36"/>
  <c r="L170" i="36"/>
  <c r="BX169" i="36"/>
  <c r="CY170" i="36"/>
  <c r="CA170" i="36"/>
  <c r="Q170" i="36"/>
  <c r="CB170" i="36"/>
  <c r="K169" i="36"/>
  <c r="CR169" i="36"/>
  <c r="R170" i="36"/>
  <c r="S170" i="36"/>
  <c r="BZ170" i="36"/>
  <c r="N120" i="38"/>
  <c r="CZ169" i="36"/>
  <c r="AQ169" i="36"/>
  <c r="D170" i="36"/>
  <c r="BA170" i="36"/>
  <c r="BW169" i="36"/>
  <c r="W170" i="36"/>
  <c r="BM170" i="36"/>
  <c r="BC169" i="36"/>
  <c r="AD170" i="36"/>
  <c r="BD170" i="36"/>
  <c r="CG169" i="36"/>
  <c r="C169" i="36"/>
  <c r="CG170" i="36"/>
  <c r="BR170" i="36"/>
  <c r="BU169" i="36"/>
  <c r="BN169" i="36"/>
  <c r="CQ169" i="36"/>
  <c r="J169" i="36"/>
  <c r="Q169" i="36"/>
  <c r="BR169" i="36"/>
  <c r="AP169" i="36"/>
  <c r="AG170" i="36"/>
  <c r="CA169" i="36"/>
  <c r="CH170" i="36"/>
  <c r="AY170" i="36"/>
  <c r="BE169" i="36"/>
  <c r="U119" i="38"/>
  <c r="M29" i="37"/>
  <c r="H29" i="37"/>
  <c r="Q29" i="37" s="1"/>
  <c r="N29" i="37"/>
  <c r="R29" i="37" s="1"/>
  <c r="AA121" i="38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DC172" i="35" l="1"/>
  <c r="CK172" i="36" s="1"/>
  <c r="DB171" i="35"/>
  <c r="CW171" i="36" s="1"/>
  <c r="DA171" i="35"/>
  <c r="H171" i="36" s="1"/>
  <c r="DB172" i="35"/>
  <c r="CT172" i="36" s="1"/>
  <c r="DA172" i="35"/>
  <c r="AE172" i="36" s="1"/>
  <c r="A125" i="20"/>
  <c r="C124" i="20"/>
  <c r="E124" i="20"/>
  <c r="D124" i="20"/>
  <c r="B124" i="20"/>
  <c r="BE40" i="35"/>
  <c r="G30" i="35"/>
  <c r="DC171" i="35"/>
  <c r="BB171" i="36" s="1"/>
  <c r="V121" i="38"/>
  <c r="M31" i="40"/>
  <c r="H31" i="40"/>
  <c r="Q31" i="40" s="1"/>
  <c r="N31" i="40"/>
  <c r="R31" i="40" s="1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CJ172" i="36" l="1"/>
  <c r="CI172" i="36"/>
  <c r="CL172" i="36"/>
  <c r="CK171" i="36"/>
  <c r="CL171" i="36"/>
  <c r="CJ171" i="36"/>
  <c r="CI171" i="36"/>
  <c r="BN172" i="36"/>
  <c r="BV172" i="36"/>
  <c r="BY172" i="36"/>
  <c r="BO172" i="36"/>
  <c r="BW172" i="36"/>
  <c r="BI172" i="36"/>
  <c r="BH172" i="36"/>
  <c r="U171" i="36"/>
  <c r="CD172" i="36"/>
  <c r="O171" i="36"/>
  <c r="AP172" i="36"/>
  <c r="BG172" i="36"/>
  <c r="CA172" i="36"/>
  <c r="CG172" i="36"/>
  <c r="AK172" i="36"/>
  <c r="AX172" i="36"/>
  <c r="AR172" i="36"/>
  <c r="CC172" i="36"/>
  <c r="AV172" i="36"/>
  <c r="AS172" i="36"/>
  <c r="BE172" i="36"/>
  <c r="BZ172" i="36"/>
  <c r="BC172" i="36"/>
  <c r="BX172" i="36"/>
  <c r="BS172" i="36"/>
  <c r="AO172" i="36"/>
  <c r="BQ172" i="36"/>
  <c r="S171" i="36"/>
  <c r="N171" i="36"/>
  <c r="BG171" i="36"/>
  <c r="BM172" i="36"/>
  <c r="BJ171" i="36"/>
  <c r="BS171" i="36"/>
  <c r="CE172" i="36"/>
  <c r="AI171" i="36"/>
  <c r="AV171" i="36"/>
  <c r="BT171" i="36"/>
  <c r="X171" i="36"/>
  <c r="V171" i="36"/>
  <c r="D171" i="36"/>
  <c r="R171" i="36"/>
  <c r="M171" i="36"/>
  <c r="E171" i="36"/>
  <c r="AF171" i="36"/>
  <c r="Y171" i="36"/>
  <c r="AC171" i="36"/>
  <c r="AH171" i="36"/>
  <c r="AL171" i="36"/>
  <c r="L171" i="36"/>
  <c r="K171" i="36"/>
  <c r="CF172" i="36"/>
  <c r="BO171" i="36"/>
  <c r="BN171" i="36"/>
  <c r="AY171" i="36"/>
  <c r="AX171" i="36"/>
  <c r="BQ171" i="36"/>
  <c r="AW171" i="36"/>
  <c r="BV171" i="36"/>
  <c r="AU171" i="36"/>
  <c r="AZ171" i="36"/>
  <c r="CB172" i="36"/>
  <c r="CE171" i="36"/>
  <c r="AZ172" i="36"/>
  <c r="C171" i="36"/>
  <c r="AY172" i="36"/>
  <c r="BK172" i="36"/>
  <c r="BT172" i="36"/>
  <c r="BP172" i="36"/>
  <c r="Z171" i="36"/>
  <c r="N172" i="36"/>
  <c r="AC172" i="36"/>
  <c r="AG172" i="36"/>
  <c r="BD171" i="36"/>
  <c r="Y172" i="36"/>
  <c r="BU171" i="36"/>
  <c r="AD172" i="36"/>
  <c r="F172" i="36"/>
  <c r="L172" i="36"/>
  <c r="AD171" i="36"/>
  <c r="CX171" i="36"/>
  <c r="BL171" i="36"/>
  <c r="CS171" i="36"/>
  <c r="BZ171" i="36"/>
  <c r="BK171" i="36"/>
  <c r="I172" i="36"/>
  <c r="AT171" i="36"/>
  <c r="CU171" i="36"/>
  <c r="AJ172" i="36"/>
  <c r="CR172" i="36"/>
  <c r="CA171" i="36"/>
  <c r="AP171" i="36"/>
  <c r="D172" i="36"/>
  <c r="CQ171" i="36"/>
  <c r="CF171" i="36"/>
  <c r="H172" i="36"/>
  <c r="AG171" i="36"/>
  <c r="CG171" i="36"/>
  <c r="O172" i="36"/>
  <c r="BA171" i="36"/>
  <c r="AM172" i="36"/>
  <c r="BH171" i="36"/>
  <c r="AU172" i="36"/>
  <c r="K172" i="36"/>
  <c r="CV172" i="36"/>
  <c r="BM171" i="36"/>
  <c r="CP171" i="36"/>
  <c r="AA171" i="36"/>
  <c r="AE171" i="36"/>
  <c r="I171" i="36"/>
  <c r="CU172" i="36"/>
  <c r="BW171" i="36"/>
  <c r="AW172" i="36"/>
  <c r="CP172" i="36"/>
  <c r="AI172" i="36"/>
  <c r="BA172" i="36"/>
  <c r="BE171" i="36"/>
  <c r="AB172" i="36"/>
  <c r="CO171" i="36"/>
  <c r="CX172" i="36"/>
  <c r="AH172" i="36"/>
  <c r="BP171" i="36"/>
  <c r="Z172" i="36"/>
  <c r="P172" i="36"/>
  <c r="G172" i="36"/>
  <c r="AB171" i="36"/>
  <c r="F171" i="36"/>
  <c r="CO172" i="36"/>
  <c r="CZ171" i="36"/>
  <c r="W172" i="36"/>
  <c r="U172" i="36"/>
  <c r="CD171" i="36"/>
  <c r="R172" i="36"/>
  <c r="AR171" i="36"/>
  <c r="CS172" i="36"/>
  <c r="CV171" i="36"/>
  <c r="AF172" i="36"/>
  <c r="CZ172" i="36"/>
  <c r="AT172" i="36"/>
  <c r="BX171" i="36"/>
  <c r="Q172" i="36"/>
  <c r="BF171" i="36"/>
  <c r="AS171" i="36"/>
  <c r="CW172" i="36"/>
  <c r="BC171" i="36"/>
  <c r="CR171" i="36"/>
  <c r="BU172" i="36"/>
  <c r="CY172" i="36"/>
  <c r="W171" i="36"/>
  <c r="AQ172" i="36"/>
  <c r="AN172" i="36"/>
  <c r="Q171" i="36"/>
  <c r="BY171" i="36"/>
  <c r="G171" i="36"/>
  <c r="CH171" i="36"/>
  <c r="AO171" i="36"/>
  <c r="BF172" i="36"/>
  <c r="AN171" i="36"/>
  <c r="CY171" i="36"/>
  <c r="AK171" i="36"/>
  <c r="AA172" i="36"/>
  <c r="J171" i="36"/>
  <c r="CB171" i="36"/>
  <c r="X172" i="36"/>
  <c r="BR171" i="36"/>
  <c r="CQ172" i="36"/>
  <c r="S172" i="36"/>
  <c r="CH172" i="36"/>
  <c r="M172" i="36"/>
  <c r="E172" i="36"/>
  <c r="BR172" i="36"/>
  <c r="CN171" i="36"/>
  <c r="T172" i="36"/>
  <c r="AL172" i="36"/>
  <c r="A126" i="20"/>
  <c r="A127" i="20" s="1"/>
  <c r="A128" i="20" s="1"/>
  <c r="A129" i="20" s="1"/>
  <c r="C125" i="20"/>
  <c r="D125" i="20"/>
  <c r="B125" i="20"/>
  <c r="E125" i="20"/>
  <c r="Q51" i="35"/>
  <c r="AP23" i="35"/>
  <c r="BY52" i="35"/>
  <c r="AS39" i="35"/>
  <c r="BZ9" i="35"/>
  <c r="N47" i="35"/>
  <c r="AH27" i="35"/>
  <c r="BT7" i="35"/>
  <c r="BY42" i="35"/>
  <c r="CI29" i="35"/>
  <c r="BL33" i="35"/>
  <c r="CA30" i="35"/>
  <c r="G38" i="35"/>
  <c r="CG9" i="35"/>
  <c r="J17" i="35"/>
  <c r="X7" i="35"/>
  <c r="W10" i="35"/>
  <c r="BU38" i="35"/>
  <c r="BK7" i="35"/>
  <c r="BO7" i="35"/>
  <c r="BW14" i="35"/>
  <c r="AV26" i="35"/>
  <c r="CA181" i="35"/>
  <c r="M23" i="35"/>
  <c r="Q38" i="35"/>
  <c r="AO24" i="35"/>
  <c r="BH38" i="35"/>
  <c r="T50" i="35"/>
  <c r="AU6" i="35"/>
  <c r="CT11" i="35"/>
  <c r="S12" i="35"/>
  <c r="AW27" i="35"/>
  <c r="AV34" i="35"/>
  <c r="BE50" i="35"/>
  <c r="BZ50" i="35"/>
  <c r="BF174" i="35"/>
  <c r="BO35" i="35"/>
  <c r="AE6" i="35"/>
  <c r="H17" i="35"/>
  <c r="CM38" i="35"/>
  <c r="CV13" i="35"/>
  <c r="BU32" i="35"/>
  <c r="BU20" i="35"/>
  <c r="CB29" i="35"/>
  <c r="F29" i="35"/>
  <c r="BK15" i="35"/>
  <c r="AD37" i="35"/>
  <c r="AT27" i="35"/>
  <c r="O36" i="35"/>
  <c r="BP21" i="35"/>
  <c r="BH177" i="35"/>
  <c r="BJ35" i="35"/>
  <c r="U18" i="35"/>
  <c r="CR35" i="35"/>
  <c r="CP22" i="35"/>
  <c r="CZ24" i="35"/>
  <c r="F19" i="35"/>
  <c r="CN19" i="35"/>
  <c r="BU5" i="35"/>
  <c r="BD42" i="35"/>
  <c r="BF34" i="35"/>
  <c r="CD43" i="35"/>
  <c r="D28" i="35"/>
  <c r="AX9" i="35"/>
  <c r="BY36" i="35"/>
  <c r="BA23" i="35"/>
  <c r="AR5" i="35"/>
  <c r="CH175" i="35"/>
  <c r="V4" i="35"/>
  <c r="U24" i="35"/>
  <c r="CN27" i="35"/>
  <c r="BT32" i="35"/>
  <c r="CS43" i="35"/>
  <c r="BR16" i="35"/>
  <c r="CO43" i="35"/>
  <c r="CR44" i="35"/>
  <c r="CC42" i="35"/>
  <c r="BL16" i="35"/>
  <c r="BN35" i="35"/>
  <c r="J44" i="35"/>
  <c r="AJ20" i="35"/>
  <c r="BS46" i="35"/>
  <c r="BY31" i="35"/>
  <c r="J27" i="35"/>
  <c r="BQ7" i="35"/>
  <c r="E48" i="35"/>
  <c r="CA175" i="35"/>
  <c r="CR17" i="35"/>
  <c r="I40" i="35"/>
  <c r="AC39" i="35"/>
  <c r="BO39" i="35"/>
  <c r="AC43" i="35"/>
  <c r="BU173" i="35"/>
  <c r="Y26" i="35"/>
  <c r="I25" i="35"/>
  <c r="AM13" i="35"/>
  <c r="I181" i="35"/>
  <c r="AK24" i="35"/>
  <c r="AP26" i="35"/>
  <c r="F36" i="35"/>
  <c r="M34" i="35"/>
  <c r="CQ6" i="35"/>
  <c r="CQ12" i="35"/>
  <c r="AO47" i="35"/>
  <c r="AZ33" i="35"/>
  <c r="CO12" i="35"/>
  <c r="Y13" i="35"/>
  <c r="Q10" i="35"/>
  <c r="CK6" i="35"/>
  <c r="F20" i="35"/>
  <c r="BJ6" i="35"/>
  <c r="BJ26" i="35"/>
  <c r="AH37" i="35"/>
  <c r="CL20" i="35"/>
  <c r="BI34" i="35"/>
  <c r="CO22" i="35"/>
  <c r="BQ28" i="35"/>
  <c r="CF31" i="35"/>
  <c r="CQ174" i="35"/>
  <c r="BM7" i="35"/>
  <c r="O21" i="35"/>
  <c r="AU173" i="35"/>
  <c r="CS13" i="35"/>
  <c r="AV9" i="35"/>
  <c r="BG22" i="35"/>
  <c r="BY13" i="35"/>
  <c r="J38" i="35"/>
  <c r="BV30" i="35"/>
  <c r="T43" i="35"/>
  <c r="BT25" i="35"/>
  <c r="AW40" i="35"/>
  <c r="AI28" i="35"/>
  <c r="BD24" i="35"/>
  <c r="BY23" i="35"/>
  <c r="AN34" i="35"/>
  <c r="CB20" i="35"/>
  <c r="AF14" i="35"/>
  <c r="W34" i="35"/>
  <c r="AY52" i="35"/>
  <c r="BU29" i="35"/>
  <c r="T13" i="35"/>
  <c r="AV14" i="35"/>
  <c r="CO30" i="35"/>
  <c r="CU29" i="35"/>
  <c r="W22" i="35"/>
  <c r="CU4" i="35"/>
  <c r="AI179" i="35"/>
  <c r="H11" i="35"/>
  <c r="AI20" i="35"/>
  <c r="AA37" i="35"/>
  <c r="CY17" i="35"/>
  <c r="BE43" i="35"/>
  <c r="AM181" i="35"/>
  <c r="BQ12" i="35"/>
  <c r="F6" i="35"/>
  <c r="CH44" i="35"/>
  <c r="W24" i="35"/>
  <c r="AP10" i="35"/>
  <c r="T5" i="35"/>
  <c r="N35" i="35"/>
  <c r="BS12" i="35"/>
  <c r="CD9" i="35"/>
  <c r="CI17" i="35"/>
  <c r="CY31" i="35"/>
  <c r="CE15" i="35"/>
  <c r="CC27" i="35"/>
  <c r="T6" i="35"/>
  <c r="U5" i="35"/>
  <c r="I30" i="35"/>
  <c r="N181" i="35"/>
  <c r="AS32" i="35"/>
  <c r="CJ23" i="35"/>
  <c r="CI7" i="35"/>
  <c r="BZ19" i="35"/>
  <c r="AW14" i="35"/>
  <c r="BA31" i="35"/>
  <c r="CH33" i="35"/>
  <c r="CG15" i="35"/>
  <c r="AY41" i="35"/>
  <c r="L5" i="35"/>
  <c r="E9" i="35"/>
  <c r="CM41" i="35"/>
  <c r="I35" i="35"/>
  <c r="BK30" i="35"/>
  <c r="AN17" i="35"/>
  <c r="BX16" i="35"/>
  <c r="CE42" i="35"/>
  <c r="AB180" i="35"/>
  <c r="Z31" i="35"/>
  <c r="CZ8" i="35"/>
  <c r="BO27" i="35"/>
  <c r="J15" i="35"/>
  <c r="AK9" i="35"/>
  <c r="AY4" i="35"/>
  <c r="AW178" i="35"/>
  <c r="AP20" i="35"/>
  <c r="CD24" i="35"/>
  <c r="P37" i="35"/>
  <c r="AC176" i="35"/>
  <c r="AY40" i="35"/>
  <c r="BY8" i="35"/>
  <c r="AT18" i="35"/>
  <c r="CX38" i="35"/>
  <c r="AZ45" i="35"/>
  <c r="L47" i="35"/>
  <c r="BH23" i="35"/>
  <c r="AR9" i="35"/>
  <c r="AQ45" i="35"/>
  <c r="BS5" i="35"/>
  <c r="CH16" i="35"/>
  <c r="X10" i="35"/>
  <c r="H12" i="35"/>
  <c r="V13" i="35"/>
  <c r="CI28" i="35"/>
  <c r="CJ25" i="35"/>
  <c r="AU38" i="35"/>
  <c r="BZ11" i="35"/>
  <c r="AF30" i="35"/>
  <c r="AS6" i="35"/>
  <c r="AL21" i="35"/>
  <c r="AM24" i="35"/>
  <c r="CN25" i="35"/>
  <c r="AK52" i="35"/>
  <c r="AY10" i="35"/>
  <c r="CF10" i="35"/>
  <c r="CM11" i="35"/>
  <c r="AD25" i="35"/>
  <c r="T11" i="35"/>
  <c r="BE10" i="35"/>
  <c r="CH42" i="35"/>
  <c r="E27" i="35"/>
  <c r="AR51" i="35"/>
  <c r="BV16" i="35"/>
  <c r="CJ46" i="35"/>
  <c r="BC15" i="35"/>
  <c r="BO179" i="35"/>
  <c r="BA39" i="35"/>
  <c r="AG31" i="35"/>
  <c r="BW28" i="35"/>
  <c r="CU30" i="35"/>
  <c r="CL9" i="35"/>
  <c r="CD38" i="35"/>
  <c r="CL24" i="35"/>
  <c r="AA29" i="35"/>
  <c r="CK24" i="35"/>
  <c r="BR25" i="35"/>
  <c r="N10" i="35"/>
  <c r="AI50" i="35"/>
  <c r="Q20" i="35"/>
  <c r="CV36" i="35"/>
  <c r="AZ173" i="35"/>
  <c r="CL41" i="35"/>
  <c r="BW39" i="35"/>
  <c r="BP49" i="35"/>
  <c r="CB44" i="35"/>
  <c r="Q22" i="35"/>
  <c r="AQ16" i="35"/>
  <c r="BF41" i="35"/>
  <c r="CO21" i="35"/>
  <c r="BE173" i="35"/>
  <c r="L45" i="35"/>
  <c r="CR39" i="35"/>
  <c r="BQ47" i="35"/>
  <c r="AV46" i="35"/>
  <c r="CK19" i="35"/>
  <c r="CH46" i="35"/>
  <c r="AA19" i="35"/>
  <c r="CO9" i="35"/>
  <c r="AF7" i="35"/>
  <c r="BN177" i="35"/>
  <c r="CY13" i="35"/>
  <c r="CF40" i="35"/>
  <c r="CF44" i="35"/>
  <c r="H29" i="35"/>
  <c r="BP4" i="35"/>
  <c r="T35" i="35"/>
  <c r="BU28" i="35"/>
  <c r="K43" i="35"/>
  <c r="CE175" i="35"/>
  <c r="N22" i="35"/>
  <c r="CI176" i="35"/>
  <c r="W42" i="35"/>
  <c r="CD51" i="35"/>
  <c r="BK5" i="35"/>
  <c r="CF37" i="35"/>
  <c r="AG28" i="35"/>
  <c r="CI27" i="35"/>
  <c r="V5" i="35"/>
  <c r="CR52" i="35"/>
  <c r="AP22" i="35"/>
  <c r="BA176" i="35"/>
  <c r="AL5" i="35"/>
  <c r="BN176" i="35"/>
  <c r="CM18" i="35"/>
  <c r="BR180" i="35"/>
  <c r="F51" i="35"/>
  <c r="CO174" i="35"/>
  <c r="BN47" i="35"/>
  <c r="BP45" i="35"/>
  <c r="BZ175" i="35"/>
  <c r="AR32" i="35"/>
  <c r="CO48" i="35"/>
  <c r="AI181" i="35"/>
  <c r="CU19" i="35"/>
  <c r="Q26" i="35"/>
  <c r="BO47" i="35"/>
  <c r="I23" i="35"/>
  <c r="BQ33" i="35"/>
  <c r="CE17" i="35"/>
  <c r="BX6" i="35"/>
  <c r="CK23" i="35"/>
  <c r="AB50" i="35"/>
  <c r="AH4" i="35"/>
  <c r="BV7" i="35"/>
  <c r="AM7" i="35"/>
  <c r="CU50" i="35"/>
  <c r="BC48" i="35"/>
  <c r="BC33" i="35"/>
  <c r="N26" i="35"/>
  <c r="H14" i="35"/>
  <c r="Q32" i="35"/>
  <c r="H19" i="35"/>
  <c r="AU5" i="35"/>
  <c r="BF32" i="35"/>
  <c r="AB181" i="35"/>
  <c r="BZ47" i="35"/>
  <c r="AT15" i="35"/>
  <c r="CS26" i="35"/>
  <c r="AJ16" i="35"/>
  <c r="M5" i="35"/>
  <c r="CF34" i="35"/>
  <c r="CV20" i="35"/>
  <c r="CI13" i="35"/>
  <c r="AM180" i="35"/>
  <c r="AU26" i="35"/>
  <c r="BZ177" i="35"/>
  <c r="AG176" i="35"/>
  <c r="N38" i="35"/>
  <c r="C181" i="35"/>
  <c r="C22" i="35"/>
  <c r="CY177" i="35"/>
  <c r="AI176" i="35"/>
  <c r="Z41" i="35"/>
  <c r="AH41" i="35"/>
  <c r="AA32" i="35"/>
  <c r="D33" i="35"/>
  <c r="P9" i="35"/>
  <c r="CC49" i="35"/>
  <c r="AK23" i="35"/>
  <c r="AN49" i="35"/>
  <c r="AY51" i="35"/>
  <c r="BU44" i="35"/>
  <c r="E23" i="35"/>
  <c r="AG33" i="35"/>
  <c r="L52" i="35"/>
  <c r="BX177" i="35"/>
  <c r="CL30" i="35"/>
  <c r="BP19" i="35"/>
  <c r="X30" i="35"/>
  <c r="P18" i="35"/>
  <c r="D49" i="35"/>
  <c r="AH6" i="35"/>
  <c r="CM7" i="35"/>
  <c r="AO4" i="35"/>
  <c r="H41" i="35"/>
  <c r="Q12" i="35"/>
  <c r="AP24" i="35"/>
  <c r="AP19" i="35"/>
  <c r="CH37" i="35"/>
  <c r="P13" i="35"/>
  <c r="AN31" i="35"/>
  <c r="G12" i="35"/>
  <c r="CI6" i="35"/>
  <c r="BQ36" i="35"/>
  <c r="BJ173" i="35"/>
  <c r="S48" i="35"/>
  <c r="AK8" i="35"/>
  <c r="BG43" i="35"/>
  <c r="X175" i="35"/>
  <c r="BY15" i="35"/>
  <c r="CV17" i="35"/>
  <c r="BB26" i="35"/>
  <c r="D27" i="35"/>
  <c r="H179" i="35"/>
  <c r="CK40" i="35"/>
  <c r="N14" i="35"/>
  <c r="BD38" i="35"/>
  <c r="CF16" i="35"/>
  <c r="W52" i="35"/>
  <c r="AK179" i="35"/>
  <c r="U33" i="35"/>
  <c r="BN12" i="35"/>
  <c r="T18" i="35"/>
  <c r="Z44" i="35"/>
  <c r="CT18" i="35"/>
  <c r="CA49" i="35"/>
  <c r="S49" i="35"/>
  <c r="AK30" i="35"/>
  <c r="BW175" i="35"/>
  <c r="AL174" i="35"/>
  <c r="BZ30" i="35"/>
  <c r="BW41" i="35"/>
  <c r="BT41" i="35"/>
  <c r="CM45" i="35"/>
  <c r="BD7" i="35"/>
  <c r="AZ32" i="35"/>
  <c r="BB47" i="35"/>
  <c r="CX26" i="35"/>
  <c r="AG24" i="35"/>
  <c r="CH173" i="35"/>
  <c r="BT174" i="35"/>
  <c r="BL39" i="35"/>
  <c r="AV35" i="35"/>
  <c r="BI37" i="35"/>
  <c r="BI178" i="35"/>
  <c r="AR45" i="35"/>
  <c r="BP5" i="35"/>
  <c r="CD45" i="35"/>
  <c r="AT38" i="35"/>
  <c r="BD176" i="35"/>
  <c r="CN173" i="35"/>
  <c r="BM180" i="35"/>
  <c r="BV36" i="35"/>
  <c r="BY24" i="35"/>
  <c r="AR10" i="35"/>
  <c r="AO6" i="35"/>
  <c r="CF38" i="35"/>
  <c r="V8" i="35"/>
  <c r="CT42" i="35"/>
  <c r="BZ49" i="35"/>
  <c r="AW18" i="35"/>
  <c r="AT177" i="35"/>
  <c r="CE176" i="35"/>
  <c r="AP48" i="35"/>
  <c r="AY6" i="35"/>
  <c r="BL177" i="35"/>
  <c r="AV31" i="35"/>
  <c r="H21" i="35"/>
  <c r="G36" i="35"/>
  <c r="CU26" i="35"/>
  <c r="BJ7" i="35"/>
  <c r="N44" i="35"/>
  <c r="CA10" i="35"/>
  <c r="AK17" i="35"/>
  <c r="AY26" i="35"/>
  <c r="L8" i="35"/>
  <c r="AG10" i="35"/>
  <c r="CZ177" i="35"/>
  <c r="BB24" i="35"/>
  <c r="CI26" i="35"/>
  <c r="CR6" i="35"/>
  <c r="CM37" i="35"/>
  <c r="CN37" i="35"/>
  <c r="J33" i="35"/>
  <c r="BS39" i="35"/>
  <c r="AZ6" i="35"/>
  <c r="Z23" i="35"/>
  <c r="CQ39" i="35"/>
  <c r="AT48" i="35"/>
  <c r="BY50" i="35"/>
  <c r="BD4" i="35"/>
  <c r="J23" i="35"/>
  <c r="BR30" i="35"/>
  <c r="X8" i="35"/>
  <c r="CA15" i="35"/>
  <c r="BL173" i="35"/>
  <c r="BW26" i="35"/>
  <c r="CQ16" i="35"/>
  <c r="Q15" i="35"/>
  <c r="CC5" i="35"/>
  <c r="CO16" i="35"/>
  <c r="AG41" i="35"/>
  <c r="CO32" i="35"/>
  <c r="BL41" i="35"/>
  <c r="E51" i="35"/>
  <c r="AA44" i="35"/>
  <c r="CY15" i="35"/>
  <c r="T20" i="35"/>
  <c r="AY21" i="35"/>
  <c r="CT12" i="35"/>
  <c r="AE17" i="35"/>
  <c r="N45" i="35"/>
  <c r="P42" i="35"/>
  <c r="BP37" i="35"/>
  <c r="AY11" i="35"/>
  <c r="D21" i="35"/>
  <c r="BW34" i="35"/>
  <c r="BZ37" i="35"/>
  <c r="W13" i="35"/>
  <c r="CG10" i="35"/>
  <c r="T46" i="35"/>
  <c r="AG23" i="35"/>
  <c r="BS13" i="35"/>
  <c r="BR15" i="35"/>
  <c r="R27" i="35"/>
  <c r="BP32" i="35"/>
  <c r="BT16" i="35"/>
  <c r="L42" i="35"/>
  <c r="AG14" i="35"/>
  <c r="W21" i="35"/>
  <c r="AZ35" i="35"/>
  <c r="CS45" i="35"/>
  <c r="BG5" i="35"/>
  <c r="BX18" i="35"/>
  <c r="K12" i="35"/>
  <c r="CF50" i="35"/>
  <c r="M17" i="35"/>
  <c r="AP175" i="35"/>
  <c r="AK18" i="35"/>
  <c r="E31" i="35"/>
  <c r="BZ18" i="35"/>
  <c r="K28" i="35"/>
  <c r="CD25" i="35"/>
  <c r="CV23" i="35"/>
  <c r="BP33" i="35"/>
  <c r="BD23" i="35"/>
  <c r="AJ25" i="35"/>
  <c r="BN28" i="35"/>
  <c r="AN38" i="35"/>
  <c r="AX35" i="35"/>
  <c r="Z29" i="35"/>
  <c r="BV40" i="35"/>
  <c r="BI52" i="35"/>
  <c r="AR175" i="35"/>
  <c r="BU174" i="35"/>
  <c r="AT8" i="35"/>
  <c r="BH173" i="35"/>
  <c r="BA6" i="35"/>
  <c r="CL31" i="35"/>
  <c r="M11" i="35"/>
  <c r="N34" i="35"/>
  <c r="BI6" i="35"/>
  <c r="CH35" i="35"/>
  <c r="CB37" i="35"/>
  <c r="X37" i="35"/>
  <c r="AS22" i="35"/>
  <c r="BL14" i="35"/>
  <c r="K21" i="35"/>
  <c r="CO4" i="35"/>
  <c r="AO18" i="35"/>
  <c r="AW7" i="35"/>
  <c r="AB30" i="35"/>
  <c r="CI30" i="35"/>
  <c r="AX23" i="35"/>
  <c r="P11" i="35"/>
  <c r="CU36" i="35"/>
  <c r="AV6" i="35"/>
  <c r="BE24" i="35"/>
  <c r="CY23" i="35"/>
  <c r="S4" i="35"/>
  <c r="J6" i="35"/>
  <c r="CE18" i="35"/>
  <c r="CA28" i="35"/>
  <c r="CZ46" i="35"/>
  <c r="BH34" i="35"/>
  <c r="U48" i="35"/>
  <c r="CQ15" i="35"/>
  <c r="AT31" i="35"/>
  <c r="CH34" i="35"/>
  <c r="AJ24" i="35"/>
  <c r="AK176" i="35"/>
  <c r="AQ180" i="35"/>
  <c r="CN29" i="35"/>
  <c r="BX37" i="35"/>
  <c r="BQ38" i="35"/>
  <c r="AP14" i="35"/>
  <c r="CO42" i="35"/>
  <c r="BB31" i="35"/>
  <c r="BX48" i="35"/>
  <c r="CJ34" i="35"/>
  <c r="CZ4" i="35"/>
  <c r="P22" i="35"/>
  <c r="BS38" i="35"/>
  <c r="BY5" i="35"/>
  <c r="AY22" i="35"/>
  <c r="I20" i="35"/>
  <c r="AZ7" i="35"/>
  <c r="C11" i="35"/>
  <c r="N9" i="35"/>
  <c r="AI40" i="35"/>
  <c r="G19" i="35"/>
  <c r="CX45" i="35"/>
  <c r="CL37" i="35"/>
  <c r="AF10" i="35"/>
  <c r="AE7" i="35"/>
  <c r="AH38" i="35"/>
  <c r="AL46" i="35"/>
  <c r="AD23" i="35"/>
  <c r="BV176" i="35"/>
  <c r="CK47" i="35"/>
  <c r="I41" i="35"/>
  <c r="C21" i="35"/>
  <c r="BY37" i="35"/>
  <c r="BY22" i="35"/>
  <c r="O22" i="35"/>
  <c r="AL30" i="35"/>
  <c r="AA15" i="35"/>
  <c r="BP30" i="35"/>
  <c r="AN29" i="35"/>
  <c r="M29" i="35"/>
  <c r="AB27" i="35"/>
  <c r="BN6" i="35"/>
  <c r="CY12" i="35"/>
  <c r="V19" i="35"/>
  <c r="AW49" i="35"/>
  <c r="J34" i="35"/>
  <c r="AN21" i="35"/>
  <c r="AY36" i="35"/>
  <c r="R28" i="35"/>
  <c r="CR30" i="35"/>
  <c r="BY10" i="35"/>
  <c r="V12" i="35"/>
  <c r="AH42" i="35"/>
  <c r="AZ181" i="35"/>
  <c r="BT44" i="35"/>
  <c r="CC26" i="35"/>
  <c r="CY16" i="35"/>
  <c r="W18" i="35"/>
  <c r="BX46" i="35"/>
  <c r="BI10" i="35"/>
  <c r="BS20" i="35"/>
  <c r="CI23" i="35"/>
  <c r="Y52" i="35"/>
  <c r="BO44" i="35"/>
  <c r="D24" i="35"/>
  <c r="CD33" i="35"/>
  <c r="BR11" i="35"/>
  <c r="AA48" i="35"/>
  <c r="AB26" i="35"/>
  <c r="X177" i="35"/>
  <c r="CQ11" i="35"/>
  <c r="S38" i="35"/>
  <c r="AL40" i="35"/>
  <c r="AH22" i="35"/>
  <c r="X32" i="35"/>
  <c r="CC32" i="35"/>
  <c r="BR37" i="35"/>
  <c r="AU30" i="35"/>
  <c r="AC14" i="35"/>
  <c r="AF26" i="35"/>
  <c r="CB26" i="35"/>
  <c r="BD37" i="35"/>
  <c r="O14" i="35"/>
  <c r="CM21" i="35"/>
  <c r="BW45" i="35"/>
  <c r="D43" i="35"/>
  <c r="P23" i="35"/>
  <c r="Z4" i="35"/>
  <c r="BR31" i="35"/>
  <c r="BA12" i="35"/>
  <c r="AZ37" i="35"/>
  <c r="AJ37" i="35"/>
  <c r="CD17" i="35"/>
  <c r="I174" i="35"/>
  <c r="G173" i="35"/>
  <c r="L4" i="35"/>
  <c r="AV38" i="35"/>
  <c r="CV22" i="35"/>
  <c r="J12" i="35"/>
  <c r="AN13" i="35"/>
  <c r="U11" i="35"/>
  <c r="BN9" i="35"/>
  <c r="CO17" i="35"/>
  <c r="AG19" i="35"/>
  <c r="F26" i="35"/>
  <c r="BZ16" i="35"/>
  <c r="CP173" i="35"/>
  <c r="AL14" i="35"/>
  <c r="BO175" i="35"/>
  <c r="CH7" i="35"/>
  <c r="J30" i="35"/>
  <c r="AT22" i="35"/>
  <c r="BE4" i="35"/>
  <c r="X35" i="35"/>
  <c r="BM24" i="35"/>
  <c r="BN26" i="35"/>
  <c r="AH28" i="35"/>
  <c r="CN13" i="35"/>
  <c r="CX14" i="35"/>
  <c r="BK32" i="35"/>
  <c r="CS7" i="35"/>
  <c r="CJ19" i="35"/>
  <c r="CF20" i="35"/>
  <c r="O19" i="35"/>
  <c r="BE51" i="35"/>
  <c r="M26" i="35"/>
  <c r="AU7" i="35"/>
  <c r="BG21" i="35"/>
  <c r="V15" i="35"/>
  <c r="CX30" i="35"/>
  <c r="G27" i="35"/>
  <c r="BO174" i="35"/>
  <c r="CI43" i="35"/>
  <c r="H20" i="35"/>
  <c r="BN27" i="35"/>
  <c r="Q45" i="35"/>
  <c r="U37" i="35"/>
  <c r="BF42" i="35"/>
  <c r="AR15" i="35"/>
  <c r="CC46" i="35"/>
  <c r="AV175" i="35"/>
  <c r="BJ39" i="35"/>
  <c r="CJ16" i="35"/>
  <c r="AN43" i="35"/>
  <c r="CF178" i="35"/>
  <c r="C13" i="35"/>
  <c r="AN23" i="35"/>
  <c r="BW10" i="35"/>
  <c r="CH15" i="35"/>
  <c r="CZ6" i="35"/>
  <c r="R26" i="35"/>
  <c r="Y40" i="35"/>
  <c r="M19" i="35"/>
  <c r="M27" i="35"/>
  <c r="CC24" i="35"/>
  <c r="AD14" i="35"/>
  <c r="BE179" i="35"/>
  <c r="AK39" i="35"/>
  <c r="BM179" i="35"/>
  <c r="G29" i="35"/>
  <c r="CZ36" i="35"/>
  <c r="K22" i="35"/>
  <c r="C30" i="35"/>
  <c r="CT26" i="35"/>
  <c r="AE49" i="35"/>
  <c r="BV45" i="35"/>
  <c r="AT176" i="35"/>
  <c r="BX12" i="35"/>
  <c r="K7" i="35"/>
  <c r="K11" i="35"/>
  <c r="AY47" i="35"/>
  <c r="CM23" i="35"/>
  <c r="AA14" i="35"/>
  <c r="AN5" i="35"/>
  <c r="AU45" i="35"/>
  <c r="CQ14" i="35"/>
  <c r="H52" i="35"/>
  <c r="CV34" i="35"/>
  <c r="CE8" i="35"/>
  <c r="C26" i="35"/>
  <c r="CH49" i="35"/>
  <c r="CE21" i="35"/>
  <c r="BD48" i="35"/>
  <c r="BC12" i="35"/>
  <c r="BL176" i="35"/>
  <c r="AJ8" i="35"/>
  <c r="D17" i="35"/>
  <c r="CF12" i="35"/>
  <c r="CU24" i="35"/>
  <c r="L44" i="35"/>
  <c r="AM23" i="35"/>
  <c r="BI175" i="35"/>
  <c r="AM18" i="35"/>
  <c r="CH17" i="35"/>
  <c r="CV176" i="35"/>
  <c r="AM175" i="35"/>
  <c r="CJ49" i="35"/>
  <c r="M32" i="35"/>
  <c r="AX174" i="35"/>
  <c r="Y14" i="35"/>
  <c r="CS46" i="35"/>
  <c r="BL32" i="35"/>
  <c r="AX45" i="35"/>
  <c r="K20" i="35"/>
  <c r="Q11" i="35"/>
  <c r="AS7" i="35"/>
  <c r="BU11" i="35"/>
  <c r="K52" i="35"/>
  <c r="BF20" i="35"/>
  <c r="BF52" i="35"/>
  <c r="CH50" i="35"/>
  <c r="CC18" i="35"/>
  <c r="K181" i="35"/>
  <c r="AW23" i="35"/>
  <c r="BR12" i="35"/>
  <c r="AX47" i="35"/>
  <c r="BU40" i="35"/>
  <c r="CN175" i="35"/>
  <c r="CY35" i="35"/>
  <c r="BR41" i="35"/>
  <c r="AJ177" i="35"/>
  <c r="AE28" i="35"/>
  <c r="CC52" i="35"/>
  <c r="BE52" i="35"/>
  <c r="M49" i="35"/>
  <c r="BR52" i="35"/>
  <c r="AU18" i="35"/>
  <c r="CD26" i="35"/>
  <c r="CR21" i="35"/>
  <c r="AA12" i="35"/>
  <c r="S42" i="35"/>
  <c r="CO175" i="35"/>
  <c r="AJ178" i="35"/>
  <c r="AK34" i="35"/>
  <c r="BV44" i="35"/>
  <c r="CH11" i="35"/>
  <c r="U42" i="35"/>
  <c r="BT173" i="35"/>
  <c r="AF179" i="35"/>
  <c r="BH39" i="35"/>
  <c r="BK178" i="35"/>
  <c r="CW9" i="35"/>
  <c r="BV12" i="35"/>
  <c r="BA33" i="35"/>
  <c r="BZ26" i="35"/>
  <c r="L177" i="35"/>
  <c r="BF45" i="35"/>
  <c r="BO46" i="35"/>
  <c r="BA174" i="35"/>
  <c r="H16" i="35"/>
  <c r="AC40" i="35"/>
  <c r="AB31" i="35"/>
  <c r="O179" i="35"/>
  <c r="AA30" i="35"/>
  <c r="BL45" i="35"/>
  <c r="AF51" i="35"/>
  <c r="BF26" i="35"/>
  <c r="CG181" i="35"/>
  <c r="AI42" i="35"/>
  <c r="AM15" i="35"/>
  <c r="AT28" i="35"/>
  <c r="BL18" i="35"/>
  <c r="AB173" i="35"/>
  <c r="C31" i="35"/>
  <c r="F43" i="35"/>
  <c r="CS18" i="35"/>
  <c r="F174" i="35"/>
  <c r="CU12" i="35"/>
  <c r="C35" i="35"/>
  <c r="CU51" i="35"/>
  <c r="H46" i="35"/>
  <c r="CT15" i="35"/>
  <c r="CQ41" i="35"/>
  <c r="BK12" i="35"/>
  <c r="Z181" i="35"/>
  <c r="E20" i="35"/>
  <c r="R51" i="35"/>
  <c r="M176" i="35"/>
  <c r="Z24" i="35"/>
  <c r="AA13" i="35"/>
  <c r="CN48" i="35"/>
  <c r="CJ18" i="35"/>
  <c r="CT8" i="35"/>
  <c r="M30" i="35"/>
  <c r="BB27" i="35"/>
  <c r="BW36" i="35"/>
  <c r="CG36" i="35"/>
  <c r="CZ14" i="35"/>
  <c r="Z13" i="35"/>
  <c r="N20" i="35"/>
  <c r="BK173" i="35"/>
  <c r="AK45" i="35"/>
  <c r="W32" i="35"/>
  <c r="CW50" i="35"/>
  <c r="AD15" i="35"/>
  <c r="CN52" i="35"/>
  <c r="V9" i="35"/>
  <c r="AO50" i="35"/>
  <c r="BE9" i="35"/>
  <c r="AV40" i="35"/>
  <c r="BQ34" i="35"/>
  <c r="CV16" i="35"/>
  <c r="F35" i="35"/>
  <c r="M33" i="35"/>
  <c r="BB9" i="35"/>
  <c r="CJ11" i="35"/>
  <c r="V39" i="35"/>
  <c r="BB30" i="35"/>
  <c r="T10" i="35"/>
  <c r="CB175" i="35"/>
  <c r="BO8" i="35"/>
  <c r="J46" i="35"/>
  <c r="CQ17" i="35"/>
  <c r="AI10" i="35"/>
  <c r="CW32" i="35"/>
  <c r="AY20" i="35"/>
  <c r="AD177" i="35"/>
  <c r="S27" i="35"/>
  <c r="Y44" i="35"/>
  <c r="BD44" i="35"/>
  <c r="CB49" i="35"/>
  <c r="BJ28" i="35"/>
  <c r="BK4" i="35"/>
  <c r="AQ10" i="35"/>
  <c r="Z14" i="35"/>
  <c r="BU8" i="35"/>
  <c r="AX52" i="35"/>
  <c r="CQ42" i="35"/>
  <c r="U174" i="35"/>
  <c r="CU179" i="35"/>
  <c r="CP42" i="35"/>
  <c r="CJ36" i="35"/>
  <c r="AW17" i="35"/>
  <c r="Z34" i="35"/>
  <c r="CP37" i="35"/>
  <c r="AA177" i="35"/>
  <c r="CW8" i="35"/>
  <c r="K32" i="35"/>
  <c r="X49" i="35"/>
  <c r="CX25" i="35"/>
  <c r="X23" i="35"/>
  <c r="BI7" i="35"/>
  <c r="D7" i="35"/>
  <c r="BN7" i="35"/>
  <c r="H6" i="35"/>
  <c r="AD19" i="35"/>
  <c r="BM11" i="35"/>
  <c r="AH16" i="35"/>
  <c r="AV37" i="35"/>
  <c r="I19" i="35"/>
  <c r="AF177" i="35"/>
  <c r="W31" i="35"/>
  <c r="AG18" i="35"/>
  <c r="CK13" i="35"/>
  <c r="CR49" i="35"/>
  <c r="BT12" i="35"/>
  <c r="O38" i="35"/>
  <c r="N17" i="35"/>
  <c r="AH21" i="35"/>
  <c r="CR42" i="35"/>
  <c r="Q47" i="35"/>
  <c r="BN19" i="35"/>
  <c r="S51" i="35"/>
  <c r="CF33" i="35"/>
  <c r="L51" i="35"/>
  <c r="Q52" i="35"/>
  <c r="BO19" i="35"/>
  <c r="BE6" i="35"/>
  <c r="E15" i="35"/>
  <c r="AZ17" i="35"/>
  <c r="AQ15" i="35"/>
  <c r="CU22" i="35"/>
  <c r="AR29" i="35"/>
  <c r="CL6" i="35"/>
  <c r="K37" i="35"/>
  <c r="CH179" i="35"/>
  <c r="BG6" i="35"/>
  <c r="L28" i="35"/>
  <c r="AG7" i="35"/>
  <c r="BC14" i="35"/>
  <c r="CV6" i="35"/>
  <c r="AN45" i="35"/>
  <c r="BF173" i="35"/>
  <c r="W26" i="35"/>
  <c r="H44" i="35"/>
  <c r="AX175" i="35"/>
  <c r="BT39" i="35"/>
  <c r="AS18" i="35"/>
  <c r="I11" i="35"/>
  <c r="BQ5" i="35"/>
  <c r="T42" i="35"/>
  <c r="CB15" i="35"/>
  <c r="AY45" i="35"/>
  <c r="CD19" i="35"/>
  <c r="BG25" i="35"/>
  <c r="BT38" i="35"/>
  <c r="BD30" i="35"/>
  <c r="L25" i="35"/>
  <c r="BS23" i="35"/>
  <c r="BW24" i="35"/>
  <c r="BN20" i="35"/>
  <c r="E25" i="35"/>
  <c r="BB4" i="35"/>
  <c r="BK13" i="35"/>
  <c r="AK11" i="35"/>
  <c r="CD5" i="35"/>
  <c r="BK51" i="35"/>
  <c r="AT32" i="35"/>
  <c r="R23" i="35"/>
  <c r="N6" i="35"/>
  <c r="CR36" i="35"/>
  <c r="AY13" i="35"/>
  <c r="J31" i="35"/>
  <c r="BJ42" i="35"/>
  <c r="CS52" i="35"/>
  <c r="W43" i="35"/>
  <c r="CW46" i="35"/>
  <c r="AS35" i="35"/>
  <c r="V10" i="35"/>
  <c r="BJ27" i="35"/>
  <c r="BF39" i="35"/>
  <c r="AC18" i="35"/>
  <c r="CM14" i="35"/>
  <c r="AS49" i="35"/>
  <c r="AX37" i="35"/>
  <c r="Q17" i="35"/>
  <c r="Z7" i="35"/>
  <c r="BZ5" i="35"/>
  <c r="BJ16" i="35"/>
  <c r="BV11" i="35"/>
  <c r="AD32" i="35"/>
  <c r="AM35" i="35"/>
  <c r="AG20" i="35"/>
  <c r="AM44" i="35"/>
  <c r="BH25" i="35"/>
  <c r="CD8" i="35"/>
  <c r="AB39" i="35"/>
  <c r="AB19" i="35"/>
  <c r="CO7" i="35"/>
  <c r="BQ25" i="35"/>
  <c r="AE20" i="35"/>
  <c r="CP51" i="35"/>
  <c r="AC27" i="35"/>
  <c r="CI22" i="35"/>
  <c r="AA40" i="35"/>
  <c r="CG14" i="35"/>
  <c r="AK25" i="35"/>
  <c r="BH40" i="35"/>
  <c r="BH16" i="35"/>
  <c r="CK33" i="35"/>
  <c r="F4" i="35"/>
  <c r="AS5" i="35"/>
  <c r="N23" i="35"/>
  <c r="BA40" i="35"/>
  <c r="AE173" i="35"/>
  <c r="BK35" i="35"/>
  <c r="AW32" i="35"/>
  <c r="CK25" i="35"/>
  <c r="K45" i="35"/>
  <c r="CB173" i="35"/>
  <c r="AL7" i="35"/>
  <c r="AR18" i="35"/>
  <c r="BP36" i="35"/>
  <c r="BN17" i="35"/>
  <c r="AG175" i="35"/>
  <c r="BX34" i="35"/>
  <c r="T25" i="35"/>
  <c r="BU19" i="35"/>
  <c r="BH174" i="35"/>
  <c r="CF23" i="35"/>
  <c r="BX14" i="35"/>
  <c r="CA50" i="35"/>
  <c r="CL4" i="35"/>
  <c r="CQ52" i="35"/>
  <c r="AI39" i="35"/>
  <c r="BC35" i="35"/>
  <c r="H30" i="35"/>
  <c r="AG21" i="35"/>
  <c r="AC179" i="35"/>
  <c r="AY35" i="35"/>
  <c r="AB37" i="35"/>
  <c r="CR9" i="35"/>
  <c r="CN49" i="35"/>
  <c r="CB39" i="35"/>
  <c r="R45" i="35"/>
  <c r="BD39" i="35"/>
  <c r="Q8" i="35"/>
  <c r="O51" i="35"/>
  <c r="G21" i="35"/>
  <c r="AA49" i="35"/>
  <c r="AW5" i="35"/>
  <c r="E30" i="35"/>
  <c r="E22" i="35"/>
  <c r="CI31" i="35"/>
  <c r="I6" i="35"/>
  <c r="H24" i="35"/>
  <c r="AD41" i="35"/>
  <c r="CK177" i="35"/>
  <c r="L19" i="35"/>
  <c r="CU15" i="35"/>
  <c r="CN33" i="35"/>
  <c r="AC17" i="35"/>
  <c r="CB16" i="35"/>
  <c r="J39" i="35"/>
  <c r="AL9" i="35"/>
  <c r="CQ24" i="35"/>
  <c r="V16" i="35"/>
  <c r="CW20" i="35"/>
  <c r="CY8" i="35"/>
  <c r="AP17" i="35"/>
  <c r="AD16" i="35"/>
  <c r="AL18" i="35"/>
  <c r="AL17" i="35"/>
  <c r="CG176" i="35"/>
  <c r="V11" i="35"/>
  <c r="CA9" i="35"/>
  <c r="O18" i="35"/>
  <c r="AE37" i="35"/>
  <c r="CS22" i="35"/>
  <c r="AK12" i="35"/>
  <c r="BP8" i="35"/>
  <c r="CW27" i="35"/>
  <c r="AZ21" i="35"/>
  <c r="CP29" i="35"/>
  <c r="BJ175" i="35"/>
  <c r="AM38" i="35"/>
  <c r="AB28" i="35"/>
  <c r="AS48" i="35"/>
  <c r="CN5" i="35"/>
  <c r="BS178" i="35"/>
  <c r="AN19" i="35"/>
  <c r="AZ174" i="35"/>
  <c r="BV14" i="35"/>
  <c r="F9" i="35"/>
  <c r="CZ42" i="35"/>
  <c r="H25" i="35"/>
  <c r="BB13" i="35"/>
  <c r="AG173" i="35"/>
  <c r="BS174" i="35"/>
  <c r="CP31" i="35"/>
  <c r="CQ31" i="35"/>
  <c r="CE19" i="35"/>
  <c r="BQ16" i="35"/>
  <c r="AQ28" i="35"/>
  <c r="AH12" i="35"/>
  <c r="AF11" i="35"/>
  <c r="AD34" i="35"/>
  <c r="R41" i="35"/>
  <c r="Z10" i="35"/>
  <c r="CI40" i="35"/>
  <c r="AV18" i="35"/>
  <c r="Y15" i="35"/>
  <c r="Z38" i="35"/>
  <c r="BK26" i="35"/>
  <c r="AN20" i="35"/>
  <c r="X14" i="35"/>
  <c r="M28" i="35"/>
  <c r="AI47" i="35"/>
  <c r="BM37" i="35"/>
  <c r="BE8" i="35"/>
  <c r="CU18" i="35"/>
  <c r="CE23" i="35"/>
  <c r="BI28" i="35"/>
  <c r="CE28" i="35"/>
  <c r="BH11" i="35"/>
  <c r="F178" i="35"/>
  <c r="AR16" i="35"/>
  <c r="CH19" i="35"/>
  <c r="CG28" i="35"/>
  <c r="AR25" i="35"/>
  <c r="BZ17" i="35"/>
  <c r="I10" i="35"/>
  <c r="BQ45" i="35"/>
  <c r="CJ5" i="35"/>
  <c r="BW9" i="35"/>
  <c r="AC38" i="35"/>
  <c r="BH27" i="35"/>
  <c r="AA23" i="35"/>
  <c r="AN12" i="35"/>
  <c r="AR47" i="35"/>
  <c r="BC6" i="35"/>
  <c r="BP31" i="35"/>
  <c r="CP43" i="35"/>
  <c r="CM30" i="35"/>
  <c r="CC16" i="35"/>
  <c r="AJ33" i="35"/>
  <c r="AE40" i="35"/>
  <c r="CU6" i="35"/>
  <c r="AJ13" i="35"/>
  <c r="CF28" i="35"/>
  <c r="BM21" i="35"/>
  <c r="BY17" i="35"/>
  <c r="AM37" i="35"/>
  <c r="D6" i="35"/>
  <c r="AJ28" i="35"/>
  <c r="BX35" i="35"/>
  <c r="BA47" i="35"/>
  <c r="BH19" i="35"/>
  <c r="AX38" i="35"/>
  <c r="I7" i="35"/>
  <c r="AI30" i="35"/>
  <c r="BD11" i="35"/>
  <c r="C37" i="35"/>
  <c r="D15" i="35"/>
  <c r="BL36" i="35"/>
  <c r="BR33" i="35"/>
  <c r="CF174" i="35"/>
  <c r="CJ29" i="35"/>
  <c r="CC174" i="35"/>
  <c r="D37" i="35"/>
  <c r="Q5" i="35"/>
  <c r="I9" i="35"/>
  <c r="AG27" i="35"/>
  <c r="CA4" i="35"/>
  <c r="AO25" i="35"/>
  <c r="CT7" i="35"/>
  <c r="Z52" i="35"/>
  <c r="R40" i="35"/>
  <c r="AO51" i="35"/>
  <c r="AN36" i="35"/>
  <c r="CL175" i="35"/>
  <c r="BI33" i="35"/>
  <c r="BC17" i="35"/>
  <c r="CU16" i="35"/>
  <c r="C33" i="35"/>
  <c r="CR40" i="35"/>
  <c r="BF8" i="35"/>
  <c r="BG174" i="35"/>
  <c r="CB19" i="35"/>
  <c r="BY30" i="35"/>
  <c r="BA52" i="35"/>
  <c r="AQ173" i="35"/>
  <c r="H7" i="35"/>
  <c r="BP40" i="35"/>
  <c r="BZ23" i="35"/>
  <c r="CJ175" i="35"/>
  <c r="CD30" i="35"/>
  <c r="AG49" i="35"/>
  <c r="C39" i="35"/>
  <c r="BL174" i="35"/>
  <c r="AJ38" i="35"/>
  <c r="BD31" i="35"/>
  <c r="BY19" i="35"/>
  <c r="X178" i="35"/>
  <c r="BR181" i="35"/>
  <c r="CT20" i="35"/>
  <c r="AJ46" i="35"/>
  <c r="S13" i="35"/>
  <c r="CR32" i="35"/>
  <c r="CJ48" i="35"/>
  <c r="BR24" i="35"/>
  <c r="BH178" i="35"/>
  <c r="AL43" i="35"/>
  <c r="BD178" i="35"/>
  <c r="M44" i="35"/>
  <c r="CT47" i="35"/>
  <c r="AG32" i="35"/>
  <c r="CN42" i="35"/>
  <c r="AY42" i="35"/>
  <c r="AA22" i="35"/>
  <c r="BC8" i="35"/>
  <c r="AJ50" i="35"/>
  <c r="CP14" i="35"/>
  <c r="AQ27" i="35"/>
  <c r="CL35" i="35"/>
  <c r="AK48" i="35"/>
  <c r="AK20" i="35"/>
  <c r="L30" i="35"/>
  <c r="V47" i="35"/>
  <c r="BK10" i="35"/>
  <c r="CG35" i="35"/>
  <c r="AE177" i="35"/>
  <c r="AO41" i="35"/>
  <c r="AH32" i="35"/>
  <c r="BE35" i="35"/>
  <c r="G42" i="35"/>
  <c r="BR176" i="35"/>
  <c r="BZ15" i="35"/>
  <c r="R9" i="35"/>
  <c r="BA24" i="35"/>
  <c r="CK39" i="35"/>
  <c r="CM10" i="35"/>
  <c r="V174" i="35"/>
  <c r="N176" i="35"/>
  <c r="AU179" i="35"/>
  <c r="CY175" i="35"/>
  <c r="CZ180" i="35"/>
  <c r="AA179" i="35"/>
  <c r="BP15" i="35"/>
  <c r="BO11" i="35"/>
  <c r="AU177" i="35"/>
  <c r="BM50" i="35"/>
  <c r="AS40" i="35"/>
  <c r="W25" i="35"/>
  <c r="K47" i="35"/>
  <c r="BM26" i="35"/>
  <c r="CN38" i="35"/>
  <c r="R16" i="35"/>
  <c r="CS173" i="35"/>
  <c r="CT35" i="35"/>
  <c r="AH44" i="35"/>
  <c r="CX48" i="35"/>
  <c r="L11" i="35"/>
  <c r="BA19" i="35"/>
  <c r="BA27" i="35"/>
  <c r="BP42" i="35"/>
  <c r="BE22" i="35"/>
  <c r="BO15" i="35"/>
  <c r="BB50" i="35"/>
  <c r="CH32" i="35"/>
  <c r="BU42" i="35"/>
  <c r="CK16" i="35"/>
  <c r="R46" i="35"/>
  <c r="BE175" i="35"/>
  <c r="CR45" i="35"/>
  <c r="CX6" i="35"/>
  <c r="V43" i="35"/>
  <c r="BE32" i="35"/>
  <c r="AG25" i="35"/>
  <c r="AU24" i="35"/>
  <c r="Z51" i="35"/>
  <c r="BN31" i="35"/>
  <c r="CJ50" i="35"/>
  <c r="H49" i="35"/>
  <c r="R178" i="35"/>
  <c r="AZ175" i="35"/>
  <c r="BD173" i="35"/>
  <c r="BS180" i="35"/>
  <c r="BA51" i="35"/>
  <c r="AR48" i="35"/>
  <c r="AA4" i="35"/>
  <c r="AE24" i="35"/>
  <c r="CU23" i="35"/>
  <c r="AZ40" i="35"/>
  <c r="AC48" i="35"/>
  <c r="CM175" i="35"/>
  <c r="J35" i="35"/>
  <c r="CI11" i="35"/>
  <c r="BP17" i="35"/>
  <c r="CZ7" i="35"/>
  <c r="BG14" i="35"/>
  <c r="N13" i="35"/>
  <c r="AG43" i="35"/>
  <c r="CH20" i="35"/>
  <c r="AK26" i="35"/>
  <c r="AG174" i="35"/>
  <c r="BO5" i="35"/>
  <c r="CG31" i="35"/>
  <c r="CY179" i="35"/>
  <c r="CP26" i="35"/>
  <c r="L20" i="35"/>
  <c r="CY25" i="35"/>
  <c r="BM23" i="35"/>
  <c r="AW13" i="35"/>
  <c r="AC33" i="35"/>
  <c r="BZ24" i="35"/>
  <c r="AH50" i="35"/>
  <c r="AH49" i="35"/>
  <c r="C32" i="35"/>
  <c r="N175" i="35"/>
  <c r="BV173" i="35"/>
  <c r="K27" i="35"/>
  <c r="CN23" i="35"/>
  <c r="CV27" i="35"/>
  <c r="BF11" i="35"/>
  <c r="BK9" i="35"/>
  <c r="CV29" i="35"/>
  <c r="CD14" i="35"/>
  <c r="BZ6" i="35"/>
  <c r="BG42" i="35"/>
  <c r="S19" i="35"/>
  <c r="AW16" i="35"/>
  <c r="V21" i="35"/>
  <c r="AU22" i="35"/>
  <c r="CH6" i="35"/>
  <c r="T23" i="35"/>
  <c r="E36" i="35"/>
  <c r="BX41" i="35"/>
  <c r="U9" i="35"/>
  <c r="BB16" i="35"/>
  <c r="AA6" i="35"/>
  <c r="E4" i="35"/>
  <c r="U30" i="35"/>
  <c r="CI38" i="35"/>
  <c r="CZ20" i="35"/>
  <c r="CO176" i="35"/>
  <c r="CG21" i="35"/>
  <c r="CP35" i="35"/>
  <c r="CG41" i="35"/>
  <c r="AL15" i="35"/>
  <c r="CO26" i="35"/>
  <c r="AB22" i="35"/>
  <c r="CQ23" i="35"/>
  <c r="CT41" i="35"/>
  <c r="BF38" i="35"/>
  <c r="AV39" i="35"/>
  <c r="AC37" i="35"/>
  <c r="O41" i="35"/>
  <c r="BJ50" i="35"/>
  <c r="BF51" i="35"/>
  <c r="CV174" i="35"/>
  <c r="CL19" i="35"/>
  <c r="CG45" i="35"/>
  <c r="AP35" i="35"/>
  <c r="O4" i="35"/>
  <c r="AX30" i="35"/>
  <c r="AK43" i="35"/>
  <c r="BB14" i="35"/>
  <c r="BE47" i="35"/>
  <c r="O42" i="35"/>
  <c r="CL26" i="35"/>
  <c r="H34" i="35"/>
  <c r="I16" i="35"/>
  <c r="N7" i="35"/>
  <c r="CN6" i="35"/>
  <c r="K173" i="35"/>
  <c r="CD12" i="35"/>
  <c r="BO40" i="35"/>
  <c r="BZ14" i="35"/>
  <c r="BT35" i="35"/>
  <c r="AZ20" i="35"/>
  <c r="BE14" i="35"/>
  <c r="F17" i="35"/>
  <c r="N50" i="35"/>
  <c r="D31" i="35"/>
  <c r="AH46" i="35"/>
  <c r="CX31" i="35"/>
  <c r="BG10" i="35"/>
  <c r="CG37" i="35"/>
  <c r="BD41" i="35"/>
  <c r="CM33" i="35"/>
  <c r="AH24" i="35"/>
  <c r="AL22" i="35"/>
  <c r="V20" i="35"/>
  <c r="BI38" i="35"/>
  <c r="F46" i="35"/>
  <c r="AW6" i="35"/>
  <c r="G34" i="35"/>
  <c r="N46" i="35"/>
  <c r="BC31" i="35"/>
  <c r="AO36" i="35"/>
  <c r="AX39" i="35"/>
  <c r="AD27" i="35"/>
  <c r="AZ16" i="35"/>
  <c r="CE26" i="35"/>
  <c r="CO181" i="35"/>
  <c r="Z40" i="35"/>
  <c r="S44" i="35"/>
  <c r="AD45" i="35"/>
  <c r="CD47" i="35"/>
  <c r="CE24" i="35"/>
  <c r="CX22" i="35"/>
  <c r="Q42" i="35"/>
  <c r="CD23" i="35"/>
  <c r="E52" i="35"/>
  <c r="C47" i="35"/>
  <c r="V33" i="35"/>
  <c r="BV20" i="35"/>
  <c r="BW50" i="35"/>
  <c r="CI49" i="35"/>
  <c r="CK27" i="35"/>
  <c r="Q24" i="35"/>
  <c r="BV21" i="35"/>
  <c r="AD35" i="35"/>
  <c r="BJ33" i="35"/>
  <c r="AF13" i="35"/>
  <c r="CZ15" i="35"/>
  <c r="AP32" i="35"/>
  <c r="CM26" i="35"/>
  <c r="CE9" i="35"/>
  <c r="T12" i="35"/>
  <c r="BC27" i="35"/>
  <c r="AF16" i="35"/>
  <c r="C20" i="35"/>
  <c r="AX40" i="35"/>
  <c r="P46" i="35"/>
  <c r="F38" i="35"/>
  <c r="CG29" i="35"/>
  <c r="AD17" i="35"/>
  <c r="AL8" i="35"/>
  <c r="CC39" i="35"/>
  <c r="BB44" i="35"/>
  <c r="Z17" i="35"/>
  <c r="CH4" i="35"/>
  <c r="V30" i="35"/>
  <c r="CB28" i="35"/>
  <c r="CR50" i="35"/>
  <c r="CN11" i="35"/>
  <c r="BO13" i="35"/>
  <c r="BS43" i="35"/>
  <c r="BK20" i="35"/>
  <c r="E34" i="35"/>
  <c r="BH28" i="35"/>
  <c r="CJ10" i="35"/>
  <c r="AT39" i="35"/>
  <c r="AC12" i="35"/>
  <c r="CZ41" i="35"/>
  <c r="N30" i="35"/>
  <c r="CB18" i="35"/>
  <c r="F16" i="35"/>
  <c r="AP41" i="35"/>
  <c r="I42" i="35"/>
  <c r="BR29" i="35"/>
  <c r="AW41" i="35"/>
  <c r="CZ27" i="35"/>
  <c r="AS42" i="35"/>
  <c r="CH45" i="35"/>
  <c r="AD5" i="35"/>
  <c r="BS19" i="35"/>
  <c r="CR29" i="35"/>
  <c r="K30" i="35"/>
  <c r="BZ4" i="35"/>
  <c r="AW10" i="35"/>
  <c r="AN4" i="35"/>
  <c r="CK35" i="35"/>
  <c r="BW178" i="35"/>
  <c r="J26" i="35"/>
  <c r="K18" i="35"/>
  <c r="AB41" i="35"/>
  <c r="BN38" i="35"/>
  <c r="BL4" i="35"/>
  <c r="BG35" i="35"/>
  <c r="BF27" i="35"/>
  <c r="CU37" i="35"/>
  <c r="F5" i="35"/>
  <c r="CD15" i="35"/>
  <c r="U19" i="35"/>
  <c r="AC5" i="35"/>
  <c r="BX8" i="35"/>
  <c r="AP29" i="35"/>
  <c r="BY51" i="35"/>
  <c r="BU35" i="35"/>
  <c r="CA16" i="35"/>
  <c r="O20" i="35"/>
  <c r="AU9" i="35"/>
  <c r="BG16" i="35"/>
  <c r="AK16" i="35"/>
  <c r="BR13" i="35"/>
  <c r="BS22" i="35"/>
  <c r="BW13" i="35"/>
  <c r="AL24" i="35"/>
  <c r="BW8" i="35"/>
  <c r="CE32" i="35"/>
  <c r="D177" i="35"/>
  <c r="E24" i="35"/>
  <c r="CE6" i="35"/>
  <c r="BB8" i="35"/>
  <c r="D174" i="35"/>
  <c r="CS16" i="35"/>
  <c r="CG30" i="35"/>
  <c r="BV33" i="35"/>
  <c r="CJ173" i="35"/>
  <c r="N49" i="35"/>
  <c r="L46" i="35"/>
  <c r="BX31" i="35"/>
  <c r="CO8" i="35"/>
  <c r="BD29" i="35"/>
  <c r="CY33" i="35"/>
  <c r="BO33" i="35"/>
  <c r="O37" i="35"/>
  <c r="BL5" i="35"/>
  <c r="CO27" i="35"/>
  <c r="BG50" i="35"/>
  <c r="CS34" i="35"/>
  <c r="BL21" i="35"/>
  <c r="AI32" i="35"/>
  <c r="CK5" i="35"/>
  <c r="BF21" i="35"/>
  <c r="AQ48" i="35"/>
  <c r="AN52" i="35"/>
  <c r="BY20" i="35"/>
  <c r="BQ6" i="35"/>
  <c r="R20" i="35"/>
  <c r="U39" i="35"/>
  <c r="CX35" i="35"/>
  <c r="AZ19" i="35"/>
  <c r="CA39" i="35"/>
  <c r="CG16" i="35"/>
  <c r="AQ22" i="35"/>
  <c r="AO26" i="35"/>
  <c r="CK31" i="35"/>
  <c r="D34" i="35"/>
  <c r="CZ17" i="35"/>
  <c r="CC177" i="35"/>
  <c r="AO178" i="35"/>
  <c r="BQ50" i="35"/>
  <c r="G18" i="35"/>
  <c r="AN14" i="35"/>
  <c r="BF180" i="35"/>
  <c r="P20" i="35"/>
  <c r="CQ40" i="35"/>
  <c r="AM52" i="35"/>
  <c r="AD43" i="35"/>
  <c r="Q27" i="35"/>
  <c r="BQ19" i="35"/>
  <c r="N28" i="35"/>
  <c r="CS8" i="35"/>
  <c r="CN32" i="35"/>
  <c r="Y22" i="35"/>
  <c r="L13" i="35"/>
  <c r="BI15" i="35"/>
  <c r="T14" i="35"/>
  <c r="AL29" i="35"/>
  <c r="AE23" i="35"/>
  <c r="BZ27" i="35"/>
  <c r="CS33" i="35"/>
  <c r="AE27" i="35"/>
  <c r="BQ13" i="35"/>
  <c r="BZ32" i="35"/>
  <c r="AP46" i="35"/>
  <c r="M47" i="35"/>
  <c r="C10" i="35"/>
  <c r="C44" i="35"/>
  <c r="O175" i="35"/>
  <c r="AK49" i="35"/>
  <c r="N21" i="35"/>
  <c r="Y28" i="35"/>
  <c r="AA21" i="35"/>
  <c r="AN50" i="35"/>
  <c r="CV30" i="35"/>
  <c r="BO24" i="35"/>
  <c r="CC40" i="35"/>
  <c r="CQ37" i="35"/>
  <c r="BT10" i="35"/>
  <c r="BB17" i="35"/>
  <c r="G178" i="35"/>
  <c r="CQ20" i="35"/>
  <c r="CP24" i="35"/>
  <c r="M4" i="35"/>
  <c r="K39" i="35"/>
  <c r="BR173" i="35"/>
  <c r="CS4" i="35"/>
  <c r="CM17" i="35"/>
  <c r="AV52" i="35"/>
  <c r="BI16" i="35"/>
  <c r="E11" i="35"/>
  <c r="AT9" i="35"/>
  <c r="BO38" i="35"/>
  <c r="AP38" i="35"/>
  <c r="BN34" i="35"/>
  <c r="AW177" i="35"/>
  <c r="BK11" i="35"/>
  <c r="Z18" i="35"/>
  <c r="BV32" i="35"/>
  <c r="CO177" i="35"/>
  <c r="AI48" i="35"/>
  <c r="AT7" i="35"/>
  <c r="G47" i="35"/>
  <c r="AQ13" i="35"/>
  <c r="AK28" i="35"/>
  <c r="AA20" i="35"/>
  <c r="BX44" i="35"/>
  <c r="CY32" i="35"/>
  <c r="CU25" i="35"/>
  <c r="AJ31" i="35"/>
  <c r="CA45" i="35"/>
  <c r="AV20" i="35"/>
  <c r="CP7" i="35"/>
  <c r="BW179" i="35"/>
  <c r="AB51" i="35"/>
  <c r="R14" i="35"/>
  <c r="CG39" i="35"/>
  <c r="AU180" i="35"/>
  <c r="X9" i="35"/>
  <c r="P12" i="35"/>
  <c r="CY181" i="35"/>
  <c r="CZ39" i="35"/>
  <c r="CX179" i="35"/>
  <c r="AQ175" i="35"/>
  <c r="AB49" i="35"/>
  <c r="BC30" i="35"/>
  <c r="CG174" i="35"/>
  <c r="CO6" i="35"/>
  <c r="AJ17" i="35"/>
  <c r="BN179" i="35"/>
  <c r="CP30" i="35"/>
  <c r="AZ42" i="35"/>
  <c r="AR44" i="35"/>
  <c r="AY18" i="35"/>
  <c r="CX29" i="35"/>
  <c r="AT26" i="35"/>
  <c r="Q173" i="35"/>
  <c r="AR52" i="35"/>
  <c r="CU177" i="35"/>
  <c r="CN50" i="35"/>
  <c r="BC43" i="35"/>
  <c r="BD17" i="35"/>
  <c r="BR35" i="35"/>
  <c r="AP9" i="35"/>
  <c r="CV48" i="35"/>
  <c r="AP7" i="35"/>
  <c r="BM22" i="35"/>
  <c r="AE5" i="35"/>
  <c r="CC48" i="35"/>
  <c r="BI18" i="35"/>
  <c r="CM16" i="35"/>
  <c r="BG40" i="35"/>
  <c r="AG16" i="35"/>
  <c r="X33" i="35"/>
  <c r="CY52" i="35"/>
  <c r="BR5" i="35"/>
  <c r="AP177" i="35"/>
  <c r="BE25" i="35"/>
  <c r="AD7" i="35"/>
  <c r="AL173" i="35"/>
  <c r="BK44" i="35"/>
  <c r="W23" i="35"/>
  <c r="BS35" i="35"/>
  <c r="E178" i="35"/>
  <c r="AF40" i="35"/>
  <c r="CI180" i="35"/>
  <c r="BW177" i="35"/>
  <c r="BO25" i="35"/>
  <c r="T37" i="35"/>
  <c r="AB46" i="35"/>
  <c r="BE37" i="35"/>
  <c r="BP43" i="35"/>
  <c r="AI41" i="35"/>
  <c r="CA42" i="35"/>
  <c r="U7" i="35"/>
  <c r="G45" i="35"/>
  <c r="BM39" i="35"/>
  <c r="Q16" i="35"/>
  <c r="CJ40" i="35"/>
  <c r="BT176" i="35"/>
  <c r="CD173" i="35"/>
  <c r="F8" i="35"/>
  <c r="AJ9" i="35"/>
  <c r="J14" i="35"/>
  <c r="BF175" i="35"/>
  <c r="F37" i="35"/>
  <c r="S176" i="35"/>
  <c r="CU13" i="35"/>
  <c r="AR42" i="35"/>
  <c r="CJ14" i="35"/>
  <c r="AC51" i="35"/>
  <c r="CF43" i="35"/>
  <c r="CE20" i="35"/>
  <c r="BQ52" i="35"/>
  <c r="Q180" i="35"/>
  <c r="T48" i="35"/>
  <c r="BZ176" i="35"/>
  <c r="BY6" i="35"/>
  <c r="AK42" i="35"/>
  <c r="J51" i="35"/>
  <c r="AO179" i="35"/>
  <c r="BD43" i="35"/>
  <c r="CS175" i="35"/>
  <c r="CF177" i="35"/>
  <c r="P31" i="35"/>
  <c r="M42" i="35"/>
  <c r="AS173" i="35"/>
  <c r="F12" i="35"/>
  <c r="CS10" i="35"/>
  <c r="BN30" i="35"/>
  <c r="F41" i="35"/>
  <c r="AJ52" i="35"/>
  <c r="BM14" i="35"/>
  <c r="BR7" i="35"/>
  <c r="CH23" i="35"/>
  <c r="CV177" i="35"/>
  <c r="AF178" i="35"/>
  <c r="AK7" i="35"/>
  <c r="O16" i="35"/>
  <c r="CP6" i="35"/>
  <c r="AN16" i="35"/>
  <c r="AU19" i="35"/>
  <c r="T181" i="35"/>
  <c r="CZ33" i="35"/>
  <c r="BV18" i="35"/>
  <c r="H173" i="35"/>
  <c r="S180" i="35"/>
  <c r="CF41" i="35"/>
  <c r="AB42" i="35"/>
  <c r="X16" i="35"/>
  <c r="I27" i="35"/>
  <c r="CP45" i="35"/>
  <c r="AN24" i="35"/>
  <c r="BZ7" i="35"/>
  <c r="S15" i="35"/>
  <c r="CY174" i="35"/>
  <c r="H36" i="35"/>
  <c r="L36" i="35"/>
  <c r="BW20" i="35"/>
  <c r="R37" i="35"/>
  <c r="BQ22" i="35"/>
  <c r="BH49" i="35"/>
  <c r="BN45" i="35"/>
  <c r="BC175" i="35"/>
  <c r="BN180" i="35"/>
  <c r="BD180" i="35"/>
  <c r="CJ17" i="35"/>
  <c r="CE43" i="35"/>
  <c r="CQ45" i="35"/>
  <c r="T32" i="35"/>
  <c r="CY21" i="35"/>
  <c r="BZ34" i="35"/>
  <c r="CM47" i="35"/>
  <c r="Z15" i="35"/>
  <c r="BI29" i="35"/>
  <c r="AR19" i="35"/>
  <c r="AS50" i="35"/>
  <c r="BH32" i="35"/>
  <c r="R21" i="35"/>
  <c r="CL15" i="35"/>
  <c r="AW38" i="35"/>
  <c r="CD41" i="35"/>
  <c r="CJ15" i="35"/>
  <c r="CZ22" i="35"/>
  <c r="CQ35" i="35"/>
  <c r="CO11" i="35"/>
  <c r="AX49" i="35"/>
  <c r="BQ15" i="35"/>
  <c r="X22" i="35"/>
  <c r="Y42" i="35"/>
  <c r="CE39" i="35"/>
  <c r="BL35" i="35"/>
  <c r="CK41" i="35"/>
  <c r="AW24" i="35"/>
  <c r="AQ21" i="35"/>
  <c r="AD11" i="35"/>
  <c r="BT8" i="35"/>
  <c r="X6" i="35"/>
  <c r="BD51" i="35"/>
  <c r="AU36" i="35"/>
  <c r="CF24" i="35"/>
  <c r="AN11" i="35"/>
  <c r="BX19" i="35"/>
  <c r="AN30" i="35"/>
  <c r="BN40" i="35"/>
  <c r="AS27" i="35"/>
  <c r="AD52" i="35"/>
  <c r="F10" i="35"/>
  <c r="BZ36" i="35"/>
  <c r="D52" i="35"/>
  <c r="CV50" i="35"/>
  <c r="AX5" i="35"/>
  <c r="G6" i="35"/>
  <c r="C18" i="35"/>
  <c r="I18" i="35"/>
  <c r="BW16" i="35"/>
  <c r="CI48" i="35"/>
  <c r="AL16" i="35"/>
  <c r="S29" i="35"/>
  <c r="BI31" i="35"/>
  <c r="CB32" i="35"/>
  <c r="CA7" i="35"/>
  <c r="S50" i="35"/>
  <c r="L34" i="35"/>
  <c r="BU26" i="35"/>
  <c r="BQ23" i="35"/>
  <c r="CS40" i="35"/>
  <c r="G10" i="35"/>
  <c r="AP176" i="35"/>
  <c r="AA35" i="35"/>
  <c r="CX50" i="35"/>
  <c r="AH40" i="35"/>
  <c r="AE16" i="35"/>
  <c r="BK29" i="35"/>
  <c r="F14" i="35"/>
  <c r="CT49" i="35"/>
  <c r="P25" i="35"/>
  <c r="AG30" i="35"/>
  <c r="K38" i="35"/>
  <c r="N42" i="35"/>
  <c r="BO32" i="35"/>
  <c r="U20" i="35"/>
  <c r="BE48" i="35"/>
  <c r="BR32" i="35"/>
  <c r="CB34" i="35"/>
  <c r="AC30" i="35"/>
  <c r="CG20" i="35"/>
  <c r="CB13" i="35"/>
  <c r="D10" i="35"/>
  <c r="BK16" i="35"/>
  <c r="AM29" i="35"/>
  <c r="BQ41" i="35"/>
  <c r="S21" i="35"/>
  <c r="C176" i="35"/>
  <c r="BO22" i="35"/>
  <c r="AG39" i="35"/>
  <c r="BC173" i="35"/>
  <c r="BM41" i="35"/>
  <c r="CW18" i="35"/>
  <c r="AO19" i="35"/>
  <c r="BU18" i="35"/>
  <c r="BH50" i="35"/>
  <c r="AB7" i="35"/>
  <c r="CO18" i="35"/>
  <c r="BU33" i="35"/>
  <c r="I33" i="35"/>
  <c r="G181" i="35"/>
  <c r="AL27" i="35"/>
  <c r="AS21" i="35"/>
  <c r="CT29" i="35"/>
  <c r="AE19" i="35"/>
  <c r="AD39" i="35"/>
  <c r="D8" i="35"/>
  <c r="V28" i="35"/>
  <c r="CE12" i="35"/>
  <c r="CC38" i="35"/>
  <c r="AE36" i="35"/>
  <c r="CQ27" i="35"/>
  <c r="AF47" i="35"/>
  <c r="AQ32" i="35"/>
  <c r="CN28" i="35"/>
  <c r="G35" i="35"/>
  <c r="AL11" i="35"/>
  <c r="AY8" i="35"/>
  <c r="CQ50" i="35"/>
  <c r="CK7" i="35"/>
  <c r="AC175" i="35"/>
  <c r="CZ40" i="35"/>
  <c r="BO10" i="35"/>
  <c r="AV29" i="35"/>
  <c r="Y16" i="35"/>
  <c r="F22" i="35"/>
  <c r="BH22" i="35"/>
  <c r="CB31" i="35"/>
  <c r="AS36" i="35"/>
  <c r="CD31" i="35"/>
  <c r="CA35" i="35"/>
  <c r="BO28" i="35"/>
  <c r="CJ21" i="35"/>
  <c r="CL52" i="35"/>
  <c r="S26" i="35"/>
  <c r="BE5" i="35"/>
  <c r="BQ18" i="35"/>
  <c r="K9" i="35"/>
  <c r="AA18" i="35"/>
  <c r="CA180" i="35"/>
  <c r="BY27" i="35"/>
  <c r="I31" i="35"/>
  <c r="AO14" i="35"/>
  <c r="CP25" i="35"/>
  <c r="AI4" i="35"/>
  <c r="AN28" i="35"/>
  <c r="M12" i="35"/>
  <c r="S32" i="35"/>
  <c r="AE11" i="35"/>
  <c r="R6" i="35"/>
  <c r="CG24" i="35"/>
  <c r="BX17" i="35"/>
  <c r="G22" i="35"/>
  <c r="K50" i="35"/>
  <c r="CU40" i="35"/>
  <c r="BX38" i="35"/>
  <c r="BX28" i="35"/>
  <c r="BT42" i="35"/>
  <c r="BD26" i="35"/>
  <c r="AT36" i="35"/>
  <c r="O34" i="35"/>
  <c r="K31" i="35"/>
  <c r="K29" i="35"/>
  <c r="BY44" i="35"/>
  <c r="AE30" i="35"/>
  <c r="CL179" i="35"/>
  <c r="W19" i="35"/>
  <c r="CJ39" i="35"/>
  <c r="CT9" i="35"/>
  <c r="K14" i="35"/>
  <c r="BI23" i="35"/>
  <c r="BC20" i="35"/>
  <c r="E41" i="35"/>
  <c r="AI36" i="35"/>
  <c r="BJ4" i="35"/>
  <c r="W48" i="35"/>
  <c r="CJ47" i="35"/>
  <c r="BL52" i="35"/>
  <c r="AY28" i="35"/>
  <c r="CX177" i="35"/>
  <c r="CI179" i="35"/>
  <c r="F49" i="35"/>
  <c r="CQ18" i="35"/>
  <c r="AM20" i="35"/>
  <c r="CR11" i="35"/>
  <c r="BX52" i="35"/>
  <c r="CP13" i="35"/>
  <c r="AG4" i="35"/>
  <c r="AI5" i="35"/>
  <c r="T9" i="35"/>
  <c r="BE42" i="35"/>
  <c r="BI30" i="35"/>
  <c r="CP40" i="35"/>
  <c r="CA34" i="35"/>
  <c r="CM29" i="35"/>
  <c r="AG17" i="35"/>
  <c r="H39" i="35"/>
  <c r="CR12" i="35"/>
  <c r="M21" i="35"/>
  <c r="AC16" i="35"/>
  <c r="CR20" i="35"/>
  <c r="BU39" i="35"/>
  <c r="BL15" i="35"/>
  <c r="D22" i="35"/>
  <c r="S40" i="35"/>
  <c r="BQ31" i="35"/>
  <c r="D5" i="35"/>
  <c r="CL22" i="35"/>
  <c r="AR41" i="35"/>
  <c r="I15" i="35"/>
  <c r="AG15" i="35"/>
  <c r="CM48" i="35"/>
  <c r="AL51" i="35"/>
  <c r="AO29" i="35"/>
  <c r="AS9" i="35"/>
  <c r="CT21" i="35"/>
  <c r="AF34" i="35"/>
  <c r="X41" i="35"/>
  <c r="CF39" i="35"/>
  <c r="BA46" i="35"/>
  <c r="J29" i="35"/>
  <c r="L21" i="35"/>
  <c r="L9" i="35"/>
  <c r="AA26" i="35"/>
  <c r="W39" i="35"/>
  <c r="CI18" i="35"/>
  <c r="BV8" i="35"/>
  <c r="CS35" i="35"/>
  <c r="AO11" i="35"/>
  <c r="Y37" i="35"/>
  <c r="CR28" i="35"/>
  <c r="AE4" i="35"/>
  <c r="BR42" i="35"/>
  <c r="AH10" i="35"/>
  <c r="CX27" i="35"/>
  <c r="CL18" i="35"/>
  <c r="BM15" i="35"/>
  <c r="AV33" i="35"/>
  <c r="CA11" i="35"/>
  <c r="CH38" i="35"/>
  <c r="BR28" i="35"/>
  <c r="CL23" i="35"/>
  <c r="AG34" i="35"/>
  <c r="AP31" i="35"/>
  <c r="BC37" i="35"/>
  <c r="AK35" i="35"/>
  <c r="AN42" i="35"/>
  <c r="AE12" i="35"/>
  <c r="BY25" i="35"/>
  <c r="AS33" i="35"/>
  <c r="AE52" i="35"/>
  <c r="BS16" i="35"/>
  <c r="AR39" i="35"/>
  <c r="CK17" i="35"/>
  <c r="F50" i="35"/>
  <c r="AX28" i="35"/>
  <c r="CD6" i="35"/>
  <c r="AI19" i="35"/>
  <c r="CK34" i="35"/>
  <c r="D40" i="35"/>
  <c r="G32" i="35"/>
  <c r="V18" i="35"/>
  <c r="Z20" i="35"/>
  <c r="BF25" i="35"/>
  <c r="CN47" i="35"/>
  <c r="BT50" i="35"/>
  <c r="CW173" i="35"/>
  <c r="E37" i="35"/>
  <c r="AH26" i="35"/>
  <c r="Y5" i="35"/>
  <c r="CN9" i="35"/>
  <c r="CD34" i="35"/>
  <c r="AF52" i="35"/>
  <c r="BC44" i="35"/>
  <c r="AR43" i="35"/>
  <c r="AR40" i="35"/>
  <c r="BA29" i="35"/>
  <c r="CB36" i="35"/>
  <c r="CK9" i="35"/>
  <c r="AM6" i="35"/>
  <c r="BT36" i="35"/>
  <c r="G39" i="35"/>
  <c r="AN22" i="35"/>
  <c r="AW21" i="35"/>
  <c r="AB38" i="35"/>
  <c r="CB174" i="35"/>
  <c r="J25" i="35"/>
  <c r="CH180" i="35"/>
  <c r="BG39" i="35"/>
  <c r="AO22" i="35"/>
  <c r="CZ45" i="35"/>
  <c r="H40" i="35"/>
  <c r="BG4" i="35"/>
  <c r="BZ40" i="35"/>
  <c r="BG33" i="35"/>
  <c r="X5" i="35"/>
  <c r="AR173" i="35"/>
  <c r="BW30" i="35"/>
  <c r="H180" i="35"/>
  <c r="BO45" i="35"/>
  <c r="AU34" i="35"/>
  <c r="AR33" i="35"/>
  <c r="Y34" i="35"/>
  <c r="BU52" i="35"/>
  <c r="AR46" i="35"/>
  <c r="AU10" i="35"/>
  <c r="AC7" i="35"/>
  <c r="J10" i="35"/>
  <c r="O49" i="35"/>
  <c r="BY11" i="35"/>
  <c r="AA8" i="35"/>
  <c r="BI17" i="35"/>
  <c r="AG50" i="35"/>
  <c r="BV180" i="35"/>
  <c r="AC22" i="35"/>
  <c r="J18" i="35"/>
  <c r="AY44" i="35"/>
  <c r="CC14" i="35"/>
  <c r="BS18" i="35"/>
  <c r="AA25" i="35"/>
  <c r="BH31" i="35"/>
  <c r="AV47" i="35"/>
  <c r="CT180" i="35"/>
  <c r="BI14" i="35"/>
  <c r="CV46" i="35"/>
  <c r="AW30" i="35"/>
  <c r="D32" i="35"/>
  <c r="CJ35" i="35"/>
  <c r="BR10" i="35"/>
  <c r="CQ38" i="35"/>
  <c r="BW174" i="35"/>
  <c r="CM51" i="35"/>
  <c r="AH180" i="35"/>
  <c r="BY40" i="35"/>
  <c r="CI32" i="35"/>
  <c r="CG5" i="35"/>
  <c r="CW4" i="35"/>
  <c r="CP50" i="35"/>
  <c r="I173" i="35"/>
  <c r="CH29" i="35"/>
  <c r="CW13" i="35"/>
  <c r="AK51" i="35"/>
  <c r="H45" i="35"/>
  <c r="CT48" i="35"/>
  <c r="BI41" i="35"/>
  <c r="Q41" i="35"/>
  <c r="CF48" i="35"/>
  <c r="BU46" i="35"/>
  <c r="CZ178" i="35"/>
  <c r="CU48" i="35"/>
  <c r="AX48" i="35"/>
  <c r="CK20" i="35"/>
  <c r="CM9" i="35"/>
  <c r="CB51" i="35"/>
  <c r="CE16" i="35"/>
  <c r="CV38" i="35"/>
  <c r="CB48" i="35"/>
  <c r="BP6" i="35"/>
  <c r="BL44" i="35"/>
  <c r="I48" i="35"/>
  <c r="K26" i="35"/>
  <c r="CG51" i="35"/>
  <c r="BH30" i="35"/>
  <c r="W50" i="35"/>
  <c r="BB12" i="35"/>
  <c r="L38" i="35"/>
  <c r="CN36" i="35"/>
  <c r="BB177" i="35"/>
  <c r="CC176" i="35"/>
  <c r="AR23" i="35"/>
  <c r="AM47" i="35"/>
  <c r="BX22" i="35"/>
  <c r="I49" i="35"/>
  <c r="AW15" i="35"/>
  <c r="CP8" i="35"/>
  <c r="P28" i="35"/>
  <c r="AA24" i="35"/>
  <c r="AF4" i="35"/>
  <c r="W49" i="35"/>
  <c r="CY43" i="35"/>
  <c r="CI181" i="35"/>
  <c r="D12" i="35"/>
  <c r="P52" i="35"/>
  <c r="BJ52" i="35"/>
  <c r="P6" i="35"/>
  <c r="AY16" i="35"/>
  <c r="U44" i="35"/>
  <c r="X38" i="35"/>
  <c r="CK30" i="35"/>
  <c r="BM173" i="35"/>
  <c r="AL49" i="35"/>
  <c r="CM5" i="35"/>
  <c r="BZ52" i="35"/>
  <c r="AP5" i="35"/>
  <c r="AL178" i="35"/>
  <c r="BR6" i="35"/>
  <c r="V173" i="35"/>
  <c r="CV42" i="35"/>
  <c r="AQ19" i="35"/>
  <c r="CW26" i="35"/>
  <c r="F13" i="35"/>
  <c r="BN18" i="35"/>
  <c r="AE179" i="35"/>
  <c r="CG32" i="35"/>
  <c r="Q37" i="35"/>
  <c r="AU31" i="35"/>
  <c r="AO5" i="35"/>
  <c r="CU52" i="35"/>
  <c r="CL178" i="35"/>
  <c r="BG180" i="35"/>
  <c r="E10" i="35"/>
  <c r="BW12" i="35"/>
  <c r="L174" i="35"/>
  <c r="L173" i="35"/>
  <c r="BT17" i="35"/>
  <c r="CW25" i="35"/>
  <c r="U28" i="35"/>
  <c r="AT20" i="35"/>
  <c r="P24" i="35"/>
  <c r="BH7" i="35"/>
  <c r="AW48" i="35"/>
  <c r="CZ21" i="35"/>
  <c r="E44" i="35"/>
  <c r="AG40" i="35"/>
  <c r="CO31" i="35"/>
  <c r="AW19" i="35"/>
  <c r="CQ34" i="35"/>
  <c r="AO43" i="35"/>
  <c r="AT35" i="35"/>
  <c r="AE44" i="35"/>
  <c r="BN16" i="35"/>
  <c r="CI36" i="35"/>
  <c r="J8" i="35"/>
  <c r="BF48" i="35"/>
  <c r="CA48" i="35"/>
  <c r="CR179" i="35"/>
  <c r="AU49" i="35"/>
  <c r="BC39" i="35"/>
  <c r="BV34" i="35"/>
  <c r="R33" i="35"/>
  <c r="BV10" i="35"/>
  <c r="CH10" i="35"/>
  <c r="CV47" i="35"/>
  <c r="X18" i="35"/>
  <c r="BR44" i="35"/>
  <c r="CD18" i="35"/>
  <c r="AF39" i="35"/>
  <c r="CY4" i="35"/>
  <c r="CY173" i="35"/>
  <c r="C16" i="35"/>
  <c r="S35" i="35"/>
  <c r="CX32" i="35"/>
  <c r="CU174" i="35"/>
  <c r="CC7" i="35"/>
  <c r="X42" i="35"/>
  <c r="CE10" i="35"/>
  <c r="BV28" i="35"/>
  <c r="AS10" i="35"/>
  <c r="V34" i="35"/>
  <c r="AU29" i="35"/>
  <c r="BK46" i="35"/>
  <c r="CO44" i="35"/>
  <c r="BZ20" i="35"/>
  <c r="R42" i="35"/>
  <c r="CZ18" i="35"/>
  <c r="CR51" i="35"/>
  <c r="CW21" i="35"/>
  <c r="BF5" i="35"/>
  <c r="BS7" i="35"/>
  <c r="CK49" i="35"/>
  <c r="CF8" i="35"/>
  <c r="AU17" i="35"/>
  <c r="BI27" i="35"/>
  <c r="CZ35" i="35"/>
  <c r="AB12" i="35"/>
  <c r="BE21" i="35"/>
  <c r="AD173" i="35"/>
  <c r="V27" i="35"/>
  <c r="AL38" i="35"/>
  <c r="CC20" i="35"/>
  <c r="R24" i="35"/>
  <c r="AF22" i="35"/>
  <c r="CW23" i="35"/>
  <c r="Y181" i="35"/>
  <c r="AK21" i="35"/>
  <c r="AR12" i="35"/>
  <c r="L23" i="35"/>
  <c r="BA26" i="35"/>
  <c r="J40" i="35"/>
  <c r="T7" i="35"/>
  <c r="CA36" i="35"/>
  <c r="CK46" i="35"/>
  <c r="CY19" i="35"/>
  <c r="BM52" i="35"/>
  <c r="BK17" i="35"/>
  <c r="AR30" i="35"/>
  <c r="CG12" i="35"/>
  <c r="W44" i="35"/>
  <c r="W6" i="35"/>
  <c r="P38" i="35"/>
  <c r="BJ31" i="35"/>
  <c r="CV21" i="35"/>
  <c r="F25" i="35"/>
  <c r="BS33" i="35"/>
  <c r="M41" i="35"/>
  <c r="R18" i="35"/>
  <c r="BL29" i="35"/>
  <c r="AJ5" i="35"/>
  <c r="CT13" i="35"/>
  <c r="AU39" i="35"/>
  <c r="CD48" i="35"/>
  <c r="CA19" i="35"/>
  <c r="Y12" i="35"/>
  <c r="D19" i="35"/>
  <c r="AO27" i="35"/>
  <c r="AT47" i="35"/>
  <c r="CY6" i="35"/>
  <c r="R12" i="35"/>
  <c r="CH22" i="35"/>
  <c r="P33" i="35"/>
  <c r="AX8" i="35"/>
  <c r="AU33" i="35"/>
  <c r="CU9" i="35"/>
  <c r="BG24" i="35"/>
  <c r="CI19" i="35"/>
  <c r="AI22" i="35"/>
  <c r="H35" i="35"/>
  <c r="CE40" i="35"/>
  <c r="S37" i="35"/>
  <c r="L22" i="35"/>
  <c r="T16" i="35"/>
  <c r="Y41" i="35"/>
  <c r="N41" i="35"/>
  <c r="G7" i="35"/>
  <c r="S30" i="35"/>
  <c r="CV32" i="35"/>
  <c r="BE11" i="35"/>
  <c r="BA36" i="35"/>
  <c r="BY48" i="35"/>
  <c r="K34" i="35"/>
  <c r="BE31" i="35"/>
  <c r="AL32" i="35"/>
  <c r="V45" i="35"/>
  <c r="CJ24" i="35"/>
  <c r="N12" i="35"/>
  <c r="AK36" i="35"/>
  <c r="AQ51" i="35"/>
  <c r="AD10" i="35"/>
  <c r="AY7" i="35"/>
  <c r="AY48" i="35"/>
  <c r="BR175" i="35"/>
  <c r="BP27" i="35"/>
  <c r="AI21" i="35"/>
  <c r="BD13" i="35"/>
  <c r="AO35" i="35"/>
  <c r="AH25" i="35"/>
  <c r="CX49" i="35"/>
  <c r="AY25" i="35"/>
  <c r="BT26" i="35"/>
  <c r="AS17" i="35"/>
  <c r="BP24" i="35"/>
  <c r="AK13" i="35"/>
  <c r="AF174" i="35"/>
  <c r="CX36" i="35"/>
  <c r="AS179" i="35"/>
  <c r="AZ52" i="35"/>
  <c r="CX42" i="35"/>
  <c r="L37" i="35"/>
  <c r="CH39" i="35"/>
  <c r="CU38" i="35"/>
  <c r="R175" i="35"/>
  <c r="CF36" i="35"/>
  <c r="BL49" i="35"/>
  <c r="V36" i="35"/>
  <c r="CC45" i="35"/>
  <c r="AU4" i="35"/>
  <c r="AK15" i="35"/>
  <c r="G176" i="35"/>
  <c r="CZ51" i="35"/>
  <c r="BD45" i="35"/>
  <c r="CV12" i="35"/>
  <c r="AI14" i="35"/>
  <c r="AE13" i="35"/>
  <c r="CQ9" i="35"/>
  <c r="CE36" i="35"/>
  <c r="BF36" i="35"/>
  <c r="CP17" i="35"/>
  <c r="BN174" i="35"/>
  <c r="AZ48" i="35"/>
  <c r="AM32" i="35"/>
  <c r="BB19" i="35"/>
  <c r="CC173" i="35"/>
  <c r="CK26" i="35"/>
  <c r="T22" i="35"/>
  <c r="Y7" i="35"/>
  <c r="CN20" i="35"/>
  <c r="CJ26" i="35"/>
  <c r="AX19" i="35"/>
  <c r="CA40" i="35"/>
  <c r="J13" i="35"/>
  <c r="CK50" i="35"/>
  <c r="BG19" i="35"/>
  <c r="BF29" i="35"/>
  <c r="CZ19" i="35"/>
  <c r="AD20" i="35"/>
  <c r="AO28" i="35"/>
  <c r="AW45" i="35"/>
  <c r="BV23" i="35"/>
  <c r="V6" i="35"/>
  <c r="CY37" i="35"/>
  <c r="BM6" i="35"/>
  <c r="AH15" i="35"/>
  <c r="K46" i="35"/>
  <c r="CA6" i="35"/>
  <c r="Q30" i="35"/>
  <c r="CZ29" i="35"/>
  <c r="BD50" i="35"/>
  <c r="E12" i="35"/>
  <c r="BP18" i="35"/>
  <c r="BP13" i="35"/>
  <c r="BQ177" i="35"/>
  <c r="CR38" i="35"/>
  <c r="BJ15" i="35"/>
  <c r="AX15" i="35"/>
  <c r="BB173" i="35"/>
  <c r="CW51" i="35"/>
  <c r="J36" i="35"/>
  <c r="CP5" i="35"/>
  <c r="AL26" i="35"/>
  <c r="D26" i="35"/>
  <c r="CI50" i="35"/>
  <c r="AS26" i="35"/>
  <c r="CF29" i="35"/>
  <c r="CH13" i="35"/>
  <c r="CE27" i="35"/>
  <c r="U46" i="35"/>
  <c r="CS14" i="35"/>
  <c r="J4" i="35"/>
  <c r="BC7" i="35"/>
  <c r="BL20" i="35"/>
  <c r="BM16" i="35"/>
  <c r="BR36" i="35"/>
  <c r="AG13" i="35"/>
  <c r="AJ36" i="35"/>
  <c r="H18" i="35"/>
  <c r="AH51" i="35"/>
  <c r="X20" i="35"/>
  <c r="E46" i="35"/>
  <c r="BY14" i="35"/>
  <c r="AZ27" i="35"/>
  <c r="BJ51" i="35"/>
  <c r="Q18" i="35"/>
  <c r="C43" i="35"/>
  <c r="CW10" i="35"/>
  <c r="L7" i="35"/>
  <c r="CC10" i="35"/>
  <c r="BU17" i="35"/>
  <c r="CR24" i="35"/>
  <c r="G9" i="35"/>
  <c r="BY39" i="35"/>
  <c r="CR43" i="35"/>
  <c r="BA4" i="35"/>
  <c r="AD22" i="35"/>
  <c r="AC36" i="35"/>
  <c r="U175" i="35"/>
  <c r="Z25" i="35"/>
  <c r="N18" i="35"/>
  <c r="AQ38" i="35"/>
  <c r="AL23" i="35"/>
  <c r="O15" i="35"/>
  <c r="CS19" i="35"/>
  <c r="BH46" i="35"/>
  <c r="BV42" i="35"/>
  <c r="AW39" i="35"/>
  <c r="J7" i="35"/>
  <c r="AB11" i="35"/>
  <c r="BK23" i="35"/>
  <c r="BE18" i="35"/>
  <c r="C40" i="35"/>
  <c r="CY40" i="35"/>
  <c r="U41" i="35"/>
  <c r="CA26" i="35"/>
  <c r="AG44" i="35"/>
  <c r="AZ22" i="35"/>
  <c r="AQ31" i="35"/>
  <c r="AG9" i="35"/>
  <c r="BW47" i="35"/>
  <c r="CI33" i="35"/>
  <c r="AY24" i="35"/>
  <c r="CM40" i="35"/>
  <c r="G20" i="35"/>
  <c r="P34" i="35"/>
  <c r="AZ38" i="35"/>
  <c r="CZ30" i="35"/>
  <c r="BT180" i="35"/>
  <c r="CZ16" i="35"/>
  <c r="BR14" i="35"/>
  <c r="CF52" i="35"/>
  <c r="CM46" i="35"/>
  <c r="O17" i="35"/>
  <c r="BF12" i="35"/>
  <c r="BO29" i="35"/>
  <c r="AV42" i="35"/>
  <c r="CC6" i="35"/>
  <c r="AM173" i="35"/>
  <c r="U13" i="35"/>
  <c r="BR19" i="35"/>
  <c r="U6" i="35"/>
  <c r="CZ44" i="35"/>
  <c r="K49" i="35"/>
  <c r="AS23" i="35"/>
  <c r="M40" i="35"/>
  <c r="I8" i="35"/>
  <c r="BK21" i="35"/>
  <c r="AF5" i="35"/>
  <c r="AR37" i="35"/>
  <c r="CB9" i="35"/>
  <c r="BV174" i="35"/>
  <c r="CY18" i="35"/>
  <c r="CZ173" i="35"/>
  <c r="AV49" i="35"/>
  <c r="CS37" i="35"/>
  <c r="AF6" i="35"/>
  <c r="CV24" i="35"/>
  <c r="CM31" i="35"/>
  <c r="AN27" i="35"/>
  <c r="CV14" i="35"/>
  <c r="V42" i="35"/>
  <c r="BZ10" i="35"/>
  <c r="AJ35" i="35"/>
  <c r="CU21" i="35"/>
  <c r="BM13" i="35"/>
  <c r="AP18" i="35"/>
  <c r="BB33" i="35"/>
  <c r="BR18" i="35"/>
  <c r="CN44" i="35"/>
  <c r="CB176" i="35"/>
  <c r="U179" i="35"/>
  <c r="CB43" i="35"/>
  <c r="S28" i="35"/>
  <c r="BJ41" i="35"/>
  <c r="BE19" i="35"/>
  <c r="CK44" i="35"/>
  <c r="U22" i="35"/>
  <c r="CA24" i="35"/>
  <c r="CG48" i="35"/>
  <c r="CC22" i="35"/>
  <c r="N36" i="35"/>
  <c r="K178" i="35"/>
  <c r="X29" i="35"/>
  <c r="CW42" i="35"/>
  <c r="CW39" i="35"/>
  <c r="BW29" i="35"/>
  <c r="AF20" i="35"/>
  <c r="AZ34" i="35"/>
  <c r="T173" i="35"/>
  <c r="AZ5" i="35"/>
  <c r="CX181" i="35"/>
  <c r="CS11" i="35"/>
  <c r="BH21" i="35"/>
  <c r="BZ173" i="35"/>
  <c r="BL47" i="35"/>
  <c r="BH5" i="35"/>
  <c r="BM31" i="35"/>
  <c r="P10" i="35"/>
  <c r="BV181" i="35"/>
  <c r="Z11" i="35"/>
  <c r="AK27" i="35"/>
  <c r="CB47" i="35"/>
  <c r="BW40" i="35"/>
  <c r="BP39" i="35"/>
  <c r="AX178" i="35"/>
  <c r="W8" i="35"/>
  <c r="BI13" i="35"/>
  <c r="BF49" i="35"/>
  <c r="AE10" i="35"/>
  <c r="BS50" i="35"/>
  <c r="BQ4" i="35"/>
  <c r="N32" i="35"/>
  <c r="Q49" i="35"/>
  <c r="BP46" i="35"/>
  <c r="BQ10" i="35"/>
  <c r="BB11" i="35"/>
  <c r="AE15" i="35"/>
  <c r="CX40" i="35"/>
  <c r="BV24" i="35"/>
  <c r="BQ46" i="35"/>
  <c r="AB18" i="35"/>
  <c r="BJ24" i="35"/>
  <c r="X46" i="35"/>
  <c r="AN32" i="35"/>
  <c r="AQ6" i="35"/>
  <c r="BO26" i="35"/>
  <c r="AR4" i="35"/>
  <c r="BK47" i="35"/>
  <c r="AU12" i="35"/>
  <c r="AL37" i="35"/>
  <c r="BM9" i="35"/>
  <c r="M36" i="35"/>
  <c r="CT40" i="35"/>
  <c r="Y178" i="35"/>
  <c r="P8" i="35"/>
  <c r="Y47" i="35"/>
  <c r="AM33" i="35"/>
  <c r="R17" i="35"/>
  <c r="R179" i="35"/>
  <c r="BE41" i="35"/>
  <c r="AB14" i="35"/>
  <c r="AY31" i="35"/>
  <c r="BJ38" i="35"/>
  <c r="U34" i="35"/>
  <c r="AU15" i="35"/>
  <c r="BJ14" i="35"/>
  <c r="D36" i="35"/>
  <c r="CT10" i="35"/>
  <c r="AE175" i="35"/>
  <c r="CI15" i="35"/>
  <c r="V38" i="35"/>
  <c r="BP38" i="35"/>
  <c r="W30" i="35"/>
  <c r="AG47" i="35"/>
  <c r="D16" i="35"/>
  <c r="BC29" i="35"/>
  <c r="AY176" i="35"/>
  <c r="AV45" i="35"/>
  <c r="AG22" i="35"/>
  <c r="BF37" i="35"/>
  <c r="BX51" i="35"/>
  <c r="CW47" i="35"/>
  <c r="CU28" i="35"/>
  <c r="AX50" i="35"/>
  <c r="CH18" i="35"/>
  <c r="BK22" i="35"/>
  <c r="BV175" i="35"/>
  <c r="BC22" i="35"/>
  <c r="O23" i="35"/>
  <c r="CB21" i="35"/>
  <c r="AQ39" i="35"/>
  <c r="AN51" i="35"/>
  <c r="R43" i="35"/>
  <c r="AI18" i="35"/>
  <c r="CS42" i="35"/>
  <c r="BV48" i="35"/>
  <c r="X26" i="35"/>
  <c r="C28" i="35"/>
  <c r="J43" i="35"/>
  <c r="AL12" i="35"/>
  <c r="CM19" i="35"/>
  <c r="O45" i="35"/>
  <c r="AI49" i="35"/>
  <c r="Z30" i="35"/>
  <c r="O13" i="35"/>
  <c r="BB20" i="35"/>
  <c r="I45" i="35"/>
  <c r="BY28" i="35"/>
  <c r="AQ26" i="35"/>
  <c r="H23" i="35"/>
  <c r="AH5" i="35"/>
  <c r="F15" i="35"/>
  <c r="AM9" i="35"/>
  <c r="AY39" i="35"/>
  <c r="E16" i="35"/>
  <c r="CB17" i="35"/>
  <c r="AY43" i="35"/>
  <c r="CV8" i="35"/>
  <c r="AJ44" i="35"/>
  <c r="S43" i="35"/>
  <c r="BE7" i="35"/>
  <c r="AO174" i="35"/>
  <c r="CN17" i="35"/>
  <c r="AX36" i="35"/>
  <c r="P4" i="35"/>
  <c r="CV28" i="35"/>
  <c r="AJ7" i="35"/>
  <c r="M31" i="35"/>
  <c r="AI45" i="35"/>
  <c r="BB28" i="35"/>
  <c r="BK45" i="35"/>
  <c r="P7" i="35"/>
  <c r="AF15" i="35"/>
  <c r="BK36" i="35"/>
  <c r="AT11" i="35"/>
  <c r="BU36" i="35"/>
  <c r="BZ38" i="35"/>
  <c r="CB25" i="35"/>
  <c r="CX174" i="35"/>
  <c r="AF45" i="35"/>
  <c r="BB181" i="35"/>
  <c r="CK52" i="35"/>
  <c r="AM40" i="35"/>
  <c r="V177" i="35"/>
  <c r="BA35" i="35"/>
  <c r="BH51" i="35"/>
  <c r="BD19" i="35"/>
  <c r="AM178" i="35"/>
  <c r="K8" i="35"/>
  <c r="K41" i="35"/>
  <c r="AM28" i="35"/>
  <c r="T26" i="35"/>
  <c r="S20" i="35"/>
  <c r="S8" i="35"/>
  <c r="AH20" i="35"/>
  <c r="CE35" i="35"/>
  <c r="CE4" i="35"/>
  <c r="CV49" i="35"/>
  <c r="BT24" i="35"/>
  <c r="F179" i="35"/>
  <c r="AA9" i="35"/>
  <c r="BI43" i="35"/>
  <c r="Z6" i="35"/>
  <c r="CX39" i="35"/>
  <c r="BN24" i="35"/>
  <c r="C174" i="35"/>
  <c r="CD11" i="35"/>
  <c r="BJ47" i="35"/>
  <c r="BM51" i="35"/>
  <c r="BJ45" i="35"/>
  <c r="CJ22" i="35"/>
  <c r="H26" i="35"/>
  <c r="AV11" i="35"/>
  <c r="CA5" i="35"/>
  <c r="G26" i="35"/>
  <c r="AV15" i="35"/>
  <c r="BR45" i="35"/>
  <c r="AB47" i="35"/>
  <c r="CX33" i="35"/>
  <c r="AF46" i="35"/>
  <c r="BA49" i="35"/>
  <c r="K36" i="35"/>
  <c r="BC5" i="35"/>
  <c r="W38" i="35"/>
  <c r="CO25" i="35"/>
  <c r="C27" i="35"/>
  <c r="CO49" i="35"/>
  <c r="G43" i="35"/>
  <c r="AV41" i="35"/>
  <c r="AE46" i="35"/>
  <c r="AU50" i="35"/>
  <c r="R47" i="35"/>
  <c r="CF173" i="35"/>
  <c r="CG19" i="35"/>
  <c r="AR17" i="35"/>
  <c r="AC9" i="35"/>
  <c r="V32" i="35"/>
  <c r="BL43" i="35"/>
  <c r="AX51" i="35"/>
  <c r="CL21" i="35"/>
  <c r="CS31" i="35"/>
  <c r="J173" i="35"/>
  <c r="CS32" i="35"/>
  <c r="AR14" i="35"/>
  <c r="BR49" i="35"/>
  <c r="E35" i="35"/>
  <c r="F33" i="35"/>
  <c r="CM49" i="35"/>
  <c r="CW45" i="35"/>
  <c r="BS34" i="35"/>
  <c r="BT43" i="35"/>
  <c r="CW38" i="35"/>
  <c r="CI24" i="35"/>
  <c r="AQ24" i="35"/>
  <c r="BL37" i="35"/>
  <c r="BU41" i="35"/>
  <c r="CH5" i="35"/>
  <c r="CG11" i="35"/>
  <c r="CL43" i="35"/>
  <c r="V24" i="35"/>
  <c r="F48" i="35"/>
  <c r="AL176" i="35"/>
  <c r="CP10" i="35"/>
  <c r="BK37" i="35"/>
  <c r="AV51" i="35"/>
  <c r="AY19" i="35"/>
  <c r="AS28" i="35"/>
  <c r="AB35" i="35"/>
  <c r="BS47" i="35"/>
  <c r="CX4" i="35"/>
  <c r="AO46" i="35"/>
  <c r="BW51" i="35"/>
  <c r="F40" i="35"/>
  <c r="CX20" i="35"/>
  <c r="CR19" i="35"/>
  <c r="CS25" i="35"/>
  <c r="AL175" i="35"/>
  <c r="BT18" i="35"/>
  <c r="BD36" i="35"/>
  <c r="CV15" i="35"/>
  <c r="BY35" i="35"/>
  <c r="CF5" i="35"/>
  <c r="Q21" i="35"/>
  <c r="BO41" i="35"/>
  <c r="X48" i="35"/>
  <c r="BQ43" i="35"/>
  <c r="BK48" i="35"/>
  <c r="AX32" i="35"/>
  <c r="K44" i="35"/>
  <c r="BW18" i="35"/>
  <c r="AG12" i="35"/>
  <c r="BE33" i="35"/>
  <c r="AC29" i="35"/>
  <c r="BB6" i="35"/>
  <c r="CE5" i="35"/>
  <c r="BR17" i="35"/>
  <c r="I34" i="35"/>
  <c r="CJ37" i="35"/>
  <c r="CV7" i="35"/>
  <c r="CI25" i="35"/>
  <c r="CJ12" i="35"/>
  <c r="CT31" i="35"/>
  <c r="BN48" i="35"/>
  <c r="CI9" i="35"/>
  <c r="AP44" i="35"/>
  <c r="CB38" i="35"/>
  <c r="AG51" i="35"/>
  <c r="AL20" i="35"/>
  <c r="CX10" i="35"/>
  <c r="CK36" i="35"/>
  <c r="CY38" i="35"/>
  <c r="R173" i="35"/>
  <c r="CF15" i="35"/>
  <c r="BQ178" i="35"/>
  <c r="AD26" i="35"/>
  <c r="AD42" i="35"/>
  <c r="CI51" i="35"/>
  <c r="AE21" i="35"/>
  <c r="T41" i="35"/>
  <c r="CB35" i="35"/>
  <c r="BF6" i="35"/>
  <c r="BE17" i="35"/>
  <c r="CR37" i="35"/>
  <c r="BW42" i="35"/>
  <c r="AU42" i="35"/>
  <c r="W17" i="35"/>
  <c r="M179" i="35"/>
  <c r="BB18" i="35"/>
  <c r="CS23" i="35"/>
  <c r="CF30" i="35"/>
  <c r="AK31" i="35"/>
  <c r="AU21" i="35"/>
  <c r="AI31" i="35"/>
  <c r="AH45" i="35"/>
  <c r="CN15" i="35"/>
  <c r="AO8" i="35"/>
  <c r="CY22" i="35"/>
  <c r="BD20" i="35"/>
  <c r="BG28" i="35"/>
  <c r="CD40" i="35"/>
  <c r="BQ8" i="35"/>
  <c r="J21" i="35"/>
  <c r="H4" i="35"/>
  <c r="BS49" i="35"/>
  <c r="BI9" i="35"/>
  <c r="BL11" i="35"/>
  <c r="BA22" i="35"/>
  <c r="AB15" i="35"/>
  <c r="BO34" i="35"/>
  <c r="AQ30" i="35"/>
  <c r="CQ32" i="35"/>
  <c r="CX7" i="35"/>
  <c r="BR43" i="35"/>
  <c r="Y38" i="35"/>
  <c r="AI38" i="35"/>
  <c r="CF51" i="35"/>
  <c r="X11" i="35"/>
  <c r="I28" i="35"/>
  <c r="M174" i="35"/>
  <c r="BK6" i="35"/>
  <c r="BF7" i="35"/>
  <c r="V40" i="35"/>
  <c r="S47" i="35"/>
  <c r="Y4" i="35"/>
  <c r="AF41" i="35"/>
  <c r="AY15" i="35"/>
  <c r="AU37" i="35"/>
  <c r="AT34" i="35"/>
  <c r="AU35" i="35"/>
  <c r="F39" i="35"/>
  <c r="V41" i="35"/>
  <c r="AZ41" i="35"/>
  <c r="BM4" i="35"/>
  <c r="CW49" i="35"/>
  <c r="BV25" i="35"/>
  <c r="R10" i="35"/>
  <c r="BD22" i="35"/>
  <c r="CO29" i="35"/>
  <c r="BV51" i="35"/>
  <c r="AC21" i="35"/>
  <c r="AV8" i="35"/>
  <c r="BB10" i="35"/>
  <c r="BI19" i="35"/>
  <c r="BY179" i="35"/>
  <c r="CE45" i="35"/>
  <c r="Y17" i="35"/>
  <c r="CD4" i="35"/>
  <c r="O46" i="35"/>
  <c r="AD40" i="35"/>
  <c r="BS27" i="35"/>
  <c r="E39" i="35"/>
  <c r="M35" i="35"/>
  <c r="CT44" i="35"/>
  <c r="CC34" i="35"/>
  <c r="AI25" i="35"/>
  <c r="Q35" i="35"/>
  <c r="V29" i="35"/>
  <c r="AI29" i="35"/>
  <c r="N19" i="35"/>
  <c r="AA31" i="35"/>
  <c r="X43" i="35"/>
  <c r="CT45" i="35"/>
  <c r="AC24" i="35"/>
  <c r="BK18" i="35"/>
  <c r="BL51" i="35"/>
  <c r="W33" i="35"/>
  <c r="AT5" i="35"/>
  <c r="BB39" i="35"/>
  <c r="CK43" i="35"/>
  <c r="BO14" i="35"/>
  <c r="L24" i="35"/>
  <c r="CC181" i="35"/>
  <c r="T44" i="35"/>
  <c r="AB10" i="35"/>
  <c r="G5" i="35"/>
  <c r="BS30" i="35"/>
  <c r="AF19" i="35"/>
  <c r="BM5" i="35"/>
  <c r="AF35" i="35"/>
  <c r="BK33" i="35"/>
  <c r="Q6" i="35"/>
  <c r="CF27" i="35"/>
  <c r="CU8" i="35"/>
  <c r="BK31" i="35"/>
  <c r="CB42" i="35"/>
  <c r="BQ30" i="35"/>
  <c r="F24" i="35"/>
  <c r="BE20" i="35"/>
  <c r="BB36" i="35"/>
  <c r="CU44" i="35"/>
  <c r="CX13" i="35"/>
  <c r="CH31" i="35"/>
  <c r="AI34" i="35"/>
  <c r="BB25" i="35"/>
  <c r="AJ32" i="35"/>
  <c r="BV19" i="35"/>
  <c r="AW34" i="35"/>
  <c r="P41" i="35"/>
  <c r="BI48" i="35"/>
  <c r="CE33" i="35"/>
  <c r="J11" i="35"/>
  <c r="BX26" i="35"/>
  <c r="CF17" i="35"/>
  <c r="AZ24" i="35"/>
  <c r="AM174" i="35"/>
  <c r="AX4" i="35"/>
  <c r="AP13" i="35"/>
  <c r="AI17" i="35"/>
  <c r="CY7" i="35"/>
  <c r="C5" i="35"/>
  <c r="CW175" i="35"/>
  <c r="AL41" i="35"/>
  <c r="L40" i="35"/>
  <c r="J9" i="35"/>
  <c r="W11" i="35"/>
  <c r="L33" i="35"/>
  <c r="CQ19" i="35"/>
  <c r="AK22" i="35"/>
  <c r="CH25" i="35"/>
  <c r="AS34" i="35"/>
  <c r="BG38" i="35"/>
  <c r="AJ26" i="35"/>
  <c r="BE23" i="35"/>
  <c r="BH10" i="35"/>
  <c r="CK4" i="35"/>
  <c r="AS37" i="35"/>
  <c r="Y31" i="35"/>
  <c r="CL32" i="35"/>
  <c r="CK28" i="35"/>
  <c r="BC28" i="35"/>
  <c r="BJ19" i="35"/>
  <c r="AF8" i="35"/>
  <c r="BA20" i="35"/>
  <c r="M38" i="35"/>
  <c r="AO30" i="35"/>
  <c r="D35" i="35"/>
  <c r="I21" i="35"/>
  <c r="D23" i="35"/>
  <c r="T31" i="35"/>
  <c r="Q23" i="35"/>
  <c r="BQ17" i="35"/>
  <c r="P21" i="35"/>
  <c r="R34" i="35"/>
  <c r="W14" i="35"/>
  <c r="R39" i="35"/>
  <c r="AY17" i="35"/>
  <c r="CS24" i="35"/>
  <c r="BI25" i="35"/>
  <c r="AI33" i="35"/>
  <c r="BQ40" i="35"/>
  <c r="Q179" i="35"/>
  <c r="BR50" i="35"/>
  <c r="R38" i="35"/>
  <c r="AT25" i="35"/>
  <c r="CP9" i="35"/>
  <c r="CN7" i="35"/>
  <c r="CB33" i="35"/>
  <c r="AA16" i="35"/>
  <c r="AR20" i="35"/>
  <c r="CA31" i="35"/>
  <c r="H43" i="35"/>
  <c r="Y179" i="35"/>
  <c r="CQ175" i="35"/>
  <c r="CR41" i="35"/>
  <c r="AP42" i="35"/>
  <c r="AU40" i="35"/>
  <c r="U36" i="35"/>
  <c r="T4" i="35"/>
  <c r="AE45" i="35"/>
  <c r="CB46" i="35"/>
  <c r="BT11" i="35"/>
  <c r="D176" i="35"/>
  <c r="BN15" i="35"/>
  <c r="AO12" i="35"/>
  <c r="AY32" i="35"/>
  <c r="K175" i="35"/>
  <c r="CB4" i="35"/>
  <c r="BC13" i="35"/>
  <c r="CT37" i="35"/>
  <c r="BY173" i="35"/>
  <c r="AH35" i="35"/>
  <c r="CU20" i="35"/>
  <c r="AJ18" i="35"/>
  <c r="Z21" i="35"/>
  <c r="AB25" i="35"/>
  <c r="AS25" i="35"/>
  <c r="AO20" i="35"/>
  <c r="BU6" i="35"/>
  <c r="CY39" i="35"/>
  <c r="L50" i="35"/>
  <c r="BB174" i="35"/>
  <c r="S10" i="35"/>
  <c r="CO20" i="35"/>
  <c r="CU47" i="35"/>
  <c r="K17" i="35"/>
  <c r="BK19" i="35"/>
  <c r="CG34" i="35"/>
  <c r="CB27" i="35"/>
  <c r="AN39" i="35"/>
  <c r="BY41" i="35"/>
  <c r="I43" i="35"/>
  <c r="AJ6" i="35"/>
  <c r="X13" i="35"/>
  <c r="H42" i="35"/>
  <c r="BA41" i="35"/>
  <c r="AX6" i="35"/>
  <c r="BS10" i="35"/>
  <c r="AZ13" i="35"/>
  <c r="BW31" i="35"/>
  <c r="S31" i="35"/>
  <c r="BS44" i="35"/>
  <c r="AN8" i="35"/>
  <c r="CT6" i="35"/>
  <c r="AI7" i="35"/>
  <c r="CC44" i="35"/>
  <c r="AT24" i="35"/>
  <c r="Z36" i="35"/>
  <c r="BN21" i="35"/>
  <c r="AI6" i="35"/>
  <c r="BA14" i="35"/>
  <c r="CN46" i="35"/>
  <c r="G23" i="35"/>
  <c r="AL28" i="35"/>
  <c r="CW34" i="35"/>
  <c r="AJ15" i="35"/>
  <c r="J16" i="35"/>
  <c r="BR9" i="35"/>
  <c r="BF9" i="35"/>
  <c r="AQ9" i="35"/>
  <c r="BV43" i="35"/>
  <c r="AM42" i="35"/>
  <c r="BV39" i="35"/>
  <c r="AF48" i="35"/>
  <c r="D14" i="35"/>
  <c r="BC40" i="35"/>
  <c r="C38" i="35"/>
  <c r="BK52" i="35"/>
  <c r="T38" i="35"/>
  <c r="V23" i="35"/>
  <c r="CI41" i="35"/>
  <c r="U15" i="35"/>
  <c r="AJ21" i="35"/>
  <c r="CB7" i="35"/>
  <c r="CW30" i="35"/>
  <c r="CI47" i="35"/>
  <c r="CC23" i="35"/>
  <c r="BV41" i="35"/>
  <c r="BV46" i="35"/>
  <c r="AR6" i="35"/>
  <c r="AR26" i="35"/>
  <c r="CO39" i="35"/>
  <c r="BN14" i="35"/>
  <c r="AH29" i="35"/>
  <c r="BD6" i="35"/>
  <c r="CQ26" i="35"/>
  <c r="BS45" i="35"/>
  <c r="BA8" i="35"/>
  <c r="CM6" i="35"/>
  <c r="AI15" i="35"/>
  <c r="BP12" i="35"/>
  <c r="BT5" i="35"/>
  <c r="CC4" i="35"/>
  <c r="I22" i="35"/>
  <c r="CS47" i="35"/>
  <c r="BH18" i="35"/>
  <c r="CJ43" i="35"/>
  <c r="Z42" i="35"/>
  <c r="BJ18" i="35"/>
  <c r="CP38" i="35"/>
  <c r="U26" i="35"/>
  <c r="F28" i="35"/>
  <c r="CZ34" i="35"/>
  <c r="BM38" i="35"/>
  <c r="AQ41" i="35"/>
  <c r="U43" i="35"/>
  <c r="BF10" i="35"/>
  <c r="CQ30" i="35"/>
  <c r="BV5" i="35"/>
  <c r="BC174" i="35"/>
  <c r="BS32" i="35"/>
  <c r="AI9" i="35"/>
  <c r="AU13" i="35"/>
  <c r="CJ9" i="35"/>
  <c r="I175" i="35"/>
  <c r="CN21" i="35"/>
  <c r="CL34" i="35"/>
  <c r="AS13" i="35"/>
  <c r="CE29" i="35"/>
  <c r="AE176" i="35"/>
  <c r="V35" i="35"/>
  <c r="AP8" i="35"/>
  <c r="T27" i="35"/>
  <c r="BC11" i="35"/>
  <c r="BU21" i="35"/>
  <c r="BQ20" i="35"/>
  <c r="BV37" i="35"/>
  <c r="AD6" i="35"/>
  <c r="CK22" i="35"/>
  <c r="Y48" i="35"/>
  <c r="CE13" i="35"/>
  <c r="J28" i="35"/>
  <c r="AA5" i="35"/>
  <c r="AP16" i="35"/>
  <c r="AS51" i="35"/>
  <c r="W15" i="35"/>
  <c r="F52" i="35"/>
  <c r="BB41" i="35"/>
  <c r="BS21" i="35"/>
  <c r="N48" i="35"/>
  <c r="AC6" i="35"/>
  <c r="BJ181" i="35"/>
  <c r="K16" i="35"/>
  <c r="BY47" i="35"/>
  <c r="CL44" i="35"/>
  <c r="BU37" i="35"/>
  <c r="BM48" i="35"/>
  <c r="BT51" i="35"/>
  <c r="CA177" i="35"/>
  <c r="BN39" i="35"/>
  <c r="CR47" i="35"/>
  <c r="CV181" i="35"/>
  <c r="U52" i="35"/>
  <c r="CR14" i="35"/>
  <c r="AE43" i="35"/>
  <c r="S14" i="35"/>
  <c r="AW50" i="35"/>
  <c r="H174" i="35"/>
  <c r="CY46" i="35"/>
  <c r="BQ44" i="35"/>
  <c r="BV15" i="35"/>
  <c r="CW11" i="35"/>
  <c r="AZ46" i="35"/>
  <c r="E14" i="35"/>
  <c r="BE26" i="35"/>
  <c r="BI4" i="35"/>
  <c r="BE34" i="35"/>
  <c r="CL50" i="35"/>
  <c r="AG178" i="35"/>
  <c r="W47" i="35"/>
  <c r="AU175" i="35"/>
  <c r="BO20" i="35"/>
  <c r="CT25" i="35"/>
  <c r="AY33" i="35"/>
  <c r="AK41" i="35"/>
  <c r="AF28" i="35"/>
  <c r="CD20" i="35"/>
  <c r="M14" i="35"/>
  <c r="AV5" i="35"/>
  <c r="L31" i="35"/>
  <c r="AJ27" i="35"/>
  <c r="BN49" i="35"/>
  <c r="CN4" i="35"/>
  <c r="Z16" i="35"/>
  <c r="CG173" i="35"/>
  <c r="E40" i="35"/>
  <c r="BC41" i="35"/>
  <c r="BG8" i="35"/>
  <c r="G16" i="35"/>
  <c r="AW46" i="35"/>
  <c r="CG25" i="35"/>
  <c r="BU16" i="35"/>
  <c r="BS6" i="35"/>
  <c r="CN22" i="35"/>
  <c r="CS20" i="35"/>
  <c r="H10" i="35"/>
  <c r="BU23" i="35"/>
  <c r="AE18" i="35"/>
  <c r="BC181" i="35"/>
  <c r="AS174" i="35"/>
  <c r="CF42" i="35"/>
  <c r="BK41" i="35"/>
  <c r="AV36" i="35"/>
  <c r="AE174" i="35"/>
  <c r="BE38" i="35"/>
  <c r="AA17" i="35"/>
  <c r="F181" i="35"/>
  <c r="BH42" i="35"/>
  <c r="AN15" i="35"/>
  <c r="BX181" i="35"/>
  <c r="K4" i="35"/>
  <c r="CF47" i="35"/>
  <c r="F21" i="35"/>
  <c r="BH179" i="35"/>
  <c r="CK15" i="35"/>
  <c r="AF17" i="35"/>
  <c r="CH40" i="35"/>
  <c r="BU10" i="35"/>
  <c r="AS12" i="35"/>
  <c r="BP7" i="35"/>
  <c r="AR49" i="35"/>
  <c r="L179" i="35"/>
  <c r="G50" i="35"/>
  <c r="CP20" i="35"/>
  <c r="AW12" i="35"/>
  <c r="AO31" i="35"/>
  <c r="BY21" i="35"/>
  <c r="BJ10" i="35"/>
  <c r="AH176" i="35"/>
  <c r="L17" i="35"/>
  <c r="M45" i="35"/>
  <c r="CZ9" i="35"/>
  <c r="Q29" i="35"/>
  <c r="AP51" i="35"/>
  <c r="CG52" i="35"/>
  <c r="AT178" i="35"/>
  <c r="AQ5" i="35"/>
  <c r="BZ41" i="35"/>
  <c r="H28" i="35"/>
  <c r="C7" i="35"/>
  <c r="BL46" i="35"/>
  <c r="CG40" i="35"/>
  <c r="X17" i="35"/>
  <c r="AY180" i="35"/>
  <c r="BX50" i="35"/>
  <c r="BC21" i="35"/>
  <c r="CP47" i="35"/>
  <c r="D180" i="35"/>
  <c r="BH14" i="35"/>
  <c r="BO12" i="35"/>
  <c r="CO180" i="35"/>
  <c r="BD47" i="35"/>
  <c r="AS180" i="35"/>
  <c r="AX179" i="35"/>
  <c r="CQ10" i="35"/>
  <c r="BZ51" i="35"/>
  <c r="AM26" i="35"/>
  <c r="BU30" i="35"/>
  <c r="CY29" i="35"/>
  <c r="AO44" i="35"/>
  <c r="CD177" i="35"/>
  <c r="CI12" i="35"/>
  <c r="BM30" i="35"/>
  <c r="AJ10" i="35"/>
  <c r="CM50" i="35"/>
  <c r="G48" i="35"/>
  <c r="CC25" i="35"/>
  <c r="CL39" i="35"/>
  <c r="BG37" i="35"/>
  <c r="CQ46" i="35"/>
  <c r="AF27" i="35"/>
  <c r="AW37" i="35"/>
  <c r="AT10" i="35"/>
  <c r="V44" i="35"/>
  <c r="R176" i="35"/>
  <c r="BS4" i="35"/>
  <c r="S22" i="35"/>
  <c r="X36" i="35"/>
  <c r="AK40" i="35"/>
  <c r="AS31" i="35"/>
  <c r="BV47" i="35"/>
  <c r="CD42" i="35"/>
  <c r="CQ21" i="35"/>
  <c r="BJ29" i="35"/>
  <c r="CJ33" i="35"/>
  <c r="L15" i="35"/>
  <c r="CV178" i="35"/>
  <c r="CR180" i="35"/>
  <c r="CX18" i="35"/>
  <c r="AA10" i="35"/>
  <c r="BJ23" i="35"/>
  <c r="CQ13" i="35"/>
  <c r="BB21" i="35"/>
  <c r="BA11" i="35"/>
  <c r="BL181" i="35"/>
  <c r="BQ32" i="35"/>
  <c r="CK173" i="35"/>
  <c r="BD25" i="35"/>
  <c r="CD174" i="35"/>
  <c r="AA36" i="35"/>
  <c r="AX46" i="35"/>
  <c r="CH41" i="35"/>
  <c r="AZ31" i="35"/>
  <c r="CM35" i="35"/>
  <c r="BO50" i="35"/>
  <c r="AX12" i="35"/>
  <c r="CN24" i="35"/>
  <c r="I179" i="35"/>
  <c r="CU31" i="35"/>
  <c r="AS24" i="35"/>
  <c r="BU7" i="35"/>
  <c r="CI44" i="35"/>
  <c r="J5" i="35"/>
  <c r="BK24" i="35"/>
  <c r="CB41" i="35"/>
  <c r="AB4" i="35"/>
  <c r="X25" i="35"/>
  <c r="BY12" i="35"/>
  <c r="R19" i="35"/>
  <c r="AD31" i="35"/>
  <c r="K15" i="35"/>
  <c r="AE29" i="35"/>
  <c r="F45" i="35"/>
  <c r="AQ52" i="35"/>
  <c r="X28" i="35"/>
  <c r="BM28" i="35"/>
  <c r="BA181" i="35"/>
  <c r="CV26" i="35"/>
  <c r="U16" i="35"/>
  <c r="BS26" i="35"/>
  <c r="AY181" i="35"/>
  <c r="CW22" i="35"/>
  <c r="CO47" i="35"/>
  <c r="BZ35" i="35"/>
  <c r="BA7" i="35"/>
  <c r="BL30" i="35"/>
  <c r="CX47" i="35"/>
  <c r="AF38" i="35"/>
  <c r="BF23" i="35"/>
  <c r="K13" i="35"/>
  <c r="CO23" i="35"/>
  <c r="CA176" i="35"/>
  <c r="AO17" i="35"/>
  <c r="O35" i="35"/>
  <c r="CB45" i="35"/>
  <c r="BK40" i="35"/>
  <c r="CL27" i="35"/>
  <c r="CE7" i="35"/>
  <c r="BV13" i="35"/>
  <c r="CZ12" i="35"/>
  <c r="CQ8" i="35"/>
  <c r="CC30" i="35"/>
  <c r="BG11" i="35"/>
  <c r="CD10" i="35"/>
  <c r="BB48" i="35"/>
  <c r="AV176" i="35"/>
  <c r="BZ48" i="35"/>
  <c r="Y51" i="35"/>
  <c r="AE181" i="35"/>
  <c r="BO173" i="35"/>
  <c r="BK8" i="35"/>
  <c r="CJ27" i="35"/>
  <c r="BD10" i="35"/>
  <c r="I52" i="35"/>
  <c r="CF26" i="35"/>
  <c r="CN51" i="35"/>
  <c r="U49" i="35"/>
  <c r="AJ30" i="35"/>
  <c r="BM177" i="35"/>
  <c r="AM22" i="35"/>
  <c r="AK33" i="35"/>
  <c r="P177" i="35"/>
  <c r="BK25" i="35"/>
  <c r="BS51" i="35"/>
  <c r="O48" i="35"/>
  <c r="AR36" i="35"/>
  <c r="AL25" i="35"/>
  <c r="CX28" i="35"/>
  <c r="CH12" i="35"/>
  <c r="CA41" i="35"/>
  <c r="BW38" i="35"/>
  <c r="BK174" i="35"/>
  <c r="Y10" i="35"/>
  <c r="CW44" i="35"/>
  <c r="O47" i="35"/>
  <c r="CA173" i="35"/>
  <c r="S24" i="35"/>
  <c r="CB22" i="35"/>
  <c r="AC34" i="35"/>
  <c r="E45" i="35"/>
  <c r="BM8" i="35"/>
  <c r="CH9" i="35"/>
  <c r="CF14" i="35"/>
  <c r="AF50" i="35"/>
  <c r="BW6" i="35"/>
  <c r="AQ49" i="35"/>
  <c r="I36" i="35"/>
  <c r="BI173" i="35"/>
  <c r="BB38" i="35"/>
  <c r="CL36" i="35"/>
  <c r="BJ25" i="35"/>
  <c r="AC19" i="35"/>
  <c r="AG177" i="35"/>
  <c r="AT180" i="35"/>
  <c r="AG46" i="35"/>
  <c r="AF29" i="35"/>
  <c r="X12" i="35"/>
  <c r="AE38" i="35"/>
  <c r="CI14" i="35"/>
  <c r="CR174" i="35"/>
  <c r="BW11" i="35"/>
  <c r="I13" i="35"/>
  <c r="AS177" i="35"/>
  <c r="U178" i="35"/>
  <c r="AT43" i="35"/>
  <c r="AW52" i="35"/>
  <c r="J19" i="35"/>
  <c r="AM17" i="35"/>
  <c r="BC10" i="35"/>
  <c r="CM8" i="35"/>
  <c r="BM29" i="35"/>
  <c r="BU47" i="35"/>
  <c r="BI20" i="35"/>
  <c r="AK10" i="35"/>
  <c r="P44" i="35"/>
  <c r="BR38" i="35"/>
  <c r="CI178" i="35"/>
  <c r="CR7" i="35"/>
  <c r="CN30" i="35"/>
  <c r="CW6" i="35"/>
  <c r="CV18" i="35"/>
  <c r="O25" i="35"/>
  <c r="S23" i="35"/>
  <c r="BR27" i="35"/>
  <c r="Z26" i="35"/>
  <c r="N31" i="35"/>
  <c r="CS48" i="35"/>
  <c r="O12" i="35"/>
  <c r="BH181" i="35"/>
  <c r="CR13" i="35"/>
  <c r="AL36" i="35"/>
  <c r="CN26" i="35"/>
  <c r="I38" i="35"/>
  <c r="S45" i="35"/>
  <c r="BG31" i="35"/>
  <c r="Z27" i="35"/>
  <c r="BO6" i="35"/>
  <c r="BX24" i="35"/>
  <c r="N4" i="35"/>
  <c r="CL173" i="35"/>
  <c r="BT179" i="35"/>
  <c r="BQ9" i="35"/>
  <c r="CQ28" i="35"/>
  <c r="Y180" i="35"/>
  <c r="AH181" i="35"/>
  <c r="H48" i="35"/>
  <c r="AS175" i="35"/>
  <c r="CG33" i="35"/>
  <c r="BA16" i="35"/>
  <c r="H47" i="35"/>
  <c r="CO14" i="35"/>
  <c r="AW9" i="35"/>
  <c r="BN13" i="35"/>
  <c r="AQ46" i="35"/>
  <c r="BV35" i="35"/>
  <c r="CE44" i="35"/>
  <c r="P39" i="35"/>
  <c r="CL181" i="35"/>
  <c r="BC4" i="35"/>
  <c r="AT45" i="35"/>
  <c r="CG50" i="35"/>
  <c r="AM36" i="35"/>
  <c r="CT46" i="35"/>
  <c r="M177" i="35"/>
  <c r="J45" i="35"/>
  <c r="CG175" i="35"/>
  <c r="Y20" i="35"/>
  <c r="CI4" i="35"/>
  <c r="CX41" i="35"/>
  <c r="BF43" i="35"/>
  <c r="CU11" i="35"/>
  <c r="AD21" i="35"/>
  <c r="AH19" i="35"/>
  <c r="CQ25" i="35"/>
  <c r="BU25" i="35"/>
  <c r="AT12" i="35"/>
  <c r="K5" i="35"/>
  <c r="AY29" i="35"/>
  <c r="C6" i="35"/>
  <c r="BN46" i="35"/>
  <c r="AX27" i="35"/>
  <c r="AP15" i="35"/>
  <c r="AX41" i="35"/>
  <c r="AN33" i="35"/>
  <c r="F42" i="35"/>
  <c r="BY176" i="35"/>
  <c r="AQ23" i="35"/>
  <c r="CZ31" i="35"/>
  <c r="BO177" i="35"/>
  <c r="E180" i="35"/>
  <c r="BF33" i="35"/>
  <c r="CW179" i="35"/>
  <c r="BT46" i="35"/>
  <c r="AK173" i="35"/>
  <c r="CK42" i="35"/>
  <c r="H178" i="35"/>
  <c r="CM20" i="35"/>
  <c r="BY180" i="35"/>
  <c r="AP4" i="35"/>
  <c r="BH24" i="35"/>
  <c r="AP178" i="35"/>
  <c r="BS9" i="35"/>
  <c r="CA13" i="35"/>
  <c r="C15" i="35"/>
  <c r="CQ179" i="35"/>
  <c r="CQ177" i="35"/>
  <c r="BK175" i="35"/>
  <c r="AM10" i="35"/>
  <c r="CC43" i="35"/>
  <c r="CT177" i="35"/>
  <c r="AH39" i="35"/>
  <c r="BV50" i="35"/>
  <c r="CY30" i="35"/>
  <c r="BG48" i="35"/>
  <c r="AC28" i="35"/>
  <c r="E33" i="35"/>
  <c r="AG29" i="35"/>
  <c r="AW29" i="35"/>
  <c r="BK181" i="35"/>
  <c r="AQ8" i="35"/>
  <c r="BG177" i="35"/>
  <c r="P27" i="35"/>
  <c r="CB52" i="35"/>
  <c r="CB10" i="35"/>
  <c r="AP37" i="35"/>
  <c r="AU11" i="35"/>
  <c r="AH47" i="35"/>
  <c r="S11" i="35"/>
  <c r="AT6" i="35"/>
  <c r="S5" i="35"/>
  <c r="AO33" i="35"/>
  <c r="BP26" i="35"/>
  <c r="CF21" i="35"/>
  <c r="AE14" i="35"/>
  <c r="BT37" i="35"/>
  <c r="BL9" i="35"/>
  <c r="I44" i="35"/>
  <c r="AW175" i="35"/>
  <c r="AT30" i="35"/>
  <c r="F11" i="35"/>
  <c r="CE49" i="35"/>
  <c r="AK46" i="35"/>
  <c r="CE34" i="35"/>
  <c r="AE48" i="35"/>
  <c r="R35" i="35"/>
  <c r="AE50" i="35"/>
  <c r="R31" i="35"/>
  <c r="AL180" i="35"/>
  <c r="BF47" i="35"/>
  <c r="BP9" i="35"/>
  <c r="G11" i="35"/>
  <c r="CA17" i="35"/>
  <c r="CF180" i="35"/>
  <c r="BQ174" i="35"/>
  <c r="CB11" i="35"/>
  <c r="CM180" i="35"/>
  <c r="BA30" i="35"/>
  <c r="CF25" i="35"/>
  <c r="BN22" i="35"/>
  <c r="AN18" i="35"/>
  <c r="O52" i="35"/>
  <c r="AV13" i="35"/>
  <c r="CP181" i="35"/>
  <c r="G37" i="35"/>
  <c r="I37" i="35"/>
  <c r="CE38" i="35"/>
  <c r="E175" i="35"/>
  <c r="Q44" i="35"/>
  <c r="AC49" i="35"/>
  <c r="AH178" i="35"/>
  <c r="BI22" i="35"/>
  <c r="CV51" i="35"/>
  <c r="AC178" i="35"/>
  <c r="CH8" i="35"/>
  <c r="CA20" i="35"/>
  <c r="CX19" i="35"/>
  <c r="AU46" i="35"/>
  <c r="CA47" i="35"/>
  <c r="Y176" i="35"/>
  <c r="AG6" i="35"/>
  <c r="BR22" i="35"/>
  <c r="AJ40" i="35"/>
  <c r="CM36" i="35"/>
  <c r="AE39" i="35"/>
  <c r="CA51" i="35"/>
  <c r="AO23" i="35"/>
  <c r="M48" i="35"/>
  <c r="CS176" i="35"/>
  <c r="BA180" i="35"/>
  <c r="AG38" i="35"/>
  <c r="AO38" i="35"/>
  <c r="L180" i="35"/>
  <c r="AA39" i="35"/>
  <c r="BH52" i="35"/>
  <c r="H5" i="35"/>
  <c r="CS28" i="35"/>
  <c r="Q50" i="35"/>
  <c r="V31" i="35"/>
  <c r="BI36" i="35"/>
  <c r="CN39" i="35"/>
  <c r="CL5" i="35"/>
  <c r="BL178" i="35"/>
  <c r="AL52" i="35"/>
  <c r="AL177" i="35"/>
  <c r="T47" i="35"/>
  <c r="J49" i="35"/>
  <c r="CD181" i="35"/>
  <c r="CV4" i="35"/>
  <c r="BL7" i="35"/>
  <c r="AG181" i="35"/>
  <c r="BA9" i="35"/>
  <c r="CU49" i="35"/>
  <c r="CL45" i="35"/>
  <c r="CI173" i="35"/>
  <c r="O28" i="35"/>
  <c r="AD179" i="35"/>
  <c r="CX176" i="35"/>
  <c r="Z28" i="35"/>
  <c r="CB8" i="35"/>
  <c r="D9" i="35"/>
  <c r="K174" i="35"/>
  <c r="AX20" i="35"/>
  <c r="BA44" i="35"/>
  <c r="BR179" i="35"/>
  <c r="CQ44" i="35"/>
  <c r="G24" i="35"/>
  <c r="BG29" i="35"/>
  <c r="U31" i="35"/>
  <c r="AB16" i="35"/>
  <c r="AM46" i="35"/>
  <c r="AK19" i="35"/>
  <c r="AC177" i="35"/>
  <c r="BZ180" i="35"/>
  <c r="BI45" i="35"/>
  <c r="BB176" i="35"/>
  <c r="CH43" i="35"/>
  <c r="AP34" i="35"/>
  <c r="U14" i="35"/>
  <c r="CR4" i="35"/>
  <c r="BX10" i="35"/>
  <c r="CW33" i="35"/>
  <c r="K23" i="35"/>
  <c r="C4" i="35"/>
  <c r="CS15" i="35"/>
  <c r="U25" i="35"/>
  <c r="BC16" i="35"/>
  <c r="S16" i="35"/>
  <c r="L16" i="35"/>
  <c r="CC28" i="35"/>
  <c r="N16" i="35"/>
  <c r="AX24" i="35"/>
  <c r="AK44" i="35"/>
  <c r="CF46" i="35"/>
  <c r="CL174" i="35"/>
  <c r="AN25" i="35"/>
  <c r="AI35" i="35"/>
  <c r="O50" i="35"/>
  <c r="AL34" i="35"/>
  <c r="BZ12" i="35"/>
  <c r="CW5" i="35"/>
  <c r="AL47" i="35"/>
  <c r="AB48" i="35"/>
  <c r="BP20" i="35"/>
  <c r="O39" i="35"/>
  <c r="AB20" i="35"/>
  <c r="AR11" i="35"/>
  <c r="AT42" i="35"/>
  <c r="D38" i="35"/>
  <c r="V17" i="35"/>
  <c r="AD44" i="35"/>
  <c r="D11" i="35"/>
  <c r="AR174" i="35"/>
  <c r="CS30" i="35"/>
  <c r="CY47" i="35"/>
  <c r="U17" i="35"/>
  <c r="CJ52" i="35"/>
  <c r="T52" i="35"/>
  <c r="AQ11" i="35"/>
  <c r="BO18" i="35"/>
  <c r="Z5" i="35"/>
  <c r="BX40" i="35"/>
  <c r="AH173" i="35"/>
  <c r="AD9" i="35"/>
  <c r="AA38" i="35"/>
  <c r="BD46" i="35"/>
  <c r="I32" i="35"/>
  <c r="CR177" i="35"/>
  <c r="BR46" i="35"/>
  <c r="BD52" i="35"/>
  <c r="BD177" i="35"/>
  <c r="N8" i="35"/>
  <c r="BI21" i="35"/>
  <c r="BQ179" i="35"/>
  <c r="BG34" i="35"/>
  <c r="BN41" i="35"/>
  <c r="AL13" i="35"/>
  <c r="CA37" i="35"/>
  <c r="AK180" i="35"/>
  <c r="AE26" i="35"/>
  <c r="BH175" i="35"/>
  <c r="BZ43" i="35"/>
  <c r="CE14" i="35"/>
  <c r="BR23" i="35"/>
  <c r="BN25" i="35"/>
  <c r="BJ17" i="35"/>
  <c r="BT15" i="35"/>
  <c r="BU49" i="35"/>
  <c r="BL13" i="35"/>
  <c r="BX39" i="35"/>
  <c r="BU178" i="35"/>
  <c r="AE42" i="35"/>
  <c r="AM43" i="35"/>
  <c r="CW15" i="35"/>
  <c r="CW19" i="35"/>
  <c r="BJ48" i="35"/>
  <c r="AA47" i="35"/>
  <c r="AA174" i="35"/>
  <c r="AW11" i="35"/>
  <c r="BP52" i="35"/>
  <c r="AK175" i="35"/>
  <c r="CD7" i="35"/>
  <c r="BI42" i="35"/>
  <c r="F176" i="35"/>
  <c r="W27" i="35"/>
  <c r="BL180" i="35"/>
  <c r="AQ7" i="35"/>
  <c r="CO51" i="35"/>
  <c r="BB178" i="35"/>
  <c r="BH41" i="35"/>
  <c r="K48" i="35"/>
  <c r="X24" i="35"/>
  <c r="AO40" i="35"/>
  <c r="H8" i="35"/>
  <c r="CO10" i="35"/>
  <c r="O30" i="35"/>
  <c r="CX37" i="35"/>
  <c r="BL22" i="35"/>
  <c r="BF35" i="35"/>
  <c r="C179" i="35"/>
  <c r="AD13" i="35"/>
  <c r="BA13" i="35"/>
  <c r="AL45" i="35"/>
  <c r="AP181" i="35"/>
  <c r="CT23" i="35"/>
  <c r="BP44" i="35"/>
  <c r="BG26" i="35"/>
  <c r="G28" i="35"/>
  <c r="CZ47" i="35"/>
  <c r="BR34" i="35"/>
  <c r="I47" i="35"/>
  <c r="CU45" i="35"/>
  <c r="AP11" i="35"/>
  <c r="AZ43" i="35"/>
  <c r="BW176" i="35"/>
  <c r="AV4" i="35"/>
  <c r="V22" i="35"/>
  <c r="AE35" i="35"/>
  <c r="CR176" i="35"/>
  <c r="BT31" i="35"/>
  <c r="CD16" i="35"/>
  <c r="CY26" i="35"/>
  <c r="BM25" i="35"/>
  <c r="BW27" i="35"/>
  <c r="BS28" i="35"/>
  <c r="BS40" i="35"/>
  <c r="AV174" i="35"/>
  <c r="BU15" i="35"/>
  <c r="AR178" i="35"/>
  <c r="BE180" i="35"/>
  <c r="BC177" i="35"/>
  <c r="AI46" i="35"/>
  <c r="BF14" i="35"/>
  <c r="CC47" i="35"/>
  <c r="BF16" i="35"/>
  <c r="AD36" i="35"/>
  <c r="CW14" i="35"/>
  <c r="AX33" i="35"/>
  <c r="O10" i="35"/>
  <c r="BI49" i="35"/>
  <c r="BP177" i="35"/>
  <c r="BZ28" i="35"/>
  <c r="BL48" i="35"/>
  <c r="BC176" i="35"/>
  <c r="CT179" i="35"/>
  <c r="BG32" i="35"/>
  <c r="CK21" i="35"/>
  <c r="U4" i="35"/>
  <c r="BM176" i="35"/>
  <c r="AU176" i="35"/>
  <c r="CP36" i="35"/>
  <c r="R30" i="35"/>
  <c r="CJ178" i="35"/>
  <c r="CF179" i="35"/>
  <c r="BA32" i="35"/>
  <c r="BC178" i="35"/>
  <c r="AU47" i="35"/>
  <c r="I178" i="35"/>
  <c r="BX179" i="35"/>
  <c r="CN177" i="35"/>
  <c r="AG35" i="35"/>
  <c r="CW43" i="35"/>
  <c r="BE177" i="35"/>
  <c r="BP29" i="35"/>
  <c r="AO180" i="35"/>
  <c r="BW33" i="35"/>
  <c r="G179" i="35"/>
  <c r="AZ12" i="35"/>
  <c r="S46" i="35"/>
  <c r="D48" i="35"/>
  <c r="T40" i="35"/>
  <c r="AK5" i="35"/>
  <c r="AT179" i="35"/>
  <c r="BW52" i="35"/>
  <c r="AB23" i="35"/>
  <c r="AA46" i="35"/>
  <c r="CS39" i="35"/>
  <c r="BQ180" i="35"/>
  <c r="V179" i="35"/>
  <c r="BE30" i="35"/>
  <c r="AB177" i="35"/>
  <c r="AS14" i="35"/>
  <c r="AS29" i="35"/>
  <c r="BP10" i="35"/>
  <c r="CA178" i="35"/>
  <c r="BD179" i="35"/>
  <c r="I29" i="35"/>
  <c r="U12" i="35"/>
  <c r="CZ49" i="35"/>
  <c r="AS30" i="35"/>
  <c r="O173" i="35"/>
  <c r="CR34" i="35"/>
  <c r="BG9" i="35"/>
  <c r="AM5" i="35"/>
  <c r="AW31" i="35"/>
  <c r="CH174" i="35"/>
  <c r="O181" i="35"/>
  <c r="BG44" i="35"/>
  <c r="BI39" i="35"/>
  <c r="AY178" i="35"/>
  <c r="BX21" i="35"/>
  <c r="AX44" i="35"/>
  <c r="CH178" i="35"/>
  <c r="CK178" i="35"/>
  <c r="E17" i="35"/>
  <c r="AF33" i="35"/>
  <c r="D178" i="35"/>
  <c r="BN178" i="35"/>
  <c r="Z32" i="35"/>
  <c r="CI174" i="35"/>
  <c r="AP28" i="35"/>
  <c r="V7" i="35"/>
  <c r="AH18" i="35"/>
  <c r="Y174" i="35"/>
  <c r="S41" i="35"/>
  <c r="AM8" i="35"/>
  <c r="Q13" i="35"/>
  <c r="CY42" i="35"/>
  <c r="BP50" i="35"/>
  <c r="AK50" i="35"/>
  <c r="J175" i="35"/>
  <c r="CN176" i="35"/>
  <c r="BC45" i="35"/>
  <c r="AS176" i="35"/>
  <c r="AX13" i="35"/>
  <c r="AX17" i="35"/>
  <c r="CP33" i="35"/>
  <c r="CV41" i="35"/>
  <c r="N177" i="35"/>
  <c r="AY46" i="35"/>
  <c r="M24" i="35"/>
  <c r="BF181" i="35"/>
  <c r="CL49" i="35"/>
  <c r="F177" i="35"/>
  <c r="AT50" i="35"/>
  <c r="BS181" i="35"/>
  <c r="CC15" i="35"/>
  <c r="AZ9" i="35"/>
  <c r="BX47" i="35"/>
  <c r="BO51" i="35"/>
  <c r="AP173" i="35"/>
  <c r="BW173" i="35"/>
  <c r="AM34" i="35"/>
  <c r="AS178" i="35"/>
  <c r="AI37" i="35"/>
  <c r="AF36" i="35"/>
  <c r="BZ45" i="35"/>
  <c r="R15" i="35"/>
  <c r="BI174" i="35"/>
  <c r="CN180" i="35"/>
  <c r="CY180" i="35"/>
  <c r="CZ50" i="35"/>
  <c r="CS41" i="35"/>
  <c r="CI39" i="35"/>
  <c r="BV38" i="35"/>
  <c r="AT175" i="35"/>
  <c r="X52" i="35"/>
  <c r="AB178" i="35"/>
  <c r="BP173" i="35"/>
  <c r="E19" i="35"/>
  <c r="AR179" i="35"/>
  <c r="BX25" i="35"/>
  <c r="BC36" i="35"/>
  <c r="BG175" i="35"/>
  <c r="T28" i="35"/>
  <c r="BY46" i="35"/>
  <c r="E13" i="35"/>
  <c r="CH24" i="35"/>
  <c r="N29" i="35"/>
  <c r="BX7" i="35"/>
  <c r="CL7" i="35"/>
  <c r="CZ181" i="35"/>
  <c r="M181" i="35"/>
  <c r="AN174" i="35"/>
  <c r="AX31" i="35"/>
  <c r="AB24" i="35"/>
  <c r="AH34" i="35"/>
  <c r="CW31" i="35"/>
  <c r="CH36" i="35"/>
  <c r="Y32" i="35"/>
  <c r="AF43" i="35"/>
  <c r="BK179" i="35"/>
  <c r="BH180" i="35"/>
  <c r="BO30" i="35"/>
  <c r="AQ177" i="35"/>
  <c r="CE179" i="35"/>
  <c r="AA176" i="35"/>
  <c r="BJ9" i="35"/>
  <c r="AZ36" i="35"/>
  <c r="BY34" i="35"/>
  <c r="AV28" i="35"/>
  <c r="Q40" i="35"/>
  <c r="AX14" i="35"/>
  <c r="AN180" i="35"/>
  <c r="CS49" i="35"/>
  <c r="W178" i="35"/>
  <c r="CB6" i="35"/>
  <c r="BX176" i="35"/>
  <c r="CA12" i="35"/>
  <c r="CX15" i="35"/>
  <c r="AZ39" i="35"/>
  <c r="Y173" i="35"/>
  <c r="AC52" i="35"/>
  <c r="BW46" i="35"/>
  <c r="AU28" i="35"/>
  <c r="BR177" i="35"/>
  <c r="CY44" i="35"/>
  <c r="CE178" i="35"/>
  <c r="Q36" i="35"/>
  <c r="BJ180" i="35"/>
  <c r="CT173" i="35"/>
  <c r="CD52" i="35"/>
  <c r="CM179" i="35"/>
  <c r="BY175" i="35"/>
  <c r="CW17" i="35"/>
  <c r="CZ174" i="35"/>
  <c r="CU10" i="35"/>
  <c r="CY49" i="35"/>
  <c r="D29" i="35"/>
  <c r="AT44" i="35"/>
  <c r="CW35" i="35"/>
  <c r="CS12" i="35"/>
  <c r="BQ37" i="35"/>
  <c r="BX174" i="35"/>
  <c r="BL24" i="35"/>
  <c r="CU178" i="35"/>
  <c r="AQ42" i="35"/>
  <c r="D4" i="35"/>
  <c r="CR26" i="35"/>
  <c r="H37" i="35"/>
  <c r="BM40" i="35"/>
  <c r="AU52" i="35"/>
  <c r="H50" i="35"/>
  <c r="BX178" i="35"/>
  <c r="BA48" i="35"/>
  <c r="AH43" i="35"/>
  <c r="G15" i="35"/>
  <c r="CY28" i="35"/>
  <c r="AI16" i="35"/>
  <c r="AF37" i="35"/>
  <c r="BE29" i="35"/>
  <c r="Z47" i="35"/>
  <c r="AH14" i="35"/>
  <c r="AZ23" i="35"/>
  <c r="BY43" i="35"/>
  <c r="CT38" i="35"/>
  <c r="AV180" i="35"/>
  <c r="AG180" i="35"/>
  <c r="CT27" i="35"/>
  <c r="CJ20" i="35"/>
  <c r="R8" i="35"/>
  <c r="AY37" i="35"/>
  <c r="BU45" i="35"/>
  <c r="BT181" i="35"/>
  <c r="CP52" i="35"/>
  <c r="CJ51" i="35"/>
  <c r="CG38" i="35"/>
  <c r="K33" i="35"/>
  <c r="BJ177" i="35"/>
  <c r="N25" i="35"/>
  <c r="E5" i="35"/>
  <c r="H33" i="35"/>
  <c r="AL4" i="35"/>
  <c r="AI24" i="35"/>
  <c r="AU181" i="35"/>
  <c r="CE50" i="35"/>
  <c r="X51" i="35"/>
  <c r="O180" i="35"/>
  <c r="BB7" i="35"/>
  <c r="BY32" i="35"/>
  <c r="CQ176" i="35"/>
  <c r="BJ176" i="35"/>
  <c r="BP23" i="35"/>
  <c r="CI34" i="35"/>
  <c r="CP27" i="35"/>
  <c r="AC25" i="35"/>
  <c r="BB5" i="35"/>
  <c r="I14" i="35"/>
  <c r="AT23" i="35"/>
  <c r="CC19" i="35"/>
  <c r="AE41" i="35"/>
  <c r="CO36" i="35"/>
  <c r="AE22" i="35"/>
  <c r="BD181" i="35"/>
  <c r="AC15" i="35"/>
  <c r="CL16" i="35"/>
  <c r="CL17" i="35"/>
  <c r="W176" i="35"/>
  <c r="CI16" i="35"/>
  <c r="CN178" i="35"/>
  <c r="CX11" i="35"/>
  <c r="BL6" i="35"/>
  <c r="BJ46" i="35"/>
  <c r="CA14" i="35"/>
  <c r="BX9" i="35"/>
  <c r="BQ39" i="35"/>
  <c r="D42" i="35"/>
  <c r="AI173" i="35"/>
  <c r="U35" i="35"/>
  <c r="CH28" i="35"/>
  <c r="CI10" i="35"/>
  <c r="BC9" i="35"/>
  <c r="CV35" i="35"/>
  <c r="BL12" i="35"/>
  <c r="CP18" i="35"/>
  <c r="CX44" i="35"/>
  <c r="BG47" i="35"/>
  <c r="AO177" i="35"/>
  <c r="BS25" i="35"/>
  <c r="AV17" i="35"/>
  <c r="BZ22" i="35"/>
  <c r="BW181" i="35"/>
  <c r="CM177" i="35"/>
  <c r="BJ13" i="35"/>
  <c r="AX21" i="35"/>
  <c r="C17" i="35"/>
  <c r="AU27" i="35"/>
  <c r="CO41" i="35"/>
  <c r="AB32" i="35"/>
  <c r="CI5" i="35"/>
  <c r="AX7" i="35"/>
  <c r="BL34" i="35"/>
  <c r="AE47" i="35"/>
  <c r="BE44" i="35"/>
  <c r="AP43" i="35"/>
  <c r="AR28" i="35"/>
  <c r="CP41" i="35"/>
  <c r="AB34" i="35"/>
  <c r="X45" i="35"/>
  <c r="BY45" i="35"/>
  <c r="CG46" i="35"/>
  <c r="P14" i="35"/>
  <c r="BX4" i="35"/>
  <c r="AO10" i="35"/>
  <c r="AF31" i="35"/>
  <c r="CW36" i="35"/>
  <c r="Y35" i="35"/>
  <c r="CC17" i="35"/>
  <c r="BI11" i="35"/>
  <c r="CF6" i="35"/>
  <c r="BK43" i="35"/>
  <c r="BD27" i="35"/>
  <c r="CV45" i="35"/>
  <c r="CL46" i="35"/>
  <c r="AQ43" i="35"/>
  <c r="AB36" i="35"/>
  <c r="AB5" i="35"/>
  <c r="CW178" i="35"/>
  <c r="AP180" i="35"/>
  <c r="AJ173" i="35"/>
  <c r="AL39" i="35"/>
  <c r="E174" i="35"/>
  <c r="BI179" i="35"/>
  <c r="CQ4" i="35"/>
  <c r="G51" i="35"/>
  <c r="BY26" i="35"/>
  <c r="AH13" i="35"/>
  <c r="BK42" i="35"/>
  <c r="D13" i="35"/>
  <c r="AX43" i="35"/>
  <c r="BE181" i="35"/>
  <c r="Q7" i="35"/>
  <c r="BR174" i="35"/>
  <c r="N40" i="35"/>
  <c r="BC38" i="35"/>
  <c r="BD49" i="35"/>
  <c r="BX32" i="35"/>
  <c r="AZ4" i="35"/>
  <c r="AN26" i="35"/>
  <c r="AZ50" i="35"/>
  <c r="Y36" i="35"/>
  <c r="AO21" i="35"/>
  <c r="BS37" i="35"/>
  <c r="CC178" i="35"/>
  <c r="K25" i="35"/>
  <c r="BP51" i="35"/>
  <c r="AM4" i="35"/>
  <c r="CD36" i="35"/>
  <c r="F47" i="35"/>
  <c r="BL175" i="35"/>
  <c r="BI12" i="35"/>
  <c r="AC180" i="35"/>
  <c r="CG42" i="35"/>
  <c r="P30" i="35"/>
  <c r="AW42" i="35"/>
  <c r="BE49" i="35"/>
  <c r="BG30" i="35"/>
  <c r="AA51" i="35"/>
  <c r="BZ178" i="35"/>
  <c r="AB29" i="35"/>
  <c r="AJ14" i="35"/>
  <c r="AW22" i="35"/>
  <c r="BF46" i="35"/>
  <c r="BV179" i="35"/>
  <c r="S175" i="35"/>
  <c r="CE51" i="35"/>
  <c r="CC11" i="35"/>
  <c r="BA5" i="35"/>
  <c r="BX20" i="35"/>
  <c r="Y29" i="35"/>
  <c r="AT21" i="35"/>
  <c r="CV5" i="35"/>
  <c r="T45" i="35"/>
  <c r="J41" i="35"/>
  <c r="AR176" i="35"/>
  <c r="BT30" i="35"/>
  <c r="CD44" i="35"/>
  <c r="N39" i="35"/>
  <c r="AC41" i="35"/>
  <c r="BS179" i="35"/>
  <c r="AJ11" i="35"/>
  <c r="AS16" i="35"/>
  <c r="CZ25" i="35"/>
  <c r="BQ42" i="35"/>
  <c r="CK174" i="35"/>
  <c r="S34" i="35"/>
  <c r="AP36" i="35"/>
  <c r="BJ12" i="35"/>
  <c r="U47" i="35"/>
  <c r="CG179" i="35"/>
  <c r="CG22" i="35"/>
  <c r="BE45" i="35"/>
  <c r="AQ50" i="35"/>
  <c r="AJ4" i="35"/>
  <c r="CW181" i="35"/>
  <c r="L12" i="35"/>
  <c r="AQ4" i="35"/>
  <c r="AL33" i="35"/>
  <c r="AT41" i="35"/>
  <c r="AX42" i="35"/>
  <c r="K180" i="35"/>
  <c r="J181" i="35"/>
  <c r="BV22" i="35"/>
  <c r="AM49" i="35"/>
  <c r="AO175" i="35"/>
  <c r="BZ181" i="35"/>
  <c r="BI35" i="35"/>
  <c r="BZ25" i="35"/>
  <c r="Y24" i="35"/>
  <c r="CG7" i="35"/>
  <c r="AY175" i="35"/>
  <c r="AF181" i="35"/>
  <c r="AO45" i="35"/>
  <c r="CZ175" i="35"/>
  <c r="BW37" i="35"/>
  <c r="BN44" i="35"/>
  <c r="CK29" i="35"/>
  <c r="BH44" i="35"/>
  <c r="AJ179" i="35"/>
  <c r="G8" i="35"/>
  <c r="M180" i="35"/>
  <c r="BM178" i="35"/>
  <c r="AA175" i="35"/>
  <c r="X180" i="35"/>
  <c r="BT52" i="35"/>
  <c r="BS42" i="35"/>
  <c r="R180" i="35"/>
  <c r="X34" i="35"/>
  <c r="BE13" i="35"/>
  <c r="CO33" i="35"/>
  <c r="CS181" i="35"/>
  <c r="BT49" i="35"/>
  <c r="BE36" i="35"/>
  <c r="CT50" i="35"/>
  <c r="P29" i="35"/>
  <c r="AR21" i="35"/>
  <c r="U38" i="35"/>
  <c r="BJ179" i="35"/>
  <c r="CX51" i="35"/>
  <c r="AK181" i="35"/>
  <c r="CP48" i="35"/>
  <c r="BN4" i="35"/>
  <c r="Y30" i="35"/>
  <c r="AO176" i="35"/>
  <c r="CC50" i="35"/>
  <c r="BI32" i="35"/>
  <c r="H176" i="35"/>
  <c r="Z175" i="35"/>
  <c r="CO40" i="35"/>
  <c r="P40" i="35"/>
  <c r="AR35" i="35"/>
  <c r="P19" i="35"/>
  <c r="AP25" i="35"/>
  <c r="S179" i="35"/>
  <c r="N52" i="35"/>
  <c r="BS24" i="35"/>
  <c r="L26" i="35"/>
  <c r="E177" i="35"/>
  <c r="CG17" i="35"/>
  <c r="CQ49" i="35"/>
  <c r="AN179" i="35"/>
  <c r="AA45" i="35"/>
  <c r="AL35" i="35"/>
  <c r="AO15" i="35"/>
  <c r="CQ33" i="35"/>
  <c r="BF44" i="35"/>
  <c r="CU32" i="35"/>
  <c r="O32" i="35"/>
  <c r="AF25" i="35"/>
  <c r="AT51" i="35"/>
  <c r="AE9" i="35"/>
  <c r="Q39" i="35"/>
  <c r="BX13" i="35"/>
  <c r="CG8" i="35"/>
  <c r="Z178" i="35"/>
  <c r="AS20" i="35"/>
  <c r="C45" i="35"/>
  <c r="AD28" i="35"/>
  <c r="M178" i="35"/>
  <c r="CW180" i="35"/>
  <c r="AU14" i="35"/>
  <c r="Q174" i="35"/>
  <c r="F180" i="35"/>
  <c r="Z49" i="35"/>
  <c r="AN46" i="35"/>
  <c r="BY33" i="35"/>
  <c r="AN37" i="35"/>
  <c r="BP178" i="35"/>
  <c r="AZ11" i="35"/>
  <c r="BI5" i="35"/>
  <c r="BC23" i="35"/>
  <c r="AC35" i="35"/>
  <c r="CC51" i="35"/>
  <c r="CX12" i="35"/>
  <c r="AQ29" i="35"/>
  <c r="I180" i="35"/>
  <c r="BI176" i="35"/>
  <c r="BG27" i="35"/>
  <c r="AK6" i="35"/>
  <c r="CL40" i="35"/>
  <c r="CA18" i="35"/>
  <c r="CJ181" i="35"/>
  <c r="BQ176" i="35"/>
  <c r="BC46" i="35"/>
  <c r="AZ15" i="35"/>
  <c r="CP4" i="35"/>
  <c r="CU5" i="35"/>
  <c r="CX5" i="35"/>
  <c r="CJ38" i="35"/>
  <c r="AV12" i="35"/>
  <c r="I17" i="35"/>
  <c r="AO37" i="35"/>
  <c r="AI11" i="35"/>
  <c r="H38" i="35"/>
  <c r="CZ176" i="35"/>
  <c r="BO43" i="35"/>
  <c r="BW22" i="35"/>
  <c r="CV10" i="35"/>
  <c r="CZ28" i="35"/>
  <c r="CT4" i="35"/>
  <c r="BM12" i="35"/>
  <c r="CQ29" i="35"/>
  <c r="CZ48" i="35"/>
  <c r="AX22" i="35"/>
  <c r="AF175" i="35"/>
  <c r="CL48" i="35"/>
  <c r="Q34" i="35"/>
  <c r="AA34" i="35"/>
  <c r="O5" i="35"/>
  <c r="BL38" i="35"/>
  <c r="BH43" i="35"/>
  <c r="AW4" i="35"/>
  <c r="BN43" i="35"/>
  <c r="BK50" i="35"/>
  <c r="BJ34" i="35"/>
  <c r="AH174" i="35"/>
  <c r="CE181" i="35"/>
  <c r="CF4" i="35"/>
  <c r="R25" i="35"/>
  <c r="BA43" i="35"/>
  <c r="AJ174" i="35"/>
  <c r="X40" i="35"/>
  <c r="G180" i="35"/>
  <c r="CP44" i="35"/>
  <c r="BG20" i="35"/>
  <c r="BM34" i="35"/>
  <c r="C173" i="35"/>
  <c r="AB176" i="35"/>
  <c r="U21" i="35"/>
  <c r="AI13" i="35"/>
  <c r="AG8" i="35"/>
  <c r="BO21" i="35"/>
  <c r="AW25" i="35"/>
  <c r="R7" i="35"/>
  <c r="M10" i="35"/>
  <c r="CO5" i="35"/>
  <c r="CY50" i="35"/>
  <c r="C25" i="35"/>
  <c r="AH8" i="35"/>
  <c r="R29" i="35"/>
  <c r="CS38" i="35"/>
  <c r="AW8" i="35"/>
  <c r="Q43" i="35"/>
  <c r="BM42" i="35"/>
  <c r="CZ37" i="35"/>
  <c r="AJ48" i="35"/>
  <c r="U10" i="35"/>
  <c r="AC32" i="35"/>
  <c r="BH48" i="35"/>
  <c r="AZ10" i="35"/>
  <c r="AP30" i="35"/>
  <c r="CR23" i="35"/>
  <c r="BK27" i="35"/>
  <c r="Q4" i="35"/>
  <c r="T36" i="35"/>
  <c r="BS177" i="35"/>
  <c r="W181" i="35"/>
  <c r="I46" i="35"/>
  <c r="CT28" i="35"/>
  <c r="BD5" i="35"/>
  <c r="BG17" i="35"/>
  <c r="CJ7" i="35"/>
  <c r="BA21" i="35"/>
  <c r="O33" i="35"/>
  <c r="BN51" i="35"/>
  <c r="BY16" i="35"/>
  <c r="CZ11" i="35"/>
  <c r="AP52" i="35"/>
  <c r="CR181" i="35"/>
  <c r="CA33" i="35"/>
  <c r="CZ43" i="35"/>
  <c r="BX173" i="35"/>
  <c r="CD13" i="35"/>
  <c r="BQ24" i="35"/>
  <c r="AC26" i="35"/>
  <c r="AI43" i="35"/>
  <c r="CX43" i="35"/>
  <c r="BH20" i="35"/>
  <c r="M16" i="35"/>
  <c r="AG11" i="35"/>
  <c r="CB30" i="35"/>
  <c r="CI52" i="35"/>
  <c r="AP40" i="35"/>
  <c r="AJ29" i="35"/>
  <c r="BT19" i="35"/>
  <c r="W180" i="35"/>
  <c r="W175" i="35"/>
  <c r="BS11" i="35"/>
  <c r="C175" i="35"/>
  <c r="CJ179" i="35"/>
  <c r="AP50" i="35"/>
  <c r="CI42" i="35"/>
  <c r="CW52" i="35"/>
  <c r="BK28" i="35"/>
  <c r="AN40" i="35"/>
  <c r="BA34" i="35"/>
  <c r="Q19" i="35"/>
  <c r="BH29" i="35"/>
  <c r="P50" i="35"/>
  <c r="CM174" i="35"/>
  <c r="N11" i="35"/>
  <c r="BS48" i="35"/>
  <c r="CL8" i="35"/>
  <c r="Y23" i="35"/>
  <c r="CM4" i="35"/>
  <c r="C8" i="35"/>
  <c r="BU51" i="35"/>
  <c r="BB51" i="35"/>
  <c r="CS29" i="35"/>
  <c r="CE173" i="35"/>
  <c r="CR173" i="35"/>
  <c r="AL6" i="35"/>
  <c r="M9" i="35"/>
  <c r="CV19" i="35"/>
  <c r="CC37" i="35"/>
  <c r="BJ40" i="35"/>
  <c r="BO23" i="35"/>
  <c r="BF18" i="35"/>
  <c r="AQ20" i="35"/>
  <c r="BM10" i="35"/>
  <c r="AF23" i="35"/>
  <c r="AP39" i="35"/>
  <c r="BM46" i="35"/>
  <c r="AR181" i="35"/>
  <c r="CI21" i="35"/>
  <c r="BA37" i="35"/>
  <c r="C41" i="35"/>
  <c r="AJ180" i="35"/>
  <c r="AT17" i="35"/>
  <c r="AS52" i="35"/>
  <c r="I51" i="35"/>
  <c r="CD50" i="35"/>
  <c r="Z8" i="35"/>
  <c r="CF18" i="35"/>
  <c r="BB35" i="35"/>
  <c r="CT52" i="35"/>
  <c r="T49" i="35"/>
  <c r="P16" i="35"/>
  <c r="CE52" i="35"/>
  <c r="AX177" i="35"/>
  <c r="AZ44" i="35"/>
  <c r="BP181" i="35"/>
  <c r="CP178" i="35"/>
  <c r="AL48" i="35"/>
  <c r="BC25" i="35"/>
  <c r="J179" i="35"/>
  <c r="AK178" i="35"/>
  <c r="AW20" i="35"/>
  <c r="CV179" i="35"/>
  <c r="N180" i="35"/>
  <c r="CW16" i="35"/>
  <c r="AP33" i="35"/>
  <c r="Q177" i="35"/>
  <c r="BP176" i="35"/>
  <c r="BF17" i="35"/>
  <c r="AH48" i="35"/>
  <c r="P176" i="35"/>
  <c r="AC11" i="35"/>
  <c r="D181" i="35"/>
  <c r="CN35" i="35"/>
  <c r="AD12" i="35"/>
  <c r="R174" i="35"/>
  <c r="AT40" i="35"/>
  <c r="BH36" i="35"/>
  <c r="CN34" i="35"/>
  <c r="T8" i="35"/>
  <c r="CA179" i="35"/>
  <c r="AB33" i="35"/>
  <c r="AV21" i="35"/>
  <c r="AB175" i="35"/>
  <c r="BJ43" i="35"/>
  <c r="V50" i="35"/>
  <c r="BI50" i="35"/>
  <c r="BG173" i="35"/>
  <c r="CH176" i="35"/>
  <c r="CN43" i="35"/>
  <c r="BU14" i="35"/>
  <c r="AW51" i="35"/>
  <c r="CF49" i="35"/>
  <c r="BV27" i="35"/>
  <c r="AM51" i="35"/>
  <c r="BX11" i="35"/>
  <c r="BU24" i="35"/>
  <c r="AL179" i="35"/>
  <c r="AT52" i="35"/>
  <c r="CF32" i="35"/>
  <c r="O40" i="35"/>
  <c r="AV7" i="35"/>
  <c r="AA7" i="35"/>
  <c r="BV29" i="35"/>
  <c r="CC175" i="35"/>
  <c r="D46" i="35"/>
  <c r="BP14" i="35"/>
  <c r="U173" i="35"/>
  <c r="Y8" i="35"/>
  <c r="K6" i="35"/>
  <c r="L178" i="35"/>
  <c r="I4" i="35"/>
  <c r="CG49" i="35"/>
  <c r="BD18" i="35"/>
  <c r="AN176" i="35"/>
  <c r="AD8" i="35"/>
  <c r="U32" i="35"/>
  <c r="AD46" i="35"/>
  <c r="CN179" i="35"/>
  <c r="CK18" i="35"/>
  <c r="O24" i="35"/>
  <c r="BU31" i="35"/>
  <c r="AG42" i="35"/>
  <c r="BG46" i="35"/>
  <c r="BR26" i="35"/>
  <c r="AI177" i="35"/>
  <c r="BN36" i="35"/>
  <c r="AN6" i="35"/>
  <c r="CL33" i="35"/>
  <c r="BP180" i="35"/>
  <c r="N37" i="35"/>
  <c r="BX33" i="35"/>
  <c r="AC181" i="35"/>
  <c r="BA173" i="35"/>
  <c r="C180" i="35"/>
  <c r="AQ174" i="35"/>
  <c r="AJ43" i="35"/>
  <c r="J24" i="35"/>
  <c r="S177" i="35"/>
  <c r="AQ44" i="35"/>
  <c r="AQ34" i="35"/>
  <c r="CM173" i="35"/>
  <c r="J180" i="35"/>
  <c r="P48" i="35"/>
  <c r="Z50" i="35"/>
  <c r="Y177" i="35"/>
  <c r="BI26" i="35"/>
  <c r="CZ26" i="35"/>
  <c r="V180" i="35"/>
  <c r="CM178" i="35"/>
  <c r="AB45" i="35"/>
  <c r="AN9" i="35"/>
  <c r="AA178" i="35"/>
  <c r="BV26" i="35"/>
  <c r="CO34" i="35"/>
  <c r="AV44" i="35"/>
  <c r="CP46" i="35"/>
  <c r="X4" i="35"/>
  <c r="CQ178" i="35"/>
  <c r="CS178" i="35"/>
  <c r="AH179" i="35"/>
  <c r="T179" i="35"/>
  <c r="C14" i="35"/>
  <c r="CO46" i="35"/>
  <c r="CV43" i="35"/>
  <c r="CU175" i="35"/>
  <c r="AW174" i="35"/>
  <c r="CL176" i="35"/>
  <c r="AF173" i="35"/>
  <c r="CU33" i="35"/>
  <c r="F23" i="35"/>
  <c r="CT178" i="35"/>
  <c r="BO178" i="35"/>
  <c r="CZ10" i="35"/>
  <c r="BM19" i="35"/>
  <c r="CZ23" i="35"/>
  <c r="K176" i="35"/>
  <c r="P15" i="35"/>
  <c r="CK45" i="35"/>
  <c r="BG176" i="35"/>
  <c r="BZ13" i="35"/>
  <c r="AQ37" i="35"/>
  <c r="BX29" i="35"/>
  <c r="G52" i="35"/>
  <c r="BC49" i="35"/>
  <c r="U176" i="35"/>
  <c r="C24" i="35"/>
  <c r="BI24" i="35"/>
  <c r="D175" i="35"/>
  <c r="AM12" i="35"/>
  <c r="E29" i="35"/>
  <c r="BO16" i="35"/>
  <c r="CP179" i="35"/>
  <c r="BM175" i="35"/>
  <c r="AF49" i="35"/>
  <c r="AQ178" i="35"/>
  <c r="Z19" i="35"/>
  <c r="BP22" i="35"/>
  <c r="CD39" i="35"/>
  <c r="BZ179" i="35"/>
  <c r="AO9" i="35"/>
  <c r="AC20" i="35"/>
  <c r="BA25" i="35"/>
  <c r="AL31" i="35"/>
  <c r="O176" i="35"/>
  <c r="W9" i="35"/>
  <c r="CT181" i="35"/>
  <c r="AN181" i="35"/>
  <c r="CG44" i="35"/>
  <c r="BN33" i="35"/>
  <c r="BC34" i="35"/>
  <c r="BL25" i="35"/>
  <c r="AU25" i="35"/>
  <c r="V25" i="35"/>
  <c r="BO52" i="35"/>
  <c r="BE178" i="35"/>
  <c r="BU181" i="35"/>
  <c r="E38" i="35"/>
  <c r="P17" i="35"/>
  <c r="BN11" i="35"/>
  <c r="AU44" i="35"/>
  <c r="CK12" i="35"/>
  <c r="AR8" i="35"/>
  <c r="AV179" i="35"/>
  <c r="Q181" i="35"/>
  <c r="CU46" i="35"/>
  <c r="CP177" i="35"/>
  <c r="BS8" i="35"/>
  <c r="E179" i="35"/>
  <c r="D51" i="35"/>
  <c r="AH177" i="35"/>
  <c r="BV49" i="35"/>
  <c r="BI180" i="35"/>
  <c r="M46" i="35"/>
  <c r="AC42" i="35"/>
  <c r="CW41" i="35"/>
  <c r="BW44" i="35"/>
  <c r="BG49" i="35"/>
  <c r="BW7" i="35"/>
  <c r="AE8" i="35"/>
  <c r="BE39" i="35"/>
  <c r="X31" i="35"/>
  <c r="BF22" i="35"/>
  <c r="CV37" i="35"/>
  <c r="CX17" i="35"/>
  <c r="CT34" i="35"/>
  <c r="CA43" i="35"/>
  <c r="F31" i="35"/>
  <c r="W16" i="35"/>
  <c r="BX23" i="35"/>
  <c r="CK37" i="35"/>
  <c r="CP39" i="35"/>
  <c r="BT177" i="35"/>
  <c r="CH21" i="35"/>
  <c r="Q175" i="35"/>
  <c r="CY51" i="35"/>
  <c r="X19" i="35"/>
  <c r="H177" i="35"/>
  <c r="AT19" i="35"/>
  <c r="CN41" i="35"/>
  <c r="AQ14" i="35"/>
  <c r="CP49" i="35"/>
  <c r="BD14" i="35"/>
  <c r="BV4" i="35"/>
  <c r="AP47" i="35"/>
  <c r="AT29" i="35"/>
  <c r="H51" i="35"/>
  <c r="BE28" i="35"/>
  <c r="AU16" i="35"/>
  <c r="BW4" i="35"/>
  <c r="S18" i="35"/>
  <c r="Z48" i="35"/>
  <c r="CB5" i="35"/>
  <c r="BX27" i="35"/>
  <c r="AG48" i="35"/>
  <c r="CC8" i="35"/>
  <c r="CC12" i="35"/>
  <c r="AR180" i="35"/>
  <c r="BS15" i="35"/>
  <c r="CN14" i="35"/>
  <c r="CF45" i="35"/>
  <c r="Q9" i="35"/>
  <c r="CZ13" i="35"/>
  <c r="BT29" i="35"/>
  <c r="BP34" i="35"/>
  <c r="BT40" i="35"/>
  <c r="CW40" i="35"/>
  <c r="C36" i="35"/>
  <c r="CB180" i="35"/>
  <c r="CY20" i="35"/>
  <c r="BP174" i="35"/>
  <c r="C46" i="35"/>
  <c r="CY178" i="35"/>
  <c r="CE11" i="35"/>
  <c r="AB8" i="35"/>
  <c r="BQ26" i="35"/>
  <c r="BD8" i="35"/>
  <c r="L48" i="35"/>
  <c r="AA11" i="35"/>
  <c r="CY11" i="35"/>
  <c r="T34" i="35"/>
  <c r="CL11" i="35"/>
  <c r="AA41" i="35"/>
  <c r="Z22" i="35"/>
  <c r="R49" i="35"/>
  <c r="CU39" i="35"/>
  <c r="CS27" i="35"/>
  <c r="AX18" i="35"/>
  <c r="BV177" i="35"/>
  <c r="BY29" i="35"/>
  <c r="CE30" i="35"/>
  <c r="CU42" i="35"/>
  <c r="AT4" i="35"/>
  <c r="AO52" i="35"/>
  <c r="CY34" i="35"/>
  <c r="AI26" i="35"/>
  <c r="BW35" i="35"/>
  <c r="AC44" i="35"/>
  <c r="T39" i="35"/>
  <c r="Z9" i="35"/>
  <c r="AM41" i="35"/>
  <c r="AX173" i="35"/>
  <c r="CS179" i="35"/>
  <c r="M8" i="35"/>
  <c r="V26" i="35"/>
  <c r="AD18" i="35"/>
  <c r="AK174" i="35"/>
  <c r="F7" i="35"/>
  <c r="CC31" i="35"/>
  <c r="BD33" i="35"/>
  <c r="L181" i="35"/>
  <c r="D25" i="35"/>
  <c r="M15" i="35"/>
  <c r="AG37" i="35"/>
  <c r="O177" i="35"/>
  <c r="CP21" i="35"/>
  <c r="Y9" i="35"/>
  <c r="BC42" i="35"/>
  <c r="O7" i="35"/>
  <c r="BC32" i="35"/>
  <c r="AC8" i="35"/>
  <c r="BI51" i="35"/>
  <c r="CA22" i="35"/>
  <c r="CD46" i="35"/>
  <c r="AU8" i="35"/>
  <c r="BU4" i="35"/>
  <c r="CO38" i="35"/>
  <c r="CM34" i="35"/>
  <c r="BN29" i="35"/>
  <c r="AU32" i="35"/>
  <c r="R4" i="35"/>
  <c r="CD32" i="35"/>
  <c r="BY38" i="35"/>
  <c r="CK180" i="35"/>
  <c r="CA29" i="35"/>
  <c r="BT22" i="35"/>
  <c r="O26" i="35"/>
  <c r="CM39" i="35"/>
  <c r="AX181" i="35"/>
  <c r="BP41" i="35"/>
  <c r="R52" i="35"/>
  <c r="AV25" i="35"/>
  <c r="U177" i="35"/>
  <c r="AM177" i="35"/>
  <c r="AK14" i="35"/>
  <c r="I12" i="35"/>
  <c r="N27" i="35"/>
  <c r="C48" i="35"/>
  <c r="AT49" i="35"/>
  <c r="BI40" i="35"/>
  <c r="AP12" i="35"/>
  <c r="AJ45" i="35"/>
  <c r="BQ51" i="35"/>
  <c r="CW12" i="35"/>
  <c r="CH52" i="35"/>
  <c r="CU17" i="35"/>
  <c r="BM45" i="35"/>
  <c r="BS29" i="35"/>
  <c r="AT16" i="35"/>
  <c r="AS11" i="35"/>
  <c r="G17" i="35"/>
  <c r="BL10" i="35"/>
  <c r="CW177" i="35"/>
  <c r="U50" i="35"/>
  <c r="CN40" i="35"/>
  <c r="BR8" i="35"/>
  <c r="CD29" i="35"/>
  <c r="BC51" i="35"/>
  <c r="AP21" i="35"/>
  <c r="CX46" i="35"/>
  <c r="BV6" i="35"/>
  <c r="AS38" i="35"/>
  <c r="CJ30" i="35"/>
  <c r="CM42" i="35"/>
  <c r="CD22" i="35"/>
  <c r="CY27" i="35"/>
  <c r="BM20" i="35"/>
  <c r="AV48" i="35"/>
  <c r="BH15" i="35"/>
  <c r="BN32" i="35"/>
  <c r="AA181" i="35"/>
  <c r="CS177" i="35"/>
  <c r="M25" i="35"/>
  <c r="BD12" i="35"/>
  <c r="AD50" i="35"/>
  <c r="CA23" i="35"/>
  <c r="N5" i="35"/>
  <c r="BO48" i="35"/>
  <c r="CM15" i="35"/>
  <c r="R13" i="35"/>
  <c r="Y33" i="35"/>
  <c r="BK180" i="35"/>
  <c r="CL47" i="35"/>
  <c r="CJ45" i="35"/>
  <c r="BD9" i="35"/>
  <c r="BK38" i="35"/>
  <c r="CH47" i="35"/>
  <c r="L49" i="35"/>
  <c r="BM43" i="35"/>
  <c r="BQ173" i="35"/>
  <c r="CA21" i="35"/>
  <c r="BW43" i="35"/>
  <c r="CR8" i="35"/>
  <c r="CE177" i="35"/>
  <c r="AH33" i="35"/>
  <c r="CL28" i="35"/>
  <c r="BW49" i="35"/>
  <c r="AI175" i="35"/>
  <c r="O44" i="35"/>
  <c r="S173" i="35"/>
  <c r="E7" i="35"/>
  <c r="CW176" i="35"/>
  <c r="CR5" i="35"/>
  <c r="CI177" i="35"/>
  <c r="AZ47" i="35"/>
  <c r="CS9" i="35"/>
  <c r="AV23" i="35"/>
  <c r="AJ47" i="35"/>
  <c r="BC26" i="35"/>
  <c r="CQ43" i="35"/>
  <c r="BL31" i="35"/>
  <c r="CV31" i="35"/>
  <c r="G177" i="35"/>
  <c r="AL42" i="35"/>
  <c r="AP6" i="35"/>
  <c r="BM35" i="35"/>
  <c r="AA42" i="35"/>
  <c r="CD180" i="35"/>
  <c r="R181" i="35"/>
  <c r="C50" i="35"/>
  <c r="CM27" i="35"/>
  <c r="BK49" i="35"/>
  <c r="CS50" i="35"/>
  <c r="M18" i="35"/>
  <c r="AM25" i="35"/>
  <c r="O43" i="35"/>
  <c r="CT30" i="35"/>
  <c r="AP27" i="35"/>
  <c r="AJ42" i="35"/>
  <c r="CG43" i="35"/>
  <c r="CB12" i="35"/>
  <c r="AC4" i="35"/>
  <c r="S9" i="35"/>
  <c r="AN35" i="35"/>
  <c r="AU23" i="35"/>
  <c r="S36" i="35"/>
  <c r="AI178" i="35"/>
  <c r="AX180" i="35"/>
  <c r="AF42" i="35"/>
  <c r="CK10" i="35"/>
  <c r="BY174" i="35"/>
  <c r="AI52" i="35"/>
  <c r="BX36" i="35"/>
  <c r="CG18" i="35"/>
  <c r="BQ181" i="35"/>
  <c r="CC9" i="35"/>
  <c r="AE178" i="35"/>
  <c r="T174" i="35"/>
  <c r="Z43" i="35"/>
  <c r="CQ7" i="35"/>
  <c r="I176" i="35"/>
  <c r="L35" i="35"/>
  <c r="AV16" i="35"/>
  <c r="CQ51" i="35"/>
  <c r="AB52" i="35"/>
  <c r="AA50" i="35"/>
  <c r="BU175" i="35"/>
  <c r="BH13" i="35"/>
  <c r="CL177" i="35"/>
  <c r="CQ22" i="35"/>
  <c r="BR47" i="35"/>
  <c r="CL38" i="35"/>
  <c r="BR40" i="35"/>
  <c r="AB40" i="35"/>
  <c r="BW48" i="35"/>
  <c r="X181" i="35"/>
  <c r="AH23" i="35"/>
  <c r="BX49" i="35"/>
  <c r="W177" i="35"/>
  <c r="S7" i="35"/>
  <c r="CR15" i="35"/>
  <c r="AM16" i="35"/>
  <c r="BR51" i="35"/>
  <c r="CT14" i="35"/>
  <c r="BU50" i="35"/>
  <c r="G13" i="35"/>
  <c r="AZ26" i="35"/>
  <c r="AM21" i="35"/>
  <c r="AZ179" i="35"/>
  <c r="CQ173" i="35"/>
  <c r="BG178" i="35"/>
  <c r="BB32" i="35"/>
  <c r="AA27" i="35"/>
  <c r="BF40" i="35"/>
  <c r="BY9" i="35"/>
  <c r="BZ46" i="35"/>
  <c r="AJ12" i="35"/>
  <c r="M13" i="35"/>
  <c r="P51" i="35"/>
  <c r="AO181" i="35"/>
  <c r="D47" i="35"/>
  <c r="CN174" i="35"/>
  <c r="AF180" i="35"/>
  <c r="AY177" i="35"/>
  <c r="CJ42" i="35"/>
  <c r="CC29" i="35"/>
  <c r="CU7" i="35"/>
  <c r="CD176" i="35"/>
  <c r="W40" i="35"/>
  <c r="AD176" i="35"/>
  <c r="BH176" i="35"/>
  <c r="BS14" i="35"/>
  <c r="AR50" i="35"/>
  <c r="AT174" i="35"/>
  <c r="CD27" i="35"/>
  <c r="V46" i="35"/>
  <c r="M7" i="35"/>
  <c r="AQ36" i="35"/>
  <c r="BZ33" i="35"/>
  <c r="F30" i="35"/>
  <c r="BQ21" i="35"/>
  <c r="AL44" i="35"/>
  <c r="R36" i="35"/>
  <c r="Y45" i="35"/>
  <c r="Z35" i="35"/>
  <c r="AE31" i="35"/>
  <c r="E42" i="35"/>
  <c r="CL25" i="35"/>
  <c r="AP179" i="35"/>
  <c r="CK48" i="35"/>
  <c r="BP16" i="35"/>
  <c r="BT28" i="35"/>
  <c r="BB52" i="35"/>
  <c r="BT175" i="35"/>
  <c r="AZ30" i="35"/>
  <c r="CA27" i="35"/>
  <c r="W36" i="35"/>
  <c r="W173" i="35"/>
  <c r="CK181" i="35"/>
  <c r="BX175" i="35"/>
  <c r="AA173" i="35"/>
  <c r="BJ174" i="35"/>
  <c r="BG51" i="35"/>
  <c r="CP32" i="35"/>
  <c r="BV17" i="35"/>
  <c r="AQ17" i="35"/>
  <c r="CM12" i="35"/>
  <c r="AD24" i="35"/>
  <c r="Z12" i="35"/>
  <c r="CV52" i="35"/>
  <c r="AD33" i="35"/>
  <c r="BZ31" i="35"/>
  <c r="CD49" i="35"/>
  <c r="CJ41" i="35"/>
  <c r="AU41" i="35"/>
  <c r="AR13" i="35"/>
  <c r="I5" i="35"/>
  <c r="F32" i="35"/>
  <c r="V48" i="35"/>
  <c r="AB6" i="35"/>
  <c r="AX11" i="35"/>
  <c r="CX16" i="35"/>
  <c r="AG45" i="35"/>
  <c r="I39" i="35"/>
  <c r="C42" i="35"/>
  <c r="AN44" i="35"/>
  <c r="AN7" i="35"/>
  <c r="AK4" i="35"/>
  <c r="BY18" i="35"/>
  <c r="CO178" i="35"/>
  <c r="CJ174" i="35"/>
  <c r="L6" i="35"/>
  <c r="AN173" i="35"/>
  <c r="T15" i="35"/>
  <c r="CR16" i="35"/>
  <c r="BX43" i="35"/>
  <c r="BV52" i="35"/>
  <c r="BO42" i="35"/>
  <c r="AV22" i="35"/>
  <c r="BO37" i="35"/>
  <c r="C23" i="35"/>
  <c r="BM47" i="35"/>
  <c r="CN181" i="35"/>
  <c r="P45" i="35"/>
  <c r="CR25" i="35"/>
  <c r="J48" i="35"/>
  <c r="AG5" i="35"/>
  <c r="AD51" i="35"/>
  <c r="CG47" i="35"/>
  <c r="CT19" i="35"/>
  <c r="Y19" i="35"/>
  <c r="CB50" i="35"/>
  <c r="BD28" i="35"/>
  <c r="CE48" i="35"/>
  <c r="I26" i="35"/>
  <c r="BK177" i="35"/>
  <c r="C34" i="35"/>
  <c r="BB46" i="35"/>
  <c r="AD30" i="35"/>
  <c r="G40" i="35"/>
  <c r="CP11" i="35"/>
  <c r="BL28" i="35"/>
  <c r="BQ29" i="35"/>
  <c r="AZ28" i="35"/>
  <c r="BR20" i="35"/>
  <c r="BN10" i="35"/>
  <c r="CV9" i="35"/>
  <c r="BC52" i="35"/>
  <c r="CV33" i="35"/>
  <c r="CH177" i="35"/>
  <c r="W7" i="35"/>
  <c r="CY5" i="35"/>
  <c r="BB49" i="35"/>
  <c r="CT174" i="35"/>
  <c r="CV40" i="35"/>
  <c r="AZ25" i="35"/>
  <c r="CR27" i="35"/>
  <c r="CE25" i="35"/>
  <c r="CC21" i="35"/>
  <c r="AI23" i="35"/>
  <c r="AP49" i="35"/>
  <c r="AF12" i="35"/>
  <c r="M37" i="35"/>
  <c r="BU43" i="35"/>
  <c r="G46" i="35"/>
  <c r="BB43" i="35"/>
  <c r="AT33" i="35"/>
  <c r="CB40" i="35"/>
  <c r="CV25" i="35"/>
  <c r="D173" i="35"/>
  <c r="BH33" i="35"/>
  <c r="BT20" i="35"/>
  <c r="Z45" i="35"/>
  <c r="AL181" i="35"/>
  <c r="BF4" i="35"/>
  <c r="CU181" i="35"/>
  <c r="T176" i="35"/>
  <c r="AD181" i="35"/>
  <c r="BL26" i="35"/>
  <c r="BU177" i="35"/>
  <c r="BM18" i="35"/>
  <c r="T175" i="35"/>
  <c r="T17" i="35"/>
  <c r="Q14" i="35"/>
  <c r="CE46" i="35"/>
  <c r="BT48" i="35"/>
  <c r="BF13" i="35"/>
  <c r="AX26" i="35"/>
  <c r="Y18" i="35"/>
  <c r="BI47" i="35"/>
  <c r="BZ39" i="35"/>
  <c r="CC41" i="35"/>
  <c r="AR7" i="35"/>
  <c r="CA32" i="35"/>
  <c r="AM30" i="35"/>
  <c r="AQ12" i="35"/>
  <c r="CA52" i="35"/>
  <c r="AC10" i="35"/>
  <c r="CE37" i="35"/>
  <c r="R44" i="35"/>
  <c r="AS8" i="35"/>
  <c r="CT22" i="35"/>
  <c r="CS44" i="35"/>
  <c r="AS46" i="35"/>
  <c r="CG177" i="35"/>
  <c r="O9" i="35"/>
  <c r="CT39" i="35"/>
  <c r="AM39" i="35"/>
  <c r="CO13" i="35"/>
  <c r="BG45" i="35"/>
  <c r="BW5" i="35"/>
  <c r="Y27" i="35"/>
  <c r="W4" i="35"/>
  <c r="AN178" i="35"/>
  <c r="BL179" i="35"/>
  <c r="BZ29" i="35"/>
  <c r="AC50" i="35"/>
  <c r="M175" i="35"/>
  <c r="AI180" i="35"/>
  <c r="H32" i="35"/>
  <c r="AR27" i="35"/>
  <c r="P179" i="35"/>
  <c r="AW179" i="35"/>
  <c r="BJ44" i="35"/>
  <c r="O29" i="35"/>
  <c r="CC36" i="35"/>
  <c r="CO24" i="35"/>
  <c r="M52" i="35"/>
  <c r="BF30" i="35"/>
  <c r="Z37" i="35"/>
  <c r="CB181" i="35"/>
  <c r="AX10" i="35"/>
  <c r="BM17" i="35"/>
  <c r="CK176" i="35"/>
  <c r="R177" i="35"/>
  <c r="CG23" i="35"/>
  <c r="Q178" i="35"/>
  <c r="BB40" i="35"/>
  <c r="AK47" i="35"/>
  <c r="AW181" i="35"/>
  <c r="CX178" i="35"/>
  <c r="E49" i="35"/>
  <c r="AS181" i="35"/>
  <c r="AV178" i="35"/>
  <c r="CX8" i="35"/>
  <c r="CO28" i="35"/>
  <c r="J42" i="35"/>
  <c r="CU180" i="35"/>
  <c r="CF19" i="35"/>
  <c r="AB44" i="35"/>
  <c r="R48" i="35"/>
  <c r="BY177" i="35"/>
  <c r="AM19" i="35"/>
  <c r="BN5" i="35"/>
  <c r="CP12" i="35"/>
  <c r="BU12" i="35"/>
  <c r="BE174" i="35"/>
  <c r="L32" i="35"/>
  <c r="CV180" i="35"/>
  <c r="U180" i="35"/>
  <c r="BJ32" i="35"/>
  <c r="AY30" i="35"/>
  <c r="AW176" i="35"/>
  <c r="AX176" i="35"/>
  <c r="BL40" i="35"/>
  <c r="AV30" i="35"/>
  <c r="G174" i="35"/>
  <c r="U40" i="35"/>
  <c r="AF18" i="35"/>
  <c r="CF176" i="35"/>
  <c r="AV173" i="35"/>
  <c r="CP176" i="35"/>
  <c r="BG36" i="35"/>
  <c r="E18" i="35"/>
  <c r="BA177" i="35"/>
  <c r="BS175" i="35"/>
  <c r="CV11" i="35"/>
  <c r="AG52" i="35"/>
  <c r="BN42" i="35"/>
  <c r="AW180" i="35"/>
  <c r="BW23" i="35"/>
  <c r="V176" i="35"/>
  <c r="P47" i="35"/>
  <c r="AM48" i="35"/>
  <c r="AQ181" i="35"/>
  <c r="BT9" i="35"/>
  <c r="BI181" i="35"/>
  <c r="U181" i="35"/>
  <c r="BB23" i="35"/>
  <c r="AS44" i="35"/>
  <c r="AO173" i="35"/>
  <c r="BH9" i="35"/>
  <c r="CO35" i="35"/>
  <c r="CJ44" i="35"/>
  <c r="AM11" i="35"/>
  <c r="BJ5" i="35"/>
  <c r="BF177" i="35"/>
  <c r="F173" i="35"/>
  <c r="CI45" i="35"/>
  <c r="AW35" i="35"/>
  <c r="CY48" i="35"/>
  <c r="AH175" i="35"/>
  <c r="AK37" i="35"/>
  <c r="G175" i="35"/>
  <c r="BW32" i="35"/>
  <c r="R22" i="35"/>
  <c r="BG13" i="35"/>
  <c r="W5" i="35"/>
  <c r="CH27" i="35"/>
  <c r="BT21" i="35"/>
  <c r="F34" i="35"/>
  <c r="BG181" i="35"/>
  <c r="AZ49" i="35"/>
  <c r="CD175" i="35"/>
  <c r="CT176" i="35"/>
  <c r="CY41" i="35"/>
  <c r="J52" i="35"/>
  <c r="CX175" i="35"/>
  <c r="AK177" i="35"/>
  <c r="CT17" i="35"/>
  <c r="AC47" i="35"/>
  <c r="CM181" i="35"/>
  <c r="CH51" i="35"/>
  <c r="BQ48" i="35"/>
  <c r="CX180" i="35"/>
  <c r="AM31" i="35"/>
  <c r="AD174" i="35"/>
  <c r="U8" i="35"/>
  <c r="CK179" i="35"/>
  <c r="AD48" i="35"/>
  <c r="S181" i="35"/>
  <c r="BC24" i="35"/>
  <c r="BB175" i="35"/>
  <c r="E32" i="35"/>
  <c r="AS41" i="35"/>
  <c r="N33" i="35"/>
  <c r="BH45" i="35"/>
  <c r="CD21" i="35"/>
  <c r="CL14" i="35"/>
  <c r="CX34" i="35"/>
  <c r="AM176" i="35"/>
  <c r="G14" i="35"/>
  <c r="AT46" i="35"/>
  <c r="CR10" i="35"/>
  <c r="BT178" i="35"/>
  <c r="CI46" i="35"/>
  <c r="BI46" i="35"/>
  <c r="BR4" i="35"/>
  <c r="BZ174" i="35"/>
  <c r="AY38" i="35"/>
  <c r="L29" i="35"/>
  <c r="X173" i="35"/>
  <c r="BM32" i="35"/>
  <c r="CX21" i="35"/>
  <c r="Y39" i="35"/>
  <c r="AS45" i="35"/>
  <c r="CH26" i="35"/>
  <c r="BE176" i="35"/>
  <c r="D44" i="35"/>
  <c r="AI12" i="35"/>
  <c r="BI8" i="35"/>
  <c r="P49" i="35"/>
  <c r="AC45" i="35"/>
  <c r="BH6" i="35"/>
  <c r="CC13" i="35"/>
  <c r="BS52" i="35"/>
  <c r="CO37" i="35"/>
  <c r="E176" i="35"/>
  <c r="BO9" i="35"/>
  <c r="CP23" i="35"/>
  <c r="P178" i="35"/>
  <c r="AJ39" i="35"/>
  <c r="CX9" i="35"/>
  <c r="F44" i="35"/>
  <c r="BS176" i="35"/>
  <c r="BK14" i="35"/>
  <c r="CK14" i="35"/>
  <c r="BK39" i="35"/>
  <c r="K10" i="35"/>
  <c r="BF178" i="35"/>
  <c r="BF19" i="35"/>
  <c r="K177" i="35"/>
  <c r="AY173" i="35"/>
  <c r="G33" i="35"/>
  <c r="AC174" i="35"/>
  <c r="CJ177" i="35"/>
  <c r="AW173" i="35"/>
  <c r="E181" i="35"/>
  <c r="BJ22" i="35"/>
  <c r="AM27" i="35"/>
  <c r="CY45" i="35"/>
  <c r="CI20" i="35"/>
  <c r="BG52" i="35"/>
  <c r="N174" i="35"/>
  <c r="CP175" i="35"/>
  <c r="H22" i="35"/>
  <c r="AY50" i="35"/>
  <c r="BC179" i="35"/>
  <c r="D30" i="35"/>
  <c r="E47" i="35"/>
  <c r="S174" i="35"/>
  <c r="BU179" i="35"/>
  <c r="CU14" i="35"/>
  <c r="CQ48" i="35"/>
  <c r="C178" i="35"/>
  <c r="L176" i="35"/>
  <c r="AD175" i="35"/>
  <c r="W51" i="35"/>
  <c r="BP35" i="35"/>
  <c r="CO15" i="35"/>
  <c r="W29" i="35"/>
  <c r="AC23" i="35"/>
  <c r="BD15" i="35"/>
  <c r="P174" i="35"/>
  <c r="AO13" i="35"/>
  <c r="BY4" i="35"/>
  <c r="K51" i="35"/>
  <c r="D41" i="35"/>
  <c r="H9" i="35"/>
  <c r="D39" i="35"/>
  <c r="AT37" i="35"/>
  <c r="AF176" i="35"/>
  <c r="AZ8" i="35"/>
  <c r="BR21" i="35"/>
  <c r="K179" i="35"/>
  <c r="X15" i="35"/>
  <c r="BM44" i="35"/>
  <c r="BC50" i="35"/>
  <c r="CH30" i="35"/>
  <c r="AE180" i="35"/>
  <c r="E28" i="35"/>
  <c r="Q46" i="35"/>
  <c r="V181" i="35"/>
  <c r="T51" i="35"/>
  <c r="T24" i="35"/>
  <c r="W174" i="35"/>
  <c r="Y43" i="35"/>
  <c r="AY174" i="35"/>
  <c r="M22" i="35"/>
  <c r="AI8" i="35"/>
  <c r="AR34" i="35"/>
  <c r="BF24" i="35"/>
  <c r="CS17" i="35"/>
  <c r="BD35" i="35"/>
  <c r="AK38" i="35"/>
  <c r="CY9" i="35"/>
  <c r="CW7" i="35"/>
  <c r="BE12" i="35"/>
  <c r="AC173" i="35"/>
  <c r="U23" i="35"/>
  <c r="G25" i="35"/>
  <c r="G31" i="35"/>
  <c r="AD38" i="35"/>
  <c r="L14" i="35"/>
  <c r="BA42" i="35"/>
  <c r="BM33" i="35"/>
  <c r="BW25" i="35"/>
  <c r="AV177" i="35"/>
  <c r="CZ5" i="35"/>
  <c r="C51" i="35"/>
  <c r="L43" i="35"/>
  <c r="BX5" i="35"/>
  <c r="H181" i="35"/>
  <c r="BJ21" i="35"/>
  <c r="M6" i="35"/>
  <c r="AR22" i="35"/>
  <c r="AZ18" i="35"/>
  <c r="BD16" i="35"/>
  <c r="CN16" i="35"/>
  <c r="BN50" i="35"/>
  <c r="BH4" i="35"/>
  <c r="AV10" i="35"/>
  <c r="AQ35" i="35"/>
  <c r="AL19" i="35"/>
  <c r="AF9" i="35"/>
  <c r="CZ38" i="35"/>
  <c r="BA45" i="35"/>
  <c r="CR46" i="35"/>
  <c r="AD49" i="35"/>
  <c r="CM43" i="35"/>
  <c r="CA38" i="35"/>
  <c r="AV32" i="35"/>
  <c r="AB43" i="35"/>
  <c r="AJ41" i="35"/>
  <c r="AG26" i="35"/>
  <c r="CT24" i="35"/>
  <c r="CW48" i="35"/>
  <c r="BP47" i="35"/>
  <c r="CR18" i="35"/>
  <c r="CB23" i="35"/>
  <c r="Y25" i="35"/>
  <c r="CJ13" i="35"/>
  <c r="AB13" i="35"/>
  <c r="AK32" i="35"/>
  <c r="CD35" i="35"/>
  <c r="T29" i="35"/>
  <c r="Z174" i="35"/>
  <c r="BB37" i="35"/>
  <c r="AX16" i="35"/>
  <c r="CA174" i="35"/>
  <c r="AY34" i="35"/>
  <c r="AQ33" i="35"/>
  <c r="CR31" i="35"/>
  <c r="CZ52" i="35"/>
  <c r="CU41" i="35"/>
  <c r="CX52" i="35"/>
  <c r="BF31" i="35"/>
  <c r="CQ36" i="35"/>
  <c r="AZ177" i="35"/>
  <c r="AJ175" i="35"/>
  <c r="CQ181" i="35"/>
  <c r="AU178" i="35"/>
  <c r="M50" i="35"/>
  <c r="BU48" i="35"/>
  <c r="CL10" i="35"/>
  <c r="BP11" i="35"/>
  <c r="C29" i="35"/>
  <c r="CF11" i="35"/>
  <c r="BB42" i="35"/>
  <c r="BF50" i="35"/>
  <c r="BW17" i="35"/>
  <c r="CM44" i="35"/>
  <c r="AO32" i="35"/>
  <c r="BJ8" i="35"/>
  <c r="Y6" i="35"/>
  <c r="AZ51" i="35"/>
  <c r="BX15" i="35"/>
  <c r="L27" i="35"/>
  <c r="AS43" i="35"/>
  <c r="CR178" i="35"/>
  <c r="AO7" i="35"/>
  <c r="BP28" i="35"/>
  <c r="S52" i="35"/>
  <c r="BC47" i="35"/>
  <c r="Y46" i="35"/>
  <c r="CR22" i="35"/>
  <c r="AS47" i="35"/>
  <c r="BG179" i="35"/>
  <c r="R11" i="35"/>
  <c r="CP19" i="35"/>
  <c r="CJ4" i="35"/>
  <c r="CF9" i="35"/>
  <c r="BJ37" i="35"/>
  <c r="AV43" i="35"/>
  <c r="AT13" i="35"/>
  <c r="X179" i="35"/>
  <c r="AV19" i="35"/>
  <c r="AR31" i="35"/>
  <c r="AO48" i="35"/>
  <c r="AQ176" i="35"/>
  <c r="BB179" i="35"/>
  <c r="J32" i="35"/>
  <c r="J37" i="35"/>
  <c r="G4" i="35"/>
  <c r="R5" i="35"/>
  <c r="CJ31" i="35"/>
  <c r="BX45" i="35"/>
  <c r="BT34" i="35"/>
  <c r="CJ180" i="35"/>
  <c r="C177" i="35"/>
  <c r="BR178" i="35"/>
  <c r="BV178" i="35"/>
  <c r="AW43" i="35"/>
  <c r="CL42" i="35"/>
  <c r="AE25" i="35"/>
  <c r="AF21" i="35"/>
  <c r="CE180" i="35"/>
  <c r="X176" i="35"/>
  <c r="CU173" i="35"/>
  <c r="J50" i="35"/>
  <c r="BO4" i="35"/>
  <c r="CD28" i="35"/>
  <c r="AJ22" i="35"/>
  <c r="BF179" i="35"/>
  <c r="AA180" i="35"/>
  <c r="V14" i="35"/>
  <c r="CN18" i="35"/>
  <c r="BF15" i="35"/>
  <c r="CT43" i="35"/>
  <c r="O31" i="35"/>
  <c r="E50" i="35"/>
  <c r="AH9" i="35"/>
  <c r="CZ32" i="35"/>
  <c r="CM22" i="35"/>
  <c r="CG6" i="35"/>
  <c r="Z179" i="35"/>
  <c r="CB179" i="35"/>
  <c r="BV9" i="35"/>
  <c r="E21" i="35"/>
  <c r="X44" i="35"/>
  <c r="BH26" i="35"/>
  <c r="BC19" i="35"/>
  <c r="AD47" i="35"/>
  <c r="AB179" i="35"/>
  <c r="CP16" i="35"/>
  <c r="CJ6" i="35"/>
  <c r="BO176" i="35"/>
  <c r="AZ178" i="35"/>
  <c r="Y49" i="35"/>
  <c r="CE174" i="35"/>
  <c r="BT23" i="35"/>
  <c r="CP15" i="35"/>
  <c r="E43" i="35"/>
  <c r="AD4" i="35"/>
  <c r="AG179" i="35"/>
  <c r="S33" i="35"/>
  <c r="CE22" i="35"/>
  <c r="CM25" i="35"/>
  <c r="CB177" i="35"/>
  <c r="G44" i="35"/>
  <c r="BA15" i="35"/>
  <c r="BT13" i="35"/>
  <c r="AH52" i="35"/>
  <c r="CT175" i="35"/>
  <c r="CS36" i="35"/>
  <c r="CR48" i="35"/>
  <c r="BC180" i="35"/>
  <c r="BL8" i="35"/>
  <c r="AY12" i="35"/>
  <c r="I24" i="35"/>
  <c r="BB180" i="35"/>
  <c r="AS15" i="35"/>
  <c r="BJ178" i="35"/>
  <c r="BB22" i="35"/>
  <c r="BK34" i="35"/>
  <c r="E6" i="35"/>
  <c r="CK11" i="35"/>
  <c r="E173" i="35"/>
  <c r="M173" i="35"/>
  <c r="AM45" i="35"/>
  <c r="AF32" i="35"/>
  <c r="BB29" i="35"/>
  <c r="CC179" i="35"/>
  <c r="CN8" i="35"/>
  <c r="CN31" i="35"/>
  <c r="CB178" i="35"/>
  <c r="CO173" i="35"/>
  <c r="BN181" i="35"/>
  <c r="Q176" i="35"/>
  <c r="U51" i="35"/>
  <c r="Y21" i="35"/>
  <c r="Q33" i="35"/>
  <c r="X27" i="35"/>
  <c r="BW21" i="35"/>
  <c r="AY49" i="35"/>
  <c r="BQ27" i="35"/>
  <c r="CM176" i="35"/>
  <c r="J176" i="35"/>
  <c r="C19" i="35"/>
  <c r="CL12" i="35"/>
  <c r="D45" i="35"/>
  <c r="BM181" i="35"/>
  <c r="AF24" i="35"/>
  <c r="CW24" i="35"/>
  <c r="BR39" i="35"/>
  <c r="BJ11" i="35"/>
  <c r="BT33" i="35"/>
  <c r="AV24" i="35"/>
  <c r="AT173" i="35"/>
  <c r="AJ23" i="35"/>
  <c r="CO52" i="35"/>
  <c r="O178" i="35"/>
  <c r="BX42" i="35"/>
  <c r="X21" i="35"/>
  <c r="CV175" i="35"/>
  <c r="CG4" i="35"/>
  <c r="BG23" i="35"/>
  <c r="BZ21" i="35"/>
  <c r="P180" i="35"/>
  <c r="X50" i="35"/>
  <c r="H27" i="35"/>
  <c r="CA44" i="35"/>
  <c r="BM174" i="35"/>
  <c r="E26" i="35"/>
  <c r="BP25" i="35"/>
  <c r="AL50" i="35"/>
  <c r="N179" i="35"/>
  <c r="AM50" i="35"/>
  <c r="BS173" i="35"/>
  <c r="AJ181" i="35"/>
  <c r="BE46" i="35"/>
  <c r="CY10" i="35"/>
  <c r="S6" i="35"/>
  <c r="AY5" i="35"/>
  <c r="CK38" i="35"/>
  <c r="D20" i="35"/>
  <c r="BE16" i="35"/>
  <c r="E8" i="35"/>
  <c r="J174" i="35"/>
  <c r="Z180" i="35"/>
  <c r="CA8" i="35"/>
  <c r="CW37" i="35"/>
  <c r="CB24" i="35"/>
  <c r="BP179" i="35"/>
  <c r="AN47" i="35"/>
  <c r="P181" i="35"/>
  <c r="M51" i="35"/>
  <c r="CT32" i="35"/>
  <c r="Q28" i="35"/>
  <c r="H13" i="35"/>
  <c r="AQ179" i="35"/>
  <c r="Q25" i="35"/>
  <c r="BU180" i="35"/>
  <c r="BP48" i="35"/>
  <c r="AY9" i="35"/>
  <c r="O6" i="35"/>
  <c r="Z46" i="35"/>
  <c r="R32" i="35"/>
  <c r="BJ30" i="35"/>
  <c r="BP175" i="35"/>
  <c r="CG180" i="35"/>
  <c r="D179" i="35"/>
  <c r="AJ49" i="35"/>
  <c r="CW29" i="35"/>
  <c r="T180" i="35"/>
  <c r="AS19" i="35"/>
  <c r="N24" i="35"/>
  <c r="CU43" i="35"/>
  <c r="P35" i="35"/>
  <c r="CQ5" i="35"/>
  <c r="CM52" i="35"/>
  <c r="CM28" i="35"/>
  <c r="AA43" i="35"/>
  <c r="CI175" i="35"/>
  <c r="AY179" i="35"/>
  <c r="CF175" i="35"/>
  <c r="Z177" i="35"/>
  <c r="T178" i="35"/>
  <c r="CJ176" i="35"/>
  <c r="V175" i="35"/>
  <c r="CH48" i="35"/>
  <c r="W37" i="35"/>
  <c r="BA175" i="35"/>
  <c r="AT181" i="35"/>
  <c r="BV31" i="35"/>
  <c r="CL13" i="35"/>
  <c r="CJ28" i="35"/>
  <c r="CU27" i="35"/>
  <c r="AM14" i="35"/>
  <c r="S39" i="35"/>
  <c r="Z39" i="35"/>
  <c r="CV39" i="35"/>
  <c r="BH47" i="35"/>
  <c r="CS5" i="35"/>
  <c r="BB45" i="35"/>
  <c r="BJ36" i="35"/>
  <c r="AR38" i="35"/>
  <c r="BG7" i="35"/>
  <c r="AA33" i="35"/>
  <c r="CC35" i="35"/>
  <c r="CE47" i="35"/>
  <c r="CI37" i="35"/>
  <c r="AY27" i="35"/>
  <c r="CE41" i="35"/>
  <c r="AW33" i="35"/>
  <c r="CK175" i="35"/>
  <c r="AH11" i="35"/>
  <c r="BY7" i="35"/>
  <c r="AS4" i="35"/>
  <c r="AU48" i="35"/>
  <c r="AO34" i="35"/>
  <c r="BT6" i="35"/>
  <c r="AR177" i="35"/>
  <c r="C49" i="35"/>
  <c r="AW26" i="35"/>
  <c r="CV173" i="35"/>
  <c r="AW44" i="35"/>
  <c r="V51" i="35"/>
  <c r="BA179" i="35"/>
  <c r="CU35" i="35"/>
  <c r="AJ34" i="35"/>
  <c r="AE34" i="35"/>
  <c r="T177" i="35"/>
  <c r="N43" i="35"/>
  <c r="AO39" i="35"/>
  <c r="BF28" i="35"/>
  <c r="AT14" i="35"/>
  <c r="BJ20" i="35"/>
  <c r="CQ47" i="35"/>
  <c r="T19" i="35"/>
  <c r="CI35" i="35"/>
  <c r="P26" i="35"/>
  <c r="AJ19" i="35"/>
  <c r="V37" i="35"/>
  <c r="CS21" i="35"/>
  <c r="AB174" i="35"/>
  <c r="AW28" i="35"/>
  <c r="CO50" i="35"/>
  <c r="CM24" i="35"/>
  <c r="P43" i="35"/>
  <c r="AX25" i="35"/>
  <c r="W35" i="35"/>
  <c r="BU9" i="35"/>
  <c r="BT4" i="35"/>
  <c r="BD32" i="35"/>
  <c r="X47" i="35"/>
  <c r="BA10" i="35"/>
  <c r="BA38" i="35"/>
  <c r="N173" i="35"/>
  <c r="U45" i="35"/>
  <c r="AR24" i="35"/>
  <c r="BH37" i="35"/>
  <c r="BX180" i="35"/>
  <c r="CS6" i="35"/>
  <c r="BA17" i="35"/>
  <c r="AH17" i="35"/>
  <c r="AI51" i="35"/>
  <c r="BD21" i="35"/>
  <c r="CY36" i="35"/>
  <c r="AN10" i="35"/>
  <c r="CG13" i="35"/>
  <c r="BI44" i="35"/>
  <c r="W41" i="35"/>
  <c r="CC33" i="35"/>
  <c r="CU34" i="35"/>
  <c r="BA28" i="35"/>
  <c r="AU51" i="35"/>
  <c r="AY14" i="35"/>
  <c r="J22" i="35"/>
  <c r="L18" i="35"/>
  <c r="AO16" i="35"/>
  <c r="S17" i="35"/>
  <c r="D18" i="35"/>
  <c r="K19" i="35"/>
  <c r="CF22" i="35"/>
  <c r="AD29" i="35"/>
  <c r="F175" i="35"/>
  <c r="BK176" i="35"/>
  <c r="CT16" i="35"/>
  <c r="CA46" i="35"/>
  <c r="BZ44" i="35"/>
  <c r="CP180" i="35"/>
  <c r="AO42" i="35"/>
  <c r="H15" i="35"/>
  <c r="Y175" i="35"/>
  <c r="BQ175" i="35"/>
  <c r="S178" i="35"/>
  <c r="R50" i="35"/>
  <c r="AB17" i="35"/>
  <c r="BN8" i="35"/>
  <c r="P175" i="35"/>
  <c r="BZ42" i="35"/>
  <c r="BW15" i="35"/>
  <c r="U27" i="35"/>
  <c r="CP28" i="35"/>
  <c r="BA18" i="35"/>
  <c r="AX29" i="35"/>
  <c r="BU34" i="35"/>
  <c r="W46" i="35"/>
  <c r="BH8" i="35"/>
  <c r="L41" i="35"/>
  <c r="BE27" i="35"/>
  <c r="AG36" i="35"/>
  <c r="D50" i="35"/>
  <c r="BW19" i="35"/>
  <c r="CY24" i="35"/>
  <c r="N15" i="35"/>
  <c r="BU27" i="35"/>
  <c r="AI44" i="35"/>
  <c r="BT27" i="35"/>
  <c r="CI8" i="35"/>
  <c r="BQ49" i="35"/>
  <c r="CB14" i="35"/>
  <c r="AB9" i="35"/>
  <c r="BC18" i="35"/>
  <c r="P36" i="35"/>
  <c r="C12" i="35"/>
  <c r="BO31" i="35"/>
  <c r="AC46" i="35"/>
  <c r="CM13" i="35"/>
  <c r="BO17" i="35"/>
  <c r="BY49" i="35"/>
  <c r="CT5" i="35"/>
  <c r="CX23" i="35"/>
  <c r="CV44" i="35"/>
  <c r="CX24" i="35"/>
  <c r="BF176" i="35"/>
  <c r="AQ40" i="35"/>
  <c r="AW36" i="35"/>
  <c r="CS51" i="35"/>
  <c r="CL29" i="35"/>
  <c r="F18" i="35"/>
  <c r="P32" i="35"/>
  <c r="BL42" i="35"/>
  <c r="BT14" i="35"/>
  <c r="BS36" i="35"/>
  <c r="BD40" i="35"/>
  <c r="L10" i="35"/>
  <c r="BO36" i="35"/>
  <c r="CT36" i="35"/>
  <c r="AZ29" i="35"/>
  <c r="BT47" i="35"/>
  <c r="CO179" i="35"/>
  <c r="W12" i="35"/>
  <c r="AZ14" i="35"/>
  <c r="AY23" i="35"/>
  <c r="BA50" i="35"/>
  <c r="BQ14" i="35"/>
  <c r="O11" i="35"/>
  <c r="BL50" i="35"/>
  <c r="AJ51" i="35"/>
  <c r="CF35" i="35"/>
  <c r="BM49" i="35"/>
  <c r="BN23" i="35"/>
  <c r="CT51" i="35"/>
  <c r="BQ35" i="35"/>
  <c r="AZ180" i="35"/>
  <c r="CF181" i="35"/>
  <c r="W45" i="35"/>
  <c r="CS180" i="35"/>
  <c r="CK51" i="35"/>
  <c r="CL51" i="35"/>
  <c r="AU43" i="35"/>
  <c r="BR48" i="35"/>
  <c r="BL19" i="35"/>
  <c r="BM27" i="35"/>
  <c r="BN37" i="35"/>
  <c r="CT33" i="35"/>
  <c r="AJ176" i="35"/>
  <c r="CO19" i="35"/>
  <c r="W20" i="35"/>
  <c r="BN175" i="35"/>
  <c r="AA28" i="35"/>
  <c r="AP45" i="35"/>
  <c r="BN52" i="35"/>
  <c r="BI177" i="35"/>
  <c r="T33" i="35"/>
  <c r="V52" i="35"/>
  <c r="K35" i="35"/>
  <c r="CD179" i="35"/>
  <c r="AX34" i="35"/>
  <c r="CE31" i="35"/>
  <c r="W179" i="35"/>
  <c r="CD37" i="35"/>
  <c r="Z173" i="35"/>
  <c r="CX173" i="35"/>
  <c r="BM36" i="35"/>
  <c r="CF13" i="35"/>
  <c r="AL10" i="35"/>
  <c r="BS17" i="35"/>
  <c r="BO49" i="35"/>
  <c r="Z33" i="35"/>
  <c r="CG27" i="35"/>
  <c r="BW180" i="35"/>
  <c r="Q48" i="35"/>
  <c r="AC31" i="35"/>
  <c r="CY14" i="35"/>
  <c r="AW47" i="35"/>
  <c r="C9" i="35"/>
  <c r="J20" i="35"/>
  <c r="AN175" i="35"/>
  <c r="BU176" i="35"/>
  <c r="CN12" i="35"/>
  <c r="AH30" i="35"/>
  <c r="K42" i="35"/>
  <c r="AI27" i="35"/>
  <c r="BU22" i="35"/>
  <c r="K24" i="35"/>
  <c r="BE15" i="35"/>
  <c r="M43" i="35"/>
  <c r="X174" i="35"/>
  <c r="O8" i="35"/>
  <c r="H175" i="35"/>
  <c r="BH35" i="35"/>
  <c r="AB21" i="35"/>
  <c r="S25" i="35"/>
  <c r="AF44" i="35"/>
  <c r="I50" i="35"/>
  <c r="L39" i="35"/>
  <c r="M39" i="35"/>
  <c r="BH12" i="35"/>
  <c r="BQ11" i="35"/>
  <c r="BY178" i="35"/>
  <c r="U29" i="35"/>
  <c r="AN177" i="35"/>
  <c r="BO181" i="35"/>
  <c r="CO45" i="35"/>
  <c r="CQ180" i="35"/>
  <c r="AA52" i="35"/>
  <c r="AH36" i="35"/>
  <c r="CM32" i="35"/>
  <c r="AK29" i="35"/>
  <c r="BB34" i="35"/>
  <c r="CW28" i="35"/>
  <c r="CY176" i="35"/>
  <c r="BJ49" i="35"/>
  <c r="Y11" i="35"/>
  <c r="AM179" i="35"/>
  <c r="CN45" i="35"/>
  <c r="X39" i="35"/>
  <c r="O27" i="35"/>
  <c r="BS31" i="35"/>
  <c r="J47" i="35"/>
  <c r="BO180" i="35"/>
  <c r="CW174" i="35"/>
  <c r="AQ47" i="35"/>
  <c r="Z176" i="35"/>
  <c r="BS41" i="35"/>
  <c r="AU20" i="35"/>
  <c r="AZ176" i="35"/>
  <c r="CF7" i="35"/>
  <c r="O174" i="35"/>
  <c r="BH17" i="35"/>
  <c r="CH181" i="35"/>
  <c r="P173" i="35"/>
  <c r="W28" i="35"/>
  <c r="N178" i="35"/>
  <c r="T21" i="35"/>
  <c r="CS174" i="35"/>
  <c r="AQ18" i="35"/>
  <c r="CU176" i="35"/>
  <c r="BT45" i="35"/>
  <c r="CK32" i="35"/>
  <c r="AN41" i="35"/>
  <c r="CC180" i="35"/>
  <c r="J177" i="35"/>
  <c r="CA25" i="35"/>
  <c r="CH14" i="35"/>
  <c r="AQ25" i="35"/>
  <c r="BZ8" i="35"/>
  <c r="CR33" i="35"/>
  <c r="AO49" i="35"/>
  <c r="M20" i="35"/>
  <c r="BG12" i="35"/>
  <c r="BN173" i="35"/>
  <c r="I177" i="35"/>
  <c r="CR175" i="35"/>
  <c r="AD180" i="35"/>
  <c r="BB15" i="35"/>
  <c r="T30" i="35"/>
  <c r="H31" i="35"/>
  <c r="CG178" i="35"/>
  <c r="K40" i="35"/>
  <c r="AI174" i="35"/>
  <c r="CK8" i="35"/>
  <c r="J178" i="35"/>
  <c r="AC13" i="35"/>
  <c r="F27" i="35"/>
  <c r="G41" i="35"/>
  <c r="BA178" i="35"/>
  <c r="BL27" i="35"/>
  <c r="CJ8" i="35"/>
  <c r="G49" i="35"/>
  <c r="BL23" i="35"/>
  <c r="AD178" i="35"/>
  <c r="P5" i="35"/>
  <c r="C52" i="35"/>
  <c r="BG15" i="35"/>
  <c r="AE51" i="35"/>
  <c r="AN48" i="35"/>
  <c r="Y50" i="35"/>
  <c r="CP174" i="35"/>
  <c r="BX30" i="35"/>
  <c r="BD34" i="35"/>
  <c r="AH31" i="35"/>
  <c r="V178" i="35"/>
  <c r="CJ32" i="35"/>
  <c r="BL17" i="35"/>
  <c r="N51" i="35"/>
  <c r="AP174" i="35"/>
  <c r="BG18" i="35"/>
  <c r="BG41" i="35"/>
  <c r="L175" i="35"/>
  <c r="Q31" i="35"/>
  <c r="V49" i="35"/>
  <c r="CP34" i="35"/>
  <c r="AV27" i="35"/>
  <c r="CD178" i="35"/>
  <c r="CZ179" i="35"/>
  <c r="CN10" i="35"/>
  <c r="AE32" i="35"/>
  <c r="AE33" i="35"/>
  <c r="BY181" i="35"/>
  <c r="CG26" i="35"/>
  <c r="CL180" i="35"/>
  <c r="AU174" i="35"/>
  <c r="BD174" i="35"/>
  <c r="AH7" i="35"/>
  <c r="AV181" i="35"/>
  <c r="AJ171" i="36"/>
  <c r="AQ171" i="36"/>
  <c r="C172" i="36"/>
  <c r="BL172" i="36"/>
  <c r="T171" i="36"/>
  <c r="CM172" i="36"/>
  <c r="P171" i="36"/>
  <c r="CT171" i="36"/>
  <c r="CN172" i="36"/>
  <c r="V172" i="36"/>
  <c r="CC171" i="36"/>
  <c r="AM171" i="36"/>
  <c r="BI171" i="36"/>
  <c r="BB172" i="36"/>
  <c r="CM171" i="36"/>
  <c r="BJ172" i="36"/>
  <c r="BD172" i="36"/>
  <c r="J172" i="36"/>
  <c r="M31" i="37"/>
  <c r="H31" i="37"/>
  <c r="Q31" i="37" s="1"/>
  <c r="N31" i="37"/>
  <c r="R31" i="37" s="1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G11" i="9" s="1"/>
  <c r="DC44" i="35" l="1"/>
  <c r="BM44" i="36" s="1"/>
  <c r="DA175" i="35"/>
  <c r="T175" i="36" s="1"/>
  <c r="DB8" i="35"/>
  <c r="CQ8" i="36" s="1"/>
  <c r="DA177" i="35"/>
  <c r="V177" i="36" s="1"/>
  <c r="DC8" i="35"/>
  <c r="BO8" i="36" s="1"/>
  <c r="DC12" i="35"/>
  <c r="BG12" i="36" s="1"/>
  <c r="DA52" i="35"/>
  <c r="AH52" i="36" s="1"/>
  <c r="DC51" i="35"/>
  <c r="BS51" i="36" s="1"/>
  <c r="DB27" i="35"/>
  <c r="CY27" i="36" s="1"/>
  <c r="DC11" i="35"/>
  <c r="BW11" i="36" s="1"/>
  <c r="DC16" i="35"/>
  <c r="AV16" i="36" s="1"/>
  <c r="DB32" i="35"/>
  <c r="CT32" i="36" s="1"/>
  <c r="DA9" i="35"/>
  <c r="Y9" i="36" s="1"/>
  <c r="DA29" i="35"/>
  <c r="AB29" i="36" s="1"/>
  <c r="DA178" i="35"/>
  <c r="E178" i="36" s="1"/>
  <c r="DA12" i="35"/>
  <c r="AD12" i="36" s="1"/>
  <c r="DB4" i="35"/>
  <c r="CO4" i="36" s="1"/>
  <c r="DB13" i="35"/>
  <c r="CM13" i="36" s="1"/>
  <c r="DB24" i="35"/>
  <c r="CM24" i="36" s="1"/>
  <c r="DC27" i="35"/>
  <c r="BI27" i="36" s="1"/>
  <c r="DC180" i="35"/>
  <c r="BP180" i="36" s="1"/>
  <c r="DC178" i="35"/>
  <c r="BE178" i="36" s="1"/>
  <c r="DA24" i="35"/>
  <c r="C24" i="36" s="1"/>
  <c r="DC33" i="35"/>
  <c r="BH33" i="36" s="1"/>
  <c r="DC34" i="35"/>
  <c r="AL34" i="36" s="1"/>
  <c r="DC45" i="35"/>
  <c r="BO45" i="36" s="1"/>
  <c r="DA14" i="35"/>
  <c r="Q14" i="36" s="1"/>
  <c r="DB28" i="35"/>
  <c r="CQ28" i="36" s="1"/>
  <c r="DB44" i="35"/>
  <c r="CS44" i="36" s="1"/>
  <c r="DB181" i="35"/>
  <c r="CS181" i="36" s="1"/>
  <c r="M175" i="36"/>
  <c r="DC174" i="35"/>
  <c r="BD174" i="36" s="1"/>
  <c r="P175" i="36"/>
  <c r="DB52" i="35"/>
  <c r="CZ52" i="36" s="1"/>
  <c r="DA19" i="35"/>
  <c r="AF19" i="36" s="1"/>
  <c r="DB25" i="35"/>
  <c r="CQ25" i="36" s="1"/>
  <c r="DB22" i="35"/>
  <c r="CM22" i="36" s="1"/>
  <c r="DB43" i="35"/>
  <c r="CT43" i="36" s="1"/>
  <c r="G175" i="36"/>
  <c r="DC23" i="35"/>
  <c r="BP23" i="36" s="1"/>
  <c r="DA173" i="35"/>
  <c r="M173" i="36" s="1"/>
  <c r="DB177" i="35"/>
  <c r="CV177" i="36" s="1"/>
  <c r="DC37" i="35"/>
  <c r="BS37" i="36" s="1"/>
  <c r="J175" i="36"/>
  <c r="DB180" i="35"/>
  <c r="CT180" i="36" s="1"/>
  <c r="DC25" i="35"/>
  <c r="AW25" i="36" s="1"/>
  <c r="DC38" i="35"/>
  <c r="BX38" i="36" s="1"/>
  <c r="DC14" i="35"/>
  <c r="CD14" i="36" s="1"/>
  <c r="DC22" i="35"/>
  <c r="BX22" i="36" s="1"/>
  <c r="DC36" i="35"/>
  <c r="BM36" i="36" s="1"/>
  <c r="DA44" i="35"/>
  <c r="W44" i="36" s="1"/>
  <c r="DB26" i="35"/>
  <c r="CS26" i="36" s="1"/>
  <c r="BH11" i="36"/>
  <c r="DA35" i="35"/>
  <c r="AE35" i="36" s="1"/>
  <c r="DC20" i="35"/>
  <c r="BR20" i="36" s="1"/>
  <c r="DA49" i="35"/>
  <c r="Q49" i="36" s="1"/>
  <c r="BP11" i="36"/>
  <c r="DA51" i="35"/>
  <c r="AC51" i="36" s="1"/>
  <c r="DB34" i="35"/>
  <c r="CO34" i="36" s="1"/>
  <c r="DC26" i="35"/>
  <c r="BZ26" i="36" s="1"/>
  <c r="DA46" i="35"/>
  <c r="D46" i="36" s="1"/>
  <c r="AB175" i="36"/>
  <c r="DA8" i="35"/>
  <c r="V8" i="36" s="1"/>
  <c r="DC24" i="35"/>
  <c r="CC24" i="36" s="1"/>
  <c r="DC46" i="35"/>
  <c r="BE46" i="36" s="1"/>
  <c r="DA179" i="35"/>
  <c r="AA179" i="36" s="1"/>
  <c r="DA4" i="35"/>
  <c r="G4" i="36" s="1"/>
  <c r="CB11" i="36"/>
  <c r="DC7" i="35"/>
  <c r="BV7" i="36" s="1"/>
  <c r="DA5" i="35"/>
  <c r="AE5" i="36" s="1"/>
  <c r="BL11" i="36"/>
  <c r="CG11" i="36"/>
  <c r="DA27" i="35"/>
  <c r="AC27" i="36" s="1"/>
  <c r="DA28" i="35"/>
  <c r="W28" i="36" s="1"/>
  <c r="DB31" i="35"/>
  <c r="CQ31" i="36" s="1"/>
  <c r="DA43" i="35"/>
  <c r="Q43" i="36" s="1"/>
  <c r="CW13" i="36"/>
  <c r="AO11" i="36"/>
  <c r="DC5" i="35"/>
  <c r="CC5" i="36" s="1"/>
  <c r="AL11" i="36"/>
  <c r="DA10" i="35"/>
  <c r="U10" i="36" s="1"/>
  <c r="CH11" i="36"/>
  <c r="DA26" i="35"/>
  <c r="C26" i="36" s="1"/>
  <c r="DB23" i="35"/>
  <c r="CO23" i="36" s="1"/>
  <c r="DB21" i="35"/>
  <c r="CR21" i="36" s="1"/>
  <c r="DC40" i="35"/>
  <c r="CB40" i="36" s="1"/>
  <c r="DB37" i="35"/>
  <c r="CT37" i="36" s="1"/>
  <c r="DB45" i="35"/>
  <c r="CW45" i="36" s="1"/>
  <c r="DA22" i="35"/>
  <c r="W22" i="36" s="1"/>
  <c r="DC28" i="35"/>
  <c r="AZ28" i="36" s="1"/>
  <c r="DB51" i="35"/>
  <c r="CP51" i="36" s="1"/>
  <c r="DB48" i="35"/>
  <c r="CY48" i="36" s="1"/>
  <c r="AN11" i="36"/>
  <c r="DA37" i="35"/>
  <c r="V37" i="36" s="1"/>
  <c r="DC39" i="35"/>
  <c r="BX39" i="36" s="1"/>
  <c r="BM11" i="36"/>
  <c r="DC42" i="35"/>
  <c r="CA42" i="36" s="1"/>
  <c r="DA30" i="35"/>
  <c r="T30" i="36" s="1"/>
  <c r="BR11" i="36"/>
  <c r="CZ4" i="36"/>
  <c r="X175" i="36"/>
  <c r="DB7" i="35"/>
  <c r="CN7" i="36" s="1"/>
  <c r="DA181" i="35"/>
  <c r="K181" i="36" s="1"/>
  <c r="DC179" i="35"/>
  <c r="CK179" i="36" s="1"/>
  <c r="CS13" i="36"/>
  <c r="DA50" i="35"/>
  <c r="Y50" i="36" s="1"/>
  <c r="DB42" i="35"/>
  <c r="CM42" i="36" s="1"/>
  <c r="BS11" i="36"/>
  <c r="Z175" i="36"/>
  <c r="BP44" i="36"/>
  <c r="DB20" i="35"/>
  <c r="CO20" i="36" s="1"/>
  <c r="I175" i="36"/>
  <c r="DA38" i="35"/>
  <c r="Y38" i="36" s="1"/>
  <c r="DC17" i="35"/>
  <c r="BY17" i="36" s="1"/>
  <c r="DB49" i="35"/>
  <c r="CN49" i="36" s="1"/>
  <c r="DB46" i="35"/>
  <c r="CT46" i="36" s="1"/>
  <c r="R175" i="36"/>
  <c r="DB29" i="35"/>
  <c r="CP29" i="36" s="1"/>
  <c r="CP13" i="36"/>
  <c r="BK11" i="36"/>
  <c r="DA20" i="35"/>
  <c r="Q20" i="36" s="1"/>
  <c r="BO11" i="36"/>
  <c r="DB10" i="35"/>
  <c r="CM10" i="36" s="1"/>
  <c r="BD11" i="36"/>
  <c r="DC10" i="35"/>
  <c r="BA10" i="36" s="1"/>
  <c r="DA13" i="35"/>
  <c r="AB13" i="36" s="1"/>
  <c r="BZ16" i="36"/>
  <c r="DA11" i="35"/>
  <c r="T11" i="36" s="1"/>
  <c r="DB11" i="35"/>
  <c r="CW11" i="36" s="1"/>
  <c r="CO13" i="36"/>
  <c r="DA34" i="35"/>
  <c r="C34" i="36" s="1"/>
  <c r="DA23" i="35"/>
  <c r="L23" i="36" s="1"/>
  <c r="DA42" i="35"/>
  <c r="G42" i="36" s="1"/>
  <c r="DB15" i="35"/>
  <c r="CM15" i="36" s="1"/>
  <c r="DA41" i="35"/>
  <c r="AC41" i="36" s="1"/>
  <c r="W175" i="36"/>
  <c r="AA175" i="36"/>
  <c r="CC11" i="36"/>
  <c r="DB179" i="35"/>
  <c r="CR179" i="36" s="1"/>
  <c r="AP11" i="36"/>
  <c r="DC35" i="35"/>
  <c r="BW35" i="36" s="1"/>
  <c r="DA15" i="35"/>
  <c r="L15" i="36" s="1"/>
  <c r="DC15" i="35"/>
  <c r="CI15" i="36" s="1"/>
  <c r="DC6" i="35"/>
  <c r="BU6" i="36" s="1"/>
  <c r="BT11" i="36"/>
  <c r="CX13" i="36"/>
  <c r="CD11" i="36"/>
  <c r="AT11" i="36"/>
  <c r="DC49" i="35"/>
  <c r="BI49" i="36" s="1"/>
  <c r="DB40" i="35"/>
  <c r="CR40" i="36" s="1"/>
  <c r="DA16" i="35"/>
  <c r="T16" i="36" s="1"/>
  <c r="BC44" i="36"/>
  <c r="DC19" i="35"/>
  <c r="CC19" i="36" s="1"/>
  <c r="DB17" i="35"/>
  <c r="CU17" i="36" s="1"/>
  <c r="DA33" i="35"/>
  <c r="M33" i="36" s="1"/>
  <c r="DC30" i="35"/>
  <c r="AL30" i="36" s="1"/>
  <c r="CC16" i="36"/>
  <c r="AG175" i="36"/>
  <c r="BT16" i="36"/>
  <c r="CF44" i="36"/>
  <c r="BZ11" i="36"/>
  <c r="CV13" i="36"/>
  <c r="DC52" i="35"/>
  <c r="BI52" i="36" s="1"/>
  <c r="DA48" i="35"/>
  <c r="O48" i="36" s="1"/>
  <c r="DA36" i="35"/>
  <c r="I36" i="36" s="1"/>
  <c r="BO16" i="36"/>
  <c r="BX11" i="36"/>
  <c r="DA25" i="35"/>
  <c r="C25" i="36" s="1"/>
  <c r="DA17" i="35"/>
  <c r="J17" i="36" s="1"/>
  <c r="DB36" i="35"/>
  <c r="CX36" i="36" s="1"/>
  <c r="E175" i="36"/>
  <c r="DA6" i="35"/>
  <c r="O6" i="36" s="1"/>
  <c r="BG11" i="36"/>
  <c r="DB50" i="35"/>
  <c r="CS50" i="36" s="1"/>
  <c r="DB6" i="35"/>
  <c r="CT6" i="36" s="1"/>
  <c r="DC29" i="35"/>
  <c r="AK29" i="36" s="1"/>
  <c r="CX4" i="36"/>
  <c r="DA174" i="35"/>
  <c r="G174" i="36" s="1"/>
  <c r="DC18" i="35"/>
  <c r="AY18" i="36" s="1"/>
  <c r="U175" i="36"/>
  <c r="DC21" i="35"/>
  <c r="AS21" i="36" s="1"/>
  <c r="BE11" i="36"/>
  <c r="DB9" i="35"/>
  <c r="CW9" i="36" s="1"/>
  <c r="DC4" i="35"/>
  <c r="BT4" i="36" s="1"/>
  <c r="AC175" i="36"/>
  <c r="DB16" i="35"/>
  <c r="CM16" i="36" s="1"/>
  <c r="X9" i="36"/>
  <c r="DA47" i="35"/>
  <c r="Q47" i="36" s="1"/>
  <c r="N175" i="36"/>
  <c r="DB175" i="35"/>
  <c r="CN175" i="36" s="1"/>
  <c r="DB30" i="35"/>
  <c r="CR30" i="36" s="1"/>
  <c r="DA31" i="35"/>
  <c r="H31" i="36" s="1"/>
  <c r="DA21" i="35"/>
  <c r="AG21" i="36" s="1"/>
  <c r="DB38" i="35"/>
  <c r="CO38" i="36" s="1"/>
  <c r="BU13" i="35"/>
  <c r="BD175" i="35"/>
  <c r="DC175" i="35" s="1"/>
  <c r="CL175" i="36" s="1"/>
  <c r="AV50" i="35"/>
  <c r="DC50" i="35" s="1"/>
  <c r="CI50" i="36" s="1"/>
  <c r="DB176" i="35"/>
  <c r="CU176" i="36" s="1"/>
  <c r="AD175" i="36"/>
  <c r="AM11" i="36"/>
  <c r="DB12" i="35"/>
  <c r="CP12" i="36" s="1"/>
  <c r="Q175" i="36"/>
  <c r="DA180" i="35"/>
  <c r="U180" i="36" s="1"/>
  <c r="AF175" i="36"/>
  <c r="DA45" i="35"/>
  <c r="W45" i="36" s="1"/>
  <c r="AJ11" i="36"/>
  <c r="S175" i="36"/>
  <c r="BI11" i="36"/>
  <c r="AW11" i="36"/>
  <c r="AQ11" i="36"/>
  <c r="AU11" i="36"/>
  <c r="CR13" i="36"/>
  <c r="DB35" i="35"/>
  <c r="CQ35" i="36" s="1"/>
  <c r="DA7" i="35"/>
  <c r="S7" i="36" s="1"/>
  <c r="DC9" i="35"/>
  <c r="BY9" i="36" s="1"/>
  <c r="DC31" i="35"/>
  <c r="BJ31" i="36" s="1"/>
  <c r="AV11" i="36"/>
  <c r="DB19" i="35"/>
  <c r="CT19" i="36" s="1"/>
  <c r="AE175" i="36"/>
  <c r="CY4" i="36"/>
  <c r="DB5" i="35"/>
  <c r="CZ5" i="36" s="1"/>
  <c r="DA176" i="35"/>
  <c r="D176" i="36" s="1"/>
  <c r="DA18" i="35"/>
  <c r="O18" i="36" s="1"/>
  <c r="DB33" i="35"/>
  <c r="CZ33" i="36" s="1"/>
  <c r="DA32" i="35"/>
  <c r="AA32" i="36" s="1"/>
  <c r="DA39" i="35"/>
  <c r="T39" i="36" s="1"/>
  <c r="DB14" i="35"/>
  <c r="CT14" i="36" s="1"/>
  <c r="BU11" i="36"/>
  <c r="DC181" i="35"/>
  <c r="BC181" i="36" s="1"/>
  <c r="CY13" i="36"/>
  <c r="CF11" i="36"/>
  <c r="AH175" i="36"/>
  <c r="CO28" i="36"/>
  <c r="DB39" i="35"/>
  <c r="CM39" i="36" s="1"/>
  <c r="CE11" i="36"/>
  <c r="W9" i="36"/>
  <c r="DB178" i="35"/>
  <c r="CS178" i="36" s="1"/>
  <c r="DB173" i="35"/>
  <c r="CU173" i="36" s="1"/>
  <c r="DC177" i="35"/>
  <c r="CI177" i="36" s="1"/>
  <c r="DB174" i="35"/>
  <c r="CZ174" i="36" s="1"/>
  <c r="DC43" i="35"/>
  <c r="AV43" i="36" s="1"/>
  <c r="BL34" i="36"/>
  <c r="DC173" i="35"/>
  <c r="AY173" i="36" s="1"/>
  <c r="K175" i="36"/>
  <c r="AS34" i="36"/>
  <c r="BB11" i="36"/>
  <c r="DA40" i="35"/>
  <c r="C40" i="36" s="1"/>
  <c r="CA11" i="36"/>
  <c r="L9" i="36"/>
  <c r="CB34" i="36"/>
  <c r="DB47" i="35"/>
  <c r="CU47" i="36" s="1"/>
  <c r="DC41" i="35"/>
  <c r="BG41" i="36" s="1"/>
  <c r="DC48" i="35"/>
  <c r="BT48" i="36" s="1"/>
  <c r="O175" i="36"/>
  <c r="DC32" i="35"/>
  <c r="CC32" i="36" s="1"/>
  <c r="BW8" i="36"/>
  <c r="DC47" i="35"/>
  <c r="CF47" i="36" s="1"/>
  <c r="F9" i="36"/>
  <c r="BV11" i="36"/>
  <c r="CN13" i="36"/>
  <c r="DC176" i="35"/>
  <c r="AV176" i="36" s="1"/>
  <c r="DB18" i="35"/>
  <c r="CM18" i="36" s="1"/>
  <c r="DB41" i="35"/>
  <c r="CX41" i="36" s="1"/>
  <c r="BL16" i="36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F175" i="36" l="1"/>
  <c r="H175" i="36"/>
  <c r="CT13" i="36"/>
  <c r="BN11" i="36"/>
  <c r="AY11" i="36"/>
  <c r="D175" i="36"/>
  <c r="V175" i="36"/>
  <c r="BF11" i="36"/>
  <c r="J19" i="36"/>
  <c r="CQ32" i="36"/>
  <c r="AG19" i="36"/>
  <c r="BO27" i="36"/>
  <c r="AC9" i="36"/>
  <c r="CP32" i="36"/>
  <c r="CD27" i="36"/>
  <c r="BU44" i="36"/>
  <c r="CW4" i="36"/>
  <c r="AZ34" i="36"/>
  <c r="AX44" i="36"/>
  <c r="AN44" i="36"/>
  <c r="BY44" i="36"/>
  <c r="AQ44" i="36"/>
  <c r="BE34" i="36"/>
  <c r="BA44" i="36"/>
  <c r="BS44" i="36"/>
  <c r="AK34" i="36"/>
  <c r="BB44" i="36"/>
  <c r="BY34" i="36"/>
  <c r="BI34" i="36"/>
  <c r="BO44" i="36"/>
  <c r="AT34" i="36"/>
  <c r="BN44" i="36"/>
  <c r="BV44" i="36"/>
  <c r="AY44" i="36"/>
  <c r="CS4" i="36"/>
  <c r="BW34" i="36"/>
  <c r="BN34" i="36"/>
  <c r="AT44" i="36"/>
  <c r="AJ44" i="36"/>
  <c r="AM44" i="36"/>
  <c r="BK44" i="36"/>
  <c r="BH44" i="36"/>
  <c r="BL44" i="36"/>
  <c r="CN4" i="36"/>
  <c r="CR4" i="36"/>
  <c r="BV34" i="36"/>
  <c r="AP34" i="36"/>
  <c r="AZ44" i="36"/>
  <c r="AW44" i="36"/>
  <c r="AR44" i="36"/>
  <c r="BR34" i="36"/>
  <c r="BT44" i="36"/>
  <c r="CQ27" i="36"/>
  <c r="AW34" i="36"/>
  <c r="BG34" i="36"/>
  <c r="AV34" i="36"/>
  <c r="CE44" i="36"/>
  <c r="CU4" i="36"/>
  <c r="BX34" i="36"/>
  <c r="CT4" i="36"/>
  <c r="CH44" i="36"/>
  <c r="BR44" i="36"/>
  <c r="BF44" i="36"/>
  <c r="CQ4" i="36"/>
  <c r="CB44" i="36"/>
  <c r="BG44" i="36"/>
  <c r="BT34" i="36"/>
  <c r="CD34" i="36"/>
  <c r="BD44" i="36"/>
  <c r="BE44" i="36"/>
  <c r="BM34" i="36"/>
  <c r="CC44" i="36"/>
  <c r="BJ44" i="36"/>
  <c r="AL44" i="36"/>
  <c r="AN34" i="36"/>
  <c r="BQ44" i="36"/>
  <c r="CE34" i="36"/>
  <c r="CV4" i="36"/>
  <c r="CG44" i="36"/>
  <c r="BX44" i="36"/>
  <c r="AQ33" i="36"/>
  <c r="AS27" i="36"/>
  <c r="BP27" i="36"/>
  <c r="CW32" i="36"/>
  <c r="CC27" i="36"/>
  <c r="BV27" i="36"/>
  <c r="AE19" i="36"/>
  <c r="BH27" i="36"/>
  <c r="AW16" i="36"/>
  <c r="W19" i="36"/>
  <c r="N19" i="36"/>
  <c r="CN32" i="36"/>
  <c r="AM27" i="36"/>
  <c r="AW27" i="36"/>
  <c r="BG16" i="36"/>
  <c r="BS27" i="36"/>
  <c r="AZ27" i="36"/>
  <c r="H19" i="36"/>
  <c r="BD27" i="36"/>
  <c r="BC27" i="36"/>
  <c r="D19" i="36"/>
  <c r="I19" i="36"/>
  <c r="BK27" i="36"/>
  <c r="CR32" i="36"/>
  <c r="AO27" i="36"/>
  <c r="N177" i="36"/>
  <c r="K177" i="36"/>
  <c r="AT27" i="36"/>
  <c r="AQ27" i="36"/>
  <c r="CF27" i="36"/>
  <c r="CO32" i="36"/>
  <c r="BA27" i="36"/>
  <c r="P19" i="36"/>
  <c r="CV32" i="36"/>
  <c r="AX27" i="36"/>
  <c r="U19" i="36"/>
  <c r="CZ32" i="36"/>
  <c r="AB19" i="36"/>
  <c r="R19" i="36"/>
  <c r="AE177" i="36"/>
  <c r="AU27" i="36"/>
  <c r="CE27" i="36"/>
  <c r="BQ27" i="36"/>
  <c r="BN27" i="36"/>
  <c r="AK27" i="36"/>
  <c r="BU16" i="36"/>
  <c r="AH177" i="36"/>
  <c r="CN28" i="36"/>
  <c r="O9" i="36"/>
  <c r="AH9" i="36"/>
  <c r="S9" i="36"/>
  <c r="R9" i="36"/>
  <c r="CV28" i="36"/>
  <c r="Z9" i="36"/>
  <c r="K9" i="36"/>
  <c r="CY28" i="36"/>
  <c r="CX28" i="36"/>
  <c r="AJ8" i="36"/>
  <c r="CR28" i="36"/>
  <c r="J9" i="36"/>
  <c r="BU42" i="36"/>
  <c r="AV42" i="36"/>
  <c r="BM42" i="36"/>
  <c r="AP33" i="36"/>
  <c r="AT33" i="36"/>
  <c r="AN42" i="36"/>
  <c r="CH42" i="36"/>
  <c r="BL33" i="36"/>
  <c r="BR33" i="36"/>
  <c r="AZ33" i="36"/>
  <c r="BA11" i="36"/>
  <c r="BR27" i="36"/>
  <c r="AP27" i="36"/>
  <c r="BJ27" i="36"/>
  <c r="BX27" i="36"/>
  <c r="CU13" i="36"/>
  <c r="CL8" i="36"/>
  <c r="CI8" i="36"/>
  <c r="CL39" i="36"/>
  <c r="CJ37" i="36"/>
  <c r="CI4" i="36"/>
  <c r="CK48" i="36"/>
  <c r="CL7" i="36"/>
  <c r="CL35" i="36"/>
  <c r="CK37" i="36"/>
  <c r="CI52" i="36"/>
  <c r="CI35" i="36"/>
  <c r="CJ41" i="36"/>
  <c r="CJ9" i="36"/>
  <c r="CL49" i="36"/>
  <c r="CI45" i="36"/>
  <c r="CJ179" i="36"/>
  <c r="CK23" i="36"/>
  <c r="CJ30" i="36"/>
  <c r="CJ11" i="36"/>
  <c r="CJ27" i="36"/>
  <c r="CI175" i="36"/>
  <c r="CI23" i="36"/>
  <c r="CI30" i="36"/>
  <c r="CJ15" i="36"/>
  <c r="CL19" i="36"/>
  <c r="CK24" i="36"/>
  <c r="CL6" i="36"/>
  <c r="CJ39" i="36"/>
  <c r="CJ47" i="36"/>
  <c r="CK41" i="36"/>
  <c r="CJ175" i="36"/>
  <c r="CK31" i="36"/>
  <c r="CK44" i="36"/>
  <c r="CL22" i="36"/>
  <c r="CJ43" i="36"/>
  <c r="CL5" i="36"/>
  <c r="CL24" i="36"/>
  <c r="CI49" i="36"/>
  <c r="CL15" i="36"/>
  <c r="CJ20" i="36"/>
  <c r="CJ12" i="36"/>
  <c r="CK22" i="36"/>
  <c r="CI174" i="36"/>
  <c r="CI47" i="36"/>
  <c r="CJ26" i="36"/>
  <c r="CI12" i="36"/>
  <c r="CI34" i="36"/>
  <c r="CI51" i="36"/>
  <c r="CJ7" i="36"/>
  <c r="CJ177" i="36"/>
  <c r="CI17" i="36"/>
  <c r="CK4" i="36"/>
  <c r="CK45" i="36"/>
  <c r="CL31" i="36"/>
  <c r="CI22" i="36"/>
  <c r="CI19" i="36"/>
  <c r="CL46" i="36"/>
  <c r="CJ6" i="36"/>
  <c r="CI7" i="36"/>
  <c r="CK27" i="36"/>
  <c r="CL43" i="36"/>
  <c r="CK38" i="36"/>
  <c r="CK47" i="36"/>
  <c r="CI32" i="36"/>
  <c r="CI39" i="36"/>
  <c r="CK10" i="36"/>
  <c r="CI27" i="36"/>
  <c r="CK7" i="36"/>
  <c r="CI24" i="36"/>
  <c r="CL174" i="36"/>
  <c r="CK40" i="36"/>
  <c r="CJ17" i="36"/>
  <c r="CK36" i="36"/>
  <c r="CL48" i="36"/>
  <c r="CK19" i="36"/>
  <c r="CJ19" i="36"/>
  <c r="CI11" i="36"/>
  <c r="CI178" i="36"/>
  <c r="CI46" i="36"/>
  <c r="CJ18" i="36"/>
  <c r="CL12" i="36"/>
  <c r="CX44" i="36"/>
  <c r="CL26" i="36"/>
  <c r="CL181" i="36"/>
  <c r="CL14" i="36"/>
  <c r="CK14" i="36"/>
  <c r="CJ40" i="36"/>
  <c r="CL34" i="36"/>
  <c r="CL38" i="36"/>
  <c r="CI176" i="36"/>
  <c r="CL30" i="36"/>
  <c r="CL52" i="36"/>
  <c r="CJ52" i="36"/>
  <c r="CK32" i="36"/>
  <c r="CI31" i="36"/>
  <c r="CI25" i="36"/>
  <c r="CL40" i="36"/>
  <c r="CJ44" i="36"/>
  <c r="CL37" i="36"/>
  <c r="CJ35" i="36"/>
  <c r="CK28" i="36"/>
  <c r="CI21" i="36"/>
  <c r="CJ176" i="36"/>
  <c r="CL178" i="36"/>
  <c r="CL44" i="36"/>
  <c r="CL176" i="36"/>
  <c r="CI29" i="36"/>
  <c r="CI48" i="36"/>
  <c r="CL16" i="36"/>
  <c r="CJ8" i="36"/>
  <c r="CK175" i="36"/>
  <c r="CK18" i="36"/>
  <c r="CK35" i="36"/>
  <c r="CK21" i="36"/>
  <c r="CL10" i="36"/>
  <c r="CJ32" i="36"/>
  <c r="CJ21" i="36"/>
  <c r="CJ33" i="36"/>
  <c r="CL25" i="36"/>
  <c r="CL23" i="36"/>
  <c r="CI6" i="36"/>
  <c r="CL179" i="36"/>
  <c r="CI16" i="36"/>
  <c r="CK39" i="36"/>
  <c r="CI40" i="36"/>
  <c r="CL32" i="36"/>
  <c r="CI42" i="36"/>
  <c r="CL9" i="36"/>
  <c r="CJ16" i="36"/>
  <c r="CK20" i="36"/>
  <c r="CL50" i="36"/>
  <c r="CK181" i="36"/>
  <c r="CJ29" i="36"/>
  <c r="CK26" i="36"/>
  <c r="CK173" i="36"/>
  <c r="CI20" i="36"/>
  <c r="CL20" i="36"/>
  <c r="CK33" i="36"/>
  <c r="CK34" i="36"/>
  <c r="CK180" i="36"/>
  <c r="CL4" i="36"/>
  <c r="CN44" i="36"/>
  <c r="CR44" i="36"/>
  <c r="CL18" i="36"/>
  <c r="CL17" i="36"/>
  <c r="CK11" i="36"/>
  <c r="CJ23" i="36"/>
  <c r="CI179" i="36"/>
  <c r="CK178" i="36"/>
  <c r="CL177" i="36"/>
  <c r="CI43" i="36"/>
  <c r="CK17" i="36"/>
  <c r="CL47" i="36"/>
  <c r="CI10" i="36"/>
  <c r="CJ5" i="36"/>
  <c r="CI41" i="36"/>
  <c r="CK12" i="36"/>
  <c r="CI18" i="36"/>
  <c r="CK5" i="36"/>
  <c r="CI36" i="36"/>
  <c r="CI44" i="36"/>
  <c r="CJ174" i="36"/>
  <c r="CK16" i="36"/>
  <c r="CK50" i="36"/>
  <c r="CI14" i="36"/>
  <c r="CJ46" i="36"/>
  <c r="CK25" i="36"/>
  <c r="CL21" i="36"/>
  <c r="CL28" i="36"/>
  <c r="CL173" i="36"/>
  <c r="CJ50" i="36"/>
  <c r="CK46" i="36"/>
  <c r="CK174" i="36"/>
  <c r="CK8" i="36"/>
  <c r="CL41" i="36"/>
  <c r="CI181" i="36"/>
  <c r="CJ51" i="36"/>
  <c r="CJ31" i="36"/>
  <c r="CJ28" i="36"/>
  <c r="CJ49" i="36"/>
  <c r="CK49" i="36"/>
  <c r="CJ42" i="36"/>
  <c r="CL29" i="36"/>
  <c r="CJ10" i="36"/>
  <c r="CK15" i="36"/>
  <c r="CL11" i="36"/>
  <c r="CL33" i="36"/>
  <c r="CI180" i="36"/>
  <c r="CJ24" i="36"/>
  <c r="CL36" i="36"/>
  <c r="CJ180" i="36"/>
  <c r="CI38" i="36"/>
  <c r="CK42" i="36"/>
  <c r="CI37" i="36"/>
  <c r="CI26" i="36"/>
  <c r="CK177" i="36"/>
  <c r="CI9" i="36"/>
  <c r="CJ178" i="36"/>
  <c r="CJ38" i="36"/>
  <c r="CK43" i="36"/>
  <c r="CK29" i="36"/>
  <c r="CL180" i="36"/>
  <c r="CJ36" i="36"/>
  <c r="CK30" i="36"/>
  <c r="CI5" i="36"/>
  <c r="CL42" i="36"/>
  <c r="CK6" i="36"/>
  <c r="CJ22" i="36"/>
  <c r="CJ4" i="36"/>
  <c r="CI28" i="36"/>
  <c r="CK9" i="36"/>
  <c r="CL45" i="36"/>
  <c r="CJ45" i="36"/>
  <c r="CJ25" i="36"/>
  <c r="CJ14" i="36"/>
  <c r="CI33" i="36"/>
  <c r="CI173" i="36"/>
  <c r="CK51" i="36"/>
  <c r="CJ173" i="36"/>
  <c r="CK52" i="36"/>
  <c r="CJ181" i="36"/>
  <c r="CL51" i="36"/>
  <c r="CJ34" i="36"/>
  <c r="CJ48" i="36"/>
  <c r="CL27" i="36"/>
  <c r="CK176" i="36"/>
  <c r="AV26" i="36"/>
  <c r="BI37" i="36"/>
  <c r="BI33" i="36"/>
  <c r="BG33" i="36"/>
  <c r="BE33" i="36"/>
  <c r="CD33" i="36"/>
  <c r="BK33" i="36"/>
  <c r="BW33" i="36"/>
  <c r="BV33" i="36"/>
  <c r="AL33" i="36"/>
  <c r="AU33" i="36"/>
  <c r="AO14" i="36"/>
  <c r="BO33" i="36"/>
  <c r="BS33" i="36"/>
  <c r="BY33" i="36"/>
  <c r="BJ33" i="36"/>
  <c r="AJ33" i="36"/>
  <c r="BX33" i="36"/>
  <c r="CA33" i="36"/>
  <c r="BP33" i="36"/>
  <c r="BC33" i="36"/>
  <c r="CH33" i="36"/>
  <c r="CE33" i="36"/>
  <c r="AX33" i="36"/>
  <c r="AP38" i="36"/>
  <c r="BB38" i="36"/>
  <c r="AW38" i="36"/>
  <c r="AX38" i="36"/>
  <c r="AM38" i="36"/>
  <c r="AN38" i="36"/>
  <c r="BO38" i="36"/>
  <c r="AL38" i="36"/>
  <c r="AY38" i="36"/>
  <c r="BG38" i="36"/>
  <c r="CR181" i="36"/>
  <c r="AU38" i="36"/>
  <c r="AV38" i="36"/>
  <c r="BV38" i="36"/>
  <c r="BU38" i="36"/>
  <c r="AS38" i="36"/>
  <c r="CH38" i="36"/>
  <c r="BM38" i="36"/>
  <c r="CQ181" i="36"/>
  <c r="AO38" i="36"/>
  <c r="BK38" i="36"/>
  <c r="AJ38" i="36"/>
  <c r="BY38" i="36"/>
  <c r="CE38" i="36"/>
  <c r="BN38" i="36"/>
  <c r="AR11" i="36"/>
  <c r="AO44" i="36"/>
  <c r="BQ33" i="36"/>
  <c r="BI44" i="36"/>
  <c r="AV44" i="36"/>
  <c r="AU44" i="36"/>
  <c r="CA44" i="36"/>
  <c r="AS44" i="36"/>
  <c r="AK44" i="36"/>
  <c r="BW44" i="36"/>
  <c r="AP44" i="36"/>
  <c r="BN28" i="36"/>
  <c r="AU30" i="36"/>
  <c r="BJ11" i="36"/>
  <c r="CB27" i="36"/>
  <c r="AJ27" i="36"/>
  <c r="AG29" i="36"/>
  <c r="BR38" i="36"/>
  <c r="BU33" i="36"/>
  <c r="BN33" i="36"/>
  <c r="BA33" i="36"/>
  <c r="CF33" i="36"/>
  <c r="BF33" i="36"/>
  <c r="BL10" i="36"/>
  <c r="BA42" i="36"/>
  <c r="BV42" i="36"/>
  <c r="AS33" i="36"/>
  <c r="BJ38" i="36"/>
  <c r="CG33" i="36"/>
  <c r="BC38" i="36"/>
  <c r="CD38" i="36"/>
  <c r="BP38" i="36"/>
  <c r="AK33" i="36"/>
  <c r="BD33" i="36"/>
  <c r="AO33" i="36"/>
  <c r="CP4" i="36"/>
  <c r="AV33" i="36"/>
  <c r="CV26" i="36"/>
  <c r="X37" i="36"/>
  <c r="CQ6" i="36"/>
  <c r="AS11" i="36"/>
  <c r="AK11" i="36"/>
  <c r="BY11" i="36"/>
  <c r="CX29" i="36"/>
  <c r="BG27" i="36"/>
  <c r="CU32" i="36"/>
  <c r="BF27" i="36"/>
  <c r="BY27" i="36"/>
  <c r="BW27" i="36"/>
  <c r="BZ27" i="36"/>
  <c r="BE45" i="36"/>
  <c r="CA27" i="36"/>
  <c r="BB27" i="36"/>
  <c r="CY32" i="36"/>
  <c r="CS32" i="36"/>
  <c r="AL27" i="36"/>
  <c r="CD36" i="36"/>
  <c r="CS52" i="36"/>
  <c r="CT21" i="36"/>
  <c r="BG49" i="36"/>
  <c r="AE38" i="36"/>
  <c r="S26" i="36"/>
  <c r="AG37" i="36"/>
  <c r="J38" i="36"/>
  <c r="O29" i="36"/>
  <c r="P37" i="36"/>
  <c r="BC7" i="36"/>
  <c r="CP26" i="36"/>
  <c r="L37" i="36"/>
  <c r="O37" i="36"/>
  <c r="CH28" i="36"/>
  <c r="CY52" i="36"/>
  <c r="BT26" i="36"/>
  <c r="AD9" i="36"/>
  <c r="BJ8" i="36"/>
  <c r="BD38" i="36"/>
  <c r="I37" i="36"/>
  <c r="AD37" i="36"/>
  <c r="K37" i="36"/>
  <c r="AQ26" i="36"/>
  <c r="S37" i="36"/>
  <c r="CF34" i="36"/>
  <c r="CP44" i="36"/>
  <c r="CC34" i="36"/>
  <c r="CZ44" i="36"/>
  <c r="AE37" i="36"/>
  <c r="CH34" i="36"/>
  <c r="CS22" i="36"/>
  <c r="BO34" i="36"/>
  <c r="CN22" i="36"/>
  <c r="BJ34" i="36"/>
  <c r="BA34" i="36"/>
  <c r="AA37" i="36"/>
  <c r="Z37" i="36"/>
  <c r="CU44" i="36"/>
  <c r="AU34" i="36"/>
  <c r="BZ34" i="36"/>
  <c r="R26" i="36"/>
  <c r="CW44" i="36"/>
  <c r="CA34" i="36"/>
  <c r="CQ44" i="36"/>
  <c r="BH34" i="36"/>
  <c r="BS34" i="36"/>
  <c r="BF34" i="36"/>
  <c r="BQ34" i="36"/>
  <c r="G50" i="36"/>
  <c r="AC35" i="36"/>
  <c r="Q35" i="36"/>
  <c r="BX6" i="36"/>
  <c r="CX45" i="36"/>
  <c r="BW42" i="36"/>
  <c r="CY49" i="36"/>
  <c r="CQ49" i="36"/>
  <c r="L29" i="36"/>
  <c r="R29" i="36"/>
  <c r="Z11" i="36"/>
  <c r="BO42" i="36"/>
  <c r="D29" i="36"/>
  <c r="BR42" i="36"/>
  <c r="CU45" i="36"/>
  <c r="M35" i="36"/>
  <c r="BJ42" i="36"/>
  <c r="CP49" i="36"/>
  <c r="CO7" i="36"/>
  <c r="AU42" i="36"/>
  <c r="AQ42" i="36"/>
  <c r="BB42" i="36"/>
  <c r="BY42" i="36"/>
  <c r="BH42" i="36"/>
  <c r="BE42" i="36"/>
  <c r="AR42" i="36"/>
  <c r="AB35" i="36"/>
  <c r="BN42" i="36"/>
  <c r="CF42" i="36"/>
  <c r="H29" i="36"/>
  <c r="CU7" i="36"/>
  <c r="CZ45" i="36"/>
  <c r="BX42" i="36"/>
  <c r="CT7" i="36"/>
  <c r="AK42" i="36"/>
  <c r="Q29" i="36"/>
  <c r="S29" i="36"/>
  <c r="X19" i="36"/>
  <c r="BE49" i="36"/>
  <c r="CZ28" i="36"/>
  <c r="AH37" i="36"/>
  <c r="AN27" i="36"/>
  <c r="S19" i="36"/>
  <c r="BZ180" i="36"/>
  <c r="BD180" i="36"/>
  <c r="BL180" i="36"/>
  <c r="AR180" i="36"/>
  <c r="CW49" i="36"/>
  <c r="BP30" i="36"/>
  <c r="CS49" i="36"/>
  <c r="BU18" i="36"/>
  <c r="AK30" i="36"/>
  <c r="CU51" i="36"/>
  <c r="BI17" i="36"/>
  <c r="AV22" i="36"/>
  <c r="AN17" i="36"/>
  <c r="CE22" i="36"/>
  <c r="CT25" i="36"/>
  <c r="AD46" i="36"/>
  <c r="CU52" i="36"/>
  <c r="CW52" i="36"/>
  <c r="BX8" i="36"/>
  <c r="AE9" i="36"/>
  <c r="Q9" i="36"/>
  <c r="AG9" i="36"/>
  <c r="BM14" i="36"/>
  <c r="AF46" i="36"/>
  <c r="N46" i="36"/>
  <c r="CR52" i="36"/>
  <c r="CQ52" i="36"/>
  <c r="L46" i="36"/>
  <c r="Y46" i="36"/>
  <c r="BY14" i="36"/>
  <c r="I9" i="36"/>
  <c r="E9" i="36"/>
  <c r="AF9" i="36"/>
  <c r="H17" i="36"/>
  <c r="CY25" i="36"/>
  <c r="CT52" i="36"/>
  <c r="N9" i="36"/>
  <c r="V17" i="36"/>
  <c r="N17" i="36"/>
  <c r="AP14" i="36"/>
  <c r="CU25" i="36"/>
  <c r="H46" i="36"/>
  <c r="BD14" i="36"/>
  <c r="CN52" i="36"/>
  <c r="V9" i="36"/>
  <c r="G9" i="36"/>
  <c r="CV52" i="36"/>
  <c r="P9" i="36"/>
  <c r="CB8" i="36"/>
  <c r="O46" i="36"/>
  <c r="E46" i="36"/>
  <c r="R46" i="36"/>
  <c r="U9" i="36"/>
  <c r="K33" i="36"/>
  <c r="T43" i="36"/>
  <c r="BX174" i="36"/>
  <c r="CQ50" i="36"/>
  <c r="CF46" i="36"/>
  <c r="F43" i="36"/>
  <c r="AT16" i="36"/>
  <c r="S33" i="36"/>
  <c r="CR50" i="36"/>
  <c r="CW50" i="36"/>
  <c r="X42" i="36"/>
  <c r="F42" i="36"/>
  <c r="AW174" i="36"/>
  <c r="AL20" i="36"/>
  <c r="U50" i="36"/>
  <c r="CT20" i="36"/>
  <c r="CP20" i="36"/>
  <c r="CR20" i="36"/>
  <c r="CH40" i="36"/>
  <c r="AA50" i="36"/>
  <c r="F50" i="36"/>
  <c r="Q50" i="36"/>
  <c r="V50" i="36"/>
  <c r="AT174" i="36"/>
  <c r="AB50" i="36"/>
  <c r="AG50" i="36"/>
  <c r="D9" i="36"/>
  <c r="CS7" i="36"/>
  <c r="N11" i="36"/>
  <c r="G11" i="36"/>
  <c r="CQ7" i="36"/>
  <c r="L11" i="36"/>
  <c r="CW7" i="36"/>
  <c r="BB17" i="36"/>
  <c r="X11" i="36"/>
  <c r="P11" i="36"/>
  <c r="AM174" i="36"/>
  <c r="AR174" i="36"/>
  <c r="CH174" i="36"/>
  <c r="P28" i="36"/>
  <c r="BL20" i="36"/>
  <c r="AJ174" i="36"/>
  <c r="CT15" i="36"/>
  <c r="BI174" i="36"/>
  <c r="CD174" i="36"/>
  <c r="BJ174" i="36"/>
  <c r="AO174" i="36"/>
  <c r="AS20" i="36"/>
  <c r="AX174" i="36"/>
  <c r="BW174" i="36"/>
  <c r="BS174" i="36"/>
  <c r="AY174" i="36"/>
  <c r="CF174" i="36"/>
  <c r="BR174" i="36"/>
  <c r="BF174" i="36"/>
  <c r="AK174" i="36"/>
  <c r="AL174" i="36"/>
  <c r="AQ174" i="36"/>
  <c r="AN174" i="36"/>
  <c r="AZ174" i="36"/>
  <c r="AS174" i="36"/>
  <c r="AV174" i="36"/>
  <c r="CG174" i="36"/>
  <c r="CC174" i="36"/>
  <c r="BO174" i="36"/>
  <c r="BY174" i="36"/>
  <c r="BL174" i="36"/>
  <c r="BA174" i="36"/>
  <c r="BE174" i="36"/>
  <c r="BT174" i="36"/>
  <c r="BG174" i="36"/>
  <c r="CB174" i="36"/>
  <c r="AN33" i="36"/>
  <c r="BU26" i="36"/>
  <c r="BN45" i="36"/>
  <c r="BH174" i="36"/>
  <c r="G6" i="36"/>
  <c r="BQ22" i="36"/>
  <c r="CA174" i="36"/>
  <c r="BU174" i="36"/>
  <c r="T9" i="36"/>
  <c r="BC11" i="36"/>
  <c r="BZ19" i="36"/>
  <c r="BF49" i="36"/>
  <c r="CG25" i="36"/>
  <c r="BE25" i="36"/>
  <c r="BF25" i="36"/>
  <c r="AN49" i="36"/>
  <c r="BY25" i="36"/>
  <c r="AC5" i="36"/>
  <c r="CX32" i="36"/>
  <c r="BV19" i="36"/>
  <c r="BP49" i="36"/>
  <c r="BZ49" i="36"/>
  <c r="S23" i="36"/>
  <c r="AL49" i="36"/>
  <c r="CE37" i="36"/>
  <c r="AG28" i="36"/>
  <c r="J33" i="36"/>
  <c r="AW37" i="36"/>
  <c r="L28" i="36"/>
  <c r="BV37" i="36"/>
  <c r="CP45" i="36"/>
  <c r="AK39" i="36"/>
  <c r="AP37" i="36"/>
  <c r="R33" i="36"/>
  <c r="CY45" i="36"/>
  <c r="BJ37" i="36"/>
  <c r="BZ37" i="36"/>
  <c r="U28" i="36"/>
  <c r="CS45" i="36"/>
  <c r="AE28" i="36"/>
  <c r="D28" i="36"/>
  <c r="U33" i="36"/>
  <c r="AF28" i="36"/>
  <c r="K28" i="36"/>
  <c r="R28" i="36"/>
  <c r="CB37" i="36"/>
  <c r="O28" i="36"/>
  <c r="X181" i="36"/>
  <c r="T28" i="36"/>
  <c r="AF33" i="36"/>
  <c r="AQ37" i="36"/>
  <c r="AB28" i="36"/>
  <c r="E28" i="36"/>
  <c r="CS19" i="36"/>
  <c r="H28" i="36"/>
  <c r="BM37" i="36"/>
  <c r="I28" i="36"/>
  <c r="AD28" i="36"/>
  <c r="Y28" i="36"/>
  <c r="BZ18" i="36"/>
  <c r="CV49" i="36"/>
  <c r="P33" i="36"/>
  <c r="BK10" i="36"/>
  <c r="CE10" i="36"/>
  <c r="CC10" i="36"/>
  <c r="K8" i="36"/>
  <c r="AB5" i="36"/>
  <c r="X8" i="36"/>
  <c r="CT31" i="36"/>
  <c r="AL25" i="36"/>
  <c r="I5" i="36"/>
  <c r="BA23" i="36"/>
  <c r="E10" i="36"/>
  <c r="BF23" i="36"/>
  <c r="D5" i="36"/>
  <c r="X5" i="36"/>
  <c r="AK10" i="36"/>
  <c r="U5" i="36"/>
  <c r="E5" i="36"/>
  <c r="Q24" i="36"/>
  <c r="CQ10" i="36"/>
  <c r="T5" i="36"/>
  <c r="AO25" i="36"/>
  <c r="CC6" i="36"/>
  <c r="AJ10" i="36"/>
  <c r="AX25" i="36"/>
  <c r="BQ25" i="36"/>
  <c r="BT10" i="36"/>
  <c r="BR25" i="36"/>
  <c r="BX25" i="36"/>
  <c r="AK25" i="36"/>
  <c r="AB8" i="36"/>
  <c r="AY10" i="36"/>
  <c r="G5" i="36"/>
  <c r="CW31" i="36"/>
  <c r="Q8" i="36"/>
  <c r="CF25" i="36"/>
  <c r="AP25" i="36"/>
  <c r="V5" i="36"/>
  <c r="CO31" i="36"/>
  <c r="Z5" i="36"/>
  <c r="AP10" i="36"/>
  <c r="K5" i="36"/>
  <c r="CZ10" i="36"/>
  <c r="CE25" i="36"/>
  <c r="N10" i="36"/>
  <c r="N5" i="36"/>
  <c r="AN25" i="36"/>
  <c r="AH5" i="36"/>
  <c r="CT10" i="36"/>
  <c r="AR21" i="36"/>
  <c r="AM25" i="36"/>
  <c r="AG5" i="36"/>
  <c r="J5" i="36"/>
  <c r="BR23" i="36"/>
  <c r="M5" i="36"/>
  <c r="CP36" i="36"/>
  <c r="L7" i="36"/>
  <c r="CN6" i="36"/>
  <c r="CF10" i="36"/>
  <c r="CQ45" i="36"/>
  <c r="AX11" i="36"/>
  <c r="CX51" i="36"/>
  <c r="BA181" i="36"/>
  <c r="AY29" i="36"/>
  <c r="CY50" i="36"/>
  <c r="BR35" i="36"/>
  <c r="U37" i="36"/>
  <c r="AT10" i="36"/>
  <c r="K50" i="36"/>
  <c r="AF176" i="36"/>
  <c r="BZ10" i="36"/>
  <c r="AT5" i="36"/>
  <c r="AC50" i="36"/>
  <c r="BV10" i="36"/>
  <c r="BB10" i="36"/>
  <c r="AR10" i="36"/>
  <c r="AA181" i="36"/>
  <c r="CH10" i="36"/>
  <c r="AF50" i="36"/>
  <c r="AB48" i="36"/>
  <c r="N50" i="36"/>
  <c r="S50" i="36"/>
  <c r="BR10" i="36"/>
  <c r="CG22" i="36"/>
  <c r="D181" i="36"/>
  <c r="AW18" i="36"/>
  <c r="AB37" i="36"/>
  <c r="R37" i="36"/>
  <c r="BF180" i="36"/>
  <c r="CD10" i="36"/>
  <c r="AT7" i="36"/>
  <c r="BP19" i="36"/>
  <c r="E31" i="36"/>
  <c r="CH7" i="36"/>
  <c r="BI7" i="36"/>
  <c r="CR29" i="36"/>
  <c r="AA8" i="36"/>
  <c r="BB19" i="36"/>
  <c r="G8" i="36"/>
  <c r="AJ29" i="36"/>
  <c r="CH21" i="36"/>
  <c r="AU19" i="36"/>
  <c r="CA19" i="36"/>
  <c r="V29" i="36"/>
  <c r="BX24" i="36"/>
  <c r="CN34" i="36"/>
  <c r="H181" i="36"/>
  <c r="CU29" i="36"/>
  <c r="G29" i="36"/>
  <c r="AQ28" i="36"/>
  <c r="BS180" i="36"/>
  <c r="D49" i="36"/>
  <c r="AZ7" i="36"/>
  <c r="AJ7" i="36"/>
  <c r="M181" i="36"/>
  <c r="AY28" i="36"/>
  <c r="BL7" i="36"/>
  <c r="AM7" i="36"/>
  <c r="AP7" i="36"/>
  <c r="AF29" i="36"/>
  <c r="CE19" i="36"/>
  <c r="BW28" i="36"/>
  <c r="AW29" i="36"/>
  <c r="BJ7" i="36"/>
  <c r="CV34" i="36"/>
  <c r="CR35" i="36"/>
  <c r="BM180" i="36"/>
  <c r="CE21" i="36"/>
  <c r="CO181" i="36"/>
  <c r="AQ19" i="36"/>
  <c r="F181" i="36"/>
  <c r="AE181" i="36"/>
  <c r="CF21" i="36"/>
  <c r="H8" i="36"/>
  <c r="CC29" i="36"/>
  <c r="AY21" i="36"/>
  <c r="AN21" i="36"/>
  <c r="BO19" i="36"/>
  <c r="AD17" i="36"/>
  <c r="AU180" i="36"/>
  <c r="AX28" i="36"/>
  <c r="AC29" i="36"/>
  <c r="AQ7" i="36"/>
  <c r="E29" i="36"/>
  <c r="H27" i="36"/>
  <c r="BT7" i="36"/>
  <c r="T8" i="36"/>
  <c r="CG28" i="36"/>
  <c r="BV180" i="36"/>
  <c r="P8" i="36"/>
  <c r="BB7" i="36"/>
  <c r="CA180" i="36"/>
  <c r="AA29" i="36"/>
  <c r="Y29" i="36"/>
  <c r="BK180" i="36"/>
  <c r="CP21" i="36"/>
  <c r="AM28" i="36"/>
  <c r="AS7" i="36"/>
  <c r="CF28" i="36"/>
  <c r="P31" i="36"/>
  <c r="BC29" i="36"/>
  <c r="CW34" i="36"/>
  <c r="U49" i="36"/>
  <c r="AN180" i="36"/>
  <c r="CA7" i="36"/>
  <c r="BH21" i="36"/>
  <c r="R8" i="36"/>
  <c r="CT181" i="36"/>
  <c r="BU180" i="36"/>
  <c r="BR28" i="36"/>
  <c r="J8" i="36"/>
  <c r="BG180" i="36"/>
  <c r="CB7" i="36"/>
  <c r="AQ180" i="36"/>
  <c r="CU21" i="36"/>
  <c r="AF8" i="36"/>
  <c r="BE180" i="36"/>
  <c r="AK7" i="36"/>
  <c r="AM180" i="36"/>
  <c r="L8" i="36"/>
  <c r="BH19" i="36"/>
  <c r="CG29" i="36"/>
  <c r="K39" i="36"/>
  <c r="BT180" i="36"/>
  <c r="BY28" i="36"/>
  <c r="AU21" i="36"/>
  <c r="CZ34" i="36"/>
  <c r="BA180" i="36"/>
  <c r="BZ28" i="36"/>
  <c r="BJ180" i="36"/>
  <c r="AV7" i="36"/>
  <c r="BY29" i="36"/>
  <c r="AU7" i="36"/>
  <c r="BM21" i="36"/>
  <c r="BR29" i="36"/>
  <c r="CZ29" i="36"/>
  <c r="CS29" i="36"/>
  <c r="BQ29" i="36"/>
  <c r="CG180" i="36"/>
  <c r="M29" i="36"/>
  <c r="BN7" i="36"/>
  <c r="T181" i="36"/>
  <c r="I8" i="36"/>
  <c r="BC28" i="36"/>
  <c r="Z29" i="36"/>
  <c r="M49" i="36"/>
  <c r="AN28" i="36"/>
  <c r="AP180" i="36"/>
  <c r="BI180" i="36"/>
  <c r="AA49" i="36"/>
  <c r="D8" i="36"/>
  <c r="AJ180" i="36"/>
  <c r="J29" i="36"/>
  <c r="AL23" i="36"/>
  <c r="AS180" i="36"/>
  <c r="CO44" i="36"/>
  <c r="BX7" i="36"/>
  <c r="BT19" i="36"/>
  <c r="AG31" i="36"/>
  <c r="AC17" i="36"/>
  <c r="CB28" i="36"/>
  <c r="BN180" i="36"/>
  <c r="CE29" i="36"/>
  <c r="AH181" i="36"/>
  <c r="BT21" i="36"/>
  <c r="CV29" i="36"/>
  <c r="F8" i="36"/>
  <c r="CT29" i="36"/>
  <c r="CH180" i="36"/>
  <c r="AS29" i="36"/>
  <c r="Z8" i="36"/>
  <c r="BW7" i="36"/>
  <c r="CE180" i="36"/>
  <c r="BA24" i="36"/>
  <c r="BV28" i="36"/>
  <c r="I181" i="36"/>
  <c r="AG8" i="36"/>
  <c r="Q27" i="36"/>
  <c r="R35" i="36"/>
  <c r="BQ180" i="36"/>
  <c r="BC174" i="36"/>
  <c r="CC12" i="36"/>
  <c r="BA7" i="36"/>
  <c r="AN29" i="36"/>
  <c r="BV21" i="36"/>
  <c r="BK28" i="36"/>
  <c r="BU7" i="36"/>
  <c r="AF181" i="36"/>
  <c r="CT34" i="36"/>
  <c r="BL28" i="36"/>
  <c r="BR180" i="36"/>
  <c r="BR7" i="36"/>
  <c r="CV181" i="36"/>
  <c r="BM7" i="36"/>
  <c r="AP19" i="36"/>
  <c r="AY35" i="36"/>
  <c r="BA19" i="36"/>
  <c r="CR34" i="36"/>
  <c r="AE8" i="36"/>
  <c r="CD180" i="36"/>
  <c r="CA28" i="36"/>
  <c r="AE29" i="36"/>
  <c r="AH8" i="36"/>
  <c r="CB180" i="36"/>
  <c r="AR7" i="36"/>
  <c r="BJ28" i="36"/>
  <c r="K29" i="36"/>
  <c r="AS12" i="36"/>
  <c r="CF180" i="36"/>
  <c r="CO21" i="36"/>
  <c r="D37" i="36"/>
  <c r="CP7" i="36"/>
  <c r="AV5" i="36"/>
  <c r="T29" i="36"/>
  <c r="AD31" i="36"/>
  <c r="CE24" i="36"/>
  <c r="K18" i="36"/>
  <c r="CW12" i="36"/>
  <c r="AX21" i="36"/>
  <c r="E23" i="36"/>
  <c r="AR28" i="36"/>
  <c r="H49" i="36"/>
  <c r="BI29" i="36"/>
  <c r="AV49" i="36"/>
  <c r="L44" i="36"/>
  <c r="I174" i="36"/>
  <c r="P174" i="36"/>
  <c r="X30" i="36"/>
  <c r="T23" i="36"/>
  <c r="CO180" i="36"/>
  <c r="CU28" i="36"/>
  <c r="S4" i="36"/>
  <c r="AA174" i="36"/>
  <c r="Y174" i="36"/>
  <c r="W173" i="36"/>
  <c r="CN180" i="36"/>
  <c r="CW180" i="36"/>
  <c r="CW38" i="36"/>
  <c r="E32" i="36"/>
  <c r="AB173" i="36"/>
  <c r="AD174" i="36"/>
  <c r="T174" i="36"/>
  <c r="P23" i="36"/>
  <c r="AB23" i="36"/>
  <c r="D23" i="36"/>
  <c r="CY46" i="36"/>
  <c r="K174" i="36"/>
  <c r="G173" i="36"/>
  <c r="CZ180" i="36"/>
  <c r="AE4" i="36"/>
  <c r="CR180" i="36"/>
  <c r="I26" i="36"/>
  <c r="J23" i="36"/>
  <c r="E4" i="36"/>
  <c r="K16" i="36"/>
  <c r="M23" i="36"/>
  <c r="BP10" i="36"/>
  <c r="CZ20" i="36"/>
  <c r="AF173" i="36"/>
  <c r="R10" i="36"/>
  <c r="BW36" i="36"/>
  <c r="N13" i="36"/>
  <c r="I42" i="36"/>
  <c r="AB42" i="36"/>
  <c r="AT24" i="36"/>
  <c r="I35" i="36"/>
  <c r="CG35" i="36"/>
  <c r="CO26" i="36"/>
  <c r="AR6" i="36"/>
  <c r="BN36" i="36"/>
  <c r="AJ24" i="36"/>
  <c r="AA13" i="36"/>
  <c r="BK35" i="36"/>
  <c r="BT36" i="36"/>
  <c r="BB6" i="36"/>
  <c r="BT24" i="36"/>
  <c r="X35" i="36"/>
  <c r="CF24" i="36"/>
  <c r="T35" i="36"/>
  <c r="AH29" i="36"/>
  <c r="CG24" i="36"/>
  <c r="BN35" i="36"/>
  <c r="AA35" i="36"/>
  <c r="BN24" i="36"/>
  <c r="O35" i="36"/>
  <c r="AM36" i="36"/>
  <c r="U35" i="36"/>
  <c r="N35" i="36"/>
  <c r="L13" i="36"/>
  <c r="BK36" i="36"/>
  <c r="BV35" i="36"/>
  <c r="BA36" i="36"/>
  <c r="AO24" i="36"/>
  <c r="M27" i="36"/>
  <c r="H35" i="36"/>
  <c r="M13" i="36"/>
  <c r="BJ6" i="36"/>
  <c r="E27" i="36"/>
  <c r="R27" i="36"/>
  <c r="CZ17" i="36"/>
  <c r="BY6" i="36"/>
  <c r="R42" i="36"/>
  <c r="J13" i="36"/>
  <c r="BB36" i="36"/>
  <c r="AR36" i="36"/>
  <c r="BC36" i="36"/>
  <c r="BX29" i="36"/>
  <c r="BY24" i="36"/>
  <c r="AU24" i="36"/>
  <c r="AY24" i="36"/>
  <c r="J35" i="36"/>
  <c r="BR36" i="36"/>
  <c r="BU24" i="36"/>
  <c r="AX180" i="36"/>
  <c r="F29" i="36"/>
  <c r="X29" i="36"/>
  <c r="BY12" i="36"/>
  <c r="S27" i="36"/>
  <c r="AX36" i="36"/>
  <c r="AZ24" i="36"/>
  <c r="AP24" i="36"/>
  <c r="AE27" i="36"/>
  <c r="N27" i="36"/>
  <c r="P35" i="36"/>
  <c r="BE6" i="36"/>
  <c r="AD35" i="36"/>
  <c r="AJ6" i="36"/>
  <c r="AU36" i="36"/>
  <c r="AK24" i="36"/>
  <c r="AE13" i="36"/>
  <c r="CE35" i="36"/>
  <c r="AD42" i="36"/>
  <c r="D27" i="36"/>
  <c r="CW26" i="36"/>
  <c r="AQ6" i="36"/>
  <c r="CH36" i="36"/>
  <c r="BV6" i="36"/>
  <c r="BW24" i="36"/>
  <c r="I27" i="36"/>
  <c r="F13" i="36"/>
  <c r="E35" i="36"/>
  <c r="AB27" i="36"/>
  <c r="Z13" i="36"/>
  <c r="BK24" i="36"/>
  <c r="AG35" i="36"/>
  <c r="R181" i="36"/>
  <c r="K27" i="36"/>
  <c r="AN24" i="36"/>
  <c r="S35" i="36"/>
  <c r="BS24" i="36"/>
  <c r="G27" i="36"/>
  <c r="BE24" i="36"/>
  <c r="N29" i="36"/>
  <c r="D35" i="36"/>
  <c r="AF27" i="36"/>
  <c r="BO6" i="36"/>
  <c r="AH27" i="36"/>
  <c r="CY17" i="36"/>
  <c r="CO17" i="36"/>
  <c r="CG36" i="36"/>
  <c r="BP36" i="36"/>
  <c r="AM6" i="36"/>
  <c r="CD35" i="36"/>
  <c r="AM35" i="36"/>
  <c r="S13" i="36"/>
  <c r="BP24" i="36"/>
  <c r="AQ24" i="36"/>
  <c r="V35" i="36"/>
  <c r="BB24" i="36"/>
  <c r="U13" i="36"/>
  <c r="AA27" i="36"/>
  <c r="BR24" i="36"/>
  <c r="G35" i="36"/>
  <c r="AL180" i="36"/>
  <c r="BQ36" i="36"/>
  <c r="BH36" i="36"/>
  <c r="BM35" i="36"/>
  <c r="BV36" i="36"/>
  <c r="F35" i="36"/>
  <c r="CH6" i="36"/>
  <c r="AT36" i="36"/>
  <c r="CR17" i="36"/>
  <c r="BA6" i="36"/>
  <c r="CD6" i="36"/>
  <c r="CE36" i="36"/>
  <c r="CA24" i="36"/>
  <c r="BV24" i="36"/>
  <c r="Z35" i="36"/>
  <c r="T27" i="36"/>
  <c r="L35" i="36"/>
  <c r="AB30" i="36"/>
  <c r="AA30" i="36"/>
  <c r="CA4" i="36"/>
  <c r="AH49" i="36"/>
  <c r="F25" i="36"/>
  <c r="U25" i="36"/>
  <c r="CC17" i="36"/>
  <c r="AQ17" i="36"/>
  <c r="N26" i="36"/>
  <c r="AC30" i="36"/>
  <c r="AA26" i="36"/>
  <c r="BM4" i="36"/>
  <c r="AB25" i="36"/>
  <c r="AF25" i="36"/>
  <c r="I4" i="36"/>
  <c r="AL17" i="36"/>
  <c r="CT28" i="36"/>
  <c r="M26" i="36"/>
  <c r="M176" i="36"/>
  <c r="L25" i="36"/>
  <c r="AG49" i="36"/>
  <c r="AB49" i="36"/>
  <c r="S30" i="36"/>
  <c r="Y4" i="36"/>
  <c r="T4" i="36"/>
  <c r="Z49" i="36"/>
  <c r="U30" i="36"/>
  <c r="AA25" i="36"/>
  <c r="O25" i="36"/>
  <c r="BH4" i="36"/>
  <c r="CR11" i="36"/>
  <c r="BU17" i="36"/>
  <c r="D4" i="36"/>
  <c r="Q4" i="36"/>
  <c r="CR51" i="36"/>
  <c r="BM17" i="36"/>
  <c r="CW43" i="36"/>
  <c r="BT17" i="36"/>
  <c r="AC178" i="36"/>
  <c r="T52" i="36"/>
  <c r="X4" i="36"/>
  <c r="BD17" i="36"/>
  <c r="J49" i="36"/>
  <c r="AC52" i="36"/>
  <c r="AD49" i="36"/>
  <c r="AF26" i="36"/>
  <c r="CO51" i="36"/>
  <c r="CA179" i="36"/>
  <c r="R49" i="36"/>
  <c r="T26" i="36"/>
  <c r="AC49" i="36"/>
  <c r="CB17" i="36"/>
  <c r="AW4" i="36"/>
  <c r="AS17" i="36"/>
  <c r="R4" i="36"/>
  <c r="BF4" i="36"/>
  <c r="D30" i="36"/>
  <c r="Y49" i="36"/>
  <c r="Z4" i="36"/>
  <c r="BN17" i="36"/>
  <c r="O30" i="36"/>
  <c r="CY51" i="36"/>
  <c r="CZ51" i="36"/>
  <c r="AA4" i="36"/>
  <c r="W25" i="36"/>
  <c r="P25" i="36"/>
  <c r="BJ4" i="36"/>
  <c r="J25" i="36"/>
  <c r="AB176" i="36"/>
  <c r="BW4" i="36"/>
  <c r="BX17" i="36"/>
  <c r="AU17" i="36"/>
  <c r="P4" i="36"/>
  <c r="L4" i="36"/>
  <c r="K26" i="36"/>
  <c r="N4" i="36"/>
  <c r="X49" i="36"/>
  <c r="Q30" i="36"/>
  <c r="BC179" i="36"/>
  <c r="I25" i="36"/>
  <c r="AC176" i="36"/>
  <c r="J30" i="36"/>
  <c r="AG25" i="36"/>
  <c r="AU4" i="36"/>
  <c r="AW179" i="36"/>
  <c r="H25" i="36"/>
  <c r="AY17" i="36"/>
  <c r="R30" i="36"/>
  <c r="Q26" i="36"/>
  <c r="F26" i="36"/>
  <c r="AF4" i="36"/>
  <c r="CW51" i="36"/>
  <c r="G26" i="36"/>
  <c r="CA17" i="36"/>
  <c r="Z26" i="36"/>
  <c r="Y26" i="36"/>
  <c r="AP17" i="36"/>
  <c r="BK17" i="36"/>
  <c r="H26" i="36"/>
  <c r="AO17" i="36"/>
  <c r="V25" i="36"/>
  <c r="AC4" i="36"/>
  <c r="L176" i="36"/>
  <c r="I41" i="36"/>
  <c r="BC17" i="36"/>
  <c r="AG30" i="36"/>
  <c r="CE4" i="36"/>
  <c r="CB4" i="36"/>
  <c r="Z16" i="36"/>
  <c r="AE22" i="36"/>
  <c r="BG17" i="36"/>
  <c r="W26" i="36"/>
  <c r="AB22" i="36"/>
  <c r="I30" i="36"/>
  <c r="AH4" i="36"/>
  <c r="N49" i="36"/>
  <c r="H4" i="36"/>
  <c r="CZ43" i="36"/>
  <c r="W49" i="36"/>
  <c r="K4" i="36"/>
  <c r="L49" i="36"/>
  <c r="F4" i="36"/>
  <c r="AG4" i="36"/>
  <c r="U43" i="36"/>
  <c r="Q52" i="36"/>
  <c r="BD178" i="36"/>
  <c r="CX39" i="36"/>
  <c r="S10" i="36"/>
  <c r="I178" i="36"/>
  <c r="CE179" i="36"/>
  <c r="J48" i="36"/>
  <c r="AG52" i="36"/>
  <c r="I48" i="36"/>
  <c r="AB14" i="36"/>
  <c r="BX179" i="36"/>
  <c r="L178" i="36"/>
  <c r="BL179" i="36"/>
  <c r="AD52" i="36"/>
  <c r="BB5" i="36"/>
  <c r="CB5" i="36"/>
  <c r="AM5" i="36"/>
  <c r="AN5" i="36"/>
  <c r="BQ5" i="36"/>
  <c r="AO5" i="36"/>
  <c r="BQ179" i="36"/>
  <c r="BD5" i="36"/>
  <c r="T6" i="36"/>
  <c r="BG5" i="36"/>
  <c r="R43" i="36"/>
  <c r="I43" i="36"/>
  <c r="W43" i="36"/>
  <c r="F52" i="36"/>
  <c r="P14" i="36"/>
  <c r="BZ179" i="36"/>
  <c r="AF14" i="36"/>
  <c r="M14" i="36"/>
  <c r="BR179" i="36"/>
  <c r="BA5" i="36"/>
  <c r="O14" i="36"/>
  <c r="L5" i="36"/>
  <c r="V45" i="36"/>
  <c r="G43" i="36"/>
  <c r="AC10" i="36"/>
  <c r="BF179" i="36"/>
  <c r="AE14" i="36"/>
  <c r="D178" i="36"/>
  <c r="H14" i="36"/>
  <c r="AF52" i="36"/>
  <c r="AY178" i="36"/>
  <c r="CG179" i="36"/>
  <c r="AV179" i="36"/>
  <c r="W10" i="36"/>
  <c r="J14" i="36"/>
  <c r="K14" i="36"/>
  <c r="AP5" i="36"/>
  <c r="BH5" i="36"/>
  <c r="CR39" i="36"/>
  <c r="D43" i="36"/>
  <c r="CD5" i="36"/>
  <c r="K6" i="36"/>
  <c r="AC48" i="36"/>
  <c r="X6" i="36"/>
  <c r="AH14" i="36"/>
  <c r="Z43" i="36"/>
  <c r="BB179" i="36"/>
  <c r="CA5" i="36"/>
  <c r="U52" i="36"/>
  <c r="BC5" i="36"/>
  <c r="AA10" i="36"/>
  <c r="AF43" i="36"/>
  <c r="AU5" i="36"/>
  <c r="AG14" i="36"/>
  <c r="AE6" i="36"/>
  <c r="K43" i="36"/>
  <c r="H45" i="36"/>
  <c r="W14" i="36"/>
  <c r="BV179" i="36"/>
  <c r="G14" i="36"/>
  <c r="Y52" i="36"/>
  <c r="AG43" i="36"/>
  <c r="AF10" i="36"/>
  <c r="BJ179" i="36"/>
  <c r="AH10" i="36"/>
  <c r="CE5" i="36"/>
  <c r="N14" i="36"/>
  <c r="T14" i="36"/>
  <c r="S43" i="36"/>
  <c r="AD14" i="36"/>
  <c r="BS179" i="36"/>
  <c r="L14" i="36"/>
  <c r="AG10" i="36"/>
  <c r="J6" i="36"/>
  <c r="AC14" i="36"/>
  <c r="BM179" i="36"/>
  <c r="E52" i="36"/>
  <c r="AE10" i="36"/>
  <c r="Y14" i="36"/>
  <c r="Y178" i="36"/>
  <c r="AH43" i="36"/>
  <c r="O43" i="36"/>
  <c r="BS5" i="36"/>
  <c r="BL5" i="36"/>
  <c r="AR5" i="36"/>
  <c r="Q5" i="36"/>
  <c r="F14" i="36"/>
  <c r="T178" i="36"/>
  <c r="E48" i="36"/>
  <c r="AK179" i="36"/>
  <c r="T20" i="36"/>
  <c r="BY5" i="36"/>
  <c r="F178" i="36"/>
  <c r="P52" i="36"/>
  <c r="Y10" i="36"/>
  <c r="AH48" i="36"/>
  <c r="BN5" i="36"/>
  <c r="BX5" i="36"/>
  <c r="BE5" i="36"/>
  <c r="CG5" i="36"/>
  <c r="H43" i="36"/>
  <c r="U14" i="36"/>
  <c r="AN179" i="36"/>
  <c r="K52" i="36"/>
  <c r="CH179" i="36"/>
  <c r="AB10" i="36"/>
  <c r="D14" i="36"/>
  <c r="BP5" i="36"/>
  <c r="AD43" i="36"/>
  <c r="F10" i="36"/>
  <c r="AR178" i="36"/>
  <c r="I14" i="36"/>
  <c r="X22" i="36"/>
  <c r="BH18" i="36"/>
  <c r="J44" i="36"/>
  <c r="BW29" i="36"/>
  <c r="BS6" i="36"/>
  <c r="CF6" i="36"/>
  <c r="T22" i="36"/>
  <c r="AH22" i="36"/>
  <c r="CH17" i="36"/>
  <c r="AK28" i="36"/>
  <c r="BY179" i="36"/>
  <c r="BU5" i="36"/>
  <c r="CV14" i="36"/>
  <c r="AC44" i="36"/>
  <c r="X44" i="36"/>
  <c r="M44" i="36"/>
  <c r="Z15" i="36"/>
  <c r="AW52" i="36"/>
  <c r="AD44" i="36"/>
  <c r="D44" i="36"/>
  <c r="Q22" i="36"/>
  <c r="S44" i="36"/>
  <c r="AM52" i="36"/>
  <c r="AG22" i="36"/>
  <c r="Q44" i="36"/>
  <c r="AC22" i="36"/>
  <c r="CN43" i="36"/>
  <c r="AB15" i="36"/>
  <c r="F44" i="36"/>
  <c r="U22" i="36"/>
  <c r="CX43" i="36"/>
  <c r="N22" i="36"/>
  <c r="BE52" i="36"/>
  <c r="P44" i="36"/>
  <c r="Z44" i="36"/>
  <c r="CO43" i="36"/>
  <c r="AA44" i="36"/>
  <c r="CP43" i="36"/>
  <c r="M32" i="36"/>
  <c r="AF45" i="36"/>
  <c r="M45" i="36"/>
  <c r="BI51" i="36"/>
  <c r="AD15" i="36"/>
  <c r="T44" i="36"/>
  <c r="W15" i="36"/>
  <c r="BA51" i="36"/>
  <c r="AF22" i="36"/>
  <c r="V44" i="36"/>
  <c r="AF30" i="36"/>
  <c r="N44" i="36"/>
  <c r="I44" i="36"/>
  <c r="CC28" i="36"/>
  <c r="AD22" i="36"/>
  <c r="CN176" i="36"/>
  <c r="Y22" i="36"/>
  <c r="CQ43" i="36"/>
  <c r="U44" i="36"/>
  <c r="AG44" i="36"/>
  <c r="D32" i="36"/>
  <c r="E44" i="36"/>
  <c r="CO30" i="36"/>
  <c r="Y44" i="36"/>
  <c r="AJ15" i="36"/>
  <c r="Y15" i="36"/>
  <c r="G22" i="36"/>
  <c r="Z22" i="36"/>
  <c r="H44" i="36"/>
  <c r="K22" i="36"/>
  <c r="CR43" i="36"/>
  <c r="AO180" i="36"/>
  <c r="AW180" i="36"/>
  <c r="AX177" i="36"/>
  <c r="CO42" i="36"/>
  <c r="AX52" i="36"/>
  <c r="AE15" i="36"/>
  <c r="AF15" i="36"/>
  <c r="U15" i="36"/>
  <c r="CR176" i="36"/>
  <c r="BM19" i="36"/>
  <c r="M22" i="36"/>
  <c r="AJ19" i="36"/>
  <c r="J15" i="36"/>
  <c r="CH19" i="36"/>
  <c r="O34" i="36"/>
  <c r="CS43" i="36"/>
  <c r="L22" i="36"/>
  <c r="AU28" i="36"/>
  <c r="Z50" i="36"/>
  <c r="AF5" i="36"/>
  <c r="O22" i="36"/>
  <c r="CR45" i="36"/>
  <c r="AW24" i="36"/>
  <c r="BO7" i="36"/>
  <c r="BZ5" i="36"/>
  <c r="CB38" i="36"/>
  <c r="CC30" i="36"/>
  <c r="BD36" i="36"/>
  <c r="CN26" i="36"/>
  <c r="BX36" i="36"/>
  <c r="AD19" i="36"/>
  <c r="AR25" i="36"/>
  <c r="AQ36" i="36"/>
  <c r="L19" i="36"/>
  <c r="CT26" i="36"/>
  <c r="U178" i="36"/>
  <c r="CG30" i="36"/>
  <c r="CE18" i="36"/>
  <c r="D11" i="36"/>
  <c r="AK36" i="36"/>
  <c r="Q13" i="36"/>
  <c r="CR26" i="36"/>
  <c r="AS42" i="36"/>
  <c r="BJ17" i="36"/>
  <c r="AV25" i="36"/>
  <c r="AT38" i="36"/>
  <c r="AJ28" i="36"/>
  <c r="BZ7" i="36"/>
  <c r="AN14" i="36"/>
  <c r="BS7" i="36"/>
  <c r="K178" i="36"/>
  <c r="CY177" i="36"/>
  <c r="Z14" i="36"/>
  <c r="BT33" i="36"/>
  <c r="CY175" i="36"/>
  <c r="CY33" i="36"/>
  <c r="CE30" i="36"/>
  <c r="CX26" i="36"/>
  <c r="AS36" i="36"/>
  <c r="AL36" i="36"/>
  <c r="F19" i="36"/>
  <c r="CA15" i="36"/>
  <c r="M19" i="36"/>
  <c r="AO36" i="36"/>
  <c r="AS10" i="36"/>
  <c r="BF36" i="36"/>
  <c r="CD42" i="36"/>
  <c r="BN46" i="36"/>
  <c r="BT25" i="36"/>
  <c r="CY181" i="36"/>
  <c r="BZ36" i="36"/>
  <c r="CQ34" i="36"/>
  <c r="BU36" i="36"/>
  <c r="AV36" i="36"/>
  <c r="CF38" i="36"/>
  <c r="BF38" i="36"/>
  <c r="V19" i="36"/>
  <c r="X14" i="36"/>
  <c r="BE38" i="36"/>
  <c r="CP181" i="36"/>
  <c r="E19" i="36"/>
  <c r="AQ178" i="36"/>
  <c r="CR31" i="36"/>
  <c r="AT25" i="36"/>
  <c r="CZ181" i="36"/>
  <c r="BY36" i="36"/>
  <c r="BY37" i="36"/>
  <c r="AU10" i="36"/>
  <c r="AU37" i="36"/>
  <c r="AC19" i="36"/>
  <c r="CZ31" i="36"/>
  <c r="AA178" i="36"/>
  <c r="AU46" i="36"/>
  <c r="CY26" i="36"/>
  <c r="AZ37" i="36"/>
  <c r="BG25" i="36"/>
  <c r="BI38" i="36"/>
  <c r="BB25" i="36"/>
  <c r="CE178" i="36"/>
  <c r="BL38" i="36"/>
  <c r="BL25" i="36"/>
  <c r="BB33" i="36"/>
  <c r="AY33" i="36"/>
  <c r="AE178" i="36"/>
  <c r="E14" i="36"/>
  <c r="AU51" i="36"/>
  <c r="BM51" i="36"/>
  <c r="U39" i="36"/>
  <c r="Q6" i="36"/>
  <c r="AD6" i="36"/>
  <c r="CC21" i="36"/>
  <c r="AK37" i="36"/>
  <c r="AS4" i="36"/>
  <c r="CU26" i="36"/>
  <c r="BG21" i="36"/>
  <c r="AS25" i="36"/>
  <c r="AG178" i="36"/>
  <c r="BI36" i="36"/>
  <c r="W178" i="36"/>
  <c r="W13" i="36"/>
  <c r="BK178" i="36"/>
  <c r="AW10" i="36"/>
  <c r="BO25" i="36"/>
  <c r="BV25" i="36"/>
  <c r="BD25" i="36"/>
  <c r="AM17" i="36"/>
  <c r="H178" i="36"/>
  <c r="BG36" i="36"/>
  <c r="BF42" i="36"/>
  <c r="T37" i="36"/>
  <c r="CA36" i="36"/>
  <c r="BI25" i="36"/>
  <c r="AH19" i="36"/>
  <c r="AB178" i="36"/>
  <c r="BK7" i="36"/>
  <c r="L52" i="36"/>
  <c r="BH25" i="36"/>
  <c r="CM45" i="36"/>
  <c r="O19" i="36"/>
  <c r="AN36" i="36"/>
  <c r="CB25" i="36"/>
  <c r="T19" i="36"/>
  <c r="BS38" i="36"/>
  <c r="AR33" i="36"/>
  <c r="Z178" i="36"/>
  <c r="BZ33" i="36"/>
  <c r="AF39" i="36"/>
  <c r="BN25" i="36"/>
  <c r="BS25" i="36"/>
  <c r="AP46" i="36"/>
  <c r="AF178" i="36"/>
  <c r="AX42" i="36"/>
  <c r="BH38" i="36"/>
  <c r="BE22" i="36"/>
  <c r="BK20" i="36"/>
  <c r="BK25" i="36"/>
  <c r="AZ25" i="36"/>
  <c r="AA14" i="36"/>
  <c r="R178" i="36"/>
  <c r="Q178" i="36"/>
  <c r="CS33" i="36"/>
  <c r="BA30" i="36"/>
  <c r="BK30" i="36"/>
  <c r="AY36" i="36"/>
  <c r="CF29" i="36"/>
  <c r="BJ25" i="36"/>
  <c r="BU15" i="36"/>
  <c r="CD25" i="36"/>
  <c r="AZ36" i="36"/>
  <c r="M178" i="36"/>
  <c r="G178" i="36"/>
  <c r="BN14" i="36"/>
  <c r="CC25" i="36"/>
  <c r="BZ25" i="36"/>
  <c r="AA19" i="36"/>
  <c r="BT38" i="36"/>
  <c r="X178" i="36"/>
  <c r="AZ38" i="36"/>
  <c r="BW38" i="36"/>
  <c r="BF178" i="36"/>
  <c r="BV45" i="36"/>
  <c r="BT173" i="36"/>
  <c r="Z34" i="36"/>
  <c r="N7" i="36"/>
  <c r="D34" i="36"/>
  <c r="CG39" i="36"/>
  <c r="CX42" i="36"/>
  <c r="CW42" i="36"/>
  <c r="AN178" i="36"/>
  <c r="AY22" i="36"/>
  <c r="AU45" i="36"/>
  <c r="BS23" i="36"/>
  <c r="AT39" i="36"/>
  <c r="D180" i="36"/>
  <c r="BW22" i="36"/>
  <c r="CD39" i="36"/>
  <c r="CS36" i="36"/>
  <c r="N12" i="36"/>
  <c r="BN178" i="36"/>
  <c r="AL22" i="36"/>
  <c r="CS42" i="36"/>
  <c r="CF45" i="36"/>
  <c r="AU23" i="36"/>
  <c r="CV25" i="36"/>
  <c r="BW23" i="36"/>
  <c r="AP22" i="36"/>
  <c r="BI23" i="36"/>
  <c r="H37" i="36"/>
  <c r="AZ45" i="36"/>
  <c r="CX25" i="36"/>
  <c r="AD5" i="36"/>
  <c r="BK23" i="36"/>
  <c r="BJ45" i="36"/>
  <c r="BU27" i="36"/>
  <c r="AA9" i="36"/>
  <c r="BH23" i="36"/>
  <c r="G34" i="36"/>
  <c r="Y34" i="36"/>
  <c r="CC45" i="36"/>
  <c r="BV39" i="36"/>
  <c r="BP22" i="36"/>
  <c r="S12" i="36"/>
  <c r="BI178" i="36"/>
  <c r="AM23" i="36"/>
  <c r="CZ42" i="36"/>
  <c r="C39" i="36"/>
  <c r="CQ37" i="36"/>
  <c r="BU178" i="36"/>
  <c r="CP27" i="36"/>
  <c r="CA22" i="36"/>
  <c r="CO37" i="36"/>
  <c r="BJ178" i="36"/>
  <c r="AS22" i="36"/>
  <c r="CH23" i="36"/>
  <c r="BO22" i="36"/>
  <c r="BG39" i="36"/>
  <c r="AQ23" i="36"/>
  <c r="CA39" i="36"/>
  <c r="F12" i="36"/>
  <c r="BB23" i="36"/>
  <c r="CN42" i="36"/>
  <c r="BX23" i="36"/>
  <c r="AW178" i="36"/>
  <c r="CH45" i="36"/>
  <c r="BD23" i="36"/>
  <c r="BW178" i="36"/>
  <c r="BU23" i="36"/>
  <c r="AT45" i="36"/>
  <c r="AV23" i="36"/>
  <c r="CU27" i="36"/>
  <c r="BY23" i="36"/>
  <c r="BH22" i="36"/>
  <c r="AM178" i="36"/>
  <c r="BS45" i="36"/>
  <c r="BY45" i="36"/>
  <c r="AX22" i="36"/>
  <c r="CP25" i="36"/>
  <c r="CW25" i="36"/>
  <c r="AO45" i="36"/>
  <c r="BG178" i="36"/>
  <c r="AR45" i="36"/>
  <c r="AX23" i="36"/>
  <c r="CQ42" i="36"/>
  <c r="CA45" i="36"/>
  <c r="AF34" i="36"/>
  <c r="AV45" i="36"/>
  <c r="CU42" i="36"/>
  <c r="AO178" i="36"/>
  <c r="AO22" i="36"/>
  <c r="CA178" i="36"/>
  <c r="BH45" i="36"/>
  <c r="BY22" i="36"/>
  <c r="CW27" i="36"/>
  <c r="CO27" i="36"/>
  <c r="CC22" i="36"/>
  <c r="BL22" i="36"/>
  <c r="BQ23" i="36"/>
  <c r="AK22" i="36"/>
  <c r="BC178" i="36"/>
  <c r="AW22" i="36"/>
  <c r="BG22" i="36"/>
  <c r="BW45" i="36"/>
  <c r="CD23" i="36"/>
  <c r="CH22" i="36"/>
  <c r="CS25" i="36"/>
  <c r="BX178" i="36"/>
  <c r="X34" i="36"/>
  <c r="BV23" i="36"/>
  <c r="BI39" i="36"/>
  <c r="BR39" i="36"/>
  <c r="AO39" i="36"/>
  <c r="CH39" i="36"/>
  <c r="BK22" i="36"/>
  <c r="CF178" i="36"/>
  <c r="CC39" i="36"/>
  <c r="CS37" i="36"/>
  <c r="BT178" i="36"/>
  <c r="BS178" i="36"/>
  <c r="BS22" i="36"/>
  <c r="BI22" i="36"/>
  <c r="BQ45" i="36"/>
  <c r="AK178" i="36"/>
  <c r="CM32" i="36"/>
  <c r="CD173" i="36"/>
  <c r="AW45" i="36"/>
  <c r="CX46" i="36"/>
  <c r="AZ178" i="36"/>
  <c r="BF45" i="36"/>
  <c r="AL45" i="36"/>
  <c r="CZ37" i="36"/>
  <c r="BH39" i="36"/>
  <c r="CR42" i="36"/>
  <c r="CZ27" i="36"/>
  <c r="BU39" i="36"/>
  <c r="BB178" i="36"/>
  <c r="BU45" i="36"/>
  <c r="BZ178" i="36"/>
  <c r="BM45" i="36"/>
  <c r="AP23" i="36"/>
  <c r="CE23" i="36"/>
  <c r="CX27" i="36"/>
  <c r="AL178" i="36"/>
  <c r="AN23" i="36"/>
  <c r="AQ22" i="36"/>
  <c r="BH178" i="36"/>
  <c r="CG23" i="36"/>
  <c r="CB178" i="36"/>
  <c r="BL36" i="36"/>
  <c r="CT27" i="36"/>
  <c r="BO178" i="36"/>
  <c r="CR27" i="36"/>
  <c r="AI33" i="36"/>
  <c r="CC33" i="36"/>
  <c r="CF23" i="36"/>
  <c r="AS23" i="36"/>
  <c r="BR22" i="36"/>
  <c r="CA23" i="36"/>
  <c r="CR46" i="36"/>
  <c r="CN27" i="36"/>
  <c r="BS39" i="36"/>
  <c r="BL45" i="36"/>
  <c r="CP37" i="36"/>
  <c r="BC45" i="36"/>
  <c r="BO23" i="36"/>
  <c r="F34" i="36"/>
  <c r="BN22" i="36"/>
  <c r="AY45" i="36"/>
  <c r="AR23" i="36"/>
  <c r="CY37" i="36"/>
  <c r="BE23" i="36"/>
  <c r="CX37" i="36"/>
  <c r="Q34" i="36"/>
  <c r="BE39" i="36"/>
  <c r="CD45" i="36"/>
  <c r="BJ23" i="36"/>
  <c r="CC178" i="36"/>
  <c r="BP45" i="36"/>
  <c r="BZ23" i="36"/>
  <c r="CG45" i="36"/>
  <c r="BM22" i="36"/>
  <c r="BQ178" i="36"/>
  <c r="CC23" i="36"/>
  <c r="AS178" i="36"/>
  <c r="AJ45" i="36"/>
  <c r="AV178" i="36"/>
  <c r="AJ23" i="36"/>
  <c r="AU178" i="36"/>
  <c r="CN25" i="36"/>
  <c r="J34" i="36"/>
  <c r="BJ39" i="36"/>
  <c r="AW23" i="36"/>
  <c r="CV16" i="36"/>
  <c r="AN45" i="36"/>
  <c r="BD39" i="36"/>
  <c r="AU22" i="36"/>
  <c r="CN36" i="36"/>
  <c r="AP178" i="36"/>
  <c r="CO36" i="36"/>
  <c r="AM45" i="36"/>
  <c r="BZ45" i="36"/>
  <c r="BZ39" i="36"/>
  <c r="AQ45" i="36"/>
  <c r="AT22" i="36"/>
  <c r="CE39" i="36"/>
  <c r="CB45" i="36"/>
  <c r="AZ23" i="36"/>
  <c r="BM178" i="36"/>
  <c r="AJ178" i="36"/>
  <c r="BM23" i="36"/>
  <c r="L34" i="36"/>
  <c r="AM22" i="36"/>
  <c r="CZ25" i="36"/>
  <c r="AN22" i="36"/>
  <c r="BC22" i="36"/>
  <c r="BP178" i="36"/>
  <c r="AX45" i="36"/>
  <c r="AK45" i="36"/>
  <c r="CV27" i="36"/>
  <c r="AS45" i="36"/>
  <c r="AK23" i="36"/>
  <c r="BK45" i="36"/>
  <c r="P29" i="36"/>
  <c r="CH27" i="36"/>
  <c r="I29" i="36"/>
  <c r="AX30" i="36"/>
  <c r="CE49" i="36"/>
  <c r="AS30" i="36"/>
  <c r="AY30" i="36"/>
  <c r="AK49" i="36"/>
  <c r="AR30" i="36"/>
  <c r="R38" i="36"/>
  <c r="I47" i="36"/>
  <c r="AA42" i="36"/>
  <c r="S38" i="36"/>
  <c r="J46" i="36"/>
  <c r="AL18" i="36"/>
  <c r="BF21" i="36"/>
  <c r="AE46" i="36"/>
  <c r="AA46" i="36"/>
  <c r="V46" i="36"/>
  <c r="AX37" i="36"/>
  <c r="AM37" i="36"/>
  <c r="S11" i="36"/>
  <c r="BW37" i="36"/>
  <c r="BF37" i="36"/>
  <c r="O52" i="36"/>
  <c r="CA37" i="36"/>
  <c r="AO37" i="36"/>
  <c r="T46" i="36"/>
  <c r="BX37" i="36"/>
  <c r="BG37" i="36"/>
  <c r="W52" i="36"/>
  <c r="BL178" i="36"/>
  <c r="AA52" i="36"/>
  <c r="AD178" i="36"/>
  <c r="BZ44" i="36"/>
  <c r="AE36" i="36"/>
  <c r="BR18" i="36"/>
  <c r="BK18" i="36"/>
  <c r="AB16" i="36"/>
  <c r="T42" i="36"/>
  <c r="AD16" i="36"/>
  <c r="Y42" i="36"/>
  <c r="V42" i="36"/>
  <c r="CX10" i="36"/>
  <c r="AE45" i="36"/>
  <c r="AJ30" i="36"/>
  <c r="U38" i="36"/>
  <c r="AS49" i="36"/>
  <c r="AE42" i="36"/>
  <c r="G52" i="36"/>
  <c r="CH37" i="36"/>
  <c r="H52" i="36"/>
  <c r="AH13" i="36"/>
  <c r="C23" i="36"/>
  <c r="BD37" i="36"/>
  <c r="BI40" i="36"/>
  <c r="AB52" i="36"/>
  <c r="AR18" i="36"/>
  <c r="BI30" i="36"/>
  <c r="AG38" i="36"/>
  <c r="BT37" i="36"/>
  <c r="AY37" i="36"/>
  <c r="Q38" i="36"/>
  <c r="AG24" i="36"/>
  <c r="CS46" i="36"/>
  <c r="CB49" i="36"/>
  <c r="Z52" i="36"/>
  <c r="BL37" i="36"/>
  <c r="X52" i="36"/>
  <c r="N52" i="36"/>
  <c r="M46" i="36"/>
  <c r="M52" i="36"/>
  <c r="BY30" i="36"/>
  <c r="AM49" i="36"/>
  <c r="BR30" i="36"/>
  <c r="S42" i="36"/>
  <c r="K47" i="36"/>
  <c r="CX35" i="36"/>
  <c r="M42" i="36"/>
  <c r="AC16" i="36"/>
  <c r="CH18" i="36"/>
  <c r="Y36" i="36"/>
  <c r="BX18" i="36"/>
  <c r="U174" i="36"/>
  <c r="Z38" i="36"/>
  <c r="CP10" i="36"/>
  <c r="D52" i="36"/>
  <c r="AJ37" i="36"/>
  <c r="AG46" i="36"/>
  <c r="CZ26" i="36"/>
  <c r="W24" i="36"/>
  <c r="V52" i="36"/>
  <c r="I52" i="36"/>
  <c r="AI11" i="36"/>
  <c r="BS18" i="36"/>
  <c r="BM30" i="36"/>
  <c r="CX175" i="36"/>
  <c r="BC30" i="36"/>
  <c r="F47" i="36"/>
  <c r="J42" i="36"/>
  <c r="BV30" i="36"/>
  <c r="AC38" i="36"/>
  <c r="K38" i="36"/>
  <c r="BA37" i="36"/>
  <c r="AH46" i="36"/>
  <c r="AE52" i="36"/>
  <c r="AI17" i="36"/>
  <c r="BP37" i="36"/>
  <c r="K46" i="36"/>
  <c r="BV174" i="36"/>
  <c r="BK174" i="36"/>
  <c r="CG178" i="36"/>
  <c r="BL27" i="36"/>
  <c r="BV178" i="36"/>
  <c r="BM27" i="36"/>
  <c r="Z47" i="36"/>
  <c r="AV18" i="36"/>
  <c r="BA49" i="36"/>
  <c r="CO10" i="36"/>
  <c r="BG30" i="36"/>
  <c r="S16" i="36"/>
  <c r="BV49" i="36"/>
  <c r="CQ23" i="36"/>
  <c r="V38" i="36"/>
  <c r="AN37" i="36"/>
  <c r="BK37" i="36"/>
  <c r="CE42" i="36"/>
  <c r="AL37" i="36"/>
  <c r="AS37" i="36"/>
  <c r="F24" i="36"/>
  <c r="N47" i="36"/>
  <c r="BL18" i="36"/>
  <c r="T47" i="36"/>
  <c r="D7" i="36"/>
  <c r="BI18" i="36"/>
  <c r="X16" i="36"/>
  <c r="BR49" i="36"/>
  <c r="BL30" i="36"/>
  <c r="CA18" i="36"/>
  <c r="K36" i="36"/>
  <c r="AQ30" i="36"/>
  <c r="CV10" i="36"/>
  <c r="CW46" i="36"/>
  <c r="W11" i="36"/>
  <c r="BU37" i="36"/>
  <c r="S46" i="36"/>
  <c r="R52" i="36"/>
  <c r="BP40" i="36"/>
  <c r="P24" i="36"/>
  <c r="BR17" i="36"/>
  <c r="BQ42" i="36"/>
  <c r="AI42" i="36"/>
  <c r="AD27" i="36"/>
  <c r="AB46" i="36"/>
  <c r="J27" i="36"/>
  <c r="F46" i="36"/>
  <c r="R14" i="36"/>
  <c r="BB174" i="36"/>
  <c r="J52" i="36"/>
  <c r="CG34" i="36"/>
  <c r="AR34" i="36"/>
  <c r="S14" i="36"/>
  <c r="S52" i="36"/>
  <c r="CN9" i="36"/>
  <c r="BJ40" i="36"/>
  <c r="S173" i="36"/>
  <c r="AT31" i="36"/>
  <c r="AA12" i="36"/>
  <c r="BA40" i="36"/>
  <c r="O20" i="36"/>
  <c r="P20" i="36"/>
  <c r="BN40" i="36"/>
  <c r="AR14" i="36"/>
  <c r="AZ31" i="36"/>
  <c r="BT40" i="36"/>
  <c r="I12" i="36"/>
  <c r="CY9" i="36"/>
  <c r="AW14" i="36"/>
  <c r="Z41" i="36"/>
  <c r="AJ46" i="36"/>
  <c r="T12" i="36"/>
  <c r="CM5" i="36"/>
  <c r="CE40" i="36"/>
  <c r="CY40" i="36"/>
  <c r="O173" i="36"/>
  <c r="M180" i="36"/>
  <c r="AH24" i="36"/>
  <c r="CT9" i="36"/>
  <c r="CM9" i="36"/>
  <c r="BM16" i="36"/>
  <c r="BQ26" i="36"/>
  <c r="BZ30" i="36"/>
  <c r="BH16" i="36"/>
  <c r="CA26" i="36"/>
  <c r="AX12" i="36"/>
  <c r="AN40" i="36"/>
  <c r="CV22" i="36"/>
  <c r="Q173" i="36"/>
  <c r="BA16" i="36"/>
  <c r="BK42" i="36"/>
  <c r="BV26" i="36"/>
  <c r="CQ22" i="36"/>
  <c r="BV12" i="36"/>
  <c r="CF16" i="36"/>
  <c r="BC14" i="36"/>
  <c r="AO26" i="36"/>
  <c r="CY21" i="36"/>
  <c r="AD173" i="36"/>
  <c r="U26" i="36"/>
  <c r="AB24" i="36"/>
  <c r="U173" i="36"/>
  <c r="E173" i="36"/>
  <c r="BQ38" i="36"/>
  <c r="L24" i="36"/>
  <c r="AU16" i="36"/>
  <c r="CR25" i="36"/>
  <c r="CU181" i="36"/>
  <c r="AY12" i="36"/>
  <c r="BH12" i="36"/>
  <c r="AK180" i="36"/>
  <c r="J178" i="36"/>
  <c r="H9" i="36"/>
  <c r="O178" i="36"/>
  <c r="CZ40" i="36"/>
  <c r="AZ32" i="36"/>
  <c r="O41" i="36"/>
  <c r="AN16" i="36"/>
  <c r="X20" i="36"/>
  <c r="V24" i="36"/>
  <c r="X12" i="36"/>
  <c r="BS40" i="36"/>
  <c r="AM46" i="36"/>
  <c r="CE14" i="36"/>
  <c r="CV179" i="36"/>
  <c r="CW40" i="36"/>
  <c r="AT46" i="36"/>
  <c r="BH26" i="36"/>
  <c r="AH41" i="36"/>
  <c r="H24" i="36"/>
  <c r="BM26" i="36"/>
  <c r="CP40" i="36"/>
  <c r="W17" i="36"/>
  <c r="AW12" i="36"/>
  <c r="BY26" i="36"/>
  <c r="K12" i="36"/>
  <c r="CD12" i="36"/>
  <c r="AK16" i="36"/>
  <c r="AM40" i="36"/>
  <c r="AO46" i="36"/>
  <c r="CG40" i="36"/>
  <c r="CD16" i="36"/>
  <c r="AG173" i="36"/>
  <c r="BP12" i="36"/>
  <c r="CH12" i="36"/>
  <c r="AW40" i="36"/>
  <c r="J12" i="36"/>
  <c r="BZ14" i="36"/>
  <c r="H12" i="36"/>
  <c r="AV40" i="36"/>
  <c r="BB16" i="36"/>
  <c r="BF12" i="36"/>
  <c r="BJ16" i="36"/>
  <c r="BU12" i="36"/>
  <c r="CA25" i="36"/>
  <c r="T24" i="36"/>
  <c r="AO16" i="36"/>
  <c r="CF26" i="36"/>
  <c r="CT11" i="36"/>
  <c r="F20" i="36"/>
  <c r="CF31" i="36"/>
  <c r="CH32" i="36"/>
  <c r="BD26" i="36"/>
  <c r="CD40" i="36"/>
  <c r="Y173" i="36"/>
  <c r="CX5" i="36"/>
  <c r="BB40" i="36"/>
  <c r="CO16" i="36"/>
  <c r="Z24" i="36"/>
  <c r="AE173" i="36"/>
  <c r="L20" i="36"/>
  <c r="F17" i="36"/>
  <c r="W48" i="36"/>
  <c r="AE12" i="36"/>
  <c r="BA26" i="36"/>
  <c r="AS26" i="36"/>
  <c r="CT40" i="36"/>
  <c r="F48" i="36"/>
  <c r="BF16" i="36"/>
  <c r="S41" i="36"/>
  <c r="CX11" i="36"/>
  <c r="BE16" i="36"/>
  <c r="CC26" i="36"/>
  <c r="BO46" i="36"/>
  <c r="AA24" i="36"/>
  <c r="R24" i="36"/>
  <c r="CB46" i="36"/>
  <c r="J41" i="36"/>
  <c r="AV12" i="36"/>
  <c r="AJ16" i="36"/>
  <c r="AD41" i="36"/>
  <c r="E24" i="36"/>
  <c r="AI19" i="36"/>
  <c r="AY16" i="36"/>
  <c r="E12" i="36"/>
  <c r="BC40" i="36"/>
  <c r="BO12" i="36"/>
  <c r="BS26" i="36"/>
  <c r="W34" i="36"/>
  <c r="BK12" i="36"/>
  <c r="BK26" i="36"/>
  <c r="I173" i="36"/>
  <c r="BQ46" i="36"/>
  <c r="S24" i="36"/>
  <c r="BI16" i="36"/>
  <c r="V12" i="36"/>
  <c r="CP24" i="36"/>
  <c r="CE12" i="36"/>
  <c r="BQ40" i="36"/>
  <c r="U12" i="36"/>
  <c r="BD16" i="36"/>
  <c r="D12" i="36"/>
  <c r="AG12" i="36"/>
  <c r="CB12" i="36"/>
  <c r="AX16" i="36"/>
  <c r="AZ40" i="36"/>
  <c r="AI32" i="36"/>
  <c r="CC40" i="36"/>
  <c r="CC48" i="36"/>
  <c r="AL12" i="36"/>
  <c r="BD46" i="36"/>
  <c r="AY46" i="36"/>
  <c r="CV5" i="36"/>
  <c r="AM16" i="36"/>
  <c r="AM31" i="36"/>
  <c r="CT24" i="36"/>
  <c r="CP22" i="36"/>
  <c r="BQ16" i="36"/>
  <c r="C32" i="36"/>
  <c r="CQ40" i="36"/>
  <c r="X48" i="36"/>
  <c r="AF41" i="36"/>
  <c r="AF17" i="36"/>
  <c r="AK46" i="36"/>
  <c r="BC16" i="36"/>
  <c r="AA41" i="36"/>
  <c r="E7" i="36"/>
  <c r="CZ24" i="36"/>
  <c r="AV46" i="36"/>
  <c r="C31" i="36"/>
  <c r="AK12" i="36"/>
  <c r="AR46" i="36"/>
  <c r="CG12" i="36"/>
  <c r="P41" i="36"/>
  <c r="BL46" i="36"/>
  <c r="AS16" i="36"/>
  <c r="D24" i="36"/>
  <c r="BF26" i="36"/>
  <c r="P12" i="36"/>
  <c r="CZ22" i="36"/>
  <c r="AF20" i="36"/>
  <c r="AI49" i="36"/>
  <c r="BK40" i="36"/>
  <c r="CT179" i="36"/>
  <c r="AT49" i="36"/>
  <c r="CH46" i="36"/>
  <c r="AG34" i="36"/>
  <c r="CE16" i="36"/>
  <c r="V34" i="36"/>
  <c r="BC46" i="36"/>
  <c r="AL46" i="36"/>
  <c r="CP42" i="36"/>
  <c r="AL16" i="36"/>
  <c r="BS16" i="36"/>
  <c r="CO22" i="36"/>
  <c r="AZ16" i="36"/>
  <c r="BB12" i="36"/>
  <c r="AL26" i="36"/>
  <c r="J173" i="36"/>
  <c r="CT45" i="36"/>
  <c r="AO12" i="36"/>
  <c r="BZ12" i="36"/>
  <c r="BL12" i="36"/>
  <c r="AQ12" i="36"/>
  <c r="CU24" i="36"/>
  <c r="BV14" i="36"/>
  <c r="CA16" i="36"/>
  <c r="L173" i="36"/>
  <c r="U24" i="36"/>
  <c r="AV14" i="36"/>
  <c r="Q12" i="36"/>
  <c r="H20" i="36"/>
  <c r="BE14" i="36"/>
  <c r="Z20" i="36"/>
  <c r="AM12" i="36"/>
  <c r="BR12" i="36"/>
  <c r="BX14" i="36"/>
  <c r="AB41" i="36"/>
  <c r="AF48" i="36"/>
  <c r="H48" i="36"/>
  <c r="M24" i="36"/>
  <c r="CN179" i="36"/>
  <c r="BC26" i="36"/>
  <c r="CF40" i="36"/>
  <c r="S48" i="36"/>
  <c r="AG41" i="36"/>
  <c r="BX12" i="36"/>
  <c r="BB14" i="36"/>
  <c r="CN11" i="36"/>
  <c r="M41" i="36"/>
  <c r="U41" i="36"/>
  <c r="CX40" i="36"/>
  <c r="BH14" i="36"/>
  <c r="CF14" i="36"/>
  <c r="BV29" i="36"/>
  <c r="CD46" i="36"/>
  <c r="BV16" i="36"/>
  <c r="BL14" i="36"/>
  <c r="AL40" i="36"/>
  <c r="AH12" i="36"/>
  <c r="AT26" i="36"/>
  <c r="BW40" i="36"/>
  <c r="BR46" i="36"/>
  <c r="BI12" i="36"/>
  <c r="O24" i="36"/>
  <c r="AA173" i="36"/>
  <c r="CE46" i="36"/>
  <c r="BQ12" i="36"/>
  <c r="M12" i="36"/>
  <c r="AB12" i="36"/>
  <c r="R173" i="36"/>
  <c r="AZ46" i="36"/>
  <c r="CA14" i="36"/>
  <c r="BB46" i="36"/>
  <c r="AN12" i="36"/>
  <c r="AR40" i="36"/>
  <c r="BT12" i="36"/>
  <c r="CX22" i="36"/>
  <c r="V173" i="36"/>
  <c r="BO14" i="36"/>
  <c r="BY16" i="36"/>
  <c r="BD12" i="36"/>
  <c r="AI25" i="36"/>
  <c r="AP16" i="36"/>
  <c r="O12" i="36"/>
  <c r="CW181" i="36"/>
  <c r="BZ174" i="36"/>
  <c r="BE12" i="36"/>
  <c r="CY44" i="36"/>
  <c r="BQ174" i="36"/>
  <c r="BW12" i="36"/>
  <c r="C175" i="36"/>
  <c r="BP31" i="36"/>
  <c r="BN16" i="36"/>
  <c r="CA40" i="36"/>
  <c r="CS11" i="36"/>
  <c r="AS14" i="36"/>
  <c r="CZ9" i="36"/>
  <c r="AQ46" i="36"/>
  <c r="CG46" i="36"/>
  <c r="AN46" i="36"/>
  <c r="BP16" i="36"/>
  <c r="BN12" i="36"/>
  <c r="I20" i="36"/>
  <c r="BC12" i="36"/>
  <c r="BH40" i="36"/>
  <c r="K173" i="36"/>
  <c r="AC12" i="36"/>
  <c r="Y12" i="36"/>
  <c r="BO26" i="36"/>
  <c r="K41" i="36"/>
  <c r="AJ26" i="36"/>
  <c r="AM26" i="36"/>
  <c r="CU11" i="36"/>
  <c r="BS12" i="36"/>
  <c r="AQ16" i="36"/>
  <c r="CB26" i="36"/>
  <c r="AG20" i="36"/>
  <c r="AK26" i="36"/>
  <c r="BG40" i="36"/>
  <c r="Z12" i="36"/>
  <c r="BR16" i="36"/>
  <c r="BX16" i="36"/>
  <c r="BV40" i="36"/>
  <c r="CG16" i="36"/>
  <c r="CN24" i="36"/>
  <c r="I38" i="36"/>
  <c r="BY46" i="36"/>
  <c r="AF12" i="36"/>
  <c r="BO39" i="36"/>
  <c r="BX46" i="36"/>
  <c r="BK16" i="36"/>
  <c r="BI14" i="36"/>
  <c r="AL14" i="36"/>
  <c r="CF12" i="36"/>
  <c r="AE24" i="36"/>
  <c r="X24" i="36"/>
  <c r="AR12" i="36"/>
  <c r="AJ12" i="36"/>
  <c r="AD24" i="36"/>
  <c r="BM174" i="36"/>
  <c r="U29" i="36"/>
  <c r="BV46" i="36"/>
  <c r="BJ12" i="36"/>
  <c r="CQ11" i="36"/>
  <c r="BB26" i="36"/>
  <c r="CG14" i="36"/>
  <c r="CA31" i="36"/>
  <c r="AK40" i="36"/>
  <c r="BT46" i="36"/>
  <c r="L12" i="36"/>
  <c r="CO5" i="36"/>
  <c r="CW24" i="36"/>
  <c r="AU26" i="36"/>
  <c r="CB16" i="36"/>
  <c r="AR16" i="36"/>
  <c r="CQ9" i="36"/>
  <c r="BH46" i="36"/>
  <c r="AJ40" i="36"/>
  <c r="BJ26" i="36"/>
  <c r="AY40" i="36"/>
  <c r="BR14" i="36"/>
  <c r="AR26" i="36"/>
  <c r="AZ12" i="36"/>
  <c r="BW46" i="36"/>
  <c r="BU40" i="36"/>
  <c r="AE20" i="36"/>
  <c r="BW16" i="36"/>
  <c r="CR24" i="36"/>
  <c r="CS24" i="36"/>
  <c r="BJ46" i="36"/>
  <c r="AZ49" i="36"/>
  <c r="BS46" i="36"/>
  <c r="CH16" i="36"/>
  <c r="M11" i="36"/>
  <c r="BA12" i="36"/>
  <c r="CQ24" i="36"/>
  <c r="BO40" i="36"/>
  <c r="AJ17" i="36"/>
  <c r="BA14" i="36"/>
  <c r="BT179" i="36"/>
  <c r="BX40" i="36"/>
  <c r="J24" i="36"/>
  <c r="D173" i="36"/>
  <c r="AP26" i="36"/>
  <c r="H173" i="36"/>
  <c r="G12" i="36"/>
  <c r="BN26" i="36"/>
  <c r="CU22" i="36"/>
  <c r="CE28" i="36"/>
  <c r="BZ24" i="36"/>
  <c r="C5" i="36"/>
  <c r="I24" i="36"/>
  <c r="R12" i="36"/>
  <c r="CX181" i="36"/>
  <c r="AC24" i="36"/>
  <c r="AT12" i="36"/>
  <c r="Q19" i="36"/>
  <c r="CH178" i="36"/>
  <c r="AU12" i="36"/>
  <c r="G24" i="36"/>
  <c r="BQ11" i="36"/>
  <c r="BK50" i="36"/>
  <c r="BM50" i="36"/>
  <c r="BI50" i="36"/>
  <c r="BR50" i="36"/>
  <c r="AJ50" i="36"/>
  <c r="CC50" i="36"/>
  <c r="BH50" i="36"/>
  <c r="CG50" i="36"/>
  <c r="BN50" i="36"/>
  <c r="AN50" i="36"/>
  <c r="CD50" i="36"/>
  <c r="CE50" i="36"/>
  <c r="AX50" i="36"/>
  <c r="AN175" i="36"/>
  <c r="AX175" i="36"/>
  <c r="AJ175" i="36"/>
  <c r="AT175" i="36"/>
  <c r="AU175" i="36"/>
  <c r="AO175" i="36"/>
  <c r="AB40" i="36"/>
  <c r="BW48" i="36"/>
  <c r="CM30" i="36"/>
  <c r="CX50" i="36"/>
  <c r="AJ21" i="36"/>
  <c r="AJ48" i="36"/>
  <c r="BG173" i="36"/>
  <c r="V15" i="36"/>
  <c r="D31" i="36"/>
  <c r="K31" i="36"/>
  <c r="Q41" i="36"/>
  <c r="C16" i="36"/>
  <c r="AI6" i="36"/>
  <c r="CR14" i="36"/>
  <c r="C15" i="36"/>
  <c r="AI35" i="36"/>
  <c r="AQ29" i="36"/>
  <c r="C42" i="36"/>
  <c r="BP21" i="36"/>
  <c r="C38" i="36"/>
  <c r="CM20" i="36"/>
  <c r="R13" i="36"/>
  <c r="BX49" i="36"/>
  <c r="BN10" i="36"/>
  <c r="AY41" i="36"/>
  <c r="I23" i="36"/>
  <c r="CM7" i="36"/>
  <c r="P42" i="36"/>
  <c r="CO11" i="36"/>
  <c r="BJ35" i="36"/>
  <c r="CM21" i="36"/>
  <c r="S176" i="36"/>
  <c r="CV46" i="36"/>
  <c r="CG19" i="36"/>
  <c r="F39" i="36"/>
  <c r="AH176" i="36"/>
  <c r="AI24" i="36"/>
  <c r="BS42" i="36"/>
  <c r="Y27" i="36"/>
  <c r="AY5" i="36"/>
  <c r="BU173" i="36"/>
  <c r="AL24" i="36"/>
  <c r="CR12" i="36"/>
  <c r="R34" i="36"/>
  <c r="CM180" i="36"/>
  <c r="AM4" i="36"/>
  <c r="AD50" i="36"/>
  <c r="CM43" i="36"/>
  <c r="CN12" i="36"/>
  <c r="CU35" i="36"/>
  <c r="CU14" i="36"/>
  <c r="AI34" i="36"/>
  <c r="S5" i="36"/>
  <c r="CX24" i="36"/>
  <c r="Z39" i="36"/>
  <c r="D13" i="36"/>
  <c r="AR38" i="36"/>
  <c r="AE32" i="36"/>
  <c r="T40" i="36"/>
  <c r="BR173" i="36"/>
  <c r="BK21" i="36"/>
  <c r="M174" i="36"/>
  <c r="BX21" i="36"/>
  <c r="AG16" i="36"/>
  <c r="AX32" i="36"/>
  <c r="BS30" i="36"/>
  <c r="AO10" i="36"/>
  <c r="CY20" i="36"/>
  <c r="AD176" i="36"/>
  <c r="CN23" i="36"/>
  <c r="J10" i="36"/>
  <c r="AO4" i="36"/>
  <c r="I10" i="36"/>
  <c r="C10" i="36"/>
  <c r="C43" i="36"/>
  <c r="CM31" i="36"/>
  <c r="CW47" i="36"/>
  <c r="BV5" i="36"/>
  <c r="AQ5" i="36"/>
  <c r="CV41" i="36"/>
  <c r="BH29" i="36"/>
  <c r="CM34" i="36"/>
  <c r="AS19" i="36"/>
  <c r="U42" i="36"/>
  <c r="E22" i="36"/>
  <c r="AH50" i="36"/>
  <c r="BR32" i="36"/>
  <c r="BM173" i="36"/>
  <c r="D26" i="36"/>
  <c r="S47" i="36"/>
  <c r="L17" i="36"/>
  <c r="O176" i="36"/>
  <c r="BT28" i="36"/>
  <c r="AA11" i="36"/>
  <c r="CM52" i="36"/>
  <c r="AX31" i="36"/>
  <c r="L32" i="36"/>
  <c r="BZ42" i="36"/>
  <c r="AU29" i="36"/>
  <c r="AD33" i="36"/>
  <c r="Z33" i="36"/>
  <c r="AJ34" i="36"/>
  <c r="BE36" i="36"/>
  <c r="AS41" i="36"/>
  <c r="W31" i="36"/>
  <c r="BB173" i="36"/>
  <c r="AG18" i="36"/>
  <c r="CB6" i="36"/>
  <c r="AP48" i="36"/>
  <c r="BH30" i="36"/>
  <c r="BP18" i="36"/>
  <c r="CV176" i="36"/>
  <c r="S32" i="36"/>
  <c r="CH4" i="36"/>
  <c r="H39" i="36"/>
  <c r="BI5" i="36"/>
  <c r="AA15" i="36"/>
  <c r="V18" i="36"/>
  <c r="D16" i="36"/>
  <c r="BS10" i="36"/>
  <c r="CU49" i="36"/>
  <c r="AJ179" i="36"/>
  <c r="P50" i="36"/>
  <c r="Y18" i="36"/>
  <c r="CU41" i="36"/>
  <c r="J50" i="36"/>
  <c r="BG24" i="36"/>
  <c r="AE25" i="36"/>
  <c r="P43" i="36"/>
  <c r="AF40" i="36"/>
  <c r="CB32" i="36"/>
  <c r="AZ41" i="36"/>
  <c r="BA173" i="36"/>
  <c r="CE48" i="36"/>
  <c r="CQ174" i="36"/>
  <c r="CC173" i="36"/>
  <c r="L40" i="36"/>
  <c r="CM36" i="36"/>
  <c r="N25" i="36"/>
  <c r="E15" i="36"/>
  <c r="V33" i="36"/>
  <c r="N42" i="36"/>
  <c r="CG48" i="36"/>
  <c r="T31" i="36"/>
  <c r="BU10" i="36"/>
  <c r="CW14" i="36"/>
  <c r="AC15" i="36"/>
  <c r="BB35" i="36"/>
  <c r="CU179" i="36"/>
  <c r="BN31" i="36"/>
  <c r="CY42" i="36"/>
  <c r="BM10" i="36"/>
  <c r="BU4" i="36"/>
  <c r="CV31" i="36"/>
  <c r="CA32" i="36"/>
  <c r="X10" i="36"/>
  <c r="AW5" i="36"/>
  <c r="AC43" i="36"/>
  <c r="AS5" i="36"/>
  <c r="BE26" i="36"/>
  <c r="AB34" i="36"/>
  <c r="AM177" i="36"/>
  <c r="BS14" i="36"/>
  <c r="AE34" i="36"/>
  <c r="BD7" i="36"/>
  <c r="BR37" i="36"/>
  <c r="CG37" i="36"/>
  <c r="CC38" i="36"/>
  <c r="CB36" i="36"/>
  <c r="CC7" i="36"/>
  <c r="CZ30" i="36"/>
  <c r="AQ177" i="36"/>
  <c r="AR27" i="36"/>
  <c r="BK177" i="36"/>
  <c r="CS5" i="36"/>
  <c r="BR178" i="36"/>
  <c r="AY27" i="36"/>
  <c r="AI174" i="36"/>
  <c r="CM181" i="36"/>
  <c r="BQ35" i="36"/>
  <c r="CP52" i="36"/>
  <c r="L41" i="36"/>
  <c r="BN174" i="36"/>
  <c r="CO25" i="36"/>
  <c r="CA12" i="36"/>
  <c r="AZ18" i="36"/>
  <c r="L26" i="36"/>
  <c r="BJ22" i="36"/>
  <c r="CO173" i="36"/>
  <c r="CT33" i="36"/>
  <c r="BO17" i="36"/>
  <c r="AI41" i="36"/>
  <c r="AI173" i="36"/>
  <c r="BW9" i="36"/>
  <c r="Z40" i="36"/>
  <c r="AD40" i="36"/>
  <c r="AK173" i="36"/>
  <c r="AE47" i="36"/>
  <c r="J180" i="36"/>
  <c r="AV173" i="36"/>
  <c r="BS173" i="36"/>
  <c r="CM38" i="36"/>
  <c r="C174" i="36"/>
  <c r="S31" i="36"/>
  <c r="CX47" i="36"/>
  <c r="AC25" i="36"/>
  <c r="AO21" i="36"/>
  <c r="AN6" i="36"/>
  <c r="F31" i="36"/>
  <c r="CW176" i="36"/>
  <c r="Y45" i="36"/>
  <c r="CZ36" i="36"/>
  <c r="BG6" i="36"/>
  <c r="BZ6" i="36"/>
  <c r="AR19" i="36"/>
  <c r="I15" i="36"/>
  <c r="Z25" i="36"/>
  <c r="BK48" i="36"/>
  <c r="BI19" i="36"/>
  <c r="AO31" i="36"/>
  <c r="AL35" i="36"/>
  <c r="AH38" i="36"/>
  <c r="BM39" i="36"/>
  <c r="CW23" i="36"/>
  <c r="BP39" i="36"/>
  <c r="CX7" i="36"/>
  <c r="BF10" i="36"/>
  <c r="BD10" i="36"/>
  <c r="AX17" i="36"/>
  <c r="X180" i="36"/>
  <c r="E38" i="36"/>
  <c r="C181" i="36"/>
  <c r="AG7" i="36"/>
  <c r="CH29" i="36"/>
  <c r="E30" i="36"/>
  <c r="AY7" i="36"/>
  <c r="P10" i="36"/>
  <c r="CN30" i="36"/>
  <c r="BP29" i="36"/>
  <c r="CN41" i="36"/>
  <c r="CX34" i="36"/>
  <c r="Q15" i="36"/>
  <c r="I31" i="36"/>
  <c r="K49" i="36"/>
  <c r="F28" i="36"/>
  <c r="CH41" i="36"/>
  <c r="AT40" i="36"/>
  <c r="U8" i="36"/>
  <c r="AY23" i="36"/>
  <c r="K13" i="36"/>
  <c r="CN18" i="36"/>
  <c r="AO34" i="36"/>
  <c r="AF180" i="36"/>
  <c r="CW29" i="36"/>
  <c r="AN48" i="36"/>
  <c r="BP14" i="36"/>
  <c r="CN20" i="36"/>
  <c r="F40" i="36"/>
  <c r="Y24" i="36"/>
  <c r="CY14" i="36"/>
  <c r="CN45" i="36"/>
  <c r="BM12" i="36"/>
  <c r="BJ30" i="36"/>
  <c r="AO49" i="36"/>
  <c r="M9" i="36"/>
  <c r="Z173" i="36"/>
  <c r="BP48" i="36"/>
  <c r="AC42" i="36"/>
  <c r="CM47" i="36"/>
  <c r="BJ173" i="36"/>
  <c r="BH173" i="36"/>
  <c r="CM19" i="36"/>
  <c r="BQ32" i="36"/>
  <c r="BO173" i="36"/>
  <c r="V31" i="36"/>
  <c r="T45" i="36"/>
  <c r="CM12" i="36"/>
  <c r="BN21" i="36"/>
  <c r="AH47" i="36"/>
  <c r="BL6" i="36"/>
  <c r="CE173" i="36"/>
  <c r="AF16" i="36"/>
  <c r="X41" i="36"/>
  <c r="T7" i="36"/>
  <c r="BG19" i="36"/>
  <c r="CP9" i="36"/>
  <c r="Z42" i="36"/>
  <c r="L180" i="36"/>
  <c r="CW35" i="36"/>
  <c r="K176" i="36"/>
  <c r="BB49" i="36"/>
  <c r="N38" i="36"/>
  <c r="CG10" i="36"/>
  <c r="CX30" i="36"/>
  <c r="CM29" i="36"/>
  <c r="CS30" i="36"/>
  <c r="AC180" i="36"/>
  <c r="BT49" i="36"/>
  <c r="AA34" i="36"/>
  <c r="CN29" i="36"/>
  <c r="BT39" i="36"/>
  <c r="V11" i="36"/>
  <c r="CS173" i="36"/>
  <c r="BU46" i="36"/>
  <c r="BK5" i="36"/>
  <c r="D174" i="36"/>
  <c r="CX179" i="36"/>
  <c r="G32" i="36"/>
  <c r="AZ48" i="36"/>
  <c r="W8" i="36"/>
  <c r="S8" i="36"/>
  <c r="BX26" i="36"/>
  <c r="AI7" i="36"/>
  <c r="BB21" i="36"/>
  <c r="AK5" i="36"/>
  <c r="Q40" i="36"/>
  <c r="C46" i="36"/>
  <c r="AU6" i="36"/>
  <c r="V13" i="36"/>
  <c r="U11" i="36"/>
  <c r="AI36" i="36"/>
  <c r="CX174" i="36"/>
  <c r="AD13" i="36"/>
  <c r="CG38" i="36"/>
  <c r="AQ34" i="36"/>
  <c r="AM19" i="36"/>
  <c r="AI23" i="36"/>
  <c r="X173" i="36"/>
  <c r="CM25" i="36"/>
  <c r="BY180" i="36"/>
  <c r="AM14" i="36"/>
  <c r="BC180" i="36"/>
  <c r="AP42" i="36"/>
  <c r="BO4" i="36"/>
  <c r="BK39" i="36"/>
  <c r="BY39" i="36"/>
  <c r="BA41" i="36"/>
  <c r="BC25" i="36"/>
  <c r="AP174" i="36"/>
  <c r="AK38" i="36"/>
  <c r="CT16" i="36"/>
  <c r="O10" i="36"/>
  <c r="CM27" i="36"/>
  <c r="N178" i="36"/>
  <c r="AE33" i="36"/>
  <c r="R177" i="36"/>
  <c r="CM41" i="36"/>
  <c r="BD173" i="36"/>
  <c r="CE32" i="36"/>
  <c r="CU30" i="36"/>
  <c r="U7" i="36"/>
  <c r="BQ18" i="36"/>
  <c r="P6" i="36"/>
  <c r="W33" i="36"/>
  <c r="J16" i="36"/>
  <c r="Z48" i="36"/>
  <c r="CD32" i="36"/>
  <c r="BL35" i="36"/>
  <c r="BF48" i="36"/>
  <c r="CM40" i="36"/>
  <c r="T41" i="36"/>
  <c r="BC49" i="36"/>
  <c r="AP49" i="36"/>
  <c r="P13" i="36"/>
  <c r="L42" i="36"/>
  <c r="CS18" i="36"/>
  <c r="CO176" i="36"/>
  <c r="Y47" i="36"/>
  <c r="R47" i="36"/>
  <c r="T15" i="36"/>
  <c r="BA46" i="36"/>
  <c r="CP31" i="36"/>
  <c r="BT35" i="36"/>
  <c r="CS34" i="36"/>
  <c r="CU174" i="36"/>
  <c r="BP46" i="36"/>
  <c r="AX46" i="36"/>
  <c r="N8" i="36"/>
  <c r="BU28" i="36"/>
  <c r="AE49" i="36"/>
  <c r="CB19" i="36"/>
  <c r="F38" i="36"/>
  <c r="AF35" i="36"/>
  <c r="CN51" i="36"/>
  <c r="CW179" i="36"/>
  <c r="F180" i="36"/>
  <c r="CV43" i="36"/>
  <c r="BP34" i="36"/>
  <c r="BQ21" i="36"/>
  <c r="BR21" i="36"/>
  <c r="BW180" i="36"/>
  <c r="AH173" i="36"/>
  <c r="BF24" i="36"/>
  <c r="X38" i="36"/>
  <c r="CV24" i="36"/>
  <c r="CY22" i="36"/>
  <c r="AE174" i="36"/>
  <c r="BE27" i="36"/>
  <c r="CD178" i="36"/>
  <c r="D20" i="36"/>
  <c r="AG48" i="36"/>
  <c r="AZ177" i="36"/>
  <c r="AI16" i="36"/>
  <c r="C52" i="36"/>
  <c r="CP38" i="36"/>
  <c r="AW33" i="36"/>
  <c r="CD48" i="36"/>
  <c r="AG40" i="36"/>
  <c r="M40" i="36"/>
  <c r="C7" i="36"/>
  <c r="U47" i="36"/>
  <c r="C48" i="36"/>
  <c r="CP50" i="36"/>
  <c r="BU30" i="36"/>
  <c r="M16" i="36"/>
  <c r="CG49" i="36"/>
  <c r="CP179" i="36"/>
  <c r="BL31" i="36"/>
  <c r="BO10" i="36"/>
  <c r="CF39" i="36"/>
  <c r="AO35" i="36"/>
  <c r="U34" i="36"/>
  <c r="BO177" i="36"/>
  <c r="CO41" i="36"/>
  <c r="BO21" i="36"/>
  <c r="CN35" i="36"/>
  <c r="CA10" i="36"/>
  <c r="V10" i="36"/>
  <c r="CX31" i="36"/>
  <c r="BX31" i="36"/>
  <c r="V28" i="36"/>
  <c r="C22" i="36"/>
  <c r="BI10" i="36"/>
  <c r="CC46" i="36"/>
  <c r="BK46" i="36"/>
  <c r="BJ24" i="36"/>
  <c r="BZ48" i="36"/>
  <c r="R7" i="36"/>
  <c r="AI26" i="36"/>
  <c r="CF37" i="36"/>
  <c r="CH35" i="36"/>
  <c r="AS40" i="36"/>
  <c r="T48" i="36"/>
  <c r="AW30" i="36"/>
  <c r="BI4" i="36"/>
  <c r="C173" i="36"/>
  <c r="AC8" i="36"/>
  <c r="R44" i="36"/>
  <c r="BB29" i="36"/>
  <c r="E180" i="36"/>
  <c r="BG45" i="36"/>
  <c r="CX52" i="36"/>
  <c r="BW49" i="36"/>
  <c r="X43" i="36"/>
  <c r="CQ13" i="36"/>
  <c r="BP174" i="36"/>
  <c r="BT27" i="36"/>
  <c r="AU174" i="36"/>
  <c r="S181" i="36"/>
  <c r="C29" i="36"/>
  <c r="BF43" i="36"/>
  <c r="BD181" i="36"/>
  <c r="O21" i="36"/>
  <c r="CB43" i="36"/>
  <c r="BH52" i="36"/>
  <c r="BK15" i="36"/>
  <c r="CB175" i="36"/>
  <c r="BU8" i="36"/>
  <c r="M21" i="36"/>
  <c r="H21" i="36"/>
  <c r="BE32" i="36"/>
  <c r="BC43" i="36"/>
  <c r="BZ176" i="36"/>
  <c r="BH181" i="36"/>
  <c r="CC47" i="36"/>
  <c r="AO176" i="36"/>
  <c r="CR23" i="36"/>
  <c r="CZ6" i="36"/>
  <c r="AZ175" i="36"/>
  <c r="AL15" i="36"/>
  <c r="AS9" i="36"/>
  <c r="CF8" i="36"/>
  <c r="BO41" i="36"/>
  <c r="CS47" i="36"/>
  <c r="BZ43" i="36"/>
  <c r="CQ173" i="36"/>
  <c r="BE176" i="36"/>
  <c r="CT175" i="36"/>
  <c r="AK52" i="36"/>
  <c r="AT176" i="36"/>
  <c r="CM14" i="36"/>
  <c r="AI176" i="36"/>
  <c r="BN9" i="36"/>
  <c r="AC18" i="36"/>
  <c r="AI47" i="36"/>
  <c r="BZ15" i="36"/>
  <c r="CE9" i="36"/>
  <c r="BT8" i="36"/>
  <c r="BJ15" i="36"/>
  <c r="BW47" i="36"/>
  <c r="P7" i="36"/>
  <c r="BE20" i="36"/>
  <c r="BS32" i="36"/>
  <c r="AK41" i="36"/>
  <c r="AZ50" i="36"/>
  <c r="O32" i="36"/>
  <c r="AI43" i="36"/>
  <c r="AR181" i="36"/>
  <c r="CM178" i="36"/>
  <c r="AV48" i="36"/>
  <c r="CO178" i="36"/>
  <c r="AL181" i="36"/>
  <c r="AF21" i="36"/>
  <c r="AI181" i="36"/>
  <c r="CX14" i="36"/>
  <c r="BD48" i="36"/>
  <c r="BF173" i="36"/>
  <c r="BA52" i="36"/>
  <c r="AK43" i="36"/>
  <c r="AU9" i="36"/>
  <c r="CD41" i="36"/>
  <c r="CB31" i="36"/>
  <c r="BJ52" i="36"/>
  <c r="CZ16" i="36"/>
  <c r="AY176" i="36"/>
  <c r="V32" i="36"/>
  <c r="R39" i="36"/>
  <c r="Z36" i="36"/>
  <c r="AI9" i="36"/>
  <c r="BL48" i="36"/>
  <c r="BA48" i="36"/>
  <c r="AQ4" i="36"/>
  <c r="AA7" i="36"/>
  <c r="CQ178" i="36"/>
  <c r="AR8" i="36"/>
  <c r="AX181" i="36"/>
  <c r="CR8" i="36"/>
  <c r="BU175" i="36"/>
  <c r="AW176" i="36"/>
  <c r="BX15" i="36"/>
  <c r="BZ177" i="36"/>
  <c r="C21" i="36"/>
  <c r="Y40" i="36"/>
  <c r="AX47" i="36"/>
  <c r="AT32" i="36"/>
  <c r="CA50" i="36"/>
  <c r="I7" i="36"/>
  <c r="CM175" i="36"/>
  <c r="BF51" i="36"/>
  <c r="CC177" i="36"/>
  <c r="G47" i="36"/>
  <c r="BW177" i="36"/>
  <c r="BW20" i="36"/>
  <c r="BD50" i="36"/>
  <c r="AY31" i="36"/>
  <c r="CV8" i="36"/>
  <c r="BT18" i="36"/>
  <c r="J21" i="36"/>
  <c r="CM6" i="36"/>
  <c r="AN15" i="36"/>
  <c r="U16" i="36"/>
  <c r="AS175" i="36"/>
  <c r="AH39" i="36"/>
  <c r="CA20" i="36"/>
  <c r="AK19" i="36"/>
  <c r="BN41" i="36"/>
  <c r="BT31" i="36"/>
  <c r="R15" i="36"/>
  <c r="CD52" i="36"/>
  <c r="CE51" i="36"/>
  <c r="CO33" i="36"/>
  <c r="CX12" i="36"/>
  <c r="BS48" i="36"/>
  <c r="P48" i="36"/>
  <c r="C36" i="36"/>
  <c r="BO48" i="36"/>
  <c r="AI52" i="36"/>
  <c r="O36" i="36"/>
  <c r="Q32" i="36"/>
  <c r="T18" i="36"/>
  <c r="Z23" i="36"/>
  <c r="AE7" i="36"/>
  <c r="BR31" i="36"/>
  <c r="CN48" i="36"/>
  <c r="H6" i="36"/>
  <c r="AG32" i="36"/>
  <c r="Z51" i="36"/>
  <c r="AD45" i="36"/>
  <c r="BL4" i="36"/>
  <c r="AW177" i="36"/>
  <c r="AL173" i="36"/>
  <c r="AQ32" i="36"/>
  <c r="BL52" i="36"/>
  <c r="BW30" i="36"/>
  <c r="CG51" i="36"/>
  <c r="AW19" i="36"/>
  <c r="U179" i="36"/>
  <c r="BJ19" i="36"/>
  <c r="X13" i="36"/>
  <c r="AI15" i="36"/>
  <c r="CR174" i="36"/>
  <c r="M177" i="36"/>
  <c r="AQ8" i="36"/>
  <c r="AE39" i="36"/>
  <c r="L16" i="36"/>
  <c r="BG9" i="36"/>
  <c r="BK43" i="36"/>
  <c r="CC175" i="36"/>
  <c r="BD8" i="36"/>
  <c r="CR5" i="36"/>
  <c r="BU50" i="36"/>
  <c r="BU32" i="36"/>
  <c r="CO12" i="36"/>
  <c r="N181" i="36"/>
  <c r="AH6" i="36"/>
  <c r="AO6" i="36"/>
  <c r="CZ46" i="36"/>
  <c r="W18" i="36"/>
  <c r="CG181" i="36"/>
  <c r="CG176" i="36"/>
  <c r="AA23" i="36"/>
  <c r="BE175" i="36"/>
  <c r="BX41" i="36"/>
  <c r="AX39" i="36"/>
  <c r="N30" i="36"/>
  <c r="CV48" i="36"/>
  <c r="CS10" i="36"/>
  <c r="BC173" i="36"/>
  <c r="CU40" i="36"/>
  <c r="AG15" i="36"/>
  <c r="AR43" i="36"/>
  <c r="CF48" i="36"/>
  <c r="AQ51" i="36"/>
  <c r="BM6" i="36"/>
  <c r="J7" i="36"/>
  <c r="BK47" i="36"/>
  <c r="F15" i="36"/>
  <c r="W38" i="36"/>
  <c r="CV15" i="36"/>
  <c r="BS49" i="36"/>
  <c r="BB39" i="36"/>
  <c r="BH10" i="36"/>
  <c r="AN8" i="36"/>
  <c r="BJ18" i="36"/>
  <c r="BY21" i="36"/>
  <c r="BB48" i="36"/>
  <c r="AB20" i="36"/>
  <c r="BH41" i="36"/>
  <c r="CF179" i="36"/>
  <c r="BK179" i="36"/>
  <c r="CT38" i="36"/>
  <c r="AV17" i="36"/>
  <c r="Y177" i="36"/>
  <c r="BC42" i="36"/>
  <c r="CS177" i="36"/>
  <c r="CN174" i="36"/>
  <c r="AD181" i="36"/>
  <c r="BH177" i="36"/>
  <c r="AS32" i="36"/>
  <c r="BC15" i="36"/>
  <c r="E51" i="36"/>
  <c r="CF20" i="36"/>
  <c r="D17" i="36"/>
  <c r="AC40" i="36"/>
  <c r="V39" i="36"/>
  <c r="AQ15" i="36"/>
  <c r="V16" i="36"/>
  <c r="BZ17" i="36"/>
  <c r="BF8" i="36"/>
  <c r="AU177" i="36"/>
  <c r="AC33" i="36"/>
  <c r="Z17" i="36"/>
  <c r="BB8" i="36"/>
  <c r="M47" i="36"/>
  <c r="BN179" i="36"/>
  <c r="BQ52" i="36"/>
  <c r="BH32" i="36"/>
  <c r="U20" i="36"/>
  <c r="CM48" i="36"/>
  <c r="E37" i="36"/>
  <c r="CB29" i="36"/>
  <c r="Q10" i="36"/>
  <c r="CY31" i="36"/>
  <c r="BO179" i="36"/>
  <c r="BZ175" i="36"/>
  <c r="BX177" i="36"/>
  <c r="BL39" i="36"/>
  <c r="AO18" i="36"/>
  <c r="CM23" i="36"/>
  <c r="CD26" i="36"/>
  <c r="CB39" i="36"/>
  <c r="N176" i="36"/>
  <c r="CG31" i="36"/>
  <c r="H34" i="36"/>
  <c r="P46" i="36"/>
  <c r="AE23" i="36"/>
  <c r="AB51" i="36"/>
  <c r="CS40" i="36"/>
  <c r="Y16" i="36"/>
  <c r="AR39" i="36"/>
  <c r="CY6" i="36"/>
  <c r="CV12" i="36"/>
  <c r="H18" i="36"/>
  <c r="AZ5" i="36"/>
  <c r="AG47" i="36"/>
  <c r="BB28" i="36"/>
  <c r="BW18" i="36"/>
  <c r="V40" i="36"/>
  <c r="BQ30" i="36"/>
  <c r="P21" i="36"/>
  <c r="AX6" i="36"/>
  <c r="CC4" i="36"/>
  <c r="AW50" i="36"/>
  <c r="AR49" i="36"/>
  <c r="BM29" i="36"/>
  <c r="AX41" i="36"/>
  <c r="R31" i="36"/>
  <c r="BA9" i="36"/>
  <c r="U17" i="36"/>
  <c r="C179" i="36"/>
  <c r="AK50" i="36"/>
  <c r="BO30" i="36"/>
  <c r="P30" i="36"/>
  <c r="Q174" i="36"/>
  <c r="J179" i="36"/>
  <c r="BG46" i="36"/>
  <c r="BI24" i="36"/>
  <c r="CP39" i="36"/>
  <c r="AX18" i="36"/>
  <c r="BT22" i="36"/>
  <c r="AI175" i="36"/>
  <c r="CQ51" i="36"/>
  <c r="G40" i="36"/>
  <c r="AS46" i="36"/>
  <c r="U40" i="36"/>
  <c r="BC24" i="36"/>
  <c r="H22" i="36"/>
  <c r="C51" i="36"/>
  <c r="O31" i="36"/>
  <c r="BW21" i="36"/>
  <c r="R32" i="36"/>
  <c r="BW14" i="36"/>
  <c r="BQ7" i="36"/>
  <c r="AI20" i="36"/>
  <c r="L47" i="36"/>
  <c r="AF7" i="36"/>
  <c r="S49" i="36"/>
  <c r="BD4" i="36"/>
  <c r="BV176" i="36"/>
  <c r="CD17" i="36"/>
  <c r="BE179" i="36"/>
  <c r="AJ177" i="36"/>
  <c r="W32" i="36"/>
  <c r="O38" i="36"/>
  <c r="BF39" i="36"/>
  <c r="R45" i="36"/>
  <c r="M28" i="36"/>
  <c r="AU179" i="36"/>
  <c r="CY179" i="36"/>
  <c r="I16" i="36"/>
  <c r="CS8" i="36"/>
  <c r="CT49" i="36"/>
  <c r="CC14" i="36"/>
  <c r="CD18" i="36"/>
  <c r="AU39" i="36"/>
  <c r="AZ52" i="36"/>
  <c r="CR38" i="36"/>
  <c r="D36" i="36"/>
  <c r="AR17" i="36"/>
  <c r="CV7" i="36"/>
  <c r="AO30" i="36"/>
  <c r="AN39" i="36"/>
  <c r="I22" i="36"/>
  <c r="H174" i="36"/>
  <c r="L179" i="36"/>
  <c r="Y51" i="36"/>
  <c r="CW6" i="36"/>
  <c r="AL177" i="36"/>
  <c r="D38" i="36"/>
  <c r="AO40" i="36"/>
  <c r="AU47" i="36"/>
  <c r="AH34" i="36"/>
  <c r="BE29" i="36"/>
  <c r="CM177" i="36"/>
  <c r="AN26" i="36"/>
  <c r="AY175" i="36"/>
  <c r="R25" i="36"/>
  <c r="AP50" i="36"/>
  <c r="BF17" i="36"/>
  <c r="AC181" i="36"/>
  <c r="Z19" i="36"/>
  <c r="AQ14" i="36"/>
  <c r="M15" i="36"/>
  <c r="BM20" i="36"/>
  <c r="AF42" i="36"/>
  <c r="AR50" i="36"/>
  <c r="BV52" i="36"/>
  <c r="BM18" i="36"/>
  <c r="CX8" i="36"/>
  <c r="CX9" i="36"/>
  <c r="AD51" i="36"/>
  <c r="CC41" i="36"/>
  <c r="CT17" i="36"/>
  <c r="W51" i="36"/>
  <c r="CR48" i="36"/>
  <c r="BY49" i="36"/>
  <c r="J177" i="36"/>
  <c r="CH14" i="36"/>
  <c r="BJ29" i="36"/>
  <c r="BI45" i="36"/>
  <c r="AJ14" i="36"/>
  <c r="BF22" i="36"/>
  <c r="CA8" i="36"/>
  <c r="BO9" i="36"/>
  <c r="V181" i="36"/>
  <c r="Z174" i="36"/>
  <c r="CC179" i="36"/>
  <c r="J174" i="36"/>
  <c r="BB45" i="36"/>
  <c r="CY36" i="36"/>
  <c r="CT5" i="36"/>
  <c r="Q48" i="36"/>
  <c r="CS174" i="36"/>
  <c r="CP34" i="36"/>
  <c r="N31" i="36"/>
  <c r="AP28" i="36"/>
  <c r="BH48" i="36"/>
  <c r="AJ42" i="36"/>
  <c r="AB44" i="36"/>
  <c r="CD175" i="36"/>
  <c r="CP23" i="36"/>
  <c r="T51" i="36"/>
  <c r="BB37" i="36"/>
  <c r="E6" i="36"/>
  <c r="Z180" i="36"/>
  <c r="BT6" i="36"/>
  <c r="H15" i="36"/>
  <c r="BQ14" i="36"/>
  <c r="I177" i="36"/>
  <c r="BP7" i="36"/>
  <c r="CW17" i="36"/>
  <c r="CB30" i="36"/>
  <c r="Y39" i="36"/>
  <c r="BD32" i="36"/>
  <c r="CY43" i="36"/>
  <c r="AT47" i="36"/>
  <c r="Q18" i="36"/>
  <c r="AR37" i="36"/>
  <c r="AB18" i="36"/>
  <c r="O13" i="36"/>
  <c r="AV51" i="36"/>
  <c r="CS23" i="36"/>
  <c r="CT44" i="36"/>
  <c r="CQ19" i="36"/>
  <c r="AH35" i="36"/>
  <c r="BO20" i="36"/>
  <c r="CQ177" i="36"/>
  <c r="CY180" i="36"/>
  <c r="W29" i="36"/>
  <c r="AZ29" i="36"/>
  <c r="U27" i="36"/>
  <c r="CF181" i="36"/>
  <c r="BH35" i="36"/>
  <c r="AD180" i="36"/>
  <c r="AY179" i="36"/>
  <c r="AG36" i="36"/>
  <c r="BY178" i="36"/>
  <c r="X50" i="36"/>
  <c r="BA38" i="36"/>
  <c r="BI177" i="36"/>
  <c r="BT15" i="36"/>
  <c r="BC34" i="36"/>
  <c r="CV180" i="36"/>
  <c r="T180" i="36"/>
  <c r="BF19" i="36"/>
  <c r="Y43" i="36"/>
  <c r="AY34" i="36"/>
  <c r="BX45" i="36"/>
  <c r="BB180" i="36"/>
  <c r="CB24" i="36"/>
  <c r="W41" i="36"/>
  <c r="CZ179" i="36"/>
  <c r="N43" i="36"/>
  <c r="CF35" i="36"/>
  <c r="AN41" i="36"/>
  <c r="BI42" i="36"/>
  <c r="AB32" i="36"/>
  <c r="BN51" i="36"/>
  <c r="M25" i="36"/>
  <c r="R48" i="36"/>
  <c r="BP25" i="36"/>
  <c r="AI51" i="36"/>
  <c r="CB14" i="36"/>
  <c r="T33" i="36"/>
  <c r="AU20" i="36"/>
  <c r="L175" i="36"/>
  <c r="AI8" i="36"/>
  <c r="C177" i="36"/>
  <c r="E8" i="36"/>
  <c r="K19" i="36"/>
  <c r="CX173" i="36"/>
  <c r="V178" i="36"/>
  <c r="BL17" i="36"/>
  <c r="CM8" i="36"/>
  <c r="BM25" i="36"/>
  <c r="CD44" i="36"/>
  <c r="AN176" i="36"/>
  <c r="CV40" i="36"/>
  <c r="Q28" i="36"/>
  <c r="AL47" i="36"/>
  <c r="CC176" i="36"/>
  <c r="BK181" i="36"/>
  <c r="BX52" i="36"/>
  <c r="AR52" i="36"/>
  <c r="BS175" i="36"/>
  <c r="BM181" i="36"/>
  <c r="V36" i="36"/>
  <c r="AS181" i="36"/>
  <c r="AZ181" i="36"/>
  <c r="H36" i="36"/>
  <c r="CQ18" i="36"/>
  <c r="CP8" i="36"/>
  <c r="AC21" i="36"/>
  <c r="AT43" i="36"/>
  <c r="BW52" i="36"/>
  <c r="AZ9" i="36"/>
  <c r="AU32" i="36"/>
  <c r="G36" i="36"/>
  <c r="AE176" i="36"/>
  <c r="CM35" i="36"/>
  <c r="AA176" i="36"/>
  <c r="C45" i="36"/>
  <c r="BN43" i="36"/>
  <c r="CH52" i="36"/>
  <c r="BR51" i="36"/>
  <c r="CT39" i="36"/>
  <c r="Z177" i="36"/>
  <c r="CT12" i="36"/>
  <c r="CO175" i="36"/>
  <c r="CZ14" i="36"/>
  <c r="O51" i="36"/>
  <c r="CH20" i="36"/>
  <c r="AJ9" i="36"/>
  <c r="BH31" i="36"/>
  <c r="BZ173" i="36"/>
  <c r="BV15" i="36"/>
  <c r="BV47" i="36"/>
  <c r="AD36" i="36"/>
  <c r="BG175" i="36"/>
  <c r="CW178" i="36"/>
  <c r="BI32" i="36"/>
  <c r="BF18" i="36"/>
  <c r="BP41" i="36"/>
  <c r="CE177" i="36"/>
  <c r="Q51" i="36"/>
  <c r="BY8" i="36"/>
  <c r="AG176" i="36"/>
  <c r="K7" i="36"/>
  <c r="CU18" i="36"/>
  <c r="AO41" i="36"/>
  <c r="CV174" i="36"/>
  <c r="BI15" i="36"/>
  <c r="AV20" i="36"/>
  <c r="G45" i="36"/>
  <c r="CE43" i="36"/>
  <c r="AH40" i="36"/>
  <c r="CD31" i="36"/>
  <c r="R18" i="36"/>
  <c r="CU38" i="36"/>
  <c r="AU50" i="36"/>
  <c r="CU8" i="36"/>
  <c r="W47" i="36"/>
  <c r="AP51" i="36"/>
  <c r="BL9" i="36"/>
  <c r="CN39" i="36"/>
  <c r="AK175" i="36"/>
  <c r="Z32" i="36"/>
  <c r="AT41" i="36"/>
  <c r="CP178" i="36"/>
  <c r="W16" i="36"/>
  <c r="AT4" i="36"/>
  <c r="CN40" i="36"/>
  <c r="D47" i="36"/>
  <c r="BM32" i="36"/>
  <c r="CN19" i="36"/>
  <c r="AU173" i="36"/>
  <c r="BO47" i="36"/>
  <c r="BG43" i="36"/>
  <c r="CF50" i="36"/>
  <c r="CD19" i="36"/>
  <c r="D6" i="36"/>
  <c r="AK48" i="36"/>
  <c r="AR48" i="36"/>
  <c r="CT41" i="36"/>
  <c r="BV20" i="36"/>
  <c r="AN4" i="36"/>
  <c r="BV18" i="36"/>
  <c r="BV8" i="36"/>
  <c r="AF174" i="36"/>
  <c r="J36" i="36"/>
  <c r="G20" i="36"/>
  <c r="M31" i="36"/>
  <c r="BK6" i="36"/>
  <c r="BK31" i="36"/>
  <c r="Q23" i="36"/>
  <c r="BF9" i="36"/>
  <c r="X17" i="36"/>
  <c r="CX176" i="36"/>
  <c r="D48" i="36"/>
  <c r="F177" i="36"/>
  <c r="BX176" i="36"/>
  <c r="H33" i="36"/>
  <c r="I180" i="36"/>
  <c r="Y23" i="36"/>
  <c r="AB33" i="36"/>
  <c r="T179" i="36"/>
  <c r="CU46" i="36"/>
  <c r="CG18" i="36"/>
  <c r="BM47" i="36"/>
  <c r="BY52" i="36"/>
  <c r="AZ173" i="36"/>
  <c r="X32" i="36"/>
  <c r="AR15" i="36"/>
  <c r="BK4" i="36"/>
  <c r="K45" i="36"/>
  <c r="AZ21" i="36"/>
  <c r="AE40" i="36"/>
  <c r="BY19" i="36"/>
  <c r="CB18" i="36"/>
  <c r="BG50" i="36"/>
  <c r="CQ20" i="36"/>
  <c r="BN30" i="36"/>
  <c r="BM41" i="36"/>
  <c r="AW21" i="36"/>
  <c r="BD42" i="36"/>
  <c r="AV9" i="36"/>
  <c r="CU50" i="36"/>
  <c r="BL177" i="36"/>
  <c r="AG23" i="36"/>
  <c r="U48" i="36"/>
  <c r="BB30" i="36"/>
  <c r="CD8" i="36"/>
  <c r="CU15" i="36"/>
  <c r="CT35" i="36"/>
  <c r="BG10" i="36"/>
  <c r="E34" i="36"/>
  <c r="CO8" i="36"/>
  <c r="CP30" i="36"/>
  <c r="Q180" i="36"/>
  <c r="R21" i="36"/>
  <c r="BE48" i="36"/>
  <c r="S40" i="36"/>
  <c r="AH26" i="36"/>
  <c r="AH180" i="36"/>
  <c r="N41" i="36"/>
  <c r="CB9" i="36"/>
  <c r="CB21" i="36"/>
  <c r="BH51" i="36"/>
  <c r="CO29" i="36"/>
  <c r="AA16" i="36"/>
  <c r="CS48" i="36"/>
  <c r="AP4" i="36"/>
  <c r="BG29" i="36"/>
  <c r="G28" i="36"/>
  <c r="BS181" i="36"/>
  <c r="CX15" i="36"/>
  <c r="CW36" i="36"/>
  <c r="CT50" i="36"/>
  <c r="AW8" i="36"/>
  <c r="C8" i="36"/>
  <c r="R174" i="36"/>
  <c r="AL31" i="36"/>
  <c r="BE28" i="36"/>
  <c r="CS9" i="36"/>
  <c r="AM21" i="36"/>
  <c r="BZ31" i="36"/>
  <c r="H32" i="36"/>
  <c r="AM48" i="36"/>
  <c r="BR4" i="36"/>
  <c r="AC23" i="36"/>
  <c r="BP28" i="36"/>
  <c r="BO35" i="36"/>
  <c r="M34" i="36"/>
  <c r="AM24" i="36"/>
  <c r="AV35" i="36"/>
  <c r="CY15" i="36"/>
  <c r="AW7" i="36"/>
  <c r="AW49" i="36"/>
  <c r="BO175" i="36"/>
  <c r="O179" i="36"/>
  <c r="T10" i="36"/>
  <c r="AR29" i="36"/>
  <c r="AB39" i="36"/>
  <c r="CN33" i="36"/>
  <c r="CD30" i="36"/>
  <c r="AH44" i="36"/>
  <c r="V30" i="36"/>
  <c r="CS16" i="36"/>
  <c r="C44" i="36"/>
  <c r="AQ175" i="36"/>
  <c r="CF177" i="36"/>
  <c r="BQ15" i="36"/>
  <c r="BQ41" i="36"/>
  <c r="R6" i="36"/>
  <c r="BQ31" i="36"/>
  <c r="Y5" i="36"/>
  <c r="BY40" i="36"/>
  <c r="CV42" i="36"/>
  <c r="AI22" i="36"/>
  <c r="AI14" i="36"/>
  <c r="J4" i="36"/>
  <c r="BO29" i="36"/>
  <c r="BV181" i="36"/>
  <c r="BD19" i="36"/>
  <c r="BT43" i="36"/>
  <c r="AD26" i="36"/>
  <c r="V41" i="36"/>
  <c r="Q179" i="36"/>
  <c r="BZ41" i="36"/>
  <c r="AS24" i="36"/>
  <c r="Z27" i="36"/>
  <c r="BH24" i="36"/>
  <c r="AA38" i="36"/>
  <c r="CZ47" i="36"/>
  <c r="AT179" i="36"/>
  <c r="CC15" i="36"/>
  <c r="AX14" i="36"/>
  <c r="AX7" i="36"/>
  <c r="AW42" i="36"/>
  <c r="R180" i="36"/>
  <c r="BC23" i="36"/>
  <c r="BU51" i="36"/>
  <c r="BJ43" i="36"/>
  <c r="V180" i="36"/>
  <c r="AU25" i="36"/>
  <c r="BN29" i="36"/>
  <c r="AP179" i="36"/>
  <c r="BD28" i="36"/>
  <c r="CA52" i="36"/>
  <c r="BJ32" i="36"/>
  <c r="CX180" i="36"/>
  <c r="BX175" i="36"/>
  <c r="CY5" i="36"/>
  <c r="AM39" i="36"/>
  <c r="CP176" i="36"/>
  <c r="N33" i="36"/>
  <c r="Q46" i="36"/>
  <c r="CR22" i="36"/>
  <c r="U51" i="36"/>
  <c r="BG15" i="36"/>
  <c r="CB22" i="36"/>
  <c r="BG26" i="36"/>
  <c r="O5" i="36"/>
  <c r="O7" i="36"/>
  <c r="AO173" i="36"/>
  <c r="CQ47" i="36"/>
  <c r="AC174" i="36"/>
  <c r="AC173" i="36"/>
  <c r="M50" i="36"/>
  <c r="CG6" i="36"/>
  <c r="C19" i="36"/>
  <c r="AY9" i="36"/>
  <c r="CF22" i="36"/>
  <c r="BO36" i="36"/>
  <c r="X174" i="36"/>
  <c r="BG48" i="36"/>
  <c r="BM40" i="36"/>
  <c r="AV21" i="36"/>
  <c r="V48" i="36"/>
  <c r="CN31" i="36"/>
  <c r="CT22" i="36"/>
  <c r="AV30" i="36"/>
  <c r="U23" i="36"/>
  <c r="BU48" i="36"/>
  <c r="BF15" i="36"/>
  <c r="Q33" i="36"/>
  <c r="CM28" i="36"/>
  <c r="BJ20" i="36"/>
  <c r="BH8" i="36"/>
  <c r="BR48" i="36"/>
  <c r="CG26" i="36"/>
  <c r="AA36" i="36"/>
  <c r="K23" i="36"/>
  <c r="BZ22" i="36"/>
  <c r="C14" i="36"/>
  <c r="AZ26" i="36"/>
  <c r="AA28" i="36"/>
  <c r="BR6" i="36"/>
  <c r="BF5" i="36"/>
  <c r="Y41" i="36"/>
  <c r="CZ19" i="36"/>
  <c r="AQ38" i="36"/>
  <c r="AM33" i="36"/>
  <c r="BE7" i="36"/>
  <c r="BR45" i="36"/>
  <c r="BY35" i="36"/>
  <c r="BI9" i="36"/>
  <c r="BA20" i="36"/>
  <c r="CN46" i="36"/>
  <c r="BD47" i="36"/>
  <c r="AO23" i="36"/>
  <c r="BX9" i="36"/>
  <c r="BI26" i="36"/>
  <c r="CN181" i="36"/>
  <c r="R5" i="36"/>
  <c r="BH17" i="36"/>
  <c r="AP45" i="36"/>
  <c r="AH36" i="36"/>
  <c r="BL23" i="36"/>
  <c r="AH11" i="36"/>
  <c r="AC46" i="36"/>
  <c r="P173" i="36"/>
  <c r="Q25" i="36"/>
  <c r="CA46" i="36"/>
  <c r="K24" i="36"/>
  <c r="BE177" i="36"/>
  <c r="BM43" i="36"/>
  <c r="P178" i="36"/>
  <c r="AY50" i="36"/>
  <c r="AD38" i="36"/>
  <c r="AJ22" i="36"/>
  <c r="AY49" i="36"/>
  <c r="N24" i="36"/>
  <c r="CP28" i="36"/>
  <c r="AM50" i="36"/>
  <c r="AH17" i="36"/>
  <c r="CD37" i="36"/>
  <c r="F27" i="36"/>
  <c r="V179" i="36"/>
  <c r="BU14" i="36"/>
  <c r="AC45" i="36"/>
  <c r="J22" i="36"/>
  <c r="CU34" i="36"/>
  <c r="AW36" i="36"/>
  <c r="CG27" i="36"/>
  <c r="CC180" i="36"/>
  <c r="AV181" i="36"/>
  <c r="BM33" i="36"/>
  <c r="V14" i="36"/>
  <c r="CQ5" i="36"/>
  <c r="BU34" i="36"/>
  <c r="I50" i="36"/>
  <c r="K40" i="36"/>
  <c r="N48" i="36"/>
  <c r="BQ9" i="36"/>
  <c r="AM34" i="36"/>
  <c r="AU14" i="36"/>
  <c r="CZ13" i="36"/>
  <c r="BX180" i="36"/>
  <c r="BA43" i="36"/>
  <c r="BB181" i="36"/>
  <c r="AK9" i="36"/>
  <c r="CG52" i="36"/>
  <c r="S36" i="36"/>
  <c r="BV9" i="36"/>
  <c r="Y21" i="36"/>
  <c r="CR175" i="36"/>
  <c r="AB21" i="36"/>
  <c r="D21" i="36"/>
  <c r="L177" i="36"/>
  <c r="BR15" i="36"/>
  <c r="BK9" i="36"/>
  <c r="AN51" i="36"/>
  <c r="AL41" i="36"/>
  <c r="AS51" i="36"/>
  <c r="BI20" i="36"/>
  <c r="BF47" i="36"/>
  <c r="AF36" i="36"/>
  <c r="AW20" i="36"/>
  <c r="AI177" i="36"/>
  <c r="CU175" i="36"/>
  <c r="D51" i="36"/>
  <c r="BW43" i="36"/>
  <c r="CF176" i="36"/>
  <c r="AZ51" i="36"/>
  <c r="BQ47" i="36"/>
  <c r="BK51" i="36"/>
  <c r="CM33" i="36"/>
  <c r="C176" i="36"/>
  <c r="CT48" i="36"/>
  <c r="CZ173" i="36"/>
  <c r="AV8" i="36"/>
  <c r="BY176" i="36"/>
  <c r="BP9" i="36"/>
  <c r="G179" i="36"/>
  <c r="BJ177" i="36"/>
  <c r="CA43" i="36"/>
  <c r="CW177" i="36"/>
  <c r="W7" i="36"/>
  <c r="BI181" i="36"/>
  <c r="AZ8" i="36"/>
  <c r="CW48" i="36"/>
  <c r="BV31" i="36"/>
  <c r="AV50" i="36"/>
  <c r="AO47" i="36"/>
  <c r="AR51" i="36"/>
  <c r="P18" i="36"/>
  <c r="CQ14" i="36"/>
  <c r="BE8" i="36"/>
  <c r="CU16" i="36"/>
  <c r="AL8" i="36"/>
  <c r="D177" i="36"/>
  <c r="CG20" i="36"/>
  <c r="CN47" i="36"/>
  <c r="CY173" i="36"/>
  <c r="AX8" i="36"/>
  <c r="AK15" i="36"/>
  <c r="AM173" i="36"/>
  <c r="CB47" i="36"/>
  <c r="BL43" i="36"/>
  <c r="AY15" i="36"/>
  <c r="AQ41" i="36"/>
  <c r="CX18" i="36"/>
  <c r="C6" i="36"/>
  <c r="BP52" i="36"/>
  <c r="BC176" i="36"/>
  <c r="S179" i="36"/>
  <c r="CZ23" i="36"/>
  <c r="AE17" i="36"/>
  <c r="BE4" i="36"/>
  <c r="BB9" i="36"/>
  <c r="AL9" i="36"/>
  <c r="BE47" i="36"/>
  <c r="BZ32" i="36"/>
  <c r="AV47" i="36"/>
  <c r="G176" i="36"/>
  <c r="CF52" i="36"/>
  <c r="BL47" i="36"/>
  <c r="AX51" i="36"/>
  <c r="BN48" i="36"/>
  <c r="AE48" i="36"/>
  <c r="O39" i="36"/>
  <c r="G15" i="36"/>
  <c r="BI35" i="36"/>
  <c r="G180" i="36"/>
  <c r="CW16" i="36"/>
  <c r="AM41" i="36"/>
  <c r="CT30" i="36"/>
  <c r="W40" i="36"/>
  <c r="BF177" i="36"/>
  <c r="AY4" i="36"/>
  <c r="CV36" i="36"/>
  <c r="CV23" i="36"/>
  <c r="C11" i="36"/>
  <c r="C13" i="36"/>
  <c r="BL32" i="36"/>
  <c r="K32" i="36"/>
  <c r="E25" i="36"/>
  <c r="AH32" i="36"/>
  <c r="AF13" i="36"/>
  <c r="BG35" i="36"/>
  <c r="BQ50" i="36"/>
  <c r="H180" i="36"/>
  <c r="AM47" i="36"/>
  <c r="CA48" i="36"/>
  <c r="W6" i="36"/>
  <c r="CM46" i="36"/>
  <c r="CM49" i="36"/>
  <c r="CH31" i="36"/>
  <c r="BC41" i="36"/>
  <c r="CB41" i="36"/>
  <c r="BD52" i="36"/>
  <c r="AZ43" i="36"/>
  <c r="BW173" i="36"/>
  <c r="BR177" i="36"/>
  <c r="BY32" i="36"/>
  <c r="BT30" i="36"/>
  <c r="AK181" i="36"/>
  <c r="AC32" i="36"/>
  <c r="AL6" i="36"/>
  <c r="CU33" i="36"/>
  <c r="L48" i="36"/>
  <c r="AE31" i="36"/>
  <c r="AY52" i="36"/>
  <c r="AN31" i="36"/>
  <c r="AY6" i="36"/>
  <c r="CH50" i="36"/>
  <c r="F174" i="36"/>
  <c r="T25" i="36"/>
  <c r="AN19" i="36"/>
  <c r="BY20" i="36"/>
  <c r="X33" i="36"/>
  <c r="I33" i="36"/>
  <c r="BC20" i="36"/>
  <c r="CS35" i="36"/>
  <c r="H40" i="36"/>
  <c r="AS39" i="36"/>
  <c r="CH175" i="36"/>
  <c r="AI28" i="36"/>
  <c r="AB180" i="36"/>
  <c r="BE173" i="36"/>
  <c r="BF32" i="36"/>
  <c r="BY15" i="36"/>
  <c r="AK17" i="36"/>
  <c r="W21" i="36"/>
  <c r="AA48" i="36"/>
  <c r="AB31" i="36"/>
  <c r="AY20" i="36"/>
  <c r="CW20" i="36"/>
  <c r="AR47" i="36"/>
  <c r="BO15" i="36"/>
  <c r="F16" i="36"/>
  <c r="CV30" i="36"/>
  <c r="CU177" i="36"/>
  <c r="CS175" i="36"/>
  <c r="AX49" i="36"/>
  <c r="AM29" i="36"/>
  <c r="AE11" i="36"/>
  <c r="AL51" i="36"/>
  <c r="BA29" i="36"/>
  <c r="Q37" i="36"/>
  <c r="BE31" i="36"/>
  <c r="AD20" i="36"/>
  <c r="Y17" i="36"/>
  <c r="AU40" i="36"/>
  <c r="G23" i="36"/>
  <c r="BX50" i="36"/>
  <c r="CU31" i="36"/>
  <c r="BG31" i="36"/>
  <c r="BK175" i="36"/>
  <c r="BB176" i="36"/>
  <c r="AE26" i="36"/>
  <c r="AV4" i="36"/>
  <c r="BE30" i="36"/>
  <c r="BJ176" i="36"/>
  <c r="N39" i="36"/>
  <c r="BN4" i="36"/>
  <c r="AZ10" i="36"/>
  <c r="CC8" i="36"/>
  <c r="M8" i="36"/>
  <c r="AL42" i="36"/>
  <c r="BZ46" i="36"/>
  <c r="AB6" i="36"/>
  <c r="BU43" i="36"/>
  <c r="BH9" i="36"/>
  <c r="D39" i="36"/>
  <c r="CZ38" i="36"/>
  <c r="CP19" i="36"/>
  <c r="AD4" i="36"/>
  <c r="BZ21" i="36"/>
  <c r="W37" i="36"/>
  <c r="CO50" i="36"/>
  <c r="CE15" i="36"/>
  <c r="BE10" i="36"/>
  <c r="BN176" i="36"/>
  <c r="CN173" i="36"/>
  <c r="CY23" i="36"/>
  <c r="AH42" i="36"/>
  <c r="AH28" i="36"/>
  <c r="CH49" i="36"/>
  <c r="AT28" i="36"/>
  <c r="AD177" i="36"/>
  <c r="CV6" i="36"/>
  <c r="AA40" i="36"/>
  <c r="CY8" i="36"/>
  <c r="BC6" i="36"/>
  <c r="BR181" i="36"/>
  <c r="BB50" i="36"/>
  <c r="V21" i="36"/>
  <c r="AW6" i="36"/>
  <c r="BH28" i="36"/>
  <c r="BD29" i="36"/>
  <c r="AZ42" i="36"/>
  <c r="AJ52" i="36"/>
  <c r="AD11" i="36"/>
  <c r="AO19" i="36"/>
  <c r="BT42" i="36"/>
  <c r="AO29" i="36"/>
  <c r="AK51" i="36"/>
  <c r="AU31" i="36"/>
  <c r="AH51" i="36"/>
  <c r="AQ39" i="36"/>
  <c r="AH20" i="36"/>
  <c r="CR37" i="36"/>
  <c r="BV51" i="36"/>
  <c r="AJ32" i="36"/>
  <c r="AR20" i="36"/>
  <c r="AL28" i="36"/>
  <c r="BN49" i="36"/>
  <c r="BC21" i="36"/>
  <c r="E45" i="36"/>
  <c r="Y180" i="36"/>
  <c r="AM10" i="36"/>
  <c r="G37" i="36"/>
  <c r="U31" i="36"/>
  <c r="BI21" i="36"/>
  <c r="V22" i="36"/>
  <c r="AB177" i="36"/>
  <c r="AI37" i="36"/>
  <c r="AZ39" i="36"/>
  <c r="AU181" i="36"/>
  <c r="X45" i="36"/>
  <c r="BF46" i="36"/>
  <c r="AK6" i="36"/>
  <c r="M10" i="36"/>
  <c r="CC37" i="36"/>
  <c r="CF49" i="36"/>
  <c r="CP46" i="36"/>
  <c r="O26" i="36"/>
  <c r="CA21" i="36"/>
  <c r="BR40" i="36"/>
  <c r="W36" i="36"/>
  <c r="CP11" i="36"/>
  <c r="CG177" i="36"/>
  <c r="AF18" i="36"/>
  <c r="BB175" i="36"/>
  <c r="BZ29" i="36"/>
  <c r="CR10" i="36"/>
  <c r="J32" i="36"/>
  <c r="J176" i="36"/>
  <c r="V51" i="36"/>
  <c r="Q31" i="36"/>
  <c r="CR7" i="36"/>
  <c r="W181" i="36"/>
  <c r="CD29" i="36"/>
  <c r="K10" i="36"/>
  <c r="BG52" i="36"/>
  <c r="BW25" i="36"/>
  <c r="BW17" i="36"/>
  <c r="AD47" i="36"/>
  <c r="AJ49" i="36"/>
  <c r="BA179" i="36"/>
  <c r="AO42" i="36"/>
  <c r="BA50" i="36"/>
  <c r="L39" i="36"/>
  <c r="V49" i="36"/>
  <c r="BJ10" i="36"/>
  <c r="AD30" i="36"/>
  <c r="S6" i="36"/>
  <c r="E18" i="36"/>
  <c r="AD48" i="36"/>
  <c r="N174" i="36"/>
  <c r="AV177" i="36"/>
  <c r="CM44" i="36"/>
  <c r="Z179" i="36"/>
  <c r="AB174" i="36"/>
  <c r="BN175" i="36"/>
  <c r="CY39" i="36"/>
  <c r="CW22" i="36"/>
  <c r="CG42" i="36"/>
  <c r="AZ30" i="36"/>
  <c r="CG32" i="36"/>
  <c r="BE21" i="36"/>
  <c r="K34" i="36"/>
  <c r="AH15" i="36"/>
  <c r="AB11" i="36"/>
  <c r="S28" i="36"/>
  <c r="AU15" i="36"/>
  <c r="AI45" i="36"/>
  <c r="K44" i="36"/>
  <c r="BR43" i="36"/>
  <c r="CB42" i="36"/>
  <c r="BQ17" i="36"/>
  <c r="AQ9" i="36"/>
  <c r="AF31" i="36"/>
  <c r="AI180" i="36"/>
  <c r="BA15" i="36"/>
  <c r="N51" i="36"/>
  <c r="BO31" i="36"/>
  <c r="CE31" i="36"/>
  <c r="AM179" i="36"/>
  <c r="CP174" i="36"/>
  <c r="T177" i="36"/>
  <c r="BF176" i="36"/>
  <c r="CR33" i="36"/>
  <c r="CU43" i="36"/>
  <c r="R50" i="36"/>
  <c r="BP50" i="36"/>
  <c r="CM4" i="36"/>
  <c r="BQ181" i="36"/>
  <c r="C12" i="36"/>
  <c r="C178" i="36"/>
  <c r="L43" i="36"/>
  <c r="E50" i="36"/>
  <c r="AF24" i="36"/>
  <c r="BA175" i="36"/>
  <c r="BT14" i="36"/>
  <c r="BP179" i="36"/>
  <c r="S17" i="36"/>
  <c r="J20" i="36"/>
  <c r="BD34" i="36"/>
  <c r="CP33" i="36"/>
  <c r="BT52" i="36"/>
  <c r="N37" i="36"/>
  <c r="CS17" i="36"/>
  <c r="CV44" i="36"/>
  <c r="D18" i="36"/>
  <c r="BD40" i="36"/>
  <c r="BE15" i="36"/>
  <c r="M20" i="36"/>
  <c r="AI12" i="36"/>
  <c r="AV10" i="36"/>
  <c r="BC19" i="36"/>
  <c r="AB9" i="36"/>
  <c r="CW28" i="36"/>
  <c r="L31" i="36"/>
  <c r="BH180" i="36"/>
  <c r="CS38" i="36"/>
  <c r="L181" i="36"/>
  <c r="BI46" i="36"/>
  <c r="AI44" i="36"/>
  <c r="BI47" i="36"/>
  <c r="BN181" i="36"/>
  <c r="BG47" i="36"/>
  <c r="AN9" i="36"/>
  <c r="BN47" i="36"/>
  <c r="CD47" i="36"/>
  <c r="BT181" i="36"/>
  <c r="AG51" i="36"/>
  <c r="CN8" i="36"/>
  <c r="BD41" i="36"/>
  <c r="CY18" i="36"/>
  <c r="Z21" i="36"/>
  <c r="CV178" i="36"/>
  <c r="CV18" i="36"/>
  <c r="CM174" i="36"/>
  <c r="BC47" i="36"/>
  <c r="AR9" i="36"/>
  <c r="AT15" i="36"/>
  <c r="AF177" i="36"/>
  <c r="C18" i="36"/>
  <c r="AC36" i="36"/>
  <c r="BS47" i="36"/>
  <c r="AI31" i="36"/>
  <c r="BZ51" i="36"/>
  <c r="AX20" i="36"/>
  <c r="I32" i="36"/>
  <c r="BX47" i="36"/>
  <c r="X51" i="36"/>
  <c r="U21" i="36"/>
  <c r="P176" i="36"/>
  <c r="C180" i="36"/>
  <c r="P51" i="36"/>
  <c r="AU41" i="36"/>
  <c r="BH47" i="36"/>
  <c r="BD175" i="36"/>
  <c r="BA31" i="36"/>
  <c r="F51" i="36"/>
  <c r="AT177" i="36"/>
  <c r="BP32" i="36"/>
  <c r="BK32" i="36"/>
  <c r="J39" i="36"/>
  <c r="AQ173" i="36"/>
  <c r="N21" i="36"/>
  <c r="AS173" i="36"/>
  <c r="AI4" i="36"/>
  <c r="AR41" i="36"/>
  <c r="BZ52" i="36"/>
  <c r="BS50" i="36"/>
  <c r="AI18" i="36"/>
  <c r="CD20" i="36"/>
  <c r="BK8" i="36"/>
  <c r="BP20" i="36"/>
  <c r="AM8" i="36"/>
  <c r="Y32" i="36"/>
  <c r="AO177" i="36"/>
  <c r="N40" i="36"/>
  <c r="AA45" i="36"/>
  <c r="CF18" i="36"/>
  <c r="AJ20" i="36"/>
  <c r="AM181" i="36"/>
  <c r="CY16" i="36"/>
  <c r="BL176" i="36"/>
  <c r="CQ17" i="36"/>
  <c r="C33" i="36"/>
  <c r="BP15" i="36"/>
  <c r="CO6" i="36"/>
  <c r="CF43" i="36"/>
  <c r="BT50" i="36"/>
  <c r="CQ38" i="36"/>
  <c r="BV175" i="36"/>
  <c r="F33" i="36"/>
  <c r="CY38" i="36"/>
  <c r="BI48" i="36"/>
  <c r="CQ175" i="36"/>
  <c r="BR9" i="36"/>
  <c r="E40" i="36"/>
  <c r="AD179" i="36"/>
  <c r="BY43" i="36"/>
  <c r="AJ43" i="36"/>
  <c r="AO9" i="36"/>
  <c r="AP47" i="36"/>
  <c r="CC31" i="36"/>
  <c r="M7" i="36"/>
  <c r="AN173" i="36"/>
  <c r="T176" i="36"/>
  <c r="CX178" i="36"/>
  <c r="BW32" i="36"/>
  <c r="AT18" i="36"/>
  <c r="BF41" i="36"/>
  <c r="CQ39" i="36"/>
  <c r="BF52" i="36"/>
  <c r="N20" i="36"/>
  <c r="N6" i="36"/>
  <c r="CR9" i="36"/>
  <c r="AF11" i="36"/>
  <c r="AG174" i="36"/>
  <c r="O42" i="36"/>
  <c r="C20" i="36"/>
  <c r="AP29" i="36"/>
  <c r="AC7" i="36"/>
  <c r="CV47" i="36"/>
  <c r="BL29" i="36"/>
  <c r="AG13" i="36"/>
  <c r="CR41" i="36"/>
  <c r="CS20" i="36"/>
  <c r="CY29" i="36"/>
  <c r="F45" i="36"/>
  <c r="CQ179" i="36"/>
  <c r="BD179" i="36"/>
  <c r="BY175" i="36"/>
  <c r="BS177" i="36"/>
  <c r="AL179" i="36"/>
  <c r="P15" i="36"/>
  <c r="X31" i="36"/>
  <c r="CU39" i="36"/>
  <c r="BT175" i="36"/>
  <c r="BY31" i="36"/>
  <c r="AI179" i="36"/>
  <c r="CX38" i="36"/>
  <c r="M17" i="36"/>
  <c r="C30" i="36"/>
  <c r="CY35" i="36"/>
  <c r="Z181" i="36"/>
  <c r="BB4" i="36"/>
  <c r="AI39" i="36"/>
  <c r="C37" i="36"/>
  <c r="AY42" i="36"/>
  <c r="CG21" i="36"/>
  <c r="Z18" i="36"/>
  <c r="W23" i="36"/>
  <c r="CX177" i="36"/>
  <c r="CA30" i="36"/>
  <c r="AP20" i="36"/>
  <c r="CO9" i="36"/>
  <c r="CV20" i="36"/>
  <c r="CM37" i="36"/>
  <c r="AP175" i="36"/>
  <c r="P22" i="36"/>
  <c r="AM175" i="36"/>
  <c r="AM15" i="36"/>
  <c r="AQ10" i="36"/>
  <c r="AS18" i="36"/>
  <c r="CA9" i="36"/>
  <c r="CU6" i="36"/>
  <c r="CX6" i="36"/>
  <c r="BQ6" i="36"/>
  <c r="F41" i="36"/>
  <c r="AQ21" i="36"/>
  <c r="CW18" i="36"/>
  <c r="BX28" i="36"/>
  <c r="AB38" i="36"/>
  <c r="CZ178" i="36"/>
  <c r="L174" i="36"/>
  <c r="C28" i="36"/>
  <c r="BI43" i="36"/>
  <c r="BE17" i="36"/>
  <c r="BV43" i="36"/>
  <c r="BU21" i="36"/>
  <c r="G16" i="36"/>
  <c r="X25" i="36"/>
  <c r="CO14" i="36"/>
  <c r="AC28" i="36"/>
  <c r="Y176" i="36"/>
  <c r="BU49" i="36"/>
  <c r="CZ50" i="36"/>
  <c r="W176" i="36"/>
  <c r="E174" i="36"/>
  <c r="S34" i="36"/>
  <c r="P40" i="36"/>
  <c r="H38" i="36"/>
  <c r="I46" i="36"/>
  <c r="CV19" i="36"/>
  <c r="AW51" i="36"/>
  <c r="BT29" i="36"/>
  <c r="D25" i="36"/>
  <c r="BC51" i="36"/>
  <c r="BK49" i="36"/>
  <c r="AY177" i="36"/>
  <c r="AK4" i="36"/>
  <c r="BT20" i="36"/>
  <c r="AW35" i="36"/>
  <c r="BH6" i="36"/>
  <c r="BC50" i="36"/>
  <c r="AJ41" i="36"/>
  <c r="AR31" i="36"/>
  <c r="AL50" i="36"/>
  <c r="S39" i="36"/>
  <c r="X47" i="36"/>
  <c r="U18" i="36"/>
  <c r="BQ28" i="36"/>
  <c r="BA39" i="36"/>
  <c r="AR32" i="36"/>
  <c r="H41" i="36"/>
  <c r="CT42" i="36"/>
  <c r="CQ15" i="36"/>
  <c r="BS20" i="36"/>
  <c r="BE51" i="36"/>
  <c r="C35" i="36"/>
  <c r="I11" i="36"/>
  <c r="N23" i="36"/>
  <c r="BJ175" i="36"/>
  <c r="AL43" i="36"/>
  <c r="V43" i="36"/>
  <c r="AA6" i="36"/>
  <c r="CE26" i="36"/>
  <c r="AP41" i="36"/>
  <c r="BL21" i="36"/>
  <c r="BO24" i="36"/>
  <c r="CN50" i="36"/>
  <c r="CP6" i="36"/>
  <c r="AN30" i="36"/>
  <c r="L21" i="36"/>
  <c r="CU48" i="36"/>
  <c r="V27" i="36"/>
  <c r="G7" i="36"/>
  <c r="AM32" i="36"/>
  <c r="CW10" i="36"/>
  <c r="BQ10" i="36"/>
  <c r="J43" i="36"/>
  <c r="Z6" i="36"/>
  <c r="AS28" i="36"/>
  <c r="AK31" i="36"/>
  <c r="CD4" i="36"/>
  <c r="CF17" i="36"/>
  <c r="U36" i="36"/>
  <c r="AM42" i="36"/>
  <c r="BQ20" i="36"/>
  <c r="AW46" i="36"/>
  <c r="AX179" i="36"/>
  <c r="BM28" i="36"/>
  <c r="BI173" i="36"/>
  <c r="AW9" i="36"/>
  <c r="E33" i="36"/>
  <c r="CV51" i="36"/>
  <c r="CH43" i="36"/>
  <c r="BH175" i="36"/>
  <c r="BS28" i="36"/>
  <c r="CZ49" i="36"/>
  <c r="Q36" i="36"/>
  <c r="AE41" i="36"/>
  <c r="Y35" i="36"/>
  <c r="AT21" i="36"/>
  <c r="Y30" i="36"/>
  <c r="CU5" i="36"/>
  <c r="AP30" i="36"/>
  <c r="BM46" i="36"/>
  <c r="O40" i="36"/>
  <c r="E179" i="36"/>
  <c r="CY178" i="36"/>
  <c r="AK14" i="36"/>
  <c r="O44" i="36"/>
  <c r="CR15" i="36"/>
  <c r="BV17" i="36"/>
  <c r="CV33" i="36"/>
  <c r="W4" i="36"/>
  <c r="CV11" i="36"/>
  <c r="AM176" i="36"/>
  <c r="U181" i="36"/>
  <c r="BJ21" i="36"/>
  <c r="X176" i="36"/>
  <c r="U45" i="36"/>
  <c r="BN173" i="36"/>
  <c r="CN21" i="36"/>
  <c r="AT50" i="36"/>
  <c r="AF23" i="36"/>
  <c r="G177" i="36"/>
  <c r="P32" i="36"/>
  <c r="S174" i="36"/>
  <c r="M6" i="36"/>
  <c r="AS43" i="36"/>
  <c r="BT23" i="36"/>
  <c r="AT14" i="36"/>
  <c r="CT51" i="36"/>
  <c r="CO45" i="36"/>
  <c r="M39" i="36"/>
  <c r="BS4" i="36"/>
  <c r="CV45" i="36"/>
  <c r="P17" i="36"/>
  <c r="P47" i="36"/>
  <c r="CH48" i="36"/>
  <c r="V176" i="36"/>
  <c r="CD21" i="36"/>
  <c r="BU179" i="36"/>
  <c r="AR22" i="36"/>
  <c r="AB179" i="36"/>
  <c r="AV24" i="36"/>
  <c r="BH37" i="36"/>
  <c r="P36" i="36"/>
  <c r="CD179" i="36"/>
  <c r="BT5" i="36"/>
  <c r="K48" i="36"/>
  <c r="AQ50" i="36"/>
  <c r="AF49" i="36"/>
  <c r="AN7" i="36"/>
  <c r="AV19" i="36"/>
  <c r="AQ25" i="36"/>
  <c r="Y181" i="36"/>
  <c r="AD10" i="36"/>
  <c r="AZ22" i="36"/>
  <c r="N36" i="36"/>
  <c r="W30" i="36"/>
  <c r="CF173" i="36"/>
  <c r="I34" i="36"/>
  <c r="BF7" i="36"/>
  <c r="BK52" i="36"/>
  <c r="AB4" i="36"/>
  <c r="D45" i="36"/>
  <c r="BS17" i="36"/>
  <c r="AQ47" i="36"/>
  <c r="CO179" i="36"/>
  <c r="BB15" i="36"/>
  <c r="AT181" i="36"/>
  <c r="BQ49" i="36"/>
  <c r="E13" i="36"/>
  <c r="BG51" i="36"/>
  <c r="AB43" i="36"/>
  <c r="CN16" i="36"/>
  <c r="Y6" i="36"/>
  <c r="E21" i="36"/>
  <c r="CO52" i="36"/>
  <c r="AA33" i="36"/>
  <c r="AJ51" i="36"/>
  <c r="Z176" i="36"/>
  <c r="BP175" i="36"/>
  <c r="BA18" i="36"/>
  <c r="S25" i="36"/>
  <c r="CN10" i="36"/>
  <c r="AV28" i="36"/>
  <c r="CQ33" i="36"/>
  <c r="F23" i="36"/>
  <c r="E42" i="36"/>
  <c r="Y25" i="36"/>
  <c r="AX34" i="36"/>
  <c r="AZ14" i="36"/>
  <c r="AF44" i="36"/>
  <c r="G41" i="36"/>
  <c r="CE174" i="36"/>
  <c r="AU48" i="36"/>
  <c r="CS51" i="36"/>
  <c r="BS31" i="36"/>
  <c r="BY181" i="36"/>
  <c r="AY180" i="36"/>
  <c r="AE50" i="36"/>
  <c r="BQ37" i="36"/>
  <c r="AP12" i="36"/>
  <c r="G25" i="36"/>
  <c r="BE43" i="36"/>
  <c r="CG15" i="36"/>
  <c r="AV52" i="36"/>
  <c r="BD176" i="36"/>
  <c r="BC52" i="36"/>
  <c r="L51" i="36"/>
  <c r="AX176" i="36"/>
  <c r="M51" i="36"/>
  <c r="BW176" i="36"/>
  <c r="BN8" i="36"/>
  <c r="BU176" i="36"/>
  <c r="CZ8" i="36"/>
  <c r="AN32" i="36"/>
  <c r="CR47" i="36"/>
  <c r="CU178" i="36"/>
  <c r="AJ47" i="36"/>
  <c r="CH177" i="36"/>
  <c r="P179" i="36"/>
  <c r="BT9" i="36"/>
  <c r="CF9" i="36"/>
  <c r="CA181" i="36"/>
  <c r="CA175" i="36"/>
  <c r="CE175" i="36"/>
  <c r="BW175" i="36"/>
  <c r="CC52" i="36"/>
  <c r="AH21" i="36"/>
  <c r="AC179" i="36"/>
  <c r="CP14" i="36"/>
  <c r="L36" i="36"/>
  <c r="CC20" i="36"/>
  <c r="AL175" i="36"/>
  <c r="BA8" i="36"/>
  <c r="BY47" i="36"/>
  <c r="BS9" i="36"/>
  <c r="CT173" i="36"/>
  <c r="CC51" i="36"/>
  <c r="O177" i="36"/>
  <c r="BH15" i="36"/>
  <c r="AG45" i="36"/>
  <c r="CB181" i="36"/>
  <c r="AF32" i="36"/>
  <c r="CE47" i="36"/>
  <c r="AI50" i="36"/>
  <c r="CU19" i="36"/>
  <c r="BB31" i="36"/>
  <c r="BI175" i="36"/>
  <c r="AF51" i="36"/>
  <c r="BC31" i="36"/>
  <c r="BD51" i="36"/>
  <c r="AB7" i="36"/>
  <c r="BI41" i="36"/>
  <c r="CZ18" i="36"/>
  <c r="AE21" i="36"/>
  <c r="Y179" i="36"/>
  <c r="CG173" i="36"/>
  <c r="BO50" i="36"/>
  <c r="BM177" i="36"/>
  <c r="CD181" i="36"/>
  <c r="CN177" i="36"/>
  <c r="AS176" i="36"/>
  <c r="BJ9" i="36"/>
  <c r="C17" i="36"/>
  <c r="BZ181" i="36"/>
  <c r="AT51" i="36"/>
  <c r="X40" i="36"/>
  <c r="BH20" i="36"/>
  <c r="BP181" i="36"/>
  <c r="BV4" i="36"/>
  <c r="BB32" i="36"/>
  <c r="I40" i="36"/>
  <c r="CO174" i="36"/>
  <c r="CE176" i="36"/>
  <c r="AK176" i="36"/>
  <c r="AM18" i="36"/>
  <c r="AW32" i="36"/>
  <c r="BP8" i="36"/>
  <c r="H7" i="36"/>
  <c r="CN38" i="36"/>
  <c r="BV173" i="36"/>
  <c r="CZ41" i="36"/>
  <c r="J51" i="36"/>
  <c r="AG39" i="36"/>
  <c r="BN18" i="36"/>
  <c r="BQ4" i="36"/>
  <c r="AP8" i="36"/>
  <c r="CA173" i="36"/>
  <c r="AN18" i="36"/>
  <c r="CT23" i="36"/>
  <c r="CR173" i="36"/>
  <c r="AU8" i="36"/>
  <c r="CF19" i="36"/>
  <c r="BW41" i="36"/>
  <c r="BL173" i="36"/>
  <c r="BR52" i="36"/>
  <c r="AO50" i="36"/>
  <c r="AS35" i="36"/>
  <c r="R40" i="36"/>
  <c r="BF175" i="36"/>
  <c r="AE16" i="36"/>
  <c r="CA35" i="36"/>
  <c r="CP17" i="36"/>
  <c r="BJ51" i="36"/>
  <c r="BR19" i="36"/>
  <c r="F179" i="36"/>
  <c r="BU41" i="36"/>
  <c r="CB35" i="36"/>
  <c r="BY173" i="36"/>
  <c r="CW30" i="36"/>
  <c r="BS21" i="36"/>
  <c r="AY181" i="36"/>
  <c r="BW6" i="36"/>
  <c r="P39" i="36"/>
  <c r="CY30" i="36"/>
  <c r="CW33" i="36"/>
  <c r="CS12" i="36"/>
  <c r="AJ173" i="36"/>
  <c r="O33" i="36"/>
  <c r="BD18" i="36"/>
  <c r="U176" i="36"/>
  <c r="AO52" i="36"/>
  <c r="BS29" i="36"/>
  <c r="CT174" i="36"/>
  <c r="BP4" i="36"/>
  <c r="CR6" i="36"/>
  <c r="K30" i="36"/>
  <c r="G30" i="36"/>
  <c r="AU18" i="36"/>
  <c r="CT8" i="36"/>
  <c r="CR36" i="36"/>
  <c r="AD34" i="36"/>
  <c r="AK20" i="36"/>
  <c r="BW50" i="36"/>
  <c r="G18" i="36"/>
  <c r="AA20" i="36"/>
  <c r="AP31" i="36"/>
  <c r="J18" i="36"/>
  <c r="BU29" i="36"/>
  <c r="CA49" i="36"/>
  <c r="AI40" i="36"/>
  <c r="BW10" i="36"/>
  <c r="K20" i="36"/>
  <c r="CU12" i="36"/>
  <c r="CB173" i="36"/>
  <c r="BX35" i="36"/>
  <c r="AA22" i="36"/>
  <c r="CP35" i="36"/>
  <c r="E11" i="36"/>
  <c r="O16" i="36"/>
  <c r="BX19" i="36"/>
  <c r="G181" i="36"/>
  <c r="AE30" i="36"/>
  <c r="BG4" i="36"/>
  <c r="CB48" i="36"/>
  <c r="AW48" i="36"/>
  <c r="AK21" i="36"/>
  <c r="CX49" i="36"/>
  <c r="BQ177" i="36"/>
  <c r="AP18" i="36"/>
  <c r="BB20" i="36"/>
  <c r="AY19" i="36"/>
  <c r="CF30" i="36"/>
  <c r="CU20" i="36"/>
  <c r="T38" i="36"/>
  <c r="AA5" i="36"/>
  <c r="CD177" i="36"/>
  <c r="X28" i="36"/>
  <c r="AC34" i="36"/>
  <c r="BC4" i="36"/>
  <c r="CB52" i="36"/>
  <c r="M48" i="36"/>
  <c r="AX24" i="36"/>
  <c r="BJ48" i="36"/>
  <c r="AI46" i="36"/>
  <c r="AU52" i="36"/>
  <c r="BQ39" i="36"/>
  <c r="AX43" i="36"/>
  <c r="AJ4" i="36"/>
  <c r="E177" i="36"/>
  <c r="CQ29" i="36"/>
  <c r="AP39" i="36"/>
  <c r="CF32" i="36"/>
  <c r="CO46" i="36"/>
  <c r="BS8" i="36"/>
  <c r="BC32" i="36"/>
  <c r="CG43" i="36"/>
  <c r="BX43" i="36"/>
  <c r="BU177" i="36"/>
  <c r="W5" i="36"/>
  <c r="AJ39" i="36"/>
  <c r="W174" i="36"/>
  <c r="BG7" i="36"/>
  <c r="CS6" i="36"/>
  <c r="CE17" i="36"/>
  <c r="AV31" i="36"/>
  <c r="AZ35" i="36"/>
  <c r="AB26" i="36"/>
  <c r="AW17" i="36"/>
  <c r="BD30" i="36"/>
  <c r="AL7" i="36"/>
  <c r="BA47" i="36"/>
  <c r="BC8" i="36"/>
  <c r="CG41" i="36"/>
  <c r="Q42" i="36"/>
  <c r="BS19" i="36"/>
  <c r="R20" i="36"/>
  <c r="M4" i="36"/>
  <c r="BR5" i="36"/>
  <c r="CF41" i="36"/>
  <c r="AX5" i="36"/>
  <c r="Y37" i="36"/>
  <c r="BZ40" i="36"/>
  <c r="BP6" i="36"/>
  <c r="CZ21" i="36"/>
  <c r="AL32" i="36"/>
  <c r="AX19" i="36"/>
  <c r="BA4" i="36"/>
  <c r="X46" i="36"/>
  <c r="I45" i="36"/>
  <c r="CR19" i="36"/>
  <c r="BG28" i="36"/>
  <c r="CW175" i="36"/>
  <c r="AY32" i="36"/>
  <c r="V23" i="36"/>
  <c r="AE18" i="36"/>
  <c r="BZ35" i="36"/>
  <c r="CB10" i="36"/>
  <c r="AG6" i="36"/>
  <c r="CS15" i="36"/>
  <c r="BF14" i="36"/>
  <c r="O181" i="36"/>
  <c r="CS41" i="36"/>
  <c r="CU10" i="36"/>
  <c r="AQ43" i="36"/>
  <c r="AP36" i="36"/>
  <c r="AR35" i="36"/>
  <c r="CZ176" i="36"/>
  <c r="I51" i="36"/>
  <c r="Y8" i="36"/>
  <c r="T34" i="36"/>
  <c r="BQ51" i="36"/>
  <c r="AZ179" i="36"/>
  <c r="CD49" i="36"/>
  <c r="AQ181" i="36"/>
  <c r="I39" i="36"/>
  <c r="AX10" i="36"/>
  <c r="BJ5" i="36"/>
  <c r="E176" i="36"/>
  <c r="BA28" i="36"/>
  <c r="M43" i="36"/>
  <c r="AE51" i="36"/>
  <c r="AT52" i="36"/>
  <c r="W177" i="36"/>
  <c r="BF31" i="36"/>
  <c r="BP35" i="36"/>
  <c r="AQ35" i="36"/>
  <c r="AS47" i="36"/>
  <c r="CB177" i="36"/>
  <c r="CV175" i="36"/>
  <c r="CS21" i="36"/>
  <c r="W46" i="36"/>
  <c r="AU43" i="36"/>
  <c r="CY176" i="36"/>
  <c r="AQ18" i="36"/>
  <c r="AQ52" i="36"/>
  <c r="N16" i="36"/>
  <c r="K25" i="36"/>
  <c r="AT19" i="36"/>
  <c r="AW28" i="36"/>
  <c r="CC36" i="36"/>
  <c r="CO15" i="36"/>
  <c r="AL19" i="36"/>
  <c r="CR178" i="36"/>
  <c r="CP15" i="36"/>
  <c r="CG4" i="36"/>
  <c r="AN10" i="36"/>
  <c r="CX23" i="36"/>
  <c r="AC31" i="36"/>
  <c r="AQ49" i="36"/>
  <c r="CO40" i="36"/>
  <c r="M37" i="36"/>
  <c r="E43" i="36"/>
  <c r="BH7" i="36"/>
  <c r="AH25" i="36"/>
  <c r="CP5" i="36"/>
  <c r="P34" i="36"/>
  <c r="T173" i="36"/>
  <c r="BX51" i="36"/>
  <c r="BZ38" i="36"/>
  <c r="CS31" i="36"/>
  <c r="AU35" i="36"/>
  <c r="CE7" i="36"/>
  <c r="BF35" i="36"/>
  <c r="CP48" i="36"/>
  <c r="CS179" i="36"/>
  <c r="BA177" i="36"/>
  <c r="Z46" i="36"/>
  <c r="L18" i="36"/>
  <c r="BL42" i="36"/>
  <c r="AW47" i="36"/>
  <c r="CH181" i="36"/>
  <c r="BA17" i="36"/>
  <c r="BN52" i="36"/>
  <c r="CC35" i="36"/>
  <c r="P5" i="36"/>
  <c r="AT23" i="36"/>
  <c r="T49" i="36"/>
  <c r="Y19" i="36"/>
  <c r="AO7" i="36"/>
  <c r="AZ180" i="36"/>
  <c r="BD15" i="36"/>
  <c r="BA45" i="36"/>
  <c r="BO176" i="36"/>
  <c r="P180" i="36"/>
  <c r="AW26" i="36"/>
  <c r="BN37" i="36"/>
  <c r="CF175" i="36"/>
  <c r="D50" i="36"/>
  <c r="X39" i="36"/>
  <c r="CG175" i="36"/>
  <c r="CP177" i="36"/>
  <c r="CR16" i="36"/>
  <c r="R11" i="36"/>
  <c r="Y11" i="36"/>
  <c r="AB17" i="36"/>
  <c r="BM49" i="36"/>
  <c r="AN177" i="36"/>
  <c r="G33" i="36"/>
  <c r="BF50" i="36"/>
  <c r="BB22" i="36"/>
  <c r="BF28" i="36"/>
  <c r="L10" i="36"/>
  <c r="T21" i="36"/>
  <c r="CA47" i="36"/>
  <c r="AV180" i="36"/>
  <c r="AZ47" i="36"/>
  <c r="AO32" i="36"/>
  <c r="O11" i="36"/>
  <c r="AM43" i="36"/>
  <c r="BD43" i="36"/>
  <c r="CD43" i="36"/>
  <c r="BZ20" i="36"/>
  <c r="BL181" i="36"/>
  <c r="AB36" i="36"/>
  <c r="M36" i="36"/>
  <c r="CC181" i="36"/>
  <c r="BO43" i="36"/>
  <c r="BB51" i="36"/>
  <c r="AQ176" i="36"/>
  <c r="BU52" i="36"/>
  <c r="BB177" i="36"/>
  <c r="AY43" i="36"/>
  <c r="BQ8" i="36"/>
  <c r="BL51" i="36"/>
  <c r="CH9" i="36"/>
  <c r="CT177" i="36"/>
  <c r="CH8" i="36"/>
  <c r="S18" i="36"/>
  <c r="AK47" i="36"/>
  <c r="BS176" i="36"/>
  <c r="AA180" i="36"/>
  <c r="Q176" i="36"/>
  <c r="AN47" i="36"/>
  <c r="AX9" i="36"/>
  <c r="H179" i="36"/>
  <c r="CZ177" i="36"/>
  <c r="Q45" i="36"/>
  <c r="CB15" i="36"/>
  <c r="AW41" i="36"/>
  <c r="W39" i="36"/>
  <c r="O45" i="36"/>
  <c r="AL176" i="36"/>
  <c r="AX4" i="36"/>
  <c r="BO18" i="36"/>
  <c r="AP181" i="36"/>
  <c r="BF181" i="36"/>
  <c r="BL175" i="36"/>
  <c r="CZ175" i="36"/>
  <c r="W180" i="36"/>
  <c r="N180" i="36"/>
  <c r="F7" i="36"/>
  <c r="AO181" i="36"/>
  <c r="AK8" i="36"/>
  <c r="BX48" i="36"/>
  <c r="BN20" i="36"/>
  <c r="CN5" i="36"/>
  <c r="AQ48" i="36"/>
  <c r="AP9" i="36"/>
  <c r="CO18" i="36"/>
  <c r="G39" i="36"/>
  <c r="M179" i="36"/>
  <c r="E39" i="36"/>
  <c r="AO20" i="36"/>
  <c r="Y48" i="36"/>
  <c r="BK41" i="36"/>
  <c r="G48" i="36"/>
  <c r="AC177" i="36"/>
  <c r="CS39" i="36"/>
  <c r="AP173" i="36"/>
  <c r="AP43" i="36"/>
  <c r="BQ176" i="36"/>
  <c r="T36" i="36"/>
  <c r="AQ20" i="36"/>
  <c r="CH176" i="36"/>
  <c r="BU181" i="36"/>
  <c r="CH47" i="36"/>
  <c r="I176" i="36"/>
  <c r="BB52" i="36"/>
  <c r="AC47" i="36"/>
  <c r="AC39" i="36"/>
  <c r="D33" i="36"/>
  <c r="CH173" i="36"/>
  <c r="BL41" i="36"/>
  <c r="K21" i="36"/>
  <c r="BN19" i="36"/>
  <c r="Q17" i="36"/>
  <c r="R16" i="36"/>
  <c r="CE6" i="36"/>
  <c r="CE20" i="36"/>
  <c r="AS50" i="36"/>
  <c r="BO32" i="36"/>
  <c r="AA18" i="36"/>
  <c r="CU9" i="36"/>
  <c r="Y7" i="36"/>
  <c r="N32" i="36"/>
  <c r="BV48" i="36"/>
  <c r="BJ47" i="36"/>
  <c r="BB18" i="36"/>
  <c r="BK19" i="36"/>
  <c r="BM48" i="36"/>
  <c r="R176" i="36"/>
  <c r="AG177" i="36"/>
  <c r="J45" i="36"/>
  <c r="BG177" i="36"/>
  <c r="CA51" i="36"/>
  <c r="CW15" i="36"/>
  <c r="AO15" i="36"/>
  <c r="BX173" i="36"/>
  <c r="BU31" i="36"/>
  <c r="BM175" i="36"/>
  <c r="H177" i="36"/>
  <c r="AX173" i="36"/>
  <c r="BR8" i="36"/>
  <c r="G13" i="36"/>
  <c r="BZ50" i="36"/>
  <c r="F6" i="36"/>
  <c r="AS6" i="36"/>
  <c r="CD51" i="36"/>
  <c r="CT18" i="36"/>
  <c r="AT48" i="36"/>
  <c r="N34" i="36"/>
  <c r="CY12" i="36"/>
  <c r="CP173" i="36"/>
  <c r="AY47" i="36"/>
  <c r="BK173" i="36"/>
  <c r="CR49" i="36"/>
  <c r="AN20" i="36"/>
  <c r="BE35" i="36"/>
  <c r="BP17" i="36"/>
  <c r="CZ15" i="36"/>
  <c r="BY51" i="36"/>
  <c r="BQ19" i="36"/>
  <c r="BW179" i="36"/>
  <c r="Q16" i="36"/>
  <c r="BH49" i="36"/>
  <c r="AV29" i="36"/>
  <c r="AG17" i="36"/>
  <c r="T50" i="36"/>
  <c r="H11" i="36"/>
  <c r="BY50" i="36"/>
  <c r="AR175" i="36"/>
  <c r="AP40" i="36"/>
  <c r="BE40" i="36"/>
  <c r="CC18" i="36"/>
  <c r="E20" i="36"/>
  <c r="BU19" i="36"/>
  <c r="D15" i="36"/>
  <c r="L30" i="36"/>
  <c r="AV39" i="36"/>
  <c r="CU37" i="36"/>
  <c r="BV32" i="36"/>
  <c r="BS35" i="36"/>
  <c r="S180" i="36"/>
  <c r="CV50" i="36"/>
  <c r="E41" i="36"/>
  <c r="BM15" i="36"/>
  <c r="AT35" i="36"/>
  <c r="CY19" i="36"/>
  <c r="AS179" i="36"/>
  <c r="AQ31" i="36"/>
  <c r="BJ41" i="36"/>
  <c r="R17" i="36"/>
  <c r="AY39" i="36"/>
  <c r="AB47" i="36"/>
  <c r="CX20" i="36"/>
  <c r="BD20" i="36"/>
  <c r="L50" i="36"/>
  <c r="AC6" i="36"/>
  <c r="CO47" i="36"/>
  <c r="Y20" i="36"/>
  <c r="H5" i="36"/>
  <c r="F176" i="36"/>
  <c r="CH24" i="36"/>
  <c r="AF37" i="36"/>
  <c r="AZ4" i="36"/>
  <c r="J181" i="36"/>
  <c r="BQ24" i="36"/>
  <c r="AS52" i="36"/>
  <c r="CT178" i="36"/>
  <c r="CW41" i="36"/>
  <c r="F30" i="36"/>
  <c r="P45" i="36"/>
  <c r="AX26" i="36"/>
  <c r="BY177" i="36"/>
  <c r="CY41" i="36"/>
  <c r="BD35" i="36"/>
  <c r="CW37" i="36"/>
  <c r="BZ9" i="36"/>
  <c r="V4" i="36"/>
  <c r="BD24" i="36"/>
  <c r="Z31" i="36"/>
  <c r="BW39" i="36"/>
  <c r="BC48" i="36"/>
  <c r="CV17" i="36"/>
  <c r="AY26" i="36"/>
  <c r="AK18" i="36"/>
  <c r="AV175" i="36"/>
  <c r="Q11" i="36"/>
  <c r="R51" i="36"/>
  <c r="X23" i="36"/>
  <c r="V47" i="36"/>
  <c r="CU23" i="36"/>
  <c r="AC37" i="36"/>
  <c r="J26" i="36"/>
  <c r="AT9" i="36"/>
  <c r="BP43" i="36"/>
  <c r="CY174" i="36"/>
  <c r="BI31" i="36"/>
  <c r="AY8" i="36"/>
  <c r="L38" i="36"/>
  <c r="AE44" i="36"/>
  <c r="BM52" i="36"/>
  <c r="AY48" i="36"/>
  <c r="AO28" i="36"/>
  <c r="O15" i="36"/>
  <c r="BM9" i="36"/>
  <c r="E16" i="36"/>
  <c r="CX33" i="36"/>
  <c r="Q21" i="36"/>
  <c r="BA22" i="36"/>
  <c r="CH25" i="36"/>
  <c r="AJ18" i="36"/>
  <c r="BV41" i="36"/>
  <c r="BJ181" i="36"/>
  <c r="AA17" i="36"/>
  <c r="CQ46" i="36"/>
  <c r="CA176" i="36"/>
  <c r="BP26" i="36"/>
  <c r="CS176" i="36"/>
  <c r="AA47" i="36"/>
  <c r="BP177" i="36"/>
  <c r="E17" i="36"/>
  <c r="AR179" i="36"/>
  <c r="BL24" i="36"/>
  <c r="D42" i="36"/>
  <c r="BI179" i="36"/>
  <c r="CG17" i="36"/>
  <c r="CZ48" i="36"/>
  <c r="CZ11" i="36"/>
  <c r="CE52" i="36"/>
  <c r="U32" i="36"/>
  <c r="CX17" i="36"/>
  <c r="BV177" i="36"/>
  <c r="G17" i="36"/>
  <c r="AP6" i="36"/>
  <c r="G46" i="36"/>
  <c r="BF30" i="36"/>
  <c r="CO35" i="36"/>
  <c r="CH26" i="36"/>
  <c r="L6" i="36"/>
  <c r="AW181" i="36"/>
  <c r="BK14" i="36"/>
  <c r="P181" i="36"/>
  <c r="CP180" i="36"/>
  <c r="BO181" i="36"/>
  <c r="AH30" i="36"/>
  <c r="H10" i="36"/>
  <c r="P27" i="36"/>
  <c r="AL4" i="36"/>
  <c r="S177" i="36"/>
  <c r="AW43" i="36"/>
  <c r="K51" i="36"/>
  <c r="CA38" i="36"/>
  <c r="BU9" i="36"/>
  <c r="N15" i="36"/>
  <c r="W20" i="36"/>
  <c r="J47" i="36"/>
  <c r="P177" i="36"/>
  <c r="BD177" i="36"/>
  <c r="K180" i="36"/>
  <c r="U177" i="36"/>
  <c r="CP175" i="36"/>
  <c r="BW15" i="36"/>
  <c r="F173" i="36"/>
  <c r="CX21" i="36"/>
  <c r="D41" i="36"/>
  <c r="AV32" i="36"/>
  <c r="BG179" i="36"/>
  <c r="G44" i="36"/>
  <c r="E26" i="36"/>
  <c r="BJ36" i="36"/>
  <c r="AY14" i="36"/>
  <c r="F18" i="36"/>
  <c r="O8" i="36"/>
  <c r="BT51" i="36"/>
  <c r="S45" i="36"/>
  <c r="AZ15" i="36"/>
  <c r="CY34" i="36"/>
  <c r="AM30" i="36"/>
  <c r="BG23" i="36"/>
  <c r="CV38" i="36"/>
  <c r="AO43" i="36"/>
  <c r="P38" i="36"/>
  <c r="CF36" i="36"/>
  <c r="U46" i="36"/>
  <c r="O17" i="36"/>
  <c r="BM31" i="36"/>
  <c r="O23" i="36"/>
  <c r="BA35" i="36"/>
  <c r="CF15" i="36"/>
  <c r="BD22" i="36"/>
  <c r="J11" i="36"/>
  <c r="CB33" i="36"/>
  <c r="CQ30" i="36"/>
  <c r="I13" i="36"/>
  <c r="BA32" i="36"/>
  <c r="BI176" i="36"/>
  <c r="CD22" i="36"/>
  <c r="CH51" i="36"/>
  <c r="AR177" i="36"/>
  <c r="BK176" i="36"/>
  <c r="BT47" i="36"/>
  <c r="BT45" i="36"/>
  <c r="BO49" i="36"/>
  <c r="BG18" i="36"/>
  <c r="CV173" i="36"/>
  <c r="W12" i="36"/>
  <c r="AH7" i="36"/>
  <c r="CP41" i="36"/>
  <c r="AG42" i="36"/>
  <c r="BL26" i="36"/>
  <c r="CB179" i="36"/>
  <c r="K42" i="36"/>
  <c r="AT37" i="36"/>
  <c r="AG26" i="36"/>
  <c r="AG179" i="36"/>
  <c r="N179" i="36"/>
  <c r="W179" i="36"/>
  <c r="AC13" i="36"/>
  <c r="CV39" i="36"/>
  <c r="AQ40" i="36"/>
  <c r="BS41" i="36"/>
  <c r="AG181" i="36"/>
  <c r="H51" i="36"/>
  <c r="CP16" i="36"/>
  <c r="G49" i="36"/>
  <c r="AX29" i="36"/>
  <c r="BB34" i="36"/>
  <c r="E47" i="36"/>
  <c r="L27" i="36"/>
  <c r="X21" i="36"/>
  <c r="W35" i="36"/>
  <c r="BN23" i="36"/>
  <c r="CQ180" i="36"/>
  <c r="I179" i="36"/>
  <c r="Z28" i="36"/>
  <c r="CV35" i="36"/>
  <c r="AT17" i="36"/>
  <c r="BR47" i="36"/>
  <c r="AL10" i="36"/>
  <c r="BQ43" i="36"/>
  <c r="G21" i="36"/>
  <c r="AD21" i="36"/>
  <c r="AN52" i="36"/>
  <c r="BP176" i="36"/>
  <c r="CQ48" i="36"/>
  <c r="AZ20" i="36"/>
  <c r="AM9" i="36"/>
  <c r="CO48" i="36"/>
  <c r="CX48" i="36"/>
  <c r="X177" i="36"/>
  <c r="AP176" i="36"/>
  <c r="CN178" i="36"/>
  <c r="CG9" i="36"/>
  <c r="BZ47" i="36"/>
  <c r="BY41" i="36"/>
  <c r="CC43" i="36"/>
  <c r="BB47" i="36"/>
  <c r="BN177" i="36"/>
  <c r="AT8" i="36"/>
  <c r="CD15" i="36"/>
  <c r="AI48" i="36"/>
  <c r="AP177" i="36"/>
  <c r="S21" i="36"/>
  <c r="AX48" i="36"/>
  <c r="BR175" i="36"/>
  <c r="BE41" i="36"/>
  <c r="CF51" i="36"/>
  <c r="CP47" i="36"/>
  <c r="BM8" i="36"/>
  <c r="AU176" i="36"/>
  <c r="Q7" i="36"/>
  <c r="AP52" i="36"/>
  <c r="CM173" i="36"/>
  <c r="AD18" i="36"/>
  <c r="M18" i="36"/>
  <c r="CX16" i="36"/>
  <c r="BB43" i="36"/>
  <c r="BS52" i="36"/>
  <c r="AE180" i="36"/>
  <c r="AK32" i="36"/>
  <c r="AS15" i="36"/>
  <c r="CQ12" i="36"/>
  <c r="AY51" i="36"/>
  <c r="AF179" i="36"/>
  <c r="AD32" i="36"/>
  <c r="I6" i="36"/>
  <c r="BJ50" i="36"/>
  <c r="AJ31" i="36"/>
  <c r="AM20" i="36"/>
  <c r="AX15" i="36"/>
  <c r="CW39" i="36"/>
  <c r="AV41" i="36"/>
  <c r="I21" i="36"/>
  <c r="BW31" i="36"/>
  <c r="AS31" i="36"/>
  <c r="G51" i="36"/>
  <c r="AM51" i="36"/>
  <c r="AB45" i="36"/>
  <c r="BO52" i="36"/>
  <c r="BS15" i="36"/>
  <c r="BD9" i="36"/>
  <c r="R36" i="36"/>
  <c r="T17" i="36"/>
  <c r="AK177" i="36"/>
  <c r="CM176" i="36"/>
  <c r="X7" i="36"/>
  <c r="BT32" i="36"/>
  <c r="CB20" i="36"/>
  <c r="AZ6" i="36"/>
  <c r="AX35" i="36"/>
  <c r="AN43" i="36"/>
  <c r="AA177" i="36"/>
  <c r="AS48" i="36"/>
  <c r="CT47" i="36"/>
  <c r="C47" i="36"/>
  <c r="BZ4" i="36"/>
  <c r="AZ19" i="36"/>
  <c r="AD7" i="36"/>
  <c r="I18" i="36"/>
  <c r="AF47" i="36"/>
  <c r="AR173" i="36"/>
  <c r="J40" i="36"/>
  <c r="AI21" i="36"/>
  <c r="V6" i="36"/>
  <c r="CB176" i="36"/>
  <c r="H23" i="36"/>
  <c r="AH45" i="36"/>
  <c r="AI29" i="36"/>
  <c r="CM50" i="36"/>
  <c r="K15" i="36"/>
  <c r="O47" i="36"/>
  <c r="CR177" i="36"/>
  <c r="BO51" i="36"/>
  <c r="O180" i="36"/>
  <c r="AA51" i="36"/>
  <c r="DC13" i="35"/>
  <c r="AC11" i="36"/>
  <c r="AN181" i="36"/>
  <c r="CN14" i="36"/>
  <c r="BN32" i="36"/>
  <c r="AN35" i="36"/>
  <c r="CD176" i="36"/>
  <c r="BF20" i="36"/>
  <c r="CQ41" i="36"/>
  <c r="CW8" i="36"/>
  <c r="R23" i="36"/>
  <c r="AI30" i="36"/>
  <c r="E36" i="36"/>
  <c r="CM17" i="36"/>
  <c r="AD39" i="36"/>
  <c r="CB51" i="36"/>
  <c r="AT20" i="36"/>
  <c r="CZ35" i="36"/>
  <c r="AW39" i="36"/>
  <c r="AJ35" i="36"/>
  <c r="AR4" i="36"/>
  <c r="CN15" i="36"/>
  <c r="K17" i="36"/>
  <c r="CO39" i="36"/>
  <c r="BB41" i="36"/>
  <c r="BX181" i="36"/>
  <c r="AF38" i="36"/>
  <c r="BV50" i="36"/>
  <c r="CX19" i="36"/>
  <c r="BX10" i="36"/>
  <c r="CM179" i="36"/>
  <c r="BX4" i="36"/>
  <c r="AR176" i="36"/>
  <c r="H176" i="36"/>
  <c r="I17" i="36"/>
  <c r="BA21" i="36"/>
  <c r="C41" i="36"/>
  <c r="AH179" i="36"/>
  <c r="Q181" i="36"/>
  <c r="AH33" i="36"/>
  <c r="AH23" i="36"/>
  <c r="CG47" i="36"/>
  <c r="AS8" i="36"/>
  <c r="BL40" i="36"/>
  <c r="BE50" i="36"/>
  <c r="CD9" i="36"/>
  <c r="CM11" i="36"/>
  <c r="W42" i="36"/>
  <c r="AG33" i="36"/>
  <c r="N45" i="36"/>
  <c r="CU36" i="36"/>
  <c r="BN6" i="36"/>
  <c r="K11" i="36"/>
  <c r="H16" i="36"/>
  <c r="AI10" i="36"/>
  <c r="AZ17" i="36"/>
  <c r="BD31" i="36"/>
  <c r="BP42" i="36"/>
  <c r="BG42" i="36"/>
  <c r="V20" i="36"/>
  <c r="BS43" i="36"/>
  <c r="AA21" i="36"/>
  <c r="AO179" i="36"/>
  <c r="D10" i="36"/>
  <c r="BL15" i="36"/>
  <c r="CW173" i="36"/>
  <c r="AE179" i="36"/>
  <c r="CW21" i="36"/>
  <c r="BY48" i="36"/>
  <c r="BF29" i="36"/>
  <c r="N18" i="36"/>
  <c r="AF6" i="36"/>
  <c r="Z30" i="36"/>
  <c r="AV15" i="36"/>
  <c r="BW51" i="36"/>
  <c r="AO8" i="36"/>
  <c r="AA31" i="36"/>
  <c r="L33" i="36"/>
  <c r="H42" i="36"/>
  <c r="AE43" i="36"/>
  <c r="CQ21" i="36"/>
  <c r="BC10" i="36"/>
  <c r="AT6" i="36"/>
  <c r="AA39" i="36"/>
  <c r="O50" i="36"/>
  <c r="CD7" i="36"/>
  <c r="BG32" i="36"/>
  <c r="BC9" i="36"/>
  <c r="BD49" i="36"/>
  <c r="Q39" i="36"/>
  <c r="AH174" i="36"/>
  <c r="AG11" i="36"/>
  <c r="AL48" i="36"/>
  <c r="AC20" i="36"/>
  <c r="AT29" i="36"/>
  <c r="C50" i="36"/>
  <c r="BF40" i="36"/>
  <c r="F32" i="36"/>
  <c r="BU20" i="36"/>
  <c r="Y13" i="36"/>
  <c r="AD25" i="36"/>
  <c r="BA176" i="36"/>
  <c r="BT41" i="36"/>
  <c r="BW26" i="36"/>
  <c r="AV6" i="36"/>
  <c r="BY10" i="36"/>
  <c r="BM24" i="36"/>
  <c r="CE8" i="36"/>
  <c r="BE9" i="36"/>
  <c r="S51" i="36"/>
  <c r="Z7" i="36"/>
  <c r="BI28" i="36"/>
  <c r="AO51" i="36"/>
  <c r="V174" i="36"/>
  <c r="BO5" i="36"/>
  <c r="AX40" i="36"/>
  <c r="AL29" i="36"/>
  <c r="CZ39" i="36"/>
  <c r="F37" i="36"/>
  <c r="T32" i="36"/>
  <c r="BK29" i="36"/>
  <c r="BO28" i="36"/>
  <c r="D22" i="36"/>
  <c r="D40" i="36"/>
  <c r="CM51" i="36"/>
  <c r="F36" i="36"/>
  <c r="AL21" i="36"/>
  <c r="AL5" i="36"/>
  <c r="CC49" i="36"/>
  <c r="CQ16" i="36"/>
  <c r="BI6" i="36"/>
  <c r="AD23" i="36"/>
  <c r="BR41" i="36"/>
  <c r="M30" i="36"/>
  <c r="AH16" i="36"/>
  <c r="BC35" i="36"/>
  <c r="R41" i="36"/>
  <c r="CZ7" i="36"/>
  <c r="AP35" i="36"/>
  <c r="AP32" i="36"/>
  <c r="BU35" i="36"/>
  <c r="N28" i="36"/>
  <c r="BE37" i="36"/>
  <c r="S15" i="36"/>
  <c r="AI5" i="36"/>
  <c r="BC37" i="36"/>
  <c r="O49" i="36"/>
  <c r="I49" i="36"/>
  <c r="AU49" i="36"/>
  <c r="BL49" i="36"/>
  <c r="CS14" i="36"/>
  <c r="BJ14" i="36"/>
  <c r="C27" i="36"/>
  <c r="CF5" i="36"/>
  <c r="BM5" i="36"/>
  <c r="M38" i="36"/>
  <c r="BD6" i="36"/>
  <c r="CA177" i="36"/>
  <c r="F21" i="36"/>
  <c r="S22" i="36"/>
  <c r="AS177" i="36"/>
  <c r="BU25" i="36"/>
  <c r="AT30" i="36"/>
  <c r="AL52" i="36"/>
  <c r="AT42" i="36"/>
  <c r="U4" i="36"/>
  <c r="V7" i="36"/>
  <c r="AG180" i="36"/>
  <c r="BW181" i="36"/>
  <c r="BP51" i="36"/>
  <c r="CG7" i="36"/>
  <c r="CG8" i="36"/>
  <c r="CF4" i="36"/>
  <c r="P16" i="36"/>
  <c r="AD8" i="36"/>
  <c r="BG176" i="36"/>
  <c r="CV37" i="36"/>
  <c r="CY11" i="36"/>
  <c r="BQ173" i="36"/>
  <c r="CC9" i="36"/>
  <c r="CB50" i="36"/>
  <c r="BQ48" i="36"/>
  <c r="E181" i="36"/>
  <c r="G31" i="36"/>
  <c r="CQ36" i="36"/>
  <c r="CD28" i="36"/>
  <c r="H13" i="36"/>
  <c r="C49" i="36"/>
  <c r="G38" i="36"/>
  <c r="CC42" i="36"/>
  <c r="T13" i="36"/>
  <c r="CD24" i="36"/>
  <c r="L45" i="36"/>
  <c r="AB181" i="36"/>
  <c r="CN37" i="36"/>
  <c r="AJ25" i="36"/>
  <c r="G19" i="36"/>
  <c r="CH15" i="36"/>
  <c r="AV37" i="36"/>
  <c r="J31" i="36"/>
  <c r="H30" i="36"/>
  <c r="Z10" i="36"/>
  <c r="AG27" i="36"/>
  <c r="BR176" i="36"/>
  <c r="BG14" i="36"/>
  <c r="O4" i="36"/>
  <c r="CM26" i="36"/>
  <c r="F5" i="36"/>
  <c r="CO177" i="36"/>
  <c r="BT176" i="36"/>
  <c r="BC175" i="36"/>
  <c r="G10" i="36"/>
  <c r="F22" i="36"/>
  <c r="F49" i="36"/>
  <c r="AK35" i="36"/>
  <c r="AW15" i="36"/>
  <c r="BC39" i="36"/>
  <c r="CV21" i="36"/>
  <c r="AY25" i="36"/>
  <c r="CA6" i="36"/>
  <c r="BE18" i="36"/>
  <c r="BE19" i="36"/>
  <c r="R179" i="36"/>
  <c r="CN17" i="36"/>
  <c r="CO49" i="36"/>
  <c r="AI38" i="36"/>
  <c r="Y31" i="36"/>
  <c r="CQ26" i="36"/>
  <c r="BN39" i="36"/>
  <c r="BH179" i="36"/>
  <c r="X36" i="36"/>
  <c r="CZ12" i="36"/>
  <c r="BU47" i="36"/>
  <c r="F11" i="36"/>
  <c r="CS28" i="36"/>
  <c r="CW5" i="36"/>
  <c r="W27" i="36"/>
  <c r="BM176" i="36"/>
  <c r="AH18" i="36"/>
  <c r="H50" i="36"/>
  <c r="CP18" i="36"/>
  <c r="BE181" i="36"/>
  <c r="BV22" i="36"/>
  <c r="BH43" i="36"/>
  <c r="AC26" i="36"/>
  <c r="BR26" i="36"/>
  <c r="BT177" i="36"/>
  <c r="V26" i="36"/>
  <c r="AP21" i="36"/>
  <c r="BY18" i="36"/>
  <c r="Z45" i="36"/>
  <c r="BO37" i="36"/>
  <c r="CU180" i="36"/>
  <c r="BG181" i="36"/>
  <c r="BP47" i="36"/>
  <c r="D179" i="36"/>
  <c r="CY24" i="36"/>
  <c r="AZ176" i="36"/>
  <c r="BJ49" i="36"/>
  <c r="AT178" i="36"/>
  <c r="AH178" i="36"/>
  <c r="AL39" i="36"/>
  <c r="BA25" i="36"/>
  <c r="CV9" i="36"/>
  <c r="BI8" i="36"/>
  <c r="K179" i="36"/>
  <c r="CR18" i="36"/>
  <c r="J37" i="36"/>
  <c r="BK34" i="36"/>
  <c r="AR24" i="36"/>
  <c r="BC18" i="36"/>
  <c r="K35" i="36"/>
  <c r="CF7" i="36"/>
  <c r="AT180" i="36"/>
  <c r="BC177" i="36"/>
  <c r="AZ11" i="36"/>
  <c r="Y33" i="36"/>
  <c r="BL19" i="36"/>
  <c r="E49" i="36"/>
  <c r="R22" i="36"/>
  <c r="P49" i="36"/>
  <c r="X15" i="36"/>
  <c r="CB23" i="36"/>
  <c r="X179" i="36"/>
  <c r="BL8" i="36"/>
  <c r="CY10" i="36"/>
  <c r="CE41" i="36"/>
  <c r="AD29" i="36"/>
  <c r="CT36" i="36"/>
  <c r="BO180" i="36"/>
  <c r="BG8" i="36"/>
  <c r="AP15" i="36"/>
  <c r="BP173" i="36"/>
  <c r="CA29" i="36"/>
  <c r="CT176" i="36"/>
  <c r="AA43" i="36"/>
  <c r="W50" i="36"/>
  <c r="X18" i="36"/>
  <c r="AJ5" i="36"/>
  <c r="BD45" i="36"/>
  <c r="AJ36" i="36"/>
  <c r="U6" i="36"/>
  <c r="AX178" i="36"/>
  <c r="X26" i="36"/>
  <c r="S20" i="36"/>
  <c r="CH5" i="36"/>
  <c r="BF6" i="36"/>
  <c r="CE45" i="36"/>
  <c r="CY7" i="36"/>
  <c r="BN15" i="36"/>
  <c r="J28" i="36"/>
  <c r="H47" i="36"/>
  <c r="AW31" i="36"/>
  <c r="CE181" i="36"/>
  <c r="AI178" i="36"/>
  <c r="AW173" i="36"/>
  <c r="Y175" i="36"/>
  <c r="BQ175" i="36"/>
  <c r="BL50" i="36"/>
  <c r="AI27" i="36"/>
  <c r="BZ8" i="36"/>
  <c r="AQ179" i="36"/>
  <c r="S178" i="36"/>
  <c r="BU22" i="36"/>
  <c r="P26" i="36"/>
  <c r="CS180" i="36"/>
  <c r="AW175" i="36"/>
  <c r="BX20" i="36"/>
  <c r="BW5" i="36"/>
  <c r="AT173" i="36"/>
  <c r="AV27" i="36"/>
  <c r="CH30" i="36"/>
  <c r="AO48" i="36"/>
  <c r="C9" i="36"/>
  <c r="BX30" i="36"/>
  <c r="BY7" i="36"/>
  <c r="BS36" i="36"/>
  <c r="CY47" i="36"/>
  <c r="CQ176" i="36"/>
  <c r="BG20" i="36"/>
  <c r="CS27" i="36"/>
  <c r="CO24" i="36"/>
  <c r="N173" i="36"/>
  <c r="BW19" i="36"/>
  <c r="AJ176" i="36"/>
  <c r="O27" i="36"/>
  <c r="AH31" i="36"/>
  <c r="BY4" i="36"/>
  <c r="AJ181" i="36"/>
  <c r="BD21" i="36"/>
  <c r="CO19" i="36"/>
  <c r="BA178" i="36"/>
  <c r="O174" i="36"/>
  <c r="CA41" i="36"/>
  <c r="CW19" i="36"/>
  <c r="BX32" i="36"/>
  <c r="Q177" i="36"/>
  <c r="BH176" i="36"/>
  <c r="X27" i="36"/>
  <c r="CW174" i="36"/>
  <c r="J124" i="38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F4" i="7" s="1"/>
  <c r="H4" i="7" s="1"/>
  <c r="D27" i="9" s="1"/>
  <c r="R123" i="38"/>
  <c r="W123" i="38"/>
  <c r="O123" i="38"/>
  <c r="F4" i="8" l="1"/>
  <c r="D11" i="9"/>
  <c r="E11" i="9" s="1"/>
  <c r="F10" i="7"/>
  <c r="H10" i="7" s="1"/>
  <c r="D14" i="9"/>
  <c r="E14" i="9" s="1"/>
  <c r="D10" i="7"/>
  <c r="N10" i="7" s="1"/>
  <c r="D4" i="8"/>
  <c r="D16" i="9" s="1"/>
  <c r="D12" i="9"/>
  <c r="CI13" i="36"/>
  <c r="CL13" i="36"/>
  <c r="CJ13" i="36"/>
  <c r="CK13" i="36"/>
  <c r="BO13" i="36"/>
  <c r="CC13" i="36"/>
  <c r="AY13" i="36"/>
  <c r="AN13" i="36"/>
  <c r="AL13" i="36"/>
  <c r="BB13" i="36"/>
  <c r="CA13" i="36"/>
  <c r="BC13" i="36"/>
  <c r="AZ13" i="36"/>
  <c r="BX13" i="36"/>
  <c r="AT13" i="36"/>
  <c r="BZ13" i="36"/>
  <c r="BK13" i="36"/>
  <c r="AI13" i="36"/>
  <c r="CF13" i="36"/>
  <c r="BL13" i="36"/>
  <c r="BR13" i="36"/>
  <c r="AW13" i="36"/>
  <c r="AP13" i="36"/>
  <c r="AQ13" i="36"/>
  <c r="BP13" i="36"/>
  <c r="AR13" i="36"/>
  <c r="AJ13" i="36"/>
  <c r="BS13" i="36"/>
  <c r="BT13" i="36"/>
  <c r="CE13" i="36"/>
  <c r="AX13" i="36"/>
  <c r="CB13" i="36"/>
  <c r="AU13" i="36"/>
  <c r="BE13" i="36"/>
  <c r="BY13" i="36"/>
  <c r="AK13" i="36"/>
  <c r="AV13" i="36"/>
  <c r="AS13" i="36"/>
  <c r="BI13" i="36"/>
  <c r="BH13" i="36"/>
  <c r="BQ13" i="36"/>
  <c r="BG13" i="36"/>
  <c r="CG13" i="36"/>
  <c r="BM13" i="36"/>
  <c r="CH13" i="36"/>
  <c r="AM13" i="36"/>
  <c r="AO13" i="36"/>
  <c r="BA13" i="36"/>
  <c r="CD13" i="36"/>
  <c r="BF13" i="36"/>
  <c r="BV13" i="36"/>
  <c r="BW13" i="36"/>
  <c r="BD13" i="36"/>
  <c r="BN13" i="36"/>
  <c r="BJ13" i="36"/>
  <c r="BU13" i="36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D17" i="9" s="1"/>
  <c r="E17" i="9" s="1"/>
  <c r="W124" i="38"/>
  <c r="D26" i="9" s="1"/>
  <c r="E26" i="9" s="1"/>
  <c r="R124" i="38"/>
  <c r="J4" i="8" s="1"/>
  <c r="D25" i="9" s="1"/>
  <c r="E25" i="9" s="1"/>
  <c r="O124" i="38"/>
  <c r="D20" i="9" s="1"/>
  <c r="E20" i="9" s="1"/>
  <c r="L10" i="7" l="1"/>
  <c r="J10" i="7"/>
  <c r="L4" i="8"/>
  <c r="D22" i="9" s="1"/>
  <c r="E22" i="9" s="1"/>
  <c r="D23" i="9"/>
  <c r="E23" i="9" s="1"/>
  <c r="D13" i="9"/>
  <c r="H4" i="8"/>
  <c r="D28" i="9" s="1"/>
  <c r="I208" i="38"/>
  <c r="X259" i="38"/>
  <c r="N4" i="8"/>
  <c r="D19" i="9" s="1"/>
  <c r="E19" i="9" s="1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U188" i="38" s="1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 l="1"/>
  <c r="U367" i="38"/>
  <c r="U130" i="38"/>
  <c r="U258" i="38"/>
  <c r="U186" i="38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V1045" i="27" s="1"/>
  <c r="AJ1045" i="27" s="1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V1083" i="27" s="1"/>
  <c r="AJ1083" i="27" s="1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R912" i="22"/>
  <c r="R272" i="22"/>
  <c r="R348" i="22"/>
  <c r="R878" i="22"/>
  <c r="R846" i="22"/>
  <c r="R851" i="22"/>
  <c r="R849" i="22"/>
  <c r="R856" i="22"/>
  <c r="R141" i="22"/>
  <c r="R120" i="22"/>
  <c r="R821" i="22"/>
  <c r="V1007" i="27" s="1"/>
  <c r="AJ1007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V1099" i="27" s="1"/>
  <c r="AJ1099" i="27" s="1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098" i="27" s="1"/>
  <c r="AJ1098" i="27" s="1"/>
  <c r="R685" i="22"/>
  <c r="R703" i="22"/>
  <c r="R381" i="22"/>
  <c r="R107" i="22"/>
  <c r="V965" i="27" s="1"/>
  <c r="AJ965" i="27" s="1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V1085" i="27" s="1"/>
  <c r="AJ1085" i="27" s="1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1010" i="27" s="1"/>
  <c r="AJ1010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V1072" i="27" s="1"/>
  <c r="AJ1072" i="27" s="1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V1119" i="27" s="1"/>
  <c r="AJ1119" i="27" s="1"/>
  <c r="R473" i="22"/>
  <c r="R354" i="22"/>
  <c r="R521" i="22"/>
  <c r="R818" i="22"/>
  <c r="V1120" i="27" s="1"/>
  <c r="AJ1120" i="27" s="1"/>
  <c r="R836" i="22"/>
  <c r="R806" i="22"/>
  <c r="R630" i="22"/>
  <c r="V292" i="27" s="1"/>
  <c r="AJ292" i="27" s="1"/>
  <c r="R756" i="22"/>
  <c r="R604" i="22"/>
  <c r="R123" i="22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R157" i="22"/>
  <c r="R673" i="22"/>
  <c r="R324" i="22"/>
  <c r="R316" i="22"/>
  <c r="R353" i="22"/>
  <c r="R21" i="22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V1095" i="27" l="1"/>
  <c r="AJ1095" i="27" s="1"/>
  <c r="V1112" i="27"/>
  <c r="AJ1112" i="27" s="1"/>
  <c r="V1118" i="27"/>
  <c r="AJ1118" i="27" s="1"/>
  <c r="V1117" i="27"/>
  <c r="AJ1117" i="27" s="1"/>
  <c r="V1116" i="27"/>
  <c r="AJ1116" i="27" s="1"/>
  <c r="V1115" i="27"/>
  <c r="AJ1115" i="27" s="1"/>
  <c r="V1114" i="27"/>
  <c r="AJ1114" i="27" s="1"/>
  <c r="V1113" i="27"/>
  <c r="AJ1113" i="27" s="1"/>
  <c r="V1108" i="27"/>
  <c r="AJ1108" i="27" s="1"/>
  <c r="V1111" i="27"/>
  <c r="AJ1111" i="27" s="1"/>
  <c r="V1110" i="27"/>
  <c r="AJ1110" i="27" s="1"/>
  <c r="V1074" i="27"/>
  <c r="AJ1074" i="27" s="1"/>
  <c r="V1109" i="27"/>
  <c r="AJ1109" i="27" s="1"/>
  <c r="V1086" i="27"/>
  <c r="AJ1086" i="27" s="1"/>
  <c r="V1087" i="27"/>
  <c r="AJ1087" i="27" s="1"/>
  <c r="V1105" i="27"/>
  <c r="AJ1105" i="27" s="1"/>
  <c r="V1107" i="27"/>
  <c r="AJ1107" i="27" s="1"/>
  <c r="V1104" i="27"/>
  <c r="AJ1104" i="27" s="1"/>
  <c r="V867" i="27"/>
  <c r="AJ867" i="27" s="1"/>
  <c r="V1106" i="27"/>
  <c r="AJ1106" i="27" s="1"/>
  <c r="V1102" i="27"/>
  <c r="AJ1102" i="27" s="1"/>
  <c r="V1103" i="27"/>
  <c r="AJ1103" i="27" s="1"/>
  <c r="V1101" i="27"/>
  <c r="AJ1101" i="27" s="1"/>
  <c r="V536" i="27"/>
  <c r="AJ536" i="27" s="1"/>
  <c r="V1100" i="27"/>
  <c r="AJ1100" i="27" s="1"/>
  <c r="V1094" i="27"/>
  <c r="AJ1094" i="27" s="1"/>
  <c r="V190" i="27"/>
  <c r="AJ190" i="27" s="1"/>
  <c r="V1097" i="27"/>
  <c r="AJ1097" i="27" s="1"/>
  <c r="V1096" i="27"/>
  <c r="AJ1096" i="27" s="1"/>
  <c r="V1084" i="27"/>
  <c r="AJ1084" i="27" s="1"/>
  <c r="V1092" i="27"/>
  <c r="AJ1092" i="27" s="1"/>
  <c r="V1093" i="27"/>
  <c r="AJ1093" i="27" s="1"/>
  <c r="V1091" i="27"/>
  <c r="AJ1091" i="27" s="1"/>
  <c r="V1090" i="27"/>
  <c r="AJ1090" i="27" s="1"/>
  <c r="V130" i="27"/>
  <c r="AJ130" i="27" s="1"/>
  <c r="V1089" i="27"/>
  <c r="AJ1089" i="27" s="1"/>
  <c r="V131" i="27"/>
  <c r="AJ131" i="27" s="1"/>
  <c r="V1088" i="27"/>
  <c r="AJ1088" i="27" s="1"/>
  <c r="V1081" i="27"/>
  <c r="AJ1081" i="27" s="1"/>
  <c r="V1080" i="27"/>
  <c r="AJ1080" i="27" s="1"/>
  <c r="V1082" i="27"/>
  <c r="AJ1082" i="27" s="1"/>
  <c r="V1078" i="27"/>
  <c r="AJ1078" i="27" s="1"/>
  <c r="V1079" i="27"/>
  <c r="AJ1079" i="27" s="1"/>
  <c r="V1077" i="27"/>
  <c r="AJ1077" i="27" s="1"/>
  <c r="V1076" i="27"/>
  <c r="AJ1076" i="27" s="1"/>
  <c r="V1075" i="27"/>
  <c r="AJ1075" i="27" s="1"/>
  <c r="V1069" i="27"/>
  <c r="AJ1069" i="27" s="1"/>
  <c r="V1073" i="27"/>
  <c r="AJ1073" i="27" s="1"/>
  <c r="V1064" i="27"/>
  <c r="AJ1064" i="27" s="1"/>
  <c r="V1067" i="27"/>
  <c r="AJ1067" i="27" s="1"/>
  <c r="V1071" i="27"/>
  <c r="AJ1071" i="27" s="1"/>
  <c r="V1060" i="27"/>
  <c r="AJ1060" i="27" s="1"/>
  <c r="V1070" i="27"/>
  <c r="AJ1070" i="27" s="1"/>
  <c r="V1068" i="27"/>
  <c r="AJ1068" i="27" s="1"/>
  <c r="V1066" i="27"/>
  <c r="AJ1066" i="27" s="1"/>
  <c r="V1062" i="27"/>
  <c r="AJ1062" i="27" s="1"/>
  <c r="V1065" i="27"/>
  <c r="AJ1065" i="27" s="1"/>
  <c r="V1063" i="27"/>
  <c r="AJ1063" i="27" s="1"/>
  <c r="V1061" i="27"/>
  <c r="AJ1061" i="27" s="1"/>
  <c r="V1052" i="27"/>
  <c r="AJ1052" i="27" s="1"/>
  <c r="V1059" i="27"/>
  <c r="AJ1059" i="27" s="1"/>
  <c r="V1057" i="27"/>
  <c r="AJ1057" i="27" s="1"/>
  <c r="V1058" i="27"/>
  <c r="AJ1058" i="27" s="1"/>
  <c r="V138" i="27"/>
  <c r="AJ138" i="27" s="1"/>
  <c r="V1056" i="27"/>
  <c r="AJ1056" i="27" s="1"/>
  <c r="V54" i="27"/>
  <c r="AJ54" i="27" s="1"/>
  <c r="V1055" i="27"/>
  <c r="AJ1055" i="27" s="1"/>
  <c r="V1043" i="27"/>
  <c r="AJ1043" i="27" s="1"/>
  <c r="V1054" i="27"/>
  <c r="AJ1054" i="27" s="1"/>
  <c r="V1042" i="27"/>
  <c r="AJ1042" i="27" s="1"/>
  <c r="V1053" i="27"/>
  <c r="AJ1053" i="27" s="1"/>
  <c r="V1050" i="27"/>
  <c r="AJ1050" i="27" s="1"/>
  <c r="V1051" i="27"/>
  <c r="AJ1051" i="27" s="1"/>
  <c r="V1040" i="27"/>
  <c r="AJ1040" i="27" s="1"/>
  <c r="V1049" i="27"/>
  <c r="AJ1049" i="27" s="1"/>
  <c r="V1048" i="27"/>
  <c r="AJ1048" i="27" s="1"/>
  <c r="V1047" i="27"/>
  <c r="AJ1047" i="27" s="1"/>
  <c r="V1044" i="27"/>
  <c r="AJ1044" i="27" s="1"/>
  <c r="V1046" i="27"/>
  <c r="AJ1046" i="27" s="1"/>
  <c r="V1034" i="27"/>
  <c r="AJ1034" i="27" s="1"/>
  <c r="V1041" i="27"/>
  <c r="AJ1041" i="27" s="1"/>
  <c r="V1038" i="27"/>
  <c r="AJ1038" i="27" s="1"/>
  <c r="V1039" i="27"/>
  <c r="AJ1039" i="27" s="1"/>
  <c r="V1030" i="27"/>
  <c r="AJ1030" i="27" s="1"/>
  <c r="V1037" i="27"/>
  <c r="AJ1037" i="27" s="1"/>
  <c r="V1027" i="27"/>
  <c r="AJ1027" i="27" s="1"/>
  <c r="V1036" i="27"/>
  <c r="AJ1036" i="27" s="1"/>
  <c r="V1032" i="27"/>
  <c r="AJ1032" i="27" s="1"/>
  <c r="V1035" i="27"/>
  <c r="AJ1035" i="27" s="1"/>
  <c r="V1033" i="27"/>
  <c r="AJ1033" i="27" s="1"/>
  <c r="V1024" i="27"/>
  <c r="AJ1024" i="27" s="1"/>
  <c r="V1031" i="27"/>
  <c r="AJ1031" i="27" s="1"/>
  <c r="V1028" i="27"/>
  <c r="AJ1028" i="27" s="1"/>
  <c r="V1029" i="27"/>
  <c r="AJ1029" i="27" s="1"/>
  <c r="V876" i="27"/>
  <c r="AJ876" i="27" s="1"/>
  <c r="V1026" i="27"/>
  <c r="AJ1026" i="27" s="1"/>
  <c r="AM32" i="39"/>
  <c r="V1009" i="27"/>
  <c r="AJ1009" i="27" s="1"/>
  <c r="V1025" i="27"/>
  <c r="AJ1025" i="27" s="1"/>
  <c r="V1023" i="27"/>
  <c r="AJ1023" i="27" s="1"/>
  <c r="V1021" i="27"/>
  <c r="AJ1021" i="27" s="1"/>
  <c r="V1022" i="27"/>
  <c r="AJ1022" i="27" s="1"/>
  <c r="V1020" i="27"/>
  <c r="AJ1020" i="27" s="1"/>
  <c r="V1003" i="27"/>
  <c r="AJ1003" i="27" s="1"/>
  <c r="V1016" i="27"/>
  <c r="AJ1016" i="27" s="1"/>
  <c r="V1005" i="27"/>
  <c r="AJ1005" i="27" s="1"/>
  <c r="V1018" i="27"/>
  <c r="AJ1018" i="27" s="1"/>
  <c r="V1004" i="27"/>
  <c r="AJ1004" i="27" s="1"/>
  <c r="V1017" i="27"/>
  <c r="AJ1017" i="27" s="1"/>
  <c r="V1006" i="27"/>
  <c r="AJ1006" i="27" s="1"/>
  <c r="V1019" i="27"/>
  <c r="AJ1019" i="27" s="1"/>
  <c r="V1015" i="27"/>
  <c r="AJ1015" i="27" s="1"/>
  <c r="V1014" i="27"/>
  <c r="AJ1014" i="27" s="1"/>
  <c r="V602" i="27"/>
  <c r="AJ602" i="27" s="1"/>
  <c r="V1013" i="27"/>
  <c r="AJ1013" i="27" s="1"/>
  <c r="V991" i="27"/>
  <c r="AJ991" i="27" s="1"/>
  <c r="V1008" i="27"/>
  <c r="AJ1008" i="27" s="1"/>
  <c r="V995" i="27"/>
  <c r="AJ995" i="27" s="1"/>
  <c r="V1012" i="27"/>
  <c r="AJ1012" i="27" s="1"/>
  <c r="V994" i="27"/>
  <c r="AJ994" i="27" s="1"/>
  <c r="V1011" i="27"/>
  <c r="AJ1011" i="27" s="1"/>
  <c r="V999" i="27"/>
  <c r="AJ999" i="27" s="1"/>
  <c r="V1000" i="27"/>
  <c r="AJ1000" i="27" s="1"/>
  <c r="V934" i="27"/>
  <c r="AJ934" i="27" s="1"/>
  <c r="V1002" i="27"/>
  <c r="AJ1002" i="27" s="1"/>
  <c r="V1001" i="27"/>
  <c r="AJ1001" i="27" s="1"/>
  <c r="V998" i="27"/>
  <c r="AJ998" i="27" s="1"/>
  <c r="V997" i="27"/>
  <c r="AJ997" i="27" s="1"/>
  <c r="V996" i="27"/>
  <c r="AJ996" i="27" s="1"/>
  <c r="V976" i="27"/>
  <c r="AJ976" i="27" s="1"/>
  <c r="V992" i="27"/>
  <c r="AJ992" i="27" s="1"/>
  <c r="V974" i="27"/>
  <c r="AJ974" i="27" s="1"/>
  <c r="V990" i="27"/>
  <c r="AJ990" i="27" s="1"/>
  <c r="V970" i="27"/>
  <c r="AJ970" i="27" s="1"/>
  <c r="V986" i="27"/>
  <c r="AJ986" i="27" s="1"/>
  <c r="V977" i="27"/>
  <c r="AJ977" i="27" s="1"/>
  <c r="V993" i="27"/>
  <c r="AJ993" i="27" s="1"/>
  <c r="V972" i="27"/>
  <c r="AJ972" i="27" s="1"/>
  <c r="V988" i="27"/>
  <c r="AJ988" i="27" s="1"/>
  <c r="V971" i="27"/>
  <c r="AJ971" i="27" s="1"/>
  <c r="V987" i="27"/>
  <c r="AJ987" i="27" s="1"/>
  <c r="V973" i="27"/>
  <c r="AJ973" i="27" s="1"/>
  <c r="V989" i="27"/>
  <c r="AJ989" i="27" s="1"/>
  <c r="V985" i="27"/>
  <c r="AJ985" i="27" s="1"/>
  <c r="V983" i="27"/>
  <c r="AJ983" i="27" s="1"/>
  <c r="V769" i="27"/>
  <c r="AJ769" i="27" s="1"/>
  <c r="V984" i="27"/>
  <c r="AJ984" i="27" s="1"/>
  <c r="V981" i="27"/>
  <c r="AJ981" i="27" s="1"/>
  <c r="V982" i="27"/>
  <c r="AJ982" i="27" s="1"/>
  <c r="V136" i="27"/>
  <c r="AJ136" i="27" s="1"/>
  <c r="V980" i="27"/>
  <c r="AJ980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V926" i="27"/>
  <c r="AJ926" i="27" s="1"/>
  <c r="V930" i="27"/>
  <c r="AJ930" i="27" s="1"/>
  <c r="V927" i="27"/>
  <c r="AJ927" i="27" s="1"/>
  <c r="V928" i="27"/>
  <c r="AJ928" i="27" s="1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C4" i="36" l="1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<sst xmlns="http://schemas.openxmlformats.org/spreadsheetml/2006/main" count="18378" uniqueCount="1960">
  <si>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</si>
  <si>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</si>
  <si>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</si>
  <si>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</si>
  <si>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</si>
  <si>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</si>
  <si>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</si>
  <si>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</si>
  <si>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</si>
  <si>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</si>
  <si>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</si>
  <si>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</si>
  <si>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</si>
  <si>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</si>
  <si>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</si>
  <si>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</si>
  <si>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</si>
  <si>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</si>
  <si>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</si>
  <si>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</si>
  <si>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</si>
  <si>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</si>
  <si>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</si>
  <si>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</si>
  <si>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</si>
  <si>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</si>
  <si>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</si>
  <si>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</si>
  <si>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</si>
  <si>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</si>
  <si>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</si>
  <si>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</si>
  <si>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</si>
  <si>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</si>
  <si>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</si>
  <si>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</si>
  <si>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</si>
  <si>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</si>
  <si>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</si>
  <si>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</si>
  <si>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</si>
  <si>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</si>
  <si>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</si>
  <si>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</si>
  <si>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</si>
  <si>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</si>
  <si>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</si>
  <si>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</si>
  <si>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</si>
  <si>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</si>
  <si>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</si>
  <si>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</si>
  <si>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</si>
  <si>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</si>
  <si>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</si>
  <si>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</si>
  <si>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</si>
  <si>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</si>
  <si>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</si>
  <si>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</si>
  <si>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</si>
  <si>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</si>
  <si>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</si>
  <si>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</si>
  <si>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</si>
  <si>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</si>
  <si>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</si>
  <si>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</si>
  <si>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</si>
  <si>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</si>
  <si>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</si>
  <si>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</si>
  <si>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</si>
  <si>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</si>
  <si>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</si>
  <si>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</si>
  <si>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</si>
  <si>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</si>
  <si>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</si>
  <si>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</si>
  <si>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</si>
  <si>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</si>
  <si>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</si>
  <si>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</si>
  <si>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</si>
  <si>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</si>
  <si>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</si>
  <si>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</si>
  <si>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</si>
  <si>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</si>
  <si>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</si>
  <si>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</si>
  <si>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</si>
  <si>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</si>
  <si>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</si>
  <si>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</si>
  <si>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</si>
  <si>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</si>
  <si>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</si>
  <si>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</si>
  <si>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</si>
  <si>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</si>
  <si>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</si>
  <si>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</si>
  <si>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</si>
  <si>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</si>
  <si>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</si>
  <si>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</si>
  <si>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</si>
  <si>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</si>
  <si>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</si>
  <si>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</si>
  <si>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</si>
  <si>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</si>
  <si>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</si>
  <si>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</si>
  <si>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</si>
  <si>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</si>
  <si>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</si>
  <si>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</si>
  <si>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</si>
  <si>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</si>
  <si>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</si>
  <si>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</si>
  <si>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</si>
  <si>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</si>
  <si>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</si>
  <si>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</si>
  <si>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</si>
  <si>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</si>
  <si>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</si>
  <si>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</si>
  <si>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</si>
  <si>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</si>
  <si>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</si>
  <si>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</si>
  <si>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</si>
  <si>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</si>
  <si>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</si>
  <si>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</si>
  <si>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</si>
  <si>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</si>
  <si>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</si>
  <si>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</si>
  <si>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</si>
  <si>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</si>
  <si>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</si>
  <si>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</si>
  <si>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</si>
  <si>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</si>
  <si>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</si>
  <si>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</si>
  <si>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</si>
  <si>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</si>
  <si>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</si>
  <si>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</si>
  <si>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</si>
  <si>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</si>
  <si>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</si>
  <si>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</si>
  <si>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</si>
  <si>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</si>
  <si>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</si>
  <si>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</si>
  <si>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</si>
  <si>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</si>
  <si>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</si>
  <si>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</si>
  <si>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</si>
  <si>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</si>
  <si>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</si>
  <si>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</si>
  <si>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</si>
  <si>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</si>
  <si>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</si>
  <si>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</si>
  <si>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</si>
  <si>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</si>
  <si>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</si>
  <si>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</si>
  <si>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</si>
  <si>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</si>
  <si>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</si>
  <si>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</si>
  <si>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</si>
  <si>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</si>
  <si>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</si>
  <si>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</si>
  <si>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</si>
  <si>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</si>
  <si>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</si>
  <si>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</si>
  <si>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</si>
  <si>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</si>
  <si>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</si>
  <si>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</si>
  <si>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</si>
  <si>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</si>
  <si>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</si>
  <si>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</si>
  <si>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</si>
  <si>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</si>
  <si>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</si>
  <si>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</si>
  <si>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</si>
  <si>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</si>
  <si>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</si>
  <si>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</si>
  <si>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</si>
  <si>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</si>
  <si>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</si>
  <si>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</si>
  <si>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</si>
  <si>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</si>
  <si>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</si>
  <si>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</si>
  <si>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</si>
  <si>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</si>
  <si>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</si>
  <si>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</si>
  <si>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</si>
  <si>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</si>
  <si>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</si>
  <si>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</si>
  <si>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</si>
  <si>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</si>
  <si>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</si>
  <si>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</si>
  <si>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</si>
  <si>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</si>
  <si>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</si>
  <si>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</si>
  <si>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</si>
  <si>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</si>
  <si>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</si>
  <si>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</si>
  <si>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</si>
  <si>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</si>
  <si>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</si>
  <si>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</si>
  <si>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</si>
  <si>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</si>
  <si>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</si>
  <si>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</si>
  <si>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</si>
  <si>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</si>
  <si>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</si>
  <si>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</si>
  <si>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</si>
  <si>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</si>
  <si>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</si>
  <si>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</si>
  <si>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</si>
  <si>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</si>
  <si>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</si>
  <si>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</si>
  <si>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</si>
  <si>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</si>
  <si>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</si>
  <si>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</si>
  <si>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</si>
  <si>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</si>
  <si>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</si>
  <si>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</si>
  <si>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</si>
  <si>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</si>
  <si>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</si>
  <si>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</si>
  <si>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</si>
  <si>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</si>
  <si>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</si>
  <si>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</si>
  <si>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</si>
  <si>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</si>
  <si>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</si>
  <si>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</si>
  <si>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</si>
  <si>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</si>
  <si>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</si>
  <si>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</si>
  <si>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</si>
  <si>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</si>
  <si>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</si>
  <si>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</si>
  <si>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</si>
  <si>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</si>
  <si>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</si>
  <si>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</si>
  <si>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</si>
  <si>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</si>
  <si>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</si>
  <si>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</si>
  <si>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</si>
  <si>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</si>
  <si>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</si>
  <si>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</si>
  <si>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</si>
  <si>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</si>
  <si>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</si>
  <si>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</si>
  <si>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</si>
  <si>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</si>
  <si>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</si>
  <si>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</si>
  <si>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</si>
  <si>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</si>
  <si>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</si>
  <si>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</si>
  <si>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</si>
  <si>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</si>
  <si>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</si>
  <si>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</si>
  <si>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</si>
  <si>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</si>
  <si>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</si>
  <si>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</si>
  <si>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</si>
  <si>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</si>
  <si>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</si>
  <si>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</si>
  <si>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</si>
  <si>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</si>
  <si>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</si>
  <si>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</si>
  <si>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</si>
  <si>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</si>
  <si>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</si>
  <si>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</si>
  <si>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</si>
  <si>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</si>
  <si>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</si>
  <si>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</si>
  <si>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</si>
  <si>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</si>
  <si>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</si>
  <si>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</si>
  <si>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</si>
  <si>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</si>
  <si>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</si>
  <si>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</si>
  <si>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</si>
  <si>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</si>
  <si>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</si>
  <si>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</si>
  <si>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</si>
  <si>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</si>
  <si>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</si>
  <si>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</si>
  <si>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</si>
  <si>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</si>
  <si>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</si>
  <si>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</si>
  <si>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</si>
  <si>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</si>
  <si>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</si>
  <si>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</si>
  <si>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</si>
  <si>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</si>
  <si>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</si>
  <si>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</si>
  <si>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</si>
  <si>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</si>
  <si>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</si>
  <si>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</si>
  <si>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</si>
  <si>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</si>
  <si>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</si>
  <si>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</si>
  <si>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</si>
  <si>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</si>
  <si>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</si>
  <si>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</si>
  <si>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</si>
  <si>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</si>
  <si>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</si>
  <si>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</si>
  <si>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</si>
  <si>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</si>
  <si>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</si>
  <si>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</si>
  <si>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</si>
  <si>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</si>
  <si>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</si>
  <si>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</si>
  <si>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</si>
  <si>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</si>
  <si>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</si>
  <si>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</si>
  <si>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</si>
  <si>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</si>
  <si>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</si>
  <si>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</si>
  <si>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</si>
  <si>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</si>
  <si>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</si>
  <si>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</si>
  <si>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</si>
  <si>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</si>
  <si>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</si>
  <si>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</si>
  <si>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</si>
  <si>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</si>
  <si>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</si>
  <si>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</si>
  <si>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</si>
  <si>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</si>
  <si>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</si>
  <si>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</si>
  <si>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</si>
  <si>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</si>
  <si>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</si>
  <si>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</si>
  <si>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</si>
  <si>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</si>
  <si>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</si>
  <si>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</si>
  <si>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</si>
  <si>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</si>
  <si>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</si>
  <si>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</si>
  <si>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</si>
  <si>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</si>
  <si>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</si>
  <si>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</si>
  <si>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</si>
  <si>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</si>
  <si>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</si>
  <si>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</si>
  <si>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</si>
  <si>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</si>
  <si>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</si>
  <si>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</si>
  <si>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</si>
  <si>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</si>
  <si>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</si>
  <si>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</si>
  <si>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</si>
  <si>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</si>
  <si>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</si>
  <si>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</si>
  <si>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</si>
  <si>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</si>
  <si>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</si>
  <si>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</si>
  <si>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</si>
  <si>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</si>
  <si>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</si>
  <si>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</si>
  <si>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</si>
  <si>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</si>
  <si>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</si>
  <si>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</si>
  <si>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</si>
  <si>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</si>
  <si>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</si>
  <si>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</si>
  <si>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</si>
  <si>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</si>
  <si>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</si>
  <si>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</si>
  <si>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</si>
  <si>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</si>
  <si>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</si>
  <si>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</si>
  <si>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</si>
  <si>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</si>
  <si>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</si>
  <si>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</si>
  <si>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</si>
  <si>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</si>
  <si>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</si>
  <si>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</si>
  <si>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</si>
  <si>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</si>
  <si>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</si>
  <si>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</si>
  <si>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</si>
  <si>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</si>
  <si>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</si>
  <si>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</si>
  <si>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</si>
  <si>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</si>
  <si>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</si>
  <si>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</si>
  <si>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</si>
  <si>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</si>
  <si>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</si>
  <si>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</si>
  <si>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</si>
  <si>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</si>
  <si>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</si>
  <si>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</si>
  <si>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</si>
  <si>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</si>
  <si>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</si>
  <si>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</si>
  <si>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</si>
  <si>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</si>
  <si>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</si>
  <si>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</si>
  <si>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</si>
  <si>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</si>
  <si>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</si>
  <si>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</si>
  <si>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</si>
  <si>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</si>
  <si>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</si>
  <si>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</si>
  <si>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</si>
  <si>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</si>
  <si>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</si>
  <si>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</si>
  <si>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</si>
  <si>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</si>
  <si>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</si>
  <si>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</si>
  <si>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</si>
  <si>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</si>
  <si>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</si>
  <si>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</si>
  <si>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</si>
  <si>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</si>
  <si>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</si>
  <si>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</si>
  <si>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</si>
  <si>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</si>
  <si>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</si>
  <si>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</si>
  <si>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</si>
  <si>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</si>
  <si>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</si>
  <si>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</si>
  <si>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</si>
  <si>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</si>
  <si>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</si>
  <si>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</si>
  <si>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</si>
  <si>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</si>
  <si>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</si>
  <si>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</si>
  <si>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</si>
  <si>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</si>
  <si>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</si>
  <si>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</si>
  <si>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</si>
  <si>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</si>
  <si>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</si>
  <si>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</si>
  <si>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</si>
  <si>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</si>
  <si>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</si>
  <si>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</si>
  <si>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</si>
  <si>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</si>
  <si>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</si>
  <si>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</si>
  <si>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</si>
  <si>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</si>
  <si>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</si>
  <si>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</si>
  <si>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</si>
  <si>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</si>
  <si>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</si>
  <si>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</si>
  <si>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</si>
  <si>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</si>
  <si>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</si>
  <si>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</si>
  <si>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</si>
  <si>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</si>
  <si>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</si>
  <si>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</si>
  <si>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</si>
  <si>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</si>
  <si>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</si>
  <si>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</si>
  <si>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</si>
  <si>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</si>
  <si>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</si>
  <si>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</si>
  <si>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</si>
  <si>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</si>
  <si>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</si>
  <si>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</si>
  <si>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</si>
  <si>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</si>
  <si>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</si>
  <si>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</si>
  <si>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</si>
  <si>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</si>
  <si>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</si>
  <si>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</si>
  <si>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</si>
  <si>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</si>
  <si>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</si>
  <si>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</si>
  <si>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</si>
  <si>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</si>
  <si>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</si>
  <si>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</si>
  <si>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</si>
  <si>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</si>
  <si>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</si>
  <si>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</si>
  <si>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</si>
  <si>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</si>
  <si>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</si>
  <si>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</si>
  <si>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</si>
  <si>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</si>
  <si>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</si>
  <si>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</si>
  <si>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</si>
  <si>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</si>
  <si>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</si>
  <si>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</si>
  <si>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</si>
  <si>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</si>
  <si>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</si>
  <si>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</si>
  <si>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</si>
  <si>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</si>
  <si>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</si>
  <si>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</si>
  <si>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</si>
  <si>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</si>
  <si>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</si>
  <si>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</si>
  <si>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</si>
  <si>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</si>
  <si>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</si>
  <si>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</si>
  <si>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</si>
  <si>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</si>
  <si>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</si>
  <si>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</si>
  <si>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</si>
  <si>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</si>
  <si>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</si>
  <si>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</si>
  <si>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</si>
  <si>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</si>
  <si>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</si>
  <si>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</si>
  <si>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</si>
  <si>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</si>
  <si>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</si>
  <si>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</si>
  <si>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</si>
  <si>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</si>
  <si>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</si>
  <si>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</si>
  <si>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</si>
  <si>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</si>
  <si>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</si>
  <si>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</si>
  <si>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</si>
  <si>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</si>
  <si>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</si>
  <si>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</si>
  <si>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</si>
  <si>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</si>
  <si>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</si>
  <si>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</si>
  <si>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</si>
  <si>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</si>
  <si>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</si>
  <si>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</si>
  <si>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</si>
  <si>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</si>
  <si>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</si>
  <si>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</si>
  <si>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</si>
  <si>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</si>
  <si>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</si>
  <si>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</si>
  <si>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</si>
  <si>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</si>
  <si>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</si>
  <si>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</si>
  <si>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</si>
  <si>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</si>
  <si>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</si>
  <si>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</si>
  <si>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</si>
  <si>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</si>
  <si>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</si>
  <si>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</si>
  <si>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</si>
  <si>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</si>
  <si>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</si>
  <si>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</si>
  <si>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</si>
  <si>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</si>
  <si>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</si>
  <si>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</si>
  <si>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</si>
  <si>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</si>
  <si>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</si>
  <si>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</si>
  <si>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</si>
  <si>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</si>
  <si>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</si>
  <si>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</si>
  <si>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</si>
  <si>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</si>
  <si>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</si>
  <si>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</si>
  <si>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</si>
  <si>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</si>
  <si>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</si>
  <si>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</si>
  <si>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</si>
  <si>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</si>
  <si>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</si>
  <si>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</si>
  <si>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</si>
  <si>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</si>
  <si>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</si>
  <si>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</si>
  <si>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</si>
  <si>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</si>
  <si>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</si>
  <si>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</si>
  <si>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</si>
  <si>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</si>
  <si>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</si>
  <si>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</si>
  <si>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</si>
  <si>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</si>
  <si>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</si>
  <si>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</si>
  <si>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</si>
  <si>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</si>
  <si>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</si>
  <si>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</si>
  <si>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</si>
  <si>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</si>
  <si>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</si>
  <si>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</si>
  <si>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</si>
  <si>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</si>
  <si>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</si>
  <si>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</si>
  <si>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</si>
  <si>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</si>
  <si>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</si>
  <si>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</si>
  <si>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</si>
  <si>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</si>
  <si>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</si>
  <si>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</si>
  <si>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</si>
  <si>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</si>
  <si>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</si>
  <si>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</si>
  <si>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</si>
  <si>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</si>
  <si>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</si>
  <si>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</si>
  <si>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</si>
  <si>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</si>
  <si>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</si>
  <si>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</si>
  <si>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</si>
  <si>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</si>
  <si>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</si>
  <si>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</si>
  <si>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</si>
  <si>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</si>
  <si>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</si>
  <si>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</si>
  <si>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</si>
  <si>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</si>
  <si>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</si>
  <si>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</si>
  <si>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</si>
  <si>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</si>
  <si>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</si>
  <si>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</si>
  <si>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</si>
  <si>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</si>
  <si>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</si>
  <si>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</si>
  <si>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</si>
  <si>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</si>
  <si>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</si>
  <si>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</si>
  <si>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</si>
  <si>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</si>
  <si>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</si>
  <si>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</si>
  <si>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</si>
  <si>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</si>
  <si>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</si>
  <si>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</si>
  <si>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</si>
  <si>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</si>
  <si>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</si>
  <si>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</si>
  <si>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</si>
  <si>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</si>
  <si>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</si>
  <si>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</si>
  <si>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</si>
  <si>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</si>
  <si>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</si>
  <si>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</si>
  <si>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</si>
  <si>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</si>
  <si>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</si>
  <si>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</si>
  <si>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</si>
  <si>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</si>
  <si>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</si>
  <si>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</si>
  <si>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</si>
  <si>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</si>
  <si>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</si>
  <si>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</si>
  <si>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</si>
  <si>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</si>
  <si>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</si>
  <si>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</si>
  <si>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</si>
  <si>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</si>
  <si>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</si>
  <si>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</si>
  <si>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</si>
  <si>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</si>
  <si>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</si>
  <si>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</si>
  <si>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</si>
  <si>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</si>
  <si>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</si>
  <si>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</si>
  <si>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</si>
  <si>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</si>
  <si>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</si>
  <si>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</si>
  <si>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</si>
  <si>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</si>
  <si>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</si>
  <si>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</si>
  <si>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</si>
  <si>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</si>
  <si>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</si>
  <si>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</si>
  <si>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</si>
  <si>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</si>
  <si>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</si>
  <si>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</si>
  <si>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</si>
  <si>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</si>
  <si>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</si>
  <si>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</si>
  <si>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</si>
  <si>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</si>
  <si>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</si>
  <si>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</si>
  <si>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</si>
  <si>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</si>
  <si>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</si>
  <si>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</si>
  <si>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</si>
  <si>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</si>
  <si>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</si>
  <si>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</si>
  <si>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</si>
  <si>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</si>
  <si>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</si>
  <si>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</si>
  <si>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</si>
  <si>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</si>
  <si>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</si>
  <si>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</si>
  <si>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</si>
  <si>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</si>
  <si>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</si>
  <si>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</si>
  <si>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</si>
  <si>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</si>
  <si>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</si>
  <si>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</si>
  <si>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</si>
  <si>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</si>
  <si>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</si>
  <si>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</si>
  <si>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</si>
  <si>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</si>
  <si>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</si>
  <si>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</si>
  <si>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</si>
  <si>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</si>
  <si>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</si>
  <si>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</si>
  <si>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</si>
  <si>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</si>
  <si>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</si>
  <si>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</si>
  <si>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</si>
  <si>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</si>
  <si>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</si>
  <si>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</si>
  <si>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</si>
  <si>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</si>
  <si>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</si>
  <si>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</si>
  <si>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</si>
  <si>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</si>
  <si>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</si>
  <si>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</si>
  <si>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</si>
  <si>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</si>
  <si>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</si>
  <si>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</si>
  <si>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</si>
  <si>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</si>
  <si>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</si>
  <si>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</si>
  <si>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</si>
  <si>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</si>
  <si>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</si>
  <si>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</si>
  <si>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</si>
  <si>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</si>
  <si>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</si>
  <si>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</si>
  <si>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</si>
  <si>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</si>
  <si>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</si>
  <si>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</si>
  <si>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</si>
  <si>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</si>
  <si>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</si>
  <si>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</si>
  <si>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</si>
  <si>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</si>
  <si>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</si>
  <si>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</si>
  <si>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</si>
  <si>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</si>
  <si>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</si>
  <si>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</si>
  <si>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</si>
  <si>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</si>
  <si>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</si>
  <si>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</si>
  <si>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</si>
  <si>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</si>
  <si>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</si>
  <si>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</si>
  <si>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</si>
  <si>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</si>
  <si>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</si>
  <si>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</si>
  <si>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</si>
  <si>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</si>
  <si>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</si>
  <si>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</si>
  <si>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</si>
  <si>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</si>
  <si>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</si>
  <si>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</si>
  <si>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</si>
  <si>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</si>
  <si>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</si>
  <si>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</si>
  <si>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</si>
  <si>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</si>
  <si>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</si>
  <si>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</si>
  <si>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</si>
  <si>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</si>
  <si>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</si>
  <si>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</si>
  <si>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</si>
  <si>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</si>
  <si>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</si>
  <si>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</si>
  <si>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</si>
  <si>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</si>
  <si>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</si>
  <si>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</si>
  <si>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</si>
  <si>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</si>
  <si>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</si>
  <si>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</si>
  <si>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</si>
  <si>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</si>
  <si>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</si>
  <si>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</si>
  <si>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</si>
  <si>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</si>
  <si>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</si>
  <si>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</si>
  <si>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</si>
  <si>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</si>
  <si>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</si>
  <si>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</si>
  <si>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</si>
  <si>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</si>
  <si>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</si>
  <si>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</si>
  <si>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</si>
  <si>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</si>
  <si>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</si>
  <si>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</si>
  <si>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</si>
  <si>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</si>
  <si>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</si>
  <si>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</si>
  <si>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</si>
  <si>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</si>
  <si>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</si>
  <si>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</si>
  <si>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</si>
  <si>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</si>
  <si>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</si>
  <si>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</si>
  <si>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</si>
  <si>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</si>
  <si>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</si>
  <si>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</si>
  <si>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</si>
  <si>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</si>
  <si>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</si>
  <si>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</si>
  <si>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</si>
  <si>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</si>
  <si>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</si>
  <si>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</si>
  <si>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</si>
  <si>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</si>
  <si>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</si>
  <si>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</si>
  <si>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</si>
  <si>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</si>
  <si>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</si>
  <si>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</si>
  <si>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</si>
  <si>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</si>
  <si>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</si>
  <si>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</si>
  <si>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</si>
  <si>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</si>
  <si>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</si>
  <si>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</si>
  <si>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</si>
  <si>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</si>
  <si>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</si>
  <si>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</si>
  <si>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</si>
  <si>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</si>
  <si>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</si>
  <si>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</si>
  <si>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</si>
  <si>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</si>
  <si>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</si>
  <si>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</si>
  <si>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</si>
  <si>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</si>
  <si>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</si>
  <si>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</si>
  <si>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</si>
  <si>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</si>
  <si>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</si>
  <si>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</si>
  <si>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</si>
  <si>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</si>
  <si>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</si>
  <si>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</si>
  <si>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</si>
  <si>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</si>
  <si>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</si>
  <si>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</si>
  <si>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</si>
  <si>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</si>
  <si>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</si>
  <si>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</si>
  <si>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</si>
  <si>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</si>
  <si>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</si>
  <si>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</si>
  <si>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</si>
  <si>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</si>
  <si>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</si>
  <si>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</si>
  <si>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</si>
  <si>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</si>
  <si>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</si>
  <si>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</si>
  <si>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</si>
  <si>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</si>
  <si>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</si>
  <si>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</si>
  <si>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</si>
  <si>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</si>
  <si>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</si>
  <si>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</si>
  <si>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</si>
  <si>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</si>
  <si>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</si>
  <si>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</si>
  <si>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</si>
  <si>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</si>
  <si>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</si>
  <si>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</si>
  <si>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</si>
  <si>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</si>
  <si>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</si>
  <si>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</si>
  <si>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</si>
  <si>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</si>
  <si>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</si>
  <si>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</si>
  <si>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</si>
  <si>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</si>
  <si>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</si>
  <si>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</si>
  <si>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</si>
  <si>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</si>
  <si>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</si>
  <si>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</si>
  <si>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</si>
  <si>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</si>
  <si>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</si>
  <si>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</si>
  <si>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</si>
  <si>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</si>
  <si>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</si>
  <si>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</si>
  <si>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</si>
  <si>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</si>
  <si>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</si>
  <si>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</si>
  <si>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</si>
  <si>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</si>
  <si>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</si>
  <si>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</si>
  <si>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</si>
  <si>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</si>
  <si>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</si>
  <si>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</si>
  <si>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</si>
  <si>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</si>
  <si>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</si>
  <si>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</si>
  <si>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</si>
  <si>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</si>
  <si>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</si>
  <si>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</si>
  <si>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</si>
  <si>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</si>
  <si>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</si>
  <si>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</si>
  <si>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</si>
  <si>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</si>
  <si>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</si>
  <si>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</si>
  <si>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</si>
  <si>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</si>
  <si>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</si>
  <si>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</si>
  <si>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</si>
  <si>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</si>
  <si>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</si>
  <si>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</si>
  <si>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</si>
  <si>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</si>
  <si>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</si>
  <si>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</si>
  <si>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</si>
  <si>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</si>
  <si>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</si>
  <si>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</si>
  <si>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</si>
  <si>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</si>
  <si>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</si>
  <si>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</si>
  <si>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</si>
  <si>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</si>
  <si>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</si>
  <si>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</si>
  <si>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</si>
  <si>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</si>
  <si>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</si>
  <si>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</si>
  <si>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</si>
  <si>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</si>
  <si>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</si>
  <si>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</si>
  <si>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</si>
  <si>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</si>
  <si>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</si>
  <si>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</si>
  <si>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</si>
  <si>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</si>
  <si>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</si>
  <si>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</si>
  <si>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</si>
  <si>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</si>
  <si>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</si>
  <si>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</si>
  <si>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</si>
  <si>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</si>
  <si>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</si>
  <si>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</si>
  <si>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</si>
  <si>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</si>
  <si>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</si>
  <si>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</si>
  <si>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</si>
  <si>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</si>
  <si>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</si>
  <si>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</si>
  <si>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</si>
  <si>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</si>
  <si>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</si>
  <si>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</si>
  <si>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</si>
  <si>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</si>
  <si>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</si>
  <si>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</si>
  <si>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</si>
  <si>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</si>
  <si>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</si>
  <si>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</si>
  <si>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</si>
  <si>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</si>
  <si>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</si>
  <si>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</si>
  <si>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</si>
  <si>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</si>
  <si>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</si>
  <si>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</si>
  <si>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</si>
  <si>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</si>
  <si>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</si>
  <si>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</si>
  <si>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</si>
  <si>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</si>
  <si>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</si>
  <si>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</si>
  <si>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</si>
  <si>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</si>
  <si>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</si>
  <si>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</si>
  <si>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</si>
  <si>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</si>
  <si>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</si>
  <si>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</si>
  <si>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</si>
  <si>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</si>
  <si>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</si>
  <si>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</si>
  <si>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</si>
  <si>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</si>
  <si>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</si>
  <si>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</si>
  <si>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</si>
  <si>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</si>
  <si>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</si>
  <si>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</si>
  <si>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</si>
  <si>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</si>
  <si>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</si>
  <si>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</si>
  <si>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</si>
  <si>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</si>
  <si>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</si>
  <si>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</si>
  <si>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</si>
  <si>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</si>
  <si>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</si>
  <si>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</si>
  <si>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</si>
  <si>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</si>
  <si>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</si>
  <si>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</si>
  <si>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</si>
  <si>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</si>
  <si>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</si>
  <si>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</si>
  <si>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</si>
  <si>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</si>
  <si>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</si>
  <si>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</si>
  <si>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</si>
  <si>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</si>
  <si>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</si>
  <si>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</si>
  <si>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</si>
  <si>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</si>
  <si>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</si>
  <si>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</si>
  <si>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</si>
  <si>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</si>
  <si>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</si>
  <si>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</si>
  <si>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</si>
  <si>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</si>
  <si>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</si>
  <si>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</si>
  <si>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</si>
  <si>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</si>
  <si>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</si>
  <si>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</si>
  <si>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</si>
  <si>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</si>
  <si>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</si>
  <si>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</si>
  <si>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</si>
  <si>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</si>
  <si>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</si>
  <si>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</si>
  <si>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</si>
  <si>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</si>
  <si>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</si>
  <si>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</si>
  <si>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</si>
  <si>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</si>
  <si>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</si>
  <si>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</si>
  <si>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</si>
  <si>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</si>
  <si>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</si>
  <si>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</si>
  <si>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</si>
  <si>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</si>
  <si>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</si>
  <si>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</si>
  <si>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</si>
  <si>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</si>
  <si>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</si>
  <si>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</si>
  <si>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</si>
  <si>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</si>
  <si>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</si>
  <si>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</si>
  <si>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</si>
  <si>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</si>
  <si>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</si>
  <si>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</si>
  <si>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</si>
  <si>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</si>
  <si>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</si>
  <si>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</si>
  <si>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</si>
  <si>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</si>
  <si>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</si>
  <si>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</si>
  <si>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</si>
  <si>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</si>
  <si>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</si>
  <si>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</si>
  <si>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</si>
  <si>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</si>
  <si>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</si>
  <si>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</si>
  <si>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</si>
  <si>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</si>
  <si>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</si>
  <si>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</si>
  <si>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</si>
  <si>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</si>
  <si>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</si>
  <si>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</si>
  <si>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</si>
  <si>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</si>
  <si>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</si>
  <si>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</si>
  <si>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</si>
  <si>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</si>
  <si>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</si>
  <si>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</si>
  <si>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</si>
  <si>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</si>
  <si>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</si>
  <si>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</si>
  <si>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</si>
  <si>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</si>
  <si>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</si>
  <si>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</si>
  <si>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</si>
  <si>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</si>
  <si>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</si>
  <si>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</si>
  <si>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</si>
  <si>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</si>
  <si>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</si>
  <si>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</si>
  <si>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</si>
  <si>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</si>
  <si>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</si>
  <si>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</si>
  <si>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</si>
  <si>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</si>
  <si>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</si>
  <si>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</si>
  <si>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</si>
  <si>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</si>
  <si>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</si>
  <si>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</si>
  <si>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</si>
  <si>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</si>
  <si>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</si>
  <si>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</si>
  <si>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</si>
  <si>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</si>
  <si>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</si>
  <si>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</si>
  <si>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</si>
  <si>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</si>
  <si>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</si>
  <si>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</si>
  <si>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</si>
  <si>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</si>
  <si>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</si>
  <si>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</si>
  <si>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</si>
  <si>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</si>
  <si>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</si>
  <si>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</si>
  <si>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</si>
  <si>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</si>
  <si>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</si>
  <si>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</si>
  <si>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</si>
  <si>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</si>
  <si>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</si>
  <si>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</si>
  <si>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</si>
  <si>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</si>
  <si>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</si>
  <si>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</si>
  <si>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</si>
  <si>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</si>
  <si>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</si>
  <si>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</si>
  <si>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</si>
  <si>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</si>
  <si>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</si>
  <si>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</si>
  <si>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</si>
  <si>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</si>
  <si>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</si>
  <si>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</si>
  <si>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</si>
  <si>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</si>
  <si>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</si>
  <si>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</si>
  <si>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</si>
  <si>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</si>
  <si>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</si>
  <si>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</si>
  <si>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</si>
  <si>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</si>
  <si>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</si>
  <si>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</si>
  <si>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</si>
  <si>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</si>
  <si>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</si>
  <si>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</si>
  <si>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</si>
  <si>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</si>
  <si>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</si>
  <si>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</si>
  <si>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</si>
  <si>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</si>
  <si>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</si>
  <si>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</si>
  <si>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</si>
  <si>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</si>
  <si>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</si>
  <si>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</si>
  <si>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</si>
  <si>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</si>
  <si>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</si>
  <si>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</si>
  <si>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</si>
  <si>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</si>
  <si>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</si>
  <si>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</si>
  <si>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</si>
  <si>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</si>
  <si>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</si>
  <si>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</si>
  <si>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</si>
  <si>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</si>
  <si>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</si>
  <si>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</si>
  <si>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</si>
  <si>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</si>
  <si>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</si>
  <si>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</si>
  <si>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</si>
  <si>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</si>
  <si>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</si>
  <si>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</si>
  <si>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</si>
  <si>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</si>
  <si>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</si>
  <si>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</si>
  <si>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</si>
  <si>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</si>
  <si>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</si>
  <si>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</si>
  <si>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</si>
  <si>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</si>
  <si>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</si>
  <si>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</si>
  <si>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</si>
  <si>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</si>
  <si>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</si>
  <si>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</si>
  <si>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</si>
  <si>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</si>
  <si>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</si>
  <si>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</si>
  <si>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</si>
  <si>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</si>
  <si>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</si>
  <si>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</si>
  <si>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</si>
  <si>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</si>
  <si>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</si>
  <si>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</si>
  <si>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</si>
  <si>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</si>
  <si>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</si>
  <si>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</si>
  <si>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</si>
  <si>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</si>
  <si>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</si>
  <si>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</si>
  <si>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</si>
  <si>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</si>
  <si>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</si>
  <si>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</si>
  <si>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</si>
  <si>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</si>
  <si>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</si>
  <si>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</si>
  <si>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</si>
  <si>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</si>
  <si>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</si>
  <si>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</si>
  <si>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</si>
  <si>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</si>
  <si>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</si>
  <si>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</si>
  <si>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</si>
  <si>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</si>
  <si>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</si>
  <si>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</si>
  <si>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</si>
  <si>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</si>
  <si>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</si>
  <si>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</si>
  <si>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</si>
  <si>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</si>
  <si>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</si>
  <si>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</si>
  <si>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</si>
  <si>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</si>
  <si>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</si>
  <si>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</si>
  <si>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</si>
  <si>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</si>
  <si>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</si>
  <si>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</si>
  <si>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</si>
  <si>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</si>
  <si>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</si>
  <si>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</si>
  <si>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</si>
  <si>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</si>
  <si>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</si>
  <si>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</si>
  <si>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</si>
  <si>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</si>
  <si>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</si>
  <si>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</si>
  <si>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</si>
  <si>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</si>
  <si>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</si>
  <si>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</si>
  <si>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</si>
  <si>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</si>
  <si>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</si>
  <si>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</si>
  <si>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</si>
  <si>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</si>
  <si>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</si>
  <si>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</si>
  <si>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</si>
  <si>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</si>
  <si>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</si>
  <si>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</si>
  <si>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</si>
  <si>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</si>
  <si>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</si>
  <si>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</si>
  <si>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</si>
  <si>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</si>
  <si>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</si>
  <si>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</si>
  <si>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</si>
  <si>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</si>
  <si>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</si>
  <si>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</si>
  <si>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</si>
  <si>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</si>
  <si>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</si>
  <si>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</si>
  <si>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</si>
  <si>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</si>
  <si>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</si>
  <si>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</si>
  <si>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</si>
  <si>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</si>
  <si>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</si>
  <si>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</si>
  <si>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</si>
  <si>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</si>
  <si>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</si>
  <si>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</si>
  <si>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</si>
  <si>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</si>
  <si>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</si>
  <si>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</si>
  <si>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</si>
  <si>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</si>
  <si>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</si>
  <si>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</si>
  <si>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</si>
  <si>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</si>
  <si>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</si>
  <si>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</si>
  <si>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</si>
  <si>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</si>
  <si>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</si>
  <si>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</si>
  <si>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</si>
  <si>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</si>
  <si>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</si>
  <si>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</si>
  <si>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</si>
  <si>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</si>
  <si>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</si>
  <si>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</si>
  <si>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</si>
  <si>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</si>
  <si>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</si>
  <si>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</si>
  <si>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</si>
  <si>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</si>
  <si>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</si>
  <si>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</si>
  <si>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</si>
  <si>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</si>
  <si>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</si>
  <si>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</si>
  <si>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</si>
  <si>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</si>
  <si>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</si>
  <si>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</si>
  <si>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</si>
  <si>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</si>
  <si>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</si>
  <si>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</si>
  <si>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</si>
  <si>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</si>
  <si>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</si>
  <si>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</si>
  <si>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</si>
  <si>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</si>
  <si>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</si>
  <si>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</si>
  <si>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</si>
  <si>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</si>
  <si>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</si>
  <si>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</si>
  <si>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</si>
  <si>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</si>
  <si>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</si>
  <si>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</si>
  <si>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</si>
  <si>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</si>
  <si>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</si>
  <si>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</si>
  <si>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</si>
  <si>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</si>
  <si>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</si>
  <si>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</si>
  <si>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</si>
  <si>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</si>
  <si>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</si>
  <si>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</si>
  <si>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</si>
  <si>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</si>
  <si>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</si>
  <si>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</si>
  <si>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</si>
  <si>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</si>
  <si>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</si>
  <si>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</si>
  <si>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</si>
  <si>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</si>
  <si>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</si>
  <si>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</si>
  <si>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</si>
  <si>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</si>
  <si>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</si>
  <si>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</si>
  <si>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</si>
  <si>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</si>
  <si>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</si>
  <si>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</si>
  <si>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</si>
  <si>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</si>
  <si>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</si>
  <si>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</si>
  <si>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</si>
  <si>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</si>
  <si>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</si>
  <si>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</si>
  <si>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</si>
  <si>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</si>
  <si>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</si>
  <si>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</si>
  <si>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</si>
  <si>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</si>
  <si>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</si>
  <si>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</si>
  <si>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</si>
  <si>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</si>
  <si>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</si>
  <si>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</si>
  <si>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</si>
  <si>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</si>
  <si>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</si>
  <si>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</si>
  <si>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</si>
  <si>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</si>
  <si>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</si>
  <si>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</si>
  <si>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</si>
  <si>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</si>
  <si>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</si>
  <si>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</si>
  <si>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</si>
  <si>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</si>
  <si>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</si>
  <si>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</si>
  <si>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</si>
  <si>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</si>
  <si>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</si>
  <si>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</si>
  <si>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</si>
  <si>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</si>
  <si>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</si>
  <si>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</si>
  <si>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</si>
  <si>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</si>
  <si>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</si>
  <si>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</si>
  <si>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</si>
  <si>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</si>
  <si>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</si>
  <si>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</si>
  <si>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</si>
  <si>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</si>
  <si>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</si>
  <si>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</si>
  <si>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</si>
  <si>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</si>
  <si>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</si>
  <si>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</si>
  <si>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</si>
  <si>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</si>
  <si>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</si>
  <si>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</si>
  <si>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</si>
  <si>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</si>
  <si>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</si>
  <si>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</si>
  <si>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</si>
  <si>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</si>
  <si>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</si>
  <si>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</si>
  <si>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</si>
  <si>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</si>
  <si>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</si>
  <si>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</si>
  <si>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</si>
  <si>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</si>
  <si>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</si>
  <si>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</si>
  <si>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</si>
  <si>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</si>
  <si>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</si>
  <si>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</si>
  <si>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</si>
  <si>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</si>
  <si>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</si>
  <si>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</si>
  <si>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</si>
  <si>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</si>
  <si>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</si>
  <si>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</si>
  <si>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</si>
  <si>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</si>
  <si>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</si>
  <si>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</si>
  <si>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</si>
  <si>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</si>
  <si>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</si>
  <si>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</si>
  <si>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</si>
  <si>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</si>
  <si>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</si>
  <si>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</si>
  <si>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</si>
  <si>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</si>
  <si>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</si>
  <si>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</si>
  <si>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</si>
  <si>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</si>
  <si>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</si>
  <si>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</si>
  <si>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</si>
  <si>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</si>
  <si>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</si>
  <si>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</si>
  <si>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</si>
  <si>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</si>
  <si>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</si>
  <si>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</si>
  <si>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</si>
  <si>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</si>
  <si>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</si>
  <si>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</si>
  <si>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</si>
  <si>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</si>
  <si>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</si>
  <si>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</si>
  <si>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</si>
  <si>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</si>
  <si>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</si>
  <si>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</si>
  <si>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</si>
  <si>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</si>
  <si>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</si>
  <si>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</si>
  <si>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</si>
  <si>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</si>
  <si>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</si>
  <si>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</si>
  <si>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</si>
  <si>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</si>
  <si>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</si>
  <si>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</si>
  <si>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</si>
  <si>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</si>
  <si>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</si>
  <si>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</si>
  <si>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</si>
  <si>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</si>
  <si>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</si>
  <si>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</si>
  <si>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</si>
  <si>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</si>
  <si>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</si>
  <si>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</si>
  <si>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</si>
  <si>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</si>
  <si>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</si>
  <si>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</si>
  <si>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</si>
  <si>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</si>
  <si>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</si>
  <si>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</si>
  <si>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</si>
  <si>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</si>
  <si>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</si>
  <si>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</si>
  <si>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</si>
  <si>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</si>
  <si>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</si>
  <si>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</si>
  <si>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</si>
  <si>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</si>
  <si>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</si>
  <si>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</si>
  <si>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</si>
  <si>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</si>
  <si>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</si>
  <si>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</si>
  <si>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</si>
  <si>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</si>
  <si>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</si>
  <si>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</si>
  <si>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</si>
  <si>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</si>
  <si>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</si>
  <si>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</si>
  <si>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</si>
  <si>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</si>
  <si>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</si>
  <si>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</si>
  <si>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</si>
  <si>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</si>
  <si>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</si>
  <si>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</si>
  <si>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</si>
  <si>
    <t>Faulty string removed and inverter unit has been charged</t>
  </si>
  <si>
    <t>Faulty string is rectified by replacing 120mtr string cable, 1 no 30A String Fuse, 1 no 50A SCB Fuse &amp; 4 no.s MC4 connectors.</t>
  </si>
  <si>
    <t>Avg_SY Ph 1&amp;2</t>
  </si>
  <si>
    <t>Avg_SY Ph 3</t>
  </si>
  <si>
    <t>Avg_SY Ph 4</t>
  </si>
  <si>
    <t>Faulty string is rectified by replacing 60mtr string cable, 1 no Positive Y Connector, 1 no 50A SCB Fuse &amp; 4 no.s MC4 connectors.</t>
  </si>
  <si>
    <t>Faulty string is rectified by replacing 60mtr string cable, 1 no Negative Y Connector, 1 no 50A SCB Fuse &amp; 4 no.s MC4 connectors.</t>
  </si>
  <si>
    <t>Faulty string is rectified by replacing 60mtr string cable, 1 no 50A SCB Fuse &amp; 8 no.s MC4 connectors.</t>
  </si>
  <si>
    <t>Faulty string is rectified by replacing 110mtr string cable &amp; 4 no.s MC4 connectors.</t>
  </si>
  <si>
    <t>Faulty string is rectified by replacing 4 no.s MC4 connectors.</t>
  </si>
  <si>
    <t>Faulty string is rectified by replacing 1 no String Fuse</t>
  </si>
  <si>
    <t>DC Cable jointing work completed and SCB charged</t>
  </si>
  <si>
    <t>Faulty string is rectified by replacing 120mtr string cable, 1 no 50A SCB Fuse &amp; 8 no.s MC4 connectors.</t>
  </si>
  <si>
    <t>Faulty string is rectified by replacing 50mtr string cable, 1 no Negative Y Connector, 1 no 50A SCB Fuse &amp; 6 no.s MC4 connectors.</t>
  </si>
  <si>
    <t>ICR-19 block 4no.s SCB's are under breakdown</t>
  </si>
  <si>
    <t>ICR-19 block 2no.s SCB's are under breakdown</t>
  </si>
  <si>
    <t>25.5 Tables &amp; along with supporting Non PV area Grass Cutting Work Completed</t>
  </si>
  <si>
    <t>All DC cables insulation test done found ok. Inverter has been charged</t>
  </si>
  <si>
    <t>Faulty string removed in SCB and inverter unit charged</t>
  </si>
  <si>
    <t>Faulty string is rectified by replacing 70mtr string cable, 1 no 50A SCB Fuse &amp; 4 no.s MC4 connectors.</t>
  </si>
  <si>
    <t>Inverter rebooted and charged</t>
  </si>
  <si>
    <t>Manually tripped for DC loading work by Project team</t>
  </si>
  <si>
    <t>8 no.s of strings connected to the SCB</t>
  </si>
  <si>
    <t>Grid Voltage Imbalance due to PPC Communication fail</t>
  </si>
  <si>
    <t>38 Tables &amp; along with supporting Non PV area Grass Cutting Work Completed</t>
  </si>
  <si>
    <t>39 Tables &amp; along with supporting Non PV area Grass Cutting Work Completed</t>
  </si>
  <si>
    <t>50 Tables &amp; along with supporting Non PV area Grass Cutting Work Completed</t>
  </si>
  <si>
    <t>35 Tables &amp; along with supporting Non PV area Grass Cutting Work Completed</t>
  </si>
  <si>
    <t>55 Tables &amp; along with supporting Non PV area Grass Cutting Work Completed</t>
  </si>
  <si>
    <t>27 Tables &amp; along with supporting Non PV area Grass Cutting Work Completed</t>
  </si>
  <si>
    <t>40 Tables &amp; along with supporting Non PV area Grass Cutting Work Completed</t>
  </si>
  <si>
    <t>16 Tables &amp; along with supporting Non PV area Grass Cutting Work Completed</t>
  </si>
  <si>
    <t>24 Tables &amp; along with supporting Non PV area Grass Cutting Work Completed</t>
  </si>
  <si>
    <t>28 Tables &amp; along with supporting Non PV area Grass Cutting Work Completed</t>
  </si>
  <si>
    <t>35.5 Tables &amp; along with supporting Non PV area Grass Cutting Work Completed</t>
  </si>
  <si>
    <t>36.5 Tables &amp; along with supporting Non PV area Grass Cutting Work Completed</t>
  </si>
  <si>
    <t>20.5 Tables &amp; along with supporting Non PV area Grass Cutting Work Completed</t>
  </si>
  <si>
    <t>11 Tables &amp; along with supporting Non PV area Grass Cutting Work Completed</t>
  </si>
  <si>
    <t>Current Load befor Load Shedding (AC MW)</t>
  </si>
  <si>
    <t>220 KV Grid failure due to Under voltage of Grid supply from Upstream Station</t>
  </si>
  <si>
    <t>After the voltage is normalised, Grid resumed and the line charged</t>
  </si>
  <si>
    <t>PPC</t>
  </si>
  <si>
    <t>Faulty string is rectified by replacing 1 no 550Wp PV Module &amp; 2 no.s MC4 connectors.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</si>
</sst>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8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family val="2"/>
    </font>
    <font>
      <sz val="10"/>
      <name val="Palatino Linotype"/>
      <family val="1"/>
    </font>
    <font>
      <sz val="11"/>
      <name val="Calibri"/>
      <family val="2"/>
    </font>
    <font>
      <sz val="11"/>
      <color theme="1"/>
      <name val="Calibri"/>
      <scheme val="minor"/>
    </font>
    <font>
      <sz val="11"/>
      <color theme="1"/>
      <name val="Calibri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0" fontId="27" fillId="0" borderId="0" applyNumberFormat="0" applyFill="0" applyBorder="0" applyAlignment="0" applyProtection="0"/>
    <xf numFmtId="43" fontId="43" fillId="0" borderId="0" applyFont="0" applyFill="0" applyBorder="0" applyAlignment="0" applyProtection="0"/>
    <xf numFmtId="0" fontId="43" fillId="0" borderId="0"/>
    <xf numFmtId="0" fontId="39" fillId="0" borderId="0"/>
    <xf numFmtId="0" fontId="43" fillId="0" borderId="0"/>
    <xf numFmtId="0" fontId="43" fillId="0" borderId="0"/>
    <xf numFmtId="0" fontId="43" fillId="0" borderId="0"/>
    <xf numFmtId="0" fontId="40" fillId="0" borderId="0">
      <alignment vertical="center"/>
    </xf>
    <xf numFmtId="0" fontId="29" fillId="0" borderId="0"/>
    <xf numFmtId="0" fontId="43" fillId="0" borderId="0"/>
    <xf numFmtId="9" fontId="40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0" fillId="0" borderId="0" applyFont="0" applyFill="0" applyBorder="0" applyAlignment="0" applyProtection="0">
      <alignment vertical="center"/>
    </xf>
    <xf numFmtId="0" fontId="24" fillId="0" borderId="0"/>
    <xf numFmtId="0" fontId="45" fillId="0" borderId="0">
      <alignment vertical="center"/>
    </xf>
    <xf numFmtId="9" fontId="45" fillId="0" borderId="0" applyFont="0" applyFill="0" applyBorder="0" applyAlignment="0" applyProtection="0">
      <alignment vertical="center"/>
    </xf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4" fillId="0" borderId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3" fillId="0" borderId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47" fillId="0" borderId="0" applyNumberFormat="0" applyFill="0" applyBorder="0" applyAlignment="0" applyProtection="0"/>
    <xf numFmtId="0" fontId="48" fillId="0" borderId="44" applyNumberFormat="0" applyFill="0" applyAlignment="0" applyProtection="0"/>
    <xf numFmtId="0" fontId="49" fillId="0" borderId="45" applyNumberFormat="0" applyFill="0" applyAlignment="0" applyProtection="0"/>
    <xf numFmtId="0" fontId="50" fillId="0" borderId="46" applyNumberFormat="0" applyFill="0" applyAlignment="0" applyProtection="0"/>
    <xf numFmtId="0" fontId="50" fillId="0" borderId="0" applyNumberFormat="0" applyFill="0" applyBorder="0" applyAlignment="0" applyProtection="0"/>
    <xf numFmtId="0" fontId="51" fillId="17" borderId="0" applyNumberFormat="0" applyBorder="0" applyAlignment="0" applyProtection="0"/>
    <xf numFmtId="0" fontId="52" fillId="18" borderId="0" applyNumberFormat="0" applyBorder="0" applyAlignment="0" applyProtection="0"/>
    <xf numFmtId="0" fontId="53" fillId="19" borderId="0" applyNumberFormat="0" applyBorder="0" applyAlignment="0" applyProtection="0"/>
    <xf numFmtId="0" fontId="54" fillId="20" borderId="47" applyNumberFormat="0" applyAlignment="0" applyProtection="0"/>
    <xf numFmtId="0" fontId="55" fillId="21" borderId="48" applyNumberFormat="0" applyAlignment="0" applyProtection="0"/>
    <xf numFmtId="0" fontId="56" fillId="21" borderId="47" applyNumberFormat="0" applyAlignment="0" applyProtection="0"/>
    <xf numFmtId="0" fontId="57" fillId="0" borderId="49" applyNumberFormat="0" applyFill="0" applyAlignment="0" applyProtection="0"/>
    <xf numFmtId="0" fontId="33" fillId="22" borderId="50" applyNumberFormat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2" applyNumberFormat="0" applyFill="0" applyAlignment="0" applyProtection="0"/>
    <xf numFmtId="0" fontId="3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3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31" fillId="32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31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31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31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0" borderId="0"/>
    <xf numFmtId="0" fontId="20" fillId="23" borderId="51" applyNumberFormat="0" applyFont="0" applyAlignment="0" applyProtection="0"/>
    <xf numFmtId="0" fontId="19" fillId="0" borderId="0"/>
    <xf numFmtId="0" fontId="19" fillId="23" borderId="5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8" fillId="0" borderId="0"/>
    <xf numFmtId="0" fontId="18" fillId="23" borderId="5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6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3" fillId="0" borderId="0"/>
    <xf numFmtId="9" fontId="13" fillId="0" borderId="0" applyFont="0" applyFill="0" applyBorder="0" applyAlignment="0" applyProtection="0"/>
    <xf numFmtId="0" fontId="12" fillId="0" borderId="0"/>
    <xf numFmtId="0" fontId="74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401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7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5" fillId="2" borderId="0" xfId="8" applyFont="1" applyFill="1" applyAlignment="1">
      <alignment horizontal="center" vertical="center" wrapText="1"/>
    </xf>
    <xf numFmtId="167" fontId="25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8" fillId="0" borderId="0" xfId="0" applyNumberFormat="1" applyFont="1" applyAlignment="1">
      <alignment horizontal="center"/>
    </xf>
    <xf numFmtId="2" fontId="28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5" fillId="2" borderId="0" xfId="1" applyFont="1" applyFill="1" applyAlignment="1">
      <alignment horizontal="center" vertical="center" wrapText="1"/>
    </xf>
    <xf numFmtId="0" fontId="25" fillId="2" borderId="6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left"/>
    </xf>
    <xf numFmtId="10" fontId="0" fillId="0" borderId="0" xfId="2" applyNumberFormat="1" applyFont="1"/>
    <xf numFmtId="0" fontId="25" fillId="2" borderId="7" xfId="9" applyFont="1" applyFill="1" applyBorder="1" applyAlignment="1">
      <alignment horizontal="center" vertical="center" wrapText="1"/>
    </xf>
    <xf numFmtId="167" fontId="25" fillId="2" borderId="8" xfId="9" applyNumberFormat="1" applyFont="1" applyFill="1" applyBorder="1" applyAlignment="1">
      <alignment horizontal="center" vertical="center" wrapText="1"/>
    </xf>
    <xf numFmtId="0" fontId="25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5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5" fillId="2" borderId="14" xfId="8" applyFont="1" applyFill="1" applyBorder="1" applyAlignment="1">
      <alignment horizontal="center" vertical="center" wrapText="1"/>
    </xf>
    <xf numFmtId="0" fontId="25" fillId="2" borderId="15" xfId="8" applyFont="1" applyFill="1" applyBorder="1" applyAlignment="1">
      <alignment horizontal="center" vertical="center" wrapText="1"/>
    </xf>
    <xf numFmtId="167" fontId="25" fillId="2" borderId="15" xfId="8" applyNumberFormat="1" applyFont="1" applyFill="1" applyBorder="1" applyAlignment="1">
      <alignment horizontal="center" vertical="center" wrapText="1"/>
    </xf>
    <xf numFmtId="10" fontId="25" fillId="2" borderId="15" xfId="13" applyNumberFormat="1" applyFont="1" applyFill="1" applyBorder="1" applyAlignment="1">
      <alignment horizontal="center" vertical="center" wrapText="1"/>
    </xf>
    <xf numFmtId="10" fontId="25" fillId="2" borderId="16" xfId="13" applyNumberFormat="1" applyFont="1" applyFill="1" applyBorder="1" applyAlignment="1">
      <alignment horizontal="center" vertical="center" wrapText="1"/>
    </xf>
    <xf numFmtId="10" fontId="25" fillId="2" borderId="15" xfId="0" applyNumberFormat="1" applyFont="1" applyFill="1" applyBorder="1" applyAlignment="1">
      <alignment horizontal="center" vertical="center" wrapText="1"/>
    </xf>
    <xf numFmtId="43" fontId="26" fillId="0" borderId="0" xfId="1" applyFont="1" applyFill="1" applyAlignment="1">
      <alignment horizontal="center"/>
    </xf>
    <xf numFmtId="2" fontId="26" fillId="0" borderId="17" xfId="13" applyNumberFormat="1" applyFont="1" applyFill="1" applyBorder="1" applyAlignment="1">
      <alignment horizontal="center"/>
    </xf>
    <xf numFmtId="1" fontId="26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31" fillId="0" borderId="0" xfId="0" applyFont="1"/>
    <xf numFmtId="0" fontId="33" fillId="14" borderId="1" xfId="0" applyFont="1" applyFill="1" applyBorder="1" applyAlignment="1">
      <alignment vertical="center"/>
    </xf>
    <xf numFmtId="0" fontId="33" fillId="14" borderId="1" xfId="0" applyFont="1" applyFill="1" applyBorder="1" applyAlignment="1">
      <alignment horizontal="center" vertical="center" wrapText="1"/>
    </xf>
    <xf numFmtId="17" fontId="31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3" fillId="14" borderId="1" xfId="0" applyFont="1" applyFill="1" applyBorder="1" applyAlignment="1">
      <alignment horizontal="center" vertical="center"/>
    </xf>
    <xf numFmtId="0" fontId="35" fillId="15" borderId="24" xfId="0" applyFont="1" applyFill="1" applyBorder="1"/>
    <xf numFmtId="170" fontId="36" fillId="8" borderId="25" xfId="6" applyNumberFormat="1" applyFont="1" applyFill="1" applyBorder="1" applyAlignment="1">
      <alignment horizontal="left" vertical="center"/>
    </xf>
    <xf numFmtId="170" fontId="36" fillId="8" borderId="25" xfId="6" applyNumberFormat="1" applyFont="1" applyFill="1" applyBorder="1" applyAlignment="1">
      <alignment vertical="center"/>
    </xf>
    <xf numFmtId="170" fontId="36" fillId="8" borderId="26" xfId="6" applyNumberFormat="1" applyFont="1" applyFill="1" applyBorder="1" applyAlignment="1">
      <alignment vertical="center"/>
    </xf>
    <xf numFmtId="167" fontId="36" fillId="8" borderId="25" xfId="6" applyNumberFormat="1" applyFont="1" applyFill="1" applyBorder="1" applyAlignment="1">
      <alignment horizontal="left" vertical="center"/>
    </xf>
    <xf numFmtId="0" fontId="35" fillId="15" borderId="27" xfId="0" applyFont="1" applyFill="1" applyBorder="1"/>
    <xf numFmtId="167" fontId="36" fillId="8" borderId="28" xfId="6" applyNumberFormat="1" applyFont="1" applyFill="1" applyBorder="1" applyAlignment="1">
      <alignment horizontal="left" vertical="center"/>
    </xf>
    <xf numFmtId="170" fontId="36" fillId="8" borderId="29" xfId="6" applyNumberFormat="1" applyFont="1" applyFill="1" applyBorder="1" applyAlignment="1">
      <alignment vertical="center"/>
    </xf>
    <xf numFmtId="170" fontId="36" fillId="8" borderId="30" xfId="6" applyNumberFormat="1" applyFont="1" applyFill="1" applyBorder="1" applyAlignment="1">
      <alignment vertical="center"/>
    </xf>
    <xf numFmtId="0" fontId="37" fillId="8" borderId="31" xfId="0" applyFont="1" applyFill="1" applyBorder="1"/>
    <xf numFmtId="167" fontId="38" fillId="8" borderId="31" xfId="6" applyNumberFormat="1" applyFont="1" applyFill="1" applyBorder="1" applyAlignment="1">
      <alignment horizontal="left" vertical="center"/>
    </xf>
    <xf numFmtId="0" fontId="35" fillId="15" borderId="32" xfId="0" applyFont="1" applyFill="1" applyBorder="1" applyAlignment="1">
      <alignment horizontal="center" vertical="center" wrapText="1"/>
    </xf>
    <xf numFmtId="0" fontId="35" fillId="15" borderId="33" xfId="0" applyFont="1" applyFill="1" applyBorder="1" applyAlignment="1">
      <alignment horizontal="center" vertical="center" wrapText="1"/>
    </xf>
    <xf numFmtId="0" fontId="35" fillId="15" borderId="34" xfId="0" applyFont="1" applyFill="1" applyBorder="1" applyAlignment="1">
      <alignment horizontal="center" vertical="center" wrapText="1"/>
    </xf>
    <xf numFmtId="0" fontId="37" fillId="8" borderId="36" xfId="0" applyFont="1" applyFill="1" applyBorder="1"/>
    <xf numFmtId="1" fontId="36" fillId="8" borderId="36" xfId="2" applyNumberFormat="1" applyFont="1" applyFill="1" applyBorder="1" applyAlignment="1">
      <alignment horizontal="center" vertical="center"/>
    </xf>
    <xf numFmtId="10" fontId="37" fillId="8" borderId="36" xfId="15" applyNumberFormat="1" applyFont="1" applyFill="1" applyBorder="1" applyAlignment="1">
      <alignment horizontal="center"/>
    </xf>
    <xf numFmtId="0" fontId="37" fillId="8" borderId="39" xfId="0" applyFont="1" applyFill="1" applyBorder="1"/>
    <xf numFmtId="1" fontId="36" fillId="8" borderId="39" xfId="2" applyNumberFormat="1" applyFont="1" applyFill="1" applyBorder="1" applyAlignment="1">
      <alignment horizontal="center" vertical="center"/>
    </xf>
    <xf numFmtId="1" fontId="37" fillId="8" borderId="39" xfId="2" applyNumberFormat="1" applyFont="1" applyFill="1" applyBorder="1" applyAlignment="1">
      <alignment horizontal="center"/>
    </xf>
    <xf numFmtId="10" fontId="37" fillId="8" borderId="39" xfId="15" applyNumberFormat="1" applyFont="1" applyFill="1" applyBorder="1" applyAlignment="1">
      <alignment horizontal="center"/>
    </xf>
    <xf numFmtId="0" fontId="37" fillId="8" borderId="40" xfId="0" applyFont="1" applyFill="1" applyBorder="1"/>
    <xf numFmtId="0" fontId="37" fillId="8" borderId="42" xfId="0" applyFont="1" applyFill="1" applyBorder="1"/>
    <xf numFmtId="1" fontId="36" fillId="8" borderId="42" xfId="2" applyNumberFormat="1" applyFont="1" applyFill="1" applyBorder="1" applyAlignment="1">
      <alignment horizontal="center" vertical="center"/>
    </xf>
    <xf numFmtId="1" fontId="37" fillId="8" borderId="42" xfId="2" applyNumberFormat="1" applyFont="1" applyFill="1" applyBorder="1" applyAlignment="1">
      <alignment horizontal="center"/>
    </xf>
    <xf numFmtId="10" fontId="37" fillId="8" borderId="42" xfId="15" applyNumberFormat="1" applyFont="1" applyFill="1" applyBorder="1" applyAlignment="1">
      <alignment horizontal="center"/>
    </xf>
    <xf numFmtId="165" fontId="36" fillId="8" borderId="36" xfId="2" applyNumberFormat="1" applyFont="1" applyFill="1" applyBorder="1" applyAlignment="1">
      <alignment horizontal="center" vertical="center"/>
    </xf>
    <xf numFmtId="165" fontId="37" fillId="8" borderId="36" xfId="2" applyNumberFormat="1" applyFont="1" applyFill="1" applyBorder="1" applyAlignment="1">
      <alignment horizontal="center"/>
    </xf>
    <xf numFmtId="165" fontId="36" fillId="8" borderId="39" xfId="2" applyNumberFormat="1" applyFont="1" applyFill="1" applyBorder="1" applyAlignment="1">
      <alignment horizontal="center" vertical="center"/>
    </xf>
    <xf numFmtId="165" fontId="37" fillId="8" borderId="39" xfId="2" applyNumberFormat="1" applyFont="1" applyFill="1" applyBorder="1" applyAlignment="1">
      <alignment horizontal="center"/>
    </xf>
    <xf numFmtId="165" fontId="36" fillId="8" borderId="42" xfId="2" applyNumberFormat="1" applyFont="1" applyFill="1" applyBorder="1" applyAlignment="1">
      <alignment horizontal="center" vertical="center"/>
    </xf>
    <xf numFmtId="165" fontId="37" fillId="8" borderId="42" xfId="2" applyNumberFormat="1" applyFont="1" applyFill="1" applyBorder="1" applyAlignment="1">
      <alignment horizontal="center"/>
    </xf>
    <xf numFmtId="0" fontId="61" fillId="2" borderId="10" xfId="8" applyFont="1" applyFill="1" applyBorder="1" applyAlignment="1">
      <alignment horizontal="center" vertical="center" wrapText="1"/>
    </xf>
    <xf numFmtId="167" fontId="61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62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5" fillId="2" borderId="0" xfId="8" applyFont="1" applyFill="1" applyAlignment="1">
      <alignment vertical="center" wrapText="1"/>
    </xf>
    <xf numFmtId="2" fontId="0" fillId="0" borderId="0" xfId="0" applyNumberFormat="1"/>
    <xf numFmtId="1" fontId="36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31" fillId="14" borderId="1" xfId="0" applyNumberFormat="1" applyFont="1" applyFill="1" applyBorder="1" applyAlignment="1">
      <alignment horizontal="center" vertical="center"/>
    </xf>
    <xf numFmtId="0" fontId="43" fillId="8" borderId="0" xfId="5" applyFill="1" applyAlignment="1">
      <alignment horizontal="center"/>
    </xf>
    <xf numFmtId="0" fontId="43" fillId="8" borderId="0" xfId="5" applyFill="1"/>
    <xf numFmtId="0" fontId="43" fillId="8" borderId="0" xfId="5" applyFill="1" applyAlignment="1">
      <alignment horizontal="right"/>
    </xf>
    <xf numFmtId="171" fontId="30" fillId="10" borderId="19" xfId="10" applyNumberFormat="1" applyFont="1" applyFill="1" applyBorder="1" applyAlignment="1">
      <alignment horizontal="center" vertical="center"/>
    </xf>
    <xf numFmtId="172" fontId="44" fillId="10" borderId="19" xfId="0" applyNumberFormat="1" applyFont="1" applyFill="1" applyBorder="1" applyAlignment="1">
      <alignment horizontal="center" vertical="center"/>
    </xf>
    <xf numFmtId="1" fontId="66" fillId="7" borderId="19" xfId="0" applyNumberFormat="1" applyFont="1" applyFill="1" applyBorder="1" applyAlignment="1">
      <alignment horizontal="center"/>
    </xf>
    <xf numFmtId="166" fontId="66" fillId="8" borderId="18" xfId="0" applyNumberFormat="1" applyFont="1" applyFill="1" applyBorder="1" applyAlignment="1">
      <alignment horizontal="center"/>
    </xf>
    <xf numFmtId="169" fontId="26" fillId="10" borderId="19" xfId="0" applyNumberFormat="1" applyFont="1" applyFill="1" applyBorder="1" applyAlignment="1">
      <alignment horizontal="center"/>
    </xf>
    <xf numFmtId="0" fontId="26" fillId="8" borderId="19" xfId="0" applyFont="1" applyFill="1" applyBorder="1" applyAlignment="1">
      <alignment horizontal="center"/>
    </xf>
    <xf numFmtId="170" fontId="26" fillId="8" borderId="19" xfId="0" applyNumberFormat="1" applyFont="1" applyFill="1" applyBorder="1" applyAlignment="1">
      <alignment horizontal="center"/>
    </xf>
    <xf numFmtId="1" fontId="26" fillId="0" borderId="19" xfId="13" applyNumberFormat="1" applyFont="1" applyFill="1" applyBorder="1" applyAlignment="1">
      <alignment horizontal="center"/>
    </xf>
    <xf numFmtId="1" fontId="26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6" fillId="7" borderId="15" xfId="0" applyNumberFormat="1" applyFont="1" applyFill="1" applyBorder="1" applyAlignment="1">
      <alignment horizontal="center"/>
    </xf>
    <xf numFmtId="172" fontId="30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7" fillId="8" borderId="38" xfId="0" applyFont="1" applyFill="1" applyBorder="1" applyAlignment="1">
      <alignment horizontal="center" vertical="center"/>
    </xf>
    <xf numFmtId="2" fontId="44" fillId="10" borderId="19" xfId="0" applyNumberFormat="1" applyFont="1" applyFill="1" applyBorder="1" applyAlignment="1">
      <alignment horizontal="center" vertical="center"/>
    </xf>
    <xf numFmtId="2" fontId="30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31" fillId="8" borderId="0" xfId="0" applyFont="1" applyFill="1" applyAlignment="1">
      <alignment horizontal="center"/>
    </xf>
    <xf numFmtId="0" fontId="25" fillId="2" borderId="7" xfId="8" applyFont="1" applyFill="1" applyBorder="1" applyAlignment="1">
      <alignment horizontal="center" vertical="center" wrapText="1"/>
    </xf>
    <xf numFmtId="0" fontId="25" fillId="2" borderId="8" xfId="8" applyFont="1" applyFill="1" applyBorder="1" applyAlignment="1">
      <alignment horizontal="center" vertical="center" wrapText="1"/>
    </xf>
    <xf numFmtId="0" fontId="25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8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8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5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5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4" fillId="0" borderId="10" xfId="0" applyNumberFormat="1" applyFont="1" applyBorder="1" applyAlignment="1">
      <alignment horizontal="center"/>
    </xf>
    <xf numFmtId="165" fontId="64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72" fillId="0" borderId="0" xfId="4491" applyFont="1"/>
    <xf numFmtId="0" fontId="13" fillId="0" borderId="0" xfId="4491"/>
    <xf numFmtId="0" fontId="60" fillId="53" borderId="1" xfId="4491" applyFont="1" applyFill="1" applyBorder="1" applyAlignment="1">
      <alignment horizontal="center" vertical="center" wrapText="1"/>
    </xf>
    <xf numFmtId="0" fontId="60" fillId="0" borderId="0" xfId="4491" applyFont="1" applyAlignment="1">
      <alignment vertical="center"/>
    </xf>
    <xf numFmtId="171" fontId="13" fillId="8" borderId="1" xfId="4491" applyNumberFormat="1" applyFill="1" applyBorder="1" applyAlignment="1">
      <alignment horizontal="center" vertical="center"/>
    </xf>
    <xf numFmtId="0" fontId="13" fillId="8" borderId="1" xfId="4491" applyFill="1" applyBorder="1" applyAlignment="1">
      <alignment horizontal="center" vertical="center"/>
    </xf>
    <xf numFmtId="164" fontId="13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3" fillId="8" borderId="1" xfId="4491" applyNumberFormat="1" applyFill="1" applyBorder="1" applyAlignment="1">
      <alignment horizontal="center" vertical="center"/>
    </xf>
    <xf numFmtId="1" fontId="13" fillId="54" borderId="1" xfId="4491" applyNumberFormat="1" applyFill="1" applyBorder="1" applyAlignment="1">
      <alignment horizontal="center" vertical="center"/>
    </xf>
    <xf numFmtId="1" fontId="26" fillId="8" borderId="1" xfId="4491" applyNumberFormat="1" applyFont="1" applyFill="1" applyBorder="1" applyAlignment="1">
      <alignment horizontal="center" vertical="center"/>
    </xf>
    <xf numFmtId="10" fontId="26" fillId="8" borderId="1" xfId="4492" applyNumberFormat="1" applyFont="1" applyFill="1" applyBorder="1" applyAlignment="1" applyProtection="1">
      <alignment horizontal="center" vertical="center"/>
    </xf>
    <xf numFmtId="1" fontId="26" fillId="8" borderId="1" xfId="4491" applyNumberFormat="1" applyFont="1" applyFill="1" applyBorder="1" applyAlignment="1">
      <alignment horizontal="center" vertical="center" wrapText="1"/>
    </xf>
    <xf numFmtId="173" fontId="13" fillId="0" borderId="1" xfId="4491" applyNumberFormat="1" applyBorder="1" applyAlignment="1">
      <alignment horizontal="center" vertical="center"/>
    </xf>
    <xf numFmtId="2" fontId="13" fillId="8" borderId="1" xfId="4491" applyNumberFormat="1" applyFill="1" applyBorder="1" applyAlignment="1">
      <alignment horizontal="center" vertical="center"/>
    </xf>
    <xf numFmtId="1" fontId="60" fillId="0" borderId="0" xfId="4491" applyNumberFormat="1" applyFont="1"/>
    <xf numFmtId="1" fontId="26" fillId="8" borderId="1" xfId="4491" applyNumberFormat="1" applyFont="1" applyFill="1" applyBorder="1" applyAlignment="1">
      <alignment horizontal="center"/>
    </xf>
    <xf numFmtId="0" fontId="13" fillId="0" borderId="0" xfId="4491" applyAlignment="1">
      <alignment horizontal="center" vertical="center"/>
    </xf>
    <xf numFmtId="0" fontId="60" fillId="0" borderId="4" xfId="4491" applyFont="1" applyBorder="1" applyAlignment="1">
      <alignment horizontal="left" vertical="center" wrapText="1"/>
    </xf>
    <xf numFmtId="0" fontId="60" fillId="55" borderId="1" xfId="4492" applyNumberFormat="1" applyFont="1" applyFill="1" applyBorder="1" applyAlignment="1" applyProtection="1">
      <alignment horizontal="center" vertical="center"/>
    </xf>
    <xf numFmtId="2" fontId="60" fillId="55" borderId="1" xfId="4491" applyNumberFormat="1" applyFont="1" applyFill="1" applyBorder="1" applyAlignment="1">
      <alignment horizontal="center" vertical="center"/>
    </xf>
    <xf numFmtId="1" fontId="60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3" fillId="55" borderId="1" xfId="4491" applyNumberFormat="1" applyFill="1" applyBorder="1" applyAlignment="1">
      <alignment horizontal="center" vertical="center"/>
    </xf>
    <xf numFmtId="10" fontId="60" fillId="55" borderId="1" xfId="4492" applyNumberFormat="1" applyFont="1" applyFill="1" applyBorder="1" applyAlignment="1">
      <alignment horizontal="center" vertical="center"/>
    </xf>
    <xf numFmtId="0" fontId="60" fillId="55" borderId="1" xfId="4491" applyFont="1" applyFill="1" applyBorder="1" applyAlignment="1">
      <alignment horizontal="center" vertical="center"/>
    </xf>
    <xf numFmtId="10" fontId="60" fillId="55" borderId="1" xfId="4492" applyNumberFormat="1" applyFont="1" applyFill="1" applyBorder="1" applyAlignment="1" applyProtection="1">
      <alignment horizontal="center" vertical="center"/>
    </xf>
    <xf numFmtId="2" fontId="60" fillId="55" borderId="1" xfId="4492" applyNumberFormat="1" applyFont="1" applyFill="1" applyBorder="1" applyAlignment="1" applyProtection="1">
      <alignment horizontal="center" vertical="center"/>
    </xf>
    <xf numFmtId="0" fontId="60" fillId="0" borderId="0" xfId="4491" applyFont="1"/>
    <xf numFmtId="1" fontId="13" fillId="0" borderId="0" xfId="4491" applyNumberFormat="1"/>
    <xf numFmtId="9" fontId="0" fillId="0" borderId="0" xfId="4492" applyFont="1" applyProtection="1"/>
    <xf numFmtId="2" fontId="13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6" fillId="8" borderId="36" xfId="2" applyNumberFormat="1" applyFont="1" applyFill="1" applyBorder="1" applyAlignment="1">
      <alignment horizontal="center" vertical="center"/>
    </xf>
    <xf numFmtId="2" fontId="36" fillId="8" borderId="39" xfId="2" applyNumberFormat="1" applyFont="1" applyFill="1" applyBorder="1" applyAlignment="1">
      <alignment horizontal="center" vertical="center"/>
    </xf>
    <xf numFmtId="2" fontId="37" fillId="8" borderId="39" xfId="2" applyNumberFormat="1" applyFont="1" applyFill="1" applyBorder="1" applyAlignment="1">
      <alignment horizontal="center"/>
    </xf>
    <xf numFmtId="2" fontId="36" fillId="8" borderId="42" xfId="2" applyNumberFormat="1" applyFont="1" applyFill="1" applyBorder="1" applyAlignment="1">
      <alignment horizontal="center" vertical="center"/>
    </xf>
    <xf numFmtId="2" fontId="37" fillId="8" borderId="42" xfId="2" applyNumberFormat="1" applyFont="1" applyFill="1" applyBorder="1" applyAlignment="1">
      <alignment horizontal="center"/>
    </xf>
    <xf numFmtId="1" fontId="66" fillId="0" borderId="19" xfId="0" applyNumberFormat="1" applyFont="1" applyBorder="1" applyAlignment="1">
      <alignment horizontal="center"/>
    </xf>
    <xf numFmtId="10" fontId="66" fillId="0" borderId="19" xfId="0" applyNumberFormat="1" applyFont="1" applyBorder="1" applyAlignment="1">
      <alignment horizontal="center"/>
    </xf>
    <xf numFmtId="2" fontId="66" fillId="0" borderId="0" xfId="0" applyNumberFormat="1" applyFont="1" applyAlignment="1">
      <alignment horizontal="center"/>
    </xf>
    <xf numFmtId="43" fontId="66" fillId="0" borderId="0" xfId="0" applyNumberFormat="1" applyFont="1" applyAlignment="1">
      <alignment horizontal="center"/>
    </xf>
    <xf numFmtId="1" fontId="43" fillId="8" borderId="0" xfId="5" applyNumberFormat="1" applyFill="1"/>
    <xf numFmtId="0" fontId="0" fillId="16" borderId="55" xfId="0" applyFill="1" applyBorder="1" applyAlignment="1">
      <alignment horizontal="center"/>
    </xf>
    <xf numFmtId="167" fontId="25" fillId="0" borderId="66" xfId="4493" applyNumberFormat="1" applyFont="1" applyBorder="1" applyAlignment="1">
      <alignment horizontal="center" vertical="center" wrapText="1"/>
    </xf>
    <xf numFmtId="0" fontId="25" fillId="0" borderId="66" xfId="4493" applyFont="1" applyBorder="1" applyAlignment="1">
      <alignment horizontal="center" vertical="center" wrapText="1"/>
    </xf>
    <xf numFmtId="0" fontId="33" fillId="0" borderId="66" xfId="4494" applyFont="1" applyBorder="1" applyAlignment="1">
      <alignment horizontal="center" vertical="center" wrapText="1"/>
    </xf>
    <xf numFmtId="9" fontId="33" fillId="0" borderId="66" xfId="4495" applyFont="1" applyFill="1" applyBorder="1" applyAlignment="1">
      <alignment horizontal="center" vertical="center" wrapText="1"/>
    </xf>
    <xf numFmtId="0" fontId="74" fillId="0" borderId="0" xfId="4494"/>
    <xf numFmtId="15" fontId="74" fillId="0" borderId="0" xfId="4494" applyNumberFormat="1" applyAlignment="1">
      <alignment horizontal="center" vertical="center"/>
    </xf>
    <xf numFmtId="1" fontId="74" fillId="0" borderId="0" xfId="4494" applyNumberFormat="1" applyAlignment="1">
      <alignment horizontal="center" vertical="center"/>
    </xf>
    <xf numFmtId="0" fontId="74" fillId="0" borderId="0" xfId="4494" applyAlignment="1">
      <alignment horizontal="center" vertical="center"/>
    </xf>
    <xf numFmtId="17" fontId="74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4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4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3" fillId="0" borderId="63" xfId="4494" applyFont="1" applyBorder="1" applyAlignment="1">
      <alignment horizontal="center" vertical="center" wrapText="1"/>
    </xf>
    <xf numFmtId="2" fontId="74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4" fillId="0" borderId="67" xfId="4494" applyBorder="1" applyAlignment="1">
      <alignment horizontal="center" vertical="center"/>
    </xf>
    <xf numFmtId="2" fontId="74" fillId="0" borderId="68" xfId="4494" applyNumberFormat="1" applyBorder="1" applyAlignment="1">
      <alignment horizontal="center" vertical="center"/>
    </xf>
    <xf numFmtId="164" fontId="74" fillId="0" borderId="67" xfId="4494" applyNumberFormat="1" applyBorder="1" applyAlignment="1">
      <alignment horizontal="center" vertical="center"/>
    </xf>
    <xf numFmtId="1" fontId="74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4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4" fillId="0" borderId="68" xfId="4494" applyBorder="1" applyAlignment="1">
      <alignment horizontal="center" vertical="center"/>
    </xf>
    <xf numFmtId="164" fontId="74" fillId="0" borderId="68" xfId="4494" applyNumberFormat="1" applyBorder="1" applyAlignment="1">
      <alignment horizontal="center" vertical="center"/>
    </xf>
    <xf numFmtId="1" fontId="74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3" fillId="0" borderId="63" xfId="0" applyFont="1" applyBorder="1" applyAlignment="1">
      <alignment horizontal="center" vertical="center" wrapText="1"/>
    </xf>
    <xf numFmtId="0" fontId="26" fillId="0" borderId="63" xfId="2" applyNumberFormat="1" applyFont="1" applyFill="1" applyBorder="1" applyAlignment="1">
      <alignment horizontal="center" vertical="center"/>
    </xf>
    <xf numFmtId="164" fontId="26" fillId="0" borderId="63" xfId="2" applyNumberFormat="1" applyFont="1" applyFill="1" applyBorder="1" applyAlignment="1">
      <alignment horizontal="center" vertical="center"/>
    </xf>
    <xf numFmtId="1" fontId="26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6" fillId="8" borderId="25" xfId="6" applyNumberFormat="1" applyFont="1" applyFill="1" applyBorder="1" applyAlignment="1" applyProtection="1">
      <alignment horizontal="left" vertical="center"/>
      <protection locked="0"/>
    </xf>
    <xf numFmtId="167" fontId="36" fillId="8" borderId="25" xfId="6" applyNumberFormat="1" applyFont="1" applyFill="1" applyBorder="1" applyAlignment="1" applyProtection="1">
      <alignment horizontal="left" vertical="center"/>
      <protection locked="0"/>
    </xf>
    <xf numFmtId="1" fontId="37" fillId="8" borderId="37" xfId="0" applyNumberFormat="1" applyFont="1" applyFill="1" applyBorder="1" applyProtection="1">
      <protection locked="0"/>
    </xf>
    <xf numFmtId="0" fontId="37" fillId="8" borderId="40" xfId="0" applyFont="1" applyFill="1" applyBorder="1" applyProtection="1">
      <protection locked="0"/>
    </xf>
    <xf numFmtId="0" fontId="37" fillId="8" borderId="43" xfId="0" applyFont="1" applyFill="1" applyBorder="1" applyProtection="1">
      <protection locked="0"/>
    </xf>
    <xf numFmtId="0" fontId="33" fillId="56" borderId="64" xfId="0" applyFont="1" applyFill="1" applyBorder="1" applyAlignment="1">
      <alignment horizontal="center" vertical="center" wrapText="1"/>
    </xf>
    <xf numFmtId="0" fontId="33" fillId="56" borderId="65" xfId="0" applyFont="1" applyFill="1" applyBorder="1" applyAlignment="1">
      <alignment horizontal="center" vertical="center" wrapText="1"/>
    </xf>
    <xf numFmtId="1" fontId="66" fillId="9" borderId="15" xfId="13" applyNumberFormat="1" applyFont="1" applyFill="1" applyBorder="1" applyAlignment="1">
      <alignment horizontal="center"/>
    </xf>
    <xf numFmtId="166" fontId="66" fillId="8" borderId="14" xfId="0" applyNumberFormat="1" applyFont="1" applyFill="1" applyBorder="1" applyAlignment="1">
      <alignment horizontal="center"/>
    </xf>
    <xf numFmtId="2" fontId="66" fillId="0" borderId="19" xfId="13" applyNumberFormat="1" applyFont="1" applyFill="1" applyBorder="1" applyAlignment="1">
      <alignment horizontal="center"/>
    </xf>
    <xf numFmtId="1" fontId="66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62" fillId="16" borderId="73" xfId="0" applyNumberFormat="1" applyFont="1" applyFill="1" applyBorder="1" applyAlignment="1">
      <alignment horizontal="center"/>
    </xf>
    <xf numFmtId="165" fontId="76" fillId="0" borderId="10" xfId="0" applyNumberFormat="1" applyFont="1" applyBorder="1" applyAlignment="1">
      <alignment horizontal="center"/>
    </xf>
    <xf numFmtId="165" fontId="76" fillId="0" borderId="11" xfId="0" applyNumberFormat="1" applyFont="1" applyBorder="1" applyAlignment="1">
      <alignment horizontal="center"/>
    </xf>
    <xf numFmtId="169" fontId="77" fillId="50" borderId="10" xfId="0" applyNumberFormat="1" applyFont="1" applyFill="1" applyBorder="1" applyAlignment="1">
      <alignment horizontal="center"/>
    </xf>
    <xf numFmtId="166" fontId="77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7" fillId="50" borderId="11" xfId="0" applyNumberFormat="1" applyFont="1" applyFill="1" applyBorder="1" applyAlignment="1">
      <alignment horizontal="center"/>
    </xf>
    <xf numFmtId="166" fontId="77" fillId="8" borderId="60" xfId="0" applyNumberFormat="1" applyFont="1" applyFill="1" applyBorder="1" applyAlignment="1">
      <alignment horizontal="center"/>
    </xf>
    <xf numFmtId="0" fontId="78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11" fillId="0" borderId="0" xfId="1" applyFont="1" applyBorder="1" applyAlignment="1">
      <alignment horizontal="center"/>
    </xf>
    <xf numFmtId="0" fontId="11" fillId="5" borderId="10" xfId="0" applyFont="1" applyFill="1" applyBorder="1" applyAlignment="1">
      <alignment horizontal="left"/>
    </xf>
    <xf numFmtId="0" fontId="11" fillId="5" borderId="10" xfId="0" applyFont="1" applyFill="1" applyBorder="1"/>
    <xf numFmtId="172" fontId="79" fillId="10" borderId="19" xfId="0" applyNumberFormat="1" applyFont="1" applyFill="1" applyBorder="1" applyAlignment="1">
      <alignment horizontal="center" vertical="center"/>
    </xf>
    <xf numFmtId="166" fontId="80" fillId="8" borderId="18" xfId="0" applyNumberFormat="1" applyFont="1" applyFill="1" applyBorder="1" applyAlignment="1">
      <alignment horizontal="center"/>
    </xf>
    <xf numFmtId="166" fontId="80" fillId="8" borderId="14" xfId="0" applyNumberFormat="1" applyFont="1" applyFill="1" applyBorder="1" applyAlignment="1">
      <alignment horizontal="center"/>
    </xf>
    <xf numFmtId="1" fontId="80" fillId="0" borderId="19" xfId="13" applyNumberFormat="1" applyFont="1" applyFill="1" applyBorder="1" applyAlignment="1">
      <alignment horizontal="center"/>
    </xf>
    <xf numFmtId="2" fontId="79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11" fillId="8" borderId="1" xfId="4492" applyNumberFormat="1" applyFont="1" applyFill="1" applyBorder="1" applyAlignment="1" applyProtection="1">
      <alignment horizontal="center" vertical="center"/>
    </xf>
    <xf numFmtId="15" fontId="11" fillId="5" borderId="10" xfId="0" applyNumberFormat="1" applyFont="1" applyFill="1" applyBorder="1"/>
    <xf numFmtId="169" fontId="28" fillId="50" borderId="11" xfId="0" applyNumberFormat="1" applyFont="1" applyFill="1" applyBorder="1" applyAlignment="1">
      <alignment horizontal="center"/>
    </xf>
    <xf numFmtId="166" fontId="28" fillId="8" borderId="60" xfId="0" applyNumberFormat="1" applyFont="1" applyFill="1" applyBorder="1" applyAlignment="1">
      <alignment horizontal="center"/>
    </xf>
    <xf numFmtId="0" fontId="11" fillId="5" borderId="11" xfId="0" applyFont="1" applyFill="1" applyBorder="1" applyAlignment="1">
      <alignment horizontal="left"/>
    </xf>
    <xf numFmtId="0" fontId="11" fillId="5" borderId="0" xfId="0" applyFont="1" applyFill="1"/>
    <xf numFmtId="0" fontId="11" fillId="5" borderId="11" xfId="0" applyFont="1" applyFill="1" applyBorder="1"/>
    <xf numFmtId="43" fontId="11" fillId="49" borderId="0" xfId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0" xfId="1" applyFont="1" applyAlignment="1">
      <alignment horizontal="center"/>
    </xf>
    <xf numFmtId="0" fontId="11" fillId="16" borderId="53" xfId="0" applyFont="1" applyFill="1" applyBorder="1" applyAlignment="1">
      <alignment horizontal="center"/>
    </xf>
    <xf numFmtId="0" fontId="11" fillId="16" borderId="56" xfId="0" applyFont="1" applyFill="1" applyBorder="1" applyAlignment="1">
      <alignment horizontal="center"/>
    </xf>
    <xf numFmtId="0" fontId="11" fillId="4" borderId="1" xfId="0" applyFont="1" applyFill="1" applyBorder="1"/>
    <xf numFmtId="0" fontId="11" fillId="0" borderId="0" xfId="0" applyFont="1"/>
    <xf numFmtId="0" fontId="60" fillId="0" borderId="74" xfId="0" applyFont="1" applyBorder="1" applyAlignment="1">
      <alignment horizontal="center" vertical="center" wrapText="1"/>
    </xf>
    <xf numFmtId="0" fontId="60" fillId="0" borderId="2" xfId="0" applyFont="1" applyBorder="1" applyAlignment="1">
      <alignment horizontal="center" vertical="center" wrapText="1"/>
    </xf>
    <xf numFmtId="0" fontId="60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8" fillId="5" borderId="10" xfId="0" applyFont="1" applyFill="1" applyBorder="1"/>
    <xf numFmtId="0" fontId="7" fillId="5" borderId="10" xfId="0" applyFont="1" applyFill="1" applyBorder="1"/>
    <xf numFmtId="0" fontId="7" fillId="5" borderId="10" xfId="0" applyFont="1" applyFill="1" applyBorder="1" applyAlignment="1">
      <alignment horizontal="left"/>
    </xf>
    <xf numFmtId="0" fontId="6" fillId="5" borderId="10" xfId="0" applyFont="1" applyFill="1" applyBorder="1"/>
    <xf numFmtId="0" fontId="6" fillId="0" borderId="1" xfId="0" applyFont="1" applyBorder="1"/>
    <xf numFmtId="0" fontId="5" fillId="0" borderId="1" xfId="0" applyFont="1" applyBorder="1"/>
    <xf numFmtId="0" fontId="5" fillId="5" borderId="10" xfId="0" applyFont="1" applyFill="1" applyBorder="1"/>
    <xf numFmtId="0" fontId="5" fillId="5" borderId="1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left"/>
    </xf>
    <xf numFmtId="0" fontId="5" fillId="5" borderId="11" xfId="0" applyFont="1" applyFill="1" applyBorder="1" applyAlignment="1">
      <alignment horizontal="left"/>
    </xf>
    <xf numFmtId="0" fontId="5" fillId="5" borderId="11" xfId="0" applyFont="1" applyFill="1" applyBorder="1"/>
    <xf numFmtId="0" fontId="4" fillId="5" borderId="10" xfId="0" applyFont="1" applyFill="1" applyBorder="1" applyAlignment="1">
      <alignment horizontal="left"/>
    </xf>
    <xf numFmtId="0" fontId="4" fillId="5" borderId="10" xfId="0" applyFont="1" applyFill="1" applyBorder="1"/>
    <xf numFmtId="165" fontId="81" fillId="0" borderId="10" xfId="0" applyNumberFormat="1" applyFont="1" applyBorder="1" applyAlignment="1">
      <alignment horizontal="center"/>
    </xf>
    <xf numFmtId="165" fontId="81" fillId="0" borderId="11" xfId="0" applyNumberFormat="1" applyFont="1" applyBorder="1" applyAlignment="1">
      <alignment horizontal="center"/>
    </xf>
    <xf numFmtId="0" fontId="3" fillId="5" borderId="10" xfId="0" applyFont="1" applyFill="1" applyBorder="1" applyAlignment="1">
      <alignment horizontal="left"/>
    </xf>
    <xf numFmtId="0" fontId="3" fillId="5" borderId="10" xfId="0" applyFont="1" applyFill="1" applyBorder="1"/>
    <xf numFmtId="2" fontId="0" fillId="0" borderId="11" xfId="0" applyNumberFormat="1" applyBorder="1" applyAlignment="1">
      <alignment horizontal="center"/>
    </xf>
    <xf numFmtId="172" fontId="82" fillId="10" borderId="19" xfId="0" applyNumberFormat="1" applyFont="1" applyFill="1" applyBorder="1" applyAlignment="1">
      <alignment horizontal="center" vertical="center"/>
    </xf>
    <xf numFmtId="1" fontId="83" fillId="7" borderId="19" xfId="0" applyNumberFormat="1" applyFont="1" applyFill="1" applyBorder="1" applyAlignment="1">
      <alignment horizontal="center"/>
    </xf>
    <xf numFmtId="1" fontId="83" fillId="7" borderId="15" xfId="0" applyNumberFormat="1" applyFont="1" applyFill="1" applyBorder="1" applyAlignment="1">
      <alignment horizontal="center"/>
    </xf>
    <xf numFmtId="166" fontId="83" fillId="8" borderId="18" xfId="0" applyNumberFormat="1" applyFont="1" applyFill="1" applyBorder="1" applyAlignment="1">
      <alignment horizontal="center"/>
    </xf>
    <xf numFmtId="166" fontId="83" fillId="8" borderId="14" xfId="0" applyNumberFormat="1" applyFont="1" applyFill="1" applyBorder="1" applyAlignment="1">
      <alignment horizontal="center"/>
    </xf>
    <xf numFmtId="1" fontId="83" fillId="0" borderId="19" xfId="13" applyNumberFormat="1" applyFont="1" applyFill="1" applyBorder="1" applyAlignment="1">
      <alignment horizontal="center"/>
    </xf>
    <xf numFmtId="2" fontId="82" fillId="10" borderId="19" xfId="0" applyNumberFormat="1" applyFont="1" applyFill="1" applyBorder="1" applyAlignment="1">
      <alignment horizontal="center" vertical="center"/>
    </xf>
    <xf numFmtId="0" fontId="2" fillId="5" borderId="10" xfId="0" applyFont="1" applyFill="1" applyBorder="1"/>
    <xf numFmtId="0" fontId="2" fillId="16" borderId="56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left"/>
    </xf>
    <xf numFmtId="0" fontId="2" fillId="5" borderId="10" xfId="0" applyFont="1" applyFill="1" applyBorder="1" applyAlignment="1">
      <alignment horizontal="center"/>
    </xf>
    <xf numFmtId="0" fontId="2" fillId="5" borderId="11" xfId="0" applyFont="1" applyFill="1" applyBorder="1"/>
    <xf numFmtId="0" fontId="1" fillId="5" borderId="11" xfId="0" applyFont="1" applyFill="1" applyBorder="1" applyAlignment="1">
      <alignment horizontal="left"/>
    </xf>
    <xf numFmtId="0" fontId="1" fillId="5" borderId="10" xfId="0" applyFont="1" applyFill="1" applyBorder="1" applyAlignment="1">
      <alignment horizontal="left"/>
    </xf>
    <xf numFmtId="0" fontId="1" fillId="5" borderId="10" xfId="0" applyFont="1" applyFill="1" applyBorder="1"/>
    <xf numFmtId="0" fontId="1" fillId="16" borderId="56" xfId="0" applyFont="1" applyFill="1" applyBorder="1" applyAlignment="1">
      <alignment horizontal="center"/>
    </xf>
    <xf numFmtId="43" fontId="84" fillId="0" borderId="0" xfId="1" applyFont="1" applyBorder="1" applyAlignment="1">
      <alignment horizontal="center"/>
    </xf>
    <xf numFmtId="165" fontId="85" fillId="0" borderId="10" xfId="0" applyNumberFormat="1" applyFont="1" applyBorder="1" applyAlignment="1">
      <alignment horizontal="center"/>
    </xf>
    <xf numFmtId="165" fontId="85" fillId="0" borderId="11" xfId="0" applyNumberFormat="1" applyFont="1" applyBorder="1" applyAlignment="1">
      <alignment horizontal="center"/>
    </xf>
    <xf numFmtId="0" fontId="34" fillId="15" borderId="21" xfId="0" applyFont="1" applyFill="1" applyBorder="1" applyAlignment="1">
      <alignment horizontal="center" vertical="center"/>
    </xf>
    <xf numFmtId="0" fontId="34" fillId="15" borderId="22" xfId="0" applyFont="1" applyFill="1" applyBorder="1" applyAlignment="1">
      <alignment horizontal="center" vertical="center"/>
    </xf>
    <xf numFmtId="0" fontId="34" fillId="15" borderId="23" xfId="0" applyFont="1" applyFill="1" applyBorder="1" applyAlignment="1">
      <alignment horizontal="center" vertical="center"/>
    </xf>
    <xf numFmtId="0" fontId="37" fillId="8" borderId="35" xfId="0" applyFont="1" applyFill="1" applyBorder="1" applyAlignment="1">
      <alignment horizontal="center" vertical="center"/>
    </xf>
    <xf numFmtId="0" fontId="37" fillId="8" borderId="38" xfId="0" applyFont="1" applyFill="1" applyBorder="1" applyAlignment="1">
      <alignment horizontal="center" vertical="center"/>
    </xf>
    <xf numFmtId="0" fontId="37" fillId="8" borderId="41" xfId="0" applyFont="1" applyFill="1" applyBorder="1" applyAlignment="1">
      <alignment horizontal="center" vertical="center"/>
    </xf>
    <xf numFmtId="0" fontId="60" fillId="52" borderId="1" xfId="4491" applyFont="1" applyFill="1" applyBorder="1" applyAlignment="1">
      <alignment horizontal="center" vertical="center" wrapText="1"/>
    </xf>
    <xf numFmtId="0" fontId="60" fillId="53" borderId="1" xfId="4491" applyFont="1" applyFill="1" applyBorder="1" applyAlignment="1">
      <alignment horizontal="center" vertical="center"/>
    </xf>
    <xf numFmtId="0" fontId="60" fillId="53" borderId="1" xfId="4491" applyFont="1" applyFill="1" applyBorder="1" applyAlignment="1">
      <alignment horizontal="center" vertical="center" wrapText="1"/>
    </xf>
    <xf numFmtId="0" fontId="60" fillId="53" borderId="5" xfId="4491" applyFont="1" applyFill="1" applyBorder="1" applyAlignment="1">
      <alignment horizontal="center" vertical="center" wrapText="1"/>
    </xf>
    <xf numFmtId="0" fontId="60" fillId="53" borderId="2" xfId="4491" applyFont="1" applyFill="1" applyBorder="1" applyAlignment="1">
      <alignment horizontal="center" vertical="center" wrapText="1"/>
    </xf>
    <xf numFmtId="0" fontId="71" fillId="51" borderId="62" xfId="4491" applyFont="1" applyFill="1" applyBorder="1" applyAlignment="1">
      <alignment horizontal="center" wrapText="1"/>
    </xf>
    <xf numFmtId="0" fontId="71" fillId="51" borderId="3" xfId="4491" applyFont="1" applyFill="1" applyBorder="1" applyAlignment="1">
      <alignment horizontal="center" wrapText="1"/>
    </xf>
    <xf numFmtId="0" fontId="71" fillId="51" borderId="1" xfId="4491" applyFont="1" applyFill="1" applyBorder="1" applyAlignment="1">
      <alignment horizontal="center" wrapText="1"/>
    </xf>
    <xf numFmtId="0" fontId="60" fillId="3" borderId="1" xfId="4491" applyFont="1" applyFill="1" applyBorder="1" applyAlignment="1">
      <alignment horizontal="center" vertical="center" wrapText="1"/>
    </xf>
    <xf numFmtId="0" fontId="32" fillId="13" borderId="3" xfId="0" applyFont="1" applyFill="1" applyBorder="1" applyAlignment="1">
      <alignment horizontal="center" vertical="center"/>
    </xf>
    <xf numFmtId="0" fontId="32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80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68.350503587964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21" maxValue="13128"/>
    </cacheField>
    <cacheField name="IS8_Inv1_M2" numFmtId="1">
      <sharedItems containsString="0" containsBlank="1" containsNumber="1" containsInteger="1" minValue="3714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6076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6460"/>
    </cacheField>
    <cacheField name="IS20_Inv1_M1" numFmtId="1">
      <sharedItems containsString="0" containsBlank="1" containsNumber="1" containsInteger="1" minValue="0" maxValue="8138"/>
    </cacheField>
    <cacheField name="IS20_Inv1_M2" numFmtId="1">
      <sharedItems containsString="0" containsBlank="1" containsNumber="1" containsInteger="1" minValue="0" maxValue="3848"/>
    </cacheField>
    <cacheField name="IS20_Inv2_M1" numFmtId="1">
      <sharedItems containsString="0" containsBlank="1" containsNumber="1" containsInteger="1" minValue="0" maxValue="2697"/>
    </cacheField>
    <cacheField name="IS20_Inv2_M2" numFmtId="1">
      <sharedItems containsString="0" containsBlank="1" containsNumber="1" containsInteger="1" minValue="0" maxValue="8093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25994430693069309" maxValue="0.7657061889799629"/>
    </cacheField>
    <cacheField name="AT_MCR (°C)" numFmtId="1">
      <sharedItems containsString="0" containsBlank="1" containsNumber="1" minValue="22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0.971194200848675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91.5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22658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073439863533366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717.50900000000001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8.90199999999999"/>
    </cacheField>
    <cacheField name="33 kV_Wind_F4_Ex" numFmtId="169">
      <sharedItems containsString="0" containsBlank="1" containsNumber="1" minValue="204.91200000000001" maxValue="398.11599999999999"/>
    </cacheField>
    <cacheField name="33 kV_Solar_F1_Ex" numFmtId="169">
      <sharedItems containsString="0" containsBlank="1" containsNumber="1" minValue="151.25700000000001" maxValue="238.369"/>
    </cacheField>
    <cacheField name="33kV_Solar_F2_Ex" numFmtId="169">
      <sharedItems containsString="0" containsBlank="1" containsNumber="1" minValue="261.38499999999999" maxValue="338.53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30.066"/>
    </cacheField>
    <cacheField name="33kV_OG1_Ex" numFmtId="169">
      <sharedItems containsString="0" containsBlank="1" containsNumber="1" containsInteger="1" minValue="172960" maxValue="227444"/>
    </cacheField>
    <cacheField name="33kV_OG2_Ex" numFmtId="169">
      <sharedItems containsString="0" containsBlank="1" containsNumber="1" containsInteger="1" minValue="237651" maxValue="323694"/>
    </cacheField>
    <cacheField name="220kV_TX1_Ex" numFmtId="169">
      <sharedItems containsString="0" containsBlank="1" containsNumber="1" minValue="101.821" maxValue="169.17099999999999"/>
    </cacheField>
    <cacheField name="220kV_Tx2_Ex" numFmtId="169">
      <sharedItems containsString="0" containsBlank="1" containsNumber="1" minValue="56.494" maxValue="162.76400000000001"/>
    </cacheField>
    <cacheField name="220kV_TL_TVM_Ex" numFmtId="169">
      <sharedItems containsString="0" containsBlank="1" containsNumber="1" minValue="254.61799999999999" maxValue="341.81099999999998"/>
    </cacheField>
    <cacheField name="220kV_C&amp;R_PQM_Ex" numFmtId="169">
      <sharedItems containsString="0" containsBlank="1" containsNumber="1" minValue="79.673000000000002" maxValue="166.96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53.90899999999999"/>
    </cacheField>
    <cacheField name="33 kV_Wind_F1_Energy (MWh)" numFmtId="0">
      <sharedItems containsMixedTypes="1" containsNumber="1" minValue="19470.000000008553" maxValue="532289.99999999988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86244.99999999953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90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76800.0000000028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72.51"/>
    </cacheField>
    <cacheField name="Wind Export (33 kV)" numFmtId="43">
      <sharedItems containsMixedTypes="1" containsNumber="1" minValue="0" maxValue="1118534.9999999995"/>
    </cacheField>
    <cacheField name="Wind Net Export (33 kV)" numFmtId="43">
      <sharedItems containsMixedTypes="1" containsNumber="1" minValue="0" maxValue="1109135.5462184548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d v="1899-12-30T06:23:00"/>
    <d v="1899-12-30T18:34:00"/>
    <n v="5070"/>
    <n v="5143"/>
    <n v="5051"/>
    <n v="4800"/>
    <n v="4991"/>
    <n v="4957"/>
    <n v="4405"/>
    <n v="5008"/>
    <n v="4973"/>
    <n v="5026"/>
    <n v="4919"/>
    <n v="4963"/>
    <n v="4847"/>
    <n v="5138"/>
    <n v="3501"/>
    <n v="3180"/>
    <n v="3401"/>
    <n v="3251"/>
    <n v="5114"/>
    <n v="4983"/>
    <n v="4194"/>
    <n v="4723"/>
    <n v="5002"/>
    <n v="5250"/>
    <n v="5541"/>
    <n v="5735"/>
    <n v="5118"/>
    <n v="5445"/>
    <n v="5118"/>
    <n v="5013"/>
    <n v="4630"/>
    <n v="4971"/>
    <n v="3631"/>
    <n v="3634"/>
    <n v="3223"/>
    <n v="3256"/>
    <n v="3427"/>
    <n v="3533"/>
    <n v="3425"/>
    <n v="3456"/>
    <n v="3692"/>
    <n v="3500"/>
    <n v="3514"/>
    <n v="3618"/>
    <n v="2808"/>
    <n v="1139"/>
    <n v="3330"/>
    <n v="3208"/>
    <n v="3134"/>
    <n v="3310"/>
    <n v="3397"/>
    <n v="3343"/>
    <n v="3604"/>
    <n v="2982"/>
    <n v="3204"/>
    <n v="3228"/>
    <n v="3366"/>
    <n v="3335"/>
    <n v="2986"/>
    <n v="3304"/>
    <n v="3239"/>
    <n v="3216"/>
    <n v="3330"/>
    <n v="3633"/>
    <n v="5029"/>
    <n v="4590"/>
    <n v="4973"/>
    <n v="4816"/>
    <n v="4638"/>
    <n v="4215"/>
    <n v="4818"/>
    <n v="4768"/>
    <n v="3570"/>
    <n v="2770"/>
    <n v="3280"/>
    <n v="2665"/>
    <n v="1988"/>
    <n v="1870"/>
    <n v="4987"/>
    <n v="5240"/>
    <n v="4911"/>
    <n v="5081"/>
    <n v="5128"/>
    <n v="3090"/>
    <n v="2852"/>
    <n v="2874"/>
    <n v="2856"/>
    <n v="2613"/>
    <n v="2326"/>
    <n v="3032"/>
    <n v="2927"/>
    <n v="2764"/>
    <n v="2866"/>
    <n v="323"/>
    <n v="2058"/>
    <n v="2931"/>
    <n v="2401"/>
    <n v="2328"/>
    <n v="0"/>
    <n v="0"/>
    <n v="1246"/>
    <n v="2232"/>
    <n v="2.6154531843778339"/>
    <n v="2.6154531843778339"/>
    <n v="2.4199799116438343"/>
    <m/>
    <m/>
    <n v="0.46814516326067224"/>
    <m/>
    <m/>
    <n v="2.6244209242304195"/>
    <n v="2.5924928415077235"/>
    <n v="0.35916883492279728"/>
    <n v="0.35916883492279728"/>
    <n v="24.105122950819727"/>
    <m/>
    <n v="38.900597267759558"/>
    <m/>
    <n v="91.322677595628392"/>
    <m/>
    <n v="24"/>
    <m/>
    <n v="3.5"/>
    <m/>
    <n v="9.1"/>
    <m/>
    <n v="10213"/>
    <n v="72411"/>
    <n v="60585"/>
    <n v="10252"/>
    <n v="105005"/>
    <n v="50132"/>
    <n v="3858"/>
    <n v="28437"/>
    <n v="35151"/>
    <n v="3478"/>
    <n v="379522"/>
    <n v="2.5502954267998343"/>
    <n v="0.46814516326067224"/>
    <n v="2.6084568828690715"/>
    <n v="0.35916883492279728"/>
    <n v="686.78599999999994"/>
    <n v="988.41"/>
    <n v="121.11199999999999"/>
    <n v="364.72199999999998"/>
    <n v="230.49799999999999"/>
    <n v="332.58199999999999"/>
    <m/>
    <n v="123.096"/>
    <n v="222762"/>
    <n v="311365"/>
    <n v="163.386"/>
    <n v="147.512"/>
    <n v="331.25200000000001"/>
    <n v="156.39099999999999"/>
    <n v="0.123"/>
    <n v="0"/>
    <n v="249.44900000000001"/>
    <n v="171269.99999998303"/>
    <s v=""/>
    <n v="103949.99999999754"/>
    <n v="189089.9999999931"/>
    <n v="105074.99999999652"/>
    <n v="82125.000000002052"/>
    <m/>
    <n v="84600.000000001077"/>
    <n v="272000"/>
    <n v="464000"/>
    <n v="268799.99999998743"/>
    <n v="459200.00000000984"/>
    <n v="729600.00000002771"/>
    <n v="729599.99999998219"/>
    <n v="0"/>
    <s v=""/>
    <n v="340.00000000000341"/>
    <n v="736000"/>
    <n v="729600.00000002771"/>
    <n v="8.7719298245230171E-3"/>
    <n v="12.183333333333335"/>
    <n v="369350.00000002497"/>
    <n v="375749.99999999721"/>
    <n v="168.03"/>
    <n v="360359.99999997613"/>
    <n v="357198.94736841123"/>
    <m/>
    <m/>
    <s v=""/>
  </r>
  <r>
    <x v="110"/>
    <n v="2026"/>
    <n v="2025"/>
    <d v="2025-07-01T00:00:00"/>
    <n v="31"/>
    <d v="1899-12-30T06:47:00"/>
    <d v="1899-12-30T18:35:00"/>
    <n v="6639"/>
    <n v="6679"/>
    <n v="6682"/>
    <n v="6404"/>
    <n v="6636"/>
    <n v="6552"/>
    <n v="6004"/>
    <n v="6735"/>
    <n v="6665"/>
    <n v="6777"/>
    <n v="6455"/>
    <n v="6498"/>
    <n v="6330"/>
    <n v="6753"/>
    <n v="4596"/>
    <n v="4152"/>
    <n v="4500"/>
    <n v="4236"/>
    <n v="6652"/>
    <n v="6476"/>
    <n v="5413"/>
    <n v="6085"/>
    <n v="6493"/>
    <n v="6828"/>
    <n v="6544"/>
    <n v="6797"/>
    <n v="6179"/>
    <n v="6694"/>
    <n v="6140"/>
    <n v="5987"/>
    <n v="5368"/>
    <n v="5803"/>
    <n v="4319"/>
    <n v="4325"/>
    <n v="3846"/>
    <n v="3879"/>
    <n v="4072"/>
    <n v="4187"/>
    <n v="4069"/>
    <n v="4125"/>
    <n v="4392"/>
    <n v="4167"/>
    <n v="4199"/>
    <n v="4312"/>
    <n v="4518"/>
    <n v="1389"/>
    <n v="4139"/>
    <n v="4179"/>
    <n v="3781"/>
    <n v="3996"/>
    <n v="4107"/>
    <n v="4020"/>
    <n v="4360"/>
    <n v="3634"/>
    <n v="3892"/>
    <n v="3904"/>
    <n v="4113"/>
    <n v="4004"/>
    <n v="3600"/>
    <n v="3965"/>
    <n v="3847"/>
    <n v="3830"/>
    <n v="3962"/>
    <n v="4313"/>
    <n v="6053"/>
    <n v="5590"/>
    <n v="6019"/>
    <n v="5787"/>
    <n v="5646"/>
    <n v="5124"/>
    <n v="5855"/>
    <n v="5865"/>
    <n v="4382"/>
    <n v="3448"/>
    <n v="4032"/>
    <n v="3282"/>
    <n v="2397"/>
    <n v="2260"/>
    <n v="6006"/>
    <n v="6304"/>
    <n v="5800"/>
    <n v="5984"/>
    <n v="6119"/>
    <n v="3643"/>
    <n v="3753"/>
    <n v="3716"/>
    <n v="3605"/>
    <n v="3334"/>
    <n v="2923"/>
    <n v="3813"/>
    <n v="3724"/>
    <n v="3530"/>
    <n v="3566"/>
    <n v="2369"/>
    <n v="3271"/>
    <n v="3746"/>
    <n v="3704"/>
    <n v="3947"/>
    <n v="1785"/>
    <n v="0"/>
    <n v="1511"/>
    <n v="2955"/>
    <n v="3.5446031012658241"/>
    <n v="3.5446031012658241"/>
    <n v="3.0119748648901394"/>
    <m/>
    <m/>
    <n v="0.63957785278949819"/>
    <m/>
    <m/>
    <n v="3.4841483273765856"/>
    <n v="3.4389996718237223"/>
    <n v="0.50663609470229731"/>
    <n v="0.50663609470229731"/>
    <n v="25.183215796897009"/>
    <m/>
    <n v="37.625682387005597"/>
    <m/>
    <n v="84.160507757404702"/>
    <m/>
    <n v="7.2"/>
    <m/>
    <n v="4.3"/>
    <m/>
    <n v="8.6999999999999993"/>
    <m/>
    <n v="13318"/>
    <n v="95975"/>
    <n v="74138"/>
    <n v="13321"/>
    <n v="127445"/>
    <n v="61083"/>
    <n v="4657"/>
    <n v="33856"/>
    <n v="49001"/>
    <n v="6251"/>
    <n v="479045"/>
    <n v="3.3670603558072627"/>
    <n v="0.63957785278949819"/>
    <n v="3.4615739996001542"/>
    <n v="0.50663609470229731"/>
    <n v="688.06700000000001"/>
    <n v="988.41"/>
    <n v="121.666"/>
    <n v="366.05099999999999"/>
    <n v="231.09700000000001"/>
    <n v="333.06299999999999"/>
    <m/>
    <n v="123.556"/>
    <n v="223109"/>
    <n v="311920"/>
    <n v="163.815"/>
    <n v="148.20099999999999"/>
    <n v="331.81099999999998"/>
    <n v="156.952"/>
    <n v="0.123"/>
    <n v="0"/>
    <n v="249.779"/>
    <n v="211365.00000001036"/>
    <s v=""/>
    <n v="124650.00000000047"/>
    <n v="219285.00000000128"/>
    <n v="134775.00000000405"/>
    <n v="108224.99999999878"/>
    <m/>
    <n v="103499.99999999859"/>
    <n v="347000"/>
    <n v="555000"/>
    <n v="343200.00000000163"/>
    <n v="551199.99999999441"/>
    <n v="894399.99999995052"/>
    <n v="897600.00000001129"/>
    <n v="0"/>
    <s v=""/>
    <n v="329.99999999998408"/>
    <n v="902000"/>
    <n v="894399.99999995052"/>
    <n v="8.4973166369073372E-3"/>
    <n v="11.8"/>
    <n v="463549.99999995239"/>
    <n v="471150.00000000186"/>
    <n v="168.03"/>
    <n v="430650.00000001164"/>
    <n v="426990.63059032738"/>
    <m/>
    <m/>
    <s v=""/>
  </r>
  <r>
    <x v="111"/>
    <n v="2026"/>
    <n v="2025"/>
    <d v="2025-07-01T00:00:00"/>
    <n v="31"/>
    <d v="1899-12-30T06:32:00"/>
    <d v="1899-12-30T17:50:00"/>
    <n v="5868"/>
    <n v="5888"/>
    <n v="5814"/>
    <n v="5521"/>
    <n v="5758"/>
    <n v="5697"/>
    <n v="5792"/>
    <n v="5778"/>
    <n v="5712"/>
    <n v="5799"/>
    <n v="5662"/>
    <n v="5701"/>
    <n v="5584"/>
    <n v="5934"/>
    <n v="4058"/>
    <n v="3683"/>
    <n v="3991"/>
    <n v="3773"/>
    <n v="5910"/>
    <n v="5779"/>
    <n v="4816"/>
    <n v="5375"/>
    <n v="5922"/>
    <n v="6133"/>
    <n v="6271"/>
    <n v="6487"/>
    <n v="5797"/>
    <n v="6208"/>
    <n v="5794"/>
    <n v="5675"/>
    <n v="5173"/>
    <n v="5616"/>
    <n v="4582"/>
    <n v="4582"/>
    <n v="4044"/>
    <n v="4085"/>
    <n v="4309"/>
    <n v="4445"/>
    <n v="4328"/>
    <n v="4378"/>
    <n v="4689"/>
    <n v="4438"/>
    <n v="4462"/>
    <n v="4579"/>
    <n v="4833"/>
    <n v="1477"/>
    <n v="4390"/>
    <n v="4442"/>
    <n v="4012"/>
    <n v="4252"/>
    <n v="4371"/>
    <n v="4261"/>
    <n v="4642"/>
    <n v="3853"/>
    <n v="4123"/>
    <n v="4133"/>
    <n v="4300"/>
    <n v="4265"/>
    <n v="3799"/>
    <n v="4181"/>
    <n v="4087"/>
    <n v="4069"/>
    <n v="4196"/>
    <n v="4561"/>
    <n v="6352"/>
    <n v="5952"/>
    <n v="6298"/>
    <n v="5998"/>
    <n v="5914"/>
    <n v="5345"/>
    <n v="6154"/>
    <n v="6143"/>
    <n v="4620"/>
    <n v="3604"/>
    <n v="4254"/>
    <n v="3454"/>
    <n v="2535"/>
    <n v="2401"/>
    <n v="6227"/>
    <n v="6543"/>
    <n v="6018"/>
    <n v="6271"/>
    <n v="6459"/>
    <n v="3827"/>
    <n v="3323"/>
    <n v="3299"/>
    <n v="3209"/>
    <n v="2980"/>
    <n v="2618"/>
    <n v="3406"/>
    <n v="3302"/>
    <n v="3122"/>
    <n v="3818"/>
    <n v="2428"/>
    <n v="3115"/>
    <n v="3374"/>
    <n v="3263"/>
    <n v="3817"/>
    <n v="3931"/>
    <n v="0"/>
    <n v="1553"/>
    <n v="4912"/>
    <n v="3.0247137712488961"/>
    <n v="2.9860935519607823"/>
    <n v="3.1062634776828091"/>
    <m/>
    <m/>
    <n v="0.5339429666666663"/>
    <m/>
    <m/>
    <n v="2.9501651323529408"/>
    <n v="2.9501651323529408"/>
    <n v="0.41861415098039284"/>
    <n v="0.41861415098039284"/>
    <n v="25.826951399116368"/>
    <m/>
    <n v="39.685160878186956"/>
    <m/>
    <n v="80.394550810014735"/>
    <m/>
    <n v="0"/>
    <m/>
    <n v="4"/>
    <m/>
    <n v="10.5"/>
    <m/>
    <n v="11756"/>
    <n v="84257"/>
    <n v="68901"/>
    <n v="12055"/>
    <n v="135168"/>
    <n v="64088"/>
    <n v="4936"/>
    <n v="35345"/>
    <n v="45074"/>
    <n v="10396"/>
    <n v="471976"/>
    <n v="3.039023600297496"/>
    <n v="0.5339429666666663"/>
    <n v="2.9501651323529408"/>
    <n v="0.41861415098039284"/>
    <n v="689.41700000000003"/>
    <n v="988.41"/>
    <n v="122.252"/>
    <n v="367.59800000000001"/>
    <n v="231.649"/>
    <n v="333.488"/>
    <m/>
    <n v="124.054"/>
    <n v="223441"/>
    <n v="312528"/>
    <n v="164.22499999999999"/>
    <n v="148.95599999999999"/>
    <n v="332.39600000000002"/>
    <n v="157.53700000000001"/>
    <n v="0.123"/>
    <n v="0"/>
    <n v="250.12899999999999"/>
    <n v="222750.00000000375"/>
    <s v=""/>
    <n v="131849.99999999968"/>
    <n v="255255.00000000419"/>
    <n v="124199.99999999831"/>
    <n v="95625.000000002561"/>
    <m/>
    <n v="112050.00000000105"/>
    <n v="332000"/>
    <n v="608000"/>
    <n v="327999.99999999726"/>
    <n v="603999.99999999639"/>
    <n v="936000.00000005821"/>
    <n v="936000.00000001269"/>
    <n v="0"/>
    <s v=""/>
    <n v="349.99999999999432"/>
    <n v="940000"/>
    <n v="936000.00000005821"/>
    <n v="4.2735042734418638E-3"/>
    <n v="11.3"/>
    <n v="459725.00000005978"/>
    <n v="463725.00000000163"/>
    <n v="168.03"/>
    <n v="478005.00000000792"/>
    <n v="475962.24358978128"/>
    <m/>
    <m/>
    <s v=""/>
  </r>
  <r>
    <x v="112"/>
    <n v="2026"/>
    <n v="2025"/>
    <d v="2025-07-01T00:00:00"/>
    <n v="31"/>
    <d v="1899-12-30T06:17:00"/>
    <d v="1899-12-30T18:35:00"/>
    <n v="8054"/>
    <n v="8009"/>
    <n v="8017"/>
    <n v="7695"/>
    <n v="7936"/>
    <n v="7834"/>
    <n v="8317"/>
    <n v="8147"/>
    <n v="8035"/>
    <n v="8177"/>
    <n v="7629"/>
    <n v="7777"/>
    <n v="7462"/>
    <n v="7932"/>
    <n v="5384"/>
    <n v="4818"/>
    <n v="5214"/>
    <n v="5014"/>
    <n v="7817"/>
    <n v="7637"/>
    <n v="6429"/>
    <n v="7280"/>
    <n v="7902"/>
    <n v="8106"/>
    <n v="7825"/>
    <n v="8045"/>
    <n v="7249"/>
    <n v="7731"/>
    <n v="7228"/>
    <n v="7072"/>
    <n v="6153"/>
    <n v="7084"/>
    <n v="5829"/>
    <n v="5832"/>
    <n v="5117"/>
    <n v="5150"/>
    <n v="5460"/>
    <n v="5671"/>
    <n v="5548"/>
    <n v="5618"/>
    <n v="6099"/>
    <n v="5777"/>
    <n v="5814"/>
    <n v="5906"/>
    <n v="6193"/>
    <n v="1934"/>
    <n v="5740"/>
    <n v="5820"/>
    <n v="5280"/>
    <n v="5609"/>
    <n v="5790"/>
    <n v="5587"/>
    <n v="6157"/>
    <n v="5142"/>
    <n v="5490"/>
    <n v="5452"/>
    <n v="5528"/>
    <n v="5613"/>
    <n v="4995"/>
    <n v="5457"/>
    <n v="5365"/>
    <n v="5338"/>
    <n v="5477"/>
    <n v="5933"/>
    <n v="8539"/>
    <n v="7749"/>
    <n v="8429"/>
    <n v="8106"/>
    <n v="7976"/>
    <n v="7185"/>
    <n v="8404"/>
    <n v="8227"/>
    <n v="6274"/>
    <n v="4925"/>
    <n v="5783"/>
    <n v="4714"/>
    <n v="3310"/>
    <n v="3144"/>
    <n v="7955"/>
    <n v="8419"/>
    <n v="7735"/>
    <n v="8102"/>
    <n v="8367"/>
    <n v="4948"/>
    <n v="4298"/>
    <n v="4282"/>
    <n v="4180"/>
    <n v="3893"/>
    <n v="3401"/>
    <n v="4388"/>
    <n v="4253"/>
    <n v="4017"/>
    <n v="4959"/>
    <n v="3181"/>
    <n v="4693"/>
    <n v="4359"/>
    <n v="4308"/>
    <n v="5183"/>
    <n v="5528"/>
    <n v="1212"/>
    <n v="2003"/>
    <n v="6329"/>
    <n v="4.4068508958227319"/>
    <n v="4.3665816944444451"/>
    <n v="4.1898770539682513"/>
    <m/>
    <m/>
    <n v="0.78317268383017158"/>
    <m/>
    <m/>
    <n v="4.2911180873983712"/>
    <n v="4.2911180873983712"/>
    <n v="0.60441223532068744"/>
    <n v="0.60441223532068744"/>
    <n v="25.357023004059492"/>
    <m/>
    <n v="40.941975761772866"/>
    <m/>
    <n v="81.818944519621098"/>
    <m/>
    <n v="10.8"/>
    <m/>
    <n v="4.4000000000000004"/>
    <m/>
    <n v="10.5"/>
    <m/>
    <n v="16063"/>
    <n v="115388"/>
    <n v="87550"/>
    <n v="16008"/>
    <n v="175721"/>
    <n v="86311"/>
    <n v="6454"/>
    <n v="45526"/>
    <n v="59395"/>
    <n v="15072"/>
    <n v="623488"/>
    <n v="4.3211032147451425"/>
    <n v="0.78317268383017158"/>
    <n v="4.2911180873983712"/>
    <n v="0.60441223532068744"/>
    <n v="690.98500000000001"/>
    <n v="988.41"/>
    <n v="123.005"/>
    <n v="369.38200000000001"/>
    <n v="232.35900000000001"/>
    <n v="334.06400000000002"/>
    <m/>
    <n v="124.71599999999999"/>
    <n v="223880"/>
    <n v="313252"/>
    <n v="164.767"/>
    <n v="149.84899999999999"/>
    <n v="333.11500000000001"/>
    <n v="158.25800000000001"/>
    <n v="0.123"/>
    <n v="0"/>
    <n v="250.47900000000001"/>
    <n v="258719.99999999729"/>
    <s v=""/>
    <n v="169425.00000000003"/>
    <n v="294359.99999999866"/>
    <n v="159750.0000000018"/>
    <n v="129600.00000000492"/>
    <m/>
    <n v="148949.9999999982"/>
    <n v="439000"/>
    <n v="724000"/>
    <n v="433600.00000000128"/>
    <n v="714400.00000000058"/>
    <n v="1150399.9999999905"/>
    <n v="1153600.0000000058"/>
    <n v="0"/>
    <s v=""/>
    <n v="350.00000000002274"/>
    <n v="1163000"/>
    <n v="1150399.9999999905"/>
    <n v="1.0952712100147366E-2"/>
    <n v="12.299999999999999"/>
    <n v="595124.99999999558"/>
    <n v="607725.00000000489"/>
    <n v="170.27"/>
    <n v="553079.99999999593"/>
    <n v="547022.27399164648"/>
    <m/>
    <m/>
    <s v=""/>
  </r>
  <r>
    <x v="113"/>
    <n v="2026"/>
    <n v="2025"/>
    <d v="2025-07-01T00:00:00"/>
    <n v="31"/>
    <d v="1899-12-30T06:49:00"/>
    <d v="1899-12-30T18:29:00"/>
    <n v="7164"/>
    <n v="7252"/>
    <n v="7181"/>
    <n v="6868"/>
    <n v="7124"/>
    <n v="7048"/>
    <n v="7393"/>
    <n v="7249"/>
    <n v="7154"/>
    <n v="7261"/>
    <n v="6970"/>
    <n v="7034"/>
    <n v="6838"/>
    <n v="7265"/>
    <n v="4986"/>
    <n v="4495"/>
    <n v="4837"/>
    <n v="4629"/>
    <n v="7001"/>
    <n v="6965"/>
    <n v="5853"/>
    <n v="6499"/>
    <n v="7039"/>
    <n v="7245"/>
    <n v="7488"/>
    <n v="7728"/>
    <n v="6960"/>
    <n v="7426"/>
    <n v="6909"/>
    <n v="6741"/>
    <n v="5985"/>
    <n v="6720"/>
    <n v="5287"/>
    <n v="5267"/>
    <n v="4669"/>
    <n v="4711"/>
    <n v="4958"/>
    <n v="5114"/>
    <n v="4985"/>
    <n v="5065"/>
    <n v="5415"/>
    <n v="5146"/>
    <n v="5196"/>
    <n v="5329"/>
    <n v="5601"/>
    <n v="1730"/>
    <n v="5148"/>
    <n v="5161"/>
    <n v="4723"/>
    <n v="5028"/>
    <n v="5150"/>
    <n v="5058"/>
    <n v="5471"/>
    <n v="4618"/>
    <n v="4960"/>
    <n v="4960"/>
    <n v="5221"/>
    <n v="5147"/>
    <n v="4645"/>
    <n v="5106"/>
    <n v="4999"/>
    <n v="4982"/>
    <n v="5103"/>
    <n v="5502"/>
    <n v="7524"/>
    <n v="6999"/>
    <n v="7407"/>
    <n v="7136"/>
    <n v="6920"/>
    <n v="6287"/>
    <n v="7322"/>
    <n v="7197"/>
    <n v="5395"/>
    <n v="4230"/>
    <n v="4973"/>
    <n v="4057"/>
    <n v="2958"/>
    <n v="2823"/>
    <n v="7551"/>
    <n v="7852"/>
    <n v="7383"/>
    <n v="7674"/>
    <n v="7906"/>
    <n v="4738"/>
    <n v="4434"/>
    <n v="4419"/>
    <n v="4280"/>
    <n v="3964"/>
    <n v="3473"/>
    <n v="4516"/>
    <n v="4392"/>
    <n v="4093"/>
    <n v="5416"/>
    <n v="3497"/>
    <n v="5248"/>
    <n v="4521"/>
    <n v="4763"/>
    <n v="5574"/>
    <n v="6635"/>
    <n v="2452"/>
    <n v="1892"/>
    <n v="6019"/>
    <n v="3.8740192705382435"/>
    <n v="3.8740192705382435"/>
    <n v="3.7645494619385351"/>
    <m/>
    <m/>
    <n v="0.69106360127478683"/>
    <m/>
    <m/>
    <n v="3.8311657818592488"/>
    <n v="3.8279090084985863"/>
    <n v="0.51955986898017015"/>
    <n v="0.51955986898017015"/>
    <n v="24.957617689015677"/>
    <m/>
    <n v="39.165363672086677"/>
    <m/>
    <n v="83.482453637660456"/>
    <m/>
    <n v="12"/>
    <m/>
    <n v="4.9000000000000004"/>
    <m/>
    <n v="10.5"/>
    <m/>
    <n v="14416"/>
    <n v="104332"/>
    <n v="82275"/>
    <n v="14284"/>
    <n v="159455"/>
    <n v="75447"/>
    <n v="5781"/>
    <n v="43104"/>
    <n v="62590"/>
    <n v="16998"/>
    <n v="578682"/>
    <n v="3.8375293343383405"/>
    <n v="0.69106360127478683"/>
    <n v="3.8295373951789173"/>
    <n v="0.51955986898017015"/>
    <n v="692.61599999999999"/>
    <n v="988.41"/>
    <n v="123.688"/>
    <n v="371.18799999999999"/>
    <n v="233.05199999999999"/>
    <n v="334.58499999999998"/>
    <m/>
    <n v="125.325"/>
    <n v="224290"/>
    <n v="313972"/>
    <n v="165.27500000000001"/>
    <n v="150.73500000000001"/>
    <n v="333.81700000000001"/>
    <n v="158.958"/>
    <n v="0.123"/>
    <n v="0"/>
    <n v="250.809"/>
    <n v="269114.99999999534"/>
    <s v=""/>
    <n v="153675.00000000157"/>
    <n v="297989.99999999721"/>
    <n v="155924.9999999963"/>
    <n v="117224.99999999058"/>
    <m/>
    <n v="137025.00000000201"/>
    <n v="410000"/>
    <n v="720000"/>
    <n v="406400.0000000078"/>
    <n v="708800.00000001932"/>
    <n v="1123199.9999999972"/>
    <n v="1119999.9999999818"/>
    <n v="0"/>
    <s v=""/>
    <n v="329.99999999998408"/>
    <n v="1130000"/>
    <n v="1123199.9999999972"/>
    <n v="6.0541310541335491E-3"/>
    <n v="11.666666666666668"/>
    <n v="557049.99999998766"/>
    <n v="563849.99999999045"/>
    <n v="170.27"/>
    <n v="567104.99999999255"/>
    <n v="563671.67200853815"/>
    <m/>
    <m/>
    <s v=""/>
  </r>
  <r>
    <x v="114"/>
    <n v="2026"/>
    <n v="2025"/>
    <d v="2025-07-01T00:00:00"/>
    <n v="31"/>
    <d v="1899-12-30T06:59:00"/>
    <d v="1899-12-30T18:25:00"/>
    <n v="4982"/>
    <n v="4980"/>
    <n v="4928"/>
    <n v="4695"/>
    <n v="4881"/>
    <n v="4827"/>
    <n v="5037"/>
    <n v="4944"/>
    <n v="4878"/>
    <n v="4949"/>
    <n v="4792"/>
    <n v="4824"/>
    <n v="4709"/>
    <n v="5001"/>
    <n v="3396"/>
    <n v="3060"/>
    <n v="3305"/>
    <n v="3162"/>
    <n v="5009"/>
    <n v="4906"/>
    <n v="4069"/>
    <n v="4561"/>
    <n v="5031"/>
    <n v="5205"/>
    <n v="5234"/>
    <n v="5438"/>
    <n v="4883"/>
    <n v="5240"/>
    <n v="4869"/>
    <n v="4761"/>
    <n v="4341"/>
    <n v="4670"/>
    <n v="3695"/>
    <n v="3706"/>
    <n v="3267"/>
    <n v="3313"/>
    <n v="3494"/>
    <n v="3609"/>
    <n v="3513"/>
    <n v="3555"/>
    <n v="3839"/>
    <n v="3628"/>
    <n v="3646"/>
    <n v="3729"/>
    <n v="3924"/>
    <n v="1192"/>
    <n v="3584"/>
    <n v="3639"/>
    <n v="3280"/>
    <n v="3498"/>
    <n v="3596"/>
    <n v="3500"/>
    <n v="3837"/>
    <n v="3198"/>
    <n v="3440"/>
    <n v="3422"/>
    <n v="3605"/>
    <n v="3552"/>
    <n v="3176"/>
    <n v="3503"/>
    <n v="3445"/>
    <n v="3414"/>
    <n v="3514"/>
    <n v="3837"/>
    <n v="5310"/>
    <n v="5004"/>
    <n v="5205"/>
    <n v="5021"/>
    <n v="4902"/>
    <n v="4419"/>
    <n v="5177"/>
    <n v="5062"/>
    <n v="3813"/>
    <n v="2985"/>
    <n v="3517"/>
    <n v="2844"/>
    <n v="2049"/>
    <n v="1952"/>
    <n v="5161"/>
    <n v="5191"/>
    <n v="5117"/>
    <n v="5327"/>
    <n v="5496"/>
    <n v="3261"/>
    <n v="2886"/>
    <n v="2821"/>
    <n v="2782"/>
    <n v="2581"/>
    <n v="2276"/>
    <n v="2964"/>
    <n v="2881"/>
    <n v="2640"/>
    <n v="3572"/>
    <n v="2239"/>
    <n v="3351"/>
    <n v="2921"/>
    <n v="3022"/>
    <n v="3583"/>
    <n v="4711"/>
    <n v="1782"/>
    <n v="1445"/>
    <n v="4874"/>
    <n v="2.5772708237797191"/>
    <n v="2.5288528292329944"/>
    <n v="2.5455406397306382"/>
    <m/>
    <m/>
    <n v="0.44978180897250392"/>
    <m/>
    <m/>
    <n v="2.4959758104196785"/>
    <n v="2.4959758104196785"/>
    <n v="0.34221253979739535"/>
    <n v="0.34221253979739535"/>
    <n v="24.007991266375171"/>
    <m/>
    <n v="37.859940521262054"/>
    <m/>
    <n v="82.684716157204264"/>
    <m/>
    <n v="22"/>
    <m/>
    <n v="4.7"/>
    <m/>
    <n v="9.1"/>
    <m/>
    <n v="9962"/>
    <n v="71388"/>
    <n v="57981"/>
    <n v="10236"/>
    <n v="111150"/>
    <n v="53259"/>
    <n v="4001"/>
    <n v="29553"/>
    <n v="40519"/>
    <n v="12812"/>
    <n v="400861"/>
    <n v="2.5505547642477837"/>
    <n v="0.44978180897250392"/>
    <n v="2.4959758104196785"/>
    <n v="0.34221253979739535"/>
    <n v="694.28899999999999"/>
    <n v="988.41"/>
    <n v="124.173"/>
    <n v="373.05900000000003"/>
    <n v="233.52799999999999"/>
    <n v="334.94499999999999"/>
    <m/>
    <n v="125.758"/>
    <n v="224576"/>
    <n v="314666"/>
    <n v="165.62799999999999"/>
    <n v="151.59399999999999"/>
    <n v="334.42500000000001"/>
    <n v="159.56700000000001"/>
    <n v="0.123"/>
    <n v="0"/>
    <n v="251.149"/>
    <n v="276045.00000000029"/>
    <s v=""/>
    <n v="109124.99999999987"/>
    <n v="308715.00000000623"/>
    <n v="107099.9999999998"/>
    <n v="81000.00000000307"/>
    <m/>
    <n v="97424.99999999837"/>
    <n v="286000"/>
    <n v="694000"/>
    <n v="282399.99999998417"/>
    <n v="687199.9999999844"/>
    <n v="972800.00000000652"/>
    <n v="974400.0000000142"/>
    <n v="0"/>
    <s v=""/>
    <n v="340.00000000000341"/>
    <n v="980000"/>
    <n v="972800.00000000652"/>
    <n v="7.4013157894670112E-3"/>
    <n v="11.433333333333334"/>
    <n v="387450.00000000757"/>
    <n v="394650.00000000111"/>
    <n v="170.27"/>
    <n v="584760.00000000652"/>
    <n v="580432.00657895778"/>
    <m/>
    <m/>
    <s v=""/>
  </r>
  <r>
    <x v="115"/>
    <n v="2026"/>
    <n v="2025"/>
    <d v="2025-07-01T00:00:00"/>
    <n v="31"/>
    <d v="1899-12-30T06:28:00"/>
    <d v="1899-12-30T18:00:00"/>
    <n v="5244"/>
    <n v="5259"/>
    <n v="5204"/>
    <n v="4954"/>
    <n v="5155"/>
    <n v="5095"/>
    <n v="5313"/>
    <n v="5217"/>
    <n v="5147"/>
    <n v="5222"/>
    <n v="5056"/>
    <n v="5084"/>
    <n v="4965"/>
    <n v="5266"/>
    <n v="3584"/>
    <n v="3231"/>
    <n v="3492"/>
    <n v="3333"/>
    <n v="5255"/>
    <n v="5160"/>
    <n v="4282"/>
    <n v="4813"/>
    <n v="5253"/>
    <n v="5435"/>
    <n v="5638"/>
    <n v="5820"/>
    <n v="5187"/>
    <n v="5569"/>
    <n v="5083"/>
    <n v="5050"/>
    <n v="4651"/>
    <n v="5056"/>
    <n v="4100"/>
    <n v="4069"/>
    <n v="3584"/>
    <n v="3592"/>
    <n v="3784"/>
    <n v="3922"/>
    <n v="3838"/>
    <n v="3925"/>
    <n v="4180"/>
    <n v="3971"/>
    <n v="4018"/>
    <n v="4138"/>
    <n v="4326"/>
    <n v="1306"/>
    <n v="3945"/>
    <n v="3983"/>
    <n v="3619"/>
    <n v="3863"/>
    <n v="3956"/>
    <n v="3890"/>
    <n v="4229"/>
    <n v="3518"/>
    <n v="3794"/>
    <n v="3794"/>
    <n v="4098"/>
    <n v="3958"/>
    <n v="3549"/>
    <n v="3946"/>
    <n v="3888"/>
    <n v="3845"/>
    <n v="3972"/>
    <n v="4362"/>
    <n v="5756"/>
    <n v="5407"/>
    <n v="5627"/>
    <n v="5381"/>
    <n v="5194"/>
    <n v="4731"/>
    <n v="5618"/>
    <n v="5439"/>
    <n v="4027"/>
    <n v="3165"/>
    <n v="3708"/>
    <n v="2974"/>
    <n v="2208"/>
    <n v="2110"/>
    <n v="5497"/>
    <n v="6164"/>
    <n v="5895"/>
    <n v="6133"/>
    <n v="6273"/>
    <n v="3740"/>
    <n v="3646"/>
    <n v="3576"/>
    <n v="3527"/>
    <n v="3217"/>
    <n v="2875"/>
    <n v="3693"/>
    <n v="3591"/>
    <n v="3291"/>
    <n v="4465"/>
    <n v="2793"/>
    <n v="4152"/>
    <n v="3555"/>
    <n v="3645"/>
    <n v="4444"/>
    <n v="5510"/>
    <n v="2150"/>
    <n v="1835"/>
    <n v="5595"/>
    <n v="2.6977515043338132"/>
    <n v="2.655133319942613"/>
    <n v="2.7543619278892075"/>
    <m/>
    <m/>
    <n v="0.46817367001434756"/>
    <m/>
    <m/>
    <n v="2.6946168783068822"/>
    <n v="2.6469777044476337"/>
    <n v="0.51602972563732585"/>
    <n v="0.3542218938307034"/>
    <n v="25.799999999999667"/>
    <m/>
    <n v="34.099228080808118"/>
    <m/>
    <n v="78.099999999999056"/>
    <m/>
    <n v="38"/>
    <m/>
    <n v="5.0999999999999996"/>
    <m/>
    <n v="12.1"/>
    <m/>
    <n v="10503"/>
    <n v="75318"/>
    <n v="61564"/>
    <n v="10688"/>
    <n v="122962"/>
    <n v="57027"/>
    <n v="4318"/>
    <n v="33702"/>
    <n v="50470"/>
    <n v="15090"/>
    <n v="441642"/>
    <n v="2.7024155840552111"/>
    <n v="0.46817367001434756"/>
    <n v="2.6707972913772577"/>
    <n v="0.4351258097340146"/>
    <n v="696.43299999999999"/>
    <n v="988.41"/>
    <n v="124.709"/>
    <n v="375.476"/>
    <n v="234.066"/>
    <n v="335.32499999999999"/>
    <m/>
    <n v="126.238"/>
    <n v="224891"/>
    <n v="315537"/>
    <n v="166.017"/>
    <n v="152.67400000000001"/>
    <n v="335.16199999999998"/>
    <n v="160.304"/>
    <n v="0.123"/>
    <n v="0"/>
    <n v="251.46899999999999"/>
    <n v="353760.00000000087"/>
    <s v=""/>
    <n v="120600.00000000031"/>
    <n v="398804.99999999558"/>
    <n v="121050.00000000246"/>
    <n v="85499.999999998981"/>
    <m/>
    <n v="108000.0000000009"/>
    <n v="315000"/>
    <n v="871000"/>
    <n v="311200.00000000803"/>
    <n v="864000.00000001001"/>
    <n v="1179199.9999999462"/>
    <n v="1179199.9999999916"/>
    <n v="0"/>
    <s v=""/>
    <n v="319.99999999999318"/>
    <n v="1186000"/>
    <n v="1179199.9999999462"/>
    <n v="5.766621438309194E-3"/>
    <n v="11.533333333333333"/>
    <n v="428349.99999994872"/>
    <n v="435150.00000000268"/>
    <n v="170.27"/>
    <n v="752564.99999999651"/>
    <n v="748225.24253727542"/>
    <m/>
    <m/>
    <s v=""/>
  </r>
  <r>
    <x v="116"/>
    <n v="2026"/>
    <n v="2025"/>
    <d v="2025-07-01T00:00:00"/>
    <n v="31"/>
    <d v="1899-12-30T06:33:00"/>
    <d v="1899-12-30T18:33:00"/>
    <n v="5826"/>
    <n v="5915"/>
    <n v="5895"/>
    <n v="5647"/>
    <n v="5888"/>
    <n v="5787"/>
    <n v="6059"/>
    <n v="5856"/>
    <n v="5913"/>
    <n v="5948"/>
    <n v="5760"/>
    <n v="5744"/>
    <n v="5662"/>
    <n v="6028"/>
    <n v="4121"/>
    <n v="3724"/>
    <n v="3999"/>
    <n v="3787"/>
    <n v="5806"/>
    <n v="5764"/>
    <n v="4817"/>
    <n v="5343"/>
    <n v="5751"/>
    <n v="5958"/>
    <n v="3421"/>
    <n v="3714"/>
    <n v="5961"/>
    <n v="6380"/>
    <n v="5900"/>
    <n v="5787"/>
    <n v="5316"/>
    <n v="5750"/>
    <n v="4213"/>
    <n v="4210"/>
    <n v="3726"/>
    <n v="3762"/>
    <n v="3956"/>
    <n v="4082"/>
    <n v="3970"/>
    <n v="4029"/>
    <n v="4307"/>
    <n v="4081"/>
    <n v="4100"/>
    <n v="4218"/>
    <n v="4446"/>
    <n v="1351"/>
    <n v="4020"/>
    <n v="4087"/>
    <n v="3670"/>
    <n v="3899"/>
    <n v="3997"/>
    <n v="3896"/>
    <n v="4266"/>
    <n v="3539"/>
    <n v="3787"/>
    <n v="3790"/>
    <n v="3928"/>
    <n v="3917"/>
    <n v="3485"/>
    <n v="3822"/>
    <n v="3729"/>
    <n v="3716"/>
    <n v="3819"/>
    <n v="4159"/>
    <n v="5900"/>
    <n v="5577"/>
    <n v="5806"/>
    <n v="5609"/>
    <n v="5449"/>
    <n v="4926"/>
    <n v="5722"/>
    <n v="5609"/>
    <n v="4273"/>
    <n v="3470"/>
    <n v="4041"/>
    <n v="3147"/>
    <n v="2301"/>
    <n v="2162"/>
    <n v="5731"/>
    <n v="6024"/>
    <n v="5440"/>
    <n v="5431"/>
    <n v="5848"/>
    <n v="3464"/>
    <n v="3416"/>
    <n v="3509"/>
    <n v="3382"/>
    <n v="3065"/>
    <n v="2747"/>
    <n v="3457"/>
    <n v="3355"/>
    <n v="3396"/>
    <n v="4183"/>
    <n v="2620"/>
    <n v="3923"/>
    <n v="3331"/>
    <n v="3307"/>
    <n v="4190"/>
    <n v="5140"/>
    <n v="2091"/>
    <n v="1781"/>
    <n v="5314"/>
    <n v="2.9855201062968075"/>
    <n v="3.0016632438572084"/>
    <n v="2.8343784383852695"/>
    <m/>
    <m/>
    <n v="0.5209128280018549"/>
    <m/>
    <m/>
    <n v="2.9781759778086019"/>
    <n v="2.9923879953639312"/>
    <n v="0.56540067128987548"/>
    <n v="0.39756395642095538"/>
    <n v="25.749056865464294"/>
    <m/>
    <n v="33.949828238557551"/>
    <m/>
    <n v="78.285852981968546"/>
    <m/>
    <n v="96.4"/>
    <m/>
    <n v="5.9"/>
    <m/>
    <n v="12.1"/>
    <m/>
    <n v="11741"/>
    <n v="85818"/>
    <n v="63959"/>
    <n v="11709"/>
    <n v="123977"/>
    <n v="59529"/>
    <n v="4463"/>
    <n v="31938"/>
    <n v="47881"/>
    <n v="14326"/>
    <n v="455341"/>
    <n v="2.9405205961797614"/>
    <n v="0.5209128280018549"/>
    <n v="2.9852819865862665"/>
    <n v="0.4814823138554154"/>
    <n v="699.18399999999997"/>
    <n v="988.41"/>
    <n v="125.248"/>
    <n v="378.51"/>
    <n v="234.607"/>
    <n v="335.755"/>
    <m/>
    <n v="126.717"/>
    <n v="225217"/>
    <n v="316618"/>
    <n v="166.42"/>
    <n v="154.012"/>
    <n v="336.03300000000002"/>
    <n v="161.17699999999999"/>
    <n v="0.123"/>
    <n v="0"/>
    <n v="251.809"/>
    <n v="453914.9999999961"/>
    <s v=""/>
    <n v="121275.00000000033"/>
    <n v="500609.99999999866"/>
    <n v="121724.99999999929"/>
    <n v="96750.000000001528"/>
    <m/>
    <n v="107774.99999999983"/>
    <n v="326000"/>
    <n v="1081000"/>
    <n v="322399.99999999325"/>
    <n v="1070399.9999999951"/>
    <n v="1393600.0000000603"/>
    <n v="1396799.9999999846"/>
    <n v="0"/>
    <s v=""/>
    <n v="340.00000000000341"/>
    <n v="1407000"/>
    <n v="1393600.0000000603"/>
    <n v="9.6153846153408384E-3"/>
    <n v="12"/>
    <n v="434125.00000006141"/>
    <n v="447525.00000000099"/>
    <n v="170.27"/>
    <n v="954524.99999999476"/>
    <n v="945346.87500003655"/>
    <m/>
    <m/>
    <s v=""/>
  </r>
  <r>
    <x v="117"/>
    <n v="2026"/>
    <n v="2025"/>
    <d v="2025-07-01T00:00:00"/>
    <n v="31"/>
    <d v="1899-12-30T06:45:00"/>
    <d v="1899-12-30T18:31:00"/>
    <n v="4074"/>
    <n v="4095"/>
    <n v="4079"/>
    <n v="3897"/>
    <n v="4050"/>
    <n v="3993"/>
    <n v="4180"/>
    <n v="4086"/>
    <n v="4058"/>
    <n v="4106"/>
    <n v="3954"/>
    <n v="3975"/>
    <n v="3882"/>
    <n v="4125"/>
    <n v="2771"/>
    <n v="2504"/>
    <n v="2691"/>
    <n v="2568"/>
    <n v="4061"/>
    <n v="3996"/>
    <n v="3328"/>
    <n v="3752"/>
    <n v="4065"/>
    <n v="4203"/>
    <n v="3869"/>
    <n v="3910"/>
    <n v="3928"/>
    <n v="4237"/>
    <n v="3882"/>
    <n v="3794"/>
    <n v="3490"/>
    <n v="3792"/>
    <n v="2692"/>
    <n v="2682"/>
    <n v="2368"/>
    <n v="2388"/>
    <n v="2511"/>
    <n v="2592"/>
    <n v="2524"/>
    <n v="2572"/>
    <n v="2740"/>
    <n v="2599"/>
    <n v="2620"/>
    <n v="2700"/>
    <n v="2843"/>
    <n v="830"/>
    <n v="2562"/>
    <n v="2597"/>
    <n v="2347"/>
    <n v="2506"/>
    <n v="2507"/>
    <n v="2508"/>
    <n v="2740"/>
    <n v="2269"/>
    <n v="2439"/>
    <n v="2440"/>
    <n v="2587"/>
    <n v="2539"/>
    <n v="2262"/>
    <n v="2503"/>
    <n v="2438"/>
    <n v="2424"/>
    <n v="2502"/>
    <n v="2743"/>
    <n v="3820"/>
    <n v="3612"/>
    <n v="3749"/>
    <n v="3618"/>
    <n v="3517"/>
    <n v="3179"/>
    <n v="3658"/>
    <n v="3638"/>
    <n v="2769"/>
    <n v="2188"/>
    <n v="2744"/>
    <n v="1979"/>
    <n v="1432"/>
    <n v="1395"/>
    <n v="3818"/>
    <n v="4004"/>
    <n v="3680"/>
    <n v="3745"/>
    <n v="3930"/>
    <n v="2337"/>
    <n v="2266"/>
    <n v="2427"/>
    <n v="2240"/>
    <n v="2090"/>
    <n v="1822"/>
    <n v="2301"/>
    <n v="2295"/>
    <n v="2261"/>
    <n v="2780"/>
    <n v="1719"/>
    <n v="2595"/>
    <n v="2202"/>
    <n v="2179"/>
    <n v="2768"/>
    <n v="3454"/>
    <n v="1473"/>
    <n v="1185"/>
    <n v="3613"/>
    <n v="2.0027937428340397"/>
    <n v="1.9789484568599729"/>
    <n v="1.7402897593659969"/>
    <m/>
    <m/>
    <n v="0.34339726826968414"/>
    <m/>
    <m/>
    <n v="1.9933855077793521"/>
    <n v="1.9761232918434697"/>
    <n v="0.37693624596888242"/>
    <n v="0.25994430693069309"/>
    <n v="22"/>
    <m/>
    <n v="30.971194200848675"/>
    <m/>
    <n v="91.5"/>
    <m/>
    <n v="42"/>
    <m/>
    <n v="5.7"/>
    <m/>
    <n v="10.199999999999999"/>
    <m/>
    <n v="8169"/>
    <n v="58919"/>
    <n v="46039"/>
    <n v="8268"/>
    <n v="79574"/>
    <n v="38471"/>
    <n v="2827"/>
    <n v="21514"/>
    <n v="31945"/>
    <n v="9725"/>
    <n v="305451"/>
    <n v="1.9073439863533366"/>
    <n v="0.34339726826968414"/>
    <n v="1.9847543998114108"/>
    <n v="0.31844027644978778"/>
    <n v="701.83199999999999"/>
    <n v="988.41"/>
    <n v="125.604"/>
    <n v="381.39600000000002"/>
    <n v="234.989"/>
    <n v="336.05200000000002"/>
    <m/>
    <n v="127.035"/>
    <n v="225442"/>
    <n v="317605"/>
    <n v="166.69800000000001"/>
    <n v="155.23400000000001"/>
    <n v="336.78899999999999"/>
    <n v="161.93199999999999"/>
    <n v="0.123"/>
    <n v="0"/>
    <n v="252.149"/>
    <n v="436920.00000000407"/>
    <s v=""/>
    <n v="80099.999999998778"/>
    <n v="476190.00000000396"/>
    <n v="85950.00000000112"/>
    <n v="66825.000000005733"/>
    <m/>
    <n v="71549.99999999952"/>
    <n v="225000"/>
    <n v="987000"/>
    <n v="222400.00000001601"/>
    <n v="977600.00000000675"/>
    <n v="1209599.9999999548"/>
    <n v="1207999.9999999928"/>
    <n v="0"/>
    <s v=""/>
    <n v="340.00000000000341"/>
    <n v="1212000"/>
    <n v="1209599.9999999548"/>
    <n v="1.9841269841645026E-3"/>
    <n v="11.766666666666666"/>
    <n v="302024.99999995989"/>
    <n v="304425.00000000512"/>
    <n v="170.27"/>
    <n v="913110.00000000803"/>
    <n v="911298.27380949759"/>
    <m/>
    <m/>
    <s v=""/>
  </r>
  <r>
    <x v="118"/>
    <n v="2026"/>
    <n v="2025"/>
    <d v="2025-07-01T00:00:00"/>
    <n v="31"/>
    <d v="1899-12-30T06:40:00"/>
    <d v="1899-12-30T18:31:00"/>
    <n v="5946"/>
    <n v="5951"/>
    <n v="5890"/>
    <n v="5626"/>
    <n v="5843"/>
    <n v="5735"/>
    <n v="6057"/>
    <n v="5935"/>
    <n v="5864"/>
    <n v="5947"/>
    <n v="5694"/>
    <n v="5746"/>
    <n v="5591"/>
    <n v="5941"/>
    <n v="4046"/>
    <n v="3707"/>
    <n v="3942"/>
    <n v="3771"/>
    <n v="5969"/>
    <n v="5820"/>
    <n v="4836"/>
    <n v="5347"/>
    <n v="6007"/>
    <n v="6210"/>
    <n v="6160"/>
    <n v="6209"/>
    <n v="5666"/>
    <n v="6097"/>
    <n v="5623"/>
    <n v="5497"/>
    <n v="5072"/>
    <n v="5513"/>
    <n v="4332"/>
    <n v="4326"/>
    <n v="3833"/>
    <n v="3879"/>
    <n v="4075"/>
    <n v="4196"/>
    <n v="4081"/>
    <n v="4134"/>
    <n v="4410"/>
    <n v="4175"/>
    <n v="4189"/>
    <n v="4114"/>
    <n v="4546"/>
    <n v="1384"/>
    <n v="4099"/>
    <n v="4169"/>
    <n v="3764"/>
    <n v="3996"/>
    <n v="4015"/>
    <n v="3992"/>
    <n v="4358"/>
    <n v="3623"/>
    <n v="3873"/>
    <n v="3885"/>
    <n v="4123"/>
    <n v="4020"/>
    <n v="3594"/>
    <n v="3969"/>
    <n v="3845"/>
    <n v="3832"/>
    <n v="3964"/>
    <n v="4346"/>
    <n v="6049"/>
    <n v="5716"/>
    <n v="5980"/>
    <n v="5821"/>
    <n v="5683"/>
    <n v="5115"/>
    <n v="6004"/>
    <n v="5823"/>
    <n v="4578"/>
    <n v="3641"/>
    <n v="4550"/>
    <n v="3315"/>
    <n v="2365"/>
    <n v="2308"/>
    <n v="6095"/>
    <n v="6253"/>
    <n v="5839"/>
    <n v="6043"/>
    <n v="6163"/>
    <n v="3688"/>
    <n v="3664"/>
    <n v="3927"/>
    <n v="3642"/>
    <n v="3422"/>
    <n v="2979"/>
    <n v="3738"/>
    <n v="3712"/>
    <n v="3655"/>
    <n v="4490"/>
    <n v="2791"/>
    <n v="4099"/>
    <n v="3568"/>
    <n v="3643"/>
    <n v="4417"/>
    <n v="5565"/>
    <n v="2438"/>
    <n v="1887"/>
    <n v="5712"/>
    <n v="3.118412879915732"/>
    <n v="3.0441812844101159"/>
    <n v="2.9123170193853425"/>
    <m/>
    <m/>
    <n v="0.53625028019662913"/>
    <m/>
    <m/>
    <n v="3.1011716382008427"/>
    <n v="3.0441812844101159"/>
    <n v="0.60010019389044966"/>
    <n v="0.40731945084269694"/>
    <n v="22"/>
    <m/>
    <n v="34.748416053370811"/>
    <m/>
    <n v="91.5"/>
    <m/>
    <n v="0"/>
    <m/>
    <n v="7.5"/>
    <m/>
    <n v="14"/>
    <m/>
    <n v="11897"/>
    <n v="85335"/>
    <n v="67809"/>
    <n v="12217"/>
    <n v="127141"/>
    <n v="62275"/>
    <n v="4673"/>
    <n v="34081"/>
    <n v="51747"/>
    <n v="15602"/>
    <n v="472777"/>
    <n v="3.024970394570397"/>
    <n v="0.53625028019662913"/>
    <n v="3.0726764613054796"/>
    <n v="0.50370982236657325"/>
    <n v="704.93700000000001"/>
    <n v="988.41"/>
    <n v="126.157"/>
    <n v="384.755"/>
    <n v="235.565"/>
    <n v="336.48200000000003"/>
    <m/>
    <n v="127.542"/>
    <n v="225782"/>
    <n v="318797"/>
    <n v="167.11799999999999"/>
    <n v="156.709"/>
    <n v="337.74"/>
    <n v="162.88499999999999"/>
    <n v="0.123"/>
    <n v="0"/>
    <n v="252.489"/>
    <n v="512325.00000000303"/>
    <s v=""/>
    <n v="124424.99999999939"/>
    <n v="554234.99999999674"/>
    <n v="129599.99999999852"/>
    <n v="96750.000000001528"/>
    <m/>
    <n v="114075.00000000112"/>
    <n v="340000"/>
    <n v="1192000"/>
    <n v="335999.99999998999"/>
    <n v="1179999.9999999953"/>
    <n v="1521600.0000000349"/>
    <n v="1524800.0000000047"/>
    <n v="0"/>
    <s v=""/>
    <n v="340.00000000000341"/>
    <n v="1532000"/>
    <n v="1521600.0000000349"/>
    <n v="6.8349106203764443E-3"/>
    <n v="11.849999999999998"/>
    <n v="454450.00000003556"/>
    <n v="464850.00000000052"/>
    <n v="170.88"/>
    <n v="1066559.9999999998"/>
    <n v="1059270.1577287312"/>
    <m/>
    <m/>
    <s v=""/>
  </r>
  <r>
    <x v="119"/>
    <n v="2026"/>
    <n v="2025"/>
    <d v="2025-07-01T00:00:00"/>
    <n v="31"/>
    <d v="1899-12-30T06:25:00"/>
    <d v="1899-12-30T18:27:00"/>
    <n v="5669"/>
    <n v="5718"/>
    <n v="5683"/>
    <n v="5422"/>
    <n v="5636"/>
    <n v="5570"/>
    <n v="5821"/>
    <n v="5706"/>
    <n v="5649"/>
    <n v="5719"/>
    <n v="5515"/>
    <n v="5551"/>
    <n v="5412"/>
    <n v="5746"/>
    <n v="3924"/>
    <n v="3655"/>
    <n v="3813"/>
    <n v="3641"/>
    <n v="5676"/>
    <n v="5561"/>
    <n v="4646"/>
    <n v="5095"/>
    <n v="5676"/>
    <n v="5869"/>
    <n v="5929"/>
    <n v="6109"/>
    <n v="5519"/>
    <n v="5938"/>
    <n v="5481"/>
    <n v="5357"/>
    <n v="4925"/>
    <n v="5306"/>
    <n v="4099"/>
    <n v="4102"/>
    <n v="3654"/>
    <n v="3709"/>
    <n v="3887"/>
    <n v="3993"/>
    <n v="3878"/>
    <n v="3918"/>
    <n v="4158"/>
    <n v="3946"/>
    <n v="3961"/>
    <n v="4074"/>
    <n v="4301"/>
    <n v="1309"/>
    <n v="3882"/>
    <n v="3937"/>
    <n v="3562"/>
    <n v="3773"/>
    <n v="3860"/>
    <n v="3784"/>
    <n v="4094"/>
    <n v="3420"/>
    <n v="3651"/>
    <n v="3674"/>
    <n v="3898"/>
    <n v="3800"/>
    <n v="3406"/>
    <n v="3757"/>
    <n v="3659"/>
    <n v="3637"/>
    <n v="3758"/>
    <n v="4097"/>
    <n v="5703"/>
    <n v="5421"/>
    <n v="5611"/>
    <n v="5436"/>
    <n v="5272"/>
    <n v="4771"/>
    <n v="5651"/>
    <n v="5454"/>
    <n v="4225"/>
    <n v="3376"/>
    <n v="4215"/>
    <n v="3093"/>
    <n v="2246"/>
    <n v="2185"/>
    <n v="5578"/>
    <n v="5919"/>
    <n v="5513"/>
    <n v="5719"/>
    <n v="5838"/>
    <n v="3500"/>
    <n v="3242"/>
    <n v="3471"/>
    <n v="3209"/>
    <n v="3083"/>
    <n v="2583"/>
    <n v="3292"/>
    <n v="3282"/>
    <n v="3236"/>
    <n v="3953"/>
    <n v="2476"/>
    <n v="3720"/>
    <n v="3155"/>
    <n v="3345"/>
    <n v="3947"/>
    <n v="5219"/>
    <n v="2306"/>
    <n v="1775"/>
    <n v="5351"/>
    <n v="2.9572740525587804"/>
    <n v="2.9351966307053927"/>
    <n v="2.7751803463143268"/>
    <m/>
    <m/>
    <n v="0.52283218902720119"/>
    <m/>
    <m/>
    <n v="2.9412124104338404"/>
    <n v="2.9048651410788393"/>
    <n v="0.57612710668510747"/>
    <n v="0.39716024988473936"/>
    <n v="22"/>
    <m/>
    <n v="33.372245947441172"/>
    <m/>
    <n v="91.5"/>
    <m/>
    <n v="17"/>
    <m/>
    <n v="7.2"/>
    <m/>
    <n v="14"/>
    <m/>
    <n v="11387"/>
    <n v="82463"/>
    <n v="65542"/>
    <n v="11545"/>
    <n v="120638"/>
    <n v="58228"/>
    <n v="4431"/>
    <n v="32067"/>
    <n v="45994"/>
    <n v="14651"/>
    <n v="446946"/>
    <n v="2.8892170098595003"/>
    <n v="0.52283218902720119"/>
    <n v="2.9230387757563401"/>
    <n v="0.48664367828492339"/>
    <n v="708.11900000000003"/>
    <n v="988.41"/>
    <n v="126.681"/>
    <n v="388.214"/>
    <n v="236.10300000000001"/>
    <n v="336.89499999999998"/>
    <m/>
    <n v="128.01599999999999"/>
    <n v="226103"/>
    <n v="320010"/>
    <n v="167.51499999999999"/>
    <n v="158.21600000000001"/>
    <n v="338.69200000000001"/>
    <n v="163.839"/>
    <n v="0.123"/>
    <n v="0"/>
    <n v="252.839"/>
    <n v="525030.00000000268"/>
    <s v=""/>
    <n v="117900.0000000002"/>
    <n v="570735.00000000058"/>
    <n v="121050.00000000246"/>
    <n v="92924.999999989668"/>
    <m/>
    <n v="106649.99999999764"/>
    <n v="321000"/>
    <n v="1213000"/>
    <n v="317599.99999999307"/>
    <n v="1205600.000000004"/>
    <n v="1523199.9999999972"/>
    <n v="1526400.0000000123"/>
    <n v="0"/>
    <s v=""/>
    <n v="349.99999999999432"/>
    <n v="1534000"/>
    <n v="1523199.9999999972"/>
    <n v="7.0903361344556437E-3"/>
    <n v="12.033333333333333"/>
    <n v="427724.99999998719"/>
    <n v="438524.99999998999"/>
    <n v="172.51"/>
    <n v="1095765.0000000033"/>
    <n v="1087995.6578256316"/>
    <m/>
    <m/>
    <s v=""/>
  </r>
  <r>
    <x v="120"/>
    <n v="2026"/>
    <n v="2025"/>
    <d v="2025-07-01T00:00:00"/>
    <n v="31"/>
    <d v="1899-12-30T06:49:00"/>
    <d v="1899-12-30T18:33:00"/>
    <n v="7719"/>
    <n v="6966"/>
    <n v="7733"/>
    <n v="7410"/>
    <n v="7636"/>
    <n v="6926"/>
    <n v="7811"/>
    <n v="7741"/>
    <n v="7363"/>
    <n v="7706"/>
    <n v="6865"/>
    <n v="6882"/>
    <n v="6746"/>
    <n v="7160"/>
    <n v="5407"/>
    <n v="5206"/>
    <n v="5241"/>
    <n v="5014"/>
    <n v="7643"/>
    <n v="6666"/>
    <n v="5742"/>
    <n v="6250"/>
    <n v="7697"/>
    <n v="7940"/>
    <n v="7849"/>
    <n v="7761"/>
    <n v="7104"/>
    <n v="7880"/>
    <n v="7034"/>
    <n v="7135"/>
    <n v="6594"/>
    <n v="6944"/>
    <n v="5802"/>
    <n v="5659"/>
    <n v="5038"/>
    <n v="5198"/>
    <n v="5364"/>
    <n v="5610"/>
    <n v="5448"/>
    <n v="5562"/>
    <n v="5912"/>
    <n v="5653"/>
    <n v="5708"/>
    <n v="5823"/>
    <n v="6110"/>
    <n v="1911"/>
    <n v="5617"/>
    <n v="5672"/>
    <n v="5078"/>
    <n v="5501"/>
    <n v="5649"/>
    <n v="5398"/>
    <n v="5847"/>
    <n v="4940"/>
    <n v="5371"/>
    <n v="5330"/>
    <n v="5729"/>
    <n v="5517"/>
    <n v="5032"/>
    <n v="5583"/>
    <n v="5542"/>
    <n v="5489"/>
    <n v="5657"/>
    <n v="6147"/>
    <n v="8330"/>
    <n v="7857"/>
    <n v="8113"/>
    <n v="7775"/>
    <n v="7461"/>
    <n v="6753"/>
    <n v="7994"/>
    <n v="7068"/>
    <n v="5861"/>
    <n v="4803"/>
    <n v="5875"/>
    <n v="4765"/>
    <n v="3232"/>
    <n v="3148"/>
    <n v="8286"/>
    <n v="8602"/>
    <n v="8427"/>
    <n v="8712"/>
    <n v="8832"/>
    <n v="4841"/>
    <n v="4592"/>
    <n v="5181"/>
    <n v="4797"/>
    <n v="4362"/>
    <n v="4504"/>
    <n v="4907"/>
    <n v="4907"/>
    <n v="4559"/>
    <n v="5817"/>
    <n v="3325"/>
    <n v="5581"/>
    <n v="4266"/>
    <n v="5016"/>
    <n v="5328"/>
    <n v="6325"/>
    <n v="3387"/>
    <n v="2642"/>
    <n v="8009"/>
    <n v="4.1924759451536655"/>
    <n v="4.1584193832167831"/>
    <n v="4.0719956968011157"/>
    <m/>
    <m/>
    <n v="0.73374867412587408"/>
    <m/>
    <m/>
    <n v="4.124532970394327"/>
    <n v="4.0950223412587405"/>
    <n v="0.81779494278959908"/>
    <n v="0.57198689790209756"/>
    <n v="25.918784153005507"/>
    <m/>
    <n v="35.760799560283665"/>
    <m/>
    <n v="78.423770491803239"/>
    <m/>
    <n v="6"/>
    <m/>
    <n v="8"/>
    <m/>
    <n v="15.1"/>
    <m/>
    <n v="14685"/>
    <n v="108847"/>
    <n v="84602"/>
    <n v="15637"/>
    <n v="173897"/>
    <n v="82655"/>
    <n v="6380"/>
    <n v="47700"/>
    <n v="67142"/>
    <n v="20363"/>
    <n v="621908"/>
    <n v="4.1409636750571881"/>
    <n v="0.73374867412587408"/>
    <n v="4.1097776558265338"/>
    <n v="0.69489092034584832"/>
    <n v="711.34500000000003"/>
    <n v="988.41"/>
    <n v="127.345"/>
    <n v="391.767"/>
    <n v="236.82599999999999"/>
    <n v="337.44099999999997"/>
    <m/>
    <n v="128.691"/>
    <n v="226541"/>
    <n v="321300"/>
    <n v="168.05600000000001"/>
    <n v="159.81200000000001"/>
    <n v="339.76299999999998"/>
    <n v="164.91"/>
    <n v="0.123"/>
    <n v="0"/>
    <n v="253.179"/>
    <n v="532289.99999999988"/>
    <s v=""/>
    <n v="149400.00000000032"/>
    <n v="586244.99999999953"/>
    <n v="162674.99999999657"/>
    <n v="122849.99999999825"/>
    <m/>
    <n v="151875.00000000256"/>
    <n v="438000"/>
    <n v="1290000"/>
    <n v="432800.0000000202"/>
    <n v="1276800.0000000028"/>
    <n v="1713599.9999999513"/>
    <n v="1713599.9999999967"/>
    <n v="0"/>
    <s v=""/>
    <n v="340.00000000000341"/>
    <n v="1728000"/>
    <n v="1713599.9999999513"/>
    <n v="8.403361344566429E-3"/>
    <n v="11.733333333333334"/>
    <n v="572399.99999994901"/>
    <n v="586799.99999999767"/>
    <n v="172.51"/>
    <n v="1118534.9999999995"/>
    <n v="1109135.5462184548"/>
    <m/>
    <m/>
    <s v=""/>
  </r>
  <r>
    <x v="121"/>
    <n v="2026"/>
    <n v="2025"/>
    <d v="2025-07-01T00:00:00"/>
    <n v="31"/>
    <d v="1899-12-30T06:26:00"/>
    <d v="1899-12-30T18:23:00"/>
    <n v="7833"/>
    <n v="7821"/>
    <n v="7779"/>
    <n v="7548"/>
    <n v="7692"/>
    <n v="7625"/>
    <n v="7876"/>
    <n v="7852"/>
    <n v="7773"/>
    <n v="7867"/>
    <n v="7579"/>
    <n v="7626"/>
    <n v="7461"/>
    <n v="7811"/>
    <n v="5430"/>
    <n v="5189"/>
    <n v="5361"/>
    <n v="5113"/>
    <n v="7786"/>
    <n v="7656"/>
    <n v="6649"/>
    <n v="7185"/>
    <n v="7780"/>
    <n v="7965"/>
    <n v="8052"/>
    <n v="8148"/>
    <n v="8271"/>
    <n v="8711"/>
    <n v="7527"/>
    <n v="7370"/>
    <n v="7353"/>
    <n v="7881"/>
    <n v="5583"/>
    <n v="5542"/>
    <n v="5034"/>
    <n v="5054"/>
    <n v="5254"/>
    <n v="5379"/>
    <n v="5276"/>
    <n v="5368"/>
    <n v="5609"/>
    <n v="5411"/>
    <n v="5460"/>
    <n v="5570"/>
    <n v="5808"/>
    <n v="2031"/>
    <n v="5364"/>
    <n v="5417"/>
    <n v="5010"/>
    <n v="5247"/>
    <n v="5367"/>
    <n v="5293"/>
    <n v="5640"/>
    <n v="4860"/>
    <n v="5145"/>
    <n v="5179"/>
    <n v="5427"/>
    <n v="5338"/>
    <n v="4866"/>
    <n v="5278"/>
    <n v="5188"/>
    <n v="5160"/>
    <n v="5281"/>
    <n v="5676"/>
    <n v="7772"/>
    <n v="7355"/>
    <n v="7590"/>
    <n v="7358"/>
    <n v="7206"/>
    <n v="6615"/>
    <n v="7538"/>
    <n v="7418"/>
    <n v="5721"/>
    <n v="4758"/>
    <n v="5676"/>
    <n v="4713"/>
    <n v="3439"/>
    <n v="3351"/>
    <n v="8603"/>
    <n v="8573"/>
    <n v="8339"/>
    <n v="8339"/>
    <n v="8900"/>
    <n v="5326"/>
    <n v="5463"/>
    <n v="5818"/>
    <n v="5386"/>
    <n v="5149"/>
    <n v="5458"/>
    <n v="5478"/>
    <n v="5478"/>
    <n v="5415"/>
    <n v="6429"/>
    <n v="4108"/>
    <n v="6076"/>
    <n v="5289"/>
    <n v="5560"/>
    <n v="6460"/>
    <n v="8010"/>
    <n v="3682"/>
    <n v="2697"/>
    <n v="8093"/>
    <n v="5.1544202959609962"/>
    <n v="5.0789085523012396"/>
    <n v="4.7087515002327711"/>
    <m/>
    <m/>
    <n v="0.90004012738261241"/>
    <m/>
    <m/>
    <n v="5.1544202959609962"/>
    <n v="4.9480927559274752"/>
    <n v="1.0358815059192208"/>
    <n v="0.72457152859135288"/>
    <n v="28.232406639004111"/>
    <m/>
    <n v="39.569281935933134"/>
    <m/>
    <n v="74.011080332409932"/>
    <m/>
    <n v="2"/>
    <m/>
    <n v="7.5"/>
    <m/>
    <n v="13.8"/>
    <m/>
    <n v="15654"/>
    <n v="113582"/>
    <n v="92589"/>
    <n v="15745"/>
    <n v="167115"/>
    <n v="79720"/>
    <n v="6790"/>
    <n v="48080"/>
    <n v="77567"/>
    <n v="22482"/>
    <n v="639324"/>
    <n v="4.9806934494983359"/>
    <n v="0.90004012738261241"/>
    <n v="5.0512565259442361"/>
    <n v="0.88022651725528678"/>
    <n v="714.35500000000002"/>
    <n v="988.41"/>
    <n v="128.13999999999999"/>
    <n v="395.01900000000001"/>
    <n v="237.63"/>
    <n v="338.00799999999998"/>
    <m/>
    <n v="129.36699999999999"/>
    <n v="227002"/>
    <n v="322492"/>
    <n v="168.625"/>
    <n v="161.279"/>
    <n v="340.79"/>
    <n v="165.93899999999999"/>
    <n v="0.123"/>
    <n v="0"/>
    <n v="253.53899999999999"/>
    <n v="496649.99999999849"/>
    <s v=""/>
    <n v="178874.99999999718"/>
    <n v="536580.00000000163"/>
    <n v="180900.00000000047"/>
    <n v="127575.00000000163"/>
    <m/>
    <n v="152099.99999999724"/>
    <n v="461000"/>
    <n v="1192000"/>
    <n v="455199.99999999074"/>
    <n v="1173599.9999999877"/>
    <n v="1643200.0000000698"/>
    <n v="1646399.9999999942"/>
    <n v="0"/>
    <s v=""/>
    <n v="359.99999999998522"/>
    <n v="1653000"/>
    <n v="1643200.0000000698"/>
    <n v="5.9639727360818462E-3"/>
    <n v="11.95"/>
    <n v="629650.00000006636"/>
    <n v="639449.99999999651"/>
    <n v="172.51"/>
    <n v="1033230.0000000001"/>
    <n v="1027067.8444498982"/>
    <m/>
    <m/>
    <s v=""/>
  </r>
  <r>
    <x v="122"/>
    <n v="2026"/>
    <n v="2025"/>
    <d v="2025-07-01T00:00:00"/>
    <n v="31"/>
    <d v="1899-12-30T06:42:00"/>
    <d v="1899-12-30T18:38:00"/>
    <n v="7222"/>
    <n v="7231"/>
    <n v="7143"/>
    <n v="6831"/>
    <n v="7103"/>
    <n v="7004"/>
    <n v="7220"/>
    <n v="7182"/>
    <n v="7112"/>
    <n v="7203"/>
    <n v="6965"/>
    <n v="6989"/>
    <n v="6853"/>
    <n v="7272"/>
    <n v="5014"/>
    <n v="4680"/>
    <n v="5025"/>
    <n v="4653"/>
    <n v="7257"/>
    <n v="7120"/>
    <n v="5908"/>
    <n v="6494"/>
    <n v="7217"/>
    <n v="7444"/>
    <n v="7963"/>
    <n v="8045"/>
    <n v="7265"/>
    <n v="7704"/>
    <n v="7249"/>
    <n v="7106"/>
    <n v="6498"/>
    <n v="7109"/>
    <n v="5961"/>
    <n v="5918"/>
    <n v="5216"/>
    <n v="5253"/>
    <n v="5523"/>
    <n v="5711"/>
    <n v="5597"/>
    <n v="5706"/>
    <n v="6055"/>
    <n v="5791"/>
    <n v="5861"/>
    <n v="6005"/>
    <n v="6267"/>
    <n v="1941"/>
    <n v="5777"/>
    <n v="5811"/>
    <n v="5311"/>
    <n v="5651"/>
    <n v="5793"/>
    <n v="5647"/>
    <n v="6151"/>
    <n v="5156"/>
    <n v="5524"/>
    <n v="5524"/>
    <n v="5901"/>
    <n v="5730"/>
    <n v="5148"/>
    <n v="5696"/>
    <n v="5605"/>
    <n v="5558"/>
    <n v="5716"/>
    <n v="6121"/>
    <n v="8531"/>
    <n v="7979"/>
    <n v="8292"/>
    <n v="7913"/>
    <n v="7714"/>
    <n v="6980"/>
    <n v="8239"/>
    <n v="8066"/>
    <n v="6193"/>
    <n v="4958"/>
    <n v="6102"/>
    <n v="4903"/>
    <n v="3258"/>
    <n v="3175"/>
    <n v="8249"/>
    <n v="8588"/>
    <n v="8393"/>
    <n v="8535"/>
    <n v="8924"/>
    <n v="5337"/>
    <n v="4902"/>
    <n v="5231"/>
    <n v="4851"/>
    <n v="4680"/>
    <n v="5000"/>
    <n v="4987"/>
    <n v="4962"/>
    <n v="4888"/>
    <n v="5931"/>
    <n v="3680"/>
    <n v="5521"/>
    <n v="4758"/>
    <n v="4988"/>
    <n v="5892"/>
    <n v="8138"/>
    <n v="3848"/>
    <n v="2645"/>
    <n v="8027"/>
    <n v="3.8995676764295659"/>
    <n v="3.845962830821918"/>
    <n v="4.1972499677270623"/>
    <m/>
    <m/>
    <n v="0.7027788020547957"/>
    <m/>
    <m/>
    <n v="3.8049774405309149"/>
    <n v="3.7861279089041098"/>
    <n v="0.80790738772663995"/>
    <n v="0.55806664315068499"/>
    <n v="25.560401106500748"/>
    <m/>
    <n v="36.642617112970683"/>
    <m/>
    <n v="71.194686648501275"/>
    <m/>
    <n v="0"/>
    <m/>
    <n v="7.5"/>
    <m/>
    <n v="14"/>
    <m/>
    <n v="14453"/>
    <n v="104249"/>
    <n v="85718"/>
    <n v="14661"/>
    <n v="178625"/>
    <n v="85870"/>
    <n v="6433"/>
    <n v="48026"/>
    <n v="70271"/>
    <n v="22658"/>
    <n v="630964"/>
    <n v="3.9809268249928489"/>
    <n v="0.7027788020547957"/>
    <n v="3.7955526747175123"/>
    <n v="0.68298701543866247"/>
    <n v="717.50900000000001"/>
    <n v="988.41"/>
    <n v="128.90199999999999"/>
    <n v="398.11599999999999"/>
    <n v="238.369"/>
    <n v="338.53"/>
    <m/>
    <n v="130.066"/>
    <n v="227444"/>
    <n v="323694"/>
    <n v="169.17099999999999"/>
    <n v="162.76400000000001"/>
    <n v="341.81099999999998"/>
    <n v="166.96"/>
    <n v="0.123"/>
    <n v="0"/>
    <n v="253.90899999999999"/>
    <n v="520409.99999999942"/>
    <s v=""/>
    <n v="171450.00000000012"/>
    <n v="511004.99999999668"/>
    <n v="166275.00000000096"/>
    <n v="117449.99999999805"/>
    <m/>
    <n v="157275.00000000276"/>
    <n v="442000"/>
    <n v="1202000"/>
    <n v="436799.99999999383"/>
    <n v="1188000.0000000109"/>
    <n v="1633599.9999999329"/>
    <n v="1633600.000000024"/>
    <n v="0"/>
    <s v=""/>
    <n v="370.00000000000455"/>
    <n v="1644000"/>
    <n v="1633599.9999999329"/>
    <n v="6.3663075416671155E-3"/>
    <n v="11.933333333333334"/>
    <n v="602049.99999993492"/>
    <n v="612450.00000000186"/>
    <n v="172.51"/>
    <n v="1031414.999999996"/>
    <n v="1024848.6949069075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72.51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8" dataCellStyle="Normal 27">
      <calculatedColumnFormula>A4+1</calculatedColumnFormula>
    </tableColumn>
    <tableColumn id="1" xr3:uid="{00000000-0010-0000-0100-000001000000}" name="Finacial Year" dataDxfId="777">
      <calculatedColumnFormula>YEAR(RD[[#This Row],[Date]])+IF(MONTH(RD[[#This Row],[Date]])&gt;=4,1,0)</calculatedColumnFormula>
    </tableColumn>
    <tableColumn id="2" xr3:uid="{00000000-0010-0000-0100-000002000000}" name="Calendor Year" dataDxfId="776">
      <calculatedColumnFormula>YEAR(RD[[#This Row],[Date]])</calculatedColumnFormula>
    </tableColumn>
    <tableColumn id="3" xr3:uid="{00000000-0010-0000-0100-000003000000}" name="Month Year" dataDxfId="775">
      <calculatedColumnFormula>A5-DAY(A5)+1</calculatedColumnFormula>
    </tableColumn>
    <tableColumn id="4" xr3:uid="{00000000-0010-0000-0100-000004000000}" name="Days" dataDxfId="774">
      <calculatedColumnFormula>DAY(EOMONTH(RD[[#This Row],[Date]],0))</calculatedColumnFormula>
    </tableColumn>
    <tableColumn id="149" xr3:uid="{00000000-0010-0000-0100-000095000000}" name="Sunrise Time (POA&gt;20 W/m2)" dataDxfId="773"/>
    <tableColumn id="148" xr3:uid="{00000000-0010-0000-0100-000094000000}" name="Sunset Time (POA&lt;20 W/m2)" dataDxfId="772"/>
    <tableColumn id="125" xr3:uid="{00000000-0010-0000-0100-00007D000000}" name="IS1_Inv1_M1" dataDxfId="771"/>
    <tableColumn id="126" xr3:uid="{00000000-0010-0000-0100-00007E000000}" name="IS1_Inv1_M2" dataDxfId="770"/>
    <tableColumn id="129" xr3:uid="{00000000-0010-0000-0100-000081000000}" name="IS2_Inv1_M1" dataDxfId="769"/>
    <tableColumn id="15" xr3:uid="{00000000-0010-0000-0100-00000F000000}" name="IS2_Inv1_M2" dataDxfId="768"/>
    <tableColumn id="130" xr3:uid="{00000000-0010-0000-0100-000082000000}" name="IS2_Inv2_M1" dataDxfId="767"/>
    <tableColumn id="16" xr3:uid="{00000000-0010-0000-0100-000010000000}" name="IS2_Inv2_M2" dataDxfId="766"/>
    <tableColumn id="131" xr3:uid="{00000000-0010-0000-0100-000083000000}" name="IS3_Inv1_M1" dataDxfId="765"/>
    <tableColumn id="17" xr3:uid="{00000000-0010-0000-0100-000011000000}" name="IS3_Inv1_M2" dataDxfId="764"/>
    <tableColumn id="132" xr3:uid="{00000000-0010-0000-0100-000084000000}" name="IS3_Inv2_M1" dataDxfId="763"/>
    <tableColumn id="18" xr3:uid="{00000000-0010-0000-0100-000012000000}" name="IS3_Inv2_M2" dataDxfId="762"/>
    <tableColumn id="133" xr3:uid="{00000000-0010-0000-0100-000085000000}" name="IS4_Inv1_M1" dataDxfId="761"/>
    <tableColumn id="19" xr3:uid="{00000000-0010-0000-0100-000013000000}" name="IS4_Inv1_M2" dataDxfId="760"/>
    <tableColumn id="116" xr3:uid="{00000000-0010-0000-0100-000074000000}" name="IS4_Inv2_M1" dataDxfId="759"/>
    <tableColumn id="117" xr3:uid="{00000000-0010-0000-0100-000075000000}" name="IS4_Inv2_M2" dataDxfId="758"/>
    <tableColumn id="119" xr3:uid="{00000000-0010-0000-0100-000077000000}" name="IS5_Inv1_M1" dataDxfId="757"/>
    <tableColumn id="22" xr3:uid="{00000000-0010-0000-0100-000016000000}" name="IS5_Inv1_M2" dataDxfId="756"/>
    <tableColumn id="21" xr3:uid="{00000000-0010-0000-0100-000015000000}" name="IS5_Inv1_M3" dataDxfId="755"/>
    <tableColumn id="20" xr3:uid="{00000000-0010-0000-0100-000014000000}" name="IS5_Inv1_M4" dataDxfId="754"/>
    <tableColumn id="120" xr3:uid="{00000000-0010-0000-0100-000078000000}" name="IS6_Inv1_M1" dataDxfId="753"/>
    <tableColumn id="23" xr3:uid="{00000000-0010-0000-0100-000017000000}" name="IS6_Inv1_M2" dataDxfId="752"/>
    <tableColumn id="121" xr3:uid="{00000000-0010-0000-0100-000079000000}" name="IS6_Inv2_M1" dataDxfId="751"/>
    <tableColumn id="24" xr3:uid="{00000000-0010-0000-0100-000018000000}" name="IS6_Inv2_M2" dataDxfId="750"/>
    <tableColumn id="122" xr3:uid="{00000000-0010-0000-0100-00007A000000}" name="IS7_Inv1_M1" dataDxfId="749"/>
    <tableColumn id="25" xr3:uid="{00000000-0010-0000-0100-000019000000}" name="IS7_Inv1_M2" dataDxfId="748"/>
    <tableColumn id="14" xr3:uid="{00000000-0010-0000-0100-00000E000000}" name="IS8_Inv1_M1" dataDxfId="747"/>
    <tableColumn id="26" xr3:uid="{00000000-0010-0000-0100-00001A000000}" name="IS8_Inv1_M2" dataDxfId="746"/>
    <tableColumn id="13" xr3:uid="{00000000-0010-0000-0100-00000D000000}" name="IS8_Inv2_M1" dataDxfId="745"/>
    <tableColumn id="27" xr3:uid="{00000000-0010-0000-0100-00001B000000}" name="IS8_Inv2_M2" dataDxfId="744"/>
    <tableColumn id="12" xr3:uid="{00000000-0010-0000-0100-00000C000000}" name="IS8_Inv3_M1" dataDxfId="743"/>
    <tableColumn id="28" xr3:uid="{00000000-0010-0000-0100-00001C000000}" name="IS8_Inv3_M2" dataDxfId="742"/>
    <tableColumn id="11" xr3:uid="{00000000-0010-0000-0100-00000B000000}" name="IS8_Inv4_M1" dataDxfId="741"/>
    <tableColumn id="29" xr3:uid="{00000000-0010-0000-0100-00001D000000}" name="IS8_Inv4_M2" dataDxfId="740"/>
    <tableColumn id="30" xr3:uid="{00000000-0010-0000-0100-00001E000000}" name="IS9_Inv1_M1" dataDxfId="739"/>
    <tableColumn id="31" xr3:uid="{00000000-0010-0000-0100-00001F000000}" name="IS9_Inv1_M2" dataDxfId="738"/>
    <tableColumn id="32" xr3:uid="{00000000-0010-0000-0100-000020000000}" name="IS9_Inv1_M3" dataDxfId="737"/>
    <tableColumn id="33" xr3:uid="{00000000-0010-0000-0100-000021000000}" name="IS9_Inv1_M4" dataDxfId="736"/>
    <tableColumn id="34" xr3:uid="{00000000-0010-0000-0100-000022000000}" name="IS9_Inv2_M1" dataDxfId="735"/>
    <tableColumn id="35" xr3:uid="{00000000-0010-0000-0100-000023000000}" name="IS9_Inv2_M2" dataDxfId="734"/>
    <tableColumn id="36" xr3:uid="{00000000-0010-0000-0100-000024000000}" name="IS9_Inv2_M3" dataDxfId="733"/>
    <tableColumn id="37" xr3:uid="{00000000-0010-0000-0100-000025000000}" name="IS9_Inv2_M4" dataDxfId="732"/>
    <tableColumn id="39" xr3:uid="{00000000-0010-0000-0100-000027000000}" name="IS10_Inv1_M1" dataDxfId="731"/>
    <tableColumn id="40" xr3:uid="{00000000-0010-0000-0100-000028000000}" name="IS10_Inv1_M2" dataDxfId="730"/>
    <tableColumn id="41" xr3:uid="{00000000-0010-0000-0100-000029000000}" name="IS10_Inv1_M3" dataDxfId="729"/>
    <tableColumn id="42" xr3:uid="{00000000-0010-0000-0100-00002A000000}" name="IS10_Inv1_M4" dataDxfId="728"/>
    <tableColumn id="43" xr3:uid="{00000000-0010-0000-0100-00002B000000}" name="IS10_Inv2_M1" dataDxfId="727"/>
    <tableColumn id="44" xr3:uid="{00000000-0010-0000-0100-00002C000000}" name="IS10_Inv2_M2" dataDxfId="726"/>
    <tableColumn id="45" xr3:uid="{00000000-0010-0000-0100-00002D000000}" name="IS10_Inv2_M3" dataDxfId="725"/>
    <tableColumn id="38" xr3:uid="{00000000-0010-0000-0100-000026000000}" name="IS10_Inv2_M4" dataDxfId="724"/>
    <tableColumn id="46" xr3:uid="{00000000-0010-0000-0100-00002E000000}" name="IS11_Inv1_M1" dataDxfId="723"/>
    <tableColumn id="47" xr3:uid="{00000000-0010-0000-0100-00002F000000}" name="IS11_Inv1_M2" dataDxfId="722"/>
    <tableColumn id="48" xr3:uid="{00000000-0010-0000-0100-000030000000}" name="IS11_Inv1_M3" dataDxfId="721"/>
    <tableColumn id="49" xr3:uid="{00000000-0010-0000-0100-000031000000}" name="IS11_Inv1_M4" dataDxfId="720"/>
    <tableColumn id="50" xr3:uid="{00000000-0010-0000-0100-000032000000}" name="IS11_Inv2_M1" dataDxfId="719"/>
    <tableColumn id="51" xr3:uid="{00000000-0010-0000-0100-000033000000}" name="IS11_Inv2_M2" dataDxfId="718"/>
    <tableColumn id="69" xr3:uid="{00000000-0010-0000-0100-000045000000}" name="IS11_Inv2_M3" dataDxfId="717"/>
    <tableColumn id="70" xr3:uid="{00000000-0010-0000-0100-000046000000}" name="IS11_Inv2_M4" dataDxfId="716"/>
    <tableColumn id="71" xr3:uid="{00000000-0010-0000-0100-000047000000}" name="IS12_Inv1_M1" dataDxfId="715"/>
    <tableColumn id="72" xr3:uid="{00000000-0010-0000-0100-000048000000}" name="IS12_Inv1_M2" dataDxfId="714"/>
    <tableColumn id="73" xr3:uid="{00000000-0010-0000-0100-000049000000}" name="IS12_Inv1_M3" dataDxfId="713"/>
    <tableColumn id="74" xr3:uid="{00000000-0010-0000-0100-00004A000000}" name="IS12_Inv1_M4" dataDxfId="712"/>
    <tableColumn id="75" xr3:uid="{00000000-0010-0000-0100-00004B000000}" name="IS12_Inv2_M1" dataDxfId="711"/>
    <tableColumn id="76" xr3:uid="{00000000-0010-0000-0100-00004C000000}" name="IS12_Inv2_M2" dataDxfId="710"/>
    <tableColumn id="77" xr3:uid="{00000000-0010-0000-0100-00004D000000}" name="IS12_Inv2_M3" dataDxfId="709"/>
    <tableColumn id="78" xr3:uid="{00000000-0010-0000-0100-00004E000000}" name="IS12_Inv2_M4" dataDxfId="708"/>
    <tableColumn id="79" xr3:uid="{00000000-0010-0000-0100-00004F000000}" name="IS13_Inv1_M1" dataDxfId="707"/>
    <tableColumn id="109" xr3:uid="{00000000-0010-0000-0100-00006D000000}" name="IS13_Inv1_M2" dataDxfId="706"/>
    <tableColumn id="84" xr3:uid="{00000000-0010-0000-0100-000054000000}" name="IS13_Inv2_M1" dataDxfId="705"/>
    <tableColumn id="85" xr3:uid="{00000000-0010-0000-0100-000055000000}" name="IS13_Inv2_M2" dataDxfId="704"/>
    <tableColumn id="106" xr3:uid="{00000000-0010-0000-0100-00006A000000}" name="IS13_Inv3_M1" dataDxfId="703"/>
    <tableColumn id="107" xr3:uid="{00000000-0010-0000-0100-00006B000000}" name="IS13_Inv3_M2" dataDxfId="702"/>
    <tableColumn id="108" xr3:uid="{00000000-0010-0000-0100-00006C000000}" name="IS13_Inv4_M1" dataDxfId="701"/>
    <tableColumn id="110" xr3:uid="{00000000-0010-0000-0100-00006E000000}" name="IS13_Inv4_M2" dataDxfId="700"/>
    <tableColumn id="111" xr3:uid="{00000000-0010-0000-0100-00006F000000}" name="IS14_Inv1_M1" dataDxfId="699"/>
    <tableColumn id="112" xr3:uid="{00000000-0010-0000-0100-000070000000}" name="IS14_Inv1_M2" dataDxfId="698"/>
    <tableColumn id="115" xr3:uid="{00000000-0010-0000-0100-000073000000}" name="IS14_Inv1_M3" dataDxfId="697"/>
    <tableColumn id="114" xr3:uid="{00000000-0010-0000-0100-000072000000}" name="IS14_Inv1_M4" dataDxfId="696"/>
    <tableColumn id="113" xr3:uid="{00000000-0010-0000-0100-000071000000}" name="IS15_Inv1_M1" dataDxfId="695"/>
    <tableColumn id="118" xr3:uid="{00000000-0010-0000-0100-000076000000}" name="IS15_Inv2_M1" dataDxfId="694"/>
    <tableColumn id="127" xr3:uid="{EAAA0274-CB61-4B05-8016-2B86273DDECF}" name="IS16_Inv1_M1" dataDxfId="693"/>
    <tableColumn id="124" xr3:uid="{3D1598EE-62F9-43AC-808C-AAB726AA7750}" name="IS16_Inv1_M2" dataDxfId="692"/>
    <tableColumn id="165" xr3:uid="{A470DBFD-B9D4-4618-869D-5F37916E9D3A}" name="IS17_Inv1_M1" dataDxfId="691"/>
    <tableColumn id="150" xr3:uid="{1015FD20-7274-44DE-9D5C-F7205C6FEF6C}" name="IS17_Inv1_M2" dataDxfId="690"/>
    <tableColumn id="167" xr3:uid="{0AF6CBC7-B2CB-435D-AEA6-BBF44FA5CE23}" name="IS17_Inv2_M1" dataDxfId="689"/>
    <tableColumn id="166" xr3:uid="{EDB90A1D-2B8B-459C-8B56-93D989EAB321}" name="IS17_Inv2_M2" dataDxfId="688"/>
    <tableColumn id="123" xr3:uid="{23148BBD-F10A-4C36-8553-6757551F5E4F}" name="IS18_Inv1_M1" dataDxfId="687"/>
    <tableColumn id="128" xr3:uid="{F5FEB393-B8D9-4222-B96E-6119E139D299}" name="IS18_Inv1_M2" dataDxfId="686"/>
    <tableColumn id="176" xr3:uid="{CD7DC358-A85B-4A1F-9097-0308D784AD11}" name="IS18_Inv1_M3" dataDxfId="685"/>
    <tableColumn id="177" xr3:uid="{857ACE41-DD82-4CE1-8D41-1CFBC1EF12B8}" name="IS18_Inv1_M4" dataDxfId="684"/>
    <tableColumn id="169" xr3:uid="{3A03036B-47D4-4281-B010-76BB1ACDFEB1}" name="IS18_Inv2_M1" dataDxfId="683"/>
    <tableColumn id="170" xr3:uid="{50D113A4-D001-4BF3-ABC0-C119FB14C476}" name="IS18_Inv2_M2" dataDxfId="682"/>
    <tableColumn id="178" xr3:uid="{DDFD1128-3E97-4999-8F8A-DE31223EEA88}" name="IS18_Inv2_M3" dataDxfId="681"/>
    <tableColumn id="179" xr3:uid="{443D310D-EA75-4877-A8BD-6A3697AFEAB7}" name="IS18_Inv2_M4" dataDxfId="680"/>
    <tableColumn id="171" xr3:uid="{DA061AC5-296F-462B-BCA2-EE1E18AB6ED9}" name="IS19_Inv1_M1" dataDxfId="679"/>
    <tableColumn id="172" xr3:uid="{8E9D7FE1-A111-4DA1-956D-8EABDC102579}" name="IS19_Inv1_M2" dataDxfId="678"/>
    <tableColumn id="193" xr3:uid="{7AE60CB8-7F38-4058-A816-5CAE7CC06326}" name="IS19_Inv1_M3" dataDxfId="677"/>
    <tableColumn id="173" xr3:uid="{EDB13240-E484-417A-B14D-441AAA3DC55C}" name="IS19_Inv2_M1" dataDxfId="676"/>
    <tableColumn id="174" xr3:uid="{5F7754D8-570E-4681-8799-F53B390FF81F}" name="IS19_Inv2_M2" dataDxfId="675"/>
    <tableColumn id="194" xr3:uid="{D5317C11-EF4A-44FC-9E95-C8B3A47EBA73}" name="IS19_Inv2_M3" dataDxfId="674"/>
    <tableColumn id="188" xr3:uid="{1DCDDDF9-4B0E-4E3F-85F5-01C1508B4299}" name="IS20_Inv1_M1" dataDxfId="673"/>
    <tableColumn id="189" xr3:uid="{D08178DD-0C0A-4A83-A165-F2B016F37EB4}" name="IS20_Inv1_M2" dataDxfId="672"/>
    <tableColumn id="190" xr3:uid="{EBA41DC4-BAB7-428C-B364-D69FDF015ED6}" name="IS20_Inv2_M1" dataDxfId="671"/>
    <tableColumn id="191" xr3:uid="{265826B6-EE50-45E6-B997-830B4FB6514C}" name="IS20_Inv2_M2" dataDxfId="670"/>
    <tableColumn id="134" xr3:uid="{00000000-0010-0000-0100-000086000000}" name="POA_UP_MCR (KWh/m2)" dataDxfId="669"/>
    <tableColumn id="151" xr3:uid="{00000000-0010-0000-0100-000097000000}" name="POA_UP_IS1 (KWh/m2)" dataDxfId="668" dataCellStyle="Percent 2"/>
    <tableColumn id="183" xr3:uid="{21CFC046-6F9B-4877-835D-E68FFC1FE584}" name="POA_UP_Ph4 (KWh/m2)" dataDxfId="667" dataCellStyle="Percent 2"/>
    <tableColumn id="181" xr3:uid="{ECDC17B2-D736-4466-88D1-E4CB79EEC8A3}" name="POA_UP_Ph3 (KWh/m2)2" dataDxfId="666" dataCellStyle="Percent 2"/>
    <tableColumn id="136" xr3:uid="{00000000-0010-0000-0100-000088000000}" name="POA_Down_MCR (KWh/m2)" dataDxfId="665"/>
    <tableColumn id="153" xr3:uid="{00000000-0010-0000-0100-000099000000}" name="POA_Down_IS1 (KWh/m2)" dataDxfId="664" dataCellStyle="Percent 2"/>
    <tableColumn id="182" xr3:uid="{E4FA4206-8493-4179-B714-FB3AA1A2D38F}" name="POA_Down_Ph4 (KWh/m2)2" dataDxfId="663" dataCellStyle="Percent 2"/>
    <tableColumn id="180" xr3:uid="{FAB63F02-A340-4012-BE60-CF3DA5CE7D26}" name="POA_Down_Ph3 (KWh/m2)22" dataDxfId="662" dataCellStyle="Percent 2"/>
    <tableColumn id="135" xr3:uid="{00000000-0010-0000-0100-000087000000}" name="GHI_UP_MCR (KWh/m2)" dataDxfId="661" dataCellStyle="Percent 2"/>
    <tableColumn id="152" xr3:uid="{00000000-0010-0000-0100-000098000000}" name="GHI_UP_IS1 (KWh/m2)" dataDxfId="660" dataCellStyle="Percent 2"/>
    <tableColumn id="155" xr3:uid="{00000000-0010-0000-0100-00009B000000}" name="GHI_Down_MCR (KWh/m2)" dataDxfId="659" dataCellStyle="Percent 2"/>
    <tableColumn id="154" xr3:uid="{00000000-0010-0000-0100-00009A000000}" name="GHI_Down_IS1 (KWh/m2)" dataDxfId="658" dataCellStyle="Percent 2"/>
    <tableColumn id="137" xr3:uid="{00000000-0010-0000-0100-000089000000}" name="AT_MCR (°C)" dataDxfId="657"/>
    <tableColumn id="156" xr3:uid="{00000000-0010-0000-0100-00009C000000}" name="AT_IS1 (°C)" dataDxfId="656" dataCellStyle="Percent 2"/>
    <tableColumn id="138" xr3:uid="{00000000-0010-0000-0100-00008A000000}" name="MT_MCR (°C)" dataDxfId="655"/>
    <tableColumn id="157" xr3:uid="{00000000-0010-0000-0100-00009D000000}" name="MT_IS1 (°C)" dataDxfId="654" dataCellStyle="Percent 2"/>
    <tableColumn id="139" xr3:uid="{00000000-0010-0000-0100-00008B000000}" name="RH_MCR (%)" dataDxfId="653" dataCellStyle="Percent 2"/>
    <tableColumn id="158" xr3:uid="{00000000-0010-0000-0100-00009E000000}" name="RH_IS1 (%)" dataDxfId="652" dataCellStyle="Percent 2"/>
    <tableColumn id="140" xr3:uid="{00000000-0010-0000-0100-00008C000000}" name="Rain_MCR (mm)" dataDxfId="651"/>
    <tableColumn id="159" xr3:uid="{00000000-0010-0000-0100-00009F000000}" name="Rain_IS1 (mm)" dataDxfId="650" dataCellStyle="Percent 2"/>
    <tableColumn id="141" xr3:uid="{00000000-0010-0000-0100-00008D000000}" name="WS_Avg_MCR (m/s)" dataDxfId="649"/>
    <tableColumn id="160" xr3:uid="{00000000-0010-0000-0100-0000A0000000}" name="WS_Avg_IS1 (m/s)" dataDxfId="648" dataCellStyle="Percent 2"/>
    <tableColumn id="142" xr3:uid="{00000000-0010-0000-0100-00008E000000}" name="WS_Max_MCR (m/s)" dataDxfId="647"/>
    <tableColumn id="161" xr3:uid="{00000000-0010-0000-0100-0000A1000000}" name="WS_Max_IS1 (m/s)" dataDxfId="646" dataCellStyle="Percent 2"/>
    <tableColumn id="143" xr3:uid="{00000000-0010-0000-0100-00008F000000}" name="O2R4_P1" dataDxfId="645">
      <calculatedColumnFormula>SUM(RD[[#This Row],[IS1_Inv1_M1]:[IS1_Inv1_M2]])</calculatedColumnFormula>
    </tableColumn>
    <tableColumn id="144" xr3:uid="{00000000-0010-0000-0100-000090000000}" name="O2R8" dataDxfId="644">
      <calculatedColumnFormula>SUM(RD[[#This Row],[IS2_Inv1_M1]:[IS5_Inv1_M4]])</calculatedColumnFormula>
    </tableColumn>
    <tableColumn id="145" xr3:uid="{00000000-0010-0000-0100-000091000000}" name="O2R16" dataDxfId="643">
      <calculatedColumnFormula>SUM(RD[[#This Row],[IS6_Inv1_M1]:[IS6_Inv2_M2]])+SUM(RD[[#This Row],[IS8_Inv1_M1]:[IS8_Inv4_M2]])</calculatedColumnFormula>
    </tableColumn>
    <tableColumn id="146" xr3:uid="{00000000-0010-0000-0100-000092000000}" name="O2R4_P2" dataDxfId="642">
      <calculatedColumnFormula>SUM(RD[[#This Row],[IS7_Inv1_M1]:[IS7_Inv1_M2]])</calculatedColumnFormula>
    </tableColumn>
    <tableColumn id="164" xr3:uid="{00000000-0010-0000-0100-0000A4000000}" name="O2R22" dataDxfId="641">
      <calculatedColumnFormula>SUM(RD[[#This Row],[IS9_Inv1_M1]:[IS12_Inv2_M4]])</calculatedColumnFormula>
    </tableColumn>
    <tableColumn id="163" xr3:uid="{00000000-0010-0000-0100-0000A3000000}" name="O2R23" dataDxfId="640">
      <calculatedColumnFormula>SUM(RD[[#This Row],[IS13_Inv1_M1]:[IS14_Inv1_M4]])</calculatedColumnFormula>
    </tableColumn>
    <tableColumn id="162" xr3:uid="{00000000-0010-0000-0100-0000A2000000}" name="O2R4_P3" dataDxfId="639">
      <calculatedColumnFormula>SUM(RD[[#This Row],[IS15_Inv1_M1]:[IS15_Inv2_M1]])</calculatedColumnFormula>
    </tableColumn>
    <tableColumn id="168" xr3:uid="{AD9D3CC1-95DE-4877-A138-E1EAF2F11789}" name="O2R13" dataDxfId="638">
      <calculatedColumnFormula>SUM(RD[[#This Row],[IS16_Inv1_M1]:[IS17_Inv2_M2]])</calculatedColumnFormula>
    </tableColumn>
    <tableColumn id="175" xr3:uid="{104753D2-7CEB-4845-AEBA-5E048D89B80F}" name="O2R22_P2" dataDxfId="637">
      <calculatedColumnFormula>SUM(RD[[#This Row],[IS18_Inv1_M1]:[IS19_Inv2_M3]])</calculatedColumnFormula>
    </tableColumn>
    <tableColumn id="192" xr3:uid="{20C5F707-C945-4F8E-9304-53C32A3277C9}" name="O2R22_P3" dataDxfId="636">
      <calculatedColumnFormula>SUM(RD[[#This Row],[IS20_Inv1_M1]:[IS20_Inv2_M2]])</calculatedColumnFormula>
    </tableColumn>
    <tableColumn id="147" xr3:uid="{00000000-0010-0000-0100-000093000000}" name="Inv Total Gneration (MWh)" dataDxfId="635">
      <calculatedColumnFormula>SUM(RD[[#This Row],[O2R4_P1]:[O2R22_P3]])</calculatedColumnFormula>
    </tableColumn>
    <tableColumn id="187" xr3:uid="{563569F4-62F7-4F7B-B3B5-9E0E8FB9DA5E}" name="Avg POA_UP" dataDxfId="634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3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32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31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30"/>
    <tableColumn id="53" xr3:uid="{00000000-0010-0000-0100-000035000000}" name="33 kV_Wind_F2_Ex" dataDxfId="629"/>
    <tableColumn id="54" xr3:uid="{00000000-0010-0000-0100-000036000000}" name="33 kV_Wind_F3_Ex" dataDxfId="628"/>
    <tableColumn id="55" xr3:uid="{00000000-0010-0000-0100-000037000000}" name="33 kV_Wind_F4_Ex" dataDxfId="627"/>
    <tableColumn id="56" xr3:uid="{00000000-0010-0000-0100-000038000000}" name="33 kV_Solar_F1_Ex" dataDxfId="626"/>
    <tableColumn id="57" xr3:uid="{00000000-0010-0000-0100-000039000000}" name="33kV_Solar_F2_Ex" dataDxfId="625"/>
    <tableColumn id="58" xr3:uid="{00000000-0010-0000-0100-00003A000000}" name="33 kV_Solar_F3_Ex" dataDxfId="624"/>
    <tableColumn id="59" xr3:uid="{00000000-0010-0000-0100-00003B000000}" name="33kV_Solar_F4_Ex" dataDxfId="623"/>
    <tableColumn id="60" xr3:uid="{00000000-0010-0000-0100-00003C000000}" name="33kV_OG1_Ex" dataDxfId="622"/>
    <tableColumn id="61" xr3:uid="{00000000-0010-0000-0100-00003D000000}" name="33kV_OG2_Ex" dataDxfId="621"/>
    <tableColumn id="62" xr3:uid="{00000000-0010-0000-0100-00003E000000}" name="220kV_TX1_Ex" dataDxfId="620"/>
    <tableColumn id="63" xr3:uid="{00000000-0010-0000-0100-00003F000000}" name="220kV_Tx2_Ex" dataDxfId="619"/>
    <tableColumn id="65" xr3:uid="{00000000-0010-0000-0100-000041000000}" name="220kV_TL_TVM_Ex" dataDxfId="618"/>
    <tableColumn id="66" xr3:uid="{00000000-0010-0000-0100-000042000000}" name="220kV_C&amp;R_PQM_Ex" dataDxfId="617"/>
    <tableColumn id="68" xr3:uid="{00000000-0010-0000-0100-000044000000}" name="220KV_C&amp;R_PQM_Im" dataDxfId="616"/>
    <tableColumn id="64" xr3:uid="{00000000-0010-0000-0100-000040000000}" name="33kV_Aux1_Im" dataDxfId="615"/>
    <tableColumn id="67" xr3:uid="{00000000-0010-0000-0100-000043000000}" name="33kV_Aux2_Im" dataDxfId="614"/>
    <tableColumn id="86" xr3:uid="{00000000-0010-0000-0100-000056000000}" name="33 kV_Wind_F1_Energy (MWh)" dataDxfId="613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12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11"/>
    <tableColumn id="89" xr3:uid="{00000000-0010-0000-0100-000059000000}" name="33 kV_Wind_F4_Energy (MWh)" dataDxfId="610"/>
    <tableColumn id="90" xr3:uid="{00000000-0010-0000-0100-00005A000000}" name="33 kV_Solar_F1_Energy (kWh)" dataDxfId="609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8"/>
    <tableColumn id="92" xr3:uid="{00000000-0010-0000-0100-00005C000000}" name="33 kV_Solar_F3_Energy (MWh)" dataDxfId="607"/>
    <tableColumn id="93" xr3:uid="{00000000-0010-0000-0100-00005D000000}" name="33 kV_Solar_F4_Energy (MWh)" dataDxfId="606"/>
    <tableColumn id="94" xr3:uid="{00000000-0010-0000-0100-00005E000000}" name="33kV_OG1_Energy (MWh)" dataDxfId="605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4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3">
      <calculatedColumnFormula>(RD[[#This Row],[220kV_TX1_Ex]]-EY2)</calculatedColumnFormula>
    </tableColumn>
    <tableColumn id="97" xr3:uid="{00000000-0010-0000-0100-000061000000}" name="220kV_Tx2_Energy (MWh)" dataDxfId="602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601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600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9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8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7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6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5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4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3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92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91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90"/>
    <tableColumn id="83" xr3:uid="{00000000-0010-0000-0100-000053000000}" name="Wind Export (33 kV)" dataDxfId="589">
      <calculatedColumnFormula>SUM(RD[[#This Row],[33 kV_Wind_F1_Energy (MWh)]:[33 kV_Wind_F2_Energy (MWh)]])</calculatedColumnFormula>
    </tableColumn>
    <tableColumn id="7" xr3:uid="{00000000-0010-0000-0100-000007000000}" name="Wind Net Export (33 kV)" dataDxfId="588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7"/>
    <tableColumn id="9" xr3:uid="{00000000-0010-0000-0100-000009000000}" name="E_DC (WPR)" dataDxfId="586"/>
    <tableColumn id="10" xr3:uid="{00000000-0010-0000-0100-00000A000000}" name="WPR (%)" dataDxfId="585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4" totalsRowDxfId="581" headerRowBorderDxfId="583" tableBorderDxfId="582" totalsRowBorderDxfId="580">
  <autoFilter ref="A1:AS369" xr:uid="{3B203726-2095-49D8-A694-A659B4A14C0A}"/>
  <tableColumns count="45">
    <tableColumn id="1" xr3:uid="{E57623F3-1BCA-4F99-955D-5851BC7F911B}" name="Date" dataDxfId="579" totalsRowDxfId="578" dataCellStyle="Normal 53"/>
    <tableColumn id="2" xr3:uid="{57408897-B65A-471A-9E26-946AC1AADE22}" name="Financial Year" dataDxfId="577" totalsRowDxfId="576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5" totalsRowDxfId="574" dataCellStyle="Normal 53">
      <calculatedColumnFormula>YEAR(Daily_KPI[[#This Row],[Date]])</calculatedColumnFormula>
    </tableColumn>
    <tableColumn id="4" xr3:uid="{6A9B23F3-C6F2-413C-B121-C930AA550B19}" name="Month Year" dataDxfId="573" totalsRowDxfId="572" dataCellStyle="Normal 53">
      <calculatedColumnFormula>Daily_KPI[[#This Row],[Date]]-DAY(Daily_KPI[[#This Row],[Date]])+1</calculatedColumnFormula>
    </tableColumn>
    <tableColumn id="5" xr3:uid="{FA285688-CEA3-4863-9FE6-A49475E254F4}" name="Days" dataDxfId="571" totalsRowDxfId="570" dataCellStyle="Normal 53">
      <calculatedColumnFormula>DAY(EOMONTH(A2,0))</calculatedColumnFormula>
    </tableColumn>
    <tableColumn id="6" xr3:uid="{412B4CE2-861A-498E-8534-F9EFD70FB1E4}" name="Operating Hours" dataDxfId="569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8" dataCellStyle="Percent 43">
      <calculatedColumnFormula>IFERROR(_xlfn.XLOOKUP($A2,Input_Raw!$A:$A,Input_Raw!EQ:EQ),"")</calculatedColumnFormula>
    </tableColumn>
    <tableColumn id="8" xr3:uid="{05181AF8-8206-47FA-9A86-61F12A4F4C4E}" name="GHI-Down(KWh/m2)" dataDxfId="567" dataCellStyle="Percent 43">
      <calculatedColumnFormula>IFERROR(_xlfn.XLOOKUP($A2,Input_Raw!$A:$A,Input_Raw!ER:ER),"")</calculatedColumnFormula>
    </tableColumn>
    <tableColumn id="9" xr3:uid="{4678B437-1B79-4A68-8A42-3809CCD2D612}" name="POA-UP(KWh/m2)" dataDxfId="566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5" dataCellStyle="Percent 43">
      <calculatedColumnFormula>IFERROR(_xlfn.XLOOKUP($A2,Input_Raw!$A:$A,Input_Raw!EP:EP),"")</calculatedColumnFormula>
    </tableColumn>
    <tableColumn id="11" xr3:uid="{BDCD9C50-DB4B-4680-B1AE-64FB9D9F8633}" name="Amb_Temp(°C)" dataDxfId="564" totalsRowDxfId="563" dataCellStyle="Percent 43">
      <calculatedColumnFormula>IFERROR(_xlfn.XLOOKUP($A2,Input_Raw!$A:$A,Input_Raw!$DR:$DR),"")</calculatedColumnFormula>
    </tableColumn>
    <tableColumn id="12" xr3:uid="{A0FC1011-509C-48D7-937E-322B09A569B7}" name="Mod_Temp(°C)" dataDxfId="562" totalsRowDxfId="561" dataCellStyle="Percent 43">
      <calculatedColumnFormula>IFERROR(_xlfn.XLOOKUP($A2,Input_Raw!$A:$A,Input_Raw!$DT:$DT),"")</calculatedColumnFormula>
    </tableColumn>
    <tableColumn id="13" xr3:uid="{C0399D81-FA5C-43E9-A9E0-79F591935867}" name="WS_Avg(m/s)" dataDxfId="560" totalsRowDxfId="559" dataCellStyle="Percent 43">
      <calculatedColumnFormula>IFERROR(_xlfn.XLOOKUP($A2,Input_Raw!$A:$A,Input_Raw!$DZ:$DZ),"")</calculatedColumnFormula>
    </tableColumn>
    <tableColumn id="14" xr3:uid="{0FEC7AA9-C765-4085-8828-29B34ED0A690}" name="WS_Max(m/s)" dataDxfId="558" totalsRowDxfId="557" dataCellStyle="Percent 43">
      <calculatedColumnFormula>IFERROR(_xlfn.XLOOKUP($A2,Input_Raw!$A:$A,Input_Raw!$EB:$EB),"")</calculatedColumnFormula>
    </tableColumn>
    <tableColumn id="15" xr3:uid="{B1F9DDC8-FFBE-4599-9B71-3C1BC2B30361}" name="PA(%)" dataDxfId="556" totalsRowDxfId="555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4" totalsRowDxfId="553" dataCellStyle="Percent 43"/>
    <tableColumn id="17" xr3:uid="{041872F1-15EF-4723-A7EA-7A08E7AAF5A0}" name="IGA (%)" dataDxfId="552" totalsRowDxfId="551" dataCellStyle="Percent 43"/>
    <tableColumn id="18" xr3:uid="{800FC99A-3D85-4006-88E6-932D3626842C}" name="EGA(%)" dataDxfId="550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9" totalsRowDxfId="548" dataCellStyle="Normal 53"/>
    <tableColumn id="20" xr3:uid="{5C90DEA1-3F58-4700-94BC-63666C7905BE}" name="TA (%)" dataDxfId="547" totalsRowDxfId="546" dataCellStyle="Percent 43"/>
    <tableColumn id="21" xr3:uid="{E681FD99-2F4E-443B-BCF0-A4C8CF7A2D56}" name="PR(%)" dataDxfId="545" totalsRowDxfId="544" dataCellStyle="Percent 43">
      <calculatedColumnFormula>IFERROR(AA2/I2/AB2/1000,"")</calculatedColumnFormula>
    </tableColumn>
    <tableColumn id="22" xr3:uid="{F547CA51-5A76-41CC-B320-027C765C49DE}" name="WPR(%)" dataDxfId="543" totalsRowDxfId="542" dataCellStyle="Percent 43">
      <calculatedColumnFormula>IFERROR(_xlfn.XLOOKUP($A2,Input_Raw!$A:$A,Input_Raw!$GL:$GL),"")</calculatedColumnFormula>
    </tableColumn>
    <tableColumn id="23" xr3:uid="{7A9E0FAD-9A23-4336-B75D-C2E24CC69708}" name="CUF(%)" dataDxfId="541" totalsRowDxfId="540" dataCellStyle="Percent 43">
      <calculatedColumnFormula>IFERROR(AA2/(24*AR2*1000),"")</calculatedColumnFormula>
    </tableColumn>
    <tableColumn id="24" xr3:uid="{38051BA7-642A-4D9B-81F1-41B5A7C80653}" name="Gen_Exp (kWh)" dataDxfId="539" totalsRowDxfId="538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7" totalsRowDxfId="536" dataCellStyle="Normal 53">
      <calculatedColumnFormula>IFERROR(_xlfn.XLOOKUP($A2,Input_Raw!$A:$A,Input_Raw!GE:GE),"")</calculatedColumnFormula>
    </tableColumn>
    <tableColumn id="26" xr3:uid="{AA13855C-204B-4D33-B008-3A028CFDF05C}" name="Mtr_Import (kWh)" dataDxfId="535" totalsRowDxfId="534" dataCellStyle="Normal 53"/>
    <tableColumn id="27" xr3:uid="{3E69BB09-0910-4C67-952A-562B41782F74}" name="Mtr_Net_Exp (KWh)" dataDxfId="533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32" totalsRowDxfId="531" dataCellStyle="Normal 53">
      <calculatedColumnFormula>IFERROR(_xlfn.XLOOKUP($A2,Input_Raw!$A:$A,Input_Raw!GG:GG),"")</calculatedColumnFormula>
    </tableColumn>
    <tableColumn id="29" xr3:uid="{DF15E62B-3EE8-4E10-8DE6-ED46F932C3B6}" name="Bugt_Resource" dataDxfId="530" totalsRowDxfId="529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8" totalsRowDxfId="527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6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5" totalsRowDxfId="524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3" totalsRowDxfId="522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21" totalsRowDxfId="520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9" totalsRowDxfId="518" dataCellStyle="Normal 53"/>
    <tableColumn id="34" xr3:uid="{96BC5590-AC7E-4DAA-AA27-D2661FE5C956}" name="Actual Energy WPR" dataDxfId="517" totalsRowDxfId="516" dataCellStyle="Normal 53"/>
    <tableColumn id="35" xr3:uid="{3B49EDB9-E726-4734-BDB3-272307714799}" name="RA (%)" dataDxfId="515" totalsRowDxfId="514" dataCellStyle="Normal 53"/>
    <tableColumn id="36" xr3:uid="{63A32948-DBF6-4ED0-B08F-57C631978B5C}" name="Mod Clean Dry (Num)" dataDxfId="513" totalsRowDxfId="512" dataCellStyle="Normal 53"/>
    <tableColumn id="37" xr3:uid="{02EF16B2-C3E0-4E5C-AD38-10B53E1F3929}" name="Mod Clean Wet (Num)" dataDxfId="511" totalsRowDxfId="510" dataCellStyle="Normal 53"/>
    <tableColumn id="38" xr3:uid="{8ED68A6A-B0EA-4778-89DD-1C889DBDAA33}" name="Line Loss(%)" dataDxfId="509" totalsRowDxfId="508" dataCellStyle="Percent 35"/>
    <tableColumn id="39" xr3:uid="{A7BF35DB-1C62-4C54-9542-C9671E9F8B47}" name="Reactive Power (%)" dataDxfId="507" dataCellStyle="Percent 43"/>
    <tableColumn id="40" xr3:uid="{53626B1C-A489-42AD-8E15-EB4F48402E3C}" name="Bugt Line loss (%) (Wind)" dataDxfId="506" totalsRowDxfId="505" dataCellStyle="Percent 43"/>
    <tableColumn id="41" xr3:uid="{8D0AEAD8-B8F2-4A07-A83F-55E606658640}" name="Bugt Reactive Power (%) (Wind)" dataDxfId="504" totalsRowDxfId="503" dataCellStyle="Percent 43"/>
    <tableColumn id="45" xr3:uid="{B7EDC9C4-5500-4B0C-AB1C-3C81AAFFBDBE}" name="Bugt Capacity" dataDxfId="502" totalsRowDxfId="501" dataCellStyle="Normal 53">
      <calculatedColumnFormula>_xlfn.XLOOKUP($D2,'Modelling New'!$D:$D,'Modelling New'!$N:$N)</calculatedColumnFormula>
    </tableColumn>
    <tableColumn id="44" xr3:uid="{2C2FC0DB-7AE0-44EA-B5B4-FC4C41F93664}" name="CC*Bugt" dataDxfId="500" totalsRowDxfId="499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DC181" totalsRowShown="0" headerRowDxfId="498" dataDxfId="496" headerRowBorderDxfId="497" tableBorderDxfId="495" totalsRowBorderDxfId="494" headerRowCellStyle="Normal 26">
  <autoFilter ref="B3:DC181" xr:uid="{00000000-0009-0000-0100-000003000000}"/>
  <tableColumns count="106">
    <tableColumn id="1" xr3:uid="{00000000-0010-0000-0700-000001000000}" name="Date" dataDxfId="493">
      <calculatedColumnFormula>B3+1</calculatedColumnFormula>
    </tableColumn>
    <tableColumn id="2" xr3:uid="{00000000-0010-0000-0700-000002000000}" name="IS1_Inv1_M1" dataDxfId="492">
      <calculatedColumnFormula>IFERROR(VLOOKUP($B4,RD[[#All],[Date]:[IS20_Inv2_M2]],C$2,0)/C$1,"")</calculatedColumnFormula>
    </tableColumn>
    <tableColumn id="3" xr3:uid="{00000000-0010-0000-0700-000003000000}" name="IS1_Inv1_M2" dataDxfId="491">
      <calculatedColumnFormula>IFERROR(VLOOKUP($B4,RD[[#All],[Date]:[IS20_Inv2_M2]],D$2,0)/D$1,"")</calculatedColumnFormula>
    </tableColumn>
    <tableColumn id="4" xr3:uid="{00000000-0010-0000-0700-000004000000}" name="IS2_Inv1_M1" dataDxfId="490">
      <calculatedColumnFormula>IFERROR(VLOOKUP($B4,RD[[#All],[Date]:[IS20_Inv2_M2]],E$2,0)/E$1,"")</calculatedColumnFormula>
    </tableColumn>
    <tableColumn id="5" xr3:uid="{00000000-0010-0000-0700-000005000000}" name="IS2_Inv1_M2" dataDxfId="489">
      <calculatedColumnFormula>IFERROR(VLOOKUP($B4,RD[[#All],[Date]:[IS20_Inv2_M2]],F$2,0)/F$1,"")</calculatedColumnFormula>
    </tableColumn>
    <tableColumn id="6" xr3:uid="{00000000-0010-0000-0700-000006000000}" name="IS2_Inv2_M1" dataDxfId="488">
      <calculatedColumnFormula>IFERROR(VLOOKUP($B4,RD[[#All],[Date]:[IS20_Inv2_M2]],G$2,0)/G$1,"")</calculatedColumnFormula>
    </tableColumn>
    <tableColumn id="7" xr3:uid="{00000000-0010-0000-0700-000007000000}" name="IS2_Inv2_M2" dataDxfId="487">
      <calculatedColumnFormula>IFERROR(VLOOKUP($B4,RD[[#All],[Date]:[IS20_Inv2_M2]],H$2,0)/H$1,"")</calculatedColumnFormula>
    </tableColumn>
    <tableColumn id="8" xr3:uid="{00000000-0010-0000-0700-000008000000}" name="IS3_Inv1_M1" dataDxfId="486">
      <calculatedColumnFormula>IFERROR(VLOOKUP($B4,RD[[#All],[Date]:[IS20_Inv2_M2]],I$2,0)/I$1,"")</calculatedColumnFormula>
    </tableColumn>
    <tableColumn id="9" xr3:uid="{00000000-0010-0000-0700-000009000000}" name="IS3_Inv1_M2" dataDxfId="485">
      <calculatedColumnFormula>IFERROR(VLOOKUP($B4,RD[[#All],[Date]:[IS20_Inv2_M2]],J$2,0)/J$1,"")</calculatedColumnFormula>
    </tableColumn>
    <tableColumn id="10" xr3:uid="{00000000-0010-0000-0700-00000A000000}" name="IS3_Inv2_M1" dataDxfId="484">
      <calculatedColumnFormula>IFERROR(VLOOKUP($B4,RD[[#All],[Date]:[IS20_Inv2_M2]],K$2,0)/K$1,"")</calculatedColumnFormula>
    </tableColumn>
    <tableColumn id="11" xr3:uid="{00000000-0010-0000-0700-00000B000000}" name="IS3_Inv2_M2" dataDxfId="483">
      <calculatedColumnFormula>IFERROR(VLOOKUP($B4,RD[[#All],[Date]:[IS20_Inv2_M2]],L$2,0)/L$1,"")</calculatedColumnFormula>
    </tableColumn>
    <tableColumn id="12" xr3:uid="{00000000-0010-0000-0700-00000C000000}" name="IS4_Inv1_M1" dataDxfId="482">
      <calculatedColumnFormula>IFERROR(VLOOKUP($B4,RD[[#All],[Date]:[IS20_Inv2_M2]],M$2,0)/M$1,"")</calculatedColumnFormula>
    </tableColumn>
    <tableColumn id="13" xr3:uid="{00000000-0010-0000-0700-00000D000000}" name="IS4_Inv1_M2" dataDxfId="481">
      <calculatedColumnFormula>IFERROR(VLOOKUP($B4,RD[[#All],[Date]:[IS20_Inv2_M2]],N$2,0)/N$1,"")</calculatedColumnFormula>
    </tableColumn>
    <tableColumn id="14" xr3:uid="{00000000-0010-0000-0700-00000E000000}" name="IS4_Inv2_M1" dataDxfId="480">
      <calculatedColumnFormula>IFERROR(VLOOKUP($B4,RD[[#All],[Date]:[IS20_Inv2_M2]],O$2,0)/O$1,"")</calculatedColumnFormula>
    </tableColumn>
    <tableColumn id="15" xr3:uid="{00000000-0010-0000-0700-00000F000000}" name="IS4_Inv2_M2" dataDxfId="479">
      <calculatedColumnFormula>IFERROR(VLOOKUP($B4,RD[[#All],[Date]:[IS20_Inv2_M2]],P$2,0)/P$1,"")</calculatedColumnFormula>
    </tableColumn>
    <tableColumn id="16" xr3:uid="{00000000-0010-0000-0700-000010000000}" name="IS5_Inv1_M1" dataDxfId="478">
      <calculatedColumnFormula>IFERROR(VLOOKUP($B4,RD[[#All],[Date]:[IS20_Inv2_M2]],Q$2,0)/Q$1,"")</calculatedColumnFormula>
    </tableColumn>
    <tableColumn id="17" xr3:uid="{00000000-0010-0000-0700-000011000000}" name="IS5_Inv1_M2" dataDxfId="477">
      <calculatedColumnFormula>IFERROR(VLOOKUP($B4,RD[[#All],[Date]:[IS20_Inv2_M2]],R$2,0)/R$1,"")</calculatedColumnFormula>
    </tableColumn>
    <tableColumn id="18" xr3:uid="{00000000-0010-0000-0700-000012000000}" name="IS5_Inv1_M3" dataDxfId="476">
      <calculatedColumnFormula>IFERROR(VLOOKUP($B4,RD[[#All],[Date]:[IS20_Inv2_M2]],S$2,0)/S$1,"")</calculatedColumnFormula>
    </tableColumn>
    <tableColumn id="19" xr3:uid="{00000000-0010-0000-0700-000013000000}" name="IS5_Inv1_M4" dataDxfId="475">
      <calculatedColumnFormula>IFERROR(VLOOKUP($B4,RD[[#All],[Date]:[IS20_Inv2_M2]],T$2,0)/T$1,"")</calculatedColumnFormula>
    </tableColumn>
    <tableColumn id="20" xr3:uid="{00000000-0010-0000-0700-000014000000}" name="IS6_Inv1_M1" dataDxfId="474">
      <calculatedColumnFormula>IFERROR(VLOOKUP($B4,RD[[#All],[Date]:[IS20_Inv2_M2]],U$2,0)/U$1,"")</calculatedColumnFormula>
    </tableColumn>
    <tableColumn id="21" xr3:uid="{00000000-0010-0000-0700-000015000000}" name="IS6_Inv1_M2" dataDxfId="473">
      <calculatedColumnFormula>IFERROR(VLOOKUP($B4,RD[[#All],[Date]:[IS20_Inv2_M2]],V$2,0)/V$1,"")</calculatedColumnFormula>
    </tableColumn>
    <tableColumn id="22" xr3:uid="{00000000-0010-0000-0700-000016000000}" name="IS6_Inv2_M1" dataDxfId="472">
      <calculatedColumnFormula>IFERROR(VLOOKUP($B4,RD[[#All],[Date]:[IS20_Inv2_M2]],W$2,0)/W$1,"")</calculatedColumnFormula>
    </tableColumn>
    <tableColumn id="23" xr3:uid="{00000000-0010-0000-0700-000017000000}" name="IS6_Inv2_M2" dataDxfId="471">
      <calculatedColumnFormula>IFERROR(VLOOKUP($B4,RD[[#All],[Date]:[IS20_Inv2_M2]],X$2,0)/X$1,"")</calculatedColumnFormula>
    </tableColumn>
    <tableColumn id="24" xr3:uid="{00000000-0010-0000-0700-000018000000}" name="IS7_Inv1_M1" dataDxfId="470">
      <calculatedColumnFormula>IFERROR(VLOOKUP($B4,RD[[#All],[Date]:[IS20_Inv2_M2]],Y$2,0)/Y$1,"")</calculatedColumnFormula>
    </tableColumn>
    <tableColumn id="25" xr3:uid="{00000000-0010-0000-0700-000019000000}" name="IS7_Inv1_M2" dataDxfId="469">
      <calculatedColumnFormula>IFERROR(VLOOKUP($B4,RD[[#All],[Date]:[IS20_Inv2_M2]],Z$2,0)/Z$1,"")</calculatedColumnFormula>
    </tableColumn>
    <tableColumn id="26" xr3:uid="{00000000-0010-0000-0700-00001A000000}" name="IS8_Inv1_M1" dataDxfId="468">
      <calculatedColumnFormula>IFERROR(VLOOKUP($B4,RD[[#All],[Date]:[IS20_Inv2_M2]],AA$2,0)/AA$1,"")</calculatedColumnFormula>
    </tableColumn>
    <tableColumn id="27" xr3:uid="{00000000-0010-0000-0700-00001B000000}" name="IS8_Inv1_M2" dataDxfId="467">
      <calculatedColumnFormula>IFERROR(VLOOKUP($B4,RD[[#All],[Date]:[IS20_Inv2_M2]],AB$2,0)/AB$1,"")</calculatedColumnFormula>
    </tableColumn>
    <tableColumn id="28" xr3:uid="{00000000-0010-0000-0700-00001C000000}" name="IS8_Inv2_M1" dataDxfId="466">
      <calculatedColumnFormula>IFERROR(VLOOKUP($B4,RD[[#All],[Date]:[IS20_Inv2_M2]],AC$2,0)/AC$1,"")</calculatedColumnFormula>
    </tableColumn>
    <tableColumn id="29" xr3:uid="{00000000-0010-0000-0700-00001D000000}" name="IS8_Inv2_M2" dataDxfId="465">
      <calculatedColumnFormula>IFERROR(VLOOKUP($B4,RD[[#All],[Date]:[IS20_Inv2_M2]],AD$2,0)/AD$1,"")</calculatedColumnFormula>
    </tableColumn>
    <tableColumn id="30" xr3:uid="{00000000-0010-0000-0700-00001E000000}" name="IS8_Inv3_M1" dataDxfId="464">
      <calculatedColumnFormula>IFERROR(VLOOKUP($B4,RD[[#All],[Date]:[IS20_Inv2_M2]],AE$2,0)/AE$1,"")</calculatedColumnFormula>
    </tableColumn>
    <tableColumn id="31" xr3:uid="{00000000-0010-0000-0700-00001F000000}" name="IS8_Inv3_M2" dataDxfId="463">
      <calculatedColumnFormula>IFERROR(VLOOKUP($B4,RD[[#All],[Date]:[IS20_Inv2_M2]],AF$2,0)/AF$1,"")</calculatedColumnFormula>
    </tableColumn>
    <tableColumn id="32" xr3:uid="{00000000-0010-0000-0700-000020000000}" name="IS8_Inv4_M1" dataDxfId="462">
      <calculatedColumnFormula>IFERROR(VLOOKUP($B4,RD[[#All],[Date]:[IS20_Inv2_M2]],AG$2,0)/AG$1,"")</calculatedColumnFormula>
    </tableColumn>
    <tableColumn id="33" xr3:uid="{00000000-0010-0000-0700-000021000000}" name="IS8_Inv4_M2" dataDxfId="461">
      <calculatedColumnFormula>IFERROR(VLOOKUP($B4,RD[[#All],[Date]:[IS20_Inv2_M2]],AH$2,0)/AH$1,"")</calculatedColumnFormula>
    </tableColumn>
    <tableColumn id="34" xr3:uid="{90B45F71-BD83-419E-8A35-CA7BA7BE1CD9}" name="IS9_Inv1_M1" dataDxfId="460">
      <calculatedColumnFormula>IFERROR(VLOOKUP($B4,RD[[#All],[Date]:[IS20_Inv2_M2]],AI$2,0)/AI$1,"")</calculatedColumnFormula>
    </tableColumn>
    <tableColumn id="35" xr3:uid="{E2AA41B7-5786-4240-872E-6F21CFBE2966}" name="IS9_Inv1_M2" dataDxfId="459">
      <calculatedColumnFormula>IFERROR(VLOOKUP($B4,RD[[#All],[Date]:[IS20_Inv2_M2]],AJ$2,0)/AJ$1,"")</calculatedColumnFormula>
    </tableColumn>
    <tableColumn id="36" xr3:uid="{E868C79D-3514-453E-9F41-1A081A683C7B}" name="IS9_Inv1_M3" dataDxfId="458">
      <calculatedColumnFormula>IFERROR(VLOOKUP($B4,RD[[#All],[Date]:[IS20_Inv2_M2]],AK$2,0)/AK$1,"")</calculatedColumnFormula>
    </tableColumn>
    <tableColumn id="38" xr3:uid="{D80D6D42-6BDC-4DCF-9FA3-46C0490B4253}" name="IS9_Inv1_M4" dataDxfId="457">
      <calculatedColumnFormula>IFERROR(VLOOKUP($B4,RD[[#All],[Date]:[IS20_Inv2_M2]],AL$2,0)/AL$1,"")</calculatedColumnFormula>
    </tableColumn>
    <tableColumn id="39" xr3:uid="{CE6FA88C-FC9C-4615-A728-BF68B0C1C03D}" name="IS9_Inv2_M1" dataDxfId="456">
      <calculatedColumnFormula>IFERROR(VLOOKUP($B4,RD[[#All],[Date]:[IS20_Inv2_M2]],AM$2,0)/AM$1,"")</calculatedColumnFormula>
    </tableColumn>
    <tableColumn id="40" xr3:uid="{8DC1A6C2-B856-4579-872E-8F0A1805C930}" name="IS9_Inv2_M2" dataDxfId="455">
      <calculatedColumnFormula>IFERROR(VLOOKUP($B4,RD[[#All],[Date]:[IS20_Inv2_M2]],AN$2,0)/AN$1,"")</calculatedColumnFormula>
    </tableColumn>
    <tableColumn id="41" xr3:uid="{88A9D4E5-80F1-4941-B5F2-983CC1724791}" name="IS9_Inv2_M3" dataDxfId="454">
      <calculatedColumnFormula>IFERROR(VLOOKUP($B4,RD[[#All],[Date]:[IS20_Inv2_M2]],AO$2,0)/AO$1,"")</calculatedColumnFormula>
    </tableColumn>
    <tableColumn id="42" xr3:uid="{224E8A9F-0D31-45A8-8250-674FC131E5F6}" name="IS9_Inv2_M4" dataDxfId="453">
      <calculatedColumnFormula>IFERROR(VLOOKUP($B4,RD[[#All],[Date]:[IS20_Inv2_M2]],AP$2,0)/AP$1,"")</calculatedColumnFormula>
    </tableColumn>
    <tableColumn id="43" xr3:uid="{80DD9CF8-7C12-479E-BB2B-EE4E7832199B}" name="IS10_Inv1_M1" dataDxfId="452">
      <calculatedColumnFormula>IFERROR(VLOOKUP($B4,RD[[#All],[Date]:[IS20_Inv2_M2]],AQ$2,0)/AQ$1,"")</calculatedColumnFormula>
    </tableColumn>
    <tableColumn id="44" xr3:uid="{1146C5CE-48AE-4DFA-A677-5F28A4402CB6}" name="IS10_Inv1_M2" dataDxfId="451">
      <calculatedColumnFormula>IFERROR(VLOOKUP($B4,RD[[#All],[Date]:[IS20_Inv2_M2]],AR$2,0)/AR$1,"")</calculatedColumnFormula>
    </tableColumn>
    <tableColumn id="45" xr3:uid="{52311BDD-1EF7-49D6-8984-8CC9901460B2}" name="IS10_Inv1_M3" dataDxfId="450">
      <calculatedColumnFormula>IFERROR(VLOOKUP($B4,RD[[#All],[Date]:[IS20_Inv2_M2]],AS$2,0)/AS$1,"")</calculatedColumnFormula>
    </tableColumn>
    <tableColumn id="46" xr3:uid="{F1A55E3E-F33C-4DD4-AB77-9B0BB42ACF7F}" name="IS10_Inv1_M4" dataDxfId="449">
      <calculatedColumnFormula>IFERROR(VLOOKUP($B4,RD[[#All],[Date]:[IS20_Inv2_M2]],AT$2,0)/AT$1,"")</calculatedColumnFormula>
    </tableColumn>
    <tableColumn id="47" xr3:uid="{6DB4DA53-6711-4F13-864C-690EE09C2E47}" name="IS10_Inv2_M1" dataDxfId="448">
      <calculatedColumnFormula>IFERROR(VLOOKUP($B4,RD[[#All],[Date]:[IS20_Inv2_M2]],AU$2,0)/AU$1,"")</calculatedColumnFormula>
    </tableColumn>
    <tableColumn id="48" xr3:uid="{AD265C4F-A589-4E0B-AA43-AE2AC6328619}" name="IS10_Inv2_M2" dataDxfId="447">
      <calculatedColumnFormula>IFERROR(VLOOKUP($B4,RD[[#All],[Date]:[IS20_Inv2_M2]],AV$2,0)/AV$1,"")</calculatedColumnFormula>
    </tableColumn>
    <tableColumn id="49" xr3:uid="{D4BA41C0-888D-4A8B-B853-4BE072027BBC}" name="IS10_Inv2_M3" dataDxfId="446">
      <calculatedColumnFormula>IFERROR(VLOOKUP($B4,RD[[#All],[Date]:[IS20_Inv2_M2]],AW$2,0)/AW$1,"")</calculatedColumnFormula>
    </tableColumn>
    <tableColumn id="50" xr3:uid="{C6E78317-E87F-42AE-938E-DFC516ECDEBE}" name="IS10_Inv2_M4" dataDxfId="445">
      <calculatedColumnFormula>IFERROR(VLOOKUP($B4,RD[[#All],[Date]:[IS20_Inv2_M2]],AX$2,0)/AX$1,"")</calculatedColumnFormula>
    </tableColumn>
    <tableColumn id="75" xr3:uid="{D288EBAD-0C61-444B-994E-0B812B95C718}" name="IS11_Inv1_M1" dataDxfId="444">
      <calculatedColumnFormula>IFERROR(VLOOKUP($B4,RD[[#All],[Date]:[IS20_Inv2_M2]],AY$2,0)/AY$1,"")</calculatedColumnFormula>
    </tableColumn>
    <tableColumn id="74" xr3:uid="{8ADAC74D-2A75-4CA8-88FD-F003DA62FF2B}" name="IS11_Inv1_M2" dataDxfId="443">
      <calculatedColumnFormula>IFERROR(VLOOKUP($B4,RD[[#All],[Date]:[IS20_Inv2_M2]],AZ$2,0)/AZ$1,"")</calculatedColumnFormula>
    </tableColumn>
    <tableColumn id="73" xr3:uid="{665B89FD-ADBB-498D-8149-9641DDCEAD32}" name="IS11_Inv1_M3" dataDxfId="442">
      <calculatedColumnFormula>IFERROR(VLOOKUP($B4,RD[[#All],[Date]:[IS20_Inv2_M2]],BA$2,0)/BA$1,"")</calculatedColumnFormula>
    </tableColumn>
    <tableColumn id="72" xr3:uid="{7A246AD0-3693-4DAA-AA59-0BEB67F871DF}" name="IS11_Inv1_M4" dataDxfId="441">
      <calculatedColumnFormula>IFERROR(VLOOKUP($B4,RD[[#All],[Date]:[IS20_Inv2_M2]],BB$2,0)/BB$1,"")</calculatedColumnFormula>
    </tableColumn>
    <tableColumn id="71" xr3:uid="{CD79C0F0-2AFF-4431-8798-A2CAF146DEB4}" name="IS11_Inv2_M1" dataDxfId="440">
      <calculatedColumnFormula>IFERROR(VLOOKUP($B4,RD[[#All],[Date]:[IS20_Inv2_M2]],BC$2,0)/BC$1,"")</calculatedColumnFormula>
    </tableColumn>
    <tableColumn id="70" xr3:uid="{3876B39A-139C-4E15-9F72-977A7830D6A6}" name="IS11_Inv2_M2" dataDxfId="439">
      <calculatedColumnFormula>IFERROR(VLOOKUP($B4,RD[[#All],[Date]:[IS20_Inv2_M2]],BD$2,0)/BD$1,"")</calculatedColumnFormula>
    </tableColumn>
    <tableColumn id="69" xr3:uid="{DFC7C0D6-1264-41A8-A39E-F18D45C8121B}" name="IS11_Inv2_M3" dataDxfId="438">
      <calculatedColumnFormula>IFERROR(VLOOKUP($B4,RD[[#All],[Date]:[IS20_Inv2_M2]],BE$2,0)/BE$1,"")</calculatedColumnFormula>
    </tableColumn>
    <tableColumn id="68" xr3:uid="{E9AA2E48-BFC5-4C1D-9415-F7E1519E9EE2}" name="IS11_Inv2_M4" dataDxfId="437">
      <calculatedColumnFormula>IFERROR(VLOOKUP($B4,RD[[#All],[Date]:[IS20_Inv2_M2]],BF$2,0)/BF$1,"")</calculatedColumnFormula>
    </tableColumn>
    <tableColumn id="67" xr3:uid="{A5C782E7-E16C-4040-AE0B-0A706E236AA4}" name="IS12_Inv1_M1" dataDxfId="436">
      <calculatedColumnFormula>IFERROR(VLOOKUP($B4,RD[[#All],[Date]:[IS20_Inv2_M2]],BG$2,0)/BG$1,"")</calculatedColumnFormula>
    </tableColumn>
    <tableColumn id="66" xr3:uid="{DA389BAA-BA8F-4AF8-B317-E3A6C34B5BCA}" name="IS12_Inv1_M2" dataDxfId="435">
      <calculatedColumnFormula>IFERROR(VLOOKUP($B4,RD[[#All],[Date]:[IS20_Inv2_M2]],BH$2,0)/BH$1,"")</calculatedColumnFormula>
    </tableColumn>
    <tableColumn id="65" xr3:uid="{94D04294-7233-46AD-8FA0-E9734C8E56C7}" name="IS12_Inv1_M3" dataDxfId="434">
      <calculatedColumnFormula>IFERROR(VLOOKUP($B4,RD[[#All],[Date]:[IS20_Inv2_M2]],BI$2,0)/BI$1,"")</calculatedColumnFormula>
    </tableColumn>
    <tableColumn id="64" xr3:uid="{2E8701FB-CC01-47EB-91E3-9F21DB9DDADB}" name="IS12_Inv1_M4" dataDxfId="433">
      <calculatedColumnFormula>IFERROR(VLOOKUP($B4,RD[[#All],[Date]:[IS20_Inv2_M2]],BJ$2,0)/BJ$1,"")</calculatedColumnFormula>
    </tableColumn>
    <tableColumn id="63" xr3:uid="{2677BDAA-186A-4E3C-9453-CCABCA5AC997}" name="IS12_Inv2_M1" dataDxfId="432">
      <calculatedColumnFormula>IFERROR(VLOOKUP($B4,RD[[#All],[Date]:[IS20_Inv2_M2]],BK$2,0)/BK$1,"")</calculatedColumnFormula>
    </tableColumn>
    <tableColumn id="62" xr3:uid="{32E25F44-CBE5-4EED-869B-3F6A1285387A}" name="IS12_Inv2_M2" dataDxfId="431">
      <calculatedColumnFormula>IFERROR(VLOOKUP($B4,RD[[#All],[Date]:[IS20_Inv2_M2]],BL$2,0)/BL$1,"")</calculatedColumnFormula>
    </tableColumn>
    <tableColumn id="61" xr3:uid="{2C61748A-8B23-460B-860C-99915FC8CA11}" name="IS12_Inv2_M3" dataDxfId="430">
      <calculatedColumnFormula>IFERROR(VLOOKUP($B4,RD[[#All],[Date]:[IS20_Inv2_M2]],BM$2,0)/BM$1,"")</calculatedColumnFormula>
    </tableColumn>
    <tableColumn id="60" xr3:uid="{70E453B1-F092-4AE9-8F18-A18132E2D760}" name="IS12_Inv2_M4" dataDxfId="429">
      <calculatedColumnFormula>IFERROR(VLOOKUP($B4,RD[[#All],[Date]:[IS20_Inv2_M2]],BN$2,0)/BN$1,"")</calculatedColumnFormula>
    </tableColumn>
    <tableColumn id="59" xr3:uid="{2429AAA5-B903-4966-AB63-1155CDB96323}" name="IS13_Inv1_M1" dataDxfId="428">
      <calculatedColumnFormula>IFERROR(VLOOKUP($B4,RD[[#All],[Date]:[IS20_Inv2_M2]],BO$2,0)/BO$1,"")</calculatedColumnFormula>
    </tableColumn>
    <tableColumn id="58" xr3:uid="{2C38EDA3-4C6D-420B-85E1-9F4DC350B76F}" name="IS13_Inv1_M2" dataDxfId="427">
      <calculatedColumnFormula>IFERROR(VLOOKUP($B4,RD[[#All],[Date]:[IS20_Inv2_M2]],BP$2,0)/BP$1,"")</calculatedColumnFormula>
    </tableColumn>
    <tableColumn id="57" xr3:uid="{B10CA3AA-E075-42B1-ACCB-AC0052878308}" name="IS13_Inv2_M1" dataDxfId="426">
      <calculatedColumnFormula>IFERROR(VLOOKUP($B4,RD[[#All],[Date]:[IS20_Inv2_M2]],BQ$2,0)/BQ$1,"")</calculatedColumnFormula>
    </tableColumn>
    <tableColumn id="56" xr3:uid="{FD7861EB-EDCF-48A3-B29F-D9AB5EF5A2C0}" name="IS13_Inv2_M2" dataDxfId="425">
      <calculatedColumnFormula>IFERROR(VLOOKUP($B4,RD[[#All],[Date]:[IS20_Inv2_M2]],BR$2,0)/BR$1,"")</calculatedColumnFormula>
    </tableColumn>
    <tableColumn id="55" xr3:uid="{16FE96FD-A0C8-4814-915A-8080C7D83B9D}" name="IS13_Inv3_M1" dataDxfId="424">
      <calculatedColumnFormula>IFERROR(VLOOKUP($B4,RD[[#All],[Date]:[IS20_Inv2_M2]],BS$2,0)/BS$1,"")</calculatedColumnFormula>
    </tableColumn>
    <tableColumn id="54" xr3:uid="{655C931B-053F-469D-8014-C87E23D9271F}" name="IS13_Inv3_M2" dataDxfId="423">
      <calculatedColumnFormula>IFERROR(VLOOKUP($B4,RD[[#All],[Date]:[IS20_Inv2_M2]],BT$2,0)/BT$1,"")</calculatedColumnFormula>
    </tableColumn>
    <tableColumn id="53" xr3:uid="{B43FEB2A-A86C-4056-804C-26CD58CF058F}" name="IS13_Inv4_M1" dataDxfId="422">
      <calculatedColumnFormula>IFERROR(VLOOKUP($B4,RD[[#All],[Date]:[IS20_Inv2_M2]],BU$2,0)/BU$1,"")</calculatedColumnFormula>
    </tableColumn>
    <tableColumn id="52" xr3:uid="{3074BB69-7662-4EC8-8FC5-EDB1435677B4}" name="IS13_Inv4_M2" dataDxfId="421">
      <calculatedColumnFormula>IFERROR(VLOOKUP($B4,RD[[#All],[Date]:[IS20_Inv2_M2]],BV$2,0)/BV$1,"")</calculatedColumnFormula>
    </tableColumn>
    <tableColumn id="51" xr3:uid="{20059692-7517-4949-A565-E99EA807DC5C}" name="IS14_Inv1_M1" dataDxfId="420">
      <calculatedColumnFormula>IFERROR(VLOOKUP($B4,RD[[#All],[Date]:[IS20_Inv2_M2]],BW$2,0)/BW$1,"")</calculatedColumnFormula>
    </tableColumn>
    <tableColumn id="37" xr3:uid="{2C707A8E-7614-42A4-B527-1E06352E6BEF}" name="IS14_Inv1_M2" dataDxfId="419">
      <calculatedColumnFormula>IFERROR(VLOOKUP($B4,RD[[#All],[Date]:[IS20_Inv2_M2]],BX$2,0)/BX$1,"")</calculatedColumnFormula>
    </tableColumn>
    <tableColumn id="79" xr3:uid="{265EEBB1-5EB7-4DF1-92DF-AFDEF37B1685}" name="IS14_Inv1_M3" dataDxfId="418">
      <calculatedColumnFormula>IFERROR(VLOOKUP($B4,RD[[#All],[Date]:[IS20_Inv2_M2]],BY$2,0)/BY$1,"")</calculatedColumnFormula>
    </tableColumn>
    <tableColumn id="78" xr3:uid="{220DEEB5-F189-408D-AA81-0D3D30AD01D2}" name="IS14_Inv1_M4" dataDxfId="417">
      <calculatedColumnFormula>IFERROR(VLOOKUP($B4,RD[[#All],[Date]:[IS20_Inv2_M2]],BZ$2,0)/BZ$1,"")</calculatedColumnFormula>
    </tableColumn>
    <tableColumn id="77" xr3:uid="{289E0C56-CA3D-4890-BFAE-B19E2E3810D6}" name="IS15_Inv1_M1" dataDxfId="416">
      <calculatedColumnFormula>IFERROR(VLOOKUP($B4,RD[[#All],[Date]:[IS20_Inv2_M2]],CA$2,0)/CA$1,"")</calculatedColumnFormula>
    </tableColumn>
    <tableColumn id="76" xr3:uid="{A06365B4-ABF7-4EAA-BD66-A6AD803CD503}" name="IS15_Inv2_M1" dataDxfId="415">
      <calculatedColumnFormula>IFERROR(VLOOKUP($B4,RD[[#All],[Date]:[IS20_Inv2_M2]],CB$2,0)/CB$1,"")</calculatedColumnFormula>
    </tableColumn>
    <tableColumn id="80" xr3:uid="{2C87E0BC-DF7D-47D7-B9E7-A4051D4D8F9E}" name="IS16_Inv1_M1" dataDxfId="414">
      <calculatedColumnFormula>IFERROR(VLOOKUP($B4,RD[[#All],[Date]:[IS20_Inv2_M2]],CC$2,0)/CC$1,"")</calculatedColumnFormula>
    </tableColumn>
    <tableColumn id="378" xr3:uid="{00000000-0010-0000-0700-00007A010000}" name="IS16_Inv1_M2" dataDxfId="413">
      <calculatedColumnFormula>IFERROR(VLOOKUP($B4,RD[[#All],[Date]:[IS20_Inv2_M2]],CD$2,0)/CD$1,"")</calculatedColumnFormula>
    </tableColumn>
    <tableColumn id="81" xr3:uid="{0E03B8D2-1487-4BA0-9376-E3BE537AA24E}" name="IS17_Inv1_M1" dataDxfId="412">
      <calculatedColumnFormula>IFERROR(VLOOKUP($B4,RD[[#All],[Date]:[IS20_Inv2_M2]],CE$2,0)/CE$1,"")</calculatedColumnFormula>
    </tableColumn>
    <tableColumn id="82" xr3:uid="{172554A9-EA0A-405E-813A-1B9C389B24C7}" name="IS17_Inv1_M2" dataDxfId="411">
      <calculatedColumnFormula>IFERROR(VLOOKUP($B4,RD[[#All],[Date]:[IS20_Inv2_M2]],CF$2,0)/CF$1,"")</calculatedColumnFormula>
    </tableColumn>
    <tableColumn id="83" xr3:uid="{15855742-12F8-4D0E-82C0-EE2A980CEA0B}" name="IS17_Inv2_M1" dataDxfId="410">
      <calculatedColumnFormula>IFERROR(VLOOKUP($B4,RD[[#All],[Date]:[IS20_Inv2_M2]],CG$2,0)/CG$1,"")</calculatedColumnFormula>
    </tableColumn>
    <tableColumn id="84" xr3:uid="{56D303F4-CBF1-4F39-95B9-8EEB79257A83}" name="IS17_Inv2_M2" dataDxfId="409">
      <calculatedColumnFormula>IFERROR(VLOOKUP($B4,RD[[#All],[Date]:[IS20_Inv2_M2]],CH$2,0)/CH$1,"")</calculatedColumnFormula>
    </tableColumn>
    <tableColumn id="110" xr3:uid="{40CD89BA-22EE-44BC-901B-761737FDE10D}" name="IS20_Inv1_M1" dataDxfId="408">
      <calculatedColumnFormula>IFERROR(VLOOKUP($B4,RD[[#All],[Date]:[IS20_Inv2_M2]],CI$2,0)/CI$1,"")</calculatedColumnFormula>
    </tableColumn>
    <tableColumn id="113" xr3:uid="{8BF11D80-A92C-44FD-9FCB-85272A8AEB5D}" name="IS20_Inv1_M2" dataDxfId="407">
      <calculatedColumnFormula>IFERROR(VLOOKUP($B4,RD[[#All],[Date]:[IS20_Inv2_M2]],CJ$2,0)/CJ$1,"")</calculatedColumnFormula>
    </tableColumn>
    <tableColumn id="112" xr3:uid="{180458E7-EF50-49B2-A015-3CCD0E4DCA32}" name="IS20_Inv2_M1" dataDxfId="406">
      <calculatedColumnFormula>IFERROR(VLOOKUP($B4,RD[[#All],[Date]:[IS20_Inv2_M2]],CK$2,0)/CK$1,"")</calculatedColumnFormula>
    </tableColumn>
    <tableColumn id="111" xr3:uid="{79994B4F-C31E-4D9A-937E-04B2807A7737}" name="IS20_Inv2_M2" dataDxfId="405">
      <calculatedColumnFormula>IFERROR(VLOOKUP($B4,RD[[#All],[Date]:[IS20_Inv2_M2]],CL$2,0)/CL$1,"")</calculatedColumnFormula>
    </tableColumn>
    <tableColumn id="85" xr3:uid="{9EBDA769-2977-4F56-9E6E-5C33C156FCF2}" name="IS18_Inv1_M1" dataDxfId="404">
      <calculatedColumnFormula>IFERROR(VLOOKUP($B4,RD[[#All],[Date]:[IS20_Inv2_M2]],CM$2,0)/CM$1,"")</calculatedColumnFormula>
    </tableColumn>
    <tableColumn id="86" xr3:uid="{F9FD6A69-C128-4B61-9985-A5C741F2E512}" name="IS18_Inv1_M2" dataDxfId="403">
      <calculatedColumnFormula>IFERROR(VLOOKUP($B4,RD[[#All],[Date]:[IS20_Inv2_M2]],CN$2,0)/CN$1,"")</calculatedColumnFormula>
    </tableColumn>
    <tableColumn id="87" xr3:uid="{D276C19C-CD2B-49BC-A157-488A47AC1E61}" name="IS18_Inv1_M3" dataDxfId="402">
      <calculatedColumnFormula>IFERROR(VLOOKUP($B4,RD[[#All],[Date]:[IS20_Inv2_M2]],CO$2,0)/CO$1,"")</calculatedColumnFormula>
    </tableColumn>
    <tableColumn id="88" xr3:uid="{32646C25-0739-4797-8316-E73854F0194D}" name="IS18_Inv1_M4" dataDxfId="401">
      <calculatedColumnFormula>IFERROR(VLOOKUP($B4,RD[[#All],[Date]:[IS20_Inv2_M2]],CP$2,0)/CP$1,"")</calculatedColumnFormula>
    </tableColumn>
    <tableColumn id="89" xr3:uid="{97441EF5-FA59-4C38-B96C-CA5F92560908}" name="IS18_Inv2_M1" dataDxfId="400">
      <calculatedColumnFormula>IFERROR(VLOOKUP($B4,RD[[#All],[Date]:[IS20_Inv2_M2]],CQ$2,0)/CQ$1,"")</calculatedColumnFormula>
    </tableColumn>
    <tableColumn id="90" xr3:uid="{1FFE133D-1A50-47A7-9D08-6B2168636EE4}" name="IS18_Inv2_M2" dataDxfId="399">
      <calculatedColumnFormula>IFERROR(VLOOKUP($B4,RD[[#All],[Date]:[IS20_Inv2_M2]],CR$2,0)/CR$1,"")</calculatedColumnFormula>
    </tableColumn>
    <tableColumn id="91" xr3:uid="{36B4A3F1-B238-4BBD-8BBB-A81D898FC8D9}" name="IS18_Inv2_M3" dataDxfId="398">
      <calculatedColumnFormula>IFERROR(VLOOKUP($B4,RD[[#All],[Date]:[IS20_Inv2_M2]],CS$2,0)/CS$1,"")</calculatedColumnFormula>
    </tableColumn>
    <tableColumn id="92" xr3:uid="{E436927E-C1A7-42B7-A3FA-27A2044718A5}" name="IS18_Inv2_M4" dataDxfId="397">
      <calculatedColumnFormula>IFERROR(VLOOKUP($B4,RD[[#All],[Date]:[IS20_Inv2_M2]],CT$2,0)/CT$1,"")</calculatedColumnFormula>
    </tableColumn>
    <tableColumn id="93" xr3:uid="{6E3A31FE-1C98-4375-80AB-CEE8E2926557}" name="IS19_Inv1_M1" dataDxfId="396">
      <calculatedColumnFormula>IFERROR(VLOOKUP($B4,RD[[#All],[Date]:[IS20_Inv2_M2]],CU$2,0)/CU$1,"")</calculatedColumnFormula>
    </tableColumn>
    <tableColumn id="94" xr3:uid="{8B241DD4-DCD0-482B-991A-F6A2014D78BE}" name="IS19_Inv1_M2" dataDxfId="395">
      <calculatedColumnFormula>IFERROR(VLOOKUP($B4,RD[[#All],[Date]:[IS20_Inv2_M2]],CV$2,0)/CV$1,"")</calculatedColumnFormula>
    </tableColumn>
    <tableColumn id="101" xr3:uid="{3CADA8E7-88A1-400E-B425-96E7C479C6BC}" name="IS19_Inv1_M3" dataDxfId="394">
      <calculatedColumnFormula>IFERROR(VLOOKUP($B4,RD[[#All],[Date]:[IS20_Inv2_M2]],CW$2,0)/CW$1,"")</calculatedColumnFormula>
    </tableColumn>
    <tableColumn id="95" xr3:uid="{393DEF03-7889-4558-B6BB-83A8F1CA152C}" name="IS19_Inv2_M1" dataDxfId="393">
      <calculatedColumnFormula>IFERROR(VLOOKUP($B4,RD[[#All],[Date]:[IS20_Inv2_M2]],CX$2,0)/CX$1,"")</calculatedColumnFormula>
    </tableColumn>
    <tableColumn id="96" xr3:uid="{EADC743C-72A5-4D2B-8FC2-D1DCAF3966D7}" name="IS19_Inv2_M2" dataDxfId="392">
      <calculatedColumnFormula>IFERROR(VLOOKUP($B4,RD[[#All],[Date]:[IS20_Inv2_M2]],CY$2,0)/CY$1,"")</calculatedColumnFormula>
    </tableColumn>
    <tableColumn id="102" xr3:uid="{19FA90DC-969B-4597-AD8B-47C8075B4168}" name="IS19_Inv2_M3" dataDxfId="391">
      <calculatedColumnFormula>IFERROR(VLOOKUP($B4,RD[[#All],[Date]:[IS20_Inv2_M2]],CZ$2,0)/CZ$1,"")</calculatedColumnFormula>
    </tableColumn>
    <tableColumn id="103" xr3:uid="{46E48E20-70BC-4379-90CC-E1F746D3A834}" name="Avg_SY Ph 1&amp;2" dataDxfId="390">
      <calculatedColumnFormula>IFERROR(AVERAGEIF(Inv_SY_B[[#This Row],[IS1_Inv1_M1]:[IS8_Inv4_M2]],"&gt;="&amp;0.1,Inv_SY_B[[#This Row],[IS1_Inv1_M1]:[IS8_Inv4_M2]]),"")</calculatedColumnFormula>
    </tableColumn>
    <tableColumn id="104" xr3:uid="{989FCAB9-13BB-4D62-909A-7C106AC485C4}" name="Avg_SY Ph 3" dataDxfId="389">
      <calculatedColumnFormula>IFERROR(AVERAGEIF(Inv_SY_B[[#This Row],[IS18_Inv1_M1]:[IS19_Inv2_M3]],"&gt;="&amp;0.1,Inv_SY_B[[#This Row],[IS18_Inv1_M1]:[IS19_Inv2_M3]]),"")</calculatedColumnFormula>
    </tableColumn>
    <tableColumn id="105" xr3:uid="{74053CA7-F415-4F26-9804-F0EC3A708ED7}" name="Avg_SY Ph 4" dataDxfId="388">
      <calculatedColumnFormula>IFERROR(AVERAGEIF(Inv_SY_B[[#This Row],[IS9_Inv1_M1]:[IS20_Inv2_M2]],"&gt;="&amp;0.1,Inv_SY_B[[#This Row],[IS9_Inv1_M1]:[IS20_Inv2_M2]]),"")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387" dataDxfId="385" headerRowBorderDxfId="386" tableBorderDxfId="384" totalsRowBorderDxfId="383" headerRowCellStyle="Normal 26">
  <autoFilter ref="B3:CZ420" xr:uid="{00000000-0009-0000-0100-000008000000}"/>
  <tableColumns count="103">
    <tableColumn id="1" xr3:uid="{00000000-0010-0000-0800-000001000000}" name="Date" dataDxfId="382">
      <calculatedColumnFormula>B3+1</calculatedColumnFormula>
    </tableColumn>
    <tableColumn id="2" xr3:uid="{00000000-0010-0000-0800-000002000000}" name="IS1_Inv1_M1" dataDxfId="381">
      <calculatedColumnFormula>IFERROR(Inv_SY_B!C4/Inv_SY_B!$DA4-1,"")</calculatedColumnFormula>
    </tableColumn>
    <tableColumn id="3" xr3:uid="{00000000-0010-0000-0800-000003000000}" name="IS1_Inv1_M2" dataDxfId="380">
      <calculatedColumnFormula>IFERROR(Inv_SY_B!D4/Inv_SY_B!$DA4-1,"")</calculatedColumnFormula>
    </tableColumn>
    <tableColumn id="4" xr3:uid="{00000000-0010-0000-0800-000004000000}" name="IS2_Inv1_M1" dataDxfId="379">
      <calculatedColumnFormula>IFERROR(Inv_SY_B!E4/Inv_SY_B!$DA4-1,"")</calculatedColumnFormula>
    </tableColumn>
    <tableColumn id="5" xr3:uid="{00000000-0010-0000-0800-000005000000}" name="IS2_Inv1_M2" dataDxfId="378">
      <calculatedColumnFormula>IFERROR(Inv_SY_B!F4/Inv_SY_B!$DA4-1,"")</calculatedColumnFormula>
    </tableColumn>
    <tableColumn id="6" xr3:uid="{00000000-0010-0000-0800-000006000000}" name="IS2_Inv2_M1" dataDxfId="377">
      <calculatedColumnFormula>IFERROR(Inv_SY_B!G4/Inv_SY_B!$DA4-1,"")</calculatedColumnFormula>
    </tableColumn>
    <tableColumn id="7" xr3:uid="{00000000-0010-0000-0800-000007000000}" name="IS2_Inv2_M2" dataDxfId="376">
      <calculatedColumnFormula>IFERROR(Inv_SY_B!H4/Inv_SY_B!$DA4-1,"")</calculatedColumnFormula>
    </tableColumn>
    <tableColumn id="8" xr3:uid="{00000000-0010-0000-0800-000008000000}" name="IS3_Inv1_M1" dataDxfId="375">
      <calculatedColumnFormula>IFERROR(Inv_SY_B!I4/Inv_SY_B!$DA4-1,"")</calculatedColumnFormula>
    </tableColumn>
    <tableColumn id="9" xr3:uid="{00000000-0010-0000-0800-000009000000}" name="IS3_Inv1_M2" dataDxfId="374">
      <calculatedColumnFormula>IFERROR(Inv_SY_B!J4/Inv_SY_B!$DA4-1,"")</calculatedColumnFormula>
    </tableColumn>
    <tableColumn id="10" xr3:uid="{00000000-0010-0000-0800-00000A000000}" name="IS3_Inv2_M1" dataDxfId="373">
      <calculatedColumnFormula>IFERROR(Inv_SY_B!K4/Inv_SY_B!$DA4-1,"")</calculatedColumnFormula>
    </tableColumn>
    <tableColumn id="11" xr3:uid="{00000000-0010-0000-0800-00000B000000}" name="IS3_Inv2_M2" dataDxfId="372">
      <calculatedColumnFormula>IFERROR(Inv_SY_B!L4/Inv_SY_B!$DA4-1,"")</calculatedColumnFormula>
    </tableColumn>
    <tableColumn id="12" xr3:uid="{00000000-0010-0000-0800-00000C000000}" name="IS4_Inv1_M1" dataDxfId="371">
      <calculatedColumnFormula>IFERROR(Inv_SY_B!M4/Inv_SY_B!$DA4-1,"")</calculatedColumnFormula>
    </tableColumn>
    <tableColumn id="13" xr3:uid="{00000000-0010-0000-0800-00000D000000}" name="IS4_Inv1_M2" dataDxfId="370">
      <calculatedColumnFormula>IFERROR(Inv_SY_B!N4/Inv_SY_B!$DA4-1,"")</calculatedColumnFormula>
    </tableColumn>
    <tableColumn id="14" xr3:uid="{00000000-0010-0000-0800-00000E000000}" name="IS4_Inv2_M1" dataDxfId="369">
      <calculatedColumnFormula>IFERROR(Inv_SY_B!O4/Inv_SY_B!$DA4-1,"")</calculatedColumnFormula>
    </tableColumn>
    <tableColumn id="15" xr3:uid="{00000000-0010-0000-0800-00000F000000}" name="IS4_Inv2_M2" dataDxfId="368">
      <calculatedColumnFormula>IFERROR(Inv_SY_B!P4/Inv_SY_B!$DA4-1,"")</calculatedColumnFormula>
    </tableColumn>
    <tableColumn id="16" xr3:uid="{00000000-0010-0000-0800-000010000000}" name="IS5_Inv1_M1" dataDxfId="367">
      <calculatedColumnFormula>IFERROR(Inv_SY_B!Q4/Inv_SY_B!$DA4-1,"")</calculatedColumnFormula>
    </tableColumn>
    <tableColumn id="17" xr3:uid="{00000000-0010-0000-0800-000011000000}" name="IS5_Inv1_M2" dataDxfId="366">
      <calculatedColumnFormula>IFERROR(Inv_SY_B!R4/Inv_SY_B!$DA4-1,"")</calculatedColumnFormula>
    </tableColumn>
    <tableColumn id="18" xr3:uid="{00000000-0010-0000-0800-000012000000}" name="IS5_Inv1_M3" dataDxfId="365">
      <calculatedColumnFormula>IFERROR(Inv_SY_B!S4/Inv_SY_B!$DA4-1,"")</calculatedColumnFormula>
    </tableColumn>
    <tableColumn id="19" xr3:uid="{00000000-0010-0000-0800-000013000000}" name="IS5_Inv1_M4" dataDxfId="364">
      <calculatedColumnFormula>IFERROR(Inv_SY_B!T4/Inv_SY_B!$DA4-1,"")</calculatedColumnFormula>
    </tableColumn>
    <tableColumn id="20" xr3:uid="{00000000-0010-0000-0800-000014000000}" name="IS6_Inv1_M1" dataDxfId="363">
      <calculatedColumnFormula>IFERROR(Inv_SY_B!U4/Inv_SY_B!$DA4-1,"")</calculatedColumnFormula>
    </tableColumn>
    <tableColumn id="21" xr3:uid="{00000000-0010-0000-0800-000015000000}" name="IS6_Inv1_M2" dataDxfId="362">
      <calculatedColumnFormula>IFERROR(Inv_SY_B!V4/Inv_SY_B!$DA4-1,"")</calculatedColumnFormula>
    </tableColumn>
    <tableColumn id="22" xr3:uid="{00000000-0010-0000-0800-000016000000}" name="IS6_Inv2_M1" dataDxfId="361">
      <calculatedColumnFormula>IFERROR(Inv_SY_B!W4/Inv_SY_B!$DA4-1,"")</calculatedColumnFormula>
    </tableColumn>
    <tableColumn id="23" xr3:uid="{00000000-0010-0000-0800-000017000000}" name="IS6_Inv2_M2" dataDxfId="360">
      <calculatedColumnFormula>IFERROR(Inv_SY_B!X4/Inv_SY_B!$DA4-1,"")</calculatedColumnFormula>
    </tableColumn>
    <tableColumn id="24" xr3:uid="{00000000-0010-0000-0800-000018000000}" name="IS7_Inv1_M1" dataDxfId="359">
      <calculatedColumnFormula>IFERROR(Inv_SY_B!Y4/Inv_SY_B!$DA4-1,"")</calculatedColumnFormula>
    </tableColumn>
    <tableColumn id="25" xr3:uid="{00000000-0010-0000-0800-000019000000}" name="IS7_Inv1_M2" dataDxfId="358">
      <calculatedColumnFormula>IFERROR(Inv_SY_B!Z4/Inv_SY_B!$DA4-1,"")</calculatedColumnFormula>
    </tableColumn>
    <tableColumn id="26" xr3:uid="{00000000-0010-0000-0800-00001A000000}" name="IS8_Inv1_M1" dataDxfId="357">
      <calculatedColumnFormula>IFERROR(Inv_SY_B!AA4/Inv_SY_B!$DA4-1,"")</calculatedColumnFormula>
    </tableColumn>
    <tableColumn id="27" xr3:uid="{00000000-0010-0000-0800-00001B000000}" name="IS8_Inv1_M2" dataDxfId="356">
      <calculatedColumnFormula>IFERROR(Inv_SY_B!AB4/Inv_SY_B!$DA4-1,"")</calculatedColumnFormula>
    </tableColumn>
    <tableColumn id="28" xr3:uid="{00000000-0010-0000-0800-00001C000000}" name="IS8_Inv2_M1" dataDxfId="355">
      <calculatedColumnFormula>IFERROR(Inv_SY_B!AC4/Inv_SY_B!$DA4-1,"")</calculatedColumnFormula>
    </tableColumn>
    <tableColumn id="29" xr3:uid="{00000000-0010-0000-0800-00001D000000}" name="IS8_Inv2_M2" dataDxfId="354">
      <calculatedColumnFormula>IFERROR(Inv_SY_B!AD4/Inv_SY_B!$DA4-1,"")</calculatedColumnFormula>
    </tableColumn>
    <tableColumn id="30" xr3:uid="{00000000-0010-0000-0800-00001E000000}" name="IS8_Inv3_M1" dataDxfId="353">
      <calculatedColumnFormula>IFERROR(Inv_SY_B!AE4/Inv_SY_B!$DA4-1,"")</calculatedColumnFormula>
    </tableColumn>
    <tableColumn id="31" xr3:uid="{00000000-0010-0000-0800-00001F000000}" name="IS8_Inv3_M2" dataDxfId="352">
      <calculatedColumnFormula>IFERROR(Inv_SY_B!AF4/Inv_SY_B!$DA4-1,"")</calculatedColumnFormula>
    </tableColumn>
    <tableColumn id="32" xr3:uid="{00000000-0010-0000-0800-000020000000}" name="IS8_Inv4_M1" dataDxfId="351">
      <calculatedColumnFormula>IFERROR(Inv_SY_B!AG4/Inv_SY_B!$DA4-1,"")</calculatedColumnFormula>
    </tableColumn>
    <tableColumn id="33" xr3:uid="{00000000-0010-0000-0800-000021000000}" name="IS8_Inv4_M2" dataDxfId="350">
      <calculatedColumnFormula>IFERROR(Inv_SY_B!AH4/Inv_SY_B!$DA4-1,"")</calculatedColumnFormula>
    </tableColumn>
    <tableColumn id="34" xr3:uid="{8A836FC7-C92A-4866-8F1D-960504E2EF9D}" name="IS9_Inv1_M1" dataDxfId="349">
      <calculatedColumnFormula>IFERROR(Inv_SY_B!AI4/Inv_SY_B!$DC4-1,"")</calculatedColumnFormula>
    </tableColumn>
    <tableColumn id="35" xr3:uid="{0DEBC98B-75A2-45A5-8814-4F19997657FB}" name="IS9_Inv1_M2" dataDxfId="348">
      <calculatedColumnFormula>IFERROR(Inv_SY_B!AJ4/Inv_SY_B!$DC4-1,"")</calculatedColumnFormula>
    </tableColumn>
    <tableColumn id="36" xr3:uid="{8459DE1E-6BD2-4EFB-B8A1-8F05E29A62C9}" name="IS9_Inv1_M3" dataDxfId="347">
      <calculatedColumnFormula>IFERROR(Inv_SY_B!AK4/Inv_SY_B!$DC4-1,"")</calculatedColumnFormula>
    </tableColumn>
    <tableColumn id="37" xr3:uid="{88614544-5376-4642-B37C-7CCA8C50D61A}" name="IS9_Inv1_M4" dataDxfId="346">
      <calculatedColumnFormula>IFERROR(Inv_SY_B!AL4/Inv_SY_B!$DC4-1,"")</calculatedColumnFormula>
    </tableColumn>
    <tableColumn id="38" xr3:uid="{F62EDB67-27C2-46E1-B053-C59763777B84}" name="IS9_Inv2_M1" dataDxfId="345">
      <calculatedColumnFormula>IFERROR(Inv_SY_B!AM4/Inv_SY_B!$DC4-1,"")</calculatedColumnFormula>
    </tableColumn>
    <tableColumn id="39" xr3:uid="{8FDF8DBE-2F94-41A4-A85D-05E90FCD61D3}" name="IS9_Inv2_M2" dataDxfId="344">
      <calculatedColumnFormula>IFERROR(Inv_SY_B!AN4/Inv_SY_B!$DC4-1,"")</calculatedColumnFormula>
    </tableColumn>
    <tableColumn id="40" xr3:uid="{1244A57E-2B83-45A7-8A9D-D7BF2C1A3D35}" name="IS9_Inv2_M3" dataDxfId="343">
      <calculatedColumnFormula>IFERROR(Inv_SY_B!AO4/Inv_SY_B!$DC4-1,"")</calculatedColumnFormula>
    </tableColumn>
    <tableColumn id="41" xr3:uid="{8D624CD0-0A5D-42B6-9097-62B0479D4885}" name="IS9_Inv2_M4" dataDxfId="342">
      <calculatedColumnFormula>IFERROR(Inv_SY_B!AP4/Inv_SY_B!$DC4-1,"")</calculatedColumnFormula>
    </tableColumn>
    <tableColumn id="42" xr3:uid="{5A0E823E-D5D2-43E7-BAB0-6D4F55CE0CD1}" name="IS10_Inv1_M1" dataDxfId="341">
      <calculatedColumnFormula>IFERROR(Inv_SY_B!AQ4/Inv_SY_B!$DC4-1,"")</calculatedColumnFormula>
    </tableColumn>
    <tableColumn id="43" xr3:uid="{19BFF98E-85C9-4581-9111-62FFFCAAFC2E}" name="IS10_Inv1_M2" dataDxfId="340">
      <calculatedColumnFormula>IFERROR(Inv_SY_B!AR4/Inv_SY_B!$DC4-1,"")</calculatedColumnFormula>
    </tableColumn>
    <tableColumn id="44" xr3:uid="{BADD358C-22B2-4A78-90F4-51C1DAAC92F1}" name="IS10_Inv1_M3" dataDxfId="339">
      <calculatedColumnFormula>IFERROR(Inv_SY_B!AS4/Inv_SY_B!$DC4-1,"")</calculatedColumnFormula>
    </tableColumn>
    <tableColumn id="45" xr3:uid="{EC6E3475-56E6-416F-B2F4-B6B4C47C5271}" name="IS10_Inv1_M4" dataDxfId="338">
      <calculatedColumnFormula>IFERROR(Inv_SY_B!AT4/Inv_SY_B!$DC4-1,"")</calculatedColumnFormula>
    </tableColumn>
    <tableColumn id="46" xr3:uid="{CBD1EB6C-5573-43C4-9BF7-9FC2F5B3E635}" name="IS10_Inv2_M1" dataDxfId="337">
      <calculatedColumnFormula>IFERROR(Inv_SY_B!AU4/Inv_SY_B!$DC4-1,"")</calculatedColumnFormula>
    </tableColumn>
    <tableColumn id="47" xr3:uid="{27F6E95F-8A0B-448A-862B-90E6EC7E1F10}" name="IS10_Inv2_M2" dataDxfId="336">
      <calculatedColumnFormula>IFERROR(Inv_SY_B!AV4/Inv_SY_B!$DC4-1,"")</calculatedColumnFormula>
    </tableColumn>
    <tableColumn id="48" xr3:uid="{2DB32BE0-3B85-45CD-8964-ACB201C5DDF1}" name="IS10_Inv2_M3" dataDxfId="335">
      <calculatedColumnFormula>IFERROR(Inv_SY_B!AW4/Inv_SY_B!$DC4-1,"")</calculatedColumnFormula>
    </tableColumn>
    <tableColumn id="49" xr3:uid="{916E9F31-9F5D-4D91-A277-8414123EFE7D}" name="IS10_Inv2_M4" dataDxfId="334">
      <calculatedColumnFormula>IFERROR(Inv_SY_B!AX4/Inv_SY_B!$DC4-1,"")</calculatedColumnFormula>
    </tableColumn>
    <tableColumn id="50" xr3:uid="{B5EDFD1E-F5BE-4FF6-8F26-8C2E8D6BDB0B}" name="IS11_Inv1_M1" dataDxfId="333">
      <calculatedColumnFormula>IFERROR(Inv_SY_B!AY4/Inv_SY_B!$DC4-1,"")</calculatedColumnFormula>
    </tableColumn>
    <tableColumn id="51" xr3:uid="{FB08AFB9-25B7-4CDC-BB82-81A4A90EBF98}" name="IS11_Inv1_M2" dataDxfId="332">
      <calculatedColumnFormula>IFERROR(Inv_SY_B!AZ4/Inv_SY_B!$DC4-1,"")</calculatedColumnFormula>
    </tableColumn>
    <tableColumn id="52" xr3:uid="{C2414EAB-312B-4500-A40D-CABA61DC04BE}" name="IS11_Inv1_M3" dataDxfId="331">
      <calculatedColumnFormula>IFERROR(Inv_SY_B!BA4/Inv_SY_B!$DC4-1,"")</calculatedColumnFormula>
    </tableColumn>
    <tableColumn id="53" xr3:uid="{F8748A41-B4B0-4F1B-8250-7C17E2688592}" name="IS11_Inv1_M4" dataDxfId="330">
      <calculatedColumnFormula>IFERROR(Inv_SY_B!BB4/Inv_SY_B!$DC4-1,"")</calculatedColumnFormula>
    </tableColumn>
    <tableColumn id="54" xr3:uid="{7E95565C-5612-42CB-9A2A-A5B94ED887D5}" name="IS11_Inv2_M1" dataDxfId="329">
      <calculatedColumnFormula>IFERROR(Inv_SY_B!BC4/Inv_SY_B!$DC4-1,"")</calculatedColumnFormula>
    </tableColumn>
    <tableColumn id="55" xr3:uid="{2490AE9E-677A-4B2C-8650-74BCE6632FC0}" name="IS11_Inv2_M2" dataDxfId="328">
      <calculatedColumnFormula>IFERROR(Inv_SY_B!BD4/Inv_SY_B!$DC4-1,"")</calculatedColumnFormula>
    </tableColumn>
    <tableColumn id="56" xr3:uid="{83BE0AF7-3323-4520-A860-FBA7EC4F3D43}" name="IS11_Inv2_M3" dataDxfId="327">
      <calculatedColumnFormula>IFERROR(Inv_SY_B!BE4/Inv_SY_B!$DC4-1,"")</calculatedColumnFormula>
    </tableColumn>
    <tableColumn id="57" xr3:uid="{79DD8E63-2F70-48B3-B924-9EFAAC322E62}" name="IS11_Inv2_M4" dataDxfId="326">
      <calculatedColumnFormula>IFERROR(Inv_SY_B!BF4/Inv_SY_B!$DC4-1,"")</calculatedColumnFormula>
    </tableColumn>
    <tableColumn id="58" xr3:uid="{26899E14-9E8E-403B-9A1A-AE38111008B9}" name="IS12_Inv1_M1" dataDxfId="325">
      <calculatedColumnFormula>IFERROR(Inv_SY_B!BG4/Inv_SY_B!$DC4-1,"")</calculatedColumnFormula>
    </tableColumn>
    <tableColumn id="59" xr3:uid="{AA0D9C72-2092-4E1D-81D2-89DA191F4D73}" name="IS12_Inv1_M2" dataDxfId="324">
      <calculatedColumnFormula>IFERROR(Inv_SY_B!BH4/Inv_SY_B!$DC4-1,"")</calculatedColumnFormula>
    </tableColumn>
    <tableColumn id="60" xr3:uid="{CC69ADC0-84A2-464D-874B-4DBDB7DAC86B}" name="IS12_Inv1_M3" dataDxfId="323">
      <calculatedColumnFormula>IFERROR(Inv_SY_B!BI4/Inv_SY_B!$DC4-1,"")</calculatedColumnFormula>
    </tableColumn>
    <tableColumn id="61" xr3:uid="{53FBFB8B-0076-4122-82BE-F5D903FBCD23}" name="IS12_Inv1_M4" dataDxfId="322">
      <calculatedColumnFormula>IFERROR(Inv_SY_B!BJ4/Inv_SY_B!$DC4-1,"")</calculatedColumnFormula>
    </tableColumn>
    <tableColumn id="62" xr3:uid="{CF99A1C6-1265-4743-BC1E-000806632239}" name="IS12_Inv2_M1" dataDxfId="321">
      <calculatedColumnFormula>IFERROR(Inv_SY_B!BK4/Inv_SY_B!$DC4-1,"")</calculatedColumnFormula>
    </tableColumn>
    <tableColumn id="63" xr3:uid="{7DD25B47-9276-49E3-BE15-5364719FFC20}" name="IS12_Inv2_M2" dataDxfId="320">
      <calculatedColumnFormula>IFERROR(Inv_SY_B!BL4/Inv_SY_B!$DC4-1,"")</calculatedColumnFormula>
    </tableColumn>
    <tableColumn id="64" xr3:uid="{6861F2C7-1EC3-46C7-936C-CF111448FBE1}" name="IS12_Inv2_M3" dataDxfId="319">
      <calculatedColumnFormula>IFERROR(Inv_SY_B!BM4/Inv_SY_B!$DC4-1,"")</calculatedColumnFormula>
    </tableColumn>
    <tableColumn id="65" xr3:uid="{4048FB8C-B75C-4618-909C-A76FFA159EE1}" name="IS12_Inv2_M4" dataDxfId="318">
      <calculatedColumnFormula>IFERROR(Inv_SY_B!BN4/Inv_SY_B!$DC4-1,"")</calculatedColumnFormula>
    </tableColumn>
    <tableColumn id="66" xr3:uid="{946FDE83-B0D8-42DF-AB51-314E0FD0035F}" name="IS13_Inv1_M1" dataDxfId="317">
      <calculatedColumnFormula>IFERROR(Inv_SY_B!BO4/Inv_SY_B!$DC4-1,"")</calculatedColumnFormula>
    </tableColumn>
    <tableColumn id="67" xr3:uid="{04FC9DB7-0531-42ED-A9AC-759FE492FACF}" name="IS13_Inv1_M2" dataDxfId="316">
      <calculatedColumnFormula>IFERROR(Inv_SY_B!BP4/Inv_SY_B!$DC4-1,"")</calculatedColumnFormula>
    </tableColumn>
    <tableColumn id="68" xr3:uid="{45976799-1FBC-4714-A0CD-8F1D72DDB46C}" name="IS13_Inv2_M1" dataDxfId="315">
      <calculatedColumnFormula>IFERROR(Inv_SY_B!BQ4/Inv_SY_B!$DC4-1,"")</calculatedColumnFormula>
    </tableColumn>
    <tableColumn id="69" xr3:uid="{088C9A2A-C7E7-4D53-8A03-BEE30034DFC0}" name="IS13_Inv2_M2" dataDxfId="314">
      <calculatedColumnFormula>IFERROR(Inv_SY_B!BR4/Inv_SY_B!$DC4-1,"")</calculatedColumnFormula>
    </tableColumn>
    <tableColumn id="70" xr3:uid="{F737B782-EEBD-4A0D-BBFF-959B95013BB4}" name="IS13_Inv3_M1" dataDxfId="313">
      <calculatedColumnFormula>IFERROR(Inv_SY_B!BS4/Inv_SY_B!$DC4-1,"")</calculatedColumnFormula>
    </tableColumn>
    <tableColumn id="71" xr3:uid="{64899F44-8E1A-4596-BA61-DAD5AF0880DF}" name="IS13_Inv3_M2" dataDxfId="312">
      <calculatedColumnFormula>IFERROR(Inv_SY_B!BT4/Inv_SY_B!$DC4-1,"")</calculatedColumnFormula>
    </tableColumn>
    <tableColumn id="72" xr3:uid="{5360B15C-3563-4ECD-AB20-F6363CB0A13D}" name="IS13_Inv4_M1" dataDxfId="311">
      <calculatedColumnFormula>IFERROR(Inv_SY_B!BU4/Inv_SY_B!$DC4-1,"")</calculatedColumnFormula>
    </tableColumn>
    <tableColumn id="73" xr3:uid="{CDBA8445-A704-4010-B840-07BE0B269048}" name="IS13_Inv4_M2" dataDxfId="310">
      <calculatedColumnFormula>IFERROR(Inv_SY_B!BV4/Inv_SY_B!$DC4-1,"")</calculatedColumnFormula>
    </tableColumn>
    <tableColumn id="74" xr3:uid="{D4169FC0-2EB5-48CE-B249-C3D51779DBF5}" name="IS14_Inv1_M1" dataDxfId="309">
      <calculatedColumnFormula>IFERROR(Inv_SY_B!BW4/Inv_SY_B!$DC4-1,"")</calculatedColumnFormula>
    </tableColumn>
    <tableColumn id="75" xr3:uid="{599A7F51-39C1-46AE-81D9-4066BE86FEB0}" name="IS14_Inv1_M2" dataDxfId="308">
      <calculatedColumnFormula>IFERROR(Inv_SY_B!BX4/Inv_SY_B!$DC4-1,"")</calculatedColumnFormula>
    </tableColumn>
    <tableColumn id="76" xr3:uid="{B086B5D2-82BC-4F6D-8CF3-087A2C4EDBA3}" name="IS14_Inv1_M3" dataDxfId="307">
      <calculatedColumnFormula>IFERROR(Inv_SY_B!BY4/Inv_SY_B!$DC4-1,"")</calculatedColumnFormula>
    </tableColumn>
    <tableColumn id="77" xr3:uid="{6902A92F-DCC1-47DF-927B-1E4453C37BA1}" name="IS14_Inv1_M4" dataDxfId="306">
      <calculatedColumnFormula>IFERROR(Inv_SY_B!BZ4/Inv_SY_B!$DC4-1,"")</calculatedColumnFormula>
    </tableColumn>
    <tableColumn id="78" xr3:uid="{9BC92D57-517A-4131-B952-B5044C6227C1}" name="IS15_Inv1_M1" dataDxfId="305">
      <calculatedColumnFormula>IFERROR(Inv_SY_B!CA4/Inv_SY_B!$DC4-1,"")</calculatedColumnFormula>
    </tableColumn>
    <tableColumn id="79" xr3:uid="{497186E6-0492-485C-BE4A-139E4C911481}" name="IS15_Inv2_M1" dataDxfId="304">
      <calculatedColumnFormula>IFERROR(Inv_SY_B!CB4/Inv_SY_B!$DC4-1,"")</calculatedColumnFormula>
    </tableColumn>
    <tableColumn id="80" xr3:uid="{2566D1EA-9CB3-43E4-9FD1-57B7A6EBE7B8}" name="IS16_Inv1_M1" dataDxfId="303">
      <calculatedColumnFormula>IFERROR(Inv_SY_B!CC4/Inv_SY_B!$DC4-1,"")</calculatedColumnFormula>
    </tableColumn>
    <tableColumn id="81" xr3:uid="{87F56893-8727-4710-A58A-384B0D8BB74E}" name="IS16_Inv1_M2" dataDxfId="302">
      <calculatedColumnFormula>IFERROR(Inv_SY_B!CD4/Inv_SY_B!$DC4-1,"")</calculatedColumnFormula>
    </tableColumn>
    <tableColumn id="82" xr3:uid="{9F39BD14-63AB-46BE-8C89-5A6A3A7B95FF}" name="IS17_Inv1_M1" dataDxfId="301">
      <calculatedColumnFormula>IFERROR(Inv_SY_B!CE4/Inv_SY_B!$DC4-1,"")</calculatedColumnFormula>
    </tableColumn>
    <tableColumn id="83" xr3:uid="{1EE11656-55F0-46C0-8A1D-FC6EEC06F2BE}" name="IS17_Inv1_M2" dataDxfId="300">
      <calculatedColumnFormula>IFERROR(Inv_SY_B!CF4/Inv_SY_B!$DC4-1,"")</calculatedColumnFormula>
    </tableColumn>
    <tableColumn id="84" xr3:uid="{7CD45BE7-527F-4B2D-B0B1-458584EF4C7B}" name="IS17_Inv2_M1" dataDxfId="299">
      <calculatedColumnFormula>IFERROR(Inv_SY_B!CG4/Inv_SY_B!$DC4-1,"")</calculatedColumnFormula>
    </tableColumn>
    <tableColumn id="85" xr3:uid="{5A372310-F55A-45D9-A992-68B48817353B}" name="IS17_Inv2_M2" dataDxfId="298">
      <calculatedColumnFormula>IFERROR(Inv_SY_B!CH4/Inv_SY_B!$DC4-1,"")</calculatedColumnFormula>
    </tableColumn>
    <tableColumn id="86" xr3:uid="{C6B4A353-F13C-4011-AED3-0EB7F91B9B35}" name="IS20_Inv1_M1" dataDxfId="297">
      <calculatedColumnFormula>IFERROR(Inv_SY_B!CI4/Inv_SY_B!$DC4-1,"")</calculatedColumnFormula>
    </tableColumn>
    <tableColumn id="87" xr3:uid="{6829529B-3C3D-4B95-A335-BD580ADCEBAE}" name="IS20_Inv1_M2" dataDxfId="296">
      <calculatedColumnFormula>IFERROR(Inv_SY_B!CJ4/Inv_SY_B!$DC4-1,"")</calculatedColumnFormula>
    </tableColumn>
    <tableColumn id="88" xr3:uid="{4E47F274-993D-4033-9C61-6DCFC84A9E6F}" name="IS20_Inv2_M1" dataDxfId="295">
      <calculatedColumnFormula>IFERROR(Inv_SY_B!CK4/Inv_SY_B!$DC4-1,"")</calculatedColumnFormula>
    </tableColumn>
    <tableColumn id="89" xr3:uid="{FB731645-6AF1-4C3F-9D4D-898CEC6BAB9A}" name="IS20_Inv2_M2" dataDxfId="294">
      <calculatedColumnFormula>IFERROR(Inv_SY_B!CL4/Inv_SY_B!$DC4-1,"")</calculatedColumnFormula>
    </tableColumn>
    <tableColumn id="90" xr3:uid="{CFEDA7C5-0182-41B9-AB29-F5937A4F5418}" name="IS18_Inv1_M1" dataDxfId="293">
      <calculatedColumnFormula>IFERROR(Inv_SY_B!CM4/Inv_SY_B!$DB4-1,"")</calculatedColumnFormula>
    </tableColumn>
    <tableColumn id="91" xr3:uid="{8B31E73B-3A94-41B6-AB9A-FD9558383D6A}" name="IS18_Inv1_M2" dataDxfId="292">
      <calculatedColumnFormula>IFERROR(Inv_SY_B!CN4/Inv_SY_B!$DB4-1,"")</calculatedColumnFormula>
    </tableColumn>
    <tableColumn id="92" xr3:uid="{ADAEDC4D-F91B-4068-B1F0-26E46BA74ABB}" name="IS18_Inv1_M3" dataDxfId="291">
      <calculatedColumnFormula>IFERROR(Inv_SY_B!CO4/Inv_SY_B!$DB4-1,"")</calculatedColumnFormula>
    </tableColumn>
    <tableColumn id="93" xr3:uid="{2A17D0F2-E505-45E7-9442-98DB2B42B02F}" name="IS18_Inv1_M4" dataDxfId="290">
      <calculatedColumnFormula>IFERROR(Inv_SY_B!CP4/Inv_SY_B!$DB4-1,"")</calculatedColumnFormula>
    </tableColumn>
    <tableColumn id="94" xr3:uid="{A47943B9-2E45-4524-BA2F-F06EFF04775B}" name="IS18_Inv2_M1" dataDxfId="289">
      <calculatedColumnFormula>IFERROR(Inv_SY_B!CQ4/Inv_SY_B!$DB4-1,"")</calculatedColumnFormula>
    </tableColumn>
    <tableColumn id="95" xr3:uid="{545FE73C-A966-4CC8-B089-4BE6A6171FB7}" name="IS18_Inv2_M2" dataDxfId="288">
      <calculatedColumnFormula>IFERROR(Inv_SY_B!CR4/Inv_SY_B!$DB4-1,"")</calculatedColumnFormula>
    </tableColumn>
    <tableColumn id="102" xr3:uid="{FFE3408A-533E-42F7-8EB7-B1853B9352BB}" name="IS18_Inv2_M3" dataDxfId="287">
      <calculatedColumnFormula>IFERROR(Inv_SY_B!CS4/Inv_SY_B!$DB4-1,"")</calculatedColumnFormula>
    </tableColumn>
    <tableColumn id="96" xr3:uid="{8C72F42D-3085-422A-9202-19B85AC52B99}" name="IS18_Inv2_M4" dataDxfId="286">
      <calculatedColumnFormula>IFERROR(Inv_SY_B!CT4/Inv_SY_B!$DB4-1,"")</calculatedColumnFormula>
    </tableColumn>
    <tableColumn id="97" xr3:uid="{5460E011-BC21-4B45-BDAB-38A8E03B61E4}" name="IS19_Inv1_M1" dataDxfId="285">
      <calculatedColumnFormula>IFERROR(Inv_SY_B!CU4/Inv_SY_B!$DB4-1,"")</calculatedColumnFormula>
    </tableColumn>
    <tableColumn id="103" xr3:uid="{C83989A3-C63A-4606-8571-5D12FDEACEED}" name="IS19_Inv1_M2" dataDxfId="284">
      <calculatedColumnFormula>IFERROR(Inv_SY_B!CV4/Inv_SY_B!$DB4-1,"")</calculatedColumnFormula>
    </tableColumn>
    <tableColumn id="98" xr3:uid="{59385AEE-6792-4C95-87AB-2742CDDA39CF}" name="IS19_Inv1_M3" dataDxfId="283">
      <calculatedColumnFormula>IFERROR(Inv_SY_B!CW4/Inv_SY_B!$DB4-1,"")</calculatedColumnFormula>
    </tableColumn>
    <tableColumn id="99" xr3:uid="{32B79359-D768-4DE0-AB62-B57CFBDE9B57}" name="IS19_Inv2_M1" dataDxfId="282">
      <calculatedColumnFormula>IFERROR(Inv_SY_B!CX4/Inv_SY_B!$DB4-1,"")</calculatedColumnFormula>
    </tableColumn>
    <tableColumn id="100" xr3:uid="{45036A47-6BF5-4429-B26F-C372FFE350AE}" name="IS19_Inv2_M2" dataDxfId="281">
      <calculatedColumnFormula>IFERROR(Inv_SY_B!CY4/Inv_SY_B!$DB4-1,"")</calculatedColumnFormula>
    </tableColumn>
    <tableColumn id="101" xr3:uid="{39C225DA-2124-46E7-8C52-DE03B05C84DD}" name="IS19_Inv2_M3" dataDxfId="280">
      <calculatedColumnFormula>IFERROR(Inv_SY_B!CZ4/Inv_SY_B!$DB4-1,"")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1120" totalsRowShown="0">
  <autoFilter ref="A1:AN1120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1" totalsRowShown="0">
  <autoFilter ref="A1:Y31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d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8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29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83" t="s">
        <v>0</v>
      </c>
      <c r="B3" s="384"/>
      <c r="C3" s="384"/>
      <c r="D3" s="384"/>
      <c r="E3" s="384"/>
      <c r="F3" s="385"/>
    </row>
    <row r="4" spans="1:9">
      <c r="A4" s="76" t="s">
        <v>1</v>
      </c>
      <c r="B4" s="281">
        <v>45839</v>
      </c>
      <c r="C4" s="78"/>
      <c r="D4" s="78"/>
      <c r="E4" s="78"/>
      <c r="F4" s="79"/>
    </row>
    <row r="5" spans="1:9">
      <c r="A5" s="76" t="s">
        <v>2</v>
      </c>
      <c r="B5" s="282">
        <v>45867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6" t="s">
        <v>12</v>
      </c>
      <c r="H10" s="286" t="s">
        <v>13</v>
      </c>
      <c r="I10" s="287" t="s">
        <v>14</v>
      </c>
    </row>
    <row r="11" spans="1:9">
      <c r="A11" s="386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612.45000000000186</v>
      </c>
      <c r="E11" s="92">
        <f>D11/C11-1</f>
        <v>-0.16436608401538755</v>
      </c>
      <c r="F11" s="283"/>
      <c r="G11" s="231">
        <f>_xlfn.XLOOKUP($B$5,'Daily KPI'!$A:$A,'Daily KPI'!AS:AS)/1000</f>
        <v>650.38811295776827</v>
      </c>
      <c r="H11" s="231">
        <f>_xlfn.XLOOKUP($B$4,'Modelling New'!$D:$D,'Modelling New'!AM:AM)/1000</f>
        <v>19787.995186772609</v>
      </c>
      <c r="I11" s="231">
        <f>_xlfn.XLOOKUP($B$4,'Modelling New'!$D:$D,'Modelling New'!AN:AN)/1000</f>
        <v>87359.559100074344</v>
      </c>
    </row>
    <row r="12" spans="1:9">
      <c r="A12" s="387"/>
      <c r="B12" s="93" t="s">
        <v>16</v>
      </c>
      <c r="C12" s="94">
        <f>MonthlyKPI!E4</f>
        <v>21254.582491511879</v>
      </c>
      <c r="D12" s="95">
        <f>MonthlyKPI!F4</f>
        <v>15392.924999999997</v>
      </c>
      <c r="E12" s="96">
        <f>D12/C12-1</f>
        <v>-0.27578323374984026</v>
      </c>
      <c r="F12" s="284"/>
    </row>
    <row r="13" spans="1:9" ht="15" thickBot="1">
      <c r="A13" s="388"/>
      <c r="B13" s="98" t="s">
        <v>17</v>
      </c>
      <c r="C13" s="99">
        <f>AnnualKPI!E4</f>
        <v>102339.22805423461</v>
      </c>
      <c r="D13" s="100">
        <f>AnnualKPI!F4</f>
        <v>75243.149999999965</v>
      </c>
      <c r="E13" s="101">
        <f>D13/C13-1</f>
        <v>-0.26476727027758207</v>
      </c>
      <c r="F13" s="285"/>
    </row>
    <row r="14" spans="1:9">
      <c r="A14" s="386">
        <v>2</v>
      </c>
      <c r="B14" s="90" t="s">
        <v>18</v>
      </c>
      <c r="C14" s="222">
        <f>_xlfn.XLOOKUP($B$5,'Daily KPI'!$A:$A,'Daily KPI'!$AC:$AC)</f>
        <v>4.5548387096774192</v>
      </c>
      <c r="D14" s="222">
        <f>_xlfn.XLOOKUP($B$5,'Daily KPI'!$A:$A,'Daily KPI'!$I:$I)</f>
        <v>3.9809268249928489</v>
      </c>
      <c r="E14" s="92">
        <f t="shared" ref="E14:E25" si="0">(D14-C14)/(C14)</f>
        <v>-0.12600048459788726</v>
      </c>
      <c r="F14" s="283"/>
    </row>
    <row r="15" spans="1:9">
      <c r="A15" s="387"/>
      <c r="B15" s="93" t="s">
        <v>19</v>
      </c>
      <c r="C15" s="223">
        <f>MonthlyKPI!C4</f>
        <v>132.09032258064516</v>
      </c>
      <c r="D15" s="224">
        <f>MonthlyKPI!D4</f>
        <v>110.16419918577955</v>
      </c>
      <c r="E15" s="96">
        <f t="shared" si="0"/>
        <v>-0.16599341243548743</v>
      </c>
      <c r="F15" s="284"/>
    </row>
    <row r="16" spans="1:9" ht="15" thickBot="1">
      <c r="A16" s="388"/>
      <c r="B16" s="98" t="s">
        <v>20</v>
      </c>
      <c r="C16" s="225">
        <f>AnnualKPI!C4</f>
        <v>684.39032258064526</v>
      </c>
      <c r="D16" s="226">
        <f>AnnualKPI!D4</f>
        <v>599.1710774270756</v>
      </c>
      <c r="E16" s="101">
        <f t="shared" si="0"/>
        <v>-0.12451848359315139</v>
      </c>
      <c r="F16" s="285"/>
    </row>
    <row r="17" spans="1:6">
      <c r="A17" s="386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0.89180965345673791</v>
      </c>
      <c r="E17" s="92">
        <f t="shared" si="0"/>
        <v>7.7424512636770582E-2</v>
      </c>
      <c r="F17" s="283"/>
    </row>
    <row r="18" spans="1:6">
      <c r="A18" s="387"/>
      <c r="B18" s="93" t="s">
        <v>22</v>
      </c>
      <c r="C18" s="104">
        <f>MonthlyKPI!M4</f>
        <v>0.82772356020954141</v>
      </c>
      <c r="D18" s="105">
        <f>MonthlyKPI!N4</f>
        <v>0.80996526802512203</v>
      </c>
      <c r="E18" s="96">
        <f t="shared" si="0"/>
        <v>-2.1454375637107389E-2</v>
      </c>
      <c r="F18" s="284"/>
    </row>
    <row r="19" spans="1:6" ht="15" thickBot="1">
      <c r="A19" s="388"/>
      <c r="B19" s="98" t="s">
        <v>23</v>
      </c>
      <c r="C19" s="106">
        <f>AnnualKPI!M4</f>
        <v>0.82772356020954152</v>
      </c>
      <c r="D19" s="107">
        <f>AnnualKPI!N4</f>
        <v>0.78562780372997776</v>
      </c>
      <c r="E19" s="101">
        <f t="shared" si="0"/>
        <v>-5.0857265037746485E-2</v>
      </c>
      <c r="F19" s="285"/>
    </row>
    <row r="20" spans="1:6">
      <c r="A20" s="386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0.99654603998581681</v>
      </c>
      <c r="E20" s="92">
        <f>(D20-C20)/(C20)</f>
        <v>1.5538090309716744E-3</v>
      </c>
      <c r="F20" s="283"/>
    </row>
    <row r="21" spans="1:6">
      <c r="A21" s="387"/>
      <c r="B21" s="93" t="s">
        <v>25</v>
      </c>
      <c r="C21" s="104">
        <f>_xlfn.XLOOKUP($B$4,'Modelling New'!$D:$D,'Modelling New'!AE:AE)</f>
        <v>0.995</v>
      </c>
      <c r="D21" s="105">
        <f>MonthlyKPI!L4</f>
        <v>0.97555957488140166</v>
      </c>
      <c r="E21" s="96">
        <f>(D21-C21)/(C21)</f>
        <v>-1.9538115697083757E-2</v>
      </c>
      <c r="F21" s="284"/>
    </row>
    <row r="22" spans="1:6" ht="15" thickBot="1">
      <c r="A22" s="388"/>
      <c r="B22" s="98" t="s">
        <v>26</v>
      </c>
      <c r="C22" s="104">
        <f>_xlfn.XLOOKUP($B$4,'Modelling New'!$D:$D,'Modelling New'!AE:AE)</f>
        <v>0.995</v>
      </c>
      <c r="D22" s="107">
        <f>AnnualKPI!L4</f>
        <v>0.9785642648786349</v>
      </c>
      <c r="E22" s="101">
        <f t="shared" si="0"/>
        <v>-1.6518326755140797E-2</v>
      </c>
      <c r="F22" s="285"/>
    </row>
    <row r="23" spans="1:6">
      <c r="A23" s="386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3"/>
    </row>
    <row r="24" spans="1:6">
      <c r="A24" s="387"/>
      <c r="B24" s="93" t="s">
        <v>28</v>
      </c>
      <c r="C24" s="104">
        <f>_xlfn.XLOOKUP($B$4,'Modelling New'!$D:$D,'Modelling New'!AF:AF)</f>
        <v>0.995</v>
      </c>
      <c r="D24" s="105">
        <f>MonthlyKPI!J4</f>
        <v>0.99803919932141316</v>
      </c>
      <c r="E24" s="96">
        <f t="shared" si="0"/>
        <v>3.0544716798122274E-3</v>
      </c>
      <c r="F24" s="284"/>
    </row>
    <row r="25" spans="1:6" ht="15" thickBot="1">
      <c r="A25" s="388"/>
      <c r="B25" s="98" t="s">
        <v>29</v>
      </c>
      <c r="C25" s="104">
        <f>_xlfn.XLOOKUP($B$4,'Modelling New'!$D:$D,'Modelling New'!AF:AF)</f>
        <v>0.995</v>
      </c>
      <c r="D25" s="107">
        <f>AnnualKPI!J4</f>
        <v>0.98238337022779243</v>
      </c>
      <c r="E25" s="101">
        <f t="shared" si="0"/>
        <v>-1.268002992181665E-2</v>
      </c>
      <c r="F25" s="285"/>
    </row>
    <row r="26" spans="1:6">
      <c r="A26" s="386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0.1312692901234572</v>
      </c>
      <c r="E26" s="92">
        <f t="shared" ref="E26:E28" si="1">(D26-C26)/(C26)</f>
        <v>-0.16436608401538744</v>
      </c>
      <c r="F26" s="283"/>
    </row>
    <row r="27" spans="1:6">
      <c r="A27" s="387"/>
      <c r="B27" s="93" t="s">
        <v>31</v>
      </c>
      <c r="C27" s="104">
        <f>MonthlyKPI!G4</f>
        <v>0.15708947137310114</v>
      </c>
      <c r="D27" s="105">
        <f>MonthlyKPI!H4</f>
        <v>0.11376682896977436</v>
      </c>
      <c r="E27" s="96">
        <f t="shared" si="1"/>
        <v>-0.27578323374984021</v>
      </c>
      <c r="F27" s="284"/>
    </row>
    <row r="28" spans="1:6" ht="15" thickBot="1">
      <c r="A28" s="388"/>
      <c r="B28" s="98" t="s">
        <v>32</v>
      </c>
      <c r="C28" s="106">
        <f>AnnualKPI!G4</f>
        <v>0.1827904021887764</v>
      </c>
      <c r="D28" s="107">
        <f>AnnualKPI!H4</f>
        <v>0.13439348636831269</v>
      </c>
      <c r="E28" s="101">
        <f t="shared" si="1"/>
        <v>-0.26476727027758218</v>
      </c>
      <c r="F28" s="285"/>
    </row>
    <row r="30" spans="1:6" ht="15" thickBot="1"/>
    <row r="31" spans="1:6" ht="15.5">
      <c r="A31" s="383" t="s">
        <v>0</v>
      </c>
      <c r="B31" s="384"/>
      <c r="C31" s="384"/>
      <c r="D31" s="384"/>
      <c r="E31" s="384"/>
      <c r="F31" s="385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45867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457626.24917179724</v>
      </c>
      <c r="D39" s="94">
        <f>SUMIFS(RD[O2R4_P1],RD[Month Year],$B$32)</f>
        <v>410855</v>
      </c>
      <c r="E39" s="96">
        <f>D39/C39-1</f>
        <v>-0.10220403496618236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3393260.7478168891</v>
      </c>
      <c r="D40" s="94">
        <f>SUMIFS(RD[O2R8],RD[Month Year],$B$32)</f>
        <v>2969506</v>
      </c>
      <c r="E40" s="96">
        <f t="shared" ref="E40:E44" si="2">D40/C40-1</f>
        <v>-0.12488128066477611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2571210.7963755666</v>
      </c>
      <c r="D41" s="94">
        <f>SUMIFS(RD[O2R16],RD[Month Year],$B$32)</f>
        <v>2369790</v>
      </c>
      <c r="E41" s="96">
        <f t="shared" si="2"/>
        <v>-7.8336944080778514E-2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463872.51613548084</v>
      </c>
      <c r="D42" s="94">
        <f>SUMIFS(RD[O2R4_P2],RD[Month Year],$B$32)</f>
        <v>414553</v>
      </c>
      <c r="E42" s="96">
        <f t="shared" si="2"/>
        <v>-0.10632127237535316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5195564.6090362379</v>
      </c>
      <c r="D43" s="94">
        <f>SUMIFS(RD[O2R22],RD[Month Year],$B$32)</f>
        <v>4484546</v>
      </c>
      <c r="E43" s="96">
        <f t="shared" si="2"/>
        <v>-0.13685107635840366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2495008.0887669814</v>
      </c>
      <c r="D44" s="94">
        <f>SUMIFS(RD[O2R23],RD[Month Year],$B$32)</f>
        <v>2133054</v>
      </c>
      <c r="E44" s="96">
        <f t="shared" si="2"/>
        <v>-0.1450713087450779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193357.66016583724</v>
      </c>
      <c r="D45" s="94">
        <f>SUMIFS(RD[O2R4_P3],RD[Month Year],$B$32)</f>
        <v>164991</v>
      </c>
      <c r="E45" s="96">
        <f t="shared" ref="E45:E46" si="3">D45/C45-1</f>
        <v>-0.14670564456307533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1383734.547389786</v>
      </c>
      <c r="D46" s="94">
        <f>SUMIFS(RD[O2R13],RD[Month Year],$B$32)</f>
        <v>1202840</v>
      </c>
      <c r="E46" s="96">
        <f t="shared" si="3"/>
        <v>-0.13072922673717824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2029517.4254047801</v>
      </c>
      <c r="D47" s="94">
        <f>SUMIFS(RD[O2R22_P2],RD[Month Year],$B$32)</f>
        <v>1338056</v>
      </c>
      <c r="E47" s="96">
        <f t="shared" ref="E47" si="4">D47/C47-1</f>
        <v>-0.34070238409846154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6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27" activePane="bottomRight" state="frozen"/>
      <selection pane="topRight" activeCell="Z69" sqref="Z69"/>
      <selection pane="bottomLeft" activeCell="Z69" sqref="Z69"/>
      <selection pane="bottomRight" activeCell="A34" sqref="A34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8" width="11.453125" style="185" customWidth="1"/>
    <col min="9" max="9" width="13.26953125" style="185" bestFit="1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94"/>
      <c r="B1" s="396" t="s">
        <v>43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</row>
    <row r="2" spans="1:29" s="184" customFormat="1" ht="19.5" customHeight="1">
      <c r="A2" s="395"/>
      <c r="B2" s="396" t="s">
        <v>44</v>
      </c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  <c r="Z2" s="396"/>
      <c r="AA2" s="396"/>
    </row>
    <row r="3" spans="1:29" ht="24" customHeight="1">
      <c r="A3" s="397" t="s">
        <v>45</v>
      </c>
      <c r="B3" s="397" t="s">
        <v>46</v>
      </c>
      <c r="C3" s="397" t="s">
        <v>47</v>
      </c>
      <c r="D3" s="397" t="s">
        <v>48</v>
      </c>
      <c r="E3" s="397" t="s">
        <v>49</v>
      </c>
      <c r="F3" s="397" t="s">
        <v>50</v>
      </c>
      <c r="G3" s="389" t="s">
        <v>51</v>
      </c>
      <c r="H3" s="389" t="s">
        <v>52</v>
      </c>
      <c r="I3" s="389" t="s">
        <v>53</v>
      </c>
      <c r="J3" s="389" t="s">
        <v>54</v>
      </c>
      <c r="K3" s="389" t="s">
        <v>55</v>
      </c>
      <c r="L3" s="389" t="s">
        <v>56</v>
      </c>
      <c r="M3" s="389" t="s">
        <v>57</v>
      </c>
      <c r="N3" s="389" t="s">
        <v>58</v>
      </c>
      <c r="O3" s="389" t="s">
        <v>59</v>
      </c>
      <c r="P3" s="389" t="s">
        <v>60</v>
      </c>
      <c r="Q3" s="389" t="s">
        <v>61</v>
      </c>
      <c r="R3" s="389" t="s">
        <v>62</v>
      </c>
      <c r="S3" s="389" t="s">
        <v>63</v>
      </c>
      <c r="T3" s="390" t="s">
        <v>64</v>
      </c>
      <c r="U3" s="390"/>
      <c r="V3" s="390"/>
      <c r="W3" s="390"/>
      <c r="X3" s="390"/>
      <c r="Y3" s="390"/>
      <c r="Z3" s="390"/>
      <c r="AA3" s="390"/>
    </row>
    <row r="4" spans="1:29" s="187" customFormat="1" ht="27.75" customHeight="1">
      <c r="A4" s="397"/>
      <c r="B4" s="397"/>
      <c r="C4" s="397"/>
      <c r="D4" s="397"/>
      <c r="E4" s="397"/>
      <c r="F4" s="397"/>
      <c r="G4" s="389"/>
      <c r="H4" s="389"/>
      <c r="I4" s="389"/>
      <c r="J4" s="389"/>
      <c r="K4" s="389"/>
      <c r="L4" s="389"/>
      <c r="M4" s="389"/>
      <c r="N4" s="389"/>
      <c r="O4" s="389"/>
      <c r="P4" s="389"/>
      <c r="Q4" s="389"/>
      <c r="R4" s="389"/>
      <c r="S4" s="389"/>
      <c r="T4" s="391" t="s">
        <v>65</v>
      </c>
      <c r="U4" s="391"/>
      <c r="V4" s="392" t="s">
        <v>66</v>
      </c>
      <c r="W4" s="392" t="s">
        <v>67</v>
      </c>
      <c r="X4" s="392" t="s">
        <v>68</v>
      </c>
      <c r="Y4" s="392" t="s">
        <v>69</v>
      </c>
      <c r="Z4" s="392" t="s">
        <v>70</v>
      </c>
      <c r="AA4" s="392" t="s">
        <v>71</v>
      </c>
    </row>
    <row r="5" spans="1:29" s="187" customFormat="1" ht="14.25" customHeight="1">
      <c r="A5" s="397"/>
      <c r="B5" s="397"/>
      <c r="C5" s="397"/>
      <c r="D5" s="397"/>
      <c r="E5" s="397"/>
      <c r="F5" s="397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186" t="s">
        <v>72</v>
      </c>
      <c r="U5" s="186" t="s">
        <v>73</v>
      </c>
      <c r="V5" s="393"/>
      <c r="W5" s="393"/>
      <c r="X5" s="393"/>
      <c r="Y5" s="393"/>
      <c r="Z5" s="393"/>
      <c r="AA5" s="393"/>
    </row>
    <row r="6" spans="1:29" ht="15" customHeight="1">
      <c r="A6" s="188">
        <v>45839</v>
      </c>
      <c r="B6" s="189">
        <v>47520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179157.40031159439</v>
      </c>
      <c r="E6" s="191">
        <f>IFERROR(D6/(B6*C6),0)</f>
        <v>0.82772356020954141</v>
      </c>
      <c r="F6" s="191">
        <f>IFERROR(D6/(24*1*B6),0)</f>
        <v>0.15708947137310114</v>
      </c>
      <c r="G6" s="190">
        <f>IFERROR(_xlfn.XLOOKUP($A6,Input_Raw!$A:$A,Input_Raw!$DH:$DH),"")</f>
        <v>3.5466696607815451</v>
      </c>
      <c r="H6" s="192">
        <f>IFERROR(D6*(G6/C6),0)</f>
        <v>139502.66006996037</v>
      </c>
      <c r="I6" s="190">
        <v>149849.99999999927</v>
      </c>
      <c r="J6" s="193">
        <v>450</v>
      </c>
      <c r="K6" s="192">
        <f>I6-J6</f>
        <v>149399.99999999927</v>
      </c>
      <c r="L6" s="192">
        <f>Z6</f>
        <v>0</v>
      </c>
      <c r="M6" s="191">
        <f>IFERROR(I6/(B6*G6),0)</f>
        <v>0.88911835398117944</v>
      </c>
      <c r="N6" s="191">
        <f>IFERROR((I6+L6)/(B6*G6),0)</f>
        <v>0.88911835398117944</v>
      </c>
      <c r="O6" s="191">
        <f>IFERROR(I6/(24*1*B6),0)</f>
        <v>0.1313920454545448</v>
      </c>
      <c r="P6" s="191">
        <f>IFERROR((I6+L6)/(24*1*B6),0)</f>
        <v>0.1313920454545448</v>
      </c>
      <c r="Q6" s="194">
        <f>(I6+L6)-H6</f>
        <v>10347.339930038899</v>
      </c>
      <c r="R6" s="195">
        <f>N6-E6</f>
        <v>6.1394793771638034E-2</v>
      </c>
      <c r="S6" s="196"/>
      <c r="T6" s="197"/>
      <c r="U6" s="197"/>
      <c r="V6" s="192">
        <f>(U6-T6)*(24*60)</f>
        <v>0</v>
      </c>
      <c r="W6" s="198"/>
      <c r="X6" s="321">
        <f>E6</f>
        <v>0.82772356020954141</v>
      </c>
      <c r="Y6" s="192"/>
      <c r="Z6" s="192"/>
      <c r="AA6" s="196" t="s">
        <v>74</v>
      </c>
      <c r="AC6" s="199"/>
    </row>
    <row r="7" spans="1:29">
      <c r="A7" s="188">
        <v>45840</v>
      </c>
      <c r="B7" s="189">
        <v>47520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179157.40031159439</v>
      </c>
      <c r="E7" s="191">
        <f t="shared" ref="E7:E35" si="0">IFERROR(D7/(B7*C7),0)</f>
        <v>0.82772356020954141</v>
      </c>
      <c r="F7" s="191">
        <f t="shared" ref="F7:F35" si="1">IFERROR(D7/(24*1*B7),0)</f>
        <v>0.15708947137310114</v>
      </c>
      <c r="G7" s="190">
        <f>IFERROR(_xlfn.XLOOKUP($A7,Input_Raw!$A:$A,Input_Raw!$DH:$DH),"")</f>
        <v>3.4986750734870302</v>
      </c>
      <c r="H7" s="192">
        <f>IFERROR(D7*(G7/C7),0)</f>
        <v>137614.8686383024</v>
      </c>
      <c r="I7" s="190">
        <v>141750.00000000218</v>
      </c>
      <c r="J7" s="193">
        <v>225</v>
      </c>
      <c r="K7" s="192">
        <f t="shared" ref="K7:K35" si="2">I7-J7</f>
        <v>141525.00000000218</v>
      </c>
      <c r="L7" s="192">
        <f t="shared" ref="L7:L35" si="3">Z7</f>
        <v>0</v>
      </c>
      <c r="M7" s="191">
        <f t="shared" ref="M7:M35" si="4">IFERROR(I7/(B7*G7),0)</f>
        <v>0.85259547765936583</v>
      </c>
      <c r="N7" s="191">
        <f t="shared" ref="N7:N35" si="5">IFERROR((I7+L7)/(B7*G7),0)</f>
        <v>0.85259547765936583</v>
      </c>
      <c r="O7" s="191">
        <f t="shared" ref="O7:O35" si="6">IFERROR(I7/(24*1*B7),0)</f>
        <v>0.12428977272727464</v>
      </c>
      <c r="P7" s="191">
        <f t="shared" ref="P7:P35" si="7">IFERROR((I7+L7)/(24*1*B7),0)</f>
        <v>0.12428977272727464</v>
      </c>
      <c r="Q7" s="194">
        <f t="shared" ref="Q7:Q35" si="8">(I7+L7)-H7</f>
        <v>4135.1313616997795</v>
      </c>
      <c r="R7" s="195">
        <f t="shared" ref="R7:R35" si="9">N7-E7</f>
        <v>2.4871917449824421E-2</v>
      </c>
      <c r="S7" s="196"/>
      <c r="T7" s="197"/>
      <c r="U7" s="197"/>
      <c r="V7" s="192">
        <f t="shared" ref="V7:V35" si="10">(U7-T7)*(24*60)</f>
        <v>0</v>
      </c>
      <c r="W7" s="198"/>
      <c r="X7" s="321">
        <f t="shared" ref="X7:X35" si="11">E7</f>
        <v>0.82772356020954141</v>
      </c>
      <c r="Y7" s="192"/>
      <c r="Z7" s="192"/>
      <c r="AA7" s="196" t="s">
        <v>74</v>
      </c>
      <c r="AC7" s="199"/>
    </row>
    <row r="8" spans="1:29">
      <c r="A8" s="188">
        <v>45841</v>
      </c>
      <c r="B8" s="189">
        <v>47520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179157.40031159439</v>
      </c>
      <c r="E8" s="191">
        <f t="shared" si="0"/>
        <v>0.82772356020954141</v>
      </c>
      <c r="F8" s="191">
        <f t="shared" si="1"/>
        <v>0.15708947137310114</v>
      </c>
      <c r="G8" s="190">
        <f>IFERROR(_xlfn.XLOOKUP($A8,Input_Raw!$A:$A,Input_Raw!$DH:$DH),"")</f>
        <v>3.3650104211956551</v>
      </c>
      <c r="H8" s="192">
        <f t="shared" ref="H8:H35" si="12">IFERROR(D8*(G8/C8),0)</f>
        <v>132357.38025189759</v>
      </c>
      <c r="I8" s="190">
        <v>142199.99999999793</v>
      </c>
      <c r="J8" s="193">
        <v>450</v>
      </c>
      <c r="K8" s="192">
        <f t="shared" si="2"/>
        <v>141749.99999999793</v>
      </c>
      <c r="L8" s="192">
        <f t="shared" si="3"/>
        <v>0</v>
      </c>
      <c r="M8" s="191">
        <f t="shared" si="4"/>
        <v>0.88927636704344315</v>
      </c>
      <c r="N8" s="191">
        <f t="shared" si="5"/>
        <v>0.88927636704344315</v>
      </c>
      <c r="O8" s="191">
        <f t="shared" si="6"/>
        <v>0.12468434343434162</v>
      </c>
      <c r="P8" s="191">
        <f t="shared" si="7"/>
        <v>0.12468434343434162</v>
      </c>
      <c r="Q8" s="194">
        <f t="shared" si="8"/>
        <v>9842.6197481003474</v>
      </c>
      <c r="R8" s="195">
        <f t="shared" si="9"/>
        <v>6.1552806833901741E-2</v>
      </c>
      <c r="S8" s="196"/>
      <c r="T8" s="197"/>
      <c r="U8" s="197"/>
      <c r="V8" s="192">
        <f t="shared" si="10"/>
        <v>0</v>
      </c>
      <c r="W8" s="198"/>
      <c r="X8" s="321">
        <f t="shared" si="11"/>
        <v>0.82772356020954141</v>
      </c>
      <c r="Y8" s="198"/>
      <c r="Z8" s="192"/>
      <c r="AA8" s="196" t="s">
        <v>74</v>
      </c>
      <c r="AC8" s="199"/>
    </row>
    <row r="9" spans="1:29">
      <c r="A9" s="188">
        <v>45842</v>
      </c>
      <c r="B9" s="189">
        <v>47520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179157.40031159439</v>
      </c>
      <c r="E9" s="191">
        <f t="shared" si="0"/>
        <v>0.82772356020954141</v>
      </c>
      <c r="F9" s="191">
        <f t="shared" si="1"/>
        <v>0.15708947137310114</v>
      </c>
      <c r="G9" s="190">
        <f>IFERROR(_xlfn.XLOOKUP($A9,Input_Raw!$A:$A,Input_Raw!$DH:$DH),"")</f>
        <v>4.0424075307377061</v>
      </c>
      <c r="H9" s="192">
        <f t="shared" si="12"/>
        <v>159001.7276941668</v>
      </c>
      <c r="I9" s="190">
        <v>158400.00000000175</v>
      </c>
      <c r="J9" s="193">
        <v>225</v>
      </c>
      <c r="K9" s="192">
        <f t="shared" si="2"/>
        <v>158175.00000000175</v>
      </c>
      <c r="L9" s="192">
        <f t="shared" si="3"/>
        <v>0</v>
      </c>
      <c r="M9" s="191">
        <f t="shared" si="4"/>
        <v>0.82459111506876304</v>
      </c>
      <c r="N9" s="191">
        <f t="shared" si="5"/>
        <v>0.82459111506876304</v>
      </c>
      <c r="O9" s="191">
        <f t="shared" si="6"/>
        <v>0.13888888888889042</v>
      </c>
      <c r="P9" s="191">
        <f t="shared" si="7"/>
        <v>0.13888888888889042</v>
      </c>
      <c r="Q9" s="194">
        <f t="shared" si="8"/>
        <v>-601.72769416504889</v>
      </c>
      <c r="R9" s="195">
        <f t="shared" si="9"/>
        <v>-3.1324451407783727E-3</v>
      </c>
      <c r="S9" s="196"/>
      <c r="T9" s="197"/>
      <c r="U9" s="197"/>
      <c r="V9" s="192">
        <f t="shared" si="10"/>
        <v>0</v>
      </c>
      <c r="W9" s="198"/>
      <c r="X9" s="321">
        <f t="shared" si="11"/>
        <v>0.82772356020954141</v>
      </c>
      <c r="Y9" s="198"/>
      <c r="Z9" s="192"/>
      <c r="AA9" s="196" t="s">
        <v>74</v>
      </c>
      <c r="AC9" s="199"/>
    </row>
    <row r="10" spans="1:29">
      <c r="A10" s="188">
        <v>45843</v>
      </c>
      <c r="B10" s="189">
        <v>47520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179157.40031159439</v>
      </c>
      <c r="E10" s="191">
        <f t="shared" si="0"/>
        <v>0.82772356020954141</v>
      </c>
      <c r="F10" s="191">
        <f t="shared" si="1"/>
        <v>0.15708947137310114</v>
      </c>
      <c r="G10" s="190">
        <f>IFERROR(_xlfn.XLOOKUP($A10,Input_Raw!$A:$A,Input_Raw!$DH:$DH),"")</f>
        <v>3.9172524468232082</v>
      </c>
      <c r="H10" s="192">
        <f t="shared" si="12"/>
        <v>154078.94976522253</v>
      </c>
      <c r="I10" s="190">
        <v>154574.99999999948</v>
      </c>
      <c r="J10" s="193">
        <v>450</v>
      </c>
      <c r="K10" s="192">
        <f t="shared" si="2"/>
        <v>154124.99999999948</v>
      </c>
      <c r="L10" s="192">
        <f t="shared" si="3"/>
        <v>0</v>
      </c>
      <c r="M10" s="191">
        <f t="shared" si="4"/>
        <v>0.83038837890799433</v>
      </c>
      <c r="N10" s="191">
        <f t="shared" si="5"/>
        <v>0.83038837890799433</v>
      </c>
      <c r="O10" s="191">
        <f t="shared" si="6"/>
        <v>0.13553503787878743</v>
      </c>
      <c r="P10" s="191">
        <f t="shared" si="7"/>
        <v>0.13553503787878743</v>
      </c>
      <c r="Q10" s="194">
        <f t="shared" si="8"/>
        <v>496.05023477695067</v>
      </c>
      <c r="R10" s="195">
        <f t="shared" si="9"/>
        <v>2.6648186984529199E-3</v>
      </c>
      <c r="S10" s="196"/>
      <c r="T10" s="197"/>
      <c r="U10" s="197"/>
      <c r="V10" s="192">
        <f t="shared" si="10"/>
        <v>0</v>
      </c>
      <c r="W10" s="198"/>
      <c r="X10" s="321">
        <f t="shared" si="11"/>
        <v>0.82772356020954141</v>
      </c>
      <c r="Y10" s="198"/>
      <c r="Z10" s="192"/>
      <c r="AA10" s="196" t="s">
        <v>74</v>
      </c>
      <c r="AC10" s="199"/>
    </row>
    <row r="11" spans="1:29">
      <c r="A11" s="188">
        <v>45844</v>
      </c>
      <c r="B11" s="189">
        <v>47520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179157.40031159439</v>
      </c>
      <c r="E11" s="191">
        <f t="shared" si="0"/>
        <v>0.82772356020954141</v>
      </c>
      <c r="F11" s="191">
        <f t="shared" si="1"/>
        <v>0.15708947137310114</v>
      </c>
      <c r="G11" s="190">
        <f>IFERROR(_xlfn.XLOOKUP($A11,Input_Raw!$A:$A,Input_Raw!$DH:$DH),"")</f>
        <v>4.0426241043115452</v>
      </c>
      <c r="H11" s="192">
        <f t="shared" si="12"/>
        <v>159010.24627428307</v>
      </c>
      <c r="I11" s="190">
        <v>166275.00000000096</v>
      </c>
      <c r="J11" s="193">
        <v>225</v>
      </c>
      <c r="K11" s="192">
        <f t="shared" si="2"/>
        <v>166050.00000000096</v>
      </c>
      <c r="L11" s="192">
        <f t="shared" si="3"/>
        <v>0</v>
      </c>
      <c r="M11" s="191">
        <f t="shared" si="4"/>
        <v>0.86554004033450349</v>
      </c>
      <c r="N11" s="191">
        <f t="shared" si="5"/>
        <v>0.86554004033450349</v>
      </c>
      <c r="O11" s="191">
        <f t="shared" si="6"/>
        <v>0.1457938762626271</v>
      </c>
      <c r="P11" s="191">
        <f t="shared" si="7"/>
        <v>0.1457938762626271</v>
      </c>
      <c r="Q11" s="194">
        <f t="shared" si="8"/>
        <v>7264.7537257178919</v>
      </c>
      <c r="R11" s="195">
        <f t="shared" si="9"/>
        <v>3.7816480124962082E-2</v>
      </c>
      <c r="S11" s="196"/>
      <c r="T11" s="197"/>
      <c r="U11" s="197"/>
      <c r="V11" s="192">
        <f t="shared" si="10"/>
        <v>0</v>
      </c>
      <c r="W11" s="198"/>
      <c r="X11" s="321">
        <f t="shared" si="11"/>
        <v>0.82772356020954141</v>
      </c>
      <c r="Y11" s="198"/>
      <c r="Z11" s="192"/>
      <c r="AA11" s="196" t="s">
        <v>74</v>
      </c>
      <c r="AC11" s="199"/>
    </row>
    <row r="12" spans="1:29">
      <c r="A12" s="188">
        <v>45845</v>
      </c>
      <c r="B12" s="189">
        <v>47520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179157.40031159439</v>
      </c>
      <c r="E12" s="191">
        <f t="shared" si="0"/>
        <v>0.82772356020954141</v>
      </c>
      <c r="F12" s="191">
        <f t="shared" si="1"/>
        <v>0.15708947137310114</v>
      </c>
      <c r="G12" s="190">
        <f>IFERROR(_xlfn.XLOOKUP($A12,Input_Raw!$A:$A,Input_Raw!$DH:$DH),"")</f>
        <v>4.976107021490626</v>
      </c>
      <c r="H12" s="192">
        <f t="shared" si="12"/>
        <v>195727.32526146236</v>
      </c>
      <c r="I12" s="190">
        <v>196875</v>
      </c>
      <c r="J12" s="193">
        <v>450</v>
      </c>
      <c r="K12" s="192">
        <f t="shared" si="2"/>
        <v>196425</v>
      </c>
      <c r="L12" s="192">
        <f t="shared" si="3"/>
        <v>0</v>
      </c>
      <c r="M12" s="191">
        <f t="shared" si="4"/>
        <v>0.832577033884083</v>
      </c>
      <c r="N12" s="191">
        <f t="shared" si="5"/>
        <v>0.832577033884083</v>
      </c>
      <c r="O12" s="191">
        <f t="shared" si="6"/>
        <v>0.17262468434343434</v>
      </c>
      <c r="P12" s="191">
        <f t="shared" si="7"/>
        <v>0.17262468434343434</v>
      </c>
      <c r="Q12" s="194">
        <f t="shared" si="8"/>
        <v>1147.6747385376366</v>
      </c>
      <c r="R12" s="195">
        <f t="shared" si="9"/>
        <v>4.8534736745415863E-3</v>
      </c>
      <c r="S12" s="196"/>
      <c r="T12" s="197"/>
      <c r="U12" s="197"/>
      <c r="V12" s="192">
        <f t="shared" si="10"/>
        <v>0</v>
      </c>
      <c r="W12" s="198"/>
      <c r="X12" s="321">
        <f t="shared" si="11"/>
        <v>0.82772356020954141</v>
      </c>
      <c r="Y12" s="198"/>
      <c r="Z12" s="192"/>
      <c r="AA12" s="196" t="s">
        <v>74</v>
      </c>
      <c r="AC12" s="199"/>
    </row>
    <row r="13" spans="1:29">
      <c r="A13" s="188">
        <v>45846</v>
      </c>
      <c r="B13" s="189">
        <v>47520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179157.40031159439</v>
      </c>
      <c r="E13" s="191">
        <f t="shared" si="0"/>
        <v>0.82772356020954141</v>
      </c>
      <c r="F13" s="191">
        <f t="shared" si="1"/>
        <v>0.15708947137310114</v>
      </c>
      <c r="G13" s="190">
        <f>IFERROR(_xlfn.XLOOKUP($A13,Input_Raw!$A:$A,Input_Raw!$DH:$DH),"")</f>
        <v>4.0084543333333347</v>
      </c>
      <c r="H13" s="192">
        <f t="shared" si="12"/>
        <v>157666.23219872598</v>
      </c>
      <c r="I13" s="190">
        <v>159074.99999999857</v>
      </c>
      <c r="J13" s="193">
        <v>225</v>
      </c>
      <c r="K13" s="192">
        <f t="shared" si="2"/>
        <v>158849.99999999857</v>
      </c>
      <c r="L13" s="192">
        <f t="shared" si="3"/>
        <v>0</v>
      </c>
      <c r="M13" s="191">
        <f t="shared" si="4"/>
        <v>0.83511937530397573</v>
      </c>
      <c r="N13" s="191">
        <f t="shared" si="5"/>
        <v>0.83511937530397573</v>
      </c>
      <c r="O13" s="191">
        <f t="shared" si="6"/>
        <v>0.1394807449494937</v>
      </c>
      <c r="P13" s="191">
        <f t="shared" si="7"/>
        <v>0.1394807449494937</v>
      </c>
      <c r="Q13" s="194">
        <f t="shared" si="8"/>
        <v>1408.7678012725955</v>
      </c>
      <c r="R13" s="195">
        <f t="shared" si="9"/>
        <v>7.3958150944343215E-3</v>
      </c>
      <c r="S13" s="196"/>
      <c r="T13" s="197"/>
      <c r="U13" s="197"/>
      <c r="V13" s="192">
        <f t="shared" si="10"/>
        <v>0</v>
      </c>
      <c r="W13" s="198"/>
      <c r="X13" s="321">
        <f t="shared" si="11"/>
        <v>0.82772356020954141</v>
      </c>
      <c r="Y13" s="198"/>
      <c r="Z13" s="192"/>
      <c r="AA13" s="196" t="s">
        <v>74</v>
      </c>
      <c r="AC13" s="199"/>
    </row>
    <row r="14" spans="1:29">
      <c r="A14" s="188">
        <v>45847</v>
      </c>
      <c r="B14" s="189">
        <v>47520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179157.40031159439</v>
      </c>
      <c r="E14" s="191">
        <f t="shared" si="0"/>
        <v>0.82772356020954141</v>
      </c>
      <c r="F14" s="191">
        <f t="shared" si="1"/>
        <v>0.15708947137310114</v>
      </c>
      <c r="G14" s="190">
        <f>IFERROR(_xlfn.XLOOKUP($A14,Input_Raw!$A:$A,Input_Raw!$DH:$DH),"")</f>
        <v>4.0049918648097869</v>
      </c>
      <c r="H14" s="192">
        <f t="shared" si="12"/>
        <v>157530.04145765284</v>
      </c>
      <c r="I14" s="190">
        <v>164475.00000000198</v>
      </c>
      <c r="J14" s="193">
        <v>450</v>
      </c>
      <c r="K14" s="192">
        <f t="shared" si="2"/>
        <v>164025.00000000198</v>
      </c>
      <c r="L14" s="192">
        <f t="shared" si="3"/>
        <v>0</v>
      </c>
      <c r="M14" s="191">
        <f t="shared" si="4"/>
        <v>0.8642150494327332</v>
      </c>
      <c r="N14" s="191">
        <f t="shared" si="5"/>
        <v>0.8642150494327332</v>
      </c>
      <c r="O14" s="191">
        <f t="shared" si="6"/>
        <v>0.14421559343434517</v>
      </c>
      <c r="P14" s="191">
        <f t="shared" si="7"/>
        <v>0.14421559343434517</v>
      </c>
      <c r="Q14" s="194">
        <f t="shared" si="8"/>
        <v>6944.9585423491371</v>
      </c>
      <c r="R14" s="195">
        <f t="shared" si="9"/>
        <v>3.6491489223191786E-2</v>
      </c>
      <c r="S14" s="196"/>
      <c r="T14" s="197"/>
      <c r="U14" s="197"/>
      <c r="V14" s="192">
        <f t="shared" si="10"/>
        <v>0</v>
      </c>
      <c r="W14" s="198"/>
      <c r="X14" s="321">
        <f t="shared" si="11"/>
        <v>0.82772356020954141</v>
      </c>
      <c r="Y14" s="198"/>
      <c r="Z14" s="192"/>
      <c r="AA14" s="196" t="s">
        <v>74</v>
      </c>
      <c r="AC14" s="199"/>
    </row>
    <row r="15" spans="1:29">
      <c r="A15" s="188">
        <v>45848</v>
      </c>
      <c r="B15" s="189">
        <v>47520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179157.40031159439</v>
      </c>
      <c r="E15" s="191">
        <f t="shared" si="0"/>
        <v>0.82772356020954141</v>
      </c>
      <c r="F15" s="191">
        <f t="shared" si="1"/>
        <v>0.15708947137310114</v>
      </c>
      <c r="G15" s="190">
        <f>IFERROR(_xlfn.XLOOKUP($A15,Input_Raw!$A:$A,Input_Raw!$DH:$DH),"")</f>
        <v>5.3710942438356213</v>
      </c>
      <c r="H15" s="192">
        <f t="shared" si="12"/>
        <v>211263.52498710286</v>
      </c>
      <c r="I15" s="190">
        <v>195299.99999999886</v>
      </c>
      <c r="J15" s="193">
        <v>225</v>
      </c>
      <c r="K15" s="192">
        <f t="shared" si="2"/>
        <v>195074.99999999886</v>
      </c>
      <c r="L15" s="192">
        <f t="shared" si="3"/>
        <v>0</v>
      </c>
      <c r="M15" s="191">
        <f t="shared" si="4"/>
        <v>0.7651789930078613</v>
      </c>
      <c r="N15" s="191">
        <f t="shared" si="5"/>
        <v>0.7651789930078613</v>
      </c>
      <c r="O15" s="191">
        <f t="shared" si="6"/>
        <v>0.17124368686868588</v>
      </c>
      <c r="P15" s="191">
        <f t="shared" si="7"/>
        <v>0.17124368686868588</v>
      </c>
      <c r="Q15" s="194">
        <f t="shared" si="8"/>
        <v>-15963.524987104</v>
      </c>
      <c r="R15" s="195">
        <f t="shared" si="9"/>
        <v>-6.2544567201680112E-2</v>
      </c>
      <c r="S15" s="196"/>
      <c r="T15" s="197"/>
      <c r="U15" s="197"/>
      <c r="V15" s="192">
        <f t="shared" si="10"/>
        <v>0</v>
      </c>
      <c r="W15" s="198"/>
      <c r="X15" s="321">
        <f t="shared" si="11"/>
        <v>0.82772356020954141</v>
      </c>
      <c r="Y15" s="198"/>
      <c r="Z15" s="192"/>
      <c r="AA15" s="196" t="s">
        <v>74</v>
      </c>
      <c r="AC15" s="199"/>
    </row>
    <row r="16" spans="1:29">
      <c r="A16" s="188">
        <v>45849</v>
      </c>
      <c r="B16" s="189">
        <v>47520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179157.40031159439</v>
      </c>
      <c r="E16" s="191">
        <f t="shared" si="0"/>
        <v>0.82772356020954141</v>
      </c>
      <c r="F16" s="191">
        <f t="shared" si="1"/>
        <v>0.15708947137310114</v>
      </c>
      <c r="G16" s="190">
        <f>IFERROR(_xlfn.XLOOKUP($A16,Input_Raw!$A:$A,Input_Raw!$DH:$DH),"")</f>
        <v>4.4412565174129401</v>
      </c>
      <c r="H16" s="192">
        <f t="shared" si="12"/>
        <v>174689.82383197916</v>
      </c>
      <c r="I16" s="190">
        <v>166275.00000000096</v>
      </c>
      <c r="J16" s="193">
        <v>450</v>
      </c>
      <c r="K16" s="192">
        <f t="shared" si="2"/>
        <v>165825.00000000096</v>
      </c>
      <c r="L16" s="192">
        <f t="shared" si="3"/>
        <v>0</v>
      </c>
      <c r="M16" s="191">
        <f t="shared" si="4"/>
        <v>0.78785204515529106</v>
      </c>
      <c r="N16" s="191">
        <f t="shared" si="5"/>
        <v>0.78785204515529106</v>
      </c>
      <c r="O16" s="191">
        <f t="shared" si="6"/>
        <v>0.1457938762626271</v>
      </c>
      <c r="P16" s="191">
        <f t="shared" si="7"/>
        <v>0.1457938762626271</v>
      </c>
      <c r="Q16" s="194">
        <f t="shared" si="8"/>
        <v>-8414.8238319781958</v>
      </c>
      <c r="R16" s="195">
        <f t="shared" si="9"/>
        <v>-3.987151505425035E-2</v>
      </c>
      <c r="S16" s="196"/>
      <c r="T16" s="197"/>
      <c r="U16" s="197"/>
      <c r="V16" s="192">
        <f t="shared" si="10"/>
        <v>0</v>
      </c>
      <c r="W16" s="198"/>
      <c r="X16" s="321">
        <f t="shared" si="11"/>
        <v>0.82772356020954141</v>
      </c>
      <c r="Y16" s="198"/>
      <c r="Z16" s="192"/>
      <c r="AA16" s="196" t="s">
        <v>74</v>
      </c>
      <c r="AC16" s="199"/>
    </row>
    <row r="17" spans="1:29">
      <c r="A17" s="188">
        <v>45850</v>
      </c>
      <c r="B17" s="189">
        <v>47520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179157.40031159439</v>
      </c>
      <c r="E17" s="191">
        <f t="shared" si="0"/>
        <v>0.82772356020954141</v>
      </c>
      <c r="F17" s="191">
        <f t="shared" si="1"/>
        <v>0.15708947137310114</v>
      </c>
      <c r="G17" s="190">
        <f>IFERROR(_xlfn.XLOOKUP($A17,Input_Raw!$A:$A,Input_Raw!$DH:$DH),"")</f>
        <v>4.2669145659019341</v>
      </c>
      <c r="H17" s="192">
        <f t="shared" si="12"/>
        <v>167832.35800523116</v>
      </c>
      <c r="I17" s="190">
        <v>166049.99999999988</v>
      </c>
      <c r="J17" s="193">
        <v>225</v>
      </c>
      <c r="K17" s="192">
        <f t="shared" si="2"/>
        <v>165824.99999999988</v>
      </c>
      <c r="L17" s="192">
        <f t="shared" si="3"/>
        <v>0</v>
      </c>
      <c r="M17" s="191">
        <f t="shared" si="4"/>
        <v>0.81893324270943202</v>
      </c>
      <c r="N17" s="191">
        <f t="shared" si="5"/>
        <v>0.81893324270943202</v>
      </c>
      <c r="O17" s="191">
        <f t="shared" si="6"/>
        <v>0.1455965909090908</v>
      </c>
      <c r="P17" s="191">
        <f t="shared" si="7"/>
        <v>0.1455965909090908</v>
      </c>
      <c r="Q17" s="194">
        <f t="shared" si="8"/>
        <v>-1782.3580052312755</v>
      </c>
      <c r="R17" s="195">
        <f t="shared" si="9"/>
        <v>-8.7903175001093903E-3</v>
      </c>
      <c r="S17" s="196"/>
      <c r="T17" s="197"/>
      <c r="U17" s="197"/>
      <c r="V17" s="192">
        <f t="shared" si="10"/>
        <v>0</v>
      </c>
      <c r="W17" s="198"/>
      <c r="X17" s="321">
        <f t="shared" si="11"/>
        <v>0.82772356020954141</v>
      </c>
      <c r="Y17" s="198"/>
      <c r="Z17" s="192"/>
      <c r="AA17" s="196" t="s">
        <v>74</v>
      </c>
      <c r="AC17" s="199"/>
    </row>
    <row r="18" spans="1:29">
      <c r="A18" s="188">
        <v>45851</v>
      </c>
      <c r="B18" s="189">
        <v>47520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179157.40031159439</v>
      </c>
      <c r="E18" s="191">
        <f t="shared" si="0"/>
        <v>0.82772356020954141</v>
      </c>
      <c r="F18" s="191">
        <f t="shared" si="1"/>
        <v>0.15708947137310114</v>
      </c>
      <c r="G18" s="190">
        <f>IFERROR(_xlfn.XLOOKUP($A18,Input_Raw!$A:$A,Input_Raw!$DH:$DH),"")</f>
        <v>4.3374229165545097</v>
      </c>
      <c r="H18" s="192">
        <f t="shared" si="12"/>
        <v>170605.69282745771</v>
      </c>
      <c r="I18" s="190">
        <v>168750</v>
      </c>
      <c r="J18" s="193">
        <v>450</v>
      </c>
      <c r="K18" s="192">
        <f t="shared" si="2"/>
        <v>168300</v>
      </c>
      <c r="L18" s="192">
        <f t="shared" si="3"/>
        <v>0</v>
      </c>
      <c r="M18" s="191">
        <f t="shared" si="4"/>
        <v>0.81872033969361158</v>
      </c>
      <c r="N18" s="191">
        <f t="shared" si="5"/>
        <v>0.81872033969361158</v>
      </c>
      <c r="O18" s="191">
        <f t="shared" si="6"/>
        <v>0.14796401515151514</v>
      </c>
      <c r="P18" s="191">
        <f t="shared" si="7"/>
        <v>0.14796401515151514</v>
      </c>
      <c r="Q18" s="194">
        <f t="shared" si="8"/>
        <v>-1855.6928274577076</v>
      </c>
      <c r="R18" s="195">
        <f t="shared" si="9"/>
        <v>-9.0032205159298329E-3</v>
      </c>
      <c r="S18" s="196"/>
      <c r="T18" s="197"/>
      <c r="U18" s="197"/>
      <c r="V18" s="192">
        <f t="shared" si="10"/>
        <v>0</v>
      </c>
      <c r="W18" s="198"/>
      <c r="X18" s="321">
        <f t="shared" si="11"/>
        <v>0.82772356020954141</v>
      </c>
      <c r="Y18" s="198"/>
      <c r="Z18" s="192"/>
      <c r="AA18" s="196" t="s">
        <v>74</v>
      </c>
      <c r="AC18" s="199"/>
    </row>
    <row r="19" spans="1:29">
      <c r="A19" s="188">
        <v>45852</v>
      </c>
      <c r="B19" s="189">
        <v>47520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179157.40031159439</v>
      </c>
      <c r="E19" s="191">
        <f t="shared" si="0"/>
        <v>0.82772356020954141</v>
      </c>
      <c r="F19" s="191">
        <f t="shared" si="1"/>
        <v>0.15708947137310114</v>
      </c>
      <c r="G19" s="190">
        <f>IFERROR(_xlfn.XLOOKUP($A19,Input_Raw!$A:$A,Input_Raw!$DH:$DH),"")</f>
        <v>5.1330299623955531</v>
      </c>
      <c r="H19" s="192">
        <f t="shared" si="12"/>
        <v>201899.64176567676</v>
      </c>
      <c r="I19" s="190">
        <v>197999.99999999898</v>
      </c>
      <c r="J19" s="193">
        <v>225</v>
      </c>
      <c r="K19" s="192">
        <f t="shared" si="2"/>
        <v>197774.99999999898</v>
      </c>
      <c r="L19" s="192">
        <f t="shared" si="3"/>
        <v>0</v>
      </c>
      <c r="M19" s="191">
        <f t="shared" si="4"/>
        <v>0.81173628386967134</v>
      </c>
      <c r="N19" s="191">
        <f t="shared" si="5"/>
        <v>0.81173628386967134</v>
      </c>
      <c r="O19" s="191">
        <f t="shared" si="6"/>
        <v>0.17361111111111022</v>
      </c>
      <c r="P19" s="191">
        <f t="shared" si="7"/>
        <v>0.17361111111111022</v>
      </c>
      <c r="Q19" s="194">
        <f t="shared" si="8"/>
        <v>-3899.6417656777776</v>
      </c>
      <c r="R19" s="195">
        <f t="shared" si="9"/>
        <v>-1.5987276339870071E-2</v>
      </c>
      <c r="S19" s="196"/>
      <c r="T19" s="197"/>
      <c r="U19" s="197"/>
      <c r="V19" s="192">
        <f t="shared" si="10"/>
        <v>0</v>
      </c>
      <c r="W19" s="198"/>
      <c r="X19" s="321">
        <f t="shared" si="11"/>
        <v>0.82772356020954141</v>
      </c>
      <c r="Y19" s="198"/>
      <c r="Z19" s="192"/>
      <c r="AA19" s="196" t="s">
        <v>74</v>
      </c>
      <c r="AC19" s="199"/>
    </row>
    <row r="20" spans="1:29">
      <c r="A20" s="188">
        <v>45853</v>
      </c>
      <c r="B20" s="189">
        <v>47520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179157.40031159439</v>
      </c>
      <c r="E20" s="191">
        <f t="shared" si="0"/>
        <v>0.82772356020954141</v>
      </c>
      <c r="F20" s="191">
        <f t="shared" si="1"/>
        <v>0.15708947137310114</v>
      </c>
      <c r="G20" s="190">
        <f>IFERROR(_xlfn.XLOOKUP($A20,Input_Raw!$A:$A,Input_Raw!$DH:$DH),"")</f>
        <v>3.6468722696420306</v>
      </c>
      <c r="H20" s="192">
        <f t="shared" si="12"/>
        <v>143443.9717282069</v>
      </c>
      <c r="I20" s="190">
        <v>147600.00000000134</v>
      </c>
      <c r="J20" s="193">
        <v>450</v>
      </c>
      <c r="K20" s="192">
        <f t="shared" si="2"/>
        <v>147150.00000000134</v>
      </c>
      <c r="L20" s="192">
        <f t="shared" si="3"/>
        <v>0</v>
      </c>
      <c r="M20" s="191">
        <f t="shared" si="4"/>
        <v>0.85170534540424658</v>
      </c>
      <c r="N20" s="191">
        <f t="shared" si="5"/>
        <v>0.85170534540424658</v>
      </c>
      <c r="O20" s="191">
        <f t="shared" si="6"/>
        <v>0.1294191919191931</v>
      </c>
      <c r="P20" s="191">
        <f t="shared" si="7"/>
        <v>0.1294191919191931</v>
      </c>
      <c r="Q20" s="194">
        <f t="shared" si="8"/>
        <v>4156.0282717944356</v>
      </c>
      <c r="R20" s="195">
        <f t="shared" si="9"/>
        <v>2.3981785194705174E-2</v>
      </c>
      <c r="S20" s="196"/>
      <c r="T20" s="197"/>
      <c r="U20" s="197"/>
      <c r="V20" s="192">
        <f t="shared" si="10"/>
        <v>0</v>
      </c>
      <c r="W20" s="198"/>
      <c r="X20" s="321">
        <f t="shared" si="11"/>
        <v>0.82772356020954141</v>
      </c>
      <c r="Y20" s="198"/>
      <c r="Z20" s="192"/>
      <c r="AA20" s="196" t="s">
        <v>74</v>
      </c>
      <c r="AC20" s="199"/>
    </row>
    <row r="21" spans="1:29">
      <c r="A21" s="188">
        <v>45854</v>
      </c>
      <c r="B21" s="189">
        <v>47520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179157.40031159439</v>
      </c>
      <c r="E21" s="191">
        <f t="shared" si="0"/>
        <v>0.82772356020954141</v>
      </c>
      <c r="F21" s="191">
        <f t="shared" si="1"/>
        <v>0.15708947137310114</v>
      </c>
      <c r="G21" s="190">
        <f>IFERROR(_xlfn.XLOOKUP($A21,Input_Raw!$A:$A,Input_Raw!$DH:$DH),"")</f>
        <v>2.4199799116438343</v>
      </c>
      <c r="H21" s="192">
        <f t="shared" si="12"/>
        <v>95186.094922578821</v>
      </c>
      <c r="I21" s="190">
        <v>103949.99999999754</v>
      </c>
      <c r="J21" s="193">
        <v>450</v>
      </c>
      <c r="K21" s="192">
        <f t="shared" si="2"/>
        <v>103499.99999999754</v>
      </c>
      <c r="L21" s="192">
        <f t="shared" si="3"/>
        <v>0</v>
      </c>
      <c r="M21" s="191">
        <f t="shared" si="4"/>
        <v>0.90393312335970255</v>
      </c>
      <c r="N21" s="191">
        <f t="shared" si="5"/>
        <v>0.90393312335970255</v>
      </c>
      <c r="O21" s="191">
        <f t="shared" si="6"/>
        <v>9.1145833333331178E-2</v>
      </c>
      <c r="P21" s="191">
        <f t="shared" si="7"/>
        <v>9.1145833333331178E-2</v>
      </c>
      <c r="Q21" s="194">
        <f t="shared" si="8"/>
        <v>8763.9050774187199</v>
      </c>
      <c r="R21" s="195">
        <f t="shared" si="9"/>
        <v>7.6209563150161141E-2</v>
      </c>
      <c r="S21" s="196"/>
      <c r="T21" s="197"/>
      <c r="U21" s="197"/>
      <c r="V21" s="192">
        <f t="shared" si="10"/>
        <v>0</v>
      </c>
      <c r="W21" s="198"/>
      <c r="X21" s="321">
        <f t="shared" si="11"/>
        <v>0.82772356020954141</v>
      </c>
      <c r="Y21" s="198"/>
      <c r="Z21" s="192"/>
      <c r="AA21" s="196" t="s">
        <v>74</v>
      </c>
      <c r="AC21" s="199"/>
    </row>
    <row r="22" spans="1:29">
      <c r="A22" s="188">
        <v>45855</v>
      </c>
      <c r="B22" s="189">
        <v>47520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179157.40031159439</v>
      </c>
      <c r="E22" s="191">
        <f t="shared" si="0"/>
        <v>0.82772356020954141</v>
      </c>
      <c r="F22" s="191">
        <f t="shared" si="1"/>
        <v>0.15708947137310114</v>
      </c>
      <c r="G22" s="190">
        <f>IFERROR(_xlfn.XLOOKUP($A22,Input_Raw!$A:$A,Input_Raw!$DH:$DH),"")</f>
        <v>3.0119748648901394</v>
      </c>
      <c r="H22" s="192">
        <f t="shared" si="12"/>
        <v>118471.28317652321</v>
      </c>
      <c r="I22" s="190">
        <v>124650.00000000047</v>
      </c>
      <c r="J22" s="193">
        <v>225</v>
      </c>
      <c r="K22" s="192">
        <f t="shared" si="2"/>
        <v>124425.00000000047</v>
      </c>
      <c r="L22" s="192">
        <f t="shared" si="3"/>
        <v>0</v>
      </c>
      <c r="M22" s="191">
        <f t="shared" si="4"/>
        <v>0.87089241387203509</v>
      </c>
      <c r="N22" s="191">
        <f t="shared" si="5"/>
        <v>0.87089241387203509</v>
      </c>
      <c r="O22" s="191">
        <f t="shared" si="6"/>
        <v>0.10929608585858627</v>
      </c>
      <c r="P22" s="191">
        <f t="shared" si="7"/>
        <v>0.10929608585858627</v>
      </c>
      <c r="Q22" s="194">
        <f t="shared" si="8"/>
        <v>6178.7168234772544</v>
      </c>
      <c r="R22" s="195">
        <f t="shared" si="9"/>
        <v>4.3168853662493678E-2</v>
      </c>
      <c r="S22" s="200"/>
      <c r="T22" s="197"/>
      <c r="U22" s="197"/>
      <c r="V22" s="192">
        <f>(U22-T22)*(24*60)</f>
        <v>0</v>
      </c>
      <c r="W22" s="198"/>
      <c r="X22" s="321">
        <f t="shared" si="11"/>
        <v>0.82772356020954141</v>
      </c>
      <c r="Y22" s="198"/>
      <c r="Z22" s="192"/>
      <c r="AA22" s="196" t="s">
        <v>74</v>
      </c>
      <c r="AC22" s="199"/>
    </row>
    <row r="23" spans="1:29" s="201" customFormat="1">
      <c r="A23" s="188">
        <v>45856</v>
      </c>
      <c r="B23" s="189">
        <v>47520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179157.40031159439</v>
      </c>
      <c r="E23" s="191">
        <f t="shared" si="0"/>
        <v>0.82772356020954141</v>
      </c>
      <c r="F23" s="191">
        <f t="shared" si="1"/>
        <v>0.15708947137310114</v>
      </c>
      <c r="G23" s="190">
        <f>IFERROR(_xlfn.XLOOKUP($A23,Input_Raw!$A:$A,Input_Raw!$DH:$DH),"")</f>
        <v>3.1062634776828091</v>
      </c>
      <c r="H23" s="192">
        <f t="shared" si="12"/>
        <v>122179.97712237702</v>
      </c>
      <c r="I23" s="190">
        <v>131849.99999999968</v>
      </c>
      <c r="J23" s="193">
        <v>450</v>
      </c>
      <c r="K23" s="192">
        <f t="shared" si="2"/>
        <v>131399.99999999968</v>
      </c>
      <c r="L23" s="192">
        <f t="shared" si="3"/>
        <v>0</v>
      </c>
      <c r="M23" s="191">
        <f t="shared" si="4"/>
        <v>0.89323434153467229</v>
      </c>
      <c r="N23" s="191">
        <f t="shared" si="5"/>
        <v>0.89323434153467229</v>
      </c>
      <c r="O23" s="191">
        <f t="shared" si="6"/>
        <v>0.11560921717171689</v>
      </c>
      <c r="P23" s="191">
        <f t="shared" si="7"/>
        <v>0.11560921717171689</v>
      </c>
      <c r="Q23" s="194">
        <f t="shared" si="8"/>
        <v>9670.0228776226577</v>
      </c>
      <c r="R23" s="195">
        <f t="shared" si="9"/>
        <v>6.5510781325130885E-2</v>
      </c>
      <c r="S23" s="200"/>
      <c r="T23" s="197"/>
      <c r="U23" s="197"/>
      <c r="V23" s="192">
        <f t="shared" si="10"/>
        <v>0</v>
      </c>
      <c r="W23" s="198"/>
      <c r="X23" s="321">
        <f t="shared" si="11"/>
        <v>0.82772356020954141</v>
      </c>
      <c r="Y23" s="198"/>
      <c r="Z23" s="192"/>
      <c r="AA23" s="196" t="s">
        <v>74</v>
      </c>
      <c r="AC23" s="199"/>
    </row>
    <row r="24" spans="1:29" s="201" customFormat="1">
      <c r="A24" s="188">
        <v>45857</v>
      </c>
      <c r="B24" s="189">
        <v>47520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179157.40031159439</v>
      </c>
      <c r="E24" s="191">
        <f t="shared" si="0"/>
        <v>0.82772356020954141</v>
      </c>
      <c r="F24" s="191">
        <f t="shared" si="1"/>
        <v>0.15708947137310114</v>
      </c>
      <c r="G24" s="190">
        <f>IFERROR(_xlfn.XLOOKUP($A24,Input_Raw!$A:$A,Input_Raw!$DH:$DH),"")</f>
        <v>4.1898770539682513</v>
      </c>
      <c r="H24" s="192">
        <f t="shared" si="12"/>
        <v>164802.20891670516</v>
      </c>
      <c r="I24" s="190">
        <v>169425.00000000003</v>
      </c>
      <c r="J24" s="193">
        <v>225</v>
      </c>
      <c r="K24" s="192">
        <f t="shared" si="2"/>
        <v>169200.00000000003</v>
      </c>
      <c r="L24" s="192">
        <f t="shared" si="3"/>
        <v>0</v>
      </c>
      <c r="M24" s="191">
        <f t="shared" si="4"/>
        <v>0.85094165369701225</v>
      </c>
      <c r="N24" s="191">
        <f t="shared" si="5"/>
        <v>0.85094165369701225</v>
      </c>
      <c r="O24" s="191">
        <f t="shared" si="6"/>
        <v>0.14855587121212124</v>
      </c>
      <c r="P24" s="191">
        <f t="shared" si="7"/>
        <v>0.14855587121212124</v>
      </c>
      <c r="Q24" s="194">
        <f t="shared" si="8"/>
        <v>4622.7910832948692</v>
      </c>
      <c r="R24" s="195">
        <f t="shared" si="9"/>
        <v>2.3218093487470837E-2</v>
      </c>
      <c r="S24" s="200"/>
      <c r="T24" s="197"/>
      <c r="U24" s="197"/>
      <c r="V24" s="192">
        <f t="shared" si="10"/>
        <v>0</v>
      </c>
      <c r="W24" s="198"/>
      <c r="X24" s="321">
        <f t="shared" si="11"/>
        <v>0.82772356020954141</v>
      </c>
      <c r="Y24" s="198"/>
      <c r="Z24" s="192"/>
      <c r="AA24" s="196" t="s">
        <v>74</v>
      </c>
      <c r="AC24" s="199"/>
    </row>
    <row r="25" spans="1:29">
      <c r="A25" s="188">
        <v>45858</v>
      </c>
      <c r="B25" s="189">
        <v>47520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179157.40031159439</v>
      </c>
      <c r="E25" s="191">
        <f t="shared" si="0"/>
        <v>0.82772356020954141</v>
      </c>
      <c r="F25" s="191">
        <f t="shared" si="1"/>
        <v>0.15708947137310114</v>
      </c>
      <c r="G25" s="190">
        <f>IFERROR(_xlfn.XLOOKUP($A25,Input_Raw!$A:$A,Input_Raw!$DH:$DH),"")</f>
        <v>3.7645494619385351</v>
      </c>
      <c r="H25" s="192">
        <f t="shared" si="12"/>
        <v>148072.61857864662</v>
      </c>
      <c r="I25" s="190">
        <v>153675.00000000157</v>
      </c>
      <c r="J25" s="193">
        <v>450</v>
      </c>
      <c r="K25" s="192">
        <f t="shared" si="2"/>
        <v>153225.00000000157</v>
      </c>
      <c r="L25" s="192">
        <f t="shared" si="3"/>
        <v>0</v>
      </c>
      <c r="M25" s="191">
        <f t="shared" si="4"/>
        <v>0.85904078239584813</v>
      </c>
      <c r="N25" s="191">
        <f t="shared" si="5"/>
        <v>0.85904078239584813</v>
      </c>
      <c r="O25" s="191">
        <f t="shared" si="6"/>
        <v>0.13474589646464785</v>
      </c>
      <c r="P25" s="191">
        <f t="shared" si="7"/>
        <v>0.13474589646464785</v>
      </c>
      <c r="Q25" s="194">
        <f t="shared" si="8"/>
        <v>5602.3814213549485</v>
      </c>
      <c r="R25" s="195">
        <f t="shared" si="9"/>
        <v>3.1317222186306726E-2</v>
      </c>
      <c r="S25" s="200"/>
      <c r="T25" s="197"/>
      <c r="U25" s="197"/>
      <c r="V25" s="192">
        <f t="shared" si="10"/>
        <v>0</v>
      </c>
      <c r="W25" s="198"/>
      <c r="X25" s="321">
        <f t="shared" si="11"/>
        <v>0.82772356020954141</v>
      </c>
      <c r="Y25" s="198"/>
      <c r="Z25" s="192"/>
      <c r="AA25" s="196" t="s">
        <v>74</v>
      </c>
      <c r="AC25" s="199"/>
    </row>
    <row r="26" spans="1:29">
      <c r="A26" s="188">
        <v>45859</v>
      </c>
      <c r="B26" s="189">
        <v>47520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179157.40031159439</v>
      </c>
      <c r="E26" s="191">
        <f t="shared" si="0"/>
        <v>0.82772356020954141</v>
      </c>
      <c r="F26" s="191">
        <f t="shared" si="1"/>
        <v>0.15708947137310114</v>
      </c>
      <c r="G26" s="190">
        <f>IFERROR(_xlfn.XLOOKUP($A26,Input_Raw!$A:$A,Input_Raw!$DH:$DH),"")</f>
        <v>2.5455406397306382</v>
      </c>
      <c r="H26" s="192">
        <f t="shared" si="12"/>
        <v>100124.82822557561</v>
      </c>
      <c r="I26" s="190">
        <v>109124.99999999987</v>
      </c>
      <c r="J26" s="193">
        <v>225</v>
      </c>
      <c r="K26" s="192">
        <f t="shared" si="2"/>
        <v>108899.99999999987</v>
      </c>
      <c r="L26" s="192">
        <f t="shared" si="3"/>
        <v>0</v>
      </c>
      <c r="M26" s="191">
        <f t="shared" si="4"/>
        <v>0.90212722567042225</v>
      </c>
      <c r="N26" s="191">
        <f t="shared" si="5"/>
        <v>0.90212722567042225</v>
      </c>
      <c r="O26" s="191">
        <f t="shared" si="6"/>
        <v>9.5683396464646353E-2</v>
      </c>
      <c r="P26" s="191">
        <f t="shared" si="7"/>
        <v>9.5683396464646353E-2</v>
      </c>
      <c r="Q26" s="194">
        <f t="shared" si="8"/>
        <v>9000.1717744242633</v>
      </c>
      <c r="R26" s="195">
        <f t="shared" si="9"/>
        <v>7.4403665460880841E-2</v>
      </c>
      <c r="S26" s="196"/>
      <c r="T26" s="197"/>
      <c r="U26" s="197"/>
      <c r="V26" s="192">
        <f t="shared" si="10"/>
        <v>0</v>
      </c>
      <c r="W26" s="198"/>
      <c r="X26" s="321">
        <f t="shared" si="11"/>
        <v>0.82772356020954141</v>
      </c>
      <c r="Y26" s="198"/>
      <c r="Z26" s="192"/>
      <c r="AA26" s="196" t="s">
        <v>74</v>
      </c>
      <c r="AC26" s="199"/>
    </row>
    <row r="27" spans="1:29">
      <c r="A27" s="188">
        <v>45860</v>
      </c>
      <c r="B27" s="189">
        <v>47520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179157.40031159439</v>
      </c>
      <c r="E27" s="191">
        <f t="shared" si="0"/>
        <v>0.82772356020954141</v>
      </c>
      <c r="F27" s="191">
        <f t="shared" si="1"/>
        <v>0.15708947137310114</v>
      </c>
      <c r="G27" s="190">
        <f>IFERROR(_xlfn.XLOOKUP($A27,Input_Raw!$A:$A,Input_Raw!$DH:$DH),"")</f>
        <v>2.7543619278892075</v>
      </c>
      <c r="H27" s="192">
        <f t="shared" si="12"/>
        <v>108338.48440547954</v>
      </c>
      <c r="I27" s="190">
        <v>120600.00000000031</v>
      </c>
      <c r="J27" s="193">
        <v>450</v>
      </c>
      <c r="K27" s="192">
        <f t="shared" si="2"/>
        <v>120150.00000000031</v>
      </c>
      <c r="L27" s="192">
        <f t="shared" si="3"/>
        <v>0</v>
      </c>
      <c r="M27" s="191">
        <f t="shared" si="4"/>
        <v>0.92140352441760842</v>
      </c>
      <c r="N27" s="191">
        <f t="shared" si="5"/>
        <v>0.92140352441760842</v>
      </c>
      <c r="O27" s="191">
        <f t="shared" si="6"/>
        <v>0.10574494949494977</v>
      </c>
      <c r="P27" s="191">
        <f t="shared" si="7"/>
        <v>0.10574494949494977</v>
      </c>
      <c r="Q27" s="194">
        <f t="shared" si="8"/>
        <v>12261.515594520766</v>
      </c>
      <c r="R27" s="195">
        <f t="shared" si="9"/>
        <v>9.3679964208067013E-2</v>
      </c>
      <c r="S27" s="196"/>
      <c r="T27" s="197"/>
      <c r="U27" s="197"/>
      <c r="V27" s="192">
        <f t="shared" si="10"/>
        <v>0</v>
      </c>
      <c r="W27" s="198"/>
      <c r="X27" s="321">
        <f t="shared" si="11"/>
        <v>0.82772356020954141</v>
      </c>
      <c r="Y27" s="198"/>
      <c r="Z27" s="192"/>
      <c r="AA27" s="196" t="s">
        <v>74</v>
      </c>
      <c r="AC27" s="199"/>
    </row>
    <row r="28" spans="1:29">
      <c r="A28" s="188">
        <v>45861</v>
      </c>
      <c r="B28" s="189">
        <v>47520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179157.40031159439</v>
      </c>
      <c r="E28" s="191">
        <f t="shared" si="0"/>
        <v>0.82772356020954141</v>
      </c>
      <c r="F28" s="191">
        <f t="shared" si="1"/>
        <v>0.15708947137310114</v>
      </c>
      <c r="G28" s="190">
        <f>IFERROR(_xlfn.XLOOKUP($A28,Input_Raw!$A:$A,Input_Raw!$DH:$DH),"")</f>
        <v>2.8343784383852695</v>
      </c>
      <c r="H28" s="192">
        <f t="shared" si="12"/>
        <v>111485.80770630729</v>
      </c>
      <c r="I28" s="190">
        <v>121275.00000000033</v>
      </c>
      <c r="J28" s="193">
        <v>225</v>
      </c>
      <c r="K28" s="192">
        <f t="shared" si="2"/>
        <v>121050.00000000033</v>
      </c>
      <c r="L28" s="192">
        <f t="shared" si="3"/>
        <v>0</v>
      </c>
      <c r="M28" s="191">
        <f t="shared" si="4"/>
        <v>0.90040317085789323</v>
      </c>
      <c r="N28" s="191">
        <f t="shared" si="5"/>
        <v>0.90040317085789323</v>
      </c>
      <c r="O28" s="191">
        <f t="shared" si="6"/>
        <v>0.10633680555555584</v>
      </c>
      <c r="P28" s="191">
        <f t="shared" si="7"/>
        <v>0.10633680555555584</v>
      </c>
      <c r="Q28" s="194">
        <f t="shared" si="8"/>
        <v>9789.1922936930496</v>
      </c>
      <c r="R28" s="195">
        <f t="shared" si="9"/>
        <v>7.2679610648351822E-2</v>
      </c>
      <c r="S28" s="196"/>
      <c r="T28" s="197"/>
      <c r="U28" s="197"/>
      <c r="V28" s="192">
        <f t="shared" si="10"/>
        <v>0</v>
      </c>
      <c r="W28" s="198"/>
      <c r="X28" s="321">
        <f t="shared" si="11"/>
        <v>0.82772356020954141</v>
      </c>
      <c r="Y28" s="198"/>
      <c r="Z28" s="192"/>
      <c r="AA28" s="196" t="s">
        <v>74</v>
      </c>
      <c r="AC28" s="199"/>
    </row>
    <row r="29" spans="1:29">
      <c r="A29" s="188">
        <v>45862</v>
      </c>
      <c r="B29" s="189">
        <v>47520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179157.40031159439</v>
      </c>
      <c r="E29" s="191">
        <f t="shared" si="0"/>
        <v>0.82772356020954141</v>
      </c>
      <c r="F29" s="191">
        <f t="shared" si="1"/>
        <v>0.15708947137310114</v>
      </c>
      <c r="G29" s="190">
        <f>IFERROR(_xlfn.XLOOKUP($A29,Input_Raw!$A:$A,Input_Raw!$DH:$DH),"")</f>
        <v>1.7402897593659969</v>
      </c>
      <c r="H29" s="192">
        <f>IFERROR(D29*(G29/C29),0)</f>
        <v>68451.55425909326</v>
      </c>
      <c r="I29" s="190">
        <v>80099.999999998778</v>
      </c>
      <c r="J29" s="193">
        <v>450</v>
      </c>
      <c r="K29" s="192">
        <f t="shared" si="2"/>
        <v>79649.999999998778</v>
      </c>
      <c r="L29" s="192">
        <f t="shared" si="3"/>
        <v>0</v>
      </c>
      <c r="M29" s="191">
        <f t="shared" si="4"/>
        <v>0.96857781960408484</v>
      </c>
      <c r="N29" s="191">
        <f t="shared" si="5"/>
        <v>0.96857781960408484</v>
      </c>
      <c r="O29" s="191">
        <f t="shared" si="6"/>
        <v>7.0233585858584788E-2</v>
      </c>
      <c r="P29" s="191">
        <f t="shared" si="7"/>
        <v>7.0233585858584788E-2</v>
      </c>
      <c r="Q29" s="194">
        <f t="shared" si="8"/>
        <v>11648.445740905518</v>
      </c>
      <c r="R29" s="195">
        <f t="shared" si="9"/>
        <v>0.14085425939454344</v>
      </c>
      <c r="S29" s="196"/>
      <c r="T29" s="197"/>
      <c r="U29" s="197"/>
      <c r="V29" s="192">
        <f t="shared" si="10"/>
        <v>0</v>
      </c>
      <c r="W29" s="198"/>
      <c r="X29" s="321">
        <f t="shared" si="11"/>
        <v>0.82772356020954141</v>
      </c>
      <c r="Y29" s="198"/>
      <c r="Z29" s="192"/>
      <c r="AA29" s="196" t="s">
        <v>74</v>
      </c>
      <c r="AC29" s="199"/>
    </row>
    <row r="30" spans="1:29" ht="16.5" customHeight="1">
      <c r="A30" s="188">
        <v>45863</v>
      </c>
      <c r="B30" s="189">
        <v>47520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179157.40031159439</v>
      </c>
      <c r="E30" s="191">
        <f t="shared" si="0"/>
        <v>0.82772356020954141</v>
      </c>
      <c r="F30" s="191">
        <f t="shared" si="1"/>
        <v>0.15708947137310114</v>
      </c>
      <c r="G30" s="190">
        <f>IFERROR(_xlfn.XLOOKUP($A30,Input_Raw!$A:$A,Input_Raw!$DH:$DH),"")</f>
        <v>2.9123170193853425</v>
      </c>
      <c r="H30" s="192">
        <f t="shared" si="12"/>
        <v>114551.39892609749</v>
      </c>
      <c r="I30" s="190">
        <v>124424.99999999939</v>
      </c>
      <c r="J30" s="193">
        <v>225</v>
      </c>
      <c r="K30" s="192">
        <f t="shared" si="2"/>
        <v>124199.99999999939</v>
      </c>
      <c r="L30" s="192">
        <f t="shared" si="3"/>
        <v>0</v>
      </c>
      <c r="M30" s="191">
        <f t="shared" si="4"/>
        <v>0.89906805979309834</v>
      </c>
      <c r="N30" s="191">
        <f t="shared" si="5"/>
        <v>0.89906805979309834</v>
      </c>
      <c r="O30" s="191">
        <f t="shared" si="6"/>
        <v>0.10909880050504997</v>
      </c>
      <c r="P30" s="191">
        <f t="shared" si="7"/>
        <v>0.10909880050504997</v>
      </c>
      <c r="Q30" s="194">
        <f t="shared" si="8"/>
        <v>9873.6010739018966</v>
      </c>
      <c r="R30" s="195">
        <f t="shared" si="9"/>
        <v>7.1344499583556931E-2</v>
      </c>
      <c r="S30" s="196"/>
      <c r="T30" s="197"/>
      <c r="U30" s="197"/>
      <c r="V30" s="192">
        <f t="shared" si="10"/>
        <v>0</v>
      </c>
      <c r="W30" s="198"/>
      <c r="X30" s="321">
        <f t="shared" si="11"/>
        <v>0.82772356020954141</v>
      </c>
      <c r="Y30" s="198"/>
      <c r="Z30" s="192"/>
      <c r="AA30" s="196" t="s">
        <v>74</v>
      </c>
      <c r="AC30" s="199"/>
    </row>
    <row r="31" spans="1:29">
      <c r="A31" s="188">
        <v>45864</v>
      </c>
      <c r="B31" s="189">
        <v>47520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179157.40031159439</v>
      </c>
      <c r="E31" s="191">
        <f t="shared" si="0"/>
        <v>0.82772356020954141</v>
      </c>
      <c r="F31" s="191">
        <f t="shared" si="1"/>
        <v>0.15708947137310114</v>
      </c>
      <c r="G31" s="190">
        <f>IFERROR(_xlfn.XLOOKUP($A31,Input_Raw!$A:$A,Input_Raw!$DH:$DH),"")</f>
        <v>2.7751803463143268</v>
      </c>
      <c r="H31" s="192">
        <f t="shared" si="12"/>
        <v>109157.34407568452</v>
      </c>
      <c r="I31" s="190">
        <v>117900.0000000002</v>
      </c>
      <c r="J31" s="193">
        <v>450</v>
      </c>
      <c r="K31" s="192">
        <f t="shared" si="2"/>
        <v>117450.0000000002</v>
      </c>
      <c r="L31" s="192">
        <f t="shared" si="3"/>
        <v>0</v>
      </c>
      <c r="M31" s="191">
        <f t="shared" si="4"/>
        <v>0.8940177921610275</v>
      </c>
      <c r="N31" s="191">
        <f t="shared" si="5"/>
        <v>0.8940177921610275</v>
      </c>
      <c r="O31" s="191">
        <f t="shared" si="6"/>
        <v>0.10337752525252543</v>
      </c>
      <c r="P31" s="191">
        <f t="shared" si="7"/>
        <v>0.10337752525252543</v>
      </c>
      <c r="Q31" s="194">
        <f t="shared" si="8"/>
        <v>8742.6559243156807</v>
      </c>
      <c r="R31" s="195">
        <f t="shared" si="9"/>
        <v>6.6294231951486093E-2</v>
      </c>
      <c r="S31" s="196"/>
      <c r="T31" s="197"/>
      <c r="U31" s="197"/>
      <c r="V31" s="192">
        <f t="shared" si="10"/>
        <v>0</v>
      </c>
      <c r="W31" s="198"/>
      <c r="X31" s="321">
        <f t="shared" si="11"/>
        <v>0.82772356020954141</v>
      </c>
      <c r="Y31" s="198"/>
      <c r="Z31" s="192"/>
      <c r="AA31" s="196" t="s">
        <v>74</v>
      </c>
      <c r="AC31" s="199"/>
    </row>
    <row r="32" spans="1:29">
      <c r="A32" s="188">
        <v>45865</v>
      </c>
      <c r="B32" s="189">
        <v>47520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179157.40031159439</v>
      </c>
      <c r="E32" s="191">
        <f t="shared" si="0"/>
        <v>0.82772356020954141</v>
      </c>
      <c r="F32" s="191">
        <f t="shared" si="1"/>
        <v>0.15708947137310114</v>
      </c>
      <c r="G32" s="190">
        <f>IFERROR(_xlfn.XLOOKUP($A32,Input_Raw!$A:$A,Input_Raw!$DH:$DH),"")</f>
        <v>4.0719956968011157</v>
      </c>
      <c r="H32" s="192">
        <f t="shared" si="12"/>
        <v>160165.53156292849</v>
      </c>
      <c r="I32" s="190">
        <v>149400.00000000032</v>
      </c>
      <c r="J32" s="193">
        <v>450</v>
      </c>
      <c r="K32" s="192">
        <f t="shared" si="2"/>
        <v>148950.00000000032</v>
      </c>
      <c r="L32" s="192">
        <f t="shared" si="3"/>
        <v>1281</v>
      </c>
      <c r="M32" s="191">
        <f t="shared" ref="M32:M34" si="13">IFERROR(I32/(B32*G32),0)</f>
        <v>0.77208809341552631</v>
      </c>
      <c r="N32" s="191">
        <f t="shared" ref="N32:N34" si="14">IFERROR((I32+L32)/(B32*G32),0)</f>
        <v>0.7787082061843702</v>
      </c>
      <c r="O32" s="191">
        <f t="shared" ref="O32:O34" si="15">IFERROR(I32/(24*1*B32),0)</f>
        <v>0.13099747474747503</v>
      </c>
      <c r="P32" s="191">
        <f t="shared" ref="P32:P34" si="16">IFERROR((I32+L32)/(24*1*B32),0)</f>
        <v>0.1321206860269363</v>
      </c>
      <c r="Q32" s="194">
        <f t="shared" ref="Q32:Q34" si="17">(I32+L32)-H32</f>
        <v>-9484.5315629281686</v>
      </c>
      <c r="R32" s="195">
        <f t="shared" ref="R32:R34" si="18">N32-E32</f>
        <v>-4.9015354025171209E-2</v>
      </c>
      <c r="S32" s="196"/>
      <c r="T32" s="197">
        <v>0.57291666666666663</v>
      </c>
      <c r="U32" s="197">
        <v>0.57777777777777772</v>
      </c>
      <c r="V32" s="192">
        <f t="shared" si="10"/>
        <v>6.9999999999999751</v>
      </c>
      <c r="W32" s="198">
        <v>0.11</v>
      </c>
      <c r="X32" s="321">
        <f t="shared" si="11"/>
        <v>0.82772356020954141</v>
      </c>
      <c r="Y32" s="198"/>
      <c r="Z32" s="192">
        <v>1281</v>
      </c>
      <c r="AA32" s="196" t="s">
        <v>1940</v>
      </c>
      <c r="AC32" s="199"/>
    </row>
    <row r="33" spans="1:29" ht="29">
      <c r="A33" s="188">
        <v>45866</v>
      </c>
      <c r="B33" s="189">
        <v>47520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179157.40031159439</v>
      </c>
      <c r="E33" s="191">
        <f t="shared" si="0"/>
        <v>0.82772356020954141</v>
      </c>
      <c r="F33" s="191">
        <f t="shared" si="1"/>
        <v>0.15708947137310114</v>
      </c>
      <c r="G33" s="190">
        <f>IFERROR(_xlfn.XLOOKUP($A33,Input_Raw!$A:$A,Input_Raw!$DH:$DH),"")</f>
        <v>4.7087515002327711</v>
      </c>
      <c r="H33" s="192">
        <f t="shared" si="12"/>
        <v>185211.31729706601</v>
      </c>
      <c r="I33" s="190">
        <v>178874.99999999718</v>
      </c>
      <c r="J33" s="193">
        <v>225</v>
      </c>
      <c r="K33" s="192">
        <f t="shared" si="2"/>
        <v>178649.99999999718</v>
      </c>
      <c r="L33" s="192">
        <f t="shared" si="3"/>
        <v>9063</v>
      </c>
      <c r="M33" s="191">
        <f t="shared" si="13"/>
        <v>0.79940607298312671</v>
      </c>
      <c r="N33" s="191">
        <f t="shared" si="14"/>
        <v>0.83990931401427249</v>
      </c>
      <c r="O33" s="191">
        <f t="shared" si="15"/>
        <v>0.15684185606060358</v>
      </c>
      <c r="P33" s="191">
        <f t="shared" si="16"/>
        <v>0.16478851010100762</v>
      </c>
      <c r="Q33" s="194">
        <f t="shared" si="17"/>
        <v>2726.682702931168</v>
      </c>
      <c r="R33" s="195">
        <f t="shared" si="18"/>
        <v>1.2185753804731081E-2</v>
      </c>
      <c r="S33" s="196"/>
      <c r="T33" s="197">
        <v>0.43402777777777773</v>
      </c>
      <c r="U33" s="197">
        <v>0.44722222222222219</v>
      </c>
      <c r="V33" s="192">
        <f t="shared" si="10"/>
        <v>19.000000000000014</v>
      </c>
      <c r="W33" s="198">
        <v>0.27</v>
      </c>
      <c r="X33" s="321">
        <f t="shared" si="11"/>
        <v>0.82772356020954141</v>
      </c>
      <c r="Y33" s="198"/>
      <c r="Z33" s="192">
        <v>9063</v>
      </c>
      <c r="AA33" s="196" t="s">
        <v>1956</v>
      </c>
      <c r="AC33" s="199"/>
    </row>
    <row r="34" spans="1:29">
      <c r="A34" s="188">
        <v>45867</v>
      </c>
      <c r="B34" s="189">
        <v>47520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179157.40031159439</v>
      </c>
      <c r="E34" s="191">
        <f t="shared" si="0"/>
        <v>0.82772356020954141</v>
      </c>
      <c r="F34" s="191">
        <f t="shared" si="1"/>
        <v>0.15708947137310114</v>
      </c>
      <c r="G34" s="190">
        <f>IFERROR(_xlfn.XLOOKUP($A34,Input_Raw!$A:$A,Input_Raw!$DH:$DH),"")</f>
        <v>4.1972499677270623</v>
      </c>
      <c r="H34" s="192">
        <f t="shared" si="12"/>
        <v>165092.21085660782</v>
      </c>
      <c r="I34" s="190">
        <v>171450.00000000012</v>
      </c>
      <c r="J34" s="193">
        <v>450</v>
      </c>
      <c r="K34" s="192">
        <f t="shared" si="2"/>
        <v>171000.00000000012</v>
      </c>
      <c r="L34" s="192">
        <f t="shared" si="3"/>
        <v>0</v>
      </c>
      <c r="M34" s="191">
        <f t="shared" si="13"/>
        <v>0.85959963623714419</v>
      </c>
      <c r="N34" s="191">
        <f t="shared" si="14"/>
        <v>0.85959963623714419</v>
      </c>
      <c r="O34" s="191">
        <f t="shared" si="15"/>
        <v>0.1503314393939395</v>
      </c>
      <c r="P34" s="191">
        <f t="shared" si="16"/>
        <v>0.1503314393939395</v>
      </c>
      <c r="Q34" s="194">
        <f t="shared" si="17"/>
        <v>6357.7891433922923</v>
      </c>
      <c r="R34" s="195">
        <f t="shared" si="18"/>
        <v>3.1876076027602784E-2</v>
      </c>
      <c r="S34" s="196"/>
      <c r="T34" s="197"/>
      <c r="U34" s="197"/>
      <c r="V34" s="192">
        <f t="shared" si="10"/>
        <v>0</v>
      </c>
      <c r="W34" s="198"/>
      <c r="X34" s="321">
        <f t="shared" si="11"/>
        <v>0.82772356020954141</v>
      </c>
      <c r="Y34" s="198"/>
      <c r="Z34" s="192"/>
      <c r="AA34" s="196" t="s">
        <v>74</v>
      </c>
      <c r="AC34" s="199"/>
    </row>
    <row r="35" spans="1:29">
      <c r="A35" s="188">
        <v>45868</v>
      </c>
      <c r="B35" s="189">
        <v>47520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179157.40031159439</v>
      </c>
      <c r="E35" s="191">
        <f t="shared" si="0"/>
        <v>0.82772356020954141</v>
      </c>
      <c r="F35" s="191">
        <f t="shared" si="1"/>
        <v>0.15708947137310114</v>
      </c>
      <c r="G35" s="190">
        <f>IFERROR(_xlfn.XLOOKUP($A35,Input_Raw!$A:$A,Input_Raw!$DH:$DH),"")</f>
        <v>0</v>
      </c>
      <c r="H35" s="192">
        <f t="shared" si="12"/>
        <v>0</v>
      </c>
      <c r="I35" s="190"/>
      <c r="J35" s="193"/>
      <c r="K35" s="192">
        <f t="shared" si="2"/>
        <v>0</v>
      </c>
      <c r="L35" s="192">
        <f t="shared" si="3"/>
        <v>0</v>
      </c>
      <c r="M35" s="191">
        <f t="shared" si="4"/>
        <v>0</v>
      </c>
      <c r="N35" s="191">
        <f t="shared" si="5"/>
        <v>0</v>
      </c>
      <c r="O35" s="191">
        <f t="shared" si="6"/>
        <v>0</v>
      </c>
      <c r="P35" s="191">
        <f t="shared" si="7"/>
        <v>0</v>
      </c>
      <c r="Q35" s="194">
        <f t="shared" si="8"/>
        <v>0</v>
      </c>
      <c r="R35" s="195">
        <f t="shared" si="9"/>
        <v>-0.82772356020954141</v>
      </c>
      <c r="S35" s="196"/>
      <c r="T35" s="197"/>
      <c r="U35" s="197"/>
      <c r="V35" s="192">
        <f t="shared" si="10"/>
        <v>0</v>
      </c>
      <c r="W35" s="198"/>
      <c r="X35" s="321">
        <f t="shared" si="11"/>
        <v>0.82772356020954141</v>
      </c>
      <c r="Y35" s="198"/>
      <c r="Z35" s="192"/>
      <c r="AA35" s="196"/>
      <c r="AC35" s="199"/>
    </row>
    <row r="36" spans="1:29">
      <c r="A36" s="188">
        <v>45869</v>
      </c>
      <c r="B36" s="189">
        <v>47520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179157.40031159439</v>
      </c>
      <c r="E36" s="191">
        <f t="shared" ref="E36" si="19">IFERROR(D36/(B36*C36),0)</f>
        <v>0.82772356020954141</v>
      </c>
      <c r="F36" s="191">
        <f t="shared" ref="F36" si="20">IFERROR(D36/(24*1*B36),0)</f>
        <v>0.15708947137310114</v>
      </c>
      <c r="G36" s="190">
        <f>IFERROR(_xlfn.XLOOKUP($A36,Input_Raw!$A:$A,Input_Raw!$DH:$DH),"")</f>
        <v>0</v>
      </c>
      <c r="H36" s="192">
        <f t="shared" ref="H36" si="21">IFERROR(D36*(G36/C36),0)</f>
        <v>0</v>
      </c>
      <c r="I36" s="190"/>
      <c r="J36" s="193"/>
      <c r="K36" s="192">
        <f t="shared" ref="K36" si="22">I36-J36</f>
        <v>0</v>
      </c>
      <c r="L36" s="192">
        <f t="shared" ref="L36" si="23">Z36</f>
        <v>0</v>
      </c>
      <c r="M36" s="191">
        <f t="shared" ref="M36" si="24">IFERROR(I36/(B36*G36),0)</f>
        <v>0</v>
      </c>
      <c r="N36" s="191">
        <f t="shared" ref="N36" si="25">IFERROR((I36+L36)/(B36*G36),0)</f>
        <v>0</v>
      </c>
      <c r="O36" s="191">
        <f t="shared" ref="O36" si="26">IFERROR(I36/(24*1*B36),0)</f>
        <v>0</v>
      </c>
      <c r="P36" s="191">
        <f t="shared" ref="P36" si="27">IFERROR((I36+L36)/(24*1*B36),0)</f>
        <v>0</v>
      </c>
      <c r="Q36" s="194">
        <f t="shared" ref="Q36" si="28">(I36+L36)-H36</f>
        <v>0</v>
      </c>
      <c r="R36" s="195">
        <f t="shared" ref="R36" si="29">N36-E36</f>
        <v>-0.82772356020954141</v>
      </c>
      <c r="S36" s="196"/>
      <c r="T36" s="197"/>
      <c r="U36" s="197"/>
      <c r="V36" s="192">
        <f t="shared" ref="V36" si="30">(U36-T36)*(24*60)</f>
        <v>0</v>
      </c>
      <c r="W36" s="198"/>
      <c r="X36" s="321">
        <f t="shared" ref="X36" si="31">E36</f>
        <v>0.82772356020954141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47520</v>
      </c>
      <c r="C37" s="204">
        <f>SUM(C6:C36)</f>
        <v>141.2000000000001</v>
      </c>
      <c r="D37" s="205">
        <f>SUM(D6:D36)</f>
        <v>5553879.4096594295</v>
      </c>
      <c r="E37" s="206">
        <f>IFERROR(D37/(B37*C37),0)</f>
        <v>0.8277235602095413</v>
      </c>
      <c r="F37" s="206">
        <f>IFERROR(AVERAGEIF(F6:F36,"&lt;&gt;0"),0)</f>
        <v>0.15708947137310114</v>
      </c>
      <c r="G37" s="204">
        <f>SUM(G6:G36)</f>
        <v>107.63149299866829</v>
      </c>
      <c r="H37" s="207">
        <f>IFERROR(D37*(G37/C37),0)</f>
        <v>4233515.1047889972</v>
      </c>
      <c r="I37" s="205">
        <f>SUM(I6:I36)</f>
        <v>4332149.9999999981</v>
      </c>
      <c r="J37" s="205">
        <f>SUM(J6:J36)</f>
        <v>10125</v>
      </c>
      <c r="K37" s="205">
        <f>SUM(K6:K36)</f>
        <v>4322024.9999999981</v>
      </c>
      <c r="L37" s="205">
        <f>SUM(L6:L36)</f>
        <v>10344</v>
      </c>
      <c r="M37" s="206">
        <f>IFERROR(I37/(B37*G37),0)</f>
        <v>0.84700834474534947</v>
      </c>
      <c r="N37" s="206">
        <f>IFERROR((I37+L37)/(B37*G37),0)</f>
        <v>0.84903077109670977</v>
      </c>
      <c r="O37" s="206">
        <f>IFERROR(AVERAGEIF(O6:O36,"&lt;&gt;0"),0)</f>
        <v>0.13098386886102398</v>
      </c>
      <c r="P37" s="206">
        <f>IFERROR(AVERAGEIF(P6:P36,"&lt;&gt;0"),0)</f>
        <v>0.13129662283757104</v>
      </c>
      <c r="Q37" s="205">
        <f>(I37+L37)-H37</f>
        <v>108978.89521100093</v>
      </c>
      <c r="R37" s="208">
        <f>N37-E37</f>
        <v>2.1307210887168471E-2</v>
      </c>
      <c r="S37" s="209"/>
      <c r="T37" s="209"/>
      <c r="U37" s="209"/>
      <c r="V37" s="205">
        <f>SUM(V6:V36)</f>
        <v>25.999999999999989</v>
      </c>
      <c r="W37" s="204"/>
      <c r="X37" s="210"/>
      <c r="Y37" s="211"/>
      <c r="Z37" s="205">
        <f>SUM(Z6:Z36)</f>
        <v>10344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27" activePane="bottomRight" state="frozen"/>
      <selection pane="topRight" activeCell="Z69" sqref="Z69"/>
      <selection pane="bottomLeft" activeCell="Z69" sqref="Z69"/>
      <selection pane="bottomRight" activeCell="A34" sqref="A34"/>
    </sheetView>
  </sheetViews>
  <sheetFormatPr defaultColWidth="17.81640625" defaultRowHeight="14.5"/>
  <cols>
    <col min="1" max="1" width="13.453125" style="185" customWidth="1"/>
    <col min="2" max="2" width="9.453125" style="185" customWidth="1"/>
    <col min="3" max="3" width="11.1796875" style="185" customWidth="1"/>
    <col min="4" max="4" width="11.453125" style="185" bestFit="1" customWidth="1"/>
    <col min="5" max="5" width="12.1796875" style="185" customWidth="1"/>
    <col min="6" max="6" width="11.81640625" style="185" customWidth="1"/>
    <col min="7" max="7" width="10.1796875" style="185" customWidth="1"/>
    <col min="8" max="9" width="11.453125" style="185" customWidth="1"/>
    <col min="10" max="10" width="10.453125" style="185" customWidth="1"/>
    <col min="11" max="11" width="9.453125" style="185" customWidth="1"/>
    <col min="12" max="12" width="10.81640625" style="185" customWidth="1"/>
    <col min="13" max="13" width="9.1796875" style="185" bestFit="1" customWidth="1"/>
    <col min="14" max="14" width="10.453125" style="185" customWidth="1"/>
    <col min="15" max="15" width="9.453125" style="185" customWidth="1"/>
    <col min="16" max="16" width="12.1796875" style="185" customWidth="1"/>
    <col min="17" max="17" width="21" style="185" customWidth="1"/>
    <col min="18" max="18" width="15" style="185" customWidth="1"/>
    <col min="19" max="19" width="24" style="185" customWidth="1"/>
    <col min="20" max="20" width="9" style="185" bestFit="1" customWidth="1"/>
    <col min="21" max="21" width="9.1796875" style="185" customWidth="1"/>
    <col min="22" max="22" width="10.1796875" style="185" bestFit="1" customWidth="1"/>
    <col min="23" max="23" width="10.81640625" style="185" customWidth="1"/>
    <col min="24" max="24" width="20.1796875" style="185" customWidth="1"/>
    <col min="25" max="25" width="12.1796875" style="185" customWidth="1"/>
    <col min="26" max="26" width="25.1796875" style="185" customWidth="1"/>
    <col min="27" max="27" width="58.453125" style="185" bestFit="1" customWidth="1"/>
    <col min="28" max="16384" width="17.81640625" style="185"/>
  </cols>
  <sheetData>
    <row r="1" spans="1:29" s="184" customFormat="1" ht="17.25" customHeight="1">
      <c r="A1" s="394"/>
      <c r="B1" s="396" t="s">
        <v>43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</row>
    <row r="2" spans="1:29" s="184" customFormat="1" ht="19.5" customHeight="1">
      <c r="A2" s="395"/>
      <c r="B2" s="396" t="s">
        <v>1827</v>
      </c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  <c r="Z2" s="396"/>
      <c r="AA2" s="396"/>
    </row>
    <row r="3" spans="1:29" ht="24" customHeight="1">
      <c r="A3" s="397" t="s">
        <v>45</v>
      </c>
      <c r="B3" s="397" t="s">
        <v>46</v>
      </c>
      <c r="C3" s="397" t="s">
        <v>47</v>
      </c>
      <c r="D3" s="397" t="s">
        <v>48</v>
      </c>
      <c r="E3" s="397" t="s">
        <v>49</v>
      </c>
      <c r="F3" s="397" t="s">
        <v>50</v>
      </c>
      <c r="G3" s="389" t="s">
        <v>51</v>
      </c>
      <c r="H3" s="389" t="s">
        <v>52</v>
      </c>
      <c r="I3" s="389" t="s">
        <v>53</v>
      </c>
      <c r="J3" s="389" t="s">
        <v>54</v>
      </c>
      <c r="K3" s="389" t="s">
        <v>55</v>
      </c>
      <c r="L3" s="389" t="s">
        <v>56</v>
      </c>
      <c r="M3" s="389" t="s">
        <v>57</v>
      </c>
      <c r="N3" s="389" t="s">
        <v>58</v>
      </c>
      <c r="O3" s="389" t="s">
        <v>59</v>
      </c>
      <c r="P3" s="389" t="s">
        <v>60</v>
      </c>
      <c r="Q3" s="389" t="s">
        <v>61</v>
      </c>
      <c r="R3" s="389" t="s">
        <v>62</v>
      </c>
      <c r="S3" s="389" t="s">
        <v>63</v>
      </c>
      <c r="T3" s="390" t="s">
        <v>64</v>
      </c>
      <c r="U3" s="390"/>
      <c r="V3" s="390"/>
      <c r="W3" s="390"/>
      <c r="X3" s="390"/>
      <c r="Y3" s="390"/>
      <c r="Z3" s="390"/>
      <c r="AA3" s="390"/>
    </row>
    <row r="4" spans="1:29" s="187" customFormat="1" ht="27.75" customHeight="1">
      <c r="A4" s="397"/>
      <c r="B4" s="397"/>
      <c r="C4" s="397"/>
      <c r="D4" s="397"/>
      <c r="E4" s="397"/>
      <c r="F4" s="397"/>
      <c r="G4" s="389"/>
      <c r="H4" s="389"/>
      <c r="I4" s="389"/>
      <c r="J4" s="389"/>
      <c r="K4" s="389"/>
      <c r="L4" s="389"/>
      <c r="M4" s="389"/>
      <c r="N4" s="389"/>
      <c r="O4" s="389"/>
      <c r="P4" s="389"/>
      <c r="Q4" s="389"/>
      <c r="R4" s="389"/>
      <c r="S4" s="389"/>
      <c r="T4" s="391" t="s">
        <v>65</v>
      </c>
      <c r="U4" s="391"/>
      <c r="V4" s="392" t="s">
        <v>66</v>
      </c>
      <c r="W4" s="392" t="s">
        <v>67</v>
      </c>
      <c r="X4" s="392" t="s">
        <v>68</v>
      </c>
      <c r="Y4" s="392" t="s">
        <v>69</v>
      </c>
      <c r="Z4" s="392" t="s">
        <v>70</v>
      </c>
      <c r="AA4" s="392" t="s">
        <v>71</v>
      </c>
    </row>
    <row r="5" spans="1:29" s="187" customFormat="1" ht="14.25" customHeight="1">
      <c r="A5" s="397"/>
      <c r="B5" s="397"/>
      <c r="C5" s="397"/>
      <c r="D5" s="397"/>
      <c r="E5" s="397"/>
      <c r="F5" s="397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186" t="s">
        <v>72</v>
      </c>
      <c r="U5" s="186" t="s">
        <v>73</v>
      </c>
      <c r="V5" s="393"/>
      <c r="W5" s="393"/>
      <c r="X5" s="393"/>
      <c r="Y5" s="393"/>
      <c r="Z5" s="393"/>
      <c r="AA5" s="393"/>
    </row>
    <row r="6" spans="1:29" ht="15" customHeight="1">
      <c r="A6" s="188">
        <v>45839</v>
      </c>
      <c r="B6" s="189">
        <v>18560</v>
      </c>
      <c r="C6" s="190">
        <f>_xlfn.XLOOKUP($A6,'Daily KPI'!$A:$A,'Daily KPI'!AC:AC)</f>
        <v>4.5548387096774192</v>
      </c>
      <c r="D6" s="190">
        <f>_xlfn.XLOOKUP(A6,'Daily KPI'!$A:$A,'Daily KPI'!AD:AD,0)*B6/(_xlfn.XLOOKUP(A6,'Daily KPI'!$A:$A,'Daily KPI'!$AR:$AR))/1000</f>
        <v>69973.934128434179</v>
      </c>
      <c r="E6" s="191">
        <f>IFERROR(D6/(B6*C6),0)</f>
        <v>0.82772356020954163</v>
      </c>
      <c r="F6" s="191">
        <f>IFERROR(D6/(24*1*B6),0)</f>
        <v>0.15708947137310117</v>
      </c>
      <c r="G6" s="190">
        <f>IFERROR(_xlfn.XLOOKUP($A6,Input_Raw!$A:$A,Input_Raw!$DH:$DH),"")</f>
        <v>3.5466696607815451</v>
      </c>
      <c r="H6" s="192">
        <f>IFERROR(D6*(G6/C6),0)</f>
        <v>54485.887434732009</v>
      </c>
      <c r="I6" s="190">
        <f>SUM(Input_Raw!CN99:CZ99)</f>
        <v>28671</v>
      </c>
      <c r="J6" s="193">
        <f>I6*0.3%</f>
        <v>86.013000000000005</v>
      </c>
      <c r="K6" s="192">
        <f>I6-J6</f>
        <v>28584.987000000001</v>
      </c>
      <c r="L6" s="192">
        <f>Z6</f>
        <v>23373</v>
      </c>
      <c r="M6" s="191">
        <f>IFERROR(I6/(B6*G6),0)</f>
        <v>0.43555612860661652</v>
      </c>
      <c r="N6" s="191">
        <f>IFERROR((I6+L6)/(B6*G6),0)</f>
        <v>0.79062757340876666</v>
      </c>
      <c r="O6" s="191">
        <f>IFERROR(I6/(24*1*B6),0)</f>
        <v>6.4365571120689649E-2</v>
      </c>
      <c r="P6" s="191">
        <f>IFERROR((I6+L6)/(24*1*B6),0)</f>
        <v>0.11683728448275862</v>
      </c>
      <c r="Q6" s="194">
        <f>(I6+L6)-H6</f>
        <v>-2441.8874347320088</v>
      </c>
      <c r="R6" s="195">
        <f>N6-E6</f>
        <v>-3.7095986800774972E-2</v>
      </c>
      <c r="S6" s="196"/>
      <c r="T6" s="197">
        <v>0.28541666666666665</v>
      </c>
      <c r="U6" s="197">
        <v>0.77500000000000002</v>
      </c>
      <c r="V6" s="192">
        <f>(U6-T6)*(24*60)</f>
        <v>705</v>
      </c>
      <c r="W6" s="198">
        <v>3.55</v>
      </c>
      <c r="X6" s="321">
        <f>E6</f>
        <v>0.82772356020954163</v>
      </c>
      <c r="Y6" s="192"/>
      <c r="Z6" s="192">
        <v>23373</v>
      </c>
      <c r="AA6" s="196" t="s">
        <v>78</v>
      </c>
      <c r="AC6" s="199"/>
    </row>
    <row r="7" spans="1:29">
      <c r="A7" s="188">
        <v>45840</v>
      </c>
      <c r="B7" s="189">
        <v>18560</v>
      </c>
      <c r="C7" s="190">
        <f>_xlfn.XLOOKUP($A7,'Daily KPI'!$A:$A,'Daily KPI'!AC:AC)</f>
        <v>4.5548387096774192</v>
      </c>
      <c r="D7" s="190">
        <f>_xlfn.XLOOKUP(A7,'Daily KPI'!$A:$A,'Daily KPI'!AD:AD,0)*B7/(_xlfn.XLOOKUP(A7,'Daily KPI'!$A:$A,'Daily KPI'!$AR:$AR))/1000</f>
        <v>69973.934128434179</v>
      </c>
      <c r="E7" s="191">
        <f t="shared" ref="E7:E35" si="0">IFERROR(D7/(B7*C7),0)</f>
        <v>0.82772356020954163</v>
      </c>
      <c r="F7" s="191">
        <f t="shared" ref="F7:F35" si="1">IFERROR(D7/(24*1*B7),0)</f>
        <v>0.15708947137310117</v>
      </c>
      <c r="G7" s="190">
        <f>IFERROR(_xlfn.XLOOKUP($A7,Input_Raw!$A:$A,Input_Raw!$DH:$DH),"")</f>
        <v>3.4986750734870302</v>
      </c>
      <c r="H7" s="192">
        <f>IFERROR(D7*(G7/C7),0)</f>
        <v>53748.56822236727</v>
      </c>
      <c r="I7" s="190">
        <f>SUM(Input_Raw!CN100:CZ100)</f>
        <v>29208</v>
      </c>
      <c r="J7" s="193">
        <f t="shared" ref="J7:J35" si="2">I7*0.3%</f>
        <v>87.623999999999995</v>
      </c>
      <c r="K7" s="192">
        <f t="shared" ref="K7:K35" si="3">I7-J7</f>
        <v>29120.376</v>
      </c>
      <c r="L7" s="192">
        <f t="shared" ref="L7:L35" si="4">Z7</f>
        <v>23057</v>
      </c>
      <c r="M7" s="191">
        <f t="shared" ref="M7:M35" si="5">IFERROR(I7/(B7*G7),0)</f>
        <v>0.44980081416456175</v>
      </c>
      <c r="N7" s="191">
        <f t="shared" ref="N7:N35" si="6">IFERROR((I7+L7)/(B7*G7),0)</f>
        <v>0.80487673076933786</v>
      </c>
      <c r="O7" s="191">
        <f t="shared" ref="O7:O35" si="7">IFERROR(I7/(24*1*B7),0)</f>
        <v>6.5571120689655177E-2</v>
      </c>
      <c r="P7" s="191">
        <f t="shared" ref="P7:P35" si="8">IFERROR((I7+L7)/(24*1*B7),0)</f>
        <v>0.11733342313218391</v>
      </c>
      <c r="Q7" s="194">
        <f t="shared" ref="Q7:Q35" si="9">(I7+L7)-H7</f>
        <v>-1483.5682223672702</v>
      </c>
      <c r="R7" s="195">
        <f t="shared" ref="R7:R35" si="10">N7-E7</f>
        <v>-2.2846829440203775E-2</v>
      </c>
      <c r="S7" s="196"/>
      <c r="T7" s="197">
        <v>0.28263888888888888</v>
      </c>
      <c r="U7" s="197">
        <v>0.75902777777777775</v>
      </c>
      <c r="V7" s="192">
        <f t="shared" ref="V7:V35" si="11">(U7-T7)*(24*60)</f>
        <v>686</v>
      </c>
      <c r="W7" s="198">
        <v>3.5</v>
      </c>
      <c r="X7" s="321">
        <f t="shared" ref="X7:X35" si="12">E7</f>
        <v>0.82772356020954163</v>
      </c>
      <c r="Y7" s="192"/>
      <c r="Z7" s="192">
        <v>23057</v>
      </c>
      <c r="AA7" s="196" t="s">
        <v>78</v>
      </c>
      <c r="AC7" s="199"/>
    </row>
    <row r="8" spans="1:29">
      <c r="A8" s="188">
        <v>45841</v>
      </c>
      <c r="B8" s="189">
        <v>18560</v>
      </c>
      <c r="C8" s="190">
        <f>_xlfn.XLOOKUP($A8,'Daily KPI'!$A:$A,'Daily KPI'!AC:AC)</f>
        <v>4.5548387096774192</v>
      </c>
      <c r="D8" s="190">
        <f>_xlfn.XLOOKUP(A8,'Daily KPI'!$A:$A,'Daily KPI'!AD:AD,0)*B8/(_xlfn.XLOOKUP(A8,'Daily KPI'!$A:$A,'Daily KPI'!$AR:$AR))/1000</f>
        <v>69973.934128434179</v>
      </c>
      <c r="E8" s="191">
        <f t="shared" si="0"/>
        <v>0.82772356020954163</v>
      </c>
      <c r="F8" s="191">
        <f t="shared" si="1"/>
        <v>0.15708947137310117</v>
      </c>
      <c r="G8" s="190">
        <f>IFERROR(_xlfn.XLOOKUP($A8,Input_Raw!$A:$A,Input_Raw!$DH:$DH),"")</f>
        <v>3.3650104211956551</v>
      </c>
      <c r="H8" s="192">
        <f t="shared" ref="H8:H35" si="13">IFERROR(D8*(G8/C8),0)</f>
        <v>51695.138414882567</v>
      </c>
      <c r="I8" s="190">
        <f>SUM(Input_Raw!CN101:CZ101)</f>
        <v>32993</v>
      </c>
      <c r="J8" s="193">
        <f t="shared" si="2"/>
        <v>98.978999999999999</v>
      </c>
      <c r="K8" s="192">
        <f t="shared" si="3"/>
        <v>32894.021000000001</v>
      </c>
      <c r="L8" s="192">
        <f t="shared" si="4"/>
        <v>22169</v>
      </c>
      <c r="M8" s="191">
        <f t="shared" si="5"/>
        <v>0.52827179226840726</v>
      </c>
      <c r="N8" s="191">
        <f t="shared" si="6"/>
        <v>0.88323367396447372</v>
      </c>
      <c r="O8" s="191">
        <f t="shared" si="7"/>
        <v>7.4068336925287359E-2</v>
      </c>
      <c r="P8" s="191">
        <f t="shared" si="8"/>
        <v>0.12383710488505748</v>
      </c>
      <c r="Q8" s="194">
        <f t="shared" si="9"/>
        <v>3466.8615851174327</v>
      </c>
      <c r="R8" s="195">
        <f t="shared" si="10"/>
        <v>5.5510113754932089E-2</v>
      </c>
      <c r="S8" s="196"/>
      <c r="T8" s="197">
        <v>0.26458333333333334</v>
      </c>
      <c r="U8" s="197">
        <v>0.77638888888888891</v>
      </c>
      <c r="V8" s="192">
        <f t="shared" si="11"/>
        <v>737.00000000000011</v>
      </c>
      <c r="W8" s="198">
        <v>3.37</v>
      </c>
      <c r="X8" s="321">
        <f t="shared" si="12"/>
        <v>0.82772356020954163</v>
      </c>
      <c r="Y8" s="198"/>
      <c r="Z8" s="192">
        <v>22169</v>
      </c>
      <c r="AA8" s="196" t="s">
        <v>78</v>
      </c>
      <c r="AC8" s="199"/>
    </row>
    <row r="9" spans="1:29">
      <c r="A9" s="188">
        <v>45842</v>
      </c>
      <c r="B9" s="189">
        <v>18560</v>
      </c>
      <c r="C9" s="190">
        <f>_xlfn.XLOOKUP($A9,'Daily KPI'!$A:$A,'Daily KPI'!AC:AC)</f>
        <v>4.5548387096774192</v>
      </c>
      <c r="D9" s="190">
        <f>_xlfn.XLOOKUP(A9,'Daily KPI'!$A:$A,'Daily KPI'!AD:AD,0)*B9/(_xlfn.XLOOKUP(A9,'Daily KPI'!$A:$A,'Daily KPI'!$AR:$AR))/1000</f>
        <v>69973.934128434179</v>
      </c>
      <c r="E9" s="191">
        <f t="shared" si="0"/>
        <v>0.82772356020954163</v>
      </c>
      <c r="F9" s="191">
        <f t="shared" si="1"/>
        <v>0.15708947137310117</v>
      </c>
      <c r="G9" s="190">
        <f>IFERROR(_xlfn.XLOOKUP($A9,Input_Raw!$A:$A,Input_Raw!$DH:$DH),"")</f>
        <v>4.0424075307377061</v>
      </c>
      <c r="H9" s="192">
        <f t="shared" si="13"/>
        <v>62101.684890651006</v>
      </c>
      <c r="I9" s="190">
        <f>SUM(Input_Raw!CN102:CZ102)</f>
        <v>35743</v>
      </c>
      <c r="J9" s="193">
        <f t="shared" si="2"/>
        <v>107.229</v>
      </c>
      <c r="K9" s="192">
        <f t="shared" si="3"/>
        <v>35635.771000000001</v>
      </c>
      <c r="L9" s="192">
        <f t="shared" si="4"/>
        <v>26637</v>
      </c>
      <c r="M9" s="191">
        <f t="shared" si="5"/>
        <v>0.47640129675488913</v>
      </c>
      <c r="N9" s="191">
        <f t="shared" si="6"/>
        <v>0.83143308876059596</v>
      </c>
      <c r="O9" s="191">
        <f t="shared" si="7"/>
        <v>8.0242007902298851E-2</v>
      </c>
      <c r="P9" s="191">
        <f t="shared" si="8"/>
        <v>0.14004130747126436</v>
      </c>
      <c r="Q9" s="194">
        <f t="shared" si="9"/>
        <v>278.31510934899416</v>
      </c>
      <c r="R9" s="195">
        <f t="shared" si="10"/>
        <v>3.7095285510543308E-3</v>
      </c>
      <c r="S9" s="196"/>
      <c r="T9" s="197">
        <v>0.26527777777777778</v>
      </c>
      <c r="U9" s="197">
        <v>0.77083333333333337</v>
      </c>
      <c r="V9" s="192">
        <f t="shared" si="11"/>
        <v>728</v>
      </c>
      <c r="W9" s="198">
        <v>4.05</v>
      </c>
      <c r="X9" s="321">
        <f t="shared" si="12"/>
        <v>0.82772356020954163</v>
      </c>
      <c r="Y9" s="198"/>
      <c r="Z9" s="192">
        <v>26637</v>
      </c>
      <c r="AA9" s="196" t="s">
        <v>78</v>
      </c>
      <c r="AC9" s="199"/>
    </row>
    <row r="10" spans="1:29">
      <c r="A10" s="188">
        <v>45843</v>
      </c>
      <c r="B10" s="189">
        <v>18560</v>
      </c>
      <c r="C10" s="190">
        <f>_xlfn.XLOOKUP($A10,'Daily KPI'!$A:$A,'Daily KPI'!AC:AC)</f>
        <v>4.5548387096774192</v>
      </c>
      <c r="D10" s="190">
        <f>_xlfn.XLOOKUP(A10,'Daily KPI'!$A:$A,'Daily KPI'!AD:AD,0)*B10/(_xlfn.XLOOKUP(A10,'Daily KPI'!$A:$A,'Daily KPI'!$AR:$AR))/1000</f>
        <v>69973.934128434179</v>
      </c>
      <c r="E10" s="191">
        <f t="shared" si="0"/>
        <v>0.82772356020954163</v>
      </c>
      <c r="F10" s="191">
        <f t="shared" si="1"/>
        <v>0.15708947137310117</v>
      </c>
      <c r="G10" s="190">
        <f>IFERROR(_xlfn.XLOOKUP($A10,Input_Raw!$A:$A,Input_Raw!$DH:$DH),"")</f>
        <v>3.9172524468232082</v>
      </c>
      <c r="H10" s="192">
        <f t="shared" si="13"/>
        <v>60178.983746686245</v>
      </c>
      <c r="I10" s="190">
        <f>SUM(Input_Raw!CN103:CZ103)</f>
        <v>35952</v>
      </c>
      <c r="J10" s="193">
        <f t="shared" si="2"/>
        <v>107.85600000000001</v>
      </c>
      <c r="K10" s="192">
        <f t="shared" si="3"/>
        <v>35844.144</v>
      </c>
      <c r="L10" s="192">
        <f t="shared" si="4"/>
        <v>25815</v>
      </c>
      <c r="M10" s="191">
        <f t="shared" si="5"/>
        <v>0.4944968423181802</v>
      </c>
      <c r="N10" s="191">
        <f t="shared" si="6"/>
        <v>0.84956571148940352</v>
      </c>
      <c r="O10" s="191">
        <f t="shared" si="7"/>
        <v>8.0711206896551729E-2</v>
      </c>
      <c r="P10" s="191">
        <f t="shared" si="8"/>
        <v>0.1386651400862069</v>
      </c>
      <c r="Q10" s="194">
        <f t="shared" si="9"/>
        <v>1588.0162533137554</v>
      </c>
      <c r="R10" s="195">
        <f t="shared" si="10"/>
        <v>2.1842151279861888E-2</v>
      </c>
      <c r="S10" s="196"/>
      <c r="T10" s="197">
        <v>0.27569444444444446</v>
      </c>
      <c r="U10" s="197">
        <v>0.77777777777777779</v>
      </c>
      <c r="V10" s="192">
        <f t="shared" si="11"/>
        <v>723</v>
      </c>
      <c r="W10" s="198">
        <v>3.92</v>
      </c>
      <c r="X10" s="321">
        <f t="shared" si="12"/>
        <v>0.82772356020954163</v>
      </c>
      <c r="Y10" s="198"/>
      <c r="Z10" s="192">
        <v>25815</v>
      </c>
      <c r="AA10" s="196" t="s">
        <v>78</v>
      </c>
      <c r="AC10" s="199"/>
    </row>
    <row r="11" spans="1:29">
      <c r="A11" s="188">
        <v>45844</v>
      </c>
      <c r="B11" s="189">
        <v>18560</v>
      </c>
      <c r="C11" s="190">
        <f>_xlfn.XLOOKUP($A11,'Daily KPI'!$A:$A,'Daily KPI'!AC:AC)</f>
        <v>4.5548387096774192</v>
      </c>
      <c r="D11" s="190">
        <f>_xlfn.XLOOKUP(A11,'Daily KPI'!$A:$A,'Daily KPI'!AD:AD,0)*B11/(_xlfn.XLOOKUP(A11,'Daily KPI'!$A:$A,'Daily KPI'!$AR:$AR))/1000</f>
        <v>69973.934128434179</v>
      </c>
      <c r="E11" s="191">
        <f t="shared" si="0"/>
        <v>0.82772356020954163</v>
      </c>
      <c r="F11" s="191">
        <f t="shared" si="1"/>
        <v>0.15708947137310117</v>
      </c>
      <c r="G11" s="190">
        <f>IFERROR(_xlfn.XLOOKUP($A11,Input_Raw!$A:$A,Input_Raw!$DH:$DH),"")</f>
        <v>4.0426241043115452</v>
      </c>
      <c r="H11" s="192">
        <f t="shared" si="13"/>
        <v>62105.012012851308</v>
      </c>
      <c r="I11" s="190">
        <f>SUM(Input_Raw!CN104:CZ104)</f>
        <v>34719</v>
      </c>
      <c r="J11" s="193">
        <f t="shared" si="2"/>
        <v>104.157</v>
      </c>
      <c r="K11" s="192">
        <f t="shared" si="3"/>
        <v>34614.843000000001</v>
      </c>
      <c r="L11" s="192">
        <f t="shared" si="4"/>
        <v>26637</v>
      </c>
      <c r="M11" s="191">
        <f t="shared" si="5"/>
        <v>0.46272810125160929</v>
      </c>
      <c r="N11" s="191">
        <f t="shared" si="6"/>
        <v>0.81774087330838274</v>
      </c>
      <c r="O11" s="191">
        <f t="shared" si="7"/>
        <v>7.7943157327586207E-2</v>
      </c>
      <c r="P11" s="191">
        <f t="shared" si="8"/>
        <v>0.13774245689655173</v>
      </c>
      <c r="Q11" s="194">
        <f t="shared" si="9"/>
        <v>-749.0120128513081</v>
      </c>
      <c r="R11" s="195">
        <f t="shared" si="10"/>
        <v>-9.9826869011588881E-3</v>
      </c>
      <c r="S11" s="196"/>
      <c r="T11" s="197">
        <v>0.28055555555555556</v>
      </c>
      <c r="U11" s="197">
        <v>0.77986111111111112</v>
      </c>
      <c r="V11" s="192">
        <f t="shared" si="11"/>
        <v>719</v>
      </c>
      <c r="W11" s="198">
        <v>4.05</v>
      </c>
      <c r="X11" s="321">
        <f t="shared" si="12"/>
        <v>0.82772356020954163</v>
      </c>
      <c r="Y11" s="198"/>
      <c r="Z11" s="192">
        <v>26637</v>
      </c>
      <c r="AA11" s="196" t="s">
        <v>78</v>
      </c>
      <c r="AC11" s="199"/>
    </row>
    <row r="12" spans="1:29">
      <c r="A12" s="188">
        <v>45845</v>
      </c>
      <c r="B12" s="189">
        <v>18560</v>
      </c>
      <c r="C12" s="190">
        <f>_xlfn.XLOOKUP($A12,'Daily KPI'!$A:$A,'Daily KPI'!AC:AC)</f>
        <v>4.5548387096774192</v>
      </c>
      <c r="D12" s="190">
        <f>_xlfn.XLOOKUP(A12,'Daily KPI'!$A:$A,'Daily KPI'!AD:AD,0)*B12/(_xlfn.XLOOKUP(A12,'Daily KPI'!$A:$A,'Daily KPI'!$AR:$AR))/1000</f>
        <v>69973.934128434179</v>
      </c>
      <c r="E12" s="191">
        <f t="shared" si="0"/>
        <v>0.82772356020954163</v>
      </c>
      <c r="F12" s="191">
        <f t="shared" si="1"/>
        <v>0.15708947137310117</v>
      </c>
      <c r="G12" s="190">
        <f>IFERROR(_xlfn.XLOOKUP($A12,Input_Raw!$A:$A,Input_Raw!$DH:$DH),"")</f>
        <v>4.976107021490626</v>
      </c>
      <c r="H12" s="192">
        <f t="shared" si="13"/>
        <v>76445.689327709217</v>
      </c>
      <c r="I12" s="190">
        <f>SUM(Input_Raw!CN105:CZ105)</f>
        <v>42402</v>
      </c>
      <c r="J12" s="193">
        <f t="shared" si="2"/>
        <v>127.206</v>
      </c>
      <c r="K12" s="192">
        <f t="shared" si="3"/>
        <v>42274.794000000002</v>
      </c>
      <c r="L12" s="192">
        <f t="shared" si="4"/>
        <v>32790</v>
      </c>
      <c r="M12" s="191">
        <f t="shared" si="5"/>
        <v>0.45911201414575181</v>
      </c>
      <c r="N12" s="191">
        <f t="shared" si="6"/>
        <v>0.81414911012799795</v>
      </c>
      <c r="O12" s="191">
        <f t="shared" si="7"/>
        <v>9.5191271551724133E-2</v>
      </c>
      <c r="P12" s="191">
        <f t="shared" si="8"/>
        <v>0.16880387931034482</v>
      </c>
      <c r="Q12" s="194">
        <f t="shared" si="9"/>
        <v>-1253.6893277092167</v>
      </c>
      <c r="R12" s="195">
        <f t="shared" si="10"/>
        <v>-1.3574450081543676E-2</v>
      </c>
      <c r="S12" s="196"/>
      <c r="T12" s="197">
        <v>0.27083333333333331</v>
      </c>
      <c r="U12" s="197">
        <v>0.7715277777777777</v>
      </c>
      <c r="V12" s="192">
        <f t="shared" si="11"/>
        <v>720.99999999999989</v>
      </c>
      <c r="W12" s="198">
        <v>4.9800000000000004</v>
      </c>
      <c r="X12" s="321">
        <f t="shared" si="12"/>
        <v>0.82772356020954163</v>
      </c>
      <c r="Y12" s="198"/>
      <c r="Z12" s="192">
        <v>32790</v>
      </c>
      <c r="AA12" s="196" t="s">
        <v>78</v>
      </c>
      <c r="AC12" s="199"/>
    </row>
    <row r="13" spans="1:29">
      <c r="A13" s="188">
        <v>45846</v>
      </c>
      <c r="B13" s="189">
        <v>18560</v>
      </c>
      <c r="C13" s="190">
        <f>_xlfn.XLOOKUP($A13,'Daily KPI'!$A:$A,'Daily KPI'!AC:AC)</f>
        <v>4.5548387096774192</v>
      </c>
      <c r="D13" s="190">
        <f>_xlfn.XLOOKUP(A13,'Daily KPI'!$A:$A,'Daily KPI'!AD:AD,0)*B13/(_xlfn.XLOOKUP(A13,'Daily KPI'!$A:$A,'Daily KPI'!$AR:$AR))/1000</f>
        <v>69973.934128434179</v>
      </c>
      <c r="E13" s="191">
        <f t="shared" si="0"/>
        <v>0.82772356020954163</v>
      </c>
      <c r="F13" s="191">
        <f t="shared" si="1"/>
        <v>0.15708947137310117</v>
      </c>
      <c r="G13" s="190">
        <f>IFERROR(_xlfn.XLOOKUP($A13,Input_Raw!$A:$A,Input_Raw!$DH:$DH),"")</f>
        <v>4.0084543333333347</v>
      </c>
      <c r="H13" s="192">
        <f t="shared" si="13"/>
        <v>61580.077222398031</v>
      </c>
      <c r="I13" s="190">
        <f>SUM(Input_Raw!CN106:CZ106)</f>
        <v>32607</v>
      </c>
      <c r="J13" s="193">
        <f t="shared" si="2"/>
        <v>97.820999999999998</v>
      </c>
      <c r="K13" s="192">
        <f t="shared" si="3"/>
        <v>32509.179</v>
      </c>
      <c r="L13" s="192">
        <f t="shared" si="4"/>
        <v>26413</v>
      </c>
      <c r="M13" s="191">
        <f t="shared" si="5"/>
        <v>0.43828431767435028</v>
      </c>
      <c r="N13" s="191">
        <f t="shared" si="6"/>
        <v>0.79331249207655263</v>
      </c>
      <c r="O13" s="191">
        <f t="shared" si="7"/>
        <v>7.3201778017241384E-2</v>
      </c>
      <c r="P13" s="191">
        <f t="shared" si="8"/>
        <v>0.13249820402298851</v>
      </c>
      <c r="Q13" s="194">
        <f t="shared" si="9"/>
        <v>-2560.0772223980312</v>
      </c>
      <c r="R13" s="195">
        <f t="shared" si="10"/>
        <v>-3.4411068132988998E-2</v>
      </c>
      <c r="S13" s="196"/>
      <c r="T13" s="197">
        <v>0.26874999999999999</v>
      </c>
      <c r="U13" s="197">
        <v>0.77430555555555558</v>
      </c>
      <c r="V13" s="192">
        <f t="shared" si="11"/>
        <v>728</v>
      </c>
      <c r="W13" s="198">
        <v>4.01</v>
      </c>
      <c r="X13" s="321">
        <f t="shared" si="12"/>
        <v>0.82772356020954163</v>
      </c>
      <c r="Y13" s="198"/>
      <c r="Z13" s="192">
        <v>26413</v>
      </c>
      <c r="AA13" s="196" t="s">
        <v>78</v>
      </c>
      <c r="AC13" s="199"/>
    </row>
    <row r="14" spans="1:29">
      <c r="A14" s="188">
        <v>45847</v>
      </c>
      <c r="B14" s="189">
        <v>18560</v>
      </c>
      <c r="C14" s="190">
        <f>_xlfn.XLOOKUP($A14,'Daily KPI'!$A:$A,'Daily KPI'!AC:AC)</f>
        <v>4.5548387096774192</v>
      </c>
      <c r="D14" s="190">
        <f>_xlfn.XLOOKUP(A14,'Daily KPI'!$A:$A,'Daily KPI'!AD:AD,0)*B14/(_xlfn.XLOOKUP(A14,'Daily KPI'!$A:$A,'Daily KPI'!$AR:$AR))/1000</f>
        <v>69973.934128434179</v>
      </c>
      <c r="E14" s="191">
        <f t="shared" si="0"/>
        <v>0.82772356020954163</v>
      </c>
      <c r="F14" s="191">
        <f t="shared" si="1"/>
        <v>0.15708947137310117</v>
      </c>
      <c r="G14" s="190">
        <f>IFERROR(_xlfn.XLOOKUP($A14,Input_Raw!$A:$A,Input_Raw!$DH:$DH),"")</f>
        <v>4.0049918648097869</v>
      </c>
      <c r="H14" s="192">
        <f t="shared" si="13"/>
        <v>61526.884879083278</v>
      </c>
      <c r="I14" s="190">
        <f>SUM(Input_Raw!CN107:CZ107)</f>
        <v>36205</v>
      </c>
      <c r="J14" s="193">
        <f t="shared" si="2"/>
        <v>108.61500000000001</v>
      </c>
      <c r="K14" s="192">
        <f t="shared" si="3"/>
        <v>36096.385000000002</v>
      </c>
      <c r="L14" s="192">
        <f t="shared" si="4"/>
        <v>26387</v>
      </c>
      <c r="M14" s="191">
        <f t="shared" si="5"/>
        <v>0.48706726427448793</v>
      </c>
      <c r="N14" s="191">
        <f t="shared" si="6"/>
        <v>0.8420525950964991</v>
      </c>
      <c r="O14" s="191">
        <f t="shared" si="7"/>
        <v>8.1279184626436782E-2</v>
      </c>
      <c r="P14" s="191">
        <f t="shared" si="8"/>
        <v>0.14051724137931035</v>
      </c>
      <c r="Q14" s="194">
        <f t="shared" si="9"/>
        <v>1065.1151209167219</v>
      </c>
      <c r="R14" s="195">
        <f t="shared" si="10"/>
        <v>1.432903488695747E-2</v>
      </c>
      <c r="S14" s="196"/>
      <c r="T14" s="197">
        <v>0.26874999999999999</v>
      </c>
      <c r="U14" s="197">
        <v>0.77638888888888891</v>
      </c>
      <c r="V14" s="192">
        <f t="shared" si="11"/>
        <v>731.00000000000011</v>
      </c>
      <c r="W14" s="198">
        <v>4.01</v>
      </c>
      <c r="X14" s="321">
        <f t="shared" si="12"/>
        <v>0.82772356020954163</v>
      </c>
      <c r="Y14" s="198"/>
      <c r="Z14" s="192">
        <v>26387</v>
      </c>
      <c r="AA14" s="196" t="s">
        <v>78</v>
      </c>
      <c r="AC14" s="199"/>
    </row>
    <row r="15" spans="1:29">
      <c r="A15" s="188">
        <v>45848</v>
      </c>
      <c r="B15" s="189">
        <v>18560</v>
      </c>
      <c r="C15" s="190">
        <f>_xlfn.XLOOKUP($A15,'Daily KPI'!$A:$A,'Daily KPI'!AC:AC)</f>
        <v>4.5548387096774192</v>
      </c>
      <c r="D15" s="190">
        <f>_xlfn.XLOOKUP(A15,'Daily KPI'!$A:$A,'Daily KPI'!AD:AD,0)*B15/(_xlfn.XLOOKUP(A15,'Daily KPI'!$A:$A,'Daily KPI'!$AR:$AR))/1000</f>
        <v>69973.934128434179</v>
      </c>
      <c r="E15" s="191">
        <f t="shared" si="0"/>
        <v>0.82772356020954163</v>
      </c>
      <c r="F15" s="191">
        <f t="shared" si="1"/>
        <v>0.15708947137310117</v>
      </c>
      <c r="G15" s="190">
        <f>IFERROR(_xlfn.XLOOKUP($A15,Input_Raw!$A:$A,Input_Raw!$DH:$DH),"")</f>
        <v>5.3710942438356213</v>
      </c>
      <c r="H15" s="192">
        <f t="shared" si="13"/>
        <v>82513.69999496275</v>
      </c>
      <c r="I15" s="190">
        <f>SUM(Input_Raw!CN108:CZ108)</f>
        <v>41969</v>
      </c>
      <c r="J15" s="193">
        <f t="shared" si="2"/>
        <v>125.907</v>
      </c>
      <c r="K15" s="192">
        <f t="shared" si="3"/>
        <v>41843.093000000001</v>
      </c>
      <c r="L15" s="192">
        <f t="shared" si="4"/>
        <v>35389</v>
      </c>
      <c r="M15" s="191">
        <f t="shared" si="5"/>
        <v>0.42100560392462055</v>
      </c>
      <c r="N15" s="191">
        <f t="shared" si="6"/>
        <v>0.77600494432559264</v>
      </c>
      <c r="O15" s="191">
        <f t="shared" si="7"/>
        <v>9.4219198994252878E-2</v>
      </c>
      <c r="P15" s="191">
        <f t="shared" si="8"/>
        <v>0.17366648706896551</v>
      </c>
      <c r="Q15" s="194">
        <f t="shared" si="9"/>
        <v>-5155.6999949627498</v>
      </c>
      <c r="R15" s="195">
        <f t="shared" si="10"/>
        <v>-5.1718615883948993E-2</v>
      </c>
      <c r="S15" s="196"/>
      <c r="T15" s="197">
        <v>0.26666666666666666</v>
      </c>
      <c r="U15" s="197">
        <v>0.77500000000000002</v>
      </c>
      <c r="V15" s="192">
        <f t="shared" si="11"/>
        <v>732</v>
      </c>
      <c r="W15" s="198">
        <v>5.38</v>
      </c>
      <c r="X15" s="321">
        <f t="shared" si="12"/>
        <v>0.82772356020954163</v>
      </c>
      <c r="Y15" s="198"/>
      <c r="Z15" s="192">
        <v>35389</v>
      </c>
      <c r="AA15" s="196" t="s">
        <v>78</v>
      </c>
      <c r="AC15" s="199"/>
    </row>
    <row r="16" spans="1:29">
      <c r="A16" s="188">
        <v>45849</v>
      </c>
      <c r="B16" s="189">
        <v>18560</v>
      </c>
      <c r="C16" s="190">
        <f>_xlfn.XLOOKUP($A16,'Daily KPI'!$A:$A,'Daily KPI'!AC:AC)</f>
        <v>4.5548387096774192</v>
      </c>
      <c r="D16" s="190">
        <f>_xlfn.XLOOKUP(A16,'Daily KPI'!$A:$A,'Daily KPI'!AD:AD,0)*B16/(_xlfn.XLOOKUP(A16,'Daily KPI'!$A:$A,'Daily KPI'!$AR:$AR))/1000</f>
        <v>69973.934128434179</v>
      </c>
      <c r="E16" s="191">
        <f t="shared" si="0"/>
        <v>0.82772356020954163</v>
      </c>
      <c r="F16" s="191">
        <f t="shared" si="1"/>
        <v>0.15708947137310117</v>
      </c>
      <c r="G16" s="190">
        <f>IFERROR(_xlfn.XLOOKUP($A16,Input_Raw!$A:$A,Input_Raw!$DH:$DH),"")</f>
        <v>4.4412565174129401</v>
      </c>
      <c r="H16" s="192">
        <f t="shared" si="13"/>
        <v>68229.022102725881</v>
      </c>
      <c r="I16" s="190">
        <f>SUM(Input_Raw!CN109:CZ109)</f>
        <v>36765</v>
      </c>
      <c r="J16" s="193">
        <f t="shared" si="2"/>
        <v>110.295</v>
      </c>
      <c r="K16" s="192">
        <f t="shared" si="3"/>
        <v>36654.705000000002</v>
      </c>
      <c r="L16" s="192">
        <f t="shared" si="4"/>
        <v>29263</v>
      </c>
      <c r="M16" s="191">
        <f t="shared" si="5"/>
        <v>0.44601631026290217</v>
      </c>
      <c r="N16" s="191">
        <f t="shared" si="6"/>
        <v>0.80102175803179387</v>
      </c>
      <c r="O16" s="191">
        <f t="shared" si="7"/>
        <v>8.2536368534482762E-2</v>
      </c>
      <c r="P16" s="191">
        <f t="shared" si="8"/>
        <v>0.14823096264367816</v>
      </c>
      <c r="Q16" s="194">
        <f t="shared" si="9"/>
        <v>-2201.0221027258813</v>
      </c>
      <c r="R16" s="195">
        <f t="shared" si="10"/>
        <v>-2.6701802177747758E-2</v>
      </c>
      <c r="S16" s="196"/>
      <c r="T16" s="197">
        <v>0.26944444444444443</v>
      </c>
      <c r="U16" s="197">
        <v>0.77361111111111114</v>
      </c>
      <c r="V16" s="192">
        <f t="shared" si="11"/>
        <v>726</v>
      </c>
      <c r="W16" s="198">
        <v>4.45</v>
      </c>
      <c r="X16" s="321">
        <f t="shared" si="12"/>
        <v>0.82772356020954163</v>
      </c>
      <c r="Y16" s="198"/>
      <c r="Z16" s="192">
        <v>29263</v>
      </c>
      <c r="AA16" s="196" t="s">
        <v>78</v>
      </c>
      <c r="AC16" s="199"/>
    </row>
    <row r="17" spans="1:29">
      <c r="A17" s="188">
        <v>45850</v>
      </c>
      <c r="B17" s="189">
        <v>18560</v>
      </c>
      <c r="C17" s="190">
        <f>_xlfn.XLOOKUP($A17,'Daily KPI'!$A:$A,'Daily KPI'!AC:AC)</f>
        <v>4.5548387096774192</v>
      </c>
      <c r="D17" s="190">
        <f>_xlfn.XLOOKUP(A17,'Daily KPI'!$A:$A,'Daily KPI'!AD:AD,0)*B17/(_xlfn.XLOOKUP(A17,'Daily KPI'!$A:$A,'Daily KPI'!$AR:$AR))/1000</f>
        <v>69973.934128434179</v>
      </c>
      <c r="E17" s="191">
        <f t="shared" si="0"/>
        <v>0.82772356020954163</v>
      </c>
      <c r="F17" s="191">
        <f t="shared" si="1"/>
        <v>0.15708947137310117</v>
      </c>
      <c r="G17" s="190">
        <f>IFERROR(_xlfn.XLOOKUP($A17,Input_Raw!$A:$A,Input_Raw!$DH:$DH),"")</f>
        <v>4.2669145659019341</v>
      </c>
      <c r="H17" s="192">
        <f t="shared" si="13"/>
        <v>65550.685281504426</v>
      </c>
      <c r="I17" s="190">
        <f>SUM(Input_Raw!CN110:CZ110)</f>
        <v>51134</v>
      </c>
      <c r="J17" s="193">
        <f t="shared" si="2"/>
        <v>153.40200000000002</v>
      </c>
      <c r="K17" s="192">
        <f t="shared" si="3"/>
        <v>50980.597999999998</v>
      </c>
      <c r="L17" s="192">
        <f t="shared" si="4"/>
        <v>11868</v>
      </c>
      <c r="M17" s="191">
        <f t="shared" si="5"/>
        <v>0.64568076361052051</v>
      </c>
      <c r="N17" s="191">
        <f t="shared" si="6"/>
        <v>0.79554072572046031</v>
      </c>
      <c r="O17" s="191">
        <f t="shared" si="7"/>
        <v>0.11479436063218391</v>
      </c>
      <c r="P17" s="191">
        <f t="shared" si="8"/>
        <v>0.14143767959770115</v>
      </c>
      <c r="Q17" s="194">
        <f t="shared" si="9"/>
        <v>-2548.6852815044258</v>
      </c>
      <c r="R17" s="195">
        <f t="shared" si="10"/>
        <v>-3.2182834489081324E-2</v>
      </c>
      <c r="S17" s="196"/>
      <c r="T17" s="197">
        <v>0.2638888888888889</v>
      </c>
      <c r="U17" s="197">
        <v>0.77430555555555558</v>
      </c>
      <c r="V17" s="192">
        <f t="shared" si="11"/>
        <v>735.00000000000011</v>
      </c>
      <c r="W17" s="198">
        <v>4.2699999999999996</v>
      </c>
      <c r="X17" s="321">
        <f t="shared" si="12"/>
        <v>0.82772356020954163</v>
      </c>
      <c r="Y17" s="198"/>
      <c r="Z17" s="192">
        <v>11868</v>
      </c>
      <c r="AA17" s="196" t="s">
        <v>1910</v>
      </c>
      <c r="AC17" s="199"/>
    </row>
    <row r="18" spans="1:29">
      <c r="A18" s="188">
        <v>45851</v>
      </c>
      <c r="B18" s="189">
        <v>18560</v>
      </c>
      <c r="C18" s="190">
        <f>_xlfn.XLOOKUP($A18,'Daily KPI'!$A:$A,'Daily KPI'!AC:AC)</f>
        <v>4.5548387096774192</v>
      </c>
      <c r="D18" s="190">
        <f>_xlfn.XLOOKUP(A18,'Daily KPI'!$A:$A,'Daily KPI'!AD:AD,0)*B18/(_xlfn.XLOOKUP(A18,'Daily KPI'!$A:$A,'Daily KPI'!$AR:$AR))/1000</f>
        <v>69973.934128434179</v>
      </c>
      <c r="E18" s="191">
        <f t="shared" si="0"/>
        <v>0.82772356020954163</v>
      </c>
      <c r="F18" s="191">
        <f t="shared" si="1"/>
        <v>0.15708947137310117</v>
      </c>
      <c r="G18" s="190">
        <f>IFERROR(_xlfn.XLOOKUP($A18,Input_Raw!$A:$A,Input_Raw!$DH:$DH),"")</f>
        <v>4.3374229165545097</v>
      </c>
      <c r="H18" s="192">
        <f t="shared" si="13"/>
        <v>66633.873292879114</v>
      </c>
      <c r="I18" s="190">
        <f>SUM(Input_Raw!CN111:CZ111)</f>
        <v>49042</v>
      </c>
      <c r="J18" s="193">
        <f t="shared" si="2"/>
        <v>147.126</v>
      </c>
      <c r="K18" s="192">
        <f t="shared" si="3"/>
        <v>48894.874000000003</v>
      </c>
      <c r="L18" s="192">
        <f t="shared" si="4"/>
        <v>11250</v>
      </c>
      <c r="M18" s="191">
        <f t="shared" si="5"/>
        <v>0.60919794743695876</v>
      </c>
      <c r="N18" s="191">
        <f t="shared" si="6"/>
        <v>0.74894503990190286</v>
      </c>
      <c r="O18" s="191">
        <f t="shared" si="7"/>
        <v>0.11009788074712644</v>
      </c>
      <c r="P18" s="191">
        <f t="shared" si="8"/>
        <v>0.13535380747126438</v>
      </c>
      <c r="Q18" s="194">
        <f t="shared" si="9"/>
        <v>-6341.8732928791142</v>
      </c>
      <c r="R18" s="195">
        <f t="shared" si="10"/>
        <v>-7.8778520307638766E-2</v>
      </c>
      <c r="S18" s="196"/>
      <c r="T18" s="197">
        <v>0.26527777777777778</v>
      </c>
      <c r="U18" s="197">
        <v>0.76388888888888884</v>
      </c>
      <c r="V18" s="192">
        <f t="shared" si="11"/>
        <v>717.99999999999989</v>
      </c>
      <c r="W18" s="198">
        <v>4.34</v>
      </c>
      <c r="X18" s="321">
        <f t="shared" si="12"/>
        <v>0.82772356020954163</v>
      </c>
      <c r="Y18" s="198"/>
      <c r="Z18" s="192">
        <v>11250</v>
      </c>
      <c r="AA18" s="196" t="s">
        <v>1910</v>
      </c>
      <c r="AC18" s="199"/>
    </row>
    <row r="19" spans="1:29">
      <c r="A19" s="188">
        <v>45852</v>
      </c>
      <c r="B19" s="189">
        <v>18560</v>
      </c>
      <c r="C19" s="190">
        <f>_xlfn.XLOOKUP($A19,'Daily KPI'!$A:$A,'Daily KPI'!AC:AC)</f>
        <v>4.5548387096774192</v>
      </c>
      <c r="D19" s="190">
        <f>_xlfn.XLOOKUP(A19,'Daily KPI'!$A:$A,'Daily KPI'!AD:AD,0)*B19/(_xlfn.XLOOKUP(A19,'Daily KPI'!$A:$A,'Daily KPI'!$AR:$AR))/1000</f>
        <v>69973.934128434179</v>
      </c>
      <c r="E19" s="191">
        <f t="shared" si="0"/>
        <v>0.82772356020954163</v>
      </c>
      <c r="F19" s="191">
        <f t="shared" si="1"/>
        <v>0.15708947137310117</v>
      </c>
      <c r="G19" s="190">
        <f>IFERROR(_xlfn.XLOOKUP($A19,Input_Raw!$A:$A,Input_Raw!$DH:$DH),"")</f>
        <v>5.1330299623955531</v>
      </c>
      <c r="H19" s="192">
        <f t="shared" si="13"/>
        <v>78856.425740129649</v>
      </c>
      <c r="I19" s="190">
        <f>SUM(Input_Raw!CN112:CZ112)</f>
        <v>55977</v>
      </c>
      <c r="J19" s="193">
        <f t="shared" si="2"/>
        <v>167.93100000000001</v>
      </c>
      <c r="K19" s="192">
        <f t="shared" si="3"/>
        <v>55809.069000000003</v>
      </c>
      <c r="L19" s="192">
        <f t="shared" si="4"/>
        <v>21432</v>
      </c>
      <c r="M19" s="191">
        <f t="shared" si="5"/>
        <v>0.58756761157982107</v>
      </c>
      <c r="N19" s="191">
        <f t="shared" si="6"/>
        <v>0.81253052583708252</v>
      </c>
      <c r="O19" s="191">
        <f t="shared" si="7"/>
        <v>0.12566675646551725</v>
      </c>
      <c r="P19" s="191">
        <f t="shared" si="8"/>
        <v>0.17378098060344827</v>
      </c>
      <c r="Q19" s="194">
        <f t="shared" si="9"/>
        <v>-1447.4257401296491</v>
      </c>
      <c r="R19" s="195">
        <f t="shared" si="10"/>
        <v>-1.5193034372459113E-2</v>
      </c>
      <c r="S19" s="196"/>
      <c r="T19" s="197">
        <v>0.27013888888888887</v>
      </c>
      <c r="U19" s="197">
        <v>0.77777777777777779</v>
      </c>
      <c r="V19" s="192">
        <f t="shared" si="11"/>
        <v>731.00000000000011</v>
      </c>
      <c r="W19" s="198">
        <v>5.0999999999999996</v>
      </c>
      <c r="X19" s="321">
        <f t="shared" si="12"/>
        <v>0.82772356020954163</v>
      </c>
      <c r="Y19" s="198"/>
      <c r="Z19" s="192">
        <v>21432</v>
      </c>
      <c r="AA19" s="196" t="s">
        <v>1914</v>
      </c>
      <c r="AC19" s="199"/>
    </row>
    <row r="20" spans="1:29">
      <c r="A20" s="188">
        <v>45853</v>
      </c>
      <c r="B20" s="189">
        <v>18560</v>
      </c>
      <c r="C20" s="190">
        <f>_xlfn.XLOOKUP($A20,'Daily KPI'!$A:$A,'Daily KPI'!AC:AC)</f>
        <v>4.5548387096774192</v>
      </c>
      <c r="D20" s="190">
        <f>_xlfn.XLOOKUP(A20,'Daily KPI'!$A:$A,'Daily KPI'!AD:AD,0)*B20/(_xlfn.XLOOKUP(A20,'Daily KPI'!$A:$A,'Daily KPI'!$AR:$AR))/1000</f>
        <v>69973.934128434179</v>
      </c>
      <c r="E20" s="191">
        <f t="shared" si="0"/>
        <v>0.82772356020954163</v>
      </c>
      <c r="F20" s="191">
        <f t="shared" si="1"/>
        <v>0.15708947137310117</v>
      </c>
      <c r="G20" s="190">
        <f>IFERROR(_xlfn.XLOOKUP($A20,Input_Raw!$A:$A,Input_Raw!$DH:$DH),"")</f>
        <v>3.6468722696420306</v>
      </c>
      <c r="H20" s="192">
        <f t="shared" si="13"/>
        <v>56025.254951084178</v>
      </c>
      <c r="I20" s="190">
        <f>SUM(Input_Raw!CN113:CZ113)</f>
        <v>48950</v>
      </c>
      <c r="J20" s="193">
        <f t="shared" si="2"/>
        <v>146.85</v>
      </c>
      <c r="K20" s="192">
        <f t="shared" si="3"/>
        <v>48803.15</v>
      </c>
      <c r="L20" s="192">
        <f t="shared" si="4"/>
        <v>6689</v>
      </c>
      <c r="M20" s="191">
        <f t="shared" si="5"/>
        <v>0.72319292982481975</v>
      </c>
      <c r="N20" s="191">
        <f t="shared" si="6"/>
        <v>0.82201698513836874</v>
      </c>
      <c r="O20" s="191">
        <f t="shared" si="7"/>
        <v>0.1098913433908046</v>
      </c>
      <c r="P20" s="191">
        <f t="shared" si="8"/>
        <v>0.12490795617816092</v>
      </c>
      <c r="Q20" s="194">
        <f t="shared" si="9"/>
        <v>-386.25495108417817</v>
      </c>
      <c r="R20" s="195">
        <f t="shared" si="10"/>
        <v>-5.7065750711728924E-3</v>
      </c>
      <c r="S20" s="196"/>
      <c r="T20" s="197">
        <v>0.27013888888888887</v>
      </c>
      <c r="U20" s="197">
        <v>0.7715277777777777</v>
      </c>
      <c r="V20" s="192">
        <f t="shared" si="11"/>
        <v>722</v>
      </c>
      <c r="W20" s="198">
        <v>3.65</v>
      </c>
      <c r="X20" s="321">
        <f t="shared" si="12"/>
        <v>0.82772356020954163</v>
      </c>
      <c r="Y20" s="198"/>
      <c r="Z20" s="192">
        <v>6689</v>
      </c>
      <c r="AA20" s="196" t="s">
        <v>1914</v>
      </c>
      <c r="AC20" s="199"/>
    </row>
    <row r="21" spans="1:29">
      <c r="A21" s="188">
        <v>45854</v>
      </c>
      <c r="B21" s="189">
        <v>18560</v>
      </c>
      <c r="C21" s="190">
        <f>_xlfn.XLOOKUP($A21,'Daily KPI'!$A:$A,'Daily KPI'!AC:AC)</f>
        <v>4.5548387096774192</v>
      </c>
      <c r="D21" s="190">
        <f>_xlfn.XLOOKUP(A21,'Daily KPI'!$A:$A,'Daily KPI'!AD:AD,0)*B21/(_xlfn.XLOOKUP(A21,'Daily KPI'!$A:$A,'Daily KPI'!$AR:$AR))/1000</f>
        <v>69973.934128434179</v>
      </c>
      <c r="E21" s="191">
        <f t="shared" si="0"/>
        <v>0.82772356020954163</v>
      </c>
      <c r="F21" s="191">
        <f t="shared" si="1"/>
        <v>0.15708947137310117</v>
      </c>
      <c r="G21" s="190">
        <f>IFERROR(_xlfn.XLOOKUP($A21,Input_Raw!$A:$A,Input_Raw!$DH:$DH),"")</f>
        <v>2.4199799116438343</v>
      </c>
      <c r="H21" s="192">
        <f t="shared" si="13"/>
        <v>37177.060643162098</v>
      </c>
      <c r="I21" s="190">
        <f>SUM(Input_Raw!CN114:CZ114)</f>
        <v>32823</v>
      </c>
      <c r="J21" s="193">
        <f t="shared" si="2"/>
        <v>98.469000000000008</v>
      </c>
      <c r="K21" s="192">
        <f t="shared" si="3"/>
        <v>32724.530999999999</v>
      </c>
      <c r="L21" s="192">
        <f t="shared" si="4"/>
        <v>5076</v>
      </c>
      <c r="M21" s="191">
        <f t="shared" si="5"/>
        <v>0.73078317507478374</v>
      </c>
      <c r="N21" s="191">
        <f t="shared" si="6"/>
        <v>0.84379707985739361</v>
      </c>
      <c r="O21" s="191">
        <f t="shared" si="7"/>
        <v>7.3686691810344832E-2</v>
      </c>
      <c r="P21" s="191">
        <f t="shared" si="8"/>
        <v>8.5082165948275862E-2</v>
      </c>
      <c r="Q21" s="194">
        <f t="shared" si="9"/>
        <v>721.93935683790187</v>
      </c>
      <c r="R21" s="195">
        <f t="shared" si="10"/>
        <v>1.6073519647851975E-2</v>
      </c>
      <c r="S21" s="196"/>
      <c r="T21" s="197">
        <v>0.26597222222222222</v>
      </c>
      <c r="U21" s="197">
        <v>0.77361111111111114</v>
      </c>
      <c r="V21" s="192">
        <f t="shared" si="11"/>
        <v>731.00000000000011</v>
      </c>
      <c r="W21" s="198">
        <v>2.42</v>
      </c>
      <c r="X21" s="321">
        <f t="shared" si="12"/>
        <v>0.82772356020954163</v>
      </c>
      <c r="Y21" s="198"/>
      <c r="Z21" s="192">
        <v>5076</v>
      </c>
      <c r="AA21" s="196" t="s">
        <v>1914</v>
      </c>
      <c r="AC21" s="199"/>
    </row>
    <row r="22" spans="1:29">
      <c r="A22" s="188">
        <v>45855</v>
      </c>
      <c r="B22" s="189">
        <v>18560</v>
      </c>
      <c r="C22" s="190">
        <f>_xlfn.XLOOKUP($A22,'Daily KPI'!$A:$A,'Daily KPI'!AC:AC)</f>
        <v>4.5548387096774192</v>
      </c>
      <c r="D22" s="190">
        <f>_xlfn.XLOOKUP(A22,'Daily KPI'!$A:$A,'Daily KPI'!AD:AD,0)*B22/(_xlfn.XLOOKUP(A22,'Daily KPI'!$A:$A,'Daily KPI'!$AR:$AR))/1000</f>
        <v>69973.934128434179</v>
      </c>
      <c r="E22" s="191">
        <f t="shared" si="0"/>
        <v>0.82772356020954163</v>
      </c>
      <c r="F22" s="191">
        <f t="shared" si="1"/>
        <v>0.15708947137310117</v>
      </c>
      <c r="G22" s="190">
        <f>IFERROR(_xlfn.XLOOKUP($A22,Input_Raw!$A:$A,Input_Raw!$DH:$DH),"")</f>
        <v>3.0119748648901394</v>
      </c>
      <c r="H22" s="192">
        <f t="shared" si="13"/>
        <v>46271.612284433315</v>
      </c>
      <c r="I22" s="190">
        <f>SUM(Input_Raw!CN115:CZ115)</f>
        <v>45054</v>
      </c>
      <c r="J22" s="193">
        <f t="shared" si="2"/>
        <v>135.16200000000001</v>
      </c>
      <c r="K22" s="192">
        <f t="shared" si="3"/>
        <v>44918.838000000003</v>
      </c>
      <c r="L22" s="192">
        <f t="shared" si="4"/>
        <v>5524</v>
      </c>
      <c r="M22" s="191">
        <f t="shared" si="5"/>
        <v>0.80594246538123204</v>
      </c>
      <c r="N22" s="191">
        <f t="shared" si="6"/>
        <v>0.90475780206090362</v>
      </c>
      <c r="O22" s="191">
        <f t="shared" si="7"/>
        <v>0.10114493534482759</v>
      </c>
      <c r="P22" s="191">
        <f t="shared" si="8"/>
        <v>0.1135461566091954</v>
      </c>
      <c r="Q22" s="194">
        <f t="shared" si="9"/>
        <v>4306.3877155666851</v>
      </c>
      <c r="R22" s="195">
        <f t="shared" si="10"/>
        <v>7.7034241851361984E-2</v>
      </c>
      <c r="S22" s="200"/>
      <c r="T22" s="197">
        <v>0.28263888888888888</v>
      </c>
      <c r="U22" s="197">
        <v>0.77430555555555558</v>
      </c>
      <c r="V22" s="192">
        <f>(U22-T22)*(24*60)</f>
        <v>708</v>
      </c>
      <c r="W22" s="198">
        <v>3.01</v>
      </c>
      <c r="X22" s="321">
        <f t="shared" si="12"/>
        <v>0.82772356020954163</v>
      </c>
      <c r="Y22" s="198"/>
      <c r="Z22" s="192">
        <v>5524</v>
      </c>
      <c r="AA22" s="196" t="s">
        <v>1914</v>
      </c>
      <c r="AC22" s="199"/>
    </row>
    <row r="23" spans="1:29" s="201" customFormat="1">
      <c r="A23" s="188">
        <v>45856</v>
      </c>
      <c r="B23" s="189">
        <v>18560</v>
      </c>
      <c r="C23" s="190">
        <f>_xlfn.XLOOKUP($A23,'Daily KPI'!$A:$A,'Daily KPI'!AC:AC)</f>
        <v>4.5548387096774192</v>
      </c>
      <c r="D23" s="190">
        <f>_xlfn.XLOOKUP(A23,'Daily KPI'!$A:$A,'Daily KPI'!AD:AD,0)*B23/(_xlfn.XLOOKUP(A23,'Daily KPI'!$A:$A,'Daily KPI'!$AR:$AR))/1000</f>
        <v>69973.934128434179</v>
      </c>
      <c r="E23" s="191">
        <f t="shared" si="0"/>
        <v>0.82772356020954163</v>
      </c>
      <c r="F23" s="191">
        <f t="shared" si="1"/>
        <v>0.15708947137310117</v>
      </c>
      <c r="G23" s="190">
        <f>IFERROR(_xlfn.XLOOKUP($A23,Input_Raw!$A:$A,Input_Raw!$DH:$DH),"")</f>
        <v>3.1062634776828091</v>
      </c>
      <c r="H23" s="192">
        <f t="shared" si="13"/>
        <v>47720.125744766789</v>
      </c>
      <c r="I23" s="190">
        <f>SUM(Input_Raw!CN116:CZ116)</f>
        <v>41257</v>
      </c>
      <c r="J23" s="193">
        <f t="shared" si="2"/>
        <v>123.771</v>
      </c>
      <c r="K23" s="192">
        <f t="shared" si="3"/>
        <v>41133.228999999999</v>
      </c>
      <c r="L23" s="192">
        <f t="shared" si="4"/>
        <v>3739</v>
      </c>
      <c r="M23" s="191">
        <f t="shared" si="5"/>
        <v>0.71561820910143004</v>
      </c>
      <c r="N23" s="191">
        <f t="shared" si="6"/>
        <v>0.78047257281741145</v>
      </c>
      <c r="O23" s="191">
        <f t="shared" si="7"/>
        <v>9.2620779454022986E-2</v>
      </c>
      <c r="P23" s="191">
        <f t="shared" si="8"/>
        <v>0.10101472701149425</v>
      </c>
      <c r="Q23" s="194">
        <f t="shared" si="9"/>
        <v>-2724.1257447667886</v>
      </c>
      <c r="R23" s="195">
        <f t="shared" si="10"/>
        <v>-4.7250987392130184E-2</v>
      </c>
      <c r="S23" s="200"/>
      <c r="T23" s="197">
        <v>0.2722222222222222</v>
      </c>
      <c r="U23" s="197">
        <v>0.74305555555555558</v>
      </c>
      <c r="V23" s="192">
        <f t="shared" si="11"/>
        <v>678.00000000000011</v>
      </c>
      <c r="W23" s="198">
        <v>3.11</v>
      </c>
      <c r="X23" s="321">
        <f t="shared" si="12"/>
        <v>0.82772356020954163</v>
      </c>
      <c r="Y23" s="198"/>
      <c r="Z23" s="192">
        <v>3739</v>
      </c>
      <c r="AA23" s="196" t="s">
        <v>1931</v>
      </c>
      <c r="AC23" s="199"/>
    </row>
    <row r="24" spans="1:29" s="201" customFormat="1">
      <c r="A24" s="188">
        <v>45857</v>
      </c>
      <c r="B24" s="189">
        <v>18560</v>
      </c>
      <c r="C24" s="190">
        <f>_xlfn.XLOOKUP($A24,'Daily KPI'!$A:$A,'Daily KPI'!AC:AC)</f>
        <v>4.5548387096774192</v>
      </c>
      <c r="D24" s="190">
        <f>_xlfn.XLOOKUP(A24,'Daily KPI'!$A:$A,'Daily KPI'!AD:AD,0)*B24/(_xlfn.XLOOKUP(A24,'Daily KPI'!$A:$A,'Daily KPI'!$AR:$AR))/1000</f>
        <v>69973.934128434179</v>
      </c>
      <c r="E24" s="191">
        <f t="shared" si="0"/>
        <v>0.82772356020954163</v>
      </c>
      <c r="F24" s="191">
        <f t="shared" si="1"/>
        <v>0.15708947137310117</v>
      </c>
      <c r="G24" s="190">
        <f>IFERROR(_xlfn.XLOOKUP($A24,Input_Raw!$A:$A,Input_Raw!$DH:$DH),"")</f>
        <v>4.1898770539682513</v>
      </c>
      <c r="H24" s="192">
        <f t="shared" si="13"/>
        <v>64367.19270820808</v>
      </c>
      <c r="I24" s="190">
        <f>SUM(Input_Raw!CN117:CZ117)</f>
        <v>54212</v>
      </c>
      <c r="J24" s="193">
        <f t="shared" si="2"/>
        <v>162.636</v>
      </c>
      <c r="K24" s="192">
        <f t="shared" si="3"/>
        <v>54049.364000000001</v>
      </c>
      <c r="L24" s="192">
        <f t="shared" si="4"/>
        <v>4482</v>
      </c>
      <c r="M24" s="191">
        <f t="shared" si="5"/>
        <v>0.69713386211354123</v>
      </c>
      <c r="N24" s="191">
        <f t="shared" si="6"/>
        <v>0.75476969864406751</v>
      </c>
      <c r="O24" s="191">
        <f t="shared" si="7"/>
        <v>0.12170438218390804</v>
      </c>
      <c r="P24" s="191">
        <f t="shared" si="8"/>
        <v>0.13176634339080459</v>
      </c>
      <c r="Q24" s="194">
        <f t="shared" si="9"/>
        <v>-5673.1927082080801</v>
      </c>
      <c r="R24" s="195">
        <f t="shared" si="10"/>
        <v>-7.2953861565474121E-2</v>
      </c>
      <c r="S24" s="200"/>
      <c r="T24" s="197">
        <v>0.26180555555555557</v>
      </c>
      <c r="U24" s="197">
        <v>0.77430555555555558</v>
      </c>
      <c r="V24" s="192">
        <f t="shared" si="11"/>
        <v>737.99999999999989</v>
      </c>
      <c r="W24" s="198">
        <v>4.1900000000000004</v>
      </c>
      <c r="X24" s="321">
        <f t="shared" si="12"/>
        <v>0.82772356020954163</v>
      </c>
      <c r="Y24" s="198"/>
      <c r="Z24" s="192">
        <v>4482</v>
      </c>
      <c r="AA24" s="196" t="s">
        <v>1932</v>
      </c>
      <c r="AC24" s="199"/>
    </row>
    <row r="25" spans="1:29">
      <c r="A25" s="188">
        <v>45858</v>
      </c>
      <c r="B25" s="189">
        <v>18560</v>
      </c>
      <c r="C25" s="190">
        <f>_xlfn.XLOOKUP($A25,'Daily KPI'!$A:$A,'Daily KPI'!AC:AC)</f>
        <v>4.5548387096774192</v>
      </c>
      <c r="D25" s="190">
        <f>_xlfn.XLOOKUP(A25,'Daily KPI'!$A:$A,'Daily KPI'!AD:AD,0)*B25/(_xlfn.XLOOKUP(A25,'Daily KPI'!$A:$A,'Daily KPI'!$AR:$AR))/1000</f>
        <v>69973.934128434179</v>
      </c>
      <c r="E25" s="191">
        <f t="shared" si="0"/>
        <v>0.82772356020954163</v>
      </c>
      <c r="F25" s="191">
        <f t="shared" si="1"/>
        <v>0.15708947137310117</v>
      </c>
      <c r="G25" s="190">
        <f>IFERROR(_xlfn.XLOOKUP($A25,Input_Raw!$A:$A,Input_Raw!$DH:$DH),"")</f>
        <v>3.7645494619385351</v>
      </c>
      <c r="H25" s="192">
        <f t="shared" si="13"/>
        <v>57833.076616575789</v>
      </c>
      <c r="I25" s="190">
        <f>SUM(Input_Raw!CN118:CZ118)</f>
        <v>57016</v>
      </c>
      <c r="J25" s="193">
        <f t="shared" si="2"/>
        <v>171.048</v>
      </c>
      <c r="K25" s="192">
        <f t="shared" si="3"/>
        <v>56844.951999999997</v>
      </c>
      <c r="L25" s="192">
        <f t="shared" si="4"/>
        <v>1332</v>
      </c>
      <c r="M25" s="191">
        <f t="shared" si="5"/>
        <v>0.81602932560189778</v>
      </c>
      <c r="N25" s="191">
        <f t="shared" si="6"/>
        <v>0.83509329118527309</v>
      </c>
      <c r="O25" s="191">
        <f t="shared" si="7"/>
        <v>0.12799928160919541</v>
      </c>
      <c r="P25" s="191">
        <f t="shared" si="8"/>
        <v>0.13098958333333333</v>
      </c>
      <c r="Q25" s="194">
        <f t="shared" si="9"/>
        <v>514.92338342421135</v>
      </c>
      <c r="R25" s="195">
        <f t="shared" si="10"/>
        <v>7.3697309757314589E-3</v>
      </c>
      <c r="S25" s="200"/>
      <c r="T25" s="197">
        <v>0.28402777777777777</v>
      </c>
      <c r="U25" s="197">
        <v>0.77013888888888893</v>
      </c>
      <c r="V25" s="192">
        <f t="shared" si="11"/>
        <v>700.00000000000011</v>
      </c>
      <c r="W25" s="198">
        <v>3.77</v>
      </c>
      <c r="X25" s="321">
        <f t="shared" si="12"/>
        <v>0.82772356020954163</v>
      </c>
      <c r="Y25" s="198"/>
      <c r="Z25" s="192">
        <v>1332</v>
      </c>
      <c r="AA25" s="196" t="s">
        <v>1932</v>
      </c>
      <c r="AC25" s="199"/>
    </row>
    <row r="26" spans="1:29">
      <c r="A26" s="188">
        <v>45859</v>
      </c>
      <c r="B26" s="189">
        <v>18560</v>
      </c>
      <c r="C26" s="190">
        <f>_xlfn.XLOOKUP($A26,'Daily KPI'!$A:$A,'Daily KPI'!AC:AC)</f>
        <v>4.5548387096774192</v>
      </c>
      <c r="D26" s="190">
        <f>_xlfn.XLOOKUP(A26,'Daily KPI'!$A:$A,'Daily KPI'!AD:AD,0)*B26/(_xlfn.XLOOKUP(A26,'Daily KPI'!$A:$A,'Daily KPI'!$AR:$AR))/1000</f>
        <v>69973.934128434179</v>
      </c>
      <c r="E26" s="191">
        <f t="shared" si="0"/>
        <v>0.82772356020954163</v>
      </c>
      <c r="F26" s="191">
        <f t="shared" si="1"/>
        <v>0.15708947137310117</v>
      </c>
      <c r="G26" s="190">
        <f>IFERROR(_xlfn.XLOOKUP($A26,Input_Raw!$A:$A,Input_Raw!$DH:$DH),"")</f>
        <v>2.5455406397306382</v>
      </c>
      <c r="H26" s="192">
        <f t="shared" si="13"/>
        <v>39105.993515713031</v>
      </c>
      <c r="I26" s="190">
        <f>SUM(Input_Raw!CN119:CZ119)</f>
        <v>36936</v>
      </c>
      <c r="J26" s="193">
        <f t="shared" si="2"/>
        <v>110.80800000000001</v>
      </c>
      <c r="K26" s="192">
        <f t="shared" si="3"/>
        <v>36825.192000000003</v>
      </c>
      <c r="L26" s="192">
        <f t="shared" si="4"/>
        <v>900</v>
      </c>
      <c r="M26" s="191">
        <f t="shared" si="5"/>
        <v>0.78179313888586632</v>
      </c>
      <c r="N26" s="191">
        <f t="shared" si="6"/>
        <v>0.80084267930706188</v>
      </c>
      <c r="O26" s="191">
        <f t="shared" si="7"/>
        <v>8.2920258620689649E-2</v>
      </c>
      <c r="P26" s="191">
        <f t="shared" si="8"/>
        <v>8.4940732758620685E-2</v>
      </c>
      <c r="Q26" s="194">
        <f t="shared" si="9"/>
        <v>-1269.9935157130312</v>
      </c>
      <c r="R26" s="195">
        <f t="shared" si="10"/>
        <v>-2.6880880902479753E-2</v>
      </c>
      <c r="S26" s="196"/>
      <c r="T26" s="197">
        <v>0.29097222222222224</v>
      </c>
      <c r="U26" s="197">
        <v>0.76736111111111116</v>
      </c>
      <c r="V26" s="192">
        <f t="shared" si="11"/>
        <v>686</v>
      </c>
      <c r="W26" s="198">
        <v>2.5499999999999998</v>
      </c>
      <c r="X26" s="321">
        <f t="shared" si="12"/>
        <v>0.82772356020954163</v>
      </c>
      <c r="Y26" s="198"/>
      <c r="Z26" s="192">
        <v>900</v>
      </c>
      <c r="AA26" s="196" t="s">
        <v>1932</v>
      </c>
      <c r="AC26" s="199"/>
    </row>
    <row r="27" spans="1:29">
      <c r="A27" s="188">
        <v>45860</v>
      </c>
      <c r="B27" s="189">
        <v>18560</v>
      </c>
      <c r="C27" s="190">
        <f>_xlfn.XLOOKUP($A27,'Daily KPI'!$A:$A,'Daily KPI'!AC:AC)</f>
        <v>4.5548387096774192</v>
      </c>
      <c r="D27" s="190">
        <f>_xlfn.XLOOKUP(A27,'Daily KPI'!$A:$A,'Daily KPI'!AD:AD,0)*B27/(_xlfn.XLOOKUP(A27,'Daily KPI'!$A:$A,'Daily KPI'!$AR:$AR))/1000</f>
        <v>69973.934128434179</v>
      </c>
      <c r="E27" s="191">
        <f t="shared" si="0"/>
        <v>0.82772356020954163</v>
      </c>
      <c r="F27" s="191">
        <f t="shared" si="1"/>
        <v>0.15708947137310117</v>
      </c>
      <c r="G27" s="190">
        <f>IFERROR(_xlfn.XLOOKUP($A27,Input_Raw!$A:$A,Input_Raw!$DH:$DH),"")</f>
        <v>2.7543619278892075</v>
      </c>
      <c r="H27" s="192">
        <f t="shared" si="13"/>
        <v>42314.020845237806</v>
      </c>
      <c r="I27" s="190">
        <f>SUM(Input_Raw!CN120:CZ120)</f>
        <v>46026</v>
      </c>
      <c r="J27" s="193">
        <f t="shared" si="2"/>
        <v>138.078</v>
      </c>
      <c r="K27" s="192">
        <f t="shared" si="3"/>
        <v>45887.921999999999</v>
      </c>
      <c r="L27" s="192">
        <f t="shared" si="4"/>
        <v>974</v>
      </c>
      <c r="M27" s="191">
        <f t="shared" si="5"/>
        <v>0.90033525108715662</v>
      </c>
      <c r="N27" s="191">
        <f t="shared" si="6"/>
        <v>0.91938810240073787</v>
      </c>
      <c r="O27" s="191">
        <f t="shared" si="7"/>
        <v>0.1033270474137931</v>
      </c>
      <c r="P27" s="191">
        <f t="shared" si="8"/>
        <v>0.10551364942528736</v>
      </c>
      <c r="Q27" s="194">
        <f t="shared" si="9"/>
        <v>4685.9791547621935</v>
      </c>
      <c r="R27" s="195">
        <f t="shared" si="10"/>
        <v>9.1664542191196241E-2</v>
      </c>
      <c r="S27" s="196"/>
      <c r="T27" s="197">
        <v>0.26944444444444443</v>
      </c>
      <c r="U27" s="197">
        <v>0.75</v>
      </c>
      <c r="V27" s="192">
        <f t="shared" si="11"/>
        <v>692</v>
      </c>
      <c r="W27" s="198">
        <v>2.76</v>
      </c>
      <c r="X27" s="321">
        <f t="shared" si="12"/>
        <v>0.82772356020954163</v>
      </c>
      <c r="Y27" s="198"/>
      <c r="Z27" s="192">
        <v>974</v>
      </c>
      <c r="AA27" s="196" t="s">
        <v>1932</v>
      </c>
      <c r="AC27" s="199"/>
    </row>
    <row r="28" spans="1:29">
      <c r="A28" s="188">
        <v>45861</v>
      </c>
      <c r="B28" s="189">
        <v>18560</v>
      </c>
      <c r="C28" s="190">
        <f>_xlfn.XLOOKUP($A28,'Daily KPI'!$A:$A,'Daily KPI'!AC:AC)</f>
        <v>4.5548387096774192</v>
      </c>
      <c r="D28" s="190">
        <f>_xlfn.XLOOKUP(A28,'Daily KPI'!$A:$A,'Daily KPI'!AD:AD,0)*B28/(_xlfn.XLOOKUP(A28,'Daily KPI'!$A:$A,'Daily KPI'!$AR:$AR))/1000</f>
        <v>69973.934128434179</v>
      </c>
      <c r="E28" s="191">
        <f t="shared" si="0"/>
        <v>0.82772356020954163</v>
      </c>
      <c r="F28" s="191">
        <f t="shared" si="1"/>
        <v>0.15708947137310117</v>
      </c>
      <c r="G28" s="190">
        <f>IFERROR(_xlfn.XLOOKUP($A28,Input_Raw!$A:$A,Input_Raw!$DH:$DH),"")</f>
        <v>2.8343784383852695</v>
      </c>
      <c r="H28" s="192">
        <f t="shared" si="13"/>
        <v>43543.278430746279</v>
      </c>
      <c r="I28" s="190">
        <f>SUM(Input_Raw!CN121:CZ121)</f>
        <v>43691</v>
      </c>
      <c r="J28" s="193">
        <f t="shared" si="2"/>
        <v>131.07300000000001</v>
      </c>
      <c r="K28" s="192">
        <f t="shared" si="3"/>
        <v>43559.927000000003</v>
      </c>
      <c r="L28" s="192">
        <f t="shared" si="4"/>
        <v>1002</v>
      </c>
      <c r="M28" s="191">
        <f t="shared" si="5"/>
        <v>0.8305316313431127</v>
      </c>
      <c r="N28" s="191">
        <f t="shared" si="6"/>
        <v>0.84957886520376591</v>
      </c>
      <c r="O28" s="191">
        <f t="shared" si="7"/>
        <v>9.8085039511494249E-2</v>
      </c>
      <c r="P28" s="191">
        <f t="shared" si="8"/>
        <v>0.1003345007183908</v>
      </c>
      <c r="Q28" s="194">
        <f t="shared" si="9"/>
        <v>1149.7215692537211</v>
      </c>
      <c r="R28" s="195">
        <f t="shared" si="10"/>
        <v>2.1855304994224278E-2</v>
      </c>
      <c r="S28" s="196"/>
      <c r="T28" s="197">
        <v>0.27291666666666664</v>
      </c>
      <c r="U28" s="197">
        <v>0.7729166666666667</v>
      </c>
      <c r="V28" s="192">
        <f t="shared" si="11"/>
        <v>720</v>
      </c>
      <c r="W28" s="198">
        <v>2.84</v>
      </c>
      <c r="X28" s="321">
        <f t="shared" si="12"/>
        <v>0.82772356020954163</v>
      </c>
      <c r="Y28" s="198"/>
      <c r="Z28" s="192">
        <v>1002</v>
      </c>
      <c r="AA28" s="196" t="s">
        <v>1932</v>
      </c>
      <c r="AC28" s="199"/>
    </row>
    <row r="29" spans="1:29">
      <c r="A29" s="188">
        <v>45862</v>
      </c>
      <c r="B29" s="189">
        <v>18560</v>
      </c>
      <c r="C29" s="190">
        <f>_xlfn.XLOOKUP($A29,'Daily KPI'!$A:$A,'Daily KPI'!AC:AC)</f>
        <v>4.5548387096774192</v>
      </c>
      <c r="D29" s="190">
        <f>_xlfn.XLOOKUP(A29,'Daily KPI'!$A:$A,'Daily KPI'!AD:AD,0)*B29/(_xlfn.XLOOKUP(A29,'Daily KPI'!$A:$A,'Daily KPI'!$AR:$AR))/1000</f>
        <v>69973.934128434179</v>
      </c>
      <c r="E29" s="191">
        <f t="shared" si="0"/>
        <v>0.82772356020954163</v>
      </c>
      <c r="F29" s="191">
        <f t="shared" si="1"/>
        <v>0.15708947137310117</v>
      </c>
      <c r="G29" s="190">
        <f>IFERROR(_xlfn.XLOOKUP($A29,Input_Raw!$A:$A,Input_Raw!$DH:$DH),"")</f>
        <v>1.7402897593659969</v>
      </c>
      <c r="H29" s="192">
        <f>IFERROR(D29*(G29/C29),0)</f>
        <v>26735.287185369758</v>
      </c>
      <c r="I29" s="190">
        <f>SUM(Input_Raw!CN122:CZ122)</f>
        <v>29177</v>
      </c>
      <c r="J29" s="193">
        <f t="shared" si="2"/>
        <v>87.531000000000006</v>
      </c>
      <c r="K29" s="192">
        <f t="shared" si="3"/>
        <v>29089.469000000001</v>
      </c>
      <c r="L29" s="192">
        <f t="shared" si="4"/>
        <v>616</v>
      </c>
      <c r="M29" s="191">
        <f t="shared" si="5"/>
        <v>0.90331890391847247</v>
      </c>
      <c r="N29" s="191">
        <f t="shared" si="6"/>
        <v>0.92239024246643075</v>
      </c>
      <c r="O29" s="191">
        <f t="shared" si="7"/>
        <v>6.5501526580459768E-2</v>
      </c>
      <c r="P29" s="191">
        <f t="shared" si="8"/>
        <v>6.6884428879310343E-2</v>
      </c>
      <c r="Q29" s="194">
        <f t="shared" si="9"/>
        <v>3057.7128146302421</v>
      </c>
      <c r="R29" s="195">
        <f t="shared" si="10"/>
        <v>9.4666682256889123E-2</v>
      </c>
      <c r="S29" s="196"/>
      <c r="T29" s="197">
        <v>0.28125</v>
      </c>
      <c r="U29" s="197">
        <v>0.7715277777777777</v>
      </c>
      <c r="V29" s="192">
        <f t="shared" si="11"/>
        <v>705.99999999999989</v>
      </c>
      <c r="W29" s="198">
        <v>1.74</v>
      </c>
      <c r="X29" s="321">
        <f t="shared" si="12"/>
        <v>0.82772356020954163</v>
      </c>
      <c r="Y29" s="198"/>
      <c r="Z29" s="192">
        <v>616</v>
      </c>
      <c r="AA29" s="196" t="s">
        <v>1932</v>
      </c>
      <c r="AC29" s="199"/>
    </row>
    <row r="30" spans="1:29" ht="16.5" customHeight="1">
      <c r="A30" s="188">
        <v>45863</v>
      </c>
      <c r="B30" s="189">
        <v>18560</v>
      </c>
      <c r="C30" s="190">
        <f>_xlfn.XLOOKUP($A30,'Daily KPI'!$A:$A,'Daily KPI'!AC:AC)</f>
        <v>4.5548387096774192</v>
      </c>
      <c r="D30" s="190">
        <f>_xlfn.XLOOKUP(A30,'Daily KPI'!$A:$A,'Daily KPI'!AD:AD,0)*B30/(_xlfn.XLOOKUP(A30,'Daily KPI'!$A:$A,'Daily KPI'!$AR:$AR))/1000</f>
        <v>69973.934128434179</v>
      </c>
      <c r="E30" s="191">
        <f t="shared" si="0"/>
        <v>0.82772356020954163</v>
      </c>
      <c r="F30" s="191">
        <f t="shared" si="1"/>
        <v>0.15708947137310117</v>
      </c>
      <c r="G30" s="190">
        <f>IFERROR(_xlfn.XLOOKUP($A30,Input_Raw!$A:$A,Input_Raw!$DH:$DH),"")</f>
        <v>2.9123170193853425</v>
      </c>
      <c r="H30" s="192">
        <f t="shared" si="13"/>
        <v>44740.613721977476</v>
      </c>
      <c r="I30" s="190">
        <f>SUM(Input_Raw!CN123:CZ123)</f>
        <v>47330</v>
      </c>
      <c r="J30" s="193">
        <f t="shared" si="2"/>
        <v>141.99</v>
      </c>
      <c r="K30" s="192">
        <f t="shared" si="3"/>
        <v>47188.01</v>
      </c>
      <c r="L30" s="192">
        <f t="shared" si="4"/>
        <v>1030</v>
      </c>
      <c r="M30" s="191">
        <f t="shared" si="5"/>
        <v>0.87562849155717992</v>
      </c>
      <c r="N30" s="191">
        <f t="shared" si="6"/>
        <v>0.89468400278270066</v>
      </c>
      <c r="O30" s="191">
        <f t="shared" si="7"/>
        <v>0.10625448994252873</v>
      </c>
      <c r="P30" s="191">
        <f t="shared" si="8"/>
        <v>0.10856681034482758</v>
      </c>
      <c r="Q30" s="194">
        <f t="shared" si="9"/>
        <v>3619.3862780225245</v>
      </c>
      <c r="R30" s="195">
        <f t="shared" si="10"/>
        <v>6.6960442573159029E-2</v>
      </c>
      <c r="S30" s="196"/>
      <c r="T30" s="197">
        <v>0.27777777777777779</v>
      </c>
      <c r="U30" s="197">
        <v>0.7715277777777777</v>
      </c>
      <c r="V30" s="192">
        <f t="shared" si="11"/>
        <v>710.99999999999989</v>
      </c>
      <c r="W30" s="198">
        <v>2.92</v>
      </c>
      <c r="X30" s="321">
        <f t="shared" si="12"/>
        <v>0.82772356020954163</v>
      </c>
      <c r="Y30" s="198"/>
      <c r="Z30" s="192">
        <v>1030</v>
      </c>
      <c r="AA30" s="196" t="s">
        <v>1932</v>
      </c>
      <c r="AC30" s="199"/>
    </row>
    <row r="31" spans="1:29">
      <c r="A31" s="188">
        <v>45864</v>
      </c>
      <c r="B31" s="189">
        <v>18560</v>
      </c>
      <c r="C31" s="190">
        <f>_xlfn.XLOOKUP($A31,'Daily KPI'!$A:$A,'Daily KPI'!AC:AC)</f>
        <v>4.5548387096774192</v>
      </c>
      <c r="D31" s="190">
        <f>_xlfn.XLOOKUP(A31,'Daily KPI'!$A:$A,'Daily KPI'!AD:AD,0)*B31/(_xlfn.XLOOKUP(A31,'Daily KPI'!$A:$A,'Daily KPI'!$AR:$AR))/1000</f>
        <v>69973.934128434179</v>
      </c>
      <c r="E31" s="191">
        <f t="shared" si="0"/>
        <v>0.82772356020954163</v>
      </c>
      <c r="F31" s="191">
        <f t="shared" si="1"/>
        <v>0.15708947137310117</v>
      </c>
      <c r="G31" s="190">
        <f>IFERROR(_xlfn.XLOOKUP($A31,Input_Raw!$A:$A,Input_Raw!$DH:$DH),"")</f>
        <v>2.7751803463143268</v>
      </c>
      <c r="H31" s="192">
        <f t="shared" si="13"/>
        <v>42633.84482417308</v>
      </c>
      <c r="I31" s="190">
        <f>SUM(Input_Raw!CN124:CZ124)</f>
        <v>42047</v>
      </c>
      <c r="J31" s="193">
        <f t="shared" si="2"/>
        <v>126.14100000000001</v>
      </c>
      <c r="K31" s="192">
        <f t="shared" si="3"/>
        <v>41920.858999999997</v>
      </c>
      <c r="L31" s="192">
        <f t="shared" si="4"/>
        <v>982</v>
      </c>
      <c r="M31" s="191">
        <f t="shared" si="5"/>
        <v>0.81633014051778352</v>
      </c>
      <c r="N31" s="191">
        <f t="shared" si="6"/>
        <v>0.83539538174756123</v>
      </c>
      <c r="O31" s="191">
        <f t="shared" si="7"/>
        <v>9.4394306752873566E-2</v>
      </c>
      <c r="P31" s="191">
        <f t="shared" si="8"/>
        <v>9.6598868534482754E-2</v>
      </c>
      <c r="Q31" s="194">
        <f t="shared" si="9"/>
        <v>395.15517582691973</v>
      </c>
      <c r="R31" s="195">
        <f t="shared" si="10"/>
        <v>7.6718215380195964E-3</v>
      </c>
      <c r="S31" s="196"/>
      <c r="T31" s="197">
        <v>0.2673611111111111</v>
      </c>
      <c r="U31" s="197">
        <v>0.76875000000000004</v>
      </c>
      <c r="V31" s="192">
        <f t="shared" si="11"/>
        <v>722</v>
      </c>
      <c r="W31" s="198">
        <v>2.8</v>
      </c>
      <c r="X31" s="321">
        <f t="shared" si="12"/>
        <v>0.82772356020954163</v>
      </c>
      <c r="Y31" s="198"/>
      <c r="Z31" s="192">
        <v>982</v>
      </c>
      <c r="AA31" s="196" t="s">
        <v>1932</v>
      </c>
      <c r="AC31" s="199"/>
    </row>
    <row r="32" spans="1:29">
      <c r="A32" s="188">
        <v>45865</v>
      </c>
      <c r="B32" s="189">
        <v>18560</v>
      </c>
      <c r="C32" s="190">
        <f>_xlfn.XLOOKUP($A32,'Daily KPI'!$A:$A,'Daily KPI'!AC:AC)</f>
        <v>4.5548387096774192</v>
      </c>
      <c r="D32" s="190">
        <f>_xlfn.XLOOKUP(A32,'Daily KPI'!$A:$A,'Daily KPI'!AD:AD,0)*B32/(_xlfn.XLOOKUP(A32,'Daily KPI'!$A:$A,'Daily KPI'!$AR:$AR))/1000</f>
        <v>69973.934128434179</v>
      </c>
      <c r="E32" s="191">
        <f t="shared" si="0"/>
        <v>0.82772356020954163</v>
      </c>
      <c r="F32" s="191">
        <f t="shared" si="1"/>
        <v>0.15708947137310117</v>
      </c>
      <c r="G32" s="190">
        <f>IFERROR(_xlfn.XLOOKUP($A32,Input_Raw!$A:$A,Input_Raw!$DH:$DH),"")</f>
        <v>4.0719956968011157</v>
      </c>
      <c r="H32" s="192">
        <f t="shared" si="13"/>
        <v>62556.234549830668</v>
      </c>
      <c r="I32" s="190">
        <f>SUM(Input_Raw!CN125:CZ125)</f>
        <v>61814</v>
      </c>
      <c r="J32" s="193">
        <f t="shared" si="2"/>
        <v>185.44200000000001</v>
      </c>
      <c r="K32" s="192">
        <f t="shared" si="3"/>
        <v>61628.557999999997</v>
      </c>
      <c r="L32" s="192">
        <f t="shared" si="4"/>
        <v>4139</v>
      </c>
      <c r="M32" s="191">
        <f t="shared" si="5"/>
        <v>0.81790255629973974</v>
      </c>
      <c r="N32" s="191">
        <f t="shared" si="6"/>
        <v>0.87266844558897227</v>
      </c>
      <c r="O32" s="191">
        <f t="shared" si="7"/>
        <v>0.13877065373563219</v>
      </c>
      <c r="P32" s="191">
        <f t="shared" si="8"/>
        <v>0.14806258979885056</v>
      </c>
      <c r="Q32" s="194">
        <f t="shared" si="9"/>
        <v>3396.7654501693323</v>
      </c>
      <c r="R32" s="195">
        <f t="shared" si="10"/>
        <v>4.4944885379430644E-2</v>
      </c>
      <c r="S32" s="196"/>
      <c r="T32" s="197">
        <v>0.28402777777777777</v>
      </c>
      <c r="U32" s="197">
        <v>0.7729166666666667</v>
      </c>
      <c r="V32" s="192">
        <f t="shared" si="11"/>
        <v>704</v>
      </c>
      <c r="W32" s="198">
        <v>4.08</v>
      </c>
      <c r="X32" s="321">
        <f t="shared" si="12"/>
        <v>0.82772356020954163</v>
      </c>
      <c r="Y32" s="198"/>
      <c r="Z32" s="192">
        <v>4139</v>
      </c>
      <c r="AA32" s="196" t="s">
        <v>1932</v>
      </c>
      <c r="AC32" s="199"/>
    </row>
    <row r="33" spans="1:29">
      <c r="A33" s="188">
        <v>45866</v>
      </c>
      <c r="B33" s="189">
        <v>18560</v>
      </c>
      <c r="C33" s="190">
        <f>_xlfn.XLOOKUP($A33,'Daily KPI'!$A:$A,'Daily KPI'!AC:AC)</f>
        <v>4.5548387096774192</v>
      </c>
      <c r="D33" s="190">
        <f>_xlfn.XLOOKUP(A33,'Daily KPI'!$A:$A,'Daily KPI'!AD:AD,0)*B33/(_xlfn.XLOOKUP(A33,'Daily KPI'!$A:$A,'Daily KPI'!$AR:$AR))/1000</f>
        <v>69973.934128434179</v>
      </c>
      <c r="E33" s="191">
        <f t="shared" si="0"/>
        <v>0.82772356020954163</v>
      </c>
      <c r="F33" s="191">
        <f t="shared" si="1"/>
        <v>0.15708947137310117</v>
      </c>
      <c r="G33" s="190">
        <f>IFERROR(_xlfn.XLOOKUP($A33,Input_Raw!$A:$A,Input_Raw!$DH:$DH),"")</f>
        <v>4.7087515002327711</v>
      </c>
      <c r="H33" s="192">
        <f t="shared" si="13"/>
        <v>72338.426957776624</v>
      </c>
      <c r="I33" s="190">
        <f>SUM(Input_Raw!CN126:CZ126)</f>
        <v>71107</v>
      </c>
      <c r="J33" s="193">
        <f t="shared" si="2"/>
        <v>213.321</v>
      </c>
      <c r="K33" s="192">
        <f t="shared" si="3"/>
        <v>70893.679000000004</v>
      </c>
      <c r="L33" s="192">
        <f t="shared" si="4"/>
        <v>2665</v>
      </c>
      <c r="M33" s="191">
        <f t="shared" si="5"/>
        <v>0.81363310858520876</v>
      </c>
      <c r="N33" s="191">
        <f t="shared" si="6"/>
        <v>0.84412704356178747</v>
      </c>
      <c r="O33" s="191">
        <f t="shared" si="7"/>
        <v>0.15963317169540231</v>
      </c>
      <c r="P33" s="191">
        <f t="shared" si="8"/>
        <v>0.16561602011494253</v>
      </c>
      <c r="Q33" s="194">
        <f t="shared" si="9"/>
        <v>1433.5730422233755</v>
      </c>
      <c r="R33" s="195">
        <f t="shared" si="10"/>
        <v>1.640348335224584E-2</v>
      </c>
      <c r="S33" s="196"/>
      <c r="T33" s="197">
        <v>0.26805555555555555</v>
      </c>
      <c r="U33" s="197">
        <v>0.76597222222222217</v>
      </c>
      <c r="V33" s="192">
        <f t="shared" si="11"/>
        <v>716.99999999999989</v>
      </c>
      <c r="W33" s="198">
        <v>4.71</v>
      </c>
      <c r="X33" s="321">
        <f t="shared" si="12"/>
        <v>0.82772356020954163</v>
      </c>
      <c r="Y33" s="198"/>
      <c r="Z33" s="192">
        <v>2665</v>
      </c>
      <c r="AA33" s="196" t="s">
        <v>1932</v>
      </c>
      <c r="AC33" s="199"/>
    </row>
    <row r="34" spans="1:29">
      <c r="A34" s="188">
        <v>45867</v>
      </c>
      <c r="B34" s="189">
        <v>18560</v>
      </c>
      <c r="C34" s="190">
        <f>_xlfn.XLOOKUP($A34,'Daily KPI'!$A:$A,'Daily KPI'!AC:AC)</f>
        <v>4.5548387096774192</v>
      </c>
      <c r="D34" s="190">
        <f>_xlfn.XLOOKUP(A34,'Daily KPI'!$A:$A,'Daily KPI'!AD:AD,0)*B34/(_xlfn.XLOOKUP(A34,'Daily KPI'!$A:$A,'Daily KPI'!$AR:$AR))/1000</f>
        <v>69973.934128434179</v>
      </c>
      <c r="E34" s="191">
        <f t="shared" si="0"/>
        <v>0.82772356020954163</v>
      </c>
      <c r="F34" s="191">
        <f t="shared" si="1"/>
        <v>0.15708947137310117</v>
      </c>
      <c r="G34" s="190">
        <f>IFERROR(_xlfn.XLOOKUP($A34,Input_Raw!$A:$A,Input_Raw!$DH:$DH),"")</f>
        <v>4.1972499677270623</v>
      </c>
      <c r="H34" s="192">
        <f t="shared" si="13"/>
        <v>64480.459459146492</v>
      </c>
      <c r="I34" s="190">
        <f>SUM(Input_Raw!CN127:CZ127)</f>
        <v>64379</v>
      </c>
      <c r="J34" s="193">
        <f t="shared" si="2"/>
        <v>193.137</v>
      </c>
      <c r="K34" s="192">
        <f t="shared" si="3"/>
        <v>64185.862999999998</v>
      </c>
      <c r="L34" s="192">
        <f t="shared" si="4"/>
        <v>1485</v>
      </c>
      <c r="M34" s="191">
        <f t="shared" si="5"/>
        <v>0.82642114416837054</v>
      </c>
      <c r="N34" s="191">
        <f t="shared" si="6"/>
        <v>0.84548381055166366</v>
      </c>
      <c r="O34" s="191">
        <f t="shared" si="7"/>
        <v>0.14452900502873564</v>
      </c>
      <c r="P34" s="191">
        <f t="shared" si="8"/>
        <v>0.14786278735632183</v>
      </c>
      <c r="Q34" s="194">
        <f t="shared" si="9"/>
        <v>1383.540540853508</v>
      </c>
      <c r="R34" s="195">
        <f t="shared" si="10"/>
        <v>1.776025034212203E-2</v>
      </c>
      <c r="S34" s="196"/>
      <c r="T34" s="197">
        <v>0.27916666666666667</v>
      </c>
      <c r="U34" s="197">
        <v>0.77638888888888891</v>
      </c>
      <c r="V34" s="192">
        <f t="shared" si="11"/>
        <v>716</v>
      </c>
      <c r="W34" s="198">
        <v>4.2</v>
      </c>
      <c r="X34" s="321">
        <f t="shared" si="12"/>
        <v>0.82772356020954163</v>
      </c>
      <c r="Y34" s="198"/>
      <c r="Z34" s="192">
        <v>1485</v>
      </c>
      <c r="AA34" s="196" t="s">
        <v>1932</v>
      </c>
      <c r="AC34" s="199"/>
    </row>
    <row r="35" spans="1:29">
      <c r="A35" s="188">
        <v>45868</v>
      </c>
      <c r="B35" s="189">
        <v>18560</v>
      </c>
      <c r="C35" s="190">
        <f>_xlfn.XLOOKUP($A35,'Daily KPI'!$A:$A,'Daily KPI'!AC:AC)</f>
        <v>4.5548387096774192</v>
      </c>
      <c r="D35" s="190">
        <f>_xlfn.XLOOKUP(A35,'Daily KPI'!$A:$A,'Daily KPI'!AD:AD,0)*B35/(_xlfn.XLOOKUP(A35,'Daily KPI'!$A:$A,'Daily KPI'!$AR:$AR))/1000</f>
        <v>69973.934128434179</v>
      </c>
      <c r="E35" s="191">
        <f t="shared" si="0"/>
        <v>0.82772356020954163</v>
      </c>
      <c r="F35" s="191">
        <f t="shared" si="1"/>
        <v>0.15708947137310117</v>
      </c>
      <c r="G35" s="190">
        <f>IFERROR(_xlfn.XLOOKUP($A35,Input_Raw!$A:$A,Input_Raw!$DH:$DH),"")</f>
        <v>0</v>
      </c>
      <c r="H35" s="192">
        <f t="shared" si="13"/>
        <v>0</v>
      </c>
      <c r="I35" s="190">
        <f>SUM(Input_Raw!CN128:CZ128)</f>
        <v>0</v>
      </c>
      <c r="J35" s="193">
        <f t="shared" si="2"/>
        <v>0</v>
      </c>
      <c r="K35" s="192">
        <f t="shared" si="3"/>
        <v>0</v>
      </c>
      <c r="L35" s="192">
        <f t="shared" si="4"/>
        <v>0</v>
      </c>
      <c r="M35" s="191">
        <f t="shared" si="5"/>
        <v>0</v>
      </c>
      <c r="N35" s="191">
        <f t="shared" si="6"/>
        <v>0</v>
      </c>
      <c r="O35" s="191">
        <f t="shared" si="7"/>
        <v>0</v>
      </c>
      <c r="P35" s="191">
        <f t="shared" si="8"/>
        <v>0</v>
      </c>
      <c r="Q35" s="194">
        <f t="shared" si="9"/>
        <v>0</v>
      </c>
      <c r="R35" s="195">
        <f t="shared" si="10"/>
        <v>-0.82772356020954163</v>
      </c>
      <c r="S35" s="196"/>
      <c r="T35" s="197"/>
      <c r="U35" s="197"/>
      <c r="V35" s="192">
        <f t="shared" si="11"/>
        <v>0</v>
      </c>
      <c r="W35" s="198"/>
      <c r="X35" s="321">
        <f t="shared" si="12"/>
        <v>0.82772356020954163</v>
      </c>
      <c r="Y35" s="198"/>
      <c r="Z35" s="192"/>
      <c r="AA35" s="196"/>
      <c r="AC35" s="199"/>
    </row>
    <row r="36" spans="1:29">
      <c r="A36" s="188">
        <v>45869</v>
      </c>
      <c r="B36" s="189">
        <v>18560</v>
      </c>
      <c r="C36" s="190">
        <f>_xlfn.XLOOKUP($A36,'Daily KPI'!$A:$A,'Daily KPI'!AC:AC)</f>
        <v>4.5548387096774192</v>
      </c>
      <c r="D36" s="190">
        <f>_xlfn.XLOOKUP(A36,'Daily KPI'!$A:$A,'Daily KPI'!AD:AD,0)*B36/(_xlfn.XLOOKUP(A36,'Daily KPI'!$A:$A,'Daily KPI'!$AR:$AR))/1000</f>
        <v>69973.934128434179</v>
      </c>
      <c r="E36" s="191">
        <f t="shared" ref="E36" si="14">IFERROR(D36/(B36*C36),0)</f>
        <v>0.82772356020954163</v>
      </c>
      <c r="F36" s="191">
        <f t="shared" ref="F36" si="15">IFERROR(D36/(24*1*B36),0)</f>
        <v>0.15708947137310117</v>
      </c>
      <c r="G36" s="190">
        <f>IFERROR(_xlfn.XLOOKUP($A36,Input_Raw!$A:$A,Input_Raw!$DH:$DH),"")</f>
        <v>0</v>
      </c>
      <c r="H36" s="192">
        <f t="shared" ref="H36" si="16">IFERROR(D36*(G36/C36),0)</f>
        <v>0</v>
      </c>
      <c r="I36" s="190">
        <f>SUM(Input_Raw!CN129:CZ129)</f>
        <v>0</v>
      </c>
      <c r="J36" s="193">
        <f t="shared" ref="J36" si="17">I36*0.3%</f>
        <v>0</v>
      </c>
      <c r="K36" s="192">
        <f t="shared" ref="K36" si="18">I36-J36</f>
        <v>0</v>
      </c>
      <c r="L36" s="192">
        <f t="shared" ref="L36" si="19">Z36</f>
        <v>0</v>
      </c>
      <c r="M36" s="191">
        <f t="shared" ref="M36" si="20">IFERROR(I36/(B36*G36),0)</f>
        <v>0</v>
      </c>
      <c r="N36" s="191">
        <f t="shared" ref="N36" si="21">IFERROR((I36+L36)/(B36*G36),0)</f>
        <v>0</v>
      </c>
      <c r="O36" s="191">
        <f t="shared" ref="O36" si="22">IFERROR(I36/(24*1*B36),0)</f>
        <v>0</v>
      </c>
      <c r="P36" s="191">
        <f t="shared" ref="P36" si="23">IFERROR((I36+L36)/(24*1*B36),0)</f>
        <v>0</v>
      </c>
      <c r="Q36" s="194">
        <f t="shared" ref="Q36" si="24">(I36+L36)-H36</f>
        <v>0</v>
      </c>
      <c r="R36" s="195">
        <f t="shared" ref="R36" si="25">N36-E36</f>
        <v>-0.82772356020954163</v>
      </c>
      <c r="S36" s="196"/>
      <c r="T36" s="197"/>
      <c r="U36" s="197"/>
      <c r="V36" s="192">
        <f t="shared" ref="V36" si="26">(U36-T36)*(24*60)</f>
        <v>0</v>
      </c>
      <c r="W36" s="198"/>
      <c r="X36" s="321">
        <f t="shared" ref="X36" si="27">E36</f>
        <v>0.82772356020954163</v>
      </c>
      <c r="Y36" s="198"/>
      <c r="Z36" s="192"/>
      <c r="AA36" s="196"/>
      <c r="AC36" s="199"/>
    </row>
    <row r="37" spans="1:29" s="212" customFormat="1" ht="15" customHeight="1">
      <c r="A37" s="202" t="s">
        <v>77</v>
      </c>
      <c r="B37" s="203">
        <f>IFERROR(AVERAGEIF(B6:B36,"&lt;&gt;0"),0)</f>
        <v>18560</v>
      </c>
      <c r="C37" s="204">
        <f>SUM(C6:C36)</f>
        <v>141.2000000000001</v>
      </c>
      <c r="D37" s="205">
        <f>SUM(D6:D36)</f>
        <v>2169191.9579814598</v>
      </c>
      <c r="E37" s="206">
        <f>IFERROR(D37/(B37*C37),0)</f>
        <v>0.82772356020954097</v>
      </c>
      <c r="F37" s="206">
        <f>IFERROR(AVERAGEIF(F6:F36,"&lt;&gt;0"),0)</f>
        <v>0.1570894713731012</v>
      </c>
      <c r="G37" s="204">
        <f>SUM(G6:G36)</f>
        <v>107.63149299866829</v>
      </c>
      <c r="H37" s="207">
        <f>IFERROR(D37*(G37/C37),0)</f>
        <v>1653494.1150017625</v>
      </c>
      <c r="I37" s="205">
        <f>SUM(I6:I36)</f>
        <v>1265206</v>
      </c>
      <c r="J37" s="205">
        <f>SUM(J6:J36)</f>
        <v>3795.6179999999995</v>
      </c>
      <c r="K37" s="205">
        <f>SUM(K6:K36)</f>
        <v>1261410.3820000002</v>
      </c>
      <c r="L37" s="205">
        <f>SUM(L6:L36)</f>
        <v>383115</v>
      </c>
      <c r="M37" s="206">
        <f>IFERROR(I37/(B37*G37),0)</f>
        <v>0.63335019170440543</v>
      </c>
      <c r="N37" s="206">
        <f>IFERROR((I37+L37)/(B37*G37),0)</f>
        <v>0.82513394762623415</v>
      </c>
      <c r="O37" s="206">
        <f>IFERROR(AVERAGEIF(O6:O36,"&lt;&gt;0"),0)</f>
        <v>9.7943141845025783E-2</v>
      </c>
      <c r="P37" s="206">
        <f>IFERROR(AVERAGEIF(P6:P36,"&lt;&gt;0"),0)</f>
        <v>0.12760114756738009</v>
      </c>
      <c r="Q37" s="205">
        <f>(I37+L37)-H37</f>
        <v>-5173.1150017625187</v>
      </c>
      <c r="R37" s="208">
        <f>N37-E37</f>
        <v>-2.5896125833068107E-3</v>
      </c>
      <c r="S37" s="209"/>
      <c r="T37" s="209"/>
      <c r="U37" s="209"/>
      <c r="V37" s="205">
        <f>SUM(V6:V36)</f>
        <v>20771</v>
      </c>
      <c r="W37" s="204"/>
      <c r="X37" s="210"/>
      <c r="Y37" s="211"/>
      <c r="Z37" s="205">
        <f>SUM(Z6:Z36)</f>
        <v>383115</v>
      </c>
      <c r="AA37" s="205"/>
    </row>
    <row r="38" spans="1:29">
      <c r="I38" s="213"/>
      <c r="J38" s="213"/>
      <c r="K38" s="213"/>
      <c r="L38" s="213"/>
      <c r="M38" s="213"/>
      <c r="N38" s="213"/>
      <c r="O38" s="213"/>
      <c r="P38" s="213"/>
    </row>
    <row r="39" spans="1:29">
      <c r="C39" s="214"/>
      <c r="E39" s="214"/>
      <c r="F39" s="214"/>
      <c r="Z39" s="213"/>
    </row>
    <row r="41" spans="1:29">
      <c r="I41" s="215"/>
      <c r="J41" s="215"/>
      <c r="K41" s="215"/>
      <c r="L41" s="215"/>
      <c r="M41" s="215"/>
      <c r="N41" s="215"/>
      <c r="O41" s="215"/>
      <c r="P41" s="215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45867</v>
      </c>
      <c r="C1" s="66">
        <f>O2Summary!$B$4</f>
        <v>45839</v>
      </c>
    </row>
    <row r="2" spans="1:14" ht="21">
      <c r="A2" s="398" t="s">
        <v>80</v>
      </c>
      <c r="B2" s="399"/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120</v>
      </c>
      <c r="C4" s="68">
        <f>_xlfn.XLOOKUP($C$1,'Modelling New'!$D:$D,'Modelling New'!$S:$S)</f>
        <v>684.39032258064526</v>
      </c>
      <c r="D4" s="69">
        <f>SUMIFS('Daily KPI'!$I:$I,'Daily KPI'!$A:$A,"&gt;="&amp;O2Summary!$B$7,'Daily KPI'!$A:$A,"&lt;="&amp;AnnualKPI!$B$1)</f>
        <v>599.1710774270756</v>
      </c>
      <c r="E4" s="68">
        <f>_xlfn.XLOOKUP($C$1,'Modelling New'!$D:$D,'Modelling New'!V:V)</f>
        <v>102339.22805423461</v>
      </c>
      <c r="F4" s="70">
        <f>SUMIFS('Daily KPI'!$AA:$AA,'Daily KPI'!$A:$A,"&gt;="&amp;O2Summary!$B$7,'Daily KPI'!$A:$A,"&lt;="&amp;AnnualKPI!$B$1)/1000</f>
        <v>75243.149999999965</v>
      </c>
      <c r="G4" s="71">
        <f>E4/_xlfn.XLOOKUP(C1,'Modelling New'!D:D,'Modelling New'!N:N)/(24*B4)</f>
        <v>0.1827904021887764</v>
      </c>
      <c r="H4" s="72">
        <f>F4/_xlfn.XLOOKUP(C1,'Modelling New'!D:D,'Modelling New'!N:N)/(24*B4)</f>
        <v>0.13439348636831269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0.98238337022779243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0.9785642648786349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0.78562780372997776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45867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98" t="s">
        <v>95</v>
      </c>
      <c r="B2" s="399"/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  <c r="O2" s="399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29</v>
      </c>
      <c r="C4" s="68">
        <f>_xlfn.XLOOKUP($A$4,'Modelling New'!$D:$D,'Modelling New'!$R:$R)</f>
        <v>132.09032258064516</v>
      </c>
      <c r="D4" s="69">
        <f>SUMIF('Daily KPI'!$D:$D,$A$4,'Daily KPI'!$I:$I)</f>
        <v>110.16419918577955</v>
      </c>
      <c r="E4" s="67">
        <f>_xlfn.XLOOKUP($A$4,'Modelling New'!$D:$D,'Modelling New'!$U:$U)</f>
        <v>21254.582491511879</v>
      </c>
      <c r="F4" s="70">
        <f>SUMIFS('Daily KPI'!$AA:$AA,'Daily KPI'!$D:$D,"&gt;="&amp;$A$4,'Daily KPI'!$A:$A,"&lt;="&amp;MonthlyKPI!$B$1)/1000</f>
        <v>15392.924999999997</v>
      </c>
      <c r="G4" s="71">
        <f>E4/(24*B4)/_xlfn.XLOOKUP(A4,'Modelling New'!D:D,'Modelling New'!N:N)</f>
        <v>0.15708947137310114</v>
      </c>
      <c r="H4" s="72">
        <f>F4/(24*B4)/_xlfn.XLOOKUP(A4,'Modelling New'!D:D,'Modelling New'!N:N)</f>
        <v>0.11376682896977436</v>
      </c>
      <c r="I4" s="71">
        <f>_xlfn.XLOOKUP($A$4,'Modelling New'!$D:$D,'Modelling New'!AF:AF)</f>
        <v>0.995</v>
      </c>
      <c r="J4" s="72">
        <f>AVERAGEIF('Daily KPI'!$D:$D,$A$4,'Daily KPI'!$R:$R)</f>
        <v>0.99803919932141316</v>
      </c>
      <c r="K4" s="71">
        <f>_xlfn.XLOOKUP($A$4,'Modelling New'!$D:$D,'Modelling New'!AE:AE)</f>
        <v>0.995</v>
      </c>
      <c r="L4" s="72">
        <f>AVERAGEIF('Daily KPI'!$D:$D,$A$4,'Daily KPI'!$O:$O)</f>
        <v>0.97555957488140166</v>
      </c>
      <c r="M4" s="71">
        <f>E4/C4/_xlfn.XLOOKUP($B$1,'Daily KPI'!$A:$A,'Daily KPI'!$AR:$AR)</f>
        <v>0.82772356020954141</v>
      </c>
      <c r="N4" s="72">
        <f>F4/D4/_xlfn.XLOOKUP($B$1,'Daily KPI'!$A:$A,'Daily KPI'!$AB:$AB)</f>
        <v>0.80996526802512203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45861</v>
      </c>
      <c r="D6" s="25"/>
      <c r="F6" s="25"/>
    </row>
    <row r="7" spans="1:15" ht="29.25" customHeight="1">
      <c r="A7" s="119" t="s">
        <v>103</v>
      </c>
      <c r="B7" s="62">
        <f>B1</f>
        <v>45867</v>
      </c>
    </row>
    <row r="8" spans="1:15" ht="29.25" customHeight="1">
      <c r="A8" s="398" t="s">
        <v>95</v>
      </c>
      <c r="B8" s="399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23.86463593651137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3494.0249999999924</v>
      </c>
      <c r="G10" s="71">
        <f>_xlfn.XLOOKUP($A$10,'Modelling New'!$D:$D,'Modelling New'!$Y:$Y)</f>
        <v>0.18279040218877637</v>
      </c>
      <c r="H10" s="72">
        <f>F10/(24*B10)/_xlfn.XLOOKUP(A10,'Modelling New'!D:D,'Modelling New'!N:N)</f>
        <v>0.10698440255731899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0.99187668290299702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0.99137016310279857</v>
      </c>
      <c r="M10" s="71">
        <f>E10/C10/AVERAGEIFS('Daily KPI'!$AB:$AB,'Daily KPI'!$A:$A,"&gt;="&amp;B6,'Daily KPI'!$A:$A,"&lt;="&amp;B7)</f>
        <v>0.93749789483889923</v>
      </c>
      <c r="N10" s="72">
        <f>F10/D10/AVERAGEIFS('Daily KPI'!$AB:$AB,'Daily KPI'!$A:$A,"&gt;="&amp;B6,'Daily KPI'!$A:$A,"&lt;="&amp;B7)</f>
        <v>0.85302138345471079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23" workbookViewId="0">
      <selection activeCell="B36" sqref="B36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2192614</v>
      </c>
      <c r="C2" s="60">
        <v>15659065</v>
      </c>
      <c r="D2" s="60">
        <v>12768330</v>
      </c>
      <c r="E2" s="60">
        <v>2172994</v>
      </c>
      <c r="F2" s="60">
        <v>23604697</v>
      </c>
      <c r="G2" s="60">
        <v>11250770</v>
      </c>
      <c r="H2" s="60">
        <v>624393</v>
      </c>
      <c r="I2" s="60">
        <v>6063307</v>
      </c>
      <c r="J2" s="60">
        <v>5228151</v>
      </c>
    </row>
    <row r="3" spans="1:10">
      <c r="A3" s="275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5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5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5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5" t="s">
        <v>1838</v>
      </c>
      <c r="B7" s="60">
        <v>410855</v>
      </c>
      <c r="C7" s="60">
        <v>2969506</v>
      </c>
      <c r="D7" s="60">
        <v>2369790</v>
      </c>
      <c r="E7" s="60">
        <v>414553</v>
      </c>
      <c r="F7" s="60">
        <v>4484546</v>
      </c>
      <c r="G7" s="60">
        <v>2133054</v>
      </c>
      <c r="H7" s="60">
        <v>164991</v>
      </c>
      <c r="I7" s="60">
        <v>1202840</v>
      </c>
      <c r="J7" s="60">
        <v>1338056</v>
      </c>
    </row>
    <row r="8" spans="1:10">
      <c r="A8" s="292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2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2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2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2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2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2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2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2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2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2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2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2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2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2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2">
        <v>45854</v>
      </c>
      <c r="B23" s="60">
        <v>10213</v>
      </c>
      <c r="C23" s="60">
        <v>72411</v>
      </c>
      <c r="D23" s="60">
        <v>60585</v>
      </c>
      <c r="E23" s="60">
        <v>10252</v>
      </c>
      <c r="F23" s="60">
        <v>105005</v>
      </c>
      <c r="G23" s="60">
        <v>50132</v>
      </c>
      <c r="H23" s="60">
        <v>3858</v>
      </c>
      <c r="I23" s="60">
        <v>28437</v>
      </c>
      <c r="J23" s="60">
        <v>35151</v>
      </c>
    </row>
    <row r="24" spans="1:10">
      <c r="A24" s="292">
        <v>45855</v>
      </c>
      <c r="B24" s="60">
        <v>13318</v>
      </c>
      <c r="C24" s="60">
        <v>95975</v>
      </c>
      <c r="D24" s="60">
        <v>74138</v>
      </c>
      <c r="E24" s="60">
        <v>13321</v>
      </c>
      <c r="F24" s="60">
        <v>127445</v>
      </c>
      <c r="G24" s="60">
        <v>61083</v>
      </c>
      <c r="H24" s="60">
        <v>4657</v>
      </c>
      <c r="I24" s="60">
        <v>33856</v>
      </c>
      <c r="J24" s="60">
        <v>49001</v>
      </c>
    </row>
    <row r="25" spans="1:10">
      <c r="A25" s="292">
        <v>45856</v>
      </c>
      <c r="B25" s="60">
        <v>11756</v>
      </c>
      <c r="C25" s="60">
        <v>84257</v>
      </c>
      <c r="D25" s="60">
        <v>68901</v>
      </c>
      <c r="E25" s="60">
        <v>12055</v>
      </c>
      <c r="F25" s="60">
        <v>135168</v>
      </c>
      <c r="G25" s="60">
        <v>64088</v>
      </c>
      <c r="H25" s="60">
        <v>4936</v>
      </c>
      <c r="I25" s="60">
        <v>35345</v>
      </c>
      <c r="J25" s="60">
        <v>45074</v>
      </c>
    </row>
    <row r="26" spans="1:10">
      <c r="A26" s="292">
        <v>45857</v>
      </c>
      <c r="B26" s="60">
        <v>16063</v>
      </c>
      <c r="C26" s="60">
        <v>115388</v>
      </c>
      <c r="D26" s="60">
        <v>87550</v>
      </c>
      <c r="E26" s="60">
        <v>16008</v>
      </c>
      <c r="F26" s="60">
        <v>175721</v>
      </c>
      <c r="G26" s="60">
        <v>86311</v>
      </c>
      <c r="H26" s="60">
        <v>6454</v>
      </c>
      <c r="I26" s="60">
        <v>45526</v>
      </c>
      <c r="J26" s="60">
        <v>59395</v>
      </c>
    </row>
    <row r="27" spans="1:10">
      <c r="A27" s="292">
        <v>45858</v>
      </c>
      <c r="B27" s="60">
        <v>14416</v>
      </c>
      <c r="C27" s="60">
        <v>104332</v>
      </c>
      <c r="D27" s="60">
        <v>82275</v>
      </c>
      <c r="E27" s="60">
        <v>14284</v>
      </c>
      <c r="F27" s="60">
        <v>159455</v>
      </c>
      <c r="G27" s="60">
        <v>75447</v>
      </c>
      <c r="H27" s="60">
        <v>5781</v>
      </c>
      <c r="I27" s="60">
        <v>43104</v>
      </c>
      <c r="J27" s="60">
        <v>62590</v>
      </c>
    </row>
    <row r="28" spans="1:10">
      <c r="A28" s="292">
        <v>45859</v>
      </c>
      <c r="B28" s="60">
        <v>9962</v>
      </c>
      <c r="C28" s="60">
        <v>71388</v>
      </c>
      <c r="D28" s="60">
        <v>57981</v>
      </c>
      <c r="E28" s="60">
        <v>10236</v>
      </c>
      <c r="F28" s="60">
        <v>111150</v>
      </c>
      <c r="G28" s="60">
        <v>53259</v>
      </c>
      <c r="H28" s="60">
        <v>4001</v>
      </c>
      <c r="I28" s="60">
        <v>29553</v>
      </c>
      <c r="J28" s="60">
        <v>40519</v>
      </c>
    </row>
    <row r="29" spans="1:10">
      <c r="A29" s="292">
        <v>45860</v>
      </c>
      <c r="B29" s="60">
        <v>10503</v>
      </c>
      <c r="C29" s="60">
        <v>75318</v>
      </c>
      <c r="D29" s="60">
        <v>61564</v>
      </c>
      <c r="E29" s="60">
        <v>10688</v>
      </c>
      <c r="F29" s="60">
        <v>122962</v>
      </c>
      <c r="G29" s="60">
        <v>57027</v>
      </c>
      <c r="H29" s="60">
        <v>4318</v>
      </c>
      <c r="I29" s="60">
        <v>33702</v>
      </c>
      <c r="J29" s="60">
        <v>50470</v>
      </c>
    </row>
    <row r="30" spans="1:10">
      <c r="A30" s="292">
        <v>45861</v>
      </c>
      <c r="B30" s="60">
        <v>11741</v>
      </c>
      <c r="C30" s="60">
        <v>85818</v>
      </c>
      <c r="D30" s="60">
        <v>63959</v>
      </c>
      <c r="E30" s="60">
        <v>11709</v>
      </c>
      <c r="F30" s="60">
        <v>123977</v>
      </c>
      <c r="G30" s="60">
        <v>59529</v>
      </c>
      <c r="H30" s="60">
        <v>4463</v>
      </c>
      <c r="I30" s="60">
        <v>31938</v>
      </c>
      <c r="J30" s="60">
        <v>47881</v>
      </c>
    </row>
    <row r="31" spans="1:10">
      <c r="A31" s="292">
        <v>45862</v>
      </c>
      <c r="B31" s="60">
        <v>8169</v>
      </c>
      <c r="C31" s="60">
        <v>58919</v>
      </c>
      <c r="D31" s="60">
        <v>46039</v>
      </c>
      <c r="E31" s="60">
        <v>8268</v>
      </c>
      <c r="F31" s="60">
        <v>79574</v>
      </c>
      <c r="G31" s="60">
        <v>38471</v>
      </c>
      <c r="H31" s="60">
        <v>2827</v>
      </c>
      <c r="I31" s="60">
        <v>21514</v>
      </c>
      <c r="J31" s="60">
        <v>31945</v>
      </c>
    </row>
    <row r="32" spans="1:10">
      <c r="A32" s="292">
        <v>45863</v>
      </c>
      <c r="B32" s="60">
        <v>11897</v>
      </c>
      <c r="C32" s="60">
        <v>85335</v>
      </c>
      <c r="D32" s="60">
        <v>67809</v>
      </c>
      <c r="E32" s="60">
        <v>12217</v>
      </c>
      <c r="F32" s="60">
        <v>127141</v>
      </c>
      <c r="G32" s="60">
        <v>62275</v>
      </c>
      <c r="H32" s="60">
        <v>4673</v>
      </c>
      <c r="I32" s="60">
        <v>34081</v>
      </c>
      <c r="J32" s="60">
        <v>51747</v>
      </c>
    </row>
    <row r="33" spans="1:10">
      <c r="A33" s="292">
        <v>45864</v>
      </c>
      <c r="B33" s="60">
        <v>11387</v>
      </c>
      <c r="C33" s="60">
        <v>82463</v>
      </c>
      <c r="D33" s="60">
        <v>65542</v>
      </c>
      <c r="E33" s="60">
        <v>11545</v>
      </c>
      <c r="F33" s="60">
        <v>120638</v>
      </c>
      <c r="G33" s="60">
        <v>58228</v>
      </c>
      <c r="H33" s="60">
        <v>4431</v>
      </c>
      <c r="I33" s="60">
        <v>32067</v>
      </c>
      <c r="J33" s="60">
        <v>45994</v>
      </c>
    </row>
    <row r="34" spans="1:10">
      <c r="A34" s="292">
        <v>45865</v>
      </c>
      <c r="B34" s="60">
        <v>14685</v>
      </c>
      <c r="C34" s="60">
        <v>108847</v>
      </c>
      <c r="D34" s="60">
        <v>84602</v>
      </c>
      <c r="E34" s="60">
        <v>15637</v>
      </c>
      <c r="F34" s="60">
        <v>173897</v>
      </c>
      <c r="G34" s="60">
        <v>82655</v>
      </c>
      <c r="H34" s="60">
        <v>6380</v>
      </c>
      <c r="I34" s="60">
        <v>47700</v>
      </c>
      <c r="J34" s="60">
        <v>67142</v>
      </c>
    </row>
    <row r="35" spans="1:10">
      <c r="A35" s="292">
        <v>45866</v>
      </c>
      <c r="B35" s="60">
        <v>15654</v>
      </c>
      <c r="C35" s="60">
        <v>113582</v>
      </c>
      <c r="D35" s="60">
        <v>92589</v>
      </c>
      <c r="E35" s="60">
        <v>15745</v>
      </c>
      <c r="F35" s="60">
        <v>167115</v>
      </c>
      <c r="G35" s="60">
        <v>79720</v>
      </c>
      <c r="H35" s="60">
        <v>6790</v>
      </c>
      <c r="I35" s="60">
        <v>48080</v>
      </c>
      <c r="J35" s="60">
        <v>77567</v>
      </c>
    </row>
    <row r="36" spans="1:10">
      <c r="A36" s="292">
        <v>45867</v>
      </c>
      <c r="B36" s="60">
        <v>14453</v>
      </c>
      <c r="C36" s="60">
        <v>104249</v>
      </c>
      <c r="D36" s="60">
        <v>85718</v>
      </c>
      <c r="E36" s="60">
        <v>14661</v>
      </c>
      <c r="F36" s="60">
        <v>178625</v>
      </c>
      <c r="G36" s="60">
        <v>85870</v>
      </c>
      <c r="H36" s="60">
        <v>6433</v>
      </c>
      <c r="I36" s="60">
        <v>48026</v>
      </c>
      <c r="J36" s="60">
        <v>70271</v>
      </c>
    </row>
    <row r="37" spans="1:10">
      <c r="A37" s="292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2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2192614</v>
      </c>
      <c r="C39" s="60">
        <v>15659065</v>
      </c>
      <c r="D39" s="60">
        <v>12768330</v>
      </c>
      <c r="E39" s="60">
        <v>2172994</v>
      </c>
      <c r="F39" s="60">
        <v>23604697</v>
      </c>
      <c r="G39" s="60">
        <v>11250770</v>
      </c>
      <c r="H39" s="60">
        <v>624393</v>
      </c>
      <c r="I39" s="60">
        <v>6063307</v>
      </c>
      <c r="J39" s="60">
        <v>5228151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80" zoomScaleNormal="80" workbookViewId="0">
      <pane xSplit="7" ySplit="4" topLeftCell="H114" activePane="bottomRight" state="frozen"/>
      <selection pane="topRight" activeCell="Z69" sqref="Z69"/>
      <selection pane="bottomLeft" activeCell="Z69" sqref="Z69"/>
      <selection pane="bottomRight" activeCell="CF127" sqref="CF127:CG127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 t="s">
        <v>42</v>
      </c>
      <c r="CQ2" s="145" t="s">
        <v>42</v>
      </c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400" t="s">
        <v>122</v>
      </c>
      <c r="FG3" s="400"/>
      <c r="FH3" s="400"/>
      <c r="FI3" s="400"/>
      <c r="FJ3" s="400"/>
      <c r="FK3" s="400"/>
      <c r="FL3" s="400"/>
      <c r="FM3" s="400"/>
      <c r="FN3" s="400"/>
      <c r="FO3" s="400"/>
      <c r="FP3" s="400"/>
      <c r="FQ3" s="400"/>
      <c r="FR3" s="400"/>
      <c r="FS3" s="400"/>
      <c r="FT3" s="400"/>
      <c r="FU3" s="400"/>
      <c r="FV3" s="400"/>
      <c r="FW3" s="400"/>
      <c r="FX3" s="400"/>
      <c r="FY3" s="400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1887</v>
      </c>
      <c r="CY4" s="55" t="s">
        <v>223</v>
      </c>
      <c r="CZ4" s="55" t="s">
        <v>224</v>
      </c>
      <c r="DA4" s="55" t="s">
        <v>1888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7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7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7" t="str">
        <f>IFERROR(IF((RD[[#This Row],[220KV_C&amp;R_PQM_Im]]-#REF!)*1600000&lt;=0,0,(RD[[#This Row],[220KV_C&amp;R_PQM_Im]]-#REF!)*1600000),"")</f>
        <v/>
      </c>
      <c r="FY5" s="227" t="str">
        <f>IFERROR(IF((RD[[#This Row],[33kV_Aux1_Im]]-FH4)*1000&lt;=0,"",(RD[[#This Row],[33kV_Aux1_Im]]-FH4)*1000),"")</f>
        <v/>
      </c>
      <c r="FZ5" s="227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8" t="str">
        <f>IFERROR(RD[[#This Row],[33 kV Total Export (MWH)]]/RD[[#This Row],[220 KV Net Export (MWh)]]-1,"")</f>
        <v/>
      </c>
      <c r="GD5" s="229">
        <f>IFERROR((RD[[#This Row],[Sunset Time (POA&lt;20 W/m2)]]-RD[[#This Row],[Sunrise Time (POA&gt;20 W/m2)]])*24,0)</f>
        <v>11.483333333333333</v>
      </c>
      <c r="GE5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7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7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7">
        <f>IFERROR(IF((RD[[#This Row],[220KV_C&amp;R_PQM_Im]]-FG5)*1600000&lt;=0,0,(RD[[#This Row],[220KV_C&amp;R_PQM_Im]]-FG5)*1600000),"")</f>
        <v>0</v>
      </c>
      <c r="FY6" s="227">
        <f>IFERROR(IF((RD[[#This Row],[33kV_Aux1_Im]]-FH5)*1000&lt;=0,"",(RD[[#This Row],[33kV_Aux1_Im]]-FH5)*1000),"")</f>
        <v>410.00000000002501</v>
      </c>
      <c r="FZ6" s="227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8">
        <f>IFERROR(RD[[#This Row],[33 kV Total Export (MWH)]]/RD[[#This Row],[220 KV Net Export (MWh)]]-1,"")</f>
        <v>7.4626865671616471E-3</v>
      </c>
      <c r="GD6" s="229">
        <f>IFERROR((RD[[#This Row],[Sunset Time (POA&lt;20 W/m2)]]-RD[[#This Row],[Sunrise Time (POA&gt;20 W/m2)]])*24,0)</f>
        <v>11.45</v>
      </c>
      <c r="GE6" s="230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7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7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7">
        <f>IFERROR(IF((RD[[#This Row],[220KV_C&amp;R_PQM_Im]]-FG6)*1600000&lt;=0,0,(RD[[#This Row],[220KV_C&amp;R_PQM_Im]]-FG6)*1600000),"")</f>
        <v>0</v>
      </c>
      <c r="FY7" s="227">
        <f>IFERROR(IF((RD[[#This Row],[33kV_Aux1_Im]]-FH6)*1000&lt;=0,"",(RD[[#This Row],[33kV_Aux1_Im]]-FH6)*1000),"")</f>
        <v>420.00000000001592</v>
      </c>
      <c r="FZ7" s="227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8">
        <f>IFERROR(RD[[#This Row],[33 kV Total Export (MWH)]]/RD[[#This Row],[220 KV Net Export (MWh)]]-1,"")</f>
        <v>1.0135135135122653E-2</v>
      </c>
      <c r="GD7" s="229">
        <f>IFERROR((RD[[#This Row],[Sunset Time (POA&lt;20 W/m2)]]-RD[[#This Row],[Sunrise Time (POA&gt;20 W/m2)]])*24,0)</f>
        <v>11.533333333333331</v>
      </c>
      <c r="GE7" s="230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8">
        <v>6.6027188989153496</v>
      </c>
      <c r="DG8" s="59"/>
      <c r="DH8" s="59"/>
      <c r="DI8" s="59"/>
      <c r="DJ8" s="288"/>
      <c r="DK8" s="59"/>
      <c r="DL8" s="59"/>
      <c r="DM8" s="59"/>
      <c r="DN8" s="288">
        <v>6.5146149210903825</v>
      </c>
      <c r="DO8" s="59"/>
      <c r="DP8" s="59">
        <v>1.4957861319942618</v>
      </c>
      <c r="DQ8" s="59"/>
      <c r="DR8" s="288">
        <v>31.922395982783367</v>
      </c>
      <c r="DS8" s="59"/>
      <c r="DT8" s="288">
        <v>51.614891721664272</v>
      </c>
      <c r="DU8" s="59"/>
      <c r="DV8" s="59">
        <v>43.565423242467709</v>
      </c>
      <c r="DW8" s="59"/>
      <c r="DX8" s="288">
        <v>0</v>
      </c>
      <c r="DY8" s="59"/>
      <c r="DZ8" s="288">
        <v>2.4</v>
      </c>
      <c r="EA8" s="59"/>
      <c r="EB8" s="288">
        <v>5.3</v>
      </c>
      <c r="EC8" s="59"/>
      <c r="ED8" s="289">
        <f>SUM(RD[[#This Row],[IS1_Inv1_M1]:[IS1_Inv1_M2]])</f>
        <v>22657</v>
      </c>
      <c r="EE8" s="289">
        <f>SUM(RD[[#This Row],[IS2_Inv1_M1]:[IS5_Inv1_M4]])</f>
        <v>163919</v>
      </c>
      <c r="EF8" s="289">
        <f>SUM(RD[[#This Row],[IS6_Inv1_M1]:[IS6_Inv2_M2]])+SUM(RD[[#This Row],[IS8_Inv1_M1]:[IS8_Inv4_M2]])</f>
        <v>135620</v>
      </c>
      <c r="EG8" s="289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89">
        <f>IFERROR(AVERAGEIF(RD[[#This Row],[POA_UP_MCR (KWh/m2)]:[POA_UP_Ph3 (KWh/m2)2]],"&lt;&gt;0",RD[[#This Row],[POA_UP_MCR (KWh/m2)]:[POA_UP_Ph3 (KWh/m2)2]]),"")</f>
        <v>6.6027188989153496</v>
      </c>
      <c r="EP8" s="289" t="str">
        <f>IFERROR(AVERAGEIF(RD[[#This Row],[POA_Down_MCR (KWh/m2)]:[POA_Down_Ph3 (KWh/m2)22]],"&lt;&gt;0",RD[[#This Row],[POA_Down_MCR (KWh/m2)]:[POA_Down_Ph3 (KWh/m2)22]]),"")</f>
        <v/>
      </c>
      <c r="EQ8" s="289">
        <f>IFERROR(AVERAGEIF(RD[[#This Row],[GHI_UP_MCR (KWh/m2)]:[GHI_UP_IS1 (KWh/m2)]],"&lt;&gt;0",RD[[#This Row],[GHI_UP_MCR (KWh/m2)]:[GHI_UP_IS1 (KWh/m2)]]),"")</f>
        <v>6.5146149210903825</v>
      </c>
      <c r="ER8" s="289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0" t="str">
        <f>IF((RD[[#This Row],[33 kV_Wind_F1_Ex]]-ES7)*165000&lt;=0,"",(RD[[#This Row],[33 kV_Wind_F1_Ex]]-ES7)*165000)</f>
        <v/>
      </c>
      <c r="FK8" s="291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7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1"/>
      <c r="FQ8" s="131">
        <f>IF((RD[[#This Row],[33kV_Solar_F4_Ex]]-EZ7)*225000&lt;=0,"",(RD[[#This Row],[33kV_Solar_F4_Ex]]-EZ7)*225000)</f>
        <v>167850.00000000049</v>
      </c>
      <c r="FR8" s="291">
        <f>IF((RD[[#This Row],[33kV_OG1_Ex]]-FA7)*1000&lt;=0,0,(RD[[#This Row],[33kV_OG1_Ex]]-FA7)*1000)</f>
        <v>525000</v>
      </c>
      <c r="FS8" s="227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7">
        <f>IF((RD[[#This Row],[220kV_Tx2_Ex]]-FD7)*800000&lt;=0,0,(RD[[#This Row],[220kV_Tx2_Ex]]-FD7)*800000)</f>
        <v>507200.00000000029</v>
      </c>
      <c r="FV8" s="291">
        <f>IF((RD[[#This Row],[220kV_TL_TVM_Ex]]-FE7)*1600000&lt;=0,0,(RD[[#This Row],[220kV_TL_TVM_Ex]]-FE7)*1600000)</f>
        <v>1031999.9999999709</v>
      </c>
      <c r="FW8" s="291">
        <f>IF((RD[[#This Row],[220kV_C&amp;R_PQM_Ex]]-FF7)*1600000&lt;=0,"",(RD[[#This Row],[220kV_C&amp;R_PQM_Ex]]-FF7)*1600000)</f>
        <v>1030400.0000000087</v>
      </c>
      <c r="FX8" s="227">
        <f>IFERROR(IF((RD[[#This Row],[220KV_C&amp;R_PQM_Im]]-FG7)*1600000&lt;=0,0,(RD[[#This Row],[220KV_C&amp;R_PQM_Im]]-FG7)*1600000),"")</f>
        <v>1600.0000000000014</v>
      </c>
      <c r="FY8" s="227">
        <f>IFERROR(IF((RD[[#This Row],[33kV_Aux1_Im]]-FH7)*1000&lt;=0,"",(RD[[#This Row],[33kV_Aux1_Im]]-FH7)*1000),"")</f>
        <v>449.99999999998863</v>
      </c>
      <c r="FZ8" s="227" t="str">
        <f>IFERROR(IF((RD[[#This Row],[33kV_Aux2_Im]]-FI7)*1000&lt;=0,"",(RD[[#This Row],[33kV_Aux2_Im]]-FI7)*1000),"")</f>
        <v/>
      </c>
      <c r="GA8" s="291">
        <f>IFERROR(RD[[#This Row],[33kV_OG1_Energy (MWh)]]+RD[[#This Row],[33kV_OG2_Energy (MWh)]],"")</f>
        <v>1040000</v>
      </c>
      <c r="GB8" s="291">
        <f>IFERROR(RD[[#This Row],[220kV_TL_TVM Energy (MWh)]]-RD[[#This Row],[220KV_C&amp;R_PQM_im (MWh)]],"")</f>
        <v>1030399.9999999709</v>
      </c>
      <c r="GC8" s="228">
        <f>IFERROR(RD[[#This Row],[33 kV Total Export (MWH)]]/RD[[#This Row],[220 KV Net Export (MWh)]]-1,"")</f>
        <v>9.3167701863638985E-3</v>
      </c>
      <c r="GD8" s="229">
        <f>IFERROR((RD[[#This Row],[Sunset Time (POA&lt;20 W/m2)]]-RD[[#This Row],[Sunrise Time (POA&gt;20 W/m2)]])*24,0)</f>
        <v>11.599999999999998</v>
      </c>
      <c r="GE8" s="230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8">
        <v>6.0851411763666654</v>
      </c>
      <c r="DG9" s="288"/>
      <c r="DH9" s="288"/>
      <c r="DI9" s="288"/>
      <c r="DJ9" s="288"/>
      <c r="DK9" s="288"/>
      <c r="DL9" s="288"/>
      <c r="DM9" s="288"/>
      <c r="DN9" s="288">
        <v>6.017600920707074</v>
      </c>
      <c r="DO9" s="288"/>
      <c r="DP9" s="288">
        <v>1.3663542414898986</v>
      </c>
      <c r="DQ9" s="288"/>
      <c r="DR9" s="288">
        <v>30.333621212121184</v>
      </c>
      <c r="DS9" s="288"/>
      <c r="DT9" s="288">
        <v>51.044995515151491</v>
      </c>
      <c r="DU9" s="288"/>
      <c r="DV9" s="288">
        <v>43.048787878787898</v>
      </c>
      <c r="DW9" s="288"/>
      <c r="DX9" s="288">
        <v>0</v>
      </c>
      <c r="DY9" s="288"/>
      <c r="DZ9" s="288">
        <v>2.7</v>
      </c>
      <c r="EA9" s="288"/>
      <c r="EB9" s="288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0" t="str">
        <f>IF((RD[[#This Row],[33 kV_Wind_F1_Ex]]-ES8)*165000&lt;=0,"",(RD[[#This Row],[33 kV_Wind_F1_Ex]]-ES8)*165000)</f>
        <v/>
      </c>
      <c r="FK9" s="291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7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1"/>
      <c r="FQ9" s="131">
        <f>IF((RD[[#This Row],[33kV_Solar_F4_Ex]]-EZ8)*225000&lt;=0,"",(RD[[#This Row],[33kV_Solar_F4_Ex]]-EZ8)*225000)</f>
        <v>158175.00000000067</v>
      </c>
      <c r="FR9" s="291">
        <f>IF((RD[[#This Row],[33kV_OG1_Ex]]-FA8)*1000&lt;=0,0,(RD[[#This Row],[33kV_OG1_Ex]]-FA8)*1000)</f>
        <v>489000</v>
      </c>
      <c r="FS9" s="227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7">
        <f>IF((RD[[#This Row],[220kV_Tx2_Ex]]-FD8)*800000&lt;=0,0,(RD[[#This Row],[220kV_Tx2_Ex]]-FD8)*800000)</f>
        <v>415999.9999999968</v>
      </c>
      <c r="FV9" s="291">
        <f>IF((RD[[#This Row],[220kV_TL_TVM_Ex]]-FE8)*1600000&lt;=0,0,(RD[[#This Row],[220kV_TL_TVM_Ex]]-FE8)*1600000)</f>
        <v>899200.00000001886</v>
      </c>
      <c r="FW9" s="291">
        <f>IF((RD[[#This Row],[220kV_C&amp;R_PQM_Ex]]-FF8)*1600000&lt;=0,"",(RD[[#This Row],[220kV_C&amp;R_PQM_Ex]]-FF8)*1600000)</f>
        <v>903999.99999999639</v>
      </c>
      <c r="FX9" s="227">
        <f>IFERROR(IF((RD[[#This Row],[220KV_C&amp;R_PQM_Im]]-FG8)*1600000&lt;=0,0,(RD[[#This Row],[220KV_C&amp;R_PQM_Im]]-FG8)*1600000),"")</f>
        <v>0</v>
      </c>
      <c r="FY9" s="227">
        <f>IFERROR(IF((RD[[#This Row],[33kV_Aux1_Im]]-FH8)*1000&lt;=0,"",(RD[[#This Row],[33kV_Aux1_Im]]-FH8)*1000),"")</f>
        <v>419.99999999995907</v>
      </c>
      <c r="FZ9" s="227" t="str">
        <f>IFERROR(IF((RD[[#This Row],[33kV_Aux2_Im]]-FI8)*1000&lt;=0,"",(RD[[#This Row],[33kV_Aux2_Im]]-FI8)*1000),"")</f>
        <v/>
      </c>
      <c r="GA9" s="291">
        <f>IFERROR(RD[[#This Row],[33kV_OG1_Energy (MWh)]]+RD[[#This Row],[33kV_OG2_Energy (MWh)]],"")</f>
        <v>906000</v>
      </c>
      <c r="GB9" s="291">
        <f>IFERROR(RD[[#This Row],[220kV_TL_TVM Energy (MWh)]]-RD[[#This Row],[220KV_C&amp;R_PQM_im (MWh)]],"")</f>
        <v>899200.00000001886</v>
      </c>
      <c r="GC9" s="228">
        <f>IFERROR(RD[[#This Row],[33 kV Total Export (MWH)]]/RD[[#This Row],[220 KV Net Export (MWh)]]-1,"")</f>
        <v>7.5622775800501252E-3</v>
      </c>
      <c r="GD9" s="229">
        <f>IFERROR((RD[[#This Row],[Sunset Time (POA&lt;20 W/m2)]]-RD[[#This Row],[Sunrise Time (POA&gt;20 W/m2)]])*24,0)</f>
        <v>10.983333333333334</v>
      </c>
      <c r="GE9" s="230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8">
        <v>5.8855992207804873</v>
      </c>
      <c r="DG10" s="288"/>
      <c r="DH10" s="288"/>
      <c r="DI10" s="288"/>
      <c r="DJ10" s="288"/>
      <c r="DK10" s="288"/>
      <c r="DL10" s="288"/>
      <c r="DM10" s="288"/>
      <c r="DN10" s="288">
        <v>5.8936872252510728</v>
      </c>
      <c r="DO10" s="288"/>
      <c r="DP10" s="288">
        <v>1.2130349337159252</v>
      </c>
      <c r="DQ10" s="288"/>
      <c r="DR10" s="288">
        <v>28.068637015781857</v>
      </c>
      <c r="DS10" s="288"/>
      <c r="DT10" s="288">
        <v>50.336995997130565</v>
      </c>
      <c r="DU10" s="288"/>
      <c r="DV10" s="288">
        <v>67.283931133429093</v>
      </c>
      <c r="DW10" s="288"/>
      <c r="DX10" s="288">
        <v>25</v>
      </c>
      <c r="DY10" s="288"/>
      <c r="DZ10" s="288">
        <v>2.1</v>
      </c>
      <c r="EA10" s="288"/>
      <c r="EB10" s="288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0" t="str">
        <f>IF((RD[[#This Row],[33 kV_Wind_F1_Ex]]-ES9)*165000&lt;=0,"",(RD[[#This Row],[33 kV_Wind_F1_Ex]]-ES9)*165000)</f>
        <v/>
      </c>
      <c r="FK10" s="291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7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1"/>
      <c r="FQ10" s="131">
        <f>IF((RD[[#This Row],[33kV_Solar_F4_Ex]]-EZ9)*225000&lt;=0,"",(RD[[#This Row],[33kV_Solar_F4_Ex]]-EZ9)*225000)</f>
        <v>155249.99999999948</v>
      </c>
      <c r="FR10" s="291">
        <f>IF((RD[[#This Row],[33kV_OG1_Ex]]-FA9)*1000&lt;=0,0,(RD[[#This Row],[33kV_OG1_Ex]]-FA9)*1000)</f>
        <v>489000</v>
      </c>
      <c r="FS10" s="227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7">
        <f>IF((RD[[#This Row],[220kV_Tx2_Ex]]-FD9)*800000&lt;=0,0,(RD[[#This Row],[220kV_Tx2_Ex]]-FD9)*800000)</f>
        <v>340000.00000000343</v>
      </c>
      <c r="FV10" s="291">
        <f>IF((RD[[#This Row],[220kV_TL_TVM_Ex]]-FE9)*1600000&lt;=0,0,(RD[[#This Row],[220kV_TL_TVM_Ex]]-FE9)*1600000)</f>
        <v>828800.00000004657</v>
      </c>
      <c r="FW10" s="291">
        <f>IF((RD[[#This Row],[220kV_C&amp;R_PQM_Ex]]-FF9)*1600000&lt;=0,"",(RD[[#This Row],[220kV_C&amp;R_PQM_Ex]]-FF9)*1600000)</f>
        <v>827199.99999999348</v>
      </c>
      <c r="FX10" s="227">
        <f>IFERROR(IF((RD[[#This Row],[220KV_C&amp;R_PQM_Im]]-FG9)*1600000&lt;=0,0,(RD[[#This Row],[220KV_C&amp;R_PQM_Im]]-FG9)*1600000),"")</f>
        <v>1600.0000000000014</v>
      </c>
      <c r="FY10" s="227">
        <f>IFERROR(IF((RD[[#This Row],[33kV_Aux1_Im]]-FH9)*1000&lt;=0,"",(RD[[#This Row],[33kV_Aux1_Im]]-FH9)*1000),"")</f>
        <v>400.00000000003411</v>
      </c>
      <c r="FZ10" s="227" t="str">
        <f>IFERROR(IF((RD[[#This Row],[33kV_Aux2_Im]]-FI9)*1000&lt;=0,"",(RD[[#This Row],[33kV_Aux2_Im]]-FI9)*1000),"")</f>
        <v/>
      </c>
      <c r="GA10" s="291">
        <f>IFERROR(RD[[#This Row],[33kV_OG1_Energy (MWh)]]+RD[[#This Row],[33kV_OG2_Energy (MWh)]],"")</f>
        <v>834000</v>
      </c>
      <c r="GB10" s="291">
        <f>IFERROR(RD[[#This Row],[220kV_TL_TVM Energy (MWh)]]-RD[[#This Row],[220KV_C&amp;R_PQM_im (MWh)]],"")</f>
        <v>827200.00000004657</v>
      </c>
      <c r="GC10" s="228">
        <f>IFERROR(RD[[#This Row],[33 kV Total Export (MWH)]]/RD[[#This Row],[220 KV Net Export (MWh)]]-1,"")</f>
        <v>8.2205029012971664E-3</v>
      </c>
      <c r="GD10" s="229">
        <f>IFERROR((RD[[#This Row],[Sunset Time (POA&lt;20 W/m2)]]-RD[[#This Row],[Sunrise Time (POA&gt;20 W/m2)]])*24,0)</f>
        <v>11.600000000000001</v>
      </c>
      <c r="GE10" s="230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8">
        <v>7.1616267048592182</v>
      </c>
      <c r="DG11" s="288"/>
      <c r="DH11" s="288"/>
      <c r="DI11" s="288"/>
      <c r="DJ11" s="288"/>
      <c r="DK11" s="288"/>
      <c r="DL11" s="288"/>
      <c r="DM11" s="288"/>
      <c r="DN11" s="288">
        <v>7.0971249114658947</v>
      </c>
      <c r="DO11" s="288"/>
      <c r="DP11" s="288">
        <v>1.3566353462989835</v>
      </c>
      <c r="DQ11" s="288"/>
      <c r="DR11" s="288">
        <v>27.92907111756168</v>
      </c>
      <c r="DS11" s="288"/>
      <c r="DT11" s="288">
        <v>53.503905181422311</v>
      </c>
      <c r="DU11" s="288"/>
      <c r="DV11" s="288">
        <v>64.649056603773559</v>
      </c>
      <c r="DW11" s="288"/>
      <c r="DX11" s="288">
        <v>20</v>
      </c>
      <c r="DY11" s="288"/>
      <c r="DZ11" s="288">
        <v>2.7</v>
      </c>
      <c r="EA11" s="288"/>
      <c r="EB11" s="288">
        <v>5.3</v>
      </c>
      <c r="EC11" s="288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0" t="str">
        <f>IF((RD[[#This Row],[33 kV_Wind_F1_Ex]]-ES10)*165000&lt;=0,"",(RD[[#This Row],[33 kV_Wind_F1_Ex]]-ES10)*165000)</f>
        <v/>
      </c>
      <c r="FK11" s="291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7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1"/>
      <c r="FQ11" s="131">
        <f>IF((RD[[#This Row],[33kV_Solar_F4_Ex]]-EZ10)*225000&lt;=0,"",(RD[[#This Row],[33kV_Solar_F4_Ex]]-EZ10)*225000)</f>
        <v>188325.00000000073</v>
      </c>
      <c r="FR11" s="291">
        <f>IF((RD[[#This Row],[33kV_OG1_Ex]]-FA10)*1000&lt;=0,0,(RD[[#This Row],[33kV_OG1_Ex]]-FA10)*1000)</f>
        <v>591000</v>
      </c>
      <c r="FS11" s="227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7">
        <f>IF((RD[[#This Row],[220kV_Tx2_Ex]]-FD10)*800000&lt;=0,0,(RD[[#This Row],[220kV_Tx2_Ex]]-FD10)*800000)</f>
        <v>407999.99999999843</v>
      </c>
      <c r="FV11" s="291">
        <f>IF((RD[[#This Row],[220kV_TL_TVM_Ex]]-FE10)*1600000&lt;=0,0,(RD[[#This Row],[220kV_TL_TVM_Ex]]-FE10)*1600000)</f>
        <v>998399.99999994691</v>
      </c>
      <c r="FW11" s="291">
        <f>IF((RD[[#This Row],[220kV_C&amp;R_PQM_Ex]]-FF10)*1600000&lt;=0,"",(RD[[#This Row],[220kV_C&amp;R_PQM_Ex]]-FF10)*1600000)</f>
        <v>998399.99999999232</v>
      </c>
      <c r="FX11" s="227">
        <f>IFERROR(IF((RD[[#This Row],[220KV_C&amp;R_PQM_Im]]-FG10)*1600000&lt;=0,0,(RD[[#This Row],[220KV_C&amp;R_PQM_Im]]-FG10)*1600000),"")</f>
        <v>0</v>
      </c>
      <c r="FY11" s="227">
        <f>IFERROR(IF((RD[[#This Row],[33kV_Aux1_Im]]-FH10)*1000&lt;=0,"",(RD[[#This Row],[33kV_Aux1_Im]]-FH10)*1000),"")</f>
        <v>389.99999999998636</v>
      </c>
      <c r="FZ11" s="227" t="str">
        <f>IFERROR(IF((RD[[#This Row],[33kV_Aux2_Im]]-FI10)*1000&lt;=0,"",(RD[[#This Row],[33kV_Aux2_Im]]-FI10)*1000),"")</f>
        <v/>
      </c>
      <c r="GA11" s="291">
        <f>IFERROR(RD[[#This Row],[33kV_OG1_Energy (MWh)]]+RD[[#This Row],[33kV_OG2_Energy (MWh)]],"")</f>
        <v>1006000</v>
      </c>
      <c r="GB11" s="291">
        <f>IFERROR(RD[[#This Row],[220kV_TL_TVM Energy (MWh)]]-RD[[#This Row],[220KV_C&amp;R_PQM_im (MWh)]],"")</f>
        <v>998399.99999994691</v>
      </c>
      <c r="GC11" s="228">
        <f>IFERROR(RD[[#This Row],[33 kV Total Export (MWH)]]/RD[[#This Row],[220 KV Net Export (MWh)]]-1,"")</f>
        <v>7.6121794872330284E-3</v>
      </c>
      <c r="GD11" s="229">
        <f>IFERROR((RD[[#This Row],[Sunset Time (POA&lt;20 W/m2)]]-RD[[#This Row],[Sunrise Time (POA&gt;20 W/m2)]])*24,0)</f>
        <v>11.466666666666665</v>
      </c>
      <c r="GE11" s="230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8">
        <v>6.6639104741441111</v>
      </c>
      <c r="DG12" s="288"/>
      <c r="DH12" s="288"/>
      <c r="DI12" s="288"/>
      <c r="DJ12" s="288"/>
      <c r="DK12" s="288"/>
      <c r="DL12" s="288"/>
      <c r="DM12" s="288"/>
      <c r="DN12" s="288">
        <v>6.4897439959639076</v>
      </c>
      <c r="DO12" s="288"/>
      <c r="DP12" s="288">
        <v>1.3262039589268773</v>
      </c>
      <c r="DQ12" s="288"/>
      <c r="DR12" s="288">
        <v>29.725754985754996</v>
      </c>
      <c r="DS12" s="288"/>
      <c r="DT12" s="288">
        <v>50.935087720797746</v>
      </c>
      <c r="DU12" s="288"/>
      <c r="DV12" s="288">
        <v>56.504273504273471</v>
      </c>
      <c r="DW12" s="288"/>
      <c r="DX12" s="288">
        <v>0</v>
      </c>
      <c r="DY12" s="288"/>
      <c r="DZ12" s="288">
        <v>2.8</v>
      </c>
      <c r="EA12" s="288"/>
      <c r="EB12" s="288">
        <v>5.5</v>
      </c>
      <c r="EC12" s="288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0" t="str">
        <f>IF((RD[[#This Row],[33 kV_Wind_F1_Ex]]-ES11)*165000&lt;=0,"",(RD[[#This Row],[33 kV_Wind_F1_Ex]]-ES11)*165000)</f>
        <v/>
      </c>
      <c r="FK12" s="291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7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1"/>
      <c r="FQ12" s="131">
        <f>IF((RD[[#This Row],[33kV_Solar_F4_Ex]]-EZ11)*225000&lt;=0,"",(RD[[#This Row],[33kV_Solar_F4_Ex]]-EZ11)*225000)</f>
        <v>172125.00000000012</v>
      </c>
      <c r="FR12" s="291">
        <f>IF((RD[[#This Row],[33kV_OG1_Ex]]-FA11)*1000&lt;=0,0,(RD[[#This Row],[33kV_OG1_Ex]]-FA11)*1000)</f>
        <v>535000</v>
      </c>
      <c r="FS12" s="227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7">
        <f>IF((RD[[#This Row],[220kV_Tx2_Ex]]-FD11)*800000&lt;=0,0,(RD[[#This Row],[220kV_Tx2_Ex]]-FD11)*800000)</f>
        <v>396800.00000000175</v>
      </c>
      <c r="FV12" s="291">
        <f>IF((RD[[#This Row],[220kV_TL_TVM_Ex]]-FE11)*1600000&lt;=0,0,(RD[[#This Row],[220kV_TL_TVM_Ex]]-FE11)*1600000)</f>
        <v>929600.00000002771</v>
      </c>
      <c r="FW12" s="291">
        <f>IF((RD[[#This Row],[220kV_C&amp;R_PQM_Ex]]-FF11)*1600000&lt;=0,"",(RD[[#This Row],[220kV_C&amp;R_PQM_Ex]]-FF11)*1600000)</f>
        <v>934400.00000000512</v>
      </c>
      <c r="FX12" s="227">
        <f>IFERROR(IF((RD[[#This Row],[220KV_C&amp;R_PQM_Im]]-FG11)*1600000&lt;=0,0,(RD[[#This Row],[220KV_C&amp;R_PQM_Im]]-FG11)*1600000),"")</f>
        <v>0</v>
      </c>
      <c r="FY12" s="227">
        <f>IFERROR(IF((RD[[#This Row],[33kV_Aux1_Im]]-FH11)*1000&lt;=0,"",(RD[[#This Row],[33kV_Aux1_Im]]-FH11)*1000),"")</f>
        <v>389.99999999998636</v>
      </c>
      <c r="FZ12" s="227" t="str">
        <f>IFERROR(IF((RD[[#This Row],[33kV_Aux2_Im]]-FI11)*1000&lt;=0,"",(RD[[#This Row],[33kV_Aux2_Im]]-FI11)*1000),"")</f>
        <v/>
      </c>
      <c r="GA12" s="291">
        <f>IFERROR(RD[[#This Row],[33kV_OG1_Energy (MWh)]]+RD[[#This Row],[33kV_OG2_Energy (MWh)]],"")</f>
        <v>938000</v>
      </c>
      <c r="GB12" s="291">
        <f>IFERROR(RD[[#This Row],[220kV_TL_TVM Energy (MWh)]]-RD[[#This Row],[220KV_C&amp;R_PQM_im (MWh)]],"")</f>
        <v>929600.00000002771</v>
      </c>
      <c r="GC12" s="228">
        <f>IFERROR(RD[[#This Row],[33 kV Total Export (MWH)]]/RD[[#This Row],[220 KV Net Export (MWh)]]-1,"")</f>
        <v>9.0361445782831673E-3</v>
      </c>
      <c r="GD12" s="229">
        <f>IFERROR((RD[[#This Row],[Sunset Time (POA&lt;20 W/m2)]]-RD[[#This Row],[Sunrise Time (POA&gt;20 W/m2)]])*24,0)</f>
        <v>11.683333333333334</v>
      </c>
      <c r="GE12" s="230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8">
        <v>6.6522951526196996</v>
      </c>
      <c r="DG13" s="288"/>
      <c r="DH13" s="288"/>
      <c r="DI13" s="288"/>
      <c r="DJ13" s="288"/>
      <c r="DK13" s="288"/>
      <c r="DL13" s="288"/>
      <c r="DM13" s="288"/>
      <c r="DN13" s="288">
        <v>6.6365137832369898</v>
      </c>
      <c r="DO13" s="288"/>
      <c r="DP13" s="288">
        <v>1.404643930202311</v>
      </c>
      <c r="DQ13" s="288"/>
      <c r="DR13" s="288">
        <v>31.401329479768783</v>
      </c>
      <c r="DS13" s="288"/>
      <c r="DT13" s="288">
        <v>53.142306690751411</v>
      </c>
      <c r="DU13" s="288"/>
      <c r="DV13" s="288">
        <v>47.691329479768797</v>
      </c>
      <c r="DW13" s="288"/>
      <c r="DX13" s="288">
        <v>0</v>
      </c>
      <c r="DY13" s="288"/>
      <c r="DZ13" s="288">
        <v>2.4</v>
      </c>
      <c r="EA13" s="288"/>
      <c r="EB13" s="288">
        <v>4.3</v>
      </c>
      <c r="EC13" s="288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0" t="str">
        <f>IF((RD[[#This Row],[33 kV_Wind_F1_Ex]]-ES12)*165000&lt;=0,"",(RD[[#This Row],[33 kV_Wind_F1_Ex]]-ES12)*165000)</f>
        <v/>
      </c>
      <c r="FK13" s="291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7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1"/>
      <c r="FQ13" s="131">
        <f>IF((RD[[#This Row],[33kV_Solar_F4_Ex]]-EZ12)*225000&lt;=0,"",(RD[[#This Row],[33kV_Solar_F4_Ex]]-EZ12)*225000)</f>
        <v>177299.99999999927</v>
      </c>
      <c r="FR13" s="291">
        <f>IF((RD[[#This Row],[33kV_OG1_Ex]]-FA12)*1000&lt;=0,0,(RD[[#This Row],[33kV_OG1_Ex]]-FA12)*1000)</f>
        <v>556000</v>
      </c>
      <c r="FS13" s="227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7">
        <f>IF((RD[[#This Row],[220kV_Tx2_Ex]]-FD12)*800000&lt;=0,0,(RD[[#This Row],[220kV_Tx2_Ex]]-FD12)*800000)</f>
        <v>383199.99999999936</v>
      </c>
      <c r="FV13" s="291">
        <f>IF((RD[[#This Row],[220kV_TL_TVM_Ex]]-FE12)*1600000&lt;=0,0,(RD[[#This Row],[220kV_TL_TVM_Ex]]-FE12)*1600000)</f>
        <v>937600.00000002037</v>
      </c>
      <c r="FW13" s="291">
        <f>IF((RD[[#This Row],[220kV_C&amp;R_PQM_Ex]]-FF12)*1600000&lt;=0,"",(RD[[#This Row],[220kV_C&amp;R_PQM_Ex]]-FF12)*1600000)</f>
        <v>937599.99999999767</v>
      </c>
      <c r="FX13" s="227">
        <f>IFERROR(IF((RD[[#This Row],[220KV_C&amp;R_PQM_Im]]-FG12)*1600000&lt;=0,0,(RD[[#This Row],[220KV_C&amp;R_PQM_Im]]-FG12)*1600000),"")</f>
        <v>0</v>
      </c>
      <c r="FY13" s="227">
        <f>IFERROR(IF((RD[[#This Row],[33kV_Aux1_Im]]-FH12)*1000&lt;=0,"",(RD[[#This Row],[33kV_Aux1_Im]]-FH12)*1000),"")</f>
        <v>400.00000000003411</v>
      </c>
      <c r="FZ13" s="227" t="str">
        <f>IFERROR(IF((RD[[#This Row],[33kV_Aux2_Im]]-FI12)*1000&lt;=0,"",(RD[[#This Row],[33kV_Aux2_Im]]-FI12)*1000),"")</f>
        <v/>
      </c>
      <c r="GA13" s="291">
        <f>IFERROR(RD[[#This Row],[33kV_OG1_Energy (MWh)]]+RD[[#This Row],[33kV_OG2_Energy (MWh)]],"")</f>
        <v>947000</v>
      </c>
      <c r="GB13" s="291">
        <f>IFERROR(RD[[#This Row],[220kV_TL_TVM Energy (MWh)]]-RD[[#This Row],[220KV_C&amp;R_PQM_im (MWh)]],"")</f>
        <v>937600.00000002037</v>
      </c>
      <c r="GC13" s="228">
        <f>IFERROR(RD[[#This Row],[33 kV Total Export (MWH)]]/RD[[#This Row],[220 KV Net Export (MWh)]]-1,"")</f>
        <v>1.0025597269602615E-2</v>
      </c>
      <c r="GD13" s="229">
        <f>IFERROR((RD[[#This Row],[Sunset Time (POA&lt;20 W/m2)]]-RD[[#This Row],[Sunrise Time (POA&gt;20 W/m2)]])*24,0)</f>
        <v>11.516666666666666</v>
      </c>
      <c r="GE13" s="230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8">
        <v>6.4342508600721011</v>
      </c>
      <c r="DG14" s="288"/>
      <c r="DH14" s="288"/>
      <c r="DI14" s="288"/>
      <c r="DJ14" s="288"/>
      <c r="DK14" s="288"/>
      <c r="DL14" s="288"/>
      <c r="DM14" s="288"/>
      <c r="DN14" s="288">
        <v>6.2884591086419803</v>
      </c>
      <c r="DO14" s="288"/>
      <c r="DP14" s="288">
        <v>1.3578170679506156</v>
      </c>
      <c r="DQ14" s="288"/>
      <c r="DR14" s="288">
        <v>31.844888888888924</v>
      </c>
      <c r="DS14" s="288"/>
      <c r="DT14" s="288">
        <v>54.011285259259218</v>
      </c>
      <c r="DU14" s="288"/>
      <c r="DV14" s="288">
        <v>43.514814814814791</v>
      </c>
      <c r="DW14" s="288"/>
      <c r="DX14" s="288">
        <v>0</v>
      </c>
      <c r="DY14" s="288"/>
      <c r="DZ14" s="288">
        <v>2.2000000000000002</v>
      </c>
      <c r="EA14" s="288"/>
      <c r="EB14" s="288">
        <v>4.2</v>
      </c>
      <c r="EC14" s="288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0" t="str">
        <f>IF((RD[[#This Row],[33 kV_Wind_F1_Ex]]-ES13)*165000&lt;=0,"",(RD[[#This Row],[33 kV_Wind_F1_Ex]]-ES13)*165000)</f>
        <v/>
      </c>
      <c r="FK14" s="291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7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1"/>
      <c r="FQ14" s="131">
        <f>IF((RD[[#This Row],[33kV_Solar_F4_Ex]]-EZ13)*225000&lt;=0,"",(RD[[#This Row],[33kV_Solar_F4_Ex]]-EZ13)*225000)</f>
        <v>174600.00000000076</v>
      </c>
      <c r="FR14" s="291">
        <f>IF((RD[[#This Row],[33kV_OG1_Ex]]-FA13)*1000&lt;=0,0,(RD[[#This Row],[33kV_OG1_Ex]]-FA13)*1000)</f>
        <v>533000</v>
      </c>
      <c r="FS14" s="227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7">
        <f>IF((RD[[#This Row],[220kV_Tx2_Ex]]-FD13)*800000&lt;=0,0,(RD[[#This Row],[220kV_Tx2_Ex]]-FD13)*800000)</f>
        <v>352800.00000000198</v>
      </c>
      <c r="FV14" s="291">
        <f>IF((RD[[#This Row],[220kV_TL_TVM_Ex]]-FE13)*1600000&lt;=0,0,(RD[[#This Row],[220kV_TL_TVM_Ex]]-FE13)*1600000)</f>
        <v>884799.99999999558</v>
      </c>
      <c r="FW14" s="291">
        <f>IF((RD[[#This Row],[220kV_C&amp;R_PQM_Ex]]-FF13)*1600000&lt;=0,"",(RD[[#This Row],[220kV_C&amp;R_PQM_Ex]]-FF13)*1600000)</f>
        <v>883200.00000001071</v>
      </c>
      <c r="FX14" s="227">
        <f>IFERROR(IF((RD[[#This Row],[220KV_C&amp;R_PQM_Im]]-FG13)*1600000&lt;=0,0,(RD[[#This Row],[220KV_C&amp;R_PQM_Im]]-FG13)*1600000),"")</f>
        <v>1600.0000000000014</v>
      </c>
      <c r="FY14" s="227">
        <f>IFERROR(IF((RD[[#This Row],[33kV_Aux1_Im]]-FH13)*1000&lt;=0,"",(RD[[#This Row],[33kV_Aux1_Im]]-FH13)*1000),"")</f>
        <v>419.99999999995907</v>
      </c>
      <c r="FZ14" s="227" t="str">
        <f>IFERROR(IF((RD[[#This Row],[33kV_Aux2_Im]]-FI13)*1000&lt;=0,"",(RD[[#This Row],[33kV_Aux2_Im]]-FI13)*1000),"")</f>
        <v/>
      </c>
      <c r="GA14" s="291">
        <f>IFERROR(RD[[#This Row],[33kV_OG1_Energy (MWh)]]+RD[[#This Row],[33kV_OG2_Energy (MWh)]],"")</f>
        <v>889000</v>
      </c>
      <c r="GB14" s="291">
        <f>IFERROR(RD[[#This Row],[220kV_TL_TVM Energy (MWh)]]-RD[[#This Row],[220KV_C&amp;R_PQM_im (MWh)]],"")</f>
        <v>883199.99999999558</v>
      </c>
      <c r="GC14" s="228">
        <f>IFERROR(RD[[#This Row],[33 kV Total Export (MWH)]]/RD[[#This Row],[220 KV Net Export (MWh)]]-1,"")</f>
        <v>6.5670289855122022E-3</v>
      </c>
      <c r="GD14" s="229">
        <f>IFERROR((RD[[#This Row],[Sunset Time (POA&lt;20 W/m2)]]-RD[[#This Row],[Sunrise Time (POA&gt;20 W/m2)]])*24,0)</f>
        <v>11.233333333333334</v>
      </c>
      <c r="GE14" s="230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8">
        <v>6.4066949809756091</v>
      </c>
      <c r="DG15" s="288"/>
      <c r="DH15" s="288"/>
      <c r="DI15" s="288"/>
      <c r="DJ15" s="288"/>
      <c r="DK15" s="288"/>
      <c r="DL15" s="288"/>
      <c r="DM15" s="288"/>
      <c r="DN15" s="288">
        <v>6.2949004361549452</v>
      </c>
      <c r="DO15" s="288"/>
      <c r="DP15" s="288">
        <v>1.3709716131994272</v>
      </c>
      <c r="DQ15" s="288"/>
      <c r="DR15" s="288">
        <v>32.248063127690038</v>
      </c>
      <c r="DS15" s="288"/>
      <c r="DT15" s="288">
        <v>53.127294117647097</v>
      </c>
      <c r="DU15" s="288"/>
      <c r="DV15" s="288">
        <v>37.305882352941154</v>
      </c>
      <c r="DW15" s="288"/>
      <c r="DX15" s="288">
        <v>0</v>
      </c>
      <c r="DY15" s="288"/>
      <c r="DZ15" s="288">
        <v>4.2</v>
      </c>
      <c r="EA15" s="288"/>
      <c r="EB15" s="288">
        <v>7.9</v>
      </c>
      <c r="EC15" s="288"/>
      <c r="ED15" s="289">
        <f>SUM(RD[[#This Row],[IS1_Inv1_M1]:[IS1_Inv1_M2]])</f>
        <v>22200</v>
      </c>
      <c r="EE15" s="289">
        <f>SUM(RD[[#This Row],[IS2_Inv1_M1]:[IS5_Inv1_M4]])</f>
        <v>158847</v>
      </c>
      <c r="EF15" s="289">
        <f>SUM(RD[[#This Row],[IS6_Inv1_M1]:[IS6_Inv2_M2]])+SUM(RD[[#This Row],[IS8_Inv1_M1]:[IS8_Inv4_M2]])</f>
        <v>131345</v>
      </c>
      <c r="EG15" s="289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89">
        <f>IFERROR(AVERAGEIF(RD[[#This Row],[POA_UP_MCR (KWh/m2)]:[POA_UP_Ph3 (KWh/m2)2]],"&lt;&gt;0",RD[[#This Row],[POA_UP_MCR (KWh/m2)]:[POA_UP_Ph3 (KWh/m2)2]]),"")</f>
        <v>6.4066949809756091</v>
      </c>
      <c r="EP15" s="289" t="str">
        <f>IFERROR(AVERAGEIF(RD[[#This Row],[POA_Down_MCR (KWh/m2)]:[POA_Down_Ph3 (KWh/m2)22]],"&lt;&gt;0",RD[[#This Row],[POA_Down_MCR (KWh/m2)]:[POA_Down_Ph3 (KWh/m2)22]]),"")</f>
        <v/>
      </c>
      <c r="EQ15" s="289">
        <f>IFERROR(AVERAGEIF(RD[[#This Row],[GHI_UP_MCR (KWh/m2)]:[GHI_UP_IS1 (KWh/m2)]],"&lt;&gt;0",RD[[#This Row],[GHI_UP_MCR (KWh/m2)]:[GHI_UP_IS1 (KWh/m2)]]),"")</f>
        <v>6.2949004361549452</v>
      </c>
      <c r="ER15" s="289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0" t="str">
        <f>IF((RD[[#This Row],[33 kV_Wind_F1_Ex]]-ES14)*165000&lt;=0,"",(RD[[#This Row],[33 kV_Wind_F1_Ex]]-ES14)*165000)</f>
        <v/>
      </c>
      <c r="FK15" s="291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7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1"/>
      <c r="FQ15" s="131">
        <f>IF((RD[[#This Row],[33kV_Solar_F4_Ex]]-EZ14)*225000&lt;=0,"",(RD[[#This Row],[33kV_Solar_F4_Ex]]-EZ14)*225000)</f>
        <v>175049.99999999971</v>
      </c>
      <c r="FR15" s="291">
        <f>IF((RD[[#This Row],[33kV_OG1_Ex]]-FA14)*1000&lt;=0,0,(RD[[#This Row],[33kV_OG1_Ex]]-FA14)*1000)</f>
        <v>535000</v>
      </c>
      <c r="FS15" s="227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7">
        <f>IF((RD[[#This Row],[220kV_Tx2_Ex]]-FD14)*800000&lt;=0,0,(RD[[#This Row],[220kV_Tx2_Ex]]-FD14)*800000)</f>
        <v>435199.99999999756</v>
      </c>
      <c r="FV15" s="291">
        <f>IF((RD[[#This Row],[220kV_TL_TVM_Ex]]-FE14)*1600000&lt;=0,0,(RD[[#This Row],[220kV_TL_TVM_Ex]]-FE14)*1600000)</f>
        <v>963199.99999996065</v>
      </c>
      <c r="FW15" s="291">
        <f>IF((RD[[#This Row],[220kV_C&amp;R_PQM_Ex]]-FF14)*1600000&lt;=0,"",(RD[[#This Row],[220kV_C&amp;R_PQM_Ex]]-FF14)*1600000)</f>
        <v>967999.99999998359</v>
      </c>
      <c r="FX15" s="227">
        <f>IFERROR(IF((RD[[#This Row],[220KV_C&amp;R_PQM_Im]]-FG14)*1600000&lt;=0,0,(RD[[#This Row],[220KV_C&amp;R_PQM_Im]]-FG14)*1600000),"")</f>
        <v>0</v>
      </c>
      <c r="FY15" s="227">
        <f>IFERROR(IF((RD[[#This Row],[33kV_Aux1_Im]]-FH14)*1000&lt;=0,"",(RD[[#This Row],[33kV_Aux1_Im]]-FH14)*1000),"")</f>
        <v>420.00000000001592</v>
      </c>
      <c r="FZ15" s="227" t="str">
        <f>IFERROR(IF((RD[[#This Row],[33kV_Aux2_Im]]-FI14)*1000&lt;=0,"",(RD[[#This Row],[33kV_Aux2_Im]]-FI14)*1000),"")</f>
        <v/>
      </c>
      <c r="GA15" s="291">
        <f>IFERROR(RD[[#This Row],[33kV_OG1_Energy (MWh)]]+RD[[#This Row],[33kV_OG2_Energy (MWh)]],"")</f>
        <v>973000</v>
      </c>
      <c r="GB15" s="291">
        <f>IFERROR(RD[[#This Row],[220kV_TL_TVM Energy (MWh)]]-RD[[#This Row],[220KV_C&amp;R_PQM_im (MWh)]],"")</f>
        <v>963199.99999996065</v>
      </c>
      <c r="GC15" s="228">
        <f>IFERROR(RD[[#This Row],[33 kV Total Export (MWH)]]/RD[[#This Row],[220 KV Net Export (MWh)]]-1,"")</f>
        <v>1.017441860469237E-2</v>
      </c>
      <c r="GD15" s="229">
        <f>IFERROR((RD[[#This Row],[Sunset Time (POA&lt;20 W/m2)]]-RD[[#This Row],[Sunrise Time (POA&gt;20 W/m2)]])*24,0)</f>
        <v>11.6</v>
      </c>
      <c r="GE15" s="230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8">
        <v>6.7723750263350109</v>
      </c>
      <c r="DG16" s="288"/>
      <c r="DH16" s="288"/>
      <c r="DI16" s="288"/>
      <c r="DJ16" s="288"/>
      <c r="DK16" s="288"/>
      <c r="DL16" s="288"/>
      <c r="DM16" s="288"/>
      <c r="DN16" s="288">
        <v>6.6980929561781659</v>
      </c>
      <c r="DO16" s="288"/>
      <c r="DP16" s="288">
        <v>1.4679495923132175</v>
      </c>
      <c r="DQ16" s="288"/>
      <c r="DR16" s="288">
        <v>31.387931034482754</v>
      </c>
      <c r="DS16" s="288"/>
      <c r="DT16" s="288">
        <v>53.819431307471376</v>
      </c>
      <c r="DU16" s="288"/>
      <c r="DV16" s="288">
        <v>43.678304597701107</v>
      </c>
      <c r="DW16" s="288"/>
      <c r="DX16" s="288">
        <v>0</v>
      </c>
      <c r="DY16" s="288"/>
      <c r="DZ16" s="288">
        <v>2.7</v>
      </c>
      <c r="EA16" s="288"/>
      <c r="EB16" s="288">
        <v>5.2</v>
      </c>
      <c r="EC16" s="288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0" t="str">
        <f>IF((RD[[#This Row],[33 kV_Wind_F1_Ex]]-ES15)*165000&lt;=0,"",(RD[[#This Row],[33 kV_Wind_F1_Ex]]-ES15)*165000)</f>
        <v/>
      </c>
      <c r="FK16" s="291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7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1"/>
      <c r="FQ16" s="131">
        <f>IF((RD[[#This Row],[33kV_Solar_F4_Ex]]-EZ15)*225000&lt;=0,"",(RD[[#This Row],[33kV_Solar_F4_Ex]]-EZ15)*225000)</f>
        <v>181349.99999999942</v>
      </c>
      <c r="FR16" s="291">
        <f>IF((RD[[#This Row],[33kV_OG1_Ex]]-FA15)*1000&lt;=0,0,(RD[[#This Row],[33kV_OG1_Ex]]-FA15)*1000)</f>
        <v>570000</v>
      </c>
      <c r="FS16" s="227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7">
        <f>IF((RD[[#This Row],[220kV_Tx2_Ex]]-FD15)*800000&lt;=0,0,(RD[[#This Row],[220kV_Tx2_Ex]]-FD15)*800000)</f>
        <v>365600.00000000058</v>
      </c>
      <c r="FV16" s="291">
        <f>IF((RD[[#This Row],[220kV_TL_TVM_Ex]]-FE15)*1600000&lt;=0,0,(RD[[#This Row],[220kV_TL_TVM_Ex]]-FE15)*1600000)</f>
        <v>939199.99999998254</v>
      </c>
      <c r="FW16" s="291">
        <f>IF((RD[[#This Row],[220kV_C&amp;R_PQM_Ex]]-FF15)*1600000&lt;=0,"",(RD[[#This Row],[220kV_C&amp;R_PQM_Ex]]-FF15)*1600000)</f>
        <v>939200.00000000524</v>
      </c>
      <c r="FX16" s="227">
        <f>IFERROR(IF((RD[[#This Row],[220KV_C&amp;R_PQM_Im]]-FG15)*1600000&lt;=0,0,(RD[[#This Row],[220KV_C&amp;R_PQM_Im]]-FG15)*1600000),"")</f>
        <v>1600.0000000000014</v>
      </c>
      <c r="FY16" s="227">
        <f>IFERROR(IF((RD[[#This Row],[33kV_Aux1_Im]]-FH15)*1000&lt;=0,"",(RD[[#This Row],[33kV_Aux1_Im]]-FH15)*1000),"")</f>
        <v>420.00000000001592</v>
      </c>
      <c r="FZ16" s="227" t="str">
        <f>IFERROR(IF((RD[[#This Row],[33kV_Aux2_Im]]-FI15)*1000&lt;=0,"",(RD[[#This Row],[33kV_Aux2_Im]]-FI15)*1000),"")</f>
        <v/>
      </c>
      <c r="GA16" s="291">
        <f>IFERROR(RD[[#This Row],[33kV_OG1_Energy (MWh)]]+RD[[#This Row],[33kV_OG2_Energy (MWh)]],"")</f>
        <v>947000</v>
      </c>
      <c r="GB16" s="291">
        <f>IFERROR(RD[[#This Row],[220kV_TL_TVM Energy (MWh)]]-RD[[#This Row],[220KV_C&amp;R_PQM_im (MWh)]],"")</f>
        <v>937599.99999998254</v>
      </c>
      <c r="GC16" s="228">
        <f>IFERROR(RD[[#This Row],[33 kV Total Export (MWH)]]/RD[[#This Row],[220 KV Net Export (MWh)]]-1,"")</f>
        <v>1.0025597269643471E-2</v>
      </c>
      <c r="GD16" s="229">
        <f>IFERROR((RD[[#This Row],[Sunset Time (POA&lt;20 W/m2)]]-RD[[#This Row],[Sunrise Time (POA&gt;20 W/m2)]])*24,0)</f>
        <v>11.583333333333334</v>
      </c>
      <c r="GE16" s="230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8">
        <v>6.1352771704617401</v>
      </c>
      <c r="DG17" s="288"/>
      <c r="DH17" s="288"/>
      <c r="DI17" s="288"/>
      <c r="DJ17" s="288"/>
      <c r="DK17" s="288"/>
      <c r="DL17" s="288"/>
      <c r="DM17" s="288"/>
      <c r="DN17" s="288">
        <v>6.0816393960093951</v>
      </c>
      <c r="DO17" s="288"/>
      <c r="DP17" s="288">
        <v>1.3333661707042241</v>
      </c>
      <c r="DQ17" s="288"/>
      <c r="DR17" s="288">
        <v>30.302676056338051</v>
      </c>
      <c r="DS17" s="288"/>
      <c r="DT17" s="288">
        <v>51.166175816901429</v>
      </c>
      <c r="DU17" s="288"/>
      <c r="DV17" s="288">
        <v>53.499436619718296</v>
      </c>
      <c r="DW17" s="288"/>
      <c r="DX17" s="288">
        <v>0</v>
      </c>
      <c r="DY17" s="288"/>
      <c r="DZ17" s="288">
        <v>5.0999999999999996</v>
      </c>
      <c r="EA17" s="288"/>
      <c r="EB17" s="288">
        <v>10.3</v>
      </c>
      <c r="EC17" s="288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0" t="str">
        <f>IF((RD[[#This Row],[33 kV_Wind_F1_Ex]]-ES16)*165000&lt;=0,"",(RD[[#This Row],[33 kV_Wind_F1_Ex]]-ES16)*165000)</f>
        <v/>
      </c>
      <c r="FK17" s="291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7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1"/>
      <c r="FQ17" s="131">
        <f>IF((RD[[#This Row],[33kV_Solar_F4_Ex]]-EZ16)*225000&lt;=0,"",(RD[[#This Row],[33kV_Solar_F4_Ex]]-EZ16)*225000)</f>
        <v>170550.00000000061</v>
      </c>
      <c r="FR17" s="291">
        <f>IF((RD[[#This Row],[33kV_OG1_Ex]]-FA16)*1000&lt;=0,0,(RD[[#This Row],[33kV_OG1_Ex]]-FA16)*1000)</f>
        <v>530000</v>
      </c>
      <c r="FS17" s="227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7">
        <f>IF((RD[[#This Row],[220kV_Tx2_Ex]]-FD16)*800000&lt;=0,0,(RD[[#This Row],[220kV_Tx2_Ex]]-FD16)*800000)</f>
        <v>557600.00000000221</v>
      </c>
      <c r="FV17" s="291">
        <f>IF((RD[[#This Row],[220kV_TL_TVM_Ex]]-FE16)*1600000&lt;=0,0,(RD[[#This Row],[220kV_TL_TVM_Ex]]-FE16)*1600000)</f>
        <v>1091200.0000000261</v>
      </c>
      <c r="FW17" s="291">
        <f>IF((RD[[#This Row],[220kV_C&amp;R_PQM_Ex]]-FF16)*1600000&lt;=0,"",(RD[[#This Row],[220kV_C&amp;R_PQM_Ex]]-FF16)*1600000)</f>
        <v>1091200.0000000035</v>
      </c>
      <c r="FX17" s="227">
        <f>IFERROR(IF((RD[[#This Row],[220KV_C&amp;R_PQM_Im]]-FG16)*1600000&lt;=0,0,(RD[[#This Row],[220KV_C&amp;R_PQM_Im]]-FG16)*1600000),"")</f>
        <v>0</v>
      </c>
      <c r="FY17" s="227">
        <f>IFERROR(IF((RD[[#This Row],[33kV_Aux1_Im]]-FH16)*1000&lt;=0,"",(RD[[#This Row],[33kV_Aux1_Im]]-FH16)*1000),"")</f>
        <v>399.99999999997726</v>
      </c>
      <c r="FZ17" s="227" t="str">
        <f>IFERROR(IF((RD[[#This Row],[33kV_Aux2_Im]]-FI16)*1000&lt;=0,"",(RD[[#This Row],[33kV_Aux2_Im]]-FI16)*1000),"")</f>
        <v/>
      </c>
      <c r="GA17" s="291">
        <f>IFERROR(RD[[#This Row],[33kV_OG1_Energy (MWh)]]+RD[[#This Row],[33kV_OG2_Energy (MWh)]],"")</f>
        <v>1099000</v>
      </c>
      <c r="GB17" s="291">
        <f>IFERROR(RD[[#This Row],[220kV_TL_TVM Energy (MWh)]]-RD[[#This Row],[220KV_C&amp;R_PQM_im (MWh)]],"")</f>
        <v>1091200.0000000261</v>
      </c>
      <c r="GC17" s="228">
        <f>IFERROR(RD[[#This Row],[33 kV Total Export (MWH)]]/RD[[#This Row],[220 KV Net Export (MWh)]]-1,"")</f>
        <v>7.1480938416181861E-3</v>
      </c>
      <c r="GD17" s="229">
        <f>IFERROR((RD[[#This Row],[Sunset Time (POA&lt;20 W/m2)]]-RD[[#This Row],[Sunrise Time (POA&gt;20 W/m2)]])*24,0)</f>
        <v>11.816666666666666</v>
      </c>
      <c r="GE17" s="230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8">
        <v>6.2579896424948371</v>
      </c>
      <c r="DG18" s="288"/>
      <c r="DH18" s="288"/>
      <c r="DI18" s="288"/>
      <c r="DJ18" s="288"/>
      <c r="DK18" s="288"/>
      <c r="DL18" s="288"/>
      <c r="DM18" s="288"/>
      <c r="DN18" s="288">
        <v>6.2371534036381497</v>
      </c>
      <c r="DO18" s="288"/>
      <c r="DP18" s="288">
        <v>1.363239618780727</v>
      </c>
      <c r="DQ18" s="288"/>
      <c r="DR18" s="288">
        <v>30.979719764011801</v>
      </c>
      <c r="DS18" s="288"/>
      <c r="DT18" s="288">
        <v>53.11718300884953</v>
      </c>
      <c r="DU18" s="288"/>
      <c r="DV18" s="288">
        <v>51.524188790560451</v>
      </c>
      <c r="DW18" s="288"/>
      <c r="DX18" s="288">
        <v>0</v>
      </c>
      <c r="DY18" s="288"/>
      <c r="DZ18" s="288">
        <v>6.2</v>
      </c>
      <c r="EA18" s="288"/>
      <c r="EB18" s="288">
        <v>11.8</v>
      </c>
      <c r="EC18" s="288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0" t="str">
        <f>IF((RD[[#This Row],[33 kV_Wind_F1_Ex]]-ES17)*165000&lt;=0,"",(RD[[#This Row],[33 kV_Wind_F1_Ex]]-ES17)*165000)</f>
        <v/>
      </c>
      <c r="FK18" s="291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7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1"/>
      <c r="FQ18" s="131">
        <f>IF((RD[[#This Row],[33kV_Solar_F4_Ex]]-EZ17)*225000&lt;=0,"",(RD[[#This Row],[33kV_Solar_F4_Ex]]-EZ17)*225000)</f>
        <v>172574.99999999907</v>
      </c>
      <c r="FR18" s="291">
        <f>IF((RD[[#This Row],[33kV_OG1_Ex]]-FA17)*1000&lt;=0,0,(RD[[#This Row],[33kV_OG1_Ex]]-FA17)*1000)</f>
        <v>538000</v>
      </c>
      <c r="FS18" s="227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7">
        <f>IF((RD[[#This Row],[220kV_Tx2_Ex]]-FD17)*800000&lt;=0,0,(RD[[#This Row],[220kV_Tx2_Ex]]-FD17)*800000)</f>
        <v>633599.99999999558</v>
      </c>
      <c r="FV18" s="291">
        <f>IF((RD[[#This Row],[220kV_TL_TVM_Ex]]-FE17)*1600000&lt;=0,0,(RD[[#This Row],[220kV_TL_TVM_Ex]]-FE17)*1600000)</f>
        <v>1176000.0000000219</v>
      </c>
      <c r="FW18" s="291">
        <f>IF((RD[[#This Row],[220kV_C&amp;R_PQM_Ex]]-FF17)*1600000&lt;=0,"",(RD[[#This Row],[220kV_C&amp;R_PQM_Ex]]-FF17)*1600000)</f>
        <v>1174399.9999999914</v>
      </c>
      <c r="FX18" s="227">
        <f>IFERROR(IF((RD[[#This Row],[220KV_C&amp;R_PQM_Im]]-FG17)*1600000&lt;=0,0,(RD[[#This Row],[220KV_C&amp;R_PQM_Im]]-FG17)*1600000),"")</f>
        <v>1600.0000000000014</v>
      </c>
      <c r="FY18" s="227">
        <f>IFERROR(IF((RD[[#This Row],[33kV_Aux1_Im]]-FH17)*1000&lt;=0,"",(RD[[#This Row],[33kV_Aux1_Im]]-FH17)*1000),"")</f>
        <v>410.00000000002501</v>
      </c>
      <c r="FZ18" s="227" t="str">
        <f>IFERROR(IF((RD[[#This Row],[33kV_Aux2_Im]]-FI17)*1000&lt;=0,"",(RD[[#This Row],[33kV_Aux2_Im]]-FI17)*1000),"")</f>
        <v/>
      </c>
      <c r="GA18" s="291">
        <f>IFERROR(RD[[#This Row],[33kV_OG1_Energy (MWh)]]+RD[[#This Row],[33kV_OG2_Energy (MWh)]],"")</f>
        <v>1182000</v>
      </c>
      <c r="GB18" s="291">
        <f>IFERROR(RD[[#This Row],[220kV_TL_TVM Energy (MWh)]]-RD[[#This Row],[220KV_C&amp;R_PQM_im (MWh)]],"")</f>
        <v>1174400.0000000219</v>
      </c>
      <c r="GC18" s="228">
        <f>IFERROR(RD[[#This Row],[33 kV Total Export (MWH)]]/RD[[#This Row],[220 KV Net Export (MWh)]]-1,"")</f>
        <v>6.4713896457577746E-3</v>
      </c>
      <c r="GD18" s="229">
        <f>IFERROR((RD[[#This Row],[Sunset Time (POA&lt;20 W/m2)]]-RD[[#This Row],[Sunrise Time (POA&gt;20 W/m2)]])*24,0)</f>
        <v>11.283333333333335</v>
      </c>
      <c r="GE18" s="230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8">
        <v>6.0641828458935709</v>
      </c>
      <c r="DG19" s="288"/>
      <c r="DH19" s="288"/>
      <c r="DI19" s="288"/>
      <c r="DJ19" s="288"/>
      <c r="DK19" s="288"/>
      <c r="DL19" s="288"/>
      <c r="DM19" s="288"/>
      <c r="DN19" s="288">
        <v>6.013796405000007</v>
      </c>
      <c r="DO19" s="288"/>
      <c r="DP19" s="288">
        <v>1.3285987032142861</v>
      </c>
      <c r="DQ19" s="288"/>
      <c r="DR19" s="288">
        <v>30.348842857142881</v>
      </c>
      <c r="DS19" s="288"/>
      <c r="DT19" s="288">
        <v>51.297275900000002</v>
      </c>
      <c r="DU19" s="288"/>
      <c r="DV19" s="288">
        <v>51.402571428571477</v>
      </c>
      <c r="DW19" s="288"/>
      <c r="DX19" s="288">
        <v>0</v>
      </c>
      <c r="DY19" s="288"/>
      <c r="DZ19" s="288">
        <v>4.4000000000000004</v>
      </c>
      <c r="EA19" s="288"/>
      <c r="EB19" s="288">
        <v>8.5</v>
      </c>
      <c r="EC19" s="288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0" t="str">
        <f>IF((RD[[#This Row],[33 kV_Wind_F1_Ex]]-ES18)*165000&lt;=0,"",(RD[[#This Row],[33 kV_Wind_F1_Ex]]-ES18)*165000)</f>
        <v/>
      </c>
      <c r="FK19" s="291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7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1"/>
      <c r="FQ19" s="131">
        <f>IF((RD[[#This Row],[33kV_Solar_F4_Ex]]-EZ18)*225000&lt;=0,"",(RD[[#This Row],[33kV_Solar_F4_Ex]]-EZ18)*225000)</f>
        <v>166049.99999999988</v>
      </c>
      <c r="FR19" s="291">
        <f>IF((RD[[#This Row],[33kV_OG1_Ex]]-FA18)*1000&lt;=0,0,(RD[[#This Row],[33kV_OG1_Ex]]-FA18)*1000)</f>
        <v>525000</v>
      </c>
      <c r="FS19" s="227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7">
        <f>IF((RD[[#This Row],[220kV_Tx2_Ex]]-FD18)*800000&lt;=0,0,(RD[[#This Row],[220kV_Tx2_Ex]]-FD18)*800000)</f>
        <v>598400.00000000373</v>
      </c>
      <c r="FV19" s="291">
        <f>IF((RD[[#This Row],[220kV_TL_TVM_Ex]]-FE18)*1600000&lt;=0,0,(RD[[#This Row],[220kV_TL_TVM_Ex]]-FE18)*1600000)</f>
        <v>1118400.0000000196</v>
      </c>
      <c r="FW19" s="291">
        <f>IF((RD[[#This Row],[220kV_C&amp;R_PQM_Ex]]-FF18)*1600000&lt;=0,"",(RD[[#This Row],[220kV_C&amp;R_PQM_Ex]]-FF18)*1600000)</f>
        <v>1123200.0000000198</v>
      </c>
      <c r="FX19" s="227">
        <f>IFERROR(IF((RD[[#This Row],[220KV_C&amp;R_PQM_Im]]-FG18)*1600000&lt;=0,0,(RD[[#This Row],[220KV_C&amp;R_PQM_Im]]-FG18)*1600000),"")</f>
        <v>0</v>
      </c>
      <c r="FY19" s="227">
        <f>IFERROR(IF((RD[[#This Row],[33kV_Aux1_Im]]-FH18)*1000&lt;=0,"",(RD[[#This Row],[33kV_Aux1_Im]]-FH18)*1000),"")</f>
        <v>409.99999999996817</v>
      </c>
      <c r="FZ19" s="227" t="str">
        <f>IFERROR(IF((RD[[#This Row],[33kV_Aux2_Im]]-FI18)*1000&lt;=0,"",(RD[[#This Row],[33kV_Aux2_Im]]-FI18)*1000),"")</f>
        <v/>
      </c>
      <c r="GA19" s="291">
        <f>IFERROR(RD[[#This Row],[33kV_OG1_Energy (MWh)]]+RD[[#This Row],[33kV_OG2_Energy (MWh)]],"")</f>
        <v>1128000</v>
      </c>
      <c r="GB19" s="291">
        <f>IFERROR(RD[[#This Row],[220kV_TL_TVM Energy (MWh)]]-RD[[#This Row],[220KV_C&amp;R_PQM_im (MWh)]],"")</f>
        <v>1118400.0000000196</v>
      </c>
      <c r="GC19" s="228">
        <f>IFERROR(RD[[#This Row],[33 kV Total Export (MWH)]]/RD[[#This Row],[220 KV Net Export (MWh)]]-1,"")</f>
        <v>8.5836909871068734E-3</v>
      </c>
      <c r="GD19" s="229">
        <f>IFERROR((RD[[#This Row],[Sunset Time (POA&lt;20 W/m2)]]-RD[[#This Row],[Sunrise Time (POA&gt;20 W/m2)]])*24,0)</f>
        <v>11.649999999999999</v>
      </c>
      <c r="GE19" s="230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8">
        <v>6.4865325355426924</v>
      </c>
      <c r="DG20" s="288"/>
      <c r="DH20" s="288"/>
      <c r="DI20" s="288"/>
      <c r="DJ20" s="288"/>
      <c r="DK20" s="288"/>
      <c r="DL20" s="288"/>
      <c r="DM20" s="288"/>
      <c r="DN20" s="288">
        <v>6.4908924095513738</v>
      </c>
      <c r="DO20" s="288"/>
      <c r="DP20" s="288">
        <v>1.4142671541244574</v>
      </c>
      <c r="DQ20" s="288"/>
      <c r="DR20" s="288">
        <v>31.399493487699001</v>
      </c>
      <c r="DS20" s="288"/>
      <c r="DT20" s="288">
        <v>53.646198856729413</v>
      </c>
      <c r="DU20" s="288"/>
      <c r="DV20" s="288">
        <v>42.047322720694645</v>
      </c>
      <c r="DW20" s="288"/>
      <c r="DX20" s="288">
        <v>0</v>
      </c>
      <c r="DY20" s="288"/>
      <c r="DZ20" s="288">
        <v>2.9</v>
      </c>
      <c r="EA20" s="288"/>
      <c r="EB20" s="288">
        <v>5.3</v>
      </c>
      <c r="EC20" s="288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0" t="str">
        <f>IF((RD[[#This Row],[33 kV_Wind_F1_Ex]]-ES19)*165000&lt;=0,"",(RD[[#This Row],[33 kV_Wind_F1_Ex]]-ES19)*165000)</f>
        <v/>
      </c>
      <c r="FK20" s="291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7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1"/>
      <c r="FQ20" s="131">
        <f>IF((RD[[#This Row],[33kV_Solar_F4_Ex]]-EZ19)*225000&lt;=0,"",(RD[[#This Row],[33kV_Solar_F4_Ex]]-EZ19)*225000)</f>
        <v>182925.00000000052</v>
      </c>
      <c r="FR20" s="291">
        <f>IF((RD[[#This Row],[33kV_OG1_Ex]]-FA19)*1000&lt;=0,0,(RD[[#This Row],[33kV_OG1_Ex]]-FA19)*1000)</f>
        <v>567000</v>
      </c>
      <c r="FS20" s="227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7">
        <f>IF((RD[[#This Row],[220kV_Tx2_Ex]]-FD19)*800000&lt;=0,0,(RD[[#This Row],[220kV_Tx2_Ex]]-FD19)*800000)</f>
        <v>339199.99999999389</v>
      </c>
      <c r="FV20" s="291">
        <f>IF((RD[[#This Row],[220kV_TL_TVM_Ex]]-FE19)*1600000&lt;=0,0,(RD[[#This Row],[220kV_TL_TVM_Ex]]-FE19)*1600000)</f>
        <v>903999.99999999639</v>
      </c>
      <c r="FW20" s="291">
        <f>IF((RD[[#This Row],[220kV_C&amp;R_PQM_Ex]]-FF19)*1600000&lt;=0,"",(RD[[#This Row],[220kV_C&amp;R_PQM_Ex]]-FF19)*1600000)</f>
        <v>905599.99999998126</v>
      </c>
      <c r="FX20" s="227">
        <f>IFERROR(IF((RD[[#This Row],[220KV_C&amp;R_PQM_Im]]-FG19)*1600000&lt;=0,0,(RD[[#This Row],[220KV_C&amp;R_PQM_Im]]-FG19)*1600000),"")</f>
        <v>1600.0000000000014</v>
      </c>
      <c r="FY20" s="227">
        <f>IFERROR(IF((RD[[#This Row],[33kV_Aux1_Im]]-FH19)*1000&lt;=0,"",(RD[[#This Row],[33kV_Aux1_Im]]-FH19)*1000),"")</f>
        <v>420.00000000001592</v>
      </c>
      <c r="FZ20" s="227" t="str">
        <f>IFERROR(IF((RD[[#This Row],[33kV_Aux2_Im]]-FI19)*1000&lt;=0,"",(RD[[#This Row],[33kV_Aux2_Im]]-FI19)*1000),"")</f>
        <v/>
      </c>
      <c r="GA20" s="291">
        <f>IFERROR(RD[[#This Row],[33kV_OG1_Energy (MWh)]]+RD[[#This Row],[33kV_OG2_Energy (MWh)]],"")</f>
        <v>912000</v>
      </c>
      <c r="GB20" s="291">
        <f>IFERROR(RD[[#This Row],[220kV_TL_TVM Energy (MWh)]]-RD[[#This Row],[220KV_C&amp;R_PQM_im (MWh)]],"")</f>
        <v>902399.99999999639</v>
      </c>
      <c r="GC20" s="228">
        <f>IFERROR(RD[[#This Row],[33 kV Total Export (MWH)]]/RD[[#This Row],[220 KV Net Export (MWh)]]-1,"")</f>
        <v>1.0638297872344493E-2</v>
      </c>
      <c r="GD20" s="229">
        <f>IFERROR((RD[[#This Row],[Sunset Time (POA&lt;20 W/m2)]]-RD[[#This Row],[Sunrise Time (POA&gt;20 W/m2)]])*24,0)</f>
        <v>11.5</v>
      </c>
      <c r="GE20" s="230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8">
        <v>6.7803469556031288</v>
      </c>
      <c r="DG21" s="288"/>
      <c r="DH21" s="288"/>
      <c r="DI21" s="288"/>
      <c r="DJ21" s="288"/>
      <c r="DK21" s="288"/>
      <c r="DL21" s="288"/>
      <c r="DM21" s="288"/>
      <c r="DN21" s="288">
        <v>6.8131085504978692</v>
      </c>
      <c r="DO21" s="288"/>
      <c r="DP21" s="288">
        <v>1.4809886295874839</v>
      </c>
      <c r="DQ21" s="288"/>
      <c r="DR21" s="288">
        <v>32.339402560455206</v>
      </c>
      <c r="DS21" s="288"/>
      <c r="DT21" s="288">
        <v>55.836181924608802</v>
      </c>
      <c r="DU21" s="288"/>
      <c r="DV21" s="288">
        <v>44.343669985775222</v>
      </c>
      <c r="DW21" s="288"/>
      <c r="DX21" s="288">
        <v>0</v>
      </c>
      <c r="DY21" s="288"/>
      <c r="DZ21" s="288">
        <v>3.1</v>
      </c>
      <c r="EA21" s="288"/>
      <c r="EB21" s="288">
        <v>5.5</v>
      </c>
      <c r="EC21" s="288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0" t="str">
        <f>IF((RD[[#This Row],[33 kV_Wind_F1_Ex]]-ES20)*165000&lt;=0,"",(RD[[#This Row],[33 kV_Wind_F1_Ex]]-ES20)*165000)</f>
        <v/>
      </c>
      <c r="FK21" s="291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7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1"/>
      <c r="FQ21" s="131">
        <f>IF((RD[[#This Row],[33kV_Solar_F4_Ex]]-EZ20)*225000&lt;=0,"",(RD[[#This Row],[33kV_Solar_F4_Ex]]-EZ20)*225000)</f>
        <v>183375.00000000108</v>
      </c>
      <c r="FR21" s="291">
        <f>IF((RD[[#This Row],[33kV_OG1_Ex]]-FA20)*1000&lt;=0,0,(RD[[#This Row],[33kV_OG1_Ex]]-FA20)*1000)</f>
        <v>579000</v>
      </c>
      <c r="FS21" s="227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7">
        <f>IF((RD[[#This Row],[220kV_Tx2_Ex]]-FD20)*800000&lt;=0,0,(RD[[#This Row],[220kV_Tx2_Ex]]-FD20)*800000)</f>
        <v>368000.00000000634</v>
      </c>
      <c r="FV21" s="291">
        <f>IF((RD[[#This Row],[220kV_TL_TVM_Ex]]-FE20)*1600000&lt;=0,0,(RD[[#This Row],[220kV_TL_TVM_Ex]]-FE20)*1600000)</f>
        <v>948799.99999993737</v>
      </c>
      <c r="FW21" s="291">
        <f>IF((RD[[#This Row],[220kV_C&amp;R_PQM_Ex]]-FF20)*1600000&lt;=0,"",(RD[[#This Row],[220kV_C&amp;R_PQM_Ex]]-FF20)*1600000)</f>
        <v>947200.00000002072</v>
      </c>
      <c r="FX21" s="227">
        <f>IFERROR(IF((RD[[#This Row],[220KV_C&amp;R_PQM_Im]]-FG20)*1600000&lt;=0,0,(RD[[#This Row],[220KV_C&amp;R_PQM_Im]]-FG20)*1600000),"")</f>
        <v>0</v>
      </c>
      <c r="FY21" s="227">
        <f>IFERROR(IF((RD[[#This Row],[33kV_Aux1_Im]]-FH20)*1000&lt;=0,"",(RD[[#This Row],[33kV_Aux1_Im]]-FH20)*1000),"")</f>
        <v>430.00000000000682</v>
      </c>
      <c r="FZ21" s="227" t="str">
        <f>IFERROR(IF((RD[[#This Row],[33kV_Aux2_Im]]-FI20)*1000&lt;=0,"",(RD[[#This Row],[33kV_Aux2_Im]]-FI20)*1000),"")</f>
        <v/>
      </c>
      <c r="GA21" s="291">
        <f>IFERROR(RD[[#This Row],[33kV_OG1_Energy (MWh)]]+RD[[#This Row],[33kV_OG2_Energy (MWh)]],"")</f>
        <v>954000</v>
      </c>
      <c r="GB21" s="291">
        <f>IFERROR(RD[[#This Row],[220kV_TL_TVM Energy (MWh)]]-RD[[#This Row],[220KV_C&amp;R_PQM_im (MWh)]],"")</f>
        <v>948799.99999993737</v>
      </c>
      <c r="GC21" s="228">
        <f>IFERROR(RD[[#This Row],[33 kV Total Export (MWH)]]/RD[[#This Row],[220 KV Net Export (MWh)]]-1,"")</f>
        <v>5.4806070826971531E-3</v>
      </c>
      <c r="GD21" s="229">
        <f>IFERROR((RD[[#This Row],[Sunset Time (POA&lt;20 W/m2)]]-RD[[#This Row],[Sunrise Time (POA&gt;20 W/m2)]])*24,0)</f>
        <v>11.7</v>
      </c>
      <c r="GE21" s="230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8">
        <v>6.4311332801479359</v>
      </c>
      <c r="DG22" s="288"/>
      <c r="DH22" s="288"/>
      <c r="DI22" s="288"/>
      <c r="DJ22" s="288"/>
      <c r="DK22" s="288"/>
      <c r="DL22" s="288"/>
      <c r="DM22" s="288"/>
      <c r="DN22" s="288">
        <v>6.4547831522048345</v>
      </c>
      <c r="DO22" s="288"/>
      <c r="DP22" s="288">
        <v>1.4072473574679938</v>
      </c>
      <c r="DQ22" s="288"/>
      <c r="DR22" s="288">
        <v>30.950440967283104</v>
      </c>
      <c r="DS22" s="288"/>
      <c r="DT22" s="288">
        <v>53.925716529160773</v>
      </c>
      <c r="DU22" s="288"/>
      <c r="DV22" s="288">
        <v>48.959174964438127</v>
      </c>
      <c r="DW22" s="288"/>
      <c r="DX22" s="288">
        <v>1.2000000000000131</v>
      </c>
      <c r="DY22" s="288"/>
      <c r="DZ22" s="288">
        <v>4.0999999999999996</v>
      </c>
      <c r="EA22" s="288"/>
      <c r="EB22" s="288">
        <v>8.3000000000000007</v>
      </c>
      <c r="EC22" s="288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0" t="str">
        <f>IF((RD[[#This Row],[33 kV_Wind_F1_Ex]]-ES21)*165000&lt;=0,"",(RD[[#This Row],[33 kV_Wind_F1_Ex]]-ES21)*165000)</f>
        <v/>
      </c>
      <c r="FK22" s="291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7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1"/>
      <c r="FQ22" s="131">
        <f>IF((RD[[#This Row],[33kV_Solar_F4_Ex]]-EZ21)*225000&lt;=0,"",(RD[[#This Row],[33kV_Solar_F4_Ex]]-EZ21)*225000)</f>
        <v>156599.99999999953</v>
      </c>
      <c r="FR22" s="291">
        <f>IF((RD[[#This Row],[33kV_OG1_Ex]]-FA21)*1000&lt;=0,0,(RD[[#This Row],[33kV_OG1_Ex]]-FA21)*1000)</f>
        <v>519000</v>
      </c>
      <c r="FS22" s="227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7">
        <f>IF((RD[[#This Row],[220kV_Tx2_Ex]]-FD21)*800000&lt;=0,0,(RD[[#This Row],[220kV_Tx2_Ex]]-FD21)*800000)</f>
        <v>427999.99999999726</v>
      </c>
      <c r="FV22" s="291">
        <f>IF((RD[[#This Row],[220kV_TL_TVM_Ex]]-FE21)*1600000&lt;=0,0,(RD[[#This Row],[220kV_TL_TVM_Ex]]-FE21)*1600000)</f>
        <v>942399.99999999779</v>
      </c>
      <c r="FW22" s="291">
        <f>IF((RD[[#This Row],[220kV_C&amp;R_PQM_Ex]]-FF21)*1600000&lt;=0,"",(RD[[#This Row],[220kV_C&amp;R_PQM_Ex]]-FF21)*1600000)</f>
        <v>947199.99999999802</v>
      </c>
      <c r="FX22" s="227">
        <f>IFERROR(IF((RD[[#This Row],[220KV_C&amp;R_PQM_Im]]-FG21)*1600000&lt;=0,0,(RD[[#This Row],[220KV_C&amp;R_PQM_Im]]-FG21)*1600000),"")</f>
        <v>0</v>
      </c>
      <c r="FY22" s="227">
        <f>IFERROR(IF((RD[[#This Row],[33kV_Aux1_Im]]-FH21)*1000&lt;=0,"",(RD[[#This Row],[33kV_Aux1_Im]]-FH21)*1000),"")</f>
        <v>430.00000000000682</v>
      </c>
      <c r="FZ22" s="227" t="str">
        <f>IFERROR(IF((RD[[#This Row],[33kV_Aux2_Im]]-FI21)*1000&lt;=0,"",(RD[[#This Row],[33kV_Aux2_Im]]-FI21)*1000),"")</f>
        <v/>
      </c>
      <c r="GA22" s="291">
        <f>IFERROR(RD[[#This Row],[33kV_OG1_Energy (MWh)]]+RD[[#This Row],[33kV_OG2_Energy (MWh)]],"")</f>
        <v>952000</v>
      </c>
      <c r="GB22" s="291">
        <f>IFERROR(RD[[#This Row],[220kV_TL_TVM Energy (MWh)]]-RD[[#This Row],[220KV_C&amp;R_PQM_im (MWh)]],"")</f>
        <v>942399.99999999779</v>
      </c>
      <c r="GC22" s="228">
        <f>IFERROR(RD[[#This Row],[33 kV Total Export (MWH)]]/RD[[#This Row],[220 KV Net Export (MWh)]]-1,"")</f>
        <v>1.0186757215622011E-2</v>
      </c>
      <c r="GD22" s="229">
        <f>IFERROR((RD[[#This Row],[Sunset Time (POA&lt;20 W/m2)]]-RD[[#This Row],[Sunrise Time (POA&gt;20 W/m2)]])*24,0)</f>
        <v>11.7</v>
      </c>
      <c r="GE22" s="230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8">
        <v>6.7253393313187795</v>
      </c>
      <c r="DG23" s="288"/>
      <c r="DH23" s="288"/>
      <c r="DI23" s="288"/>
      <c r="DJ23" s="288"/>
      <c r="DK23" s="288"/>
      <c r="DL23" s="288"/>
      <c r="DM23" s="288"/>
      <c r="DN23" s="288">
        <v>6.7763859995305138</v>
      </c>
      <c r="DO23" s="288"/>
      <c r="DP23" s="288">
        <v>1.3800912346009389</v>
      </c>
      <c r="DQ23" s="288"/>
      <c r="DR23" s="288">
        <v>31.274943661971768</v>
      </c>
      <c r="DS23" s="288"/>
      <c r="DT23" s="288">
        <v>55.434981830985933</v>
      </c>
      <c r="DU23" s="288"/>
      <c r="DV23" s="288">
        <v>51.484507042253625</v>
      </c>
      <c r="DW23" s="288"/>
      <c r="DX23" s="288">
        <v>0</v>
      </c>
      <c r="DY23" s="288"/>
      <c r="DZ23" s="288">
        <v>3.7</v>
      </c>
      <c r="EA23" s="288"/>
      <c r="EB23" s="288">
        <v>7.5</v>
      </c>
      <c r="EC23" s="288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0" t="str">
        <f>IF((RD[[#This Row],[33 kV_Wind_F1_Ex]]-ES22)*165000&lt;=0,"",(RD[[#This Row],[33 kV_Wind_F1_Ex]]-ES22)*165000)</f>
        <v/>
      </c>
      <c r="FK23" s="291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7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1"/>
      <c r="FQ23" s="131">
        <f>IF((RD[[#This Row],[33kV_Solar_F4_Ex]]-EZ22)*225000&lt;=0,"",(RD[[#This Row],[33kV_Solar_F4_Ex]]-EZ22)*225000)</f>
        <v>186749.99999999962</v>
      </c>
      <c r="FR23" s="291">
        <f>IF((RD[[#This Row],[33kV_OG1_Ex]]-FA22)*1000&lt;=0,0,(RD[[#This Row],[33kV_OG1_Ex]]-FA22)*1000)</f>
        <v>576000</v>
      </c>
      <c r="FS23" s="227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7">
        <f>IF((RD[[#This Row],[220kV_Tx2_Ex]]-FD22)*800000&lt;=0,0,(RD[[#This Row],[220kV_Tx2_Ex]]-FD22)*800000)</f>
        <v>440800.00000000157</v>
      </c>
      <c r="FV23" s="291">
        <f>IF((RD[[#This Row],[220kV_TL_TVM_Ex]]-FE22)*1600000&lt;=0,0,(RD[[#This Row],[220kV_TL_TVM_Ex]]-FE22)*1600000)</f>
        <v>1017600.0000000385</v>
      </c>
      <c r="FW23" s="291">
        <f>IF((RD[[#This Row],[220kV_C&amp;R_PQM_Ex]]-FF22)*1600000&lt;=0,"",(RD[[#This Row],[220kV_C&amp;R_PQM_Ex]]-FF22)*1600000)</f>
        <v>1019200.0000000007</v>
      </c>
      <c r="FX23" s="227">
        <f>IFERROR(IF((RD[[#This Row],[220KV_C&amp;R_PQM_Im]]-FG22)*1600000&lt;=0,0,(RD[[#This Row],[220KV_C&amp;R_PQM_Im]]-FG22)*1600000),"")</f>
        <v>0</v>
      </c>
      <c r="FY23" s="227">
        <f>IFERROR(IF((RD[[#This Row],[33kV_Aux1_Im]]-FH22)*1000&lt;=0,"",(RD[[#This Row],[33kV_Aux1_Im]]-FH22)*1000),"")</f>
        <v>409.99999999996817</v>
      </c>
      <c r="FZ23" s="227" t="str">
        <f>IFERROR(IF((RD[[#This Row],[33kV_Aux2_Im]]-FI22)*1000&lt;=0,"",(RD[[#This Row],[33kV_Aux2_Im]]-FI22)*1000),"")</f>
        <v/>
      </c>
      <c r="GA23" s="291">
        <f>IFERROR(RD[[#This Row],[33kV_OG1_Energy (MWh)]]+RD[[#This Row],[33kV_OG2_Energy (MWh)]],"")</f>
        <v>1027000</v>
      </c>
      <c r="GB23" s="291">
        <f>IFERROR(RD[[#This Row],[220kV_TL_TVM Energy (MWh)]]-RD[[#This Row],[220KV_C&amp;R_PQM_im (MWh)]],"")</f>
        <v>1017600.0000000385</v>
      </c>
      <c r="GC23" s="228">
        <f>IFERROR(RD[[#This Row],[33 kV Total Export (MWH)]]/RD[[#This Row],[220 KV Net Export (MWh)]]-1,"")</f>
        <v>9.2374213836095009E-3</v>
      </c>
      <c r="GD23" s="229">
        <f>IFERROR((RD[[#This Row],[Sunset Time (POA&lt;20 W/m2)]]-RD[[#This Row],[Sunrise Time (POA&gt;20 W/m2)]])*24,0)</f>
        <v>11.816666666666666</v>
      </c>
      <c r="GE23" s="230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8">
        <v>6.6595494766732122</v>
      </c>
      <c r="DG24" s="288"/>
      <c r="DH24" s="288"/>
      <c r="DI24" s="288"/>
      <c r="DJ24" s="288"/>
      <c r="DK24" s="288"/>
      <c r="DL24" s="288"/>
      <c r="DM24" s="288"/>
      <c r="DN24" s="288">
        <v>6.7460332342216001</v>
      </c>
      <c r="DO24" s="288"/>
      <c r="DP24" s="288">
        <v>1.2057791399719497</v>
      </c>
      <c r="DQ24" s="288"/>
      <c r="DR24" s="288">
        <v>30.672468443197747</v>
      </c>
      <c r="DS24" s="288"/>
      <c r="DT24" s="288">
        <v>53.100905539971919</v>
      </c>
      <c r="DU24" s="288"/>
      <c r="DV24" s="288">
        <v>55.944319775595936</v>
      </c>
      <c r="DW24" s="288"/>
      <c r="DX24" s="288">
        <v>22</v>
      </c>
      <c r="DY24" s="288"/>
      <c r="DZ24" s="288">
        <v>3.8</v>
      </c>
      <c r="EA24" s="288"/>
      <c r="EB24" s="288">
        <v>7.7</v>
      </c>
      <c r="EC24" s="288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0" t="str">
        <f>IF((RD[[#This Row],[33 kV_Wind_F1_Ex]]-ES23)*165000&lt;=0,"",(RD[[#This Row],[33 kV_Wind_F1_Ex]]-ES23)*165000)</f>
        <v/>
      </c>
      <c r="FK24" s="291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7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1"/>
      <c r="FQ24" s="131">
        <f>IF((RD[[#This Row],[33kV_Solar_F4_Ex]]-EZ23)*225000&lt;=0,"",(RD[[#This Row],[33kV_Solar_F4_Ex]]-EZ23)*225000)</f>
        <v>182699.99999999948</v>
      </c>
      <c r="FR24" s="291">
        <f>IF((RD[[#This Row],[33kV_OG1_Ex]]-FA23)*1000&lt;=0,0,(RD[[#This Row],[33kV_OG1_Ex]]-FA23)*1000)</f>
        <v>575000</v>
      </c>
      <c r="FS24" s="227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7">
        <f>IF((RD[[#This Row],[220kV_Tx2_Ex]]-FD23)*800000&lt;=0,0,(RD[[#This Row],[220kV_Tx2_Ex]]-FD23)*800000)</f>
        <v>447199.99999999802</v>
      </c>
      <c r="FV24" s="291">
        <f>IF((RD[[#This Row],[220kV_TL_TVM_Ex]]-FE23)*1600000&lt;=0,0,(RD[[#This Row],[220kV_TL_TVM_Ex]]-FE23)*1600000)</f>
        <v>1023999.9999999781</v>
      </c>
      <c r="FW24" s="291">
        <f>IF((RD[[#This Row],[220kV_C&amp;R_PQM_Ex]]-FF23)*1600000&lt;=0,"",(RD[[#This Row],[220kV_C&amp;R_PQM_Ex]]-FF23)*1600000)</f>
        <v>1024000.0000000009</v>
      </c>
      <c r="FX24" s="227">
        <f>IFERROR(IF((RD[[#This Row],[220KV_C&amp;R_PQM_Im]]-FG23)*1600000&lt;=0,0,(RD[[#This Row],[220KV_C&amp;R_PQM_Im]]-FG23)*1600000),"")</f>
        <v>0</v>
      </c>
      <c r="FY24" s="227">
        <f>IFERROR(IF((RD[[#This Row],[33kV_Aux1_Im]]-FH23)*1000&lt;=0,"",(RD[[#This Row],[33kV_Aux1_Im]]-FH23)*1000),"")</f>
        <v>400.00000000003411</v>
      </c>
      <c r="FZ24" s="227" t="str">
        <f>IFERROR(IF((RD[[#This Row],[33kV_Aux2_Im]]-FI23)*1000&lt;=0,"",(RD[[#This Row],[33kV_Aux2_Im]]-FI23)*1000),"")</f>
        <v/>
      </c>
      <c r="GA24" s="291">
        <f>IFERROR(RD[[#This Row],[33kV_OG1_Energy (MWh)]]+RD[[#This Row],[33kV_OG2_Energy (MWh)]],"")</f>
        <v>1030000</v>
      </c>
      <c r="GB24" s="291">
        <f>IFERROR(RD[[#This Row],[220kV_TL_TVM Energy (MWh)]]-RD[[#This Row],[220KV_C&amp;R_PQM_im (MWh)]],"")</f>
        <v>1023999.9999999781</v>
      </c>
      <c r="GC24" s="228">
        <f>IFERROR(RD[[#This Row],[33 kV Total Export (MWH)]]/RD[[#This Row],[220 KV Net Export (MWh)]]-1,"")</f>
        <v>5.8593750000215383E-3</v>
      </c>
      <c r="GD24" s="229">
        <f>IFERROR((RD[[#This Row],[Sunset Time (POA&lt;20 W/m2)]]-RD[[#This Row],[Sunrise Time (POA&gt;20 W/m2)]])*24,0)</f>
        <v>11.866666666666665</v>
      </c>
      <c r="GE24" s="230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8">
        <v>6.3489090699269237</v>
      </c>
      <c r="DG25" s="288"/>
      <c r="DH25" s="288"/>
      <c r="DI25" s="288"/>
      <c r="DJ25" s="288"/>
      <c r="DK25" s="288"/>
      <c r="DL25" s="288"/>
      <c r="DM25" s="288"/>
      <c r="DN25" s="288">
        <v>6.4610035120512785</v>
      </c>
      <c r="DO25" s="288"/>
      <c r="DP25" s="288">
        <v>1.1541882564102559</v>
      </c>
      <c r="DQ25" s="288"/>
      <c r="DR25" s="288">
        <v>31.215569230769258</v>
      </c>
      <c r="DS25" s="288"/>
      <c r="DT25" s="288">
        <v>56.749778384615425</v>
      </c>
      <c r="DU25" s="288"/>
      <c r="DV25" s="288">
        <v>53.936923076923087</v>
      </c>
      <c r="DW25" s="288"/>
      <c r="DX25" s="288">
        <v>0</v>
      </c>
      <c r="DY25" s="288"/>
      <c r="DZ25" s="288">
        <v>4.2</v>
      </c>
      <c r="EA25" s="288"/>
      <c r="EB25" s="288">
        <v>8.4</v>
      </c>
      <c r="EC25" s="288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0" t="str">
        <f>IF((RD[[#This Row],[33 kV_Wind_F1_Ex]]-ES24)*165000&lt;=0,"",(RD[[#This Row],[33 kV_Wind_F1_Ex]]-ES24)*165000)</f>
        <v/>
      </c>
      <c r="FK25" s="291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7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1"/>
      <c r="FQ25" s="131">
        <f>IF((RD[[#This Row],[33kV_Solar_F4_Ex]]-EZ24)*225000&lt;=0,"",(RD[[#This Row],[33kV_Solar_F4_Ex]]-EZ24)*225000)</f>
        <v>176175.00000000029</v>
      </c>
      <c r="FR25" s="291">
        <f>IF((RD[[#This Row],[33kV_OG1_Ex]]-FA24)*1000&lt;=0,0,(RD[[#This Row],[33kV_OG1_Ex]]-FA24)*1000)</f>
        <v>547000</v>
      </c>
      <c r="FS25" s="227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7">
        <f>IF((RD[[#This Row],[220kV_Tx2_Ex]]-FD24)*800000&lt;=0,0,(RD[[#This Row],[220kV_Tx2_Ex]]-FD24)*800000)</f>
        <v>474400.00000000279</v>
      </c>
      <c r="FV25" s="291">
        <f>IF((RD[[#This Row],[220kV_TL_TVM_Ex]]-FE24)*1600000&lt;=0,0,(RD[[#This Row],[220kV_TL_TVM_Ex]]-FE24)*1600000)</f>
        <v>1020800.0000000538</v>
      </c>
      <c r="FW25" s="291">
        <f>IF((RD[[#This Row],[220kV_C&amp;R_PQM_Ex]]-FF24)*1600000&lt;=0,"",(RD[[#This Row],[220kV_C&amp;R_PQM_Ex]]-FF24)*1600000)</f>
        <v>1019200.0000000007</v>
      </c>
      <c r="FX25" s="227">
        <f>IFERROR(IF((RD[[#This Row],[220KV_C&amp;R_PQM_Im]]-FG24)*1600000&lt;=0,0,(RD[[#This Row],[220KV_C&amp;R_PQM_Im]]-FG24)*1600000),"")</f>
        <v>0</v>
      </c>
      <c r="FY25" s="227">
        <f>IFERROR(IF((RD[[#This Row],[33kV_Aux1_Im]]-FH24)*1000&lt;=0,"",(RD[[#This Row],[33kV_Aux1_Im]]-FH24)*1000),"")</f>
        <v>399.99999999997726</v>
      </c>
      <c r="FZ25" s="227" t="str">
        <f>IFERROR(IF((RD[[#This Row],[33kV_Aux2_Im]]-FI24)*1000&lt;=0,"",(RD[[#This Row],[33kV_Aux2_Im]]-FI24)*1000),"")</f>
        <v/>
      </c>
      <c r="GA25" s="291">
        <f>IFERROR(RD[[#This Row],[33kV_OG1_Energy (MWh)]]+RD[[#This Row],[33kV_OG2_Energy (MWh)]],"")</f>
        <v>1028000</v>
      </c>
      <c r="GB25" s="291">
        <f>IFERROR(RD[[#This Row],[220kV_TL_TVM Energy (MWh)]]-RD[[#This Row],[220KV_C&amp;R_PQM_im (MWh)]],"")</f>
        <v>1020800.0000000538</v>
      </c>
      <c r="GC25" s="228">
        <f>IFERROR(RD[[#This Row],[33 kV Total Export (MWH)]]/RD[[#This Row],[220 KV Net Export (MWh)]]-1,"")</f>
        <v>7.0532915359970971E-3</v>
      </c>
      <c r="GD25" s="229">
        <f>IFERROR((RD[[#This Row],[Sunset Time (POA&lt;20 W/m2)]]-RD[[#This Row],[Sunrise Time (POA&gt;20 W/m2)]])*24,0)</f>
        <v>10.816666666666666</v>
      </c>
      <c r="GE25" s="230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8">
        <v>6.7147164428125299</v>
      </c>
      <c r="DG26" s="288"/>
      <c r="DH26" s="288"/>
      <c r="DI26" s="288"/>
      <c r="DJ26" s="288"/>
      <c r="DK26" s="288"/>
      <c r="DL26" s="288"/>
      <c r="DM26" s="288"/>
      <c r="DN26" s="288">
        <v>6.8198046227208904</v>
      </c>
      <c r="DO26" s="288"/>
      <c r="DP26" s="288">
        <v>1.1697870906030843</v>
      </c>
      <c r="DQ26" s="288"/>
      <c r="DR26" s="288">
        <v>30.615035063113645</v>
      </c>
      <c r="DS26" s="288"/>
      <c r="DT26" s="288">
        <v>54.383346255259504</v>
      </c>
      <c r="DU26" s="288"/>
      <c r="DV26" s="288">
        <v>57.892005610098174</v>
      </c>
      <c r="DW26" s="288"/>
      <c r="DX26" s="288">
        <v>0</v>
      </c>
      <c r="DY26" s="288"/>
      <c r="DZ26" s="288">
        <v>4.3</v>
      </c>
      <c r="EA26" s="288"/>
      <c r="EB26" s="288">
        <v>8.4</v>
      </c>
      <c r="EC26" s="288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0" t="str">
        <f>IF((RD[[#This Row],[33 kV_Wind_F1_Ex]]-ES25)*165000&lt;=0,"",(RD[[#This Row],[33 kV_Wind_F1_Ex]]-ES25)*165000)</f>
        <v/>
      </c>
      <c r="FK26" s="291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7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1"/>
      <c r="FQ26" s="131">
        <f>IF((RD[[#This Row],[33kV_Solar_F4_Ex]]-EZ25)*225000&lt;=0,"",(RD[[#This Row],[33kV_Solar_F4_Ex]]-EZ25)*225000)</f>
        <v>186300.00000000067</v>
      </c>
      <c r="FR26" s="291">
        <f>IF((RD[[#This Row],[33kV_OG1_Ex]]-FA25)*1000&lt;=0,0,(RD[[#This Row],[33kV_OG1_Ex]]-FA25)*1000)</f>
        <v>571000</v>
      </c>
      <c r="FS26" s="227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7">
        <f>IF((RD[[#This Row],[220kV_Tx2_Ex]]-FD25)*800000&lt;=0,0,(RD[[#This Row],[220kV_Tx2_Ex]]-FD25)*800000)</f>
        <v>404800.00000000017</v>
      </c>
      <c r="FV26" s="291">
        <f>IF((RD[[#This Row],[220kV_TL_TVM_Ex]]-FE25)*1600000&lt;=0,0,(RD[[#This Row],[220kV_TL_TVM_Ex]]-FE25)*1600000)</f>
        <v>969599.99999999127</v>
      </c>
      <c r="FW26" s="291">
        <f>IF((RD[[#This Row],[220kV_C&amp;R_PQM_Ex]]-FF25)*1600000&lt;=0,"",(RD[[#This Row],[220kV_C&amp;R_PQM_Ex]]-FF25)*1600000)</f>
        <v>974399.9999999915</v>
      </c>
      <c r="FX26" s="227">
        <f>IFERROR(IF((RD[[#This Row],[220KV_C&amp;R_PQM_Im]]-FG25)*1600000&lt;=0,0,(RD[[#This Row],[220KV_C&amp;R_PQM_Im]]-FG25)*1600000),"")</f>
        <v>0</v>
      </c>
      <c r="FY26" s="227">
        <f>IFERROR(IF((RD[[#This Row],[33kV_Aux1_Im]]-FH25)*1000&lt;=0,"",(RD[[#This Row],[33kV_Aux1_Im]]-FH25)*1000),"")</f>
        <v>430.00000000000682</v>
      </c>
      <c r="FZ26" s="227" t="str">
        <f>IFERROR(IF((RD[[#This Row],[33kV_Aux2_Im]]-FI25)*1000&lt;=0,"",(RD[[#This Row],[33kV_Aux2_Im]]-FI25)*1000),"")</f>
        <v/>
      </c>
      <c r="GA26" s="291">
        <f>IFERROR(RD[[#This Row],[33kV_OG1_Energy (MWh)]]+RD[[#This Row],[33kV_OG2_Energy (MWh)]],"")</f>
        <v>980000</v>
      </c>
      <c r="GB26" s="291">
        <f>IFERROR(RD[[#This Row],[220kV_TL_TVM Energy (MWh)]]-RD[[#This Row],[220KV_C&amp;R_PQM_im (MWh)]],"")</f>
        <v>969599.99999999127</v>
      </c>
      <c r="GC26" s="228">
        <f>IFERROR(RD[[#This Row],[33 kV Total Export (MWH)]]/RD[[#This Row],[220 KV Net Export (MWh)]]-1,"")</f>
        <v>1.0726072607269765E-2</v>
      </c>
      <c r="GD26" s="229">
        <f>IFERROR((RD[[#This Row],[Sunset Time (POA&lt;20 W/m2)]]-RD[[#This Row],[Sunrise Time (POA&gt;20 W/m2)]])*24,0)</f>
        <v>11.866666666666665</v>
      </c>
      <c r="GE26" s="230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8">
        <v>6.5557986808935187</v>
      </c>
      <c r="DG27" s="288"/>
      <c r="DH27" s="288"/>
      <c r="DI27" s="288"/>
      <c r="DJ27" s="288"/>
      <c r="DK27" s="288"/>
      <c r="DL27" s="288"/>
      <c r="DM27" s="288"/>
      <c r="DN27" s="288">
        <v>6.6369682899610094</v>
      </c>
      <c r="DO27" s="288"/>
      <c r="DP27" s="288">
        <v>1.1566768260964906</v>
      </c>
      <c r="DQ27" s="288"/>
      <c r="DR27" s="288">
        <v>31.548216374269018</v>
      </c>
      <c r="DS27" s="288"/>
      <c r="DT27" s="288">
        <v>56.140227923976575</v>
      </c>
      <c r="DU27" s="288"/>
      <c r="DV27" s="288">
        <v>55.017543859649109</v>
      </c>
      <c r="DW27" s="288"/>
      <c r="DX27" s="288">
        <v>6</v>
      </c>
      <c r="DY27" s="288"/>
      <c r="DZ27" s="288">
        <v>3.6</v>
      </c>
      <c r="EA27" s="288"/>
      <c r="EB27" s="288">
        <v>7.6</v>
      </c>
      <c r="EC27" s="288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0" t="str">
        <f>IF((RD[[#This Row],[33 kV_Wind_F1_Ex]]-ES26)*165000&lt;=0,"",(RD[[#This Row],[33 kV_Wind_F1_Ex]]-ES26)*165000)</f>
        <v/>
      </c>
      <c r="FK27" s="291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7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1"/>
      <c r="FQ27" s="131">
        <f>IF((RD[[#This Row],[33kV_Solar_F4_Ex]]-EZ26)*225000&lt;=0,"",(RD[[#This Row],[33kV_Solar_F4_Ex]]-EZ26)*225000)</f>
        <v>170549.99999999901</v>
      </c>
      <c r="FR27" s="291">
        <f>IF((RD[[#This Row],[33kV_OG1_Ex]]-FA26)*1000&lt;=0,0,(RD[[#This Row],[33kV_OG1_Ex]]-FA26)*1000)</f>
        <v>554000</v>
      </c>
      <c r="FS27" s="227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7">
        <f>IF((RD[[#This Row],[220kV_Tx2_Ex]]-FD26)*800000&lt;=0,0,(RD[[#This Row],[220kV_Tx2_Ex]]-FD26)*800000)</f>
        <v>424000.00000000093</v>
      </c>
      <c r="FV27" s="291">
        <f>IF((RD[[#This Row],[220kV_TL_TVM_Ex]]-FE26)*1600000&lt;=0,0,(RD[[#This Row],[220kV_TL_TVM_Ex]]-FE26)*1600000)</f>
        <v>977599.99999998393</v>
      </c>
      <c r="FW27" s="291">
        <f>IF((RD[[#This Row],[220kV_C&amp;R_PQM_Ex]]-FF26)*1600000&lt;=0,"",(RD[[#This Row],[220kV_C&amp;R_PQM_Ex]]-FF26)*1600000)</f>
        <v>979199.99999999162</v>
      </c>
      <c r="FX27" s="227">
        <f>IFERROR(IF((RD[[#This Row],[220KV_C&amp;R_PQM_Im]]-FG26)*1600000&lt;=0,0,(RD[[#This Row],[220KV_C&amp;R_PQM_Im]]-FG26)*1600000),"")</f>
        <v>0</v>
      </c>
      <c r="FY27" s="227">
        <f>IFERROR(IF((RD[[#This Row],[33kV_Aux1_Im]]-FH26)*1000&lt;=0,"",(RD[[#This Row],[33kV_Aux1_Im]]-FH26)*1000),"")</f>
        <v>370.00000000000455</v>
      </c>
      <c r="FZ27" s="227" t="str">
        <f>IFERROR(IF((RD[[#This Row],[33kV_Aux2_Im]]-FI26)*1000&lt;=0,"",(RD[[#This Row],[33kV_Aux2_Im]]-FI26)*1000),"")</f>
        <v/>
      </c>
      <c r="GA27" s="291">
        <f>IFERROR(RD[[#This Row],[33kV_OG1_Energy (MWh)]]+RD[[#This Row],[33kV_OG2_Energy (MWh)]],"")</f>
        <v>987000</v>
      </c>
      <c r="GB27" s="291">
        <f>IFERROR(RD[[#This Row],[220kV_TL_TVM Energy (MWh)]]-RD[[#This Row],[220KV_C&amp;R_PQM_im (MWh)]],"")</f>
        <v>977599.99999998393</v>
      </c>
      <c r="GC27" s="228">
        <f>IFERROR(RD[[#This Row],[33 kV Total Export (MWH)]]/RD[[#This Row],[220 KV Net Export (MWh)]]-1,"")</f>
        <v>9.6153846154012346E-3</v>
      </c>
      <c r="GD27" s="229">
        <f>IFERROR((RD[[#This Row],[Sunset Time (POA&lt;20 W/m2)]]-RD[[#This Row],[Sunrise Time (POA&gt;20 W/m2)]])*24,0)</f>
        <v>11.383333333333335</v>
      </c>
      <c r="GE27" s="230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8">
        <v>6.8658027038677014</v>
      </c>
      <c r="DG28" s="288"/>
      <c r="DH28" s="288"/>
      <c r="DI28" s="288"/>
      <c r="DJ28" s="288"/>
      <c r="DK28" s="288"/>
      <c r="DL28" s="288"/>
      <c r="DM28" s="288"/>
      <c r="DN28" s="288">
        <v>7.008046628531071</v>
      </c>
      <c r="DO28" s="288"/>
      <c r="DP28" s="288">
        <v>1.1172916057438791</v>
      </c>
      <c r="DQ28" s="288"/>
      <c r="DR28" s="288">
        <v>30.380805084745731</v>
      </c>
      <c r="DS28" s="288"/>
      <c r="DT28" s="288">
        <v>54.943182104519749</v>
      </c>
      <c r="DU28" s="288"/>
      <c r="DV28" s="288">
        <v>57.06793785310726</v>
      </c>
      <c r="DW28" s="288"/>
      <c r="DX28" s="288">
        <v>206</v>
      </c>
      <c r="DY28" s="288"/>
      <c r="DZ28" s="288">
        <v>2.2000000000000002</v>
      </c>
      <c r="EA28" s="288"/>
      <c r="EB28" s="288">
        <v>3.7</v>
      </c>
      <c r="EC28" s="288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0" t="str">
        <f>IF((RD[[#This Row],[33 kV_Wind_F1_Ex]]-ES27)*165000&lt;=0,"",(RD[[#This Row],[33 kV_Wind_F1_Ex]]-ES27)*165000)</f>
        <v/>
      </c>
      <c r="FK28" s="291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7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1"/>
      <c r="FQ28" s="131">
        <f>IF((RD[[#This Row],[33kV_Solar_F4_Ex]]-EZ27)*225000&lt;=0,"",(RD[[#This Row],[33kV_Solar_F4_Ex]]-EZ27)*225000)</f>
        <v>183600.00000000055</v>
      </c>
      <c r="FR28" s="291">
        <f>IF((RD[[#This Row],[33kV_OG1_Ex]]-FA27)*1000&lt;=0,0,(RD[[#This Row],[33kV_OG1_Ex]]-FA27)*1000)</f>
        <v>555000</v>
      </c>
      <c r="FS28" s="227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7">
        <f>IF((RD[[#This Row],[220kV_Tx2_Ex]]-FD27)*800000&lt;=0,0,(RD[[#This Row],[220kV_Tx2_Ex]]-FD27)*800000)</f>
        <v>351199.99999999435</v>
      </c>
      <c r="FV28" s="291">
        <f>IF((RD[[#This Row],[220kV_TL_TVM_Ex]]-FE27)*1600000&lt;=0,0,(RD[[#This Row],[220kV_TL_TVM_Ex]]-FE27)*1600000)</f>
        <v>903999.99999999639</v>
      </c>
      <c r="FW28" s="291">
        <f>IF((RD[[#This Row],[220kV_C&amp;R_PQM_Ex]]-FF27)*1600000&lt;=0,"",(RD[[#This Row],[220kV_C&amp;R_PQM_Ex]]-FF27)*1600000)</f>
        <v>903999.99999999639</v>
      </c>
      <c r="FX28" s="227">
        <f>IFERROR(IF((RD[[#This Row],[220KV_C&amp;R_PQM_Im]]-FG27)*1600000&lt;=0,0,(RD[[#This Row],[220KV_C&amp;R_PQM_Im]]-FG27)*1600000),"")</f>
        <v>0</v>
      </c>
      <c r="FY28" s="227">
        <f>IFERROR(IF((RD[[#This Row],[33kV_Aux1_Im]]-FH27)*1000&lt;=0,"",(RD[[#This Row],[33kV_Aux1_Im]]-FH27)*1000),"")</f>
        <v>389.99999999998636</v>
      </c>
      <c r="FZ28" s="227" t="str">
        <f>IFERROR(IF((RD[[#This Row],[33kV_Aux2_Im]]-FI27)*1000&lt;=0,"",(RD[[#This Row],[33kV_Aux2_Im]]-FI27)*1000),"")</f>
        <v/>
      </c>
      <c r="GA28" s="291">
        <f>IFERROR(RD[[#This Row],[33kV_OG1_Energy (MWh)]]+RD[[#This Row],[33kV_OG2_Energy (MWh)]],"")</f>
        <v>911000</v>
      </c>
      <c r="GB28" s="291">
        <f>IFERROR(RD[[#This Row],[220kV_TL_TVM Energy (MWh)]]-RD[[#This Row],[220KV_C&amp;R_PQM_im (MWh)]],"")</f>
        <v>903999.99999999639</v>
      </c>
      <c r="GC28" s="228">
        <f>IFERROR(RD[[#This Row],[33 kV Total Export (MWH)]]/RD[[#This Row],[220 KV Net Export (MWh)]]-1,"")</f>
        <v>7.7433628318623882E-3</v>
      </c>
      <c r="GD28" s="229">
        <f>IFERROR((RD[[#This Row],[Sunset Time (POA&lt;20 W/m2)]]-RD[[#This Row],[Sunrise Time (POA&gt;20 W/m2)]])*24,0)</f>
        <v>11.783333333333333</v>
      </c>
      <c r="GE28" s="230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8">
        <v>7.0660372002759591</v>
      </c>
      <c r="DG29" s="288"/>
      <c r="DH29" s="288"/>
      <c r="DI29" s="288"/>
      <c r="DJ29" s="288"/>
      <c r="DK29" s="288"/>
      <c r="DL29" s="288"/>
      <c r="DM29" s="288"/>
      <c r="DN29" s="288">
        <v>7.1812591194879065</v>
      </c>
      <c r="DO29" s="288"/>
      <c r="DP29" s="288">
        <v>1.2769456890469406</v>
      </c>
      <c r="DQ29" s="288"/>
      <c r="DR29" s="288">
        <v>31.559886201991386</v>
      </c>
      <c r="DS29" s="288"/>
      <c r="DT29" s="288">
        <v>55.874858634423973</v>
      </c>
      <c r="DU29" s="288"/>
      <c r="DV29" s="288">
        <v>56.314509246088221</v>
      </c>
      <c r="DW29" s="288"/>
      <c r="DX29" s="288">
        <v>0</v>
      </c>
      <c r="DY29" s="288"/>
      <c r="DZ29" s="288">
        <v>2</v>
      </c>
      <c r="EA29" s="288"/>
      <c r="EB29" s="288">
        <v>3.5</v>
      </c>
      <c r="EC29" s="288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0" t="str">
        <f>IF((RD[[#This Row],[33 kV_Wind_F1_Ex]]-ES28)*165000&lt;=0,"",(RD[[#This Row],[33 kV_Wind_F1_Ex]]-ES28)*165000)</f>
        <v/>
      </c>
      <c r="FK29" s="291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7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1"/>
      <c r="FQ29" s="131">
        <f>IF((RD[[#This Row],[33kV_Solar_F4_Ex]]-EZ28)*225000&lt;=0,"",(RD[[#This Row],[33kV_Solar_F4_Ex]]-EZ28)*225000)</f>
        <v>175949.99999999921</v>
      </c>
      <c r="FR29" s="291">
        <f>IF((RD[[#This Row],[33kV_OG1_Ex]]-FA28)*1000&lt;=0,0,(RD[[#This Row],[33kV_OG1_Ex]]-FA28)*1000)</f>
        <v>557000</v>
      </c>
      <c r="FS29" s="227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7">
        <f>IF((RD[[#This Row],[220kV_Tx2_Ex]]-FD28)*800000&lt;=0,0,(RD[[#This Row],[220kV_Tx2_Ex]]-FD28)*800000)</f>
        <v>327999.99999999726</v>
      </c>
      <c r="FV29" s="291">
        <f>IF((RD[[#This Row],[220kV_TL_TVM_Ex]]-FE28)*1600000&lt;=0,0,(RD[[#This Row],[220kV_TL_TVM_Ex]]-FE28)*1600000)</f>
        <v>883199.99999994249</v>
      </c>
      <c r="FW29" s="291">
        <f>IF((RD[[#This Row],[220kV_C&amp;R_PQM_Ex]]-FF28)*1600000&lt;=0,"",(RD[[#This Row],[220kV_C&amp;R_PQM_Ex]]-FF28)*1600000)</f>
        <v>881600.00000000314</v>
      </c>
      <c r="FX29" s="227">
        <f>IFERROR(IF((RD[[#This Row],[220KV_C&amp;R_PQM_Im]]-FG28)*1600000&lt;=0,0,(RD[[#This Row],[220KV_C&amp;R_PQM_Im]]-FG28)*1600000),"")</f>
        <v>1600.0000000000014</v>
      </c>
      <c r="FY29" s="227">
        <f>IFERROR(IF((RD[[#This Row],[33kV_Aux1_Im]]-FH28)*1000&lt;=0,"",(RD[[#This Row],[33kV_Aux1_Im]]-FH28)*1000),"")</f>
        <v>410.00000000002501</v>
      </c>
      <c r="FZ29" s="227" t="str">
        <f>IFERROR(IF((RD[[#This Row],[33kV_Aux2_Im]]-FI28)*1000&lt;=0,"",(RD[[#This Row],[33kV_Aux2_Im]]-FI28)*1000),"")</f>
        <v/>
      </c>
      <c r="GA29" s="291">
        <f>IFERROR(RD[[#This Row],[33kV_OG1_Energy (MWh)]]+RD[[#This Row],[33kV_OG2_Energy (MWh)]],"")</f>
        <v>889000</v>
      </c>
      <c r="GB29" s="291">
        <f>IFERROR(RD[[#This Row],[220kV_TL_TVM Energy (MWh)]]-RD[[#This Row],[220KV_C&amp;R_PQM_im (MWh)]],"")</f>
        <v>881599.99999994249</v>
      </c>
      <c r="GC29" s="228">
        <f>IFERROR(RD[[#This Row],[33 kV Total Export (MWH)]]/RD[[#This Row],[220 KV Net Export (MWh)]]-1,"")</f>
        <v>8.3938294011547399E-3</v>
      </c>
      <c r="GD29" s="229">
        <f>IFERROR((RD[[#This Row],[Sunset Time (POA&lt;20 W/m2)]]-RD[[#This Row],[Sunrise Time (POA&gt;20 W/m2)]])*24,0)</f>
        <v>11.7</v>
      </c>
      <c r="GE29" s="230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8">
        <v>6.7853424600935126</v>
      </c>
      <c r="DG30" s="288"/>
      <c r="DH30" s="288"/>
      <c r="DI30" s="288"/>
      <c r="DJ30" s="288"/>
      <c r="DK30" s="288"/>
      <c r="DL30" s="288"/>
      <c r="DM30" s="288"/>
      <c r="DN30" s="288">
        <v>6.8603103792613638</v>
      </c>
      <c r="DO30" s="288"/>
      <c r="DP30" s="288">
        <v>1.2826081218750005</v>
      </c>
      <c r="DQ30" s="288"/>
      <c r="DR30" s="288">
        <v>31.853394886363688</v>
      </c>
      <c r="DS30" s="288"/>
      <c r="DT30" s="288">
        <v>56.472973011363599</v>
      </c>
      <c r="DU30" s="288"/>
      <c r="DV30" s="288">
        <v>54.639772727272771</v>
      </c>
      <c r="DW30" s="288"/>
      <c r="DX30" s="288">
        <v>0</v>
      </c>
      <c r="DY30" s="288"/>
      <c r="DZ30" s="288">
        <v>2.6</v>
      </c>
      <c r="EA30" s="288"/>
      <c r="EB30" s="288">
        <v>5.5</v>
      </c>
      <c r="EC30" s="288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0" t="str">
        <f>IF((RD[[#This Row],[33 kV_Wind_F1_Ex]]-ES29)*165000&lt;=0,"",(RD[[#This Row],[33 kV_Wind_F1_Ex]]-ES29)*165000)</f>
        <v/>
      </c>
      <c r="FK30" s="291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7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1"/>
      <c r="FQ30" s="131">
        <f>IF((RD[[#This Row],[33kV_Solar_F4_Ex]]-EZ29)*225000&lt;=0,"",(RD[[#This Row],[33kV_Solar_F4_Ex]]-EZ29)*225000)</f>
        <v>187650.00000000073</v>
      </c>
      <c r="FR30" s="291">
        <f>IF((RD[[#This Row],[33kV_OG1_Ex]]-FA29)*1000&lt;=0,0,(RD[[#This Row],[33kV_OG1_Ex]]-FA29)*1000)</f>
        <v>577000</v>
      </c>
      <c r="FS30" s="227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7">
        <f>IF((RD[[#This Row],[220kV_Tx2_Ex]]-FD29)*800000&lt;=0,0,(RD[[#This Row],[220kV_Tx2_Ex]]-FD29)*800000)</f>
        <v>364800.00000000244</v>
      </c>
      <c r="FV30" s="291">
        <f>IF((RD[[#This Row],[220kV_TL_TVM_Ex]]-FE29)*1600000&lt;=0,0,(RD[[#This Row],[220kV_TL_TVM_Ex]]-FE29)*1600000)</f>
        <v>939200.00000007346</v>
      </c>
      <c r="FW30" s="291">
        <f>IF((RD[[#This Row],[220kV_C&amp;R_PQM_Ex]]-FF29)*1600000&lt;=0,"",(RD[[#This Row],[220kV_C&amp;R_PQM_Ex]]-FF29)*1600000)</f>
        <v>940800.00000001292</v>
      </c>
      <c r="FX30" s="227">
        <f>IFERROR(IF((RD[[#This Row],[220KV_C&amp;R_PQM_Im]]-FG29)*1600000&lt;=0,0,(RD[[#This Row],[220KV_C&amp;R_PQM_Im]]-FG29)*1600000),"")</f>
        <v>0</v>
      </c>
      <c r="FY30" s="227">
        <f>IFERROR(IF((RD[[#This Row],[33kV_Aux1_Im]]-FH29)*1000&lt;=0,"",(RD[[#This Row],[33kV_Aux1_Im]]-FH29)*1000),"")</f>
        <v>399.99999999997726</v>
      </c>
      <c r="FZ30" s="227" t="str">
        <f>IFERROR(IF((RD[[#This Row],[33kV_Aux2_Im]]-FI29)*1000&lt;=0,"",(RD[[#This Row],[33kV_Aux2_Im]]-FI29)*1000),"")</f>
        <v/>
      </c>
      <c r="GA30" s="291">
        <f>IFERROR(RD[[#This Row],[33kV_OG1_Energy (MWh)]]+RD[[#This Row],[33kV_OG2_Energy (MWh)]],"")</f>
        <v>947000</v>
      </c>
      <c r="GB30" s="291">
        <f>IFERROR(RD[[#This Row],[220kV_TL_TVM Energy (MWh)]]-RD[[#This Row],[220KV_C&amp;R_PQM_im (MWh)]],"")</f>
        <v>939200.00000007346</v>
      </c>
      <c r="GC30" s="228">
        <f>IFERROR(RD[[#This Row],[33 kV Total Export (MWH)]]/RD[[#This Row],[220 KV Net Export (MWh)]]-1,"")</f>
        <v>8.3049403747081918E-3</v>
      </c>
      <c r="GD30" s="229">
        <f>IFERROR((RD[[#This Row],[Sunset Time (POA&lt;20 W/m2)]]-RD[[#This Row],[Sunrise Time (POA&gt;20 W/m2)]])*24,0)</f>
        <v>11.716666666666667</v>
      </c>
      <c r="GE30" s="230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8">
        <v>6.8293128631518139</v>
      </c>
      <c r="DG31" s="288"/>
      <c r="DH31" s="288"/>
      <c r="DI31" s="288"/>
      <c r="DJ31" s="288"/>
      <c r="DK31" s="288"/>
      <c r="DL31" s="288"/>
      <c r="DM31" s="288"/>
      <c r="DN31" s="288">
        <v>6.9418027515322986</v>
      </c>
      <c r="DO31" s="288"/>
      <c r="DP31" s="288">
        <v>1.3306127959924565</v>
      </c>
      <c r="DQ31" s="288"/>
      <c r="DR31" s="288">
        <v>31.893804809052316</v>
      </c>
      <c r="DS31" s="288"/>
      <c r="DT31" s="288">
        <v>55.273791032531847</v>
      </c>
      <c r="DU31" s="288"/>
      <c r="DV31" s="288">
        <v>55.106647807638012</v>
      </c>
      <c r="DW31" s="288"/>
      <c r="DX31" s="288">
        <v>0</v>
      </c>
      <c r="DY31" s="288"/>
      <c r="DZ31" s="288">
        <v>2.8</v>
      </c>
      <c r="EA31" s="288"/>
      <c r="EB31" s="288">
        <v>5.7</v>
      </c>
      <c r="EC31" s="288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0" t="str">
        <f>IF((RD[[#This Row],[33 kV_Wind_F1_Ex]]-ES30)*165000&lt;=0,"",(RD[[#This Row],[33 kV_Wind_F1_Ex]]-ES30)*165000)</f>
        <v/>
      </c>
      <c r="FK31" s="291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7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1"/>
      <c r="FQ31" s="131">
        <f>IF((RD[[#This Row],[33kV_Solar_F4_Ex]]-EZ30)*225000&lt;=0,"",(RD[[#This Row],[33kV_Solar_F4_Ex]]-EZ30)*225000)</f>
        <v>180674.99999999939</v>
      </c>
      <c r="FR31" s="291">
        <f>IF((RD[[#This Row],[33kV_OG1_Ex]]-FA30)*1000&lt;=0,0,(RD[[#This Row],[33kV_OG1_Ex]]-FA30)*1000)</f>
        <v>574000</v>
      </c>
      <c r="FS31" s="227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7">
        <f>IF((RD[[#This Row],[220kV_Tx2_Ex]]-FD30)*800000&lt;=0,0,(RD[[#This Row],[220kV_Tx2_Ex]]-FD30)*800000)</f>
        <v>375999.99999999907</v>
      </c>
      <c r="FV31" s="291">
        <f>IF((RD[[#This Row],[220kV_TL_TVM_Ex]]-FE30)*1600000&lt;=0,0,(RD[[#This Row],[220kV_TL_TVM_Ex]]-FE30)*1600000)</f>
        <v>947199.99999997532</v>
      </c>
      <c r="FW31" s="291">
        <f>IF((RD[[#This Row],[220kV_C&amp;R_PQM_Ex]]-FF30)*1600000&lt;=0,"",(RD[[#This Row],[220kV_C&amp;R_PQM_Ex]]-FF30)*1600000)</f>
        <v>948799.99999998289</v>
      </c>
      <c r="FX31" s="227">
        <f>IFERROR(IF((RD[[#This Row],[220KV_C&amp;R_PQM_Im]]-FG30)*1600000&lt;=0,0,(RD[[#This Row],[220KV_C&amp;R_PQM_Im]]-FG30)*1600000),"")</f>
        <v>1600.0000000000014</v>
      </c>
      <c r="FY31" s="227">
        <f>IFERROR(IF((RD[[#This Row],[33kV_Aux1_Im]]-FH30)*1000&lt;=0,"",(RD[[#This Row],[33kV_Aux1_Im]]-FH30)*1000),"")</f>
        <v>410.00000000002501</v>
      </c>
      <c r="FZ31" s="227" t="str">
        <f>IFERROR(IF((RD[[#This Row],[33kV_Aux2_Im]]-FI30)*1000&lt;=0,"",(RD[[#This Row],[33kV_Aux2_Im]]-FI30)*1000),"")</f>
        <v/>
      </c>
      <c r="GA31" s="291">
        <f>IFERROR(RD[[#This Row],[33kV_OG1_Energy (MWh)]]+RD[[#This Row],[33kV_OG2_Energy (MWh)]],"")</f>
        <v>955000</v>
      </c>
      <c r="GB31" s="291">
        <f>IFERROR(RD[[#This Row],[220kV_TL_TVM Energy (MWh)]]-RD[[#This Row],[220KV_C&amp;R_PQM_im (MWh)]],"")</f>
        <v>945599.99999997532</v>
      </c>
      <c r="GC31" s="228">
        <f>IFERROR(RD[[#This Row],[33 kV Total Export (MWH)]]/RD[[#This Row],[220 KV Net Export (MWh)]]-1,"")</f>
        <v>9.9407783418199447E-3</v>
      </c>
      <c r="GD31" s="229">
        <f>IFERROR((RD[[#This Row],[Sunset Time (POA&lt;20 W/m2)]]-RD[[#This Row],[Sunrise Time (POA&gt;20 W/m2)]])*24,0)</f>
        <v>11.766666666666666</v>
      </c>
      <c r="GE31" s="230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8">
        <v>6.3011162329721042</v>
      </c>
      <c r="DG32" s="288"/>
      <c r="DH32" s="288"/>
      <c r="DI32" s="288"/>
      <c r="DJ32" s="288"/>
      <c r="DK32" s="288"/>
      <c r="DL32" s="288"/>
      <c r="DM32" s="288"/>
      <c r="DN32" s="288">
        <v>6.4882342581560293</v>
      </c>
      <c r="DO32" s="288"/>
      <c r="DP32" s="288">
        <v>1.2497864851063829</v>
      </c>
      <c r="DQ32" s="288"/>
      <c r="DR32" s="288">
        <v>31.46896453900705</v>
      </c>
      <c r="DS32" s="288"/>
      <c r="DT32" s="288">
        <v>54.778223971631199</v>
      </c>
      <c r="DU32" s="288"/>
      <c r="DV32" s="288">
        <v>57.161560283687905</v>
      </c>
      <c r="DW32" s="288"/>
      <c r="DX32" s="288">
        <v>0</v>
      </c>
      <c r="DY32" s="288"/>
      <c r="DZ32" s="288">
        <v>3.1</v>
      </c>
      <c r="EA32" s="288"/>
      <c r="EB32" s="288">
        <v>6.2</v>
      </c>
      <c r="EC32" s="288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0" t="str">
        <f>IF((RD[[#This Row],[33 kV_Wind_F1_Ex]]-ES31)*165000&lt;=0,"",(RD[[#This Row],[33 kV_Wind_F1_Ex]]-ES31)*165000)</f>
        <v/>
      </c>
      <c r="FK32" s="291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7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1"/>
      <c r="FQ32" s="131">
        <f>IF((RD[[#This Row],[33kV_Solar_F4_Ex]]-EZ31)*225000&lt;=0,"",(RD[[#This Row],[33kV_Solar_F4_Ex]]-EZ31)*225000)</f>
        <v>170100.00000000006</v>
      </c>
      <c r="FR32" s="291">
        <f>IF((RD[[#This Row],[33kV_OG1_Ex]]-FA31)*1000&lt;=0,0,(RD[[#This Row],[33kV_OG1_Ex]]-FA31)*1000)</f>
        <v>541000</v>
      </c>
      <c r="FS32" s="227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7">
        <f>IF((RD[[#This Row],[220kV_Tx2_Ex]]-FD31)*800000&lt;=0,0,(RD[[#This Row],[220kV_Tx2_Ex]]-FD31)*800000)</f>
        <v>408000.00000000407</v>
      </c>
      <c r="FV32" s="291">
        <f>IF((RD[[#This Row],[220kV_TL_TVM_Ex]]-FE31)*1600000&lt;=0,0,(RD[[#This Row],[220kV_TL_TVM_Ex]]-FE31)*1600000)</f>
        <v>943999.99999995995</v>
      </c>
      <c r="FW32" s="291">
        <f>IF((RD[[#This Row],[220kV_C&amp;R_PQM_Ex]]-FF31)*1600000&lt;=0,"",(RD[[#This Row],[220kV_C&amp;R_PQM_Ex]]-FF31)*1600000)</f>
        <v>945600.00000001304</v>
      </c>
      <c r="FX32" s="227">
        <f>IFERROR(IF((RD[[#This Row],[220KV_C&amp;R_PQM_Im]]-FG31)*1600000&lt;=0,0,(RD[[#This Row],[220KV_C&amp;R_PQM_Im]]-FG31)*1600000),"")</f>
        <v>0</v>
      </c>
      <c r="FY32" s="227">
        <f>IFERROR(IF((RD[[#This Row],[33kV_Aux1_Im]]-FH31)*1000&lt;=0,"",(RD[[#This Row],[33kV_Aux1_Im]]-FH31)*1000),"")</f>
        <v>409.99999999996817</v>
      </c>
      <c r="FZ32" s="227" t="str">
        <f>IFERROR(IF((RD[[#This Row],[33kV_Aux2_Im]]-FI31)*1000&lt;=0,"",(RD[[#This Row],[33kV_Aux2_Im]]-FI31)*1000),"")</f>
        <v/>
      </c>
      <c r="GA32" s="291">
        <f>IFERROR(RD[[#This Row],[33kV_OG1_Energy (MWh)]]+RD[[#This Row],[33kV_OG2_Energy (MWh)]],"")</f>
        <v>953000</v>
      </c>
      <c r="GB32" s="291">
        <f>IFERROR(RD[[#This Row],[220kV_TL_TVM Energy (MWh)]]-RD[[#This Row],[220KV_C&amp;R_PQM_im (MWh)]],"")</f>
        <v>943999.99999995995</v>
      </c>
      <c r="GC32" s="228">
        <f>IFERROR(RD[[#This Row],[33 kV Total Export (MWH)]]/RD[[#This Row],[220 KV Net Export (MWh)]]-1,"")</f>
        <v>9.5338983051276305E-3</v>
      </c>
      <c r="GD32" s="229">
        <f>IFERROR((RD[[#This Row],[Sunset Time (POA&lt;20 W/m2)]]-RD[[#This Row],[Sunrise Time (POA&gt;20 W/m2)]])*24,0)</f>
        <v>11.733333333333333</v>
      </c>
      <c r="GE32" s="230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8">
        <v>6.2124694490000003</v>
      </c>
      <c r="DG33" s="288"/>
      <c r="DH33" s="288"/>
      <c r="DI33" s="288"/>
      <c r="DJ33" s="288"/>
      <c r="DK33" s="288"/>
      <c r="DL33" s="288"/>
      <c r="DM33" s="288"/>
      <c r="DN33" s="288">
        <v>6.196475167</v>
      </c>
      <c r="DO33" s="288"/>
      <c r="DP33" s="288">
        <v>1.2029160670000001</v>
      </c>
      <c r="DQ33" s="288"/>
      <c r="DR33" s="288">
        <v>32.573573449999998</v>
      </c>
      <c r="DS33" s="288"/>
      <c r="DT33" s="288">
        <v>53.991445679999998</v>
      </c>
      <c r="DU33" s="288"/>
      <c r="DV33" s="288">
        <v>43.754378529999997</v>
      </c>
      <c r="DW33" s="288"/>
      <c r="DX33" s="288">
        <v>0</v>
      </c>
      <c r="DY33" s="288"/>
      <c r="DZ33" s="288">
        <v>2.9</v>
      </c>
      <c r="EA33" s="288"/>
      <c r="EB33" s="288">
        <v>5.7</v>
      </c>
      <c r="EC33" s="288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0" t="str">
        <f>IF((RD[[#This Row],[33 kV_Wind_F1_Ex]]-ES32)*165000&lt;=0,"",(RD[[#This Row],[33 kV_Wind_F1_Ex]]-ES32)*165000)</f>
        <v/>
      </c>
      <c r="FK33" s="291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7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1"/>
      <c r="FQ33" s="131">
        <f>IF((RD[[#This Row],[33kV_Solar_F4_Ex]]-EZ32)*225000&lt;=0,"",(RD[[#This Row],[33kV_Solar_F4_Ex]]-EZ32)*225000)</f>
        <v>157050.00000000169</v>
      </c>
      <c r="FR33" s="291">
        <f>IF((RD[[#This Row],[33kV_OG1_Ex]]-FA32)*1000&lt;=0,0,(RD[[#This Row],[33kV_OG1_Ex]]-FA32)*1000)</f>
        <v>490000</v>
      </c>
      <c r="FS33" s="227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7">
        <f>IF((RD[[#This Row],[220kV_Tx2_Ex]]-FD32)*800000&lt;=0,0,(RD[[#This Row],[220kV_Tx2_Ex]]-FD32)*800000)</f>
        <v>286400.00000000326</v>
      </c>
      <c r="FV33" s="291">
        <f>IF((RD[[#This Row],[220kV_TL_TVM_Ex]]-FE32)*1600000&lt;=0,0,(RD[[#This Row],[220kV_TL_TVM_Ex]]-FE32)*1600000)</f>
        <v>774400.0000000596</v>
      </c>
      <c r="FW33" s="291">
        <f>IF((RD[[#This Row],[220kV_C&amp;R_PQM_Ex]]-FF32)*1600000&lt;=0,"",(RD[[#This Row],[220kV_C&amp;R_PQM_Ex]]-FF32)*1600000)</f>
        <v>774399.9999999915</v>
      </c>
      <c r="FX33" s="227">
        <f>IFERROR(IF((RD[[#This Row],[220KV_C&amp;R_PQM_Im]]-FG32)*1600000&lt;=0,0,(RD[[#This Row],[220KV_C&amp;R_PQM_Im]]-FG32)*1600000),"")</f>
        <v>1600.0000000000014</v>
      </c>
      <c r="FY33" s="227">
        <f>IFERROR(IF((RD[[#This Row],[33kV_Aux1_Im]]-FH32)*1000&lt;=0,"",(RD[[#This Row],[33kV_Aux1_Im]]-FH32)*1000),"")</f>
        <v>420.00000000001592</v>
      </c>
      <c r="FZ33" s="227" t="str">
        <f>IFERROR(IF((RD[[#This Row],[33kV_Aux2_Im]]-FI32)*1000&lt;=0,"",(RD[[#This Row],[33kV_Aux2_Im]]-FI32)*1000),"")</f>
        <v/>
      </c>
      <c r="GA33" s="291">
        <f>IFERROR(RD[[#This Row],[33kV_OG1_Energy (MWh)]]+RD[[#This Row],[33kV_OG2_Energy (MWh)]],"")</f>
        <v>780000</v>
      </c>
      <c r="GB33" s="291">
        <f>IFERROR(RD[[#This Row],[220kV_TL_TVM Energy (MWh)]]-RD[[#This Row],[220KV_C&amp;R_PQM_im (MWh)]],"")</f>
        <v>772800.0000000596</v>
      </c>
      <c r="GC33" s="228">
        <f>IFERROR(RD[[#This Row],[33 kV Total Export (MWH)]]/RD[[#This Row],[220 KV Net Export (MWh)]]-1,"")</f>
        <v>9.3167701862575392E-3</v>
      </c>
      <c r="GD33" s="229">
        <f>IFERROR((RD[[#This Row],[Sunset Time (POA&lt;20 W/m2)]]-RD[[#This Row],[Sunrise Time (POA&gt;20 W/m2)]])*24,0)</f>
        <v>11.799999999999999</v>
      </c>
      <c r="GE33" s="230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8">
        <v>5.5453525122547305</v>
      </c>
      <c r="DG34" s="288"/>
      <c r="DH34" s="288"/>
      <c r="DI34" s="288"/>
      <c r="DJ34" s="288"/>
      <c r="DK34" s="288"/>
      <c r="DL34" s="288"/>
      <c r="DM34" s="288"/>
      <c r="DN34" s="288">
        <v>5.6779244754973339</v>
      </c>
      <c r="DO34" s="288"/>
      <c r="DP34" s="288">
        <v>1.0867879942746248</v>
      </c>
      <c r="DQ34" s="288"/>
      <c r="DR34" s="288">
        <v>30.954730713246022</v>
      </c>
      <c r="DS34" s="288"/>
      <c r="DT34" s="288">
        <v>51.835703682678378</v>
      </c>
      <c r="DU34" s="288"/>
      <c r="DV34" s="288">
        <v>54.47772925764194</v>
      </c>
      <c r="DW34" s="288"/>
      <c r="DX34" s="288">
        <v>0</v>
      </c>
      <c r="DY34" s="288"/>
      <c r="DZ34" s="288">
        <v>3</v>
      </c>
      <c r="EA34" s="288"/>
      <c r="EB34" s="288">
        <v>4</v>
      </c>
      <c r="EC34" s="288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0" t="str">
        <f>IF((RD[[#This Row],[33 kV_Wind_F1_Ex]]-ES33)*165000&lt;=0,"",(RD[[#This Row],[33 kV_Wind_F1_Ex]]-ES33)*165000)</f>
        <v/>
      </c>
      <c r="FK34" s="291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7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1"/>
      <c r="FQ34" s="131">
        <f>IF((RD[[#This Row],[33kV_Solar_F4_Ex]]-EZ33)*225000&lt;=0,"",(RD[[#This Row],[33kV_Solar_F4_Ex]]-EZ33)*225000)</f>
        <v>149624.9999999982</v>
      </c>
      <c r="FR34" s="291">
        <f>IF((RD[[#This Row],[33kV_OG1_Ex]]-FA33)*1000&lt;=0,0,(RD[[#This Row],[33kV_OG1_Ex]]-FA33)*1000)</f>
        <v>466000</v>
      </c>
      <c r="FS34" s="227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7">
        <f>IF((RD[[#This Row],[220kV_Tx2_Ex]]-FD33)*800000&lt;=0,0,(RD[[#This Row],[220kV_Tx2_Ex]]-FD33)*800000)</f>
        <v>308799.99999999657</v>
      </c>
      <c r="FV34" s="291">
        <f>IF((RD[[#This Row],[220kV_TL_TVM_Ex]]-FE33)*1600000&lt;=0,0,(RD[[#This Row],[220kV_TL_TVM_Ex]]-FE33)*1600000)</f>
        <v>769599.99999999127</v>
      </c>
      <c r="FW34" s="291">
        <f>IF((RD[[#This Row],[220kV_C&amp;R_PQM_Ex]]-FF33)*1600000&lt;=0,"",(RD[[#This Row],[220kV_C&amp;R_PQM_Ex]]-FF33)*1600000)</f>
        <v>771199.99999999895</v>
      </c>
      <c r="FX34" s="227">
        <f>IFERROR(IF((RD[[#This Row],[220KV_C&amp;R_PQM_Im]]-FG33)*1600000&lt;=0,0,(RD[[#This Row],[220KV_C&amp;R_PQM_Im]]-FG33)*1600000),"")</f>
        <v>0</v>
      </c>
      <c r="FY34" s="227">
        <f>IFERROR(IF((RD[[#This Row],[33kV_Aux1_Im]]-FH33)*1000&lt;=0,"",(RD[[#This Row],[33kV_Aux1_Im]]-FH33)*1000),"")</f>
        <v>400.00000000003411</v>
      </c>
      <c r="FZ34" s="227" t="str">
        <f>IFERROR(IF((RD[[#This Row],[33kV_Aux2_Im]]-FI33)*1000&lt;=0,"",(RD[[#This Row],[33kV_Aux2_Im]]-FI33)*1000),"")</f>
        <v/>
      </c>
      <c r="GA34" s="291">
        <f>IFERROR(RD[[#This Row],[33kV_OG1_Energy (MWh)]]+RD[[#This Row],[33kV_OG2_Energy (MWh)]],"")</f>
        <v>778000</v>
      </c>
      <c r="GB34" s="291">
        <f>IFERROR(RD[[#This Row],[220kV_TL_TVM Energy (MWh)]]-RD[[#This Row],[220KV_C&amp;R_PQM_im (MWh)]],"")</f>
        <v>769599.99999999127</v>
      </c>
      <c r="GC34" s="228">
        <f>IFERROR(RD[[#This Row],[33 kV Total Export (MWH)]]/RD[[#This Row],[220 KV Net Export (MWh)]]-1,"")</f>
        <v>1.0914760914772392E-2</v>
      </c>
      <c r="GD34" s="229">
        <f>IFERROR((RD[[#This Row],[Sunset Time (POA&lt;20 W/m2)]]-RD[[#This Row],[Sunrise Time (POA&gt;20 W/m2)]])*24,0)</f>
        <v>11.433333333333334</v>
      </c>
      <c r="GE34" s="230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8">
        <v>6.6757439704478418</v>
      </c>
      <c r="DG35" s="288"/>
      <c r="DH35" s="288"/>
      <c r="DI35" s="288"/>
      <c r="DJ35" s="288"/>
      <c r="DK35" s="288"/>
      <c r="DL35" s="288"/>
      <c r="DM35" s="288"/>
      <c r="DN35" s="288">
        <v>6.8621005901715311</v>
      </c>
      <c r="DO35" s="288"/>
      <c r="DP35" s="288">
        <v>1.3192151197032917</v>
      </c>
      <c r="DQ35" s="288"/>
      <c r="DR35" s="288">
        <v>30.716411682892922</v>
      </c>
      <c r="DS35" s="288"/>
      <c r="DT35" s="288">
        <v>54.324834617524417</v>
      </c>
      <c r="DU35" s="288"/>
      <c r="DV35" s="288">
        <v>52.589707927677367</v>
      </c>
      <c r="DW35" s="288"/>
      <c r="DX35" s="288">
        <v>0</v>
      </c>
      <c r="DY35" s="288"/>
      <c r="DZ35" s="288">
        <v>1.8</v>
      </c>
      <c r="EA35" s="288"/>
      <c r="EB35" s="288">
        <v>3.7</v>
      </c>
      <c r="EC35" s="288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0" t="str">
        <f>IF((RD[[#This Row],[33 kV_Wind_F1_Ex]]-ES34)*165000&lt;=0,"",(RD[[#This Row],[33 kV_Wind_F1_Ex]]-ES34)*165000)</f>
        <v/>
      </c>
      <c r="FK35" s="291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7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1"/>
      <c r="FQ35" s="131">
        <f>IF((RD[[#This Row],[33kV_Solar_F4_Ex]]-EZ34)*225000&lt;=0,"",(RD[[#This Row],[33kV_Solar_F4_Ex]]-EZ34)*225000)</f>
        <v>181800.00000000157</v>
      </c>
      <c r="FR35" s="291">
        <f>IF((RD[[#This Row],[33kV_OG1_Ex]]-FA34)*1000&lt;=0,0,(RD[[#This Row],[33kV_OG1_Ex]]-FA34)*1000)</f>
        <v>565000</v>
      </c>
      <c r="FS35" s="227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7">
        <f>IF((RD[[#This Row],[220kV_Tx2_Ex]]-FD34)*800000&lt;=0,0,(RD[[#This Row],[220kV_Tx2_Ex]]-FD34)*800000)</f>
        <v>276800.00000000291</v>
      </c>
      <c r="FV35" s="291">
        <f>IF((RD[[#This Row],[220kV_TL_TVM_Ex]]-FE34)*1600000&lt;=0,0,(RD[[#This Row],[220kV_TL_TVM_Ex]]-FE34)*1600000)</f>
        <v>839999.99999996368</v>
      </c>
      <c r="FW35" s="291">
        <f>IF((RD[[#This Row],[220kV_C&amp;R_PQM_Ex]]-FF34)*1600000&lt;=0,"",(RD[[#This Row],[220kV_C&amp;R_PQM_Ex]]-FF34)*1600000)</f>
        <v>838400.0000000014</v>
      </c>
      <c r="FX35" s="227">
        <f>IFERROR(IF((RD[[#This Row],[220KV_C&amp;R_PQM_Im]]-FG34)*1600000&lt;=0,0,(RD[[#This Row],[220KV_C&amp;R_PQM_Im]]-FG34)*1600000),"")</f>
        <v>1600.0000000000014</v>
      </c>
      <c r="FY35" s="227">
        <f>IFERROR(IF((RD[[#This Row],[33kV_Aux1_Im]]-FH34)*1000&lt;=0,"",(RD[[#This Row],[33kV_Aux1_Im]]-FH34)*1000),"")</f>
        <v>409.99999999996817</v>
      </c>
      <c r="FZ35" s="227" t="str">
        <f>IFERROR(IF((RD[[#This Row],[33kV_Aux2_Im]]-FI34)*1000&lt;=0,"",(RD[[#This Row],[33kV_Aux2_Im]]-FI34)*1000),"")</f>
        <v/>
      </c>
      <c r="GA35" s="291">
        <f>IFERROR(RD[[#This Row],[33kV_OG1_Energy (MWh)]]+RD[[#This Row],[33kV_OG2_Energy (MWh)]],"")</f>
        <v>844000</v>
      </c>
      <c r="GB35" s="291">
        <f>IFERROR(RD[[#This Row],[220kV_TL_TVM Energy (MWh)]]-RD[[#This Row],[220KV_C&amp;R_PQM_im (MWh)]],"")</f>
        <v>838399.99999996368</v>
      </c>
      <c r="GC35" s="228">
        <f>IFERROR(RD[[#This Row],[33 kV Total Export (MWH)]]/RD[[#This Row],[220 KV Net Export (MWh)]]-1,"")</f>
        <v>6.6793893130208115E-3</v>
      </c>
      <c r="GD35" s="229">
        <f>IFERROR((RD[[#This Row],[Sunset Time (POA&lt;20 W/m2)]]-RD[[#This Row],[Sunrise Time (POA&gt;20 W/m2)]])*24,0)</f>
        <v>11.95</v>
      </c>
      <c r="GE35" s="230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8">
        <v>6.5957596976090009</v>
      </c>
      <c r="DG36" s="288">
        <v>6.2592275838324243</v>
      </c>
      <c r="DH36" s="288"/>
      <c r="DI36" s="288"/>
      <c r="DJ36" s="288"/>
      <c r="DK36" s="288">
        <v>1.1944532304194448</v>
      </c>
      <c r="DL36" s="288"/>
      <c r="DM36" s="288"/>
      <c r="DN36" s="288">
        <v>6.4426563880731402</v>
      </c>
      <c r="DO36" s="288">
        <v>6.4283674578358436</v>
      </c>
      <c r="DP36" s="288">
        <v>1.2789752597280817</v>
      </c>
      <c r="DQ36" s="288"/>
      <c r="DR36" s="288">
        <v>31.099620253164581</v>
      </c>
      <c r="DS36" s="288"/>
      <c r="DT36" s="288">
        <v>53.853716315049226</v>
      </c>
      <c r="DU36" s="288"/>
      <c r="DV36" s="288">
        <v>54.068776371308019</v>
      </c>
      <c r="DW36" s="288"/>
      <c r="DX36" s="288">
        <v>0</v>
      </c>
      <c r="DY36" s="288"/>
      <c r="DZ36" s="288">
        <v>2.6</v>
      </c>
      <c r="EA36" s="288"/>
      <c r="EB36" s="288">
        <v>11</v>
      </c>
      <c r="EC36" s="288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0" t="str">
        <f>IF((RD[[#This Row],[33 kV_Wind_F1_Ex]]-ES35)*165000&lt;=0,"",(RD[[#This Row],[33 kV_Wind_F1_Ex]]-ES35)*165000)</f>
        <v/>
      </c>
      <c r="FK36" s="291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7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1"/>
      <c r="FQ36" s="131">
        <f>IF((RD[[#This Row],[33kV_Solar_F4_Ex]]-EZ35)*225000&lt;=0,"",(RD[[#This Row],[33kV_Solar_F4_Ex]]-EZ35)*225000)</f>
        <v>168074.99999999997</v>
      </c>
      <c r="FR36" s="291">
        <f>IF((RD[[#This Row],[33kV_OG1_Ex]]-FA35)*1000&lt;=0,0,(RD[[#This Row],[33kV_OG1_Ex]]-FA35)*1000)</f>
        <v>532000</v>
      </c>
      <c r="FS36" s="227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7">
        <f>IF((RD[[#This Row],[220kV_Tx2_Ex]]-FD35)*800000&lt;=0,0,(RD[[#This Row],[220kV_Tx2_Ex]]-FD35)*800000)</f>
        <v>361599.99999999854</v>
      </c>
      <c r="FV36" s="291">
        <f>IF((RD[[#This Row],[220kV_TL_TVM_Ex]]-FE35)*1600000&lt;=0,0,(RD[[#This Row],[220kV_TL_TVM_Ex]]-FE35)*1600000)</f>
        <v>888000.00000001094</v>
      </c>
      <c r="FW36" s="291">
        <f>IF((RD[[#This Row],[220kV_C&amp;R_PQM_Ex]]-FF35)*1600000&lt;=0,"",(RD[[#This Row],[220kV_C&amp;R_PQM_Ex]]-FF35)*1600000)</f>
        <v>891200.00000000349</v>
      </c>
      <c r="FX36" s="227">
        <f>IFERROR(IF((RD[[#This Row],[220KV_C&amp;R_PQM_Im]]-FG35)*1600000&lt;=0,0,(RD[[#This Row],[220KV_C&amp;R_PQM_Im]]-FG35)*1600000),"")</f>
        <v>1600.0000000000014</v>
      </c>
      <c r="FY36" s="227">
        <f>IFERROR(IF((RD[[#This Row],[33kV_Aux1_Im]]-FH35)*1000&lt;=0,"",(RD[[#This Row],[33kV_Aux1_Im]]-FH35)*1000),"")</f>
        <v>399.99999999997726</v>
      </c>
      <c r="FZ36" s="227" t="str">
        <f>IFERROR(IF((RD[[#This Row],[33kV_Aux2_Im]]-FI35)*1000&lt;=0,"",(RD[[#This Row],[33kV_Aux2_Im]]-FI35)*1000),"")</f>
        <v/>
      </c>
      <c r="GA36" s="291">
        <f>IFERROR(RD[[#This Row],[33kV_OG1_Energy (MWh)]]+RD[[#This Row],[33kV_OG2_Energy (MWh)]],"")</f>
        <v>896000</v>
      </c>
      <c r="GB36" s="291">
        <f>IFERROR(RD[[#This Row],[220kV_TL_TVM Energy (MWh)]]-RD[[#This Row],[220KV_C&amp;R_PQM_im (MWh)]],"")</f>
        <v>886400.00000001094</v>
      </c>
      <c r="GC36" s="228">
        <f>IFERROR(RD[[#This Row],[33 kV Total Export (MWH)]]/RD[[#This Row],[220 KV Net Export (MWh)]]-1,"")</f>
        <v>1.083032490973479E-2</v>
      </c>
      <c r="GD36" s="229">
        <f>IFERROR((RD[[#This Row],[Sunset Time (POA&lt;20 W/m2)]]-RD[[#This Row],[Sunrise Time (POA&gt;20 W/m2)]])*24,0)</f>
        <v>11.833333333333334</v>
      </c>
      <c r="GE36" s="230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8">
        <v>6.7877674639080423</v>
      </c>
      <c r="DG37" s="288">
        <v>6.4894268772082722</v>
      </c>
      <c r="DH37" s="288"/>
      <c r="DI37" s="288"/>
      <c r="DJ37" s="288"/>
      <c r="DK37" s="288">
        <v>1.2818690800965542</v>
      </c>
      <c r="DL37" s="288"/>
      <c r="DM37" s="288"/>
      <c r="DN37" s="288">
        <v>6.614034032710804</v>
      </c>
      <c r="DO37" s="288">
        <v>6.6919384061517233</v>
      </c>
      <c r="DP37" s="288">
        <v>1.3120844952643669</v>
      </c>
      <c r="DQ37" s="288"/>
      <c r="DR37" s="288">
        <v>32.133172413793126</v>
      </c>
      <c r="DS37" s="288"/>
      <c r="DT37" s="288">
        <v>54.869615158620675</v>
      </c>
      <c r="DU37" s="288"/>
      <c r="DV37" s="288">
        <v>51.558896551724082</v>
      </c>
      <c r="DW37" s="288"/>
      <c r="DX37" s="288">
        <v>0</v>
      </c>
      <c r="DY37" s="288"/>
      <c r="DZ37" s="288">
        <v>4.0999999999999996</v>
      </c>
      <c r="EA37" s="288"/>
      <c r="EB37" s="288">
        <v>7.7</v>
      </c>
      <c r="EC37" s="288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0" t="str">
        <f>IF((RD[[#This Row],[33 kV_Wind_F1_Ex]]-ES36)*165000&lt;=0,"",(RD[[#This Row],[33 kV_Wind_F1_Ex]]-ES36)*165000)</f>
        <v/>
      </c>
      <c r="FK37" s="291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7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1"/>
      <c r="FQ37" s="131">
        <f>IF((RD[[#This Row],[33kV_Solar_F4_Ex]]-EZ36)*225000&lt;=0,"",(RD[[#This Row],[33kV_Solar_F4_Ex]]-EZ36)*225000)</f>
        <v>173924.99999999913</v>
      </c>
      <c r="FR37" s="291">
        <f>IF((RD[[#This Row],[33kV_OG1_Ex]]-FA36)*1000&lt;=0,0,(RD[[#This Row],[33kV_OG1_Ex]]-FA36)*1000)</f>
        <v>553000</v>
      </c>
      <c r="FS37" s="227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7">
        <f>IF((RD[[#This Row],[220kV_Tx2_Ex]]-FD36)*800000&lt;=0,0,(RD[[#This Row],[220kV_Tx2_Ex]]-FD36)*800000)</f>
        <v>553599.99999999441</v>
      </c>
      <c r="FV37" s="291">
        <f>IF((RD[[#This Row],[220kV_TL_TVM_Ex]]-FE36)*1600000&lt;=0,0,(RD[[#This Row],[220kV_TL_TVM_Ex]]-FE36)*1600000)</f>
        <v>1105600.0000000494</v>
      </c>
      <c r="FW37" s="291">
        <f>IF((RD[[#This Row],[220kV_C&amp;R_PQM_Ex]]-FF36)*1600000&lt;=0,"",(RD[[#This Row],[220kV_C&amp;R_PQM_Ex]]-FF36)*1600000)</f>
        <v>1105600.000000004</v>
      </c>
      <c r="FX37" s="227">
        <f>IFERROR(IF((RD[[#This Row],[220KV_C&amp;R_PQM_Im]]-FG36)*1600000&lt;=0,0,(RD[[#This Row],[220KV_C&amp;R_PQM_Im]]-FG36)*1600000),"")</f>
        <v>0</v>
      </c>
      <c r="FY37" s="227">
        <f>IFERROR(IF((RD[[#This Row],[33kV_Aux1_Im]]-FH36)*1000&lt;=0,"",(RD[[#This Row],[33kV_Aux1_Im]]-FH36)*1000),"")</f>
        <v>400.00000000003411</v>
      </c>
      <c r="FZ37" s="227" t="str">
        <f>IFERROR(IF((RD[[#This Row],[33kV_Aux2_Im]]-FI36)*1000&lt;=0,"",(RD[[#This Row],[33kV_Aux2_Im]]-FI36)*1000),"")</f>
        <v/>
      </c>
      <c r="GA37" s="291">
        <f>IFERROR(RD[[#This Row],[33kV_OG1_Energy (MWh)]]+RD[[#This Row],[33kV_OG2_Energy (MWh)]],"")</f>
        <v>1113000</v>
      </c>
      <c r="GB37" s="291">
        <f>IFERROR(RD[[#This Row],[220kV_TL_TVM Energy (MWh)]]-RD[[#This Row],[220KV_C&amp;R_PQM_im (MWh)]],"")</f>
        <v>1105600.0000000494</v>
      </c>
      <c r="GC37" s="228">
        <f>IFERROR(RD[[#This Row],[33 kV Total Export (MWH)]]/RD[[#This Row],[220 KV Net Export (MWh)]]-1,"")</f>
        <v>6.69319826334136E-3</v>
      </c>
      <c r="GD37" s="229">
        <f>IFERROR((RD[[#This Row],[Sunset Time (POA&lt;20 W/m2)]]-RD[[#This Row],[Sunrise Time (POA&gt;20 W/m2)]])*24,0)</f>
        <v>12.066666666666666</v>
      </c>
      <c r="GE37" s="230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8">
        <v>6.8783648435537126</v>
      </c>
      <c r="DG38" s="288">
        <v>6.7851408751235596</v>
      </c>
      <c r="DH38" s="288">
        <v>6.8623002623328659</v>
      </c>
      <c r="DI38" s="288"/>
      <c r="DJ38" s="288"/>
      <c r="DK38" s="288">
        <v>1.3577582952112501</v>
      </c>
      <c r="DL38" s="288"/>
      <c r="DM38" s="288"/>
      <c r="DN38" s="288">
        <v>7.0954386892577164</v>
      </c>
      <c r="DO38" s="288">
        <v>7.0279443818446365</v>
      </c>
      <c r="DP38" s="288">
        <v>1.3781251061318593</v>
      </c>
      <c r="DQ38" s="288"/>
      <c r="DR38" s="288">
        <v>32.293941908713649</v>
      </c>
      <c r="DS38" s="288"/>
      <c r="DT38" s="288">
        <v>55.392859972337483</v>
      </c>
      <c r="DU38" s="288"/>
      <c r="DV38" s="288">
        <v>48.175518672199189</v>
      </c>
      <c r="DW38" s="288"/>
      <c r="DX38" s="288">
        <v>0</v>
      </c>
      <c r="DY38" s="288"/>
      <c r="DZ38" s="288">
        <v>3.6</v>
      </c>
      <c r="EA38" s="288"/>
      <c r="EB38" s="288">
        <v>6.8</v>
      </c>
      <c r="EC38" s="288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0" t="str">
        <f>IF((RD[[#This Row],[33 kV_Wind_F1_Ex]]-ES37)*165000&lt;=0,"",(RD[[#This Row],[33 kV_Wind_F1_Ex]]-ES37)*165000)</f>
        <v/>
      </c>
      <c r="FK38" s="291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7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1"/>
      <c r="FQ38" s="131">
        <f>IF((RD[[#This Row],[33kV_Solar_F4_Ex]]-EZ37)*225000&lt;=0,"",(RD[[#This Row],[33kV_Solar_F4_Ex]]-EZ37)*225000)</f>
        <v>191474.9999999998</v>
      </c>
      <c r="FR38" s="291">
        <f>IF((RD[[#This Row],[33kV_OG1_Ex]]-FA37)*1000&lt;=0,0,(RD[[#This Row],[33kV_OG1_Ex]]-FA37)*1000)</f>
        <v>590000</v>
      </c>
      <c r="FS38" s="227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7">
        <f>IF((RD[[#This Row],[220kV_Tx2_Ex]]-FD37)*800000&lt;=0,0,(RD[[#This Row],[220kV_Tx2_Ex]]-FD37)*800000)</f>
        <v>544000.00000000547</v>
      </c>
      <c r="FV38" s="291">
        <f>IF((RD[[#This Row],[220kV_TL_TVM_Ex]]-FE37)*1600000&lt;=0,0,(RD[[#This Row],[220kV_TL_TVM_Ex]]-FE37)*1600000)</f>
        <v>1135999.9999999672</v>
      </c>
      <c r="FW38" s="291">
        <f>IF((RD[[#This Row],[220kV_C&amp;R_PQM_Ex]]-FF37)*1600000&lt;=0,"",(RD[[#This Row],[220kV_C&amp;R_PQM_Ex]]-FF37)*1600000)</f>
        <v>1139200.0000000054</v>
      </c>
      <c r="FX38" s="227">
        <f>IFERROR(IF((RD[[#This Row],[220KV_C&amp;R_PQM_Im]]-FG37)*1600000&lt;=0,0,(RD[[#This Row],[220KV_C&amp;R_PQM_Im]]-FG37)*1600000),"")</f>
        <v>0</v>
      </c>
      <c r="FY38" s="227">
        <f>IFERROR(IF((RD[[#This Row],[33kV_Aux1_Im]]-FH37)*1000&lt;=0,"",(RD[[#This Row],[33kV_Aux1_Im]]-FH37)*1000),"")</f>
        <v>430.00000000000682</v>
      </c>
      <c r="FZ38" s="227" t="str">
        <f>IFERROR(IF((RD[[#This Row],[33kV_Aux2_Im]]-FI37)*1000&lt;=0,"",(RD[[#This Row],[33kV_Aux2_Im]]-FI37)*1000),"")</f>
        <v/>
      </c>
      <c r="GA38" s="291">
        <f>IFERROR(RD[[#This Row],[33kV_OG1_Energy (MWh)]]+RD[[#This Row],[33kV_OG2_Energy (MWh)]],"")</f>
        <v>1147000</v>
      </c>
      <c r="GB38" s="291">
        <f>IFERROR(RD[[#This Row],[220kV_TL_TVM Energy (MWh)]]-RD[[#This Row],[220KV_C&amp;R_PQM_im (MWh)]],"")</f>
        <v>1135999.9999999672</v>
      </c>
      <c r="GC38" s="228">
        <f>IFERROR(RD[[#This Row],[33 kV Total Export (MWH)]]/RD[[#This Row],[220 KV Net Export (MWh)]]-1,"")</f>
        <v>9.683098591578565E-3</v>
      </c>
      <c r="GD38" s="229">
        <f>IFERROR((RD[[#This Row],[Sunset Time (POA&lt;20 W/m2)]]-RD[[#This Row],[Sunrise Time (POA&gt;20 W/m2)]])*24,0)</f>
        <v>12.033333333333333</v>
      </c>
      <c r="GE38" s="230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8">
        <v>6.6718603712994975</v>
      </c>
      <c r="DG39" s="288">
        <v>6.5693884922085024</v>
      </c>
      <c r="DH39" s="288">
        <v>6.5593565800273472</v>
      </c>
      <c r="DI39" s="288"/>
      <c r="DJ39" s="288"/>
      <c r="DK39" s="288">
        <v>1.3338872515251954</v>
      </c>
      <c r="DL39" s="288"/>
      <c r="DM39" s="288"/>
      <c r="DN39" s="288">
        <v>6.9113264197530784</v>
      </c>
      <c r="DO39" s="288">
        <v>6.8135996661325979</v>
      </c>
      <c r="DP39" s="288">
        <v>1.3468044438957478</v>
      </c>
      <c r="DQ39" s="288"/>
      <c r="DR39" s="288">
        <v>31.754320987654392</v>
      </c>
      <c r="DS39" s="288"/>
      <c r="DT39" s="288">
        <v>54.398225775034291</v>
      </c>
      <c r="DU39" s="288"/>
      <c r="DV39" s="288">
        <v>51.839780521262107</v>
      </c>
      <c r="DW39" s="288"/>
      <c r="DX39" s="288">
        <v>0</v>
      </c>
      <c r="DY39" s="288"/>
      <c r="DZ39" s="288">
        <v>2.9</v>
      </c>
      <c r="EA39" s="288"/>
      <c r="EB39" s="288">
        <v>6</v>
      </c>
      <c r="EC39" s="288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0" t="str">
        <f>IF((RD[[#This Row],[33 kV_Wind_F1_Ex]]-ES38)*165000&lt;=0,"",(RD[[#This Row],[33 kV_Wind_F1_Ex]]-ES38)*165000)</f>
        <v/>
      </c>
      <c r="FK39" s="291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7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1"/>
      <c r="FQ39" s="131">
        <f>IF((RD[[#This Row],[33kV_Solar_F4_Ex]]-EZ38)*225000&lt;=0,"",(RD[[#This Row],[33kV_Solar_F4_Ex]]-EZ38)*225000)</f>
        <v>186300.00000000067</v>
      </c>
      <c r="FR39" s="291">
        <f>IF((RD[[#This Row],[33kV_OG1_Ex]]-FA38)*1000&lt;=0,0,(RD[[#This Row],[33kV_OG1_Ex]]-FA38)*1000)</f>
        <v>576000</v>
      </c>
      <c r="FS39" s="227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7">
        <f>IF((RD[[#This Row],[220kV_Tx2_Ex]]-FD38)*800000&lt;=0,0,(RD[[#This Row],[220kV_Tx2_Ex]]-FD38)*800000)</f>
        <v>458399.99999999464</v>
      </c>
      <c r="FV39" s="291">
        <f>IF((RD[[#This Row],[220kV_TL_TVM_Ex]]-FE38)*1600000&lt;=0,0,(RD[[#This Row],[220kV_TL_TVM_Ex]]-FE38)*1600000)</f>
        <v>1036799.9999999483</v>
      </c>
      <c r="FW39" s="291">
        <f>IF((RD[[#This Row],[220kV_C&amp;R_PQM_Ex]]-FF38)*1600000&lt;=0,"",(RD[[#This Row],[220kV_C&amp;R_PQM_Ex]]-FF38)*1600000)</f>
        <v>1035199.9999999861</v>
      </c>
      <c r="FX39" s="227">
        <f>IFERROR(IF((RD[[#This Row],[220KV_C&amp;R_PQM_Im]]-FG38)*1600000&lt;=0,0,(RD[[#This Row],[220KV_C&amp;R_PQM_Im]]-FG38)*1600000),"")</f>
        <v>1600.0000000000014</v>
      </c>
      <c r="FY39" s="227">
        <f>IFERROR(IF((RD[[#This Row],[33kV_Aux1_Im]]-FH38)*1000&lt;=0,"",(RD[[#This Row],[33kV_Aux1_Im]]-FH38)*1000),"")</f>
        <v>430.00000000000682</v>
      </c>
      <c r="FZ39" s="227" t="str">
        <f>IFERROR(IF((RD[[#This Row],[33kV_Aux2_Im]]-FI38)*1000&lt;=0,"",(RD[[#This Row],[33kV_Aux2_Im]]-FI38)*1000),"")</f>
        <v/>
      </c>
      <c r="GA39" s="291">
        <f>IFERROR(RD[[#This Row],[33kV_OG1_Energy (MWh)]]+RD[[#This Row],[33kV_OG2_Energy (MWh)]],"")</f>
        <v>1041000</v>
      </c>
      <c r="GB39" s="291">
        <f>IFERROR(RD[[#This Row],[220kV_TL_TVM Energy (MWh)]]-RD[[#This Row],[220KV_C&amp;R_PQM_im (MWh)]],"")</f>
        <v>1035199.9999999483</v>
      </c>
      <c r="GC39" s="228">
        <f>IFERROR(RD[[#This Row],[33 kV Total Export (MWH)]]/RD[[#This Row],[220 KV Net Export (MWh)]]-1,"")</f>
        <v>5.6027820711475051E-3</v>
      </c>
      <c r="GD39" s="229">
        <f>IFERROR((RD[[#This Row],[Sunset Time (POA&lt;20 W/m2)]]-RD[[#This Row],[Sunrise Time (POA&gt;20 W/m2)]])*24,0)</f>
        <v>12.133333333333333</v>
      </c>
      <c r="GE39" s="230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8">
        <v>5.9606616493568589</v>
      </c>
      <c r="DG40" s="288">
        <v>5.8403265986536557</v>
      </c>
      <c r="DH40" s="288">
        <v>5.3609612522590337</v>
      </c>
      <c r="DI40" s="288"/>
      <c r="DJ40" s="288"/>
      <c r="DK40" s="288">
        <v>0.95417624726701722</v>
      </c>
      <c r="DL40" s="288"/>
      <c r="DM40" s="288"/>
      <c r="DN40" s="288">
        <v>6.133557438688694</v>
      </c>
      <c r="DO40" s="288">
        <v>6.0685499558020615</v>
      </c>
      <c r="DP40" s="288">
        <v>0.99421662074574602</v>
      </c>
      <c r="DQ40" s="288"/>
      <c r="DR40" s="288">
        <v>28.176486486486549</v>
      </c>
      <c r="DS40" s="288"/>
      <c r="DT40" s="288">
        <v>51.880923303303284</v>
      </c>
      <c r="DU40" s="288"/>
      <c r="DV40" s="288">
        <v>65.533483483483479</v>
      </c>
      <c r="DW40" s="288"/>
      <c r="DX40" s="288">
        <v>145</v>
      </c>
      <c r="DY40" s="288"/>
      <c r="DZ40" s="288">
        <v>5</v>
      </c>
      <c r="EA40" s="288"/>
      <c r="EB40" s="288">
        <v>4</v>
      </c>
      <c r="EC40" s="288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0" t="str">
        <f>IF((RD[[#This Row],[33 kV_Wind_F1_Ex]]-ES39)*165000&lt;=0,"",(RD[[#This Row],[33 kV_Wind_F1_Ex]]-ES39)*165000)</f>
        <v/>
      </c>
      <c r="FK40" s="291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7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1"/>
      <c r="FQ40" s="131">
        <f>IF((RD[[#This Row],[33kV_Solar_F4_Ex]]-EZ39)*225000&lt;=0,"",(RD[[#This Row],[33kV_Solar_F4_Ex]]-EZ39)*225000)</f>
        <v>141300.00000000003</v>
      </c>
      <c r="FR40" s="291">
        <f>IF((RD[[#This Row],[33kV_OG1_Ex]]-FA39)*1000&lt;=0,0,(RD[[#This Row],[33kV_OG1_Ex]]-FA39)*1000)</f>
        <v>478000</v>
      </c>
      <c r="FS40" s="227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7">
        <f>IF((RD[[#This Row],[220kV_Tx2_Ex]]-FD39)*800000&lt;=0,0,(RD[[#This Row],[220kV_Tx2_Ex]]-FD39)*800000)</f>
        <v>477600.00000000675</v>
      </c>
      <c r="FV40" s="291">
        <f>IF((RD[[#This Row],[220kV_TL_TVM_Ex]]-FE39)*1600000&lt;=0,0,(RD[[#This Row],[220kV_TL_TVM_Ex]]-FE39)*1600000)</f>
        <v>960000.00000003632</v>
      </c>
      <c r="FW40" s="291">
        <f>IF((RD[[#This Row],[220kV_C&amp;R_PQM_Ex]]-FF39)*1600000&lt;=0,"",(RD[[#This Row],[220kV_C&amp;R_PQM_Ex]]-FF39)*1600000)</f>
        <v>961599.9999999986</v>
      </c>
      <c r="FX40" s="227">
        <f>IFERROR(IF((RD[[#This Row],[220KV_C&amp;R_PQM_Im]]-FG39)*1600000&lt;=0,0,(RD[[#This Row],[220KV_C&amp;R_PQM_Im]]-FG39)*1600000),"")</f>
        <v>0</v>
      </c>
      <c r="FY40" s="227">
        <f>IFERROR(IF((RD[[#This Row],[33kV_Aux1_Im]]-FH39)*1000&lt;=0,"",(RD[[#This Row],[33kV_Aux1_Im]]-FH39)*1000),"")</f>
        <v>370.00000000000455</v>
      </c>
      <c r="FZ40" s="227" t="str">
        <f>IFERROR(IF((RD[[#This Row],[33kV_Aux2_Im]]-FI39)*1000&lt;=0,"",(RD[[#This Row],[33kV_Aux2_Im]]-FI39)*1000),"")</f>
        <v/>
      </c>
      <c r="GA40" s="291">
        <f>IFERROR(RD[[#This Row],[33kV_OG1_Energy (MWh)]]+RD[[#This Row],[33kV_OG2_Energy (MWh)]],"")</f>
        <v>968000</v>
      </c>
      <c r="GB40" s="291">
        <f>IFERROR(RD[[#This Row],[220kV_TL_TVM Energy (MWh)]]-RD[[#This Row],[220KV_C&amp;R_PQM_im (MWh)]],"")</f>
        <v>960000.00000003632</v>
      </c>
      <c r="GC40" s="228">
        <f>IFERROR(RD[[#This Row],[33 kV Total Export (MWH)]]/RD[[#This Row],[220 KV Net Export (MWh)]]-1,"")</f>
        <v>8.3333333332951121E-3</v>
      </c>
      <c r="GD40" s="229">
        <f>IFERROR((RD[[#This Row],[Sunset Time (POA&lt;20 W/m2)]]-RD[[#This Row],[Sunrise Time (POA&gt;20 W/m2)]])*24,0)</f>
        <v>11.083333333333336</v>
      </c>
      <c r="GE40" s="230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8">
        <v>6.7713788801714703</v>
      </c>
      <c r="DG41" s="288">
        <v>6.6249893865038318</v>
      </c>
      <c r="DH41" s="288">
        <v>6.6657464226020871</v>
      </c>
      <c r="DI41" s="288"/>
      <c r="DJ41" s="288"/>
      <c r="DK41" s="288">
        <v>1.1946418920195163</v>
      </c>
      <c r="DL41" s="288"/>
      <c r="DM41" s="288"/>
      <c r="DN41" s="288">
        <v>6.9578221858789639</v>
      </c>
      <c r="DO41" s="288">
        <v>6.8867564479166692</v>
      </c>
      <c r="DP41" s="288">
        <v>1.2713691624639749</v>
      </c>
      <c r="DQ41" s="288"/>
      <c r="DR41" s="288">
        <v>30.627435158501438</v>
      </c>
      <c r="DS41" s="288"/>
      <c r="DT41" s="288">
        <v>52.692213141210409</v>
      </c>
      <c r="DU41" s="288"/>
      <c r="DV41" s="288">
        <v>52.264409221901957</v>
      </c>
      <c r="DW41" s="288"/>
      <c r="DX41" s="288">
        <v>0</v>
      </c>
      <c r="DY41" s="288"/>
      <c r="DZ41" s="288">
        <v>3.5</v>
      </c>
      <c r="EA41" s="288"/>
      <c r="EB41" s="288">
        <v>6.5</v>
      </c>
      <c r="EC41" s="288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0" t="str">
        <f>IF((RD[[#This Row],[33 kV_Wind_F1_Ex]]-ES40)*165000&lt;=0,"",(RD[[#This Row],[33 kV_Wind_F1_Ex]]-ES40)*165000)</f>
        <v/>
      </c>
      <c r="FK41" s="291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7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1"/>
      <c r="FQ41" s="131">
        <f>IF((RD[[#This Row],[33kV_Solar_F4_Ex]]-EZ40)*225000&lt;=0,"",(RD[[#This Row],[33kV_Solar_F4_Ex]]-EZ40)*225000)</f>
        <v>188325.00000000073</v>
      </c>
      <c r="FR41" s="291">
        <f>IF((RD[[#This Row],[33kV_OG1_Ex]]-FA40)*1000&lt;=0,0,(RD[[#This Row],[33kV_OG1_Ex]]-FA40)*1000)</f>
        <v>585000</v>
      </c>
      <c r="FS41" s="227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7">
        <f>IF((RD[[#This Row],[220kV_Tx2_Ex]]-FD40)*800000&lt;=0,0,(RD[[#This Row],[220kV_Tx2_Ex]]-FD40)*800000)</f>
        <v>559199.99999999849</v>
      </c>
      <c r="FV41" s="291">
        <f>IF((RD[[#This Row],[220kV_TL_TVM_Ex]]-FE40)*1600000&lt;=0,0,(RD[[#This Row],[220kV_TL_TVM_Ex]]-FE40)*1600000)</f>
        <v>1145600.000000013</v>
      </c>
      <c r="FW41" s="291">
        <f>IF((RD[[#This Row],[220kV_C&amp;R_PQM_Ex]]-FF40)*1600000&lt;=0,"",(RD[[#This Row],[220kV_C&amp;R_PQM_Ex]]-FF40)*1600000)</f>
        <v>1147199.9999999979</v>
      </c>
      <c r="FX41" s="227">
        <f>IFERROR(IF((RD[[#This Row],[220KV_C&amp;R_PQM_Im]]-FG40)*1600000&lt;=0,0,(RD[[#This Row],[220KV_C&amp;R_PQM_Im]]-FG40)*1600000),"")</f>
        <v>1600.0000000000014</v>
      </c>
      <c r="FY41" s="227">
        <f>IFERROR(IF((RD[[#This Row],[33kV_Aux1_Im]]-FH40)*1000&lt;=0,"",(RD[[#This Row],[33kV_Aux1_Im]]-FH40)*1000),"")</f>
        <v>369.9999999999477</v>
      </c>
      <c r="FZ41" s="227" t="str">
        <f>IFERROR(IF((RD[[#This Row],[33kV_Aux2_Im]]-FI40)*1000&lt;=0,"",(RD[[#This Row],[33kV_Aux2_Im]]-FI40)*1000),"")</f>
        <v/>
      </c>
      <c r="GA41" s="291">
        <f>IFERROR(RD[[#This Row],[33kV_OG1_Energy (MWh)]]+RD[[#This Row],[33kV_OG2_Energy (MWh)]],"")</f>
        <v>1156000</v>
      </c>
      <c r="GB41" s="291">
        <f>IFERROR(RD[[#This Row],[220kV_TL_TVM Energy (MWh)]]-RD[[#This Row],[220KV_C&amp;R_PQM_im (MWh)]],"")</f>
        <v>1144000.000000013</v>
      </c>
      <c r="GC41" s="228">
        <f>IFERROR(RD[[#This Row],[33 kV Total Export (MWH)]]/RD[[#This Row],[220 KV Net Export (MWh)]]-1,"")</f>
        <v>1.0489510489498866E-2</v>
      </c>
      <c r="GD41" s="229">
        <f>IFERROR((RD[[#This Row],[Sunset Time (POA&lt;20 W/m2)]]-RD[[#This Row],[Sunrise Time (POA&gt;20 W/m2)]])*24,0)</f>
        <v>11.549999999999999</v>
      </c>
      <c r="GE41" s="230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8">
        <v>7.068653644950003</v>
      </c>
      <c r="DG42" s="288">
        <v>6.9661948504947571</v>
      </c>
      <c r="DH42" s="288">
        <v>6.9498268676671113</v>
      </c>
      <c r="DI42" s="288"/>
      <c r="DJ42" s="288"/>
      <c r="DK42" s="288">
        <v>1.3380455395880071</v>
      </c>
      <c r="DL42" s="288"/>
      <c r="DM42" s="288"/>
      <c r="DN42" s="288">
        <v>7.2863596602739786</v>
      </c>
      <c r="DO42" s="288">
        <v>7.2299628379844894</v>
      </c>
      <c r="DP42" s="288">
        <v>1.4081150958904101</v>
      </c>
      <c r="DQ42" s="288"/>
      <c r="DR42" s="288">
        <v>30.68564383561646</v>
      </c>
      <c r="DS42" s="288"/>
      <c r="DT42" s="288">
        <v>54.129193684931522</v>
      </c>
      <c r="DU42" s="288"/>
      <c r="DV42" s="288">
        <v>52.062054794520513</v>
      </c>
      <c r="DW42" s="288"/>
      <c r="DX42" s="288">
        <v>0</v>
      </c>
      <c r="DY42" s="288"/>
      <c r="DZ42" s="288">
        <v>2.2000000000000002</v>
      </c>
      <c r="EA42" s="288"/>
      <c r="EB42" s="288">
        <v>4.5999999999999996</v>
      </c>
      <c r="EC42" s="288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0" t="str">
        <f>IF((RD[[#This Row],[33 kV_Wind_F1_Ex]]-ES41)*165000&lt;=0,"",(RD[[#This Row],[33 kV_Wind_F1_Ex]]-ES41)*165000)</f>
        <v/>
      </c>
      <c r="FK42" s="291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7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1"/>
      <c r="FQ42" s="131">
        <f>IF((RD[[#This Row],[33kV_Solar_F4_Ex]]-EZ41)*225000&lt;=0,"",(RD[[#This Row],[33kV_Solar_F4_Ex]]-EZ41)*225000)</f>
        <v>188324.99999999756</v>
      </c>
      <c r="FR42" s="291">
        <f>IF((RD[[#This Row],[33kV_OG1_Ex]]-FA41)*1000&lt;=0,0,(RD[[#This Row],[33kV_OG1_Ex]]-FA41)*1000)</f>
        <v>590000</v>
      </c>
      <c r="FS42" s="227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7">
        <f>IF((RD[[#This Row],[220kV_Tx2_Ex]]-FD41)*800000&lt;=0,0,(RD[[#This Row],[220kV_Tx2_Ex]]-FD41)*800000)</f>
        <v>488800.00000000338</v>
      </c>
      <c r="FV42" s="291">
        <f>IF((RD[[#This Row],[220kV_TL_TVM_Ex]]-FE41)*1600000&lt;=0,0,(RD[[#This Row],[220kV_TL_TVM_Ex]]-FE41)*1600000)</f>
        <v>1078399.9999999651</v>
      </c>
      <c r="FW42" s="291">
        <f>IF((RD[[#This Row],[220kV_C&amp;R_PQM_Ex]]-FF41)*1600000&lt;=0,"",(RD[[#This Row],[220kV_C&amp;R_PQM_Ex]]-FF41)*1600000)</f>
        <v>1076800.0000000028</v>
      </c>
      <c r="FX42" s="227">
        <f>IFERROR(IF((RD[[#This Row],[220KV_C&amp;R_PQM_Im]]-FG41)*1600000&lt;=0,0,(RD[[#This Row],[220KV_C&amp;R_PQM_Im]]-FG41)*1600000),"")</f>
        <v>0</v>
      </c>
      <c r="FY42" s="227">
        <f>IFERROR(IF((RD[[#This Row],[33kV_Aux1_Im]]-FH41)*1000&lt;=0,"",(RD[[#This Row],[33kV_Aux1_Im]]-FH41)*1000),"")</f>
        <v>410.00000000002501</v>
      </c>
      <c r="FZ42" s="227" t="str">
        <f>IFERROR(IF((RD[[#This Row],[33kV_Aux2_Im]]-FI41)*1000&lt;=0,"",(RD[[#This Row],[33kV_Aux2_Im]]-FI41)*1000),"")</f>
        <v/>
      </c>
      <c r="GA42" s="291">
        <f>IFERROR(RD[[#This Row],[33kV_OG1_Energy (MWh)]]+RD[[#This Row],[33kV_OG2_Energy (MWh)]],"")</f>
        <v>1083000</v>
      </c>
      <c r="GB42" s="291">
        <f>IFERROR(RD[[#This Row],[220kV_TL_TVM Energy (MWh)]]-RD[[#This Row],[220KV_C&amp;R_PQM_im (MWh)]],"")</f>
        <v>1078399.9999999651</v>
      </c>
      <c r="GC42" s="228">
        <f>IFERROR(RD[[#This Row],[33 kV Total Export (MWH)]]/RD[[#This Row],[220 KV Net Export (MWh)]]-1,"")</f>
        <v>4.2655786350473957E-3</v>
      </c>
      <c r="GD42" s="229">
        <f>IFERROR((RD[[#This Row],[Sunset Time (POA&lt;20 W/m2)]]-RD[[#This Row],[Sunrise Time (POA&gt;20 W/m2)]])*24,0)</f>
        <v>12.150000000000002</v>
      </c>
      <c r="GE42" s="230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8">
        <v>6.4518655977418824</v>
      </c>
      <c r="DG43" s="288">
        <v>6.4267703538958934</v>
      </c>
      <c r="DH43" s="288">
        <v>6.5601148905092614</v>
      </c>
      <c r="DI43" s="288"/>
      <c r="DJ43" s="288"/>
      <c r="DK43" s="288">
        <v>1.2534462921313516</v>
      </c>
      <c r="DL43" s="288"/>
      <c r="DM43" s="288"/>
      <c r="DN43" s="288">
        <v>6.6579515355778396</v>
      </c>
      <c r="DO43" s="288">
        <v>6.6475561751783721</v>
      </c>
      <c r="DP43" s="288">
        <v>1.3260151226122254</v>
      </c>
      <c r="DQ43" s="288"/>
      <c r="DR43" s="288">
        <v>29.965028653295107</v>
      </c>
      <c r="DS43" s="288"/>
      <c r="DT43" s="288">
        <v>52.434462621776468</v>
      </c>
      <c r="DU43" s="288"/>
      <c r="DV43" s="288">
        <v>57.072063037249237</v>
      </c>
      <c r="DW43" s="288"/>
      <c r="DX43" s="288">
        <v>50.4</v>
      </c>
      <c r="DY43" s="288"/>
      <c r="DZ43" s="288">
        <v>2.7</v>
      </c>
      <c r="EA43" s="288"/>
      <c r="EB43" s="288">
        <v>6.8</v>
      </c>
      <c r="EC43" s="288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0" t="str">
        <f>IF((RD[[#This Row],[33 kV_Wind_F1_Ex]]-ES42)*165000&lt;=0,"",(RD[[#This Row],[33 kV_Wind_F1_Ex]]-ES42)*165000)</f>
        <v/>
      </c>
      <c r="FK43" s="291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7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1"/>
      <c r="FQ43" s="131">
        <f>IF((RD[[#This Row],[33kV_Solar_F4_Ex]]-EZ42)*225000&lt;=0,"",(RD[[#This Row],[33kV_Solar_F4_Ex]]-EZ42)*225000)</f>
        <v>180450.00000000151</v>
      </c>
      <c r="FR43" s="291">
        <f>IF((RD[[#This Row],[33kV_OG1_Ex]]-FA42)*1000&lt;=0,0,(RD[[#This Row],[33kV_OG1_Ex]]-FA42)*1000)</f>
        <v>563000</v>
      </c>
      <c r="FS43" s="227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7">
        <f>IF((RD[[#This Row],[220kV_Tx2_Ex]]-FD42)*800000&lt;=0,0,(RD[[#This Row],[220kV_Tx2_Ex]]-FD42)*800000)</f>
        <v>558399.99999999464</v>
      </c>
      <c r="FV43" s="291">
        <f>IF((RD[[#This Row],[220kV_TL_TVM_Ex]]-FE42)*1600000&lt;=0,0,(RD[[#This Row],[220kV_TL_TVM_Ex]]-FE42)*1600000)</f>
        <v>1121600.0000000349</v>
      </c>
      <c r="FW43" s="291">
        <f>IF((RD[[#This Row],[220kV_C&amp;R_PQM_Ex]]-FF42)*1600000&lt;=0,"",(RD[[#This Row],[220kV_C&amp;R_PQM_Ex]]-FF42)*1600000)</f>
        <v>1124800.0000000047</v>
      </c>
      <c r="FX43" s="227">
        <f>IFERROR(IF((RD[[#This Row],[220KV_C&amp;R_PQM_Im]]-FG42)*1600000&lt;=0,0,(RD[[#This Row],[220KV_C&amp;R_PQM_Im]]-FG42)*1600000),"")</f>
        <v>0</v>
      </c>
      <c r="FY43" s="227">
        <f>IFERROR(IF((RD[[#This Row],[33kV_Aux1_Im]]-FH42)*1000&lt;=0,"",(RD[[#This Row],[33kV_Aux1_Im]]-FH42)*1000),"")</f>
        <v>399.99999999997726</v>
      </c>
      <c r="FZ43" s="227" t="str">
        <f>IFERROR(IF((RD[[#This Row],[33kV_Aux2_Im]]-FI42)*1000&lt;=0,"",(RD[[#This Row],[33kV_Aux2_Im]]-FI42)*1000),"")</f>
        <v/>
      </c>
      <c r="GA43" s="291">
        <f>IFERROR(RD[[#This Row],[33kV_OG1_Energy (MWh)]]+RD[[#This Row],[33kV_OG2_Energy (MWh)]],"")</f>
        <v>1132000</v>
      </c>
      <c r="GB43" s="291">
        <f>IFERROR(RD[[#This Row],[220kV_TL_TVM Energy (MWh)]]-RD[[#This Row],[220KV_C&amp;R_PQM_im (MWh)]],"")</f>
        <v>1121600.0000000349</v>
      </c>
      <c r="GC43" s="228">
        <f>IFERROR(RD[[#This Row],[33 kV Total Export (MWH)]]/RD[[#This Row],[220 KV Net Export (MWh)]]-1,"")</f>
        <v>9.2724679029643209E-3</v>
      </c>
      <c r="GD43" s="229">
        <f>IFERROR((RD[[#This Row],[Sunset Time (POA&lt;20 W/m2)]]-RD[[#This Row],[Sunrise Time (POA&gt;20 W/m2)]])*24,0)</f>
        <v>11.616666666666667</v>
      </c>
      <c r="GE43" s="230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8">
        <v>6.7195372266241975</v>
      </c>
      <c r="DG44" s="288">
        <v>6.6439700983658447</v>
      </c>
      <c r="DH44" s="288">
        <v>6.7668159709249061</v>
      </c>
      <c r="DI44" s="288"/>
      <c r="DJ44" s="288"/>
      <c r="DK44" s="288">
        <v>1.1957955769682709</v>
      </c>
      <c r="DL44" s="288"/>
      <c r="DM44" s="288"/>
      <c r="DN44" s="288">
        <v>6.9122310548668571</v>
      </c>
      <c r="DO44" s="288">
        <v>6.8974698110011419</v>
      </c>
      <c r="DP44" s="288">
        <v>1.1431731594352619</v>
      </c>
      <c r="DQ44" s="288"/>
      <c r="DR44" s="288">
        <v>29.711763085399436</v>
      </c>
      <c r="DS44" s="288"/>
      <c r="DT44" s="288">
        <v>52.330109986225963</v>
      </c>
      <c r="DU44" s="288"/>
      <c r="DV44" s="288">
        <v>54.588980716253403</v>
      </c>
      <c r="DW44" s="288"/>
      <c r="DX44" s="288">
        <v>0</v>
      </c>
      <c r="DY44" s="288"/>
      <c r="DZ44" s="288">
        <v>2.6</v>
      </c>
      <c r="EA44" s="288"/>
      <c r="EB44" s="288">
        <v>5.9</v>
      </c>
      <c r="EC44" s="288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0" t="str">
        <f>IF((RD[[#This Row],[33 kV_Wind_F1_Ex]]-ES43)*165000&lt;=0,"",(RD[[#This Row],[33 kV_Wind_F1_Ex]]-ES43)*165000)</f>
        <v/>
      </c>
      <c r="FK44" s="291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7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1"/>
      <c r="FQ44" s="131">
        <f>IF((RD[[#This Row],[33kV_Solar_F4_Ex]]-EZ43)*225000&lt;=0,"",(RD[[#This Row],[33kV_Solar_F4_Ex]]-EZ43)*225000)</f>
        <v>186074.99999999959</v>
      </c>
      <c r="FR44" s="291">
        <f>IF((RD[[#This Row],[33kV_OG1_Ex]]-FA43)*1000&lt;=0,0,(RD[[#This Row],[33kV_OG1_Ex]]-FA43)*1000)</f>
        <v>585000</v>
      </c>
      <c r="FS44" s="227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7">
        <f>IF((RD[[#This Row],[220kV_Tx2_Ex]]-FD43)*800000&lt;=0,0,(RD[[#This Row],[220kV_Tx2_Ex]]-FD43)*800000)</f>
        <v>512000.00000000047</v>
      </c>
      <c r="FV44" s="291">
        <f>IF((RD[[#This Row],[220kV_TL_TVM_Ex]]-FE43)*1600000&lt;=0,0,(RD[[#This Row],[220kV_TL_TVM_Ex]]-FE43)*1600000)</f>
        <v>1102400.0000000342</v>
      </c>
      <c r="FW44" s="291">
        <f>IF((RD[[#This Row],[220kV_C&amp;R_PQM_Ex]]-FF43)*1600000&lt;=0,"",(RD[[#This Row],[220kV_C&amp;R_PQM_Ex]]-FF43)*1600000)</f>
        <v>1100800.0000000037</v>
      </c>
      <c r="FX44" s="227">
        <f>IFERROR(IF((RD[[#This Row],[220KV_C&amp;R_PQM_Im]]-FG43)*1600000&lt;=0,0,(RD[[#This Row],[220KV_C&amp;R_PQM_Im]]-FG43)*1600000),"")</f>
        <v>0</v>
      </c>
      <c r="FY44" s="227">
        <f>IFERROR(IF((RD[[#This Row],[33kV_Aux1_Im]]-FH43)*1000&lt;=0,"",(RD[[#This Row],[33kV_Aux1_Im]]-FH43)*1000),"")</f>
        <v>410.00000000002501</v>
      </c>
      <c r="FZ44" s="227"/>
      <c r="GA44" s="291">
        <f>IFERROR(RD[[#This Row],[33kV_OG1_Energy (MWh)]]+RD[[#This Row],[33kV_OG2_Energy (MWh)]],"")</f>
        <v>1111000</v>
      </c>
      <c r="GB44" s="291">
        <f>IFERROR(RD[[#This Row],[220kV_TL_TVM Energy (MWh)]]-RD[[#This Row],[220KV_C&amp;R_PQM_im (MWh)]],"")</f>
        <v>1102400.0000000342</v>
      </c>
      <c r="GC44" s="228">
        <f>IFERROR(RD[[#This Row],[33 kV Total Export (MWH)]]/RD[[#This Row],[220 KV Net Export (MWh)]]-1,"")</f>
        <v>7.8011611030166517E-3</v>
      </c>
      <c r="GD44" s="229">
        <f>IFERROR((RD[[#This Row],[Sunset Time (POA&lt;20 W/m2)]]-RD[[#This Row],[Sunrise Time (POA&gt;20 W/m2)]])*24,0)</f>
        <v>12.083333333333336</v>
      </c>
      <c r="GE44" s="230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8">
        <v>6.8494103399480792</v>
      </c>
      <c r="DG45" s="288">
        <v>6.6400847003516201</v>
      </c>
      <c r="DH45" s="288">
        <v>6.6337765029720988</v>
      </c>
      <c r="DI45" s="288"/>
      <c r="DJ45" s="288"/>
      <c r="DK45" s="288">
        <v>1.2690994928020818</v>
      </c>
      <c r="DL45" s="288"/>
      <c r="DM45" s="288"/>
      <c r="DN45" s="288">
        <v>7.0703197579972157</v>
      </c>
      <c r="DO45" s="288">
        <v>6.8803881834874945</v>
      </c>
      <c r="DP45" s="288">
        <v>1.2954079107093186</v>
      </c>
      <c r="DQ45" s="288"/>
      <c r="DR45" s="288">
        <v>29.174478442280932</v>
      </c>
      <c r="DS45" s="288"/>
      <c r="DT45" s="288">
        <v>52.453779374130725</v>
      </c>
      <c r="DU45" s="288"/>
      <c r="DV45" s="288">
        <v>54.53296244784417</v>
      </c>
      <c r="DW45" s="288"/>
      <c r="DX45" s="288">
        <v>0</v>
      </c>
      <c r="DY45" s="288"/>
      <c r="DZ45" s="288">
        <v>3.7</v>
      </c>
      <c r="EA45" s="288"/>
      <c r="EB45" s="288">
        <v>10.9</v>
      </c>
      <c r="EC45" s="288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0" t="str">
        <f>IF((RD[[#This Row],[33 kV_Wind_F1_Ex]]-ES44)*165000&lt;=0,"",(RD[[#This Row],[33 kV_Wind_F1_Ex]]-ES44)*165000)</f>
        <v/>
      </c>
      <c r="FK45" s="291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7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1"/>
      <c r="FQ45" s="131">
        <f>IF((RD[[#This Row],[33kV_Solar_F4_Ex]]-EZ44)*225000&lt;=0,"",(RD[[#This Row],[33kV_Solar_F4_Ex]]-EZ44)*225000)</f>
        <v>175725.00000000134</v>
      </c>
      <c r="FR45" s="291">
        <f>IF((RD[[#This Row],[33kV_OG1_Ex]]-FA44)*1000&lt;=0,0,(RD[[#This Row],[33kV_OG1_Ex]]-FA44)*1000)</f>
        <v>569000</v>
      </c>
      <c r="FS45" s="227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7">
        <f>IF((RD[[#This Row],[220kV_Tx2_Ex]]-FD44)*800000&lt;=0,0,(RD[[#This Row],[220kV_Tx2_Ex]]-FD44)*800000)</f>
        <v>500000</v>
      </c>
      <c r="FV45" s="291">
        <f>IF((RD[[#This Row],[220kV_TL_TVM_Ex]]-FE44)*1600000&lt;=0,0,(RD[[#This Row],[220kV_TL_TVM_Ex]]-FE44)*1600000)</f>
        <v>1071999.9999999346</v>
      </c>
      <c r="FW45" s="291">
        <f>IF((RD[[#This Row],[220kV_C&amp;R_PQM_Ex]]-FF44)*1600000&lt;=0,"",(RD[[#This Row],[220kV_C&amp;R_PQM_Ex]]-FF44)*1600000)</f>
        <v>1075199.9999999953</v>
      </c>
      <c r="FX45" s="227">
        <f>IFERROR(IF((RD[[#This Row],[220KV_C&amp;R_PQM_Im]]-FG44)*1600000&lt;=0,0,(RD[[#This Row],[220KV_C&amp;R_PQM_Im]]-FG44)*1600000),"")</f>
        <v>1600.0000000000014</v>
      </c>
      <c r="FY45" s="227">
        <f>IFERROR(IF((RD[[#This Row],[33kV_Aux1_Im]]-FH44)*1000&lt;=0,"",(RD[[#This Row],[33kV_Aux1_Im]]-FH44)*1000),"")</f>
        <v>269.99999999998181</v>
      </c>
      <c r="FZ45" s="227">
        <f>IF((RD[[#This Row],[33kV_Aux2_Im]]-FI44)*1000&lt;=0,"",(RD[[#This Row],[33kV_Aux2_Im]]-FI44)*1000)</f>
        <v>170.00000000001592</v>
      </c>
      <c r="GA45" s="291">
        <f>IFERROR(RD[[#This Row],[33kV_OG1_Energy (MWh)]]+RD[[#This Row],[33kV_OG2_Energy (MWh)]],"")</f>
        <v>1081000</v>
      </c>
      <c r="GB45" s="291">
        <f>IFERROR(RD[[#This Row],[220kV_TL_TVM Energy (MWh)]]-RD[[#This Row],[220KV_C&amp;R_PQM_im (MWh)]],"")</f>
        <v>1070399.9999999346</v>
      </c>
      <c r="GC45" s="228">
        <f>IFERROR(RD[[#This Row],[33 kV Total Export (MWH)]]/RD[[#This Row],[220 KV Net Export (MWh)]]-1,"")</f>
        <v>9.9028400598524247E-3</v>
      </c>
      <c r="GD45" s="229">
        <f>IFERROR((RD[[#This Row],[Sunset Time (POA&lt;20 W/m2)]]-RD[[#This Row],[Sunrise Time (POA&gt;20 W/m2)]])*24,0)</f>
        <v>11.966666666666665</v>
      </c>
      <c r="GE45" s="230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8">
        <v>7.2202799125573893</v>
      </c>
      <c r="DG46" s="288">
        <v>7.0734628706946383</v>
      </c>
      <c r="DH46" s="288">
        <v>6.8896118126176917</v>
      </c>
      <c r="DI46" s="288"/>
      <c r="DJ46" s="288"/>
      <c r="DK46" s="288">
        <v>1.3832428429612134</v>
      </c>
      <c r="DL46" s="288"/>
      <c r="DM46" s="288"/>
      <c r="DN46" s="288">
        <v>7.4883365932047719</v>
      </c>
      <c r="DO46" s="288">
        <v>7.3894222532668516</v>
      </c>
      <c r="DP46" s="288">
        <v>1.3908009705004567</v>
      </c>
      <c r="DQ46" s="288"/>
      <c r="DR46" s="288">
        <v>29.288016528925606</v>
      </c>
      <c r="DS46" s="288"/>
      <c r="DT46" s="288">
        <v>54.285328333333318</v>
      </c>
      <c r="DU46" s="288"/>
      <c r="DV46" s="288">
        <v>55.042837465564759</v>
      </c>
      <c r="DW46" s="288"/>
      <c r="DX46" s="288">
        <v>0</v>
      </c>
      <c r="DY46" s="288"/>
      <c r="DZ46" s="288">
        <v>2</v>
      </c>
      <c r="EA46" s="288"/>
      <c r="EB46" s="288">
        <v>5</v>
      </c>
      <c r="EC46" s="288"/>
      <c r="ED46" s="289">
        <f>SUM(RD[[#This Row],[IS1_Inv1_M1]:[IS1_Inv1_M2]])</f>
        <v>25604</v>
      </c>
      <c r="EE46" s="289">
        <f>SUM(RD[[#This Row],[IS2_Inv1_M1]:[IS5_Inv1_M4]])</f>
        <v>181876</v>
      </c>
      <c r="EF46" s="289">
        <f>SUM(RD[[#This Row],[IS6_Inv1_M1]:[IS6_Inv2_M2]])+SUM(RD[[#This Row],[IS8_Inv1_M1]:[IS8_Inv4_M2]])</f>
        <v>148537</v>
      </c>
      <c r="EG46" s="289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89">
        <f>IFERROR(AVERAGEIF(RD[[#This Row],[POA_UP_MCR (KWh/m2)]:[POA_UP_Ph3 (KWh/m2)2]],"&lt;&gt;0",RD[[#This Row],[POA_UP_MCR (KWh/m2)]:[POA_UP_Ph3 (KWh/m2)2]]),"")</f>
        <v>7.0611181986232401</v>
      </c>
      <c r="EP46" s="289">
        <f>IFERROR(AVERAGEIF(RD[[#This Row],[POA_Down_MCR (KWh/m2)]:[POA_Down_Ph3 (KWh/m2)22]],"&lt;&gt;0",RD[[#This Row],[POA_Down_MCR (KWh/m2)]:[POA_Down_Ph3 (KWh/m2)22]]),"")</f>
        <v>1.3832428429612134</v>
      </c>
      <c r="EQ46" s="289">
        <f>IFERROR(AVERAGEIF(RD[[#This Row],[GHI_UP_MCR (KWh/m2)]:[GHI_UP_IS1 (KWh/m2)]],"&lt;&gt;0",RD[[#This Row],[GHI_UP_MCR (KWh/m2)]:[GHI_UP_IS1 (KWh/m2)]]),"")</f>
        <v>7.4388794232358117</v>
      </c>
      <c r="ER46" s="289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0" t="str">
        <f>IF((RD[[#This Row],[33 kV_Wind_F1_Ex]]-ES45)*165000&lt;=0,"",(RD[[#This Row],[33 kV_Wind_F1_Ex]]-ES45)*165000)</f>
        <v/>
      </c>
      <c r="FK46" s="291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7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1"/>
      <c r="FQ46" s="131">
        <f>IF((RD[[#This Row],[33kV_Solar_F4_Ex]]-EZ45)*225000&lt;=0,"",(RD[[#This Row],[33kV_Solar_F4_Ex]]-EZ45)*225000)</f>
        <v>189674.99999999758</v>
      </c>
      <c r="FR46" s="291">
        <f>IF((RD[[#This Row],[33kV_OG1_Ex]]-FA45)*1000&lt;=0,0,(RD[[#This Row],[33kV_OG1_Ex]]-FA45)*1000)</f>
        <v>606000</v>
      </c>
      <c r="FS46" s="227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7">
        <f>IF((RD[[#This Row],[220kV_Tx2_Ex]]-FD45)*800000&lt;=0,0,(RD[[#This Row],[220kV_Tx2_Ex]]-FD45)*800000)</f>
        <v>344000.00000000547</v>
      </c>
      <c r="FV46" s="291">
        <f>IF((RD[[#This Row],[220kV_TL_TVM_Ex]]-FE45)*1600000&lt;=0,0,(RD[[#This Row],[220kV_TL_TVM_Ex]]-FE45)*1600000)</f>
        <v>950399.99999999057</v>
      </c>
      <c r="FW46" s="291">
        <f>IF((RD[[#This Row],[220kV_C&amp;R_PQM_Ex]]-FF45)*1600000&lt;=0,"",(RD[[#This Row],[220kV_C&amp;R_PQM_Ex]]-FF45)*1600000)</f>
        <v>953600.00000000582</v>
      </c>
      <c r="FX46" s="227">
        <f>IFERROR(IF((RD[[#This Row],[220KV_C&amp;R_PQM_Im]]-FG45)*1600000&lt;=0,0,(RD[[#This Row],[220KV_C&amp;R_PQM_Im]]-FG45)*1600000),"")</f>
        <v>0</v>
      </c>
      <c r="FY46" s="227">
        <f>IFERROR(IF((RD[[#This Row],[33kV_Aux1_Im]]-FH45)*1000&lt;=0,"",(RD[[#This Row],[33kV_Aux1_Im]]-FH45)*1000),"")</f>
        <v>129.99999999999545</v>
      </c>
      <c r="FZ46" s="227">
        <f>IF((RD[[#This Row],[33kV_Aux2_Im]]-FI45)*1000&lt;=0,"",(RD[[#This Row],[33kV_Aux2_Im]]-FI45)*1000)</f>
        <v>229.99999999998977</v>
      </c>
      <c r="GA46" s="291">
        <f>IFERROR(RD[[#This Row],[33kV_OG1_Energy (MWh)]]+RD[[#This Row],[33kV_OG2_Energy (MWh)]],"")</f>
        <v>958000</v>
      </c>
      <c r="GB46" s="291">
        <f>IFERROR(RD[[#This Row],[220kV_TL_TVM Energy (MWh)]]-RD[[#This Row],[220KV_C&amp;R_PQM_im (MWh)]],"")</f>
        <v>950399.99999999057</v>
      </c>
      <c r="GC46" s="228">
        <f>IFERROR(RD[[#This Row],[33 kV Total Export (MWH)]]/RD[[#This Row],[220 KV Net Export (MWh)]]-1,"")</f>
        <v>7.9966329966429939E-3</v>
      </c>
      <c r="GD46" s="229">
        <f>IFERROR((RD[[#This Row],[Sunset Time (POA&lt;20 W/m2)]]-RD[[#This Row],[Sunrise Time (POA&gt;20 W/m2)]])*24,0)</f>
        <v>12.083333333333336</v>
      </c>
      <c r="GE46" s="230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8">
        <v>6.1854384690410313</v>
      </c>
      <c r="DG47" s="288">
        <v>6.0920345857306577</v>
      </c>
      <c r="DH47" s="288">
        <v>5.9885396689560455</v>
      </c>
      <c r="DI47" s="288"/>
      <c r="DJ47" s="288"/>
      <c r="DK47" s="288">
        <v>1.2119587928636051</v>
      </c>
      <c r="DL47" s="288"/>
      <c r="DM47" s="288"/>
      <c r="DN47" s="288">
        <v>6.3658688404794868</v>
      </c>
      <c r="DO47" s="288">
        <v>6.269830914363264</v>
      </c>
      <c r="DP47" s="288">
        <v>1.2098384068695243</v>
      </c>
      <c r="DQ47" s="288"/>
      <c r="DR47" s="288">
        <v>29.561894882434352</v>
      </c>
      <c r="DS47" s="288"/>
      <c r="DT47" s="288">
        <v>51.92656200553251</v>
      </c>
      <c r="DU47" s="288"/>
      <c r="DV47" s="288">
        <v>55.476486860304348</v>
      </c>
      <c r="DW47" s="288"/>
      <c r="DX47" s="288">
        <v>0</v>
      </c>
      <c r="DY47" s="288"/>
      <c r="DZ47" s="288">
        <v>2.8</v>
      </c>
      <c r="EA47" s="288"/>
      <c r="EB47" s="288">
        <v>5.8</v>
      </c>
      <c r="EC47" s="288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0" t="str">
        <f>IF((RD[[#This Row],[33 kV_Wind_F1_Ex]]-ES46)*165000&lt;=0,"",(RD[[#This Row],[33 kV_Wind_F1_Ex]]-ES46)*165000)</f>
        <v/>
      </c>
      <c r="FK47" s="291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7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1"/>
      <c r="FQ47" s="131">
        <f>IF((RD[[#This Row],[33kV_Solar_F4_Ex]]-EZ46)*225000&lt;=0,"",(RD[[#This Row],[33kV_Solar_F4_Ex]]-EZ46)*225000)</f>
        <v>170325.00000000114</v>
      </c>
      <c r="FR47" s="291">
        <f>IF((RD[[#This Row],[33kV_OG1_Ex]]-FA46)*1000&lt;=0,0,(RD[[#This Row],[33kV_OG1_Ex]]-FA46)*1000)</f>
        <v>536000</v>
      </c>
      <c r="FS47" s="227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7">
        <f>IF((RD[[#This Row],[220kV_Tx2_Ex]]-FD46)*800000&lt;=0,0,(RD[[#This Row],[220kV_Tx2_Ex]]-FD46)*800000)</f>
        <v>364799.99999999109</v>
      </c>
      <c r="FV47" s="291">
        <f>IF((RD[[#This Row],[220kV_TL_TVM_Ex]]-FE46)*1600000&lt;=0,0,(RD[[#This Row],[220kV_TL_TVM_Ex]]-FE46)*1600000)</f>
        <v>900800.00000007206</v>
      </c>
      <c r="FW47" s="291">
        <f>IF((RD[[#This Row],[220kV_C&amp;R_PQM_Ex]]-FF46)*1600000&lt;=0,"",(RD[[#This Row],[220kV_C&amp;R_PQM_Ex]]-FF46)*1600000)</f>
        <v>899199.99999999616</v>
      </c>
      <c r="FX47" s="227">
        <f>IFERROR(IF((RD[[#This Row],[220KV_C&amp;R_PQM_Im]]-FG46)*1600000&lt;=0,0,(RD[[#This Row],[220KV_C&amp;R_PQM_Im]]-FG46)*1600000),"")</f>
        <v>1600.0000000000014</v>
      </c>
      <c r="FY47" s="227">
        <f>IFERROR(IF((RD[[#This Row],[33kV_Aux1_Im]]-FH46)*1000&lt;=0,"",(RD[[#This Row],[33kV_Aux1_Im]]-FH46)*1000),"")</f>
        <v>20.000000000038654</v>
      </c>
      <c r="FZ47" s="227">
        <f>IF((RD[[#This Row],[33kV_Aux2_Im]]-FI46)*1000&lt;=0,"",(RD[[#This Row],[33kV_Aux2_Im]]-FI46)*1000)</f>
        <v>370.00000000000455</v>
      </c>
      <c r="GA47" s="291">
        <f>IFERROR(RD[[#This Row],[33kV_OG1_Energy (MWh)]]+RD[[#This Row],[33kV_OG2_Energy (MWh)]],"")</f>
        <v>906000</v>
      </c>
      <c r="GB47" s="291">
        <f>IFERROR(RD[[#This Row],[220kV_TL_TVM Energy (MWh)]]-RD[[#This Row],[220KV_C&amp;R_PQM_im (MWh)]],"")</f>
        <v>899200.00000007206</v>
      </c>
      <c r="GC47" s="228">
        <f>IFERROR(RD[[#This Row],[33 kV Total Export (MWH)]]/RD[[#This Row],[220 KV Net Export (MWh)]]-1,"")</f>
        <v>7.5622775799903952E-3</v>
      </c>
      <c r="GD47" s="229">
        <f>IFERROR((RD[[#This Row],[Sunset Time (POA&lt;20 W/m2)]]-RD[[#This Row],[Sunrise Time (POA&gt;20 W/m2)]])*24,0)</f>
        <v>12.033333333333333</v>
      </c>
      <c r="GE47" s="230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8">
        <v>6.0913528437267201</v>
      </c>
      <c r="DG48" s="288">
        <v>5.7942176586446728</v>
      </c>
      <c r="DH48" s="288">
        <v>5.5797326503673128</v>
      </c>
      <c r="DI48" s="288"/>
      <c r="DJ48" s="288"/>
      <c r="DK48" s="288">
        <v>1.140646095630971</v>
      </c>
      <c r="DL48" s="288"/>
      <c r="DM48" s="288"/>
      <c r="DN48" s="288">
        <v>6.2981157797951619</v>
      </c>
      <c r="DO48" s="288">
        <v>5.9715791760953669</v>
      </c>
      <c r="DP48" s="288">
        <v>1.2007072558193665</v>
      </c>
      <c r="DQ48" s="288"/>
      <c r="DR48" s="288">
        <v>29.77814245810054</v>
      </c>
      <c r="DS48" s="288"/>
      <c r="DT48" s="288">
        <v>51.814434860335176</v>
      </c>
      <c r="DU48" s="288"/>
      <c r="DV48" s="288">
        <v>58.003212290502766</v>
      </c>
      <c r="DW48" s="288"/>
      <c r="DX48" s="288">
        <v>0</v>
      </c>
      <c r="DY48" s="288"/>
      <c r="DZ48" s="288">
        <v>2.7</v>
      </c>
      <c r="EA48" s="288"/>
      <c r="EB48" s="288">
        <v>8.3000000000000007</v>
      </c>
      <c r="EC48" s="288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0" t="str">
        <f>IF((RD[[#This Row],[33 kV_Wind_F1_Ex]]-ES47)*165000&lt;=0,"",(RD[[#This Row],[33 kV_Wind_F1_Ex]]-ES47)*165000)</f>
        <v/>
      </c>
      <c r="FK48" s="291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7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1"/>
      <c r="FQ48" s="131">
        <f>IF((RD[[#This Row],[33kV_Solar_F4_Ex]]-EZ47)*225000&lt;=0,"",(RD[[#This Row],[33kV_Solar_F4_Ex]]-EZ47)*225000)</f>
        <v>155249.99999999948</v>
      </c>
      <c r="FR48" s="291">
        <f>IF((RD[[#This Row],[33kV_OG1_Ex]]-FA47)*1000&lt;=0,0,(RD[[#This Row],[33kV_OG1_Ex]]-FA47)*1000)</f>
        <v>503000</v>
      </c>
      <c r="FS48" s="227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7">
        <f>IF((RD[[#This Row],[220kV_Tx2_Ex]]-FD47)*800000&lt;=0,0,(RD[[#This Row],[220kV_Tx2_Ex]]-FD47)*800000)</f>
        <v>410400.00000000419</v>
      </c>
      <c r="FV48" s="291">
        <f>IF((RD[[#This Row],[220kV_TL_TVM_Ex]]-FE47)*1600000&lt;=0,0,(RD[[#This Row],[220kV_TL_TVM_Ex]]-FE47)*1600000)</f>
        <v>910399.99999993597</v>
      </c>
      <c r="FW48" s="291">
        <f>IF((RD[[#This Row],[220kV_C&amp;R_PQM_Ex]]-FF47)*1600000&lt;=0,"",(RD[[#This Row],[220kV_C&amp;R_PQM_Ex]]-FF47)*1600000)</f>
        <v>912000.00000001187</v>
      </c>
      <c r="FX48" s="227">
        <f>IFERROR(IF((RD[[#This Row],[220KV_C&amp;R_PQM_Im]]-FG47)*1600000&lt;=0,0,(RD[[#This Row],[220KV_C&amp;R_PQM_Im]]-FG47)*1600000),"")</f>
        <v>0</v>
      </c>
      <c r="FY48" s="227" t="str">
        <f>IFERROR(IF((RD[[#This Row],[33kV_Aux1_Im]]-FH47)*1000&lt;=0,"",(RD[[#This Row],[33kV_Aux1_Im]]-FH47)*1000),"")</f>
        <v/>
      </c>
      <c r="FZ48" s="227">
        <f>IF((RD[[#This Row],[33kV_Aux2_Im]]-FI47)*1000&lt;=0,"",(RD[[#This Row],[33kV_Aux2_Im]]-FI47)*1000)</f>
        <v>379.99999999999545</v>
      </c>
      <c r="GA48" s="291">
        <f>IFERROR(RD[[#This Row],[33kV_OG1_Energy (MWh)]]+RD[[#This Row],[33kV_OG2_Energy (MWh)]],"")</f>
        <v>918000</v>
      </c>
      <c r="GB48" s="291">
        <f>IFERROR(RD[[#This Row],[220kV_TL_TVM Energy (MWh)]]-RD[[#This Row],[220KV_C&amp;R_PQM_im (MWh)]],"")</f>
        <v>910399.99999993597</v>
      </c>
      <c r="GC48" s="228">
        <f>IFERROR(RD[[#This Row],[33 kV Total Export (MWH)]]/RD[[#This Row],[220 KV Net Export (MWh)]]-1,"")</f>
        <v>8.3479789104399238E-3</v>
      </c>
      <c r="GD48" s="229">
        <f>IFERROR((RD[[#This Row],[Sunset Time (POA&lt;20 W/m2)]]-RD[[#This Row],[Sunrise Time (POA&gt;20 W/m2)]])*24,0)</f>
        <v>11.916666666666666</v>
      </c>
      <c r="GE48" s="230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8">
        <v>6.7864965799999997</v>
      </c>
      <c r="DG49" s="288">
        <v>6.5776406006396533</v>
      </c>
      <c r="DH49" s="288">
        <v>4.5039528432732343</v>
      </c>
      <c r="DI49" s="288"/>
      <c r="DJ49" s="288"/>
      <c r="DK49" s="288">
        <v>1.2936515336008765</v>
      </c>
      <c r="DL49" s="288"/>
      <c r="DM49" s="288"/>
      <c r="DN49" s="288">
        <v>6.9927429559999998</v>
      </c>
      <c r="DO49" s="288">
        <v>6.8096012437474647</v>
      </c>
      <c r="DP49" s="288">
        <v>1.3520131360000001</v>
      </c>
      <c r="DQ49" s="288"/>
      <c r="DR49" s="288">
        <v>30.67035868</v>
      </c>
      <c r="DS49" s="288"/>
      <c r="DT49" s="288">
        <v>54.932055599999998</v>
      </c>
      <c r="DU49" s="288"/>
      <c r="DV49" s="288">
        <v>57.298995699999999</v>
      </c>
      <c r="DW49" s="288"/>
      <c r="DX49" s="288">
        <v>0</v>
      </c>
      <c r="DY49" s="288"/>
      <c r="DZ49" s="288">
        <v>2.9</v>
      </c>
      <c r="EA49" s="288"/>
      <c r="EB49" s="288">
        <v>7.6</v>
      </c>
      <c r="EC49" s="288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0" t="str">
        <f>IF((RD[[#This Row],[33 kV_Wind_F1_Ex]]-ES48)*165000&lt;=0,"",(RD[[#This Row],[33 kV_Wind_F1_Ex]]-ES48)*165000)</f>
        <v/>
      </c>
      <c r="FK49" s="291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7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1"/>
      <c r="FQ49" s="131">
        <f>IF((RD[[#This Row],[33kV_Solar_F4_Ex]]-EZ48)*225000&lt;=0,"",(RD[[#This Row],[33kV_Solar_F4_Ex]]-EZ48)*225000)</f>
        <v>135675.00000000195</v>
      </c>
      <c r="FR49" s="291">
        <f>IF((RD[[#This Row],[33kV_OG1_Ex]]-FA48)*1000&lt;=0,0,(RD[[#This Row],[33kV_OG1_Ex]]-FA48)*1000)</f>
        <v>505000</v>
      </c>
      <c r="FS49" s="227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7">
        <f>IF((RD[[#This Row],[220kV_Tx2_Ex]]-FD48)*800000&lt;=0,0,(RD[[#This Row],[220kV_Tx2_Ex]]-FD48)*800000)</f>
        <v>315200.00000000437</v>
      </c>
      <c r="FV49" s="291">
        <f>IF((RD[[#This Row],[220kV_TL_TVM_Ex]]-FE48)*1600000&lt;=0,0,(RD[[#This Row],[220kV_TL_TVM_Ex]]-FE48)*1600000)</f>
        <v>817600.00000003853</v>
      </c>
      <c r="FW49" s="291">
        <f>IF((RD[[#This Row],[220kV_C&amp;R_PQM_Ex]]-FF48)*1600000&lt;=0,"",(RD[[#This Row],[220kV_C&amp;R_PQM_Ex]]-FF48)*1600000)</f>
        <v>819200.0000000007</v>
      </c>
      <c r="FX49" s="227">
        <f>IFERROR(IF((RD[[#This Row],[220KV_C&amp;R_PQM_Im]]-FG48)*1600000&lt;=0,0,(RD[[#This Row],[220KV_C&amp;R_PQM_Im]]-FG48)*1600000),"")</f>
        <v>0</v>
      </c>
      <c r="FY49" s="227" t="str">
        <f>IFERROR(IF((RD[[#This Row],[33kV_Aux1_Im]]-FH48)*1000&lt;=0,"",(RD[[#This Row],[33kV_Aux1_Im]]-FH48)*1000),"")</f>
        <v/>
      </c>
      <c r="FZ49" s="227">
        <f>IF((RD[[#This Row],[33kV_Aux2_Im]]-FI48)*1000&lt;=0,"",(RD[[#This Row],[33kV_Aux2_Im]]-FI48)*1000)</f>
        <v>360.00000000001364</v>
      </c>
      <c r="GA49" s="291">
        <f>IFERROR(RD[[#This Row],[33kV_OG1_Energy (MWh)]]+RD[[#This Row],[33kV_OG2_Energy (MWh)]],"")</f>
        <v>824000</v>
      </c>
      <c r="GB49" s="291">
        <f>IFERROR(RD[[#This Row],[220kV_TL_TVM Energy (MWh)]]-RD[[#This Row],[220KV_C&amp;R_PQM_im (MWh)]],"")</f>
        <v>817600.00000003853</v>
      </c>
      <c r="GC49" s="228">
        <f>IFERROR(RD[[#This Row],[33 kV Total Export (MWH)]]/RD[[#This Row],[220 KV Net Export (MWh)]]-1,"")</f>
        <v>7.8277886496589399E-3</v>
      </c>
      <c r="GD49" s="229">
        <f>IFERROR((RD[[#This Row],[Sunset Time (POA&lt;20 W/m2)]]-RD[[#This Row],[Sunrise Time (POA&gt;20 W/m2)]])*24,0)</f>
        <v>11.983333333333334</v>
      </c>
      <c r="GE49" s="230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8">
        <v>5.2468458797430992</v>
      </c>
      <c r="DG50" s="288">
        <v>5.1506485042024588</v>
      </c>
      <c r="DH50" s="288">
        <v>4.9414794022257613</v>
      </c>
      <c r="DI50" s="288"/>
      <c r="DJ50" s="288"/>
      <c r="DK50" s="288">
        <v>0.96363786009470986</v>
      </c>
      <c r="DL50" s="288"/>
      <c r="DM50" s="288"/>
      <c r="DN50" s="288">
        <v>5.4970606411043033</v>
      </c>
      <c r="DO50" s="288">
        <v>5.4455572345667154</v>
      </c>
      <c r="DP50" s="288">
        <v>0.99038978059815885</v>
      </c>
      <c r="DQ50" s="288"/>
      <c r="DR50" s="288">
        <v>27.96012269938651</v>
      </c>
      <c r="DS50" s="288"/>
      <c r="DT50" s="288">
        <v>49.085145398772994</v>
      </c>
      <c r="DU50" s="288"/>
      <c r="DV50" s="288">
        <v>68.188496932515321</v>
      </c>
      <c r="DW50" s="288"/>
      <c r="DX50" s="288">
        <v>6</v>
      </c>
      <c r="DY50" s="288"/>
      <c r="DZ50" s="288">
        <v>3</v>
      </c>
      <c r="EA50" s="288"/>
      <c r="EB50" s="288">
        <v>9.6</v>
      </c>
      <c r="EC50" s="288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0" t="str">
        <f>IF((RD[[#This Row],[33 kV_Wind_F1_Ex]]-ES49)*165000&lt;=0,"",(RD[[#This Row],[33 kV_Wind_F1_Ex]]-ES49)*165000)</f>
        <v/>
      </c>
      <c r="FK50" s="291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7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1"/>
      <c r="FQ50" s="131">
        <f>IF((RD[[#This Row],[33kV_Solar_F4_Ex]]-EZ49)*225000&lt;=0,"",(RD[[#This Row],[33kV_Solar_F4_Ex]]-EZ49)*225000)</f>
        <v>147149.99999999919</v>
      </c>
      <c r="FR50" s="291">
        <f>IF((RD[[#This Row],[33kV_OG1_Ex]]-FA49)*1000&lt;=0,0,(RD[[#This Row],[33kV_OG1_Ex]]-FA49)*1000)</f>
        <v>452000</v>
      </c>
      <c r="FS50" s="227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7">
        <f>IF((RD[[#This Row],[220kV_Tx2_Ex]]-FD49)*800000&lt;=0,0,(RD[[#This Row],[220kV_Tx2_Ex]]-FD49)*800000)</f>
        <v>283999.99999999179</v>
      </c>
      <c r="FV50" s="291">
        <f>IF((RD[[#This Row],[220kV_TL_TVM_Ex]]-FE49)*1600000&lt;=0,0,(RD[[#This Row],[220kV_TL_TVM_Ex]]-FE49)*1600000)</f>
        <v>732799.99999995204</v>
      </c>
      <c r="FW50" s="291">
        <f>IF((RD[[#This Row],[220kV_C&amp;R_PQM_Ex]]-FF49)*1600000&lt;=0,"",(RD[[#This Row],[220kV_C&amp;R_PQM_Ex]]-FF49)*1600000)</f>
        <v>734399.9999999823</v>
      </c>
      <c r="FX50" s="227">
        <f>IFERROR(IF((RD[[#This Row],[220KV_C&amp;R_PQM_Im]]-FG49)*1600000&lt;=0,0,(RD[[#This Row],[220KV_C&amp;R_PQM_Im]]-FG49)*1600000),"")</f>
        <v>1599.9999999999793</v>
      </c>
      <c r="FY50" s="227" t="str">
        <f>IFERROR(IF((RD[[#This Row],[33kV_Aux1_Im]]-FH49)*1000&lt;=0,"",(RD[[#This Row],[33kV_Aux1_Im]]-FH49)*1000),"")</f>
        <v/>
      </c>
      <c r="FZ50" s="227">
        <f>IF((RD[[#This Row],[33kV_Aux2_Im]]-FI49)*1000&lt;=0,"",(RD[[#This Row],[33kV_Aux2_Im]]-FI49)*1000)</f>
        <v>280.00000000000114</v>
      </c>
      <c r="GA50" s="291">
        <f>IFERROR(RD[[#This Row],[33kV_OG1_Energy (MWh)]]+RD[[#This Row],[33kV_OG2_Energy (MWh)]],"")</f>
        <v>739000</v>
      </c>
      <c r="GB50" s="291">
        <f>IFERROR(RD[[#This Row],[220kV_TL_TVM Energy (MWh)]]-RD[[#This Row],[220KV_C&amp;R_PQM_im (MWh)]],"")</f>
        <v>731199.99999995204</v>
      </c>
      <c r="GC50" s="228">
        <f>IFERROR(RD[[#This Row],[33 kV Total Export (MWH)]]/RD[[#This Row],[220 KV Net Export (MWh)]]-1,"")</f>
        <v>1.0667396061335488E-2</v>
      </c>
      <c r="GD50" s="229">
        <f>IFERROR((RD[[#This Row],[Sunset Time (POA&lt;20 W/m2)]]-RD[[#This Row],[Sunrise Time (POA&gt;20 W/m2)]])*24,0)</f>
        <v>10.85</v>
      </c>
      <c r="GE50" s="230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8">
        <v>6.7023612616091874</v>
      </c>
      <c r="DG51" s="288">
        <v>6.2417071303880451</v>
      </c>
      <c r="DH51" s="288">
        <v>6.6274125915168209</v>
      </c>
      <c r="DI51" s="288"/>
      <c r="DJ51" s="288"/>
      <c r="DK51" s="288">
        <v>1.2692656429588962</v>
      </c>
      <c r="DL51" s="288"/>
      <c r="DM51" s="288"/>
      <c r="DN51" s="288">
        <v>6.4509065412588527</v>
      </c>
      <c r="DO51" s="288">
        <v>6.5352728630234527</v>
      </c>
      <c r="DP51" s="288">
        <v>1.2446678621609184</v>
      </c>
      <c r="DQ51" s="288"/>
      <c r="DR51" s="288">
        <v>30.216124137931043</v>
      </c>
      <c r="DS51" s="288"/>
      <c r="DT51" s="288">
        <v>52.600107172413857</v>
      </c>
      <c r="DU51" s="288"/>
      <c r="DV51" s="288">
        <v>56.916137931034498</v>
      </c>
      <c r="DW51" s="288"/>
      <c r="DX51" s="288">
        <v>0</v>
      </c>
      <c r="DY51" s="288"/>
      <c r="DZ51" s="288">
        <v>2.2999999999999998</v>
      </c>
      <c r="EA51" s="288"/>
      <c r="EB51" s="288">
        <v>5.5</v>
      </c>
      <c r="EC51" s="288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0" t="str">
        <f>IF((RD[[#This Row],[33 kV_Wind_F1_Ex]]-ES50)*165000&lt;=0,"",(RD[[#This Row],[33 kV_Wind_F1_Ex]]-ES50)*165000)</f>
        <v/>
      </c>
      <c r="FK51" s="291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7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1"/>
      <c r="FQ51" s="131">
        <f>IF((RD[[#This Row],[33kV_Solar_F4_Ex]]-EZ50)*225000&lt;=0,"",(RD[[#This Row],[33kV_Solar_F4_Ex]]-EZ50)*225000)</f>
        <v>189675.00000000079</v>
      </c>
      <c r="FR51" s="291">
        <f>IF((RD[[#This Row],[33kV_OG1_Ex]]-FA50)*1000&lt;=0,0,(RD[[#This Row],[33kV_OG1_Ex]]-FA50)*1000)</f>
        <v>573000</v>
      </c>
      <c r="FS51" s="227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7">
        <f>IF((RD[[#This Row],[220kV_Tx2_Ex]]-FD50)*800000&lt;=0,0,(RD[[#This Row],[220kV_Tx2_Ex]]-FD50)*800000)</f>
        <v>304800.00000000017</v>
      </c>
      <c r="FV51" s="291">
        <f>IF((RD[[#This Row],[220kV_TL_TVM_Ex]]-FE50)*1600000&lt;=0,0,(RD[[#This Row],[220kV_TL_TVM_Ex]]-FE50)*1600000)</f>
        <v>876800.00000000291</v>
      </c>
      <c r="FW51" s="291">
        <f>IF((RD[[#This Row],[220kV_C&amp;R_PQM_Ex]]-FF50)*1600000&lt;=0,"",(RD[[#This Row],[220kV_C&amp;R_PQM_Ex]]-FF50)*1600000)</f>
        <v>876800.00000000291</v>
      </c>
      <c r="FX51" s="227">
        <f>IFERROR(IF((RD[[#This Row],[220KV_C&amp;R_PQM_Im]]-FG50)*1600000&lt;=0,0,(RD[[#This Row],[220KV_C&amp;R_PQM_Im]]-FG50)*1600000),"")</f>
        <v>0</v>
      </c>
      <c r="FY51" s="227" t="str">
        <f>IFERROR(IF((RD[[#This Row],[33kV_Aux1_Im]]-FH50)*1000&lt;=0,"",(RD[[#This Row],[33kV_Aux1_Im]]-FH50)*1000),"")</f>
        <v/>
      </c>
      <c r="FZ51" s="227">
        <f>IF((RD[[#This Row],[33kV_Aux2_Im]]-FI50)*1000&lt;=0,"",(RD[[#This Row],[33kV_Aux2_Im]]-FI50)*1000)</f>
        <v>280.00000000000114</v>
      </c>
      <c r="GA51" s="291">
        <f>IFERROR(RD[[#This Row],[33kV_OG1_Energy (MWh)]]+RD[[#This Row],[33kV_OG2_Energy (MWh)]],"")</f>
        <v>881000</v>
      </c>
      <c r="GB51" s="291">
        <f>IFERROR(RD[[#This Row],[220kV_TL_TVM Energy (MWh)]]-RD[[#This Row],[220KV_C&amp;R_PQM_im (MWh)]],"")</f>
        <v>876800.00000000291</v>
      </c>
      <c r="GC51" s="228">
        <f>IFERROR(RD[[#This Row],[33 kV Total Export (MWH)]]/RD[[#This Row],[220 KV Net Export (MWh)]]-1,"")</f>
        <v>4.7901459853980644E-3</v>
      </c>
      <c r="GD51" s="229">
        <f>IFERROR((RD[[#This Row],[Sunset Time (POA&lt;20 W/m2)]]-RD[[#This Row],[Sunrise Time (POA&gt;20 W/m2)]])*24,0)</f>
        <v>12.066666666666666</v>
      </c>
      <c r="GE51" s="230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8">
        <v>3.1098221640378525</v>
      </c>
      <c r="DG52" s="288">
        <v>2.8758884513417335</v>
      </c>
      <c r="DH52" s="288">
        <v>2.5271795385610756</v>
      </c>
      <c r="DI52" s="288"/>
      <c r="DJ52" s="288"/>
      <c r="DK52" s="288">
        <v>0.55243943875170631</v>
      </c>
      <c r="DL52" s="288"/>
      <c r="DM52" s="288"/>
      <c r="DN52" s="288">
        <v>3.0122873239379606</v>
      </c>
      <c r="DO52" s="288">
        <v>3.0363788905144355</v>
      </c>
      <c r="DP52" s="288">
        <v>0.55662261114616285</v>
      </c>
      <c r="DQ52" s="288"/>
      <c r="DR52" s="288">
        <v>27.684700315457359</v>
      </c>
      <c r="DS52" s="288"/>
      <c r="DT52" s="288">
        <v>42.856761529968445</v>
      </c>
      <c r="DU52" s="288"/>
      <c r="DV52" s="288">
        <v>70.982018927444798</v>
      </c>
      <c r="DW52" s="288"/>
      <c r="DX52" s="288">
        <v>0</v>
      </c>
      <c r="DY52" s="288"/>
      <c r="DZ52" s="288">
        <v>2.6</v>
      </c>
      <c r="EA52" s="288"/>
      <c r="EB52" s="288">
        <v>6</v>
      </c>
      <c r="EC52" s="288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0" t="str">
        <f>IF((RD[[#This Row],[33 kV_Wind_F1_Ex]]-ES51)*165000&lt;=0,"",(RD[[#This Row],[33 kV_Wind_F1_Ex]]-ES51)*165000)</f>
        <v/>
      </c>
      <c r="FK52" s="291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7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1"/>
      <c r="FQ52" s="131">
        <f>IF((RD[[#This Row],[33kV_Solar_F4_Ex]]-EZ51)*225000&lt;=0,"",(RD[[#This Row],[33kV_Solar_F4_Ex]]-EZ51)*225000)</f>
        <v>81674.999999999898</v>
      </c>
      <c r="FR52" s="291">
        <f>IF((RD[[#This Row],[33kV_OG1_Ex]]-FA51)*1000&lt;=0,0,(RD[[#This Row],[33kV_OG1_Ex]]-FA51)*1000)</f>
        <v>272000</v>
      </c>
      <c r="FS52" s="227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7">
        <f>IF((RD[[#This Row],[220kV_Tx2_Ex]]-FD51)*800000&lt;=0,0,(RD[[#This Row],[220kV_Tx2_Ex]]-FD51)*800000)</f>
        <v>224800.00000000471</v>
      </c>
      <c r="FV52" s="291">
        <f>IF((RD[[#This Row],[220kV_TL_TVM_Ex]]-FE51)*1600000&lt;=0,0,(RD[[#This Row],[220kV_TL_TVM_Ex]]-FE51)*1600000)</f>
        <v>492799.99999998836</v>
      </c>
      <c r="FW52" s="291">
        <f>IF((RD[[#This Row],[220kV_C&amp;R_PQM_Ex]]-FF51)*1600000&lt;=0,"",(RD[[#This Row],[220kV_C&amp;R_PQM_Ex]]-FF51)*1600000)</f>
        <v>494399.99999999598</v>
      </c>
      <c r="FX52" s="227">
        <f>IFERROR(IF((RD[[#This Row],[220KV_C&amp;R_PQM_Im]]-FG51)*1600000&lt;=0,0,(RD[[#This Row],[220KV_C&amp;R_PQM_Im]]-FG51)*1600000),"")</f>
        <v>0</v>
      </c>
      <c r="FY52" s="227" t="str">
        <f>IFERROR(IF((RD[[#This Row],[33kV_Aux1_Im]]-FH51)*1000&lt;=0,"",(RD[[#This Row],[33kV_Aux1_Im]]-FH51)*1000),"")</f>
        <v/>
      </c>
      <c r="FZ52" s="227">
        <f>IF((RD[[#This Row],[33kV_Aux2_Im]]-FI51)*1000&lt;=0,"",(RD[[#This Row],[33kV_Aux2_Im]]-FI51)*1000)</f>
        <v>280.00000000000114</v>
      </c>
      <c r="GA52" s="291">
        <f>IFERROR(RD[[#This Row],[33kV_OG1_Energy (MWh)]]+RD[[#This Row],[33kV_OG2_Energy (MWh)]],"")</f>
        <v>499000</v>
      </c>
      <c r="GB52" s="291">
        <f>IFERROR(RD[[#This Row],[220kV_TL_TVM Energy (MWh)]]-RD[[#This Row],[220KV_C&amp;R_PQM_im (MWh)]],"")</f>
        <v>492799.99999998836</v>
      </c>
      <c r="GC52" s="228">
        <f>IFERROR(RD[[#This Row],[33 kV Total Export (MWH)]]/RD[[#This Row],[220 KV Net Export (MWh)]]-1,"")</f>
        <v>1.2581168831192757E-2</v>
      </c>
      <c r="GD52" s="229">
        <f>IFERROR((RD[[#This Row],[Sunset Time (POA&lt;20 W/m2)]]-RD[[#This Row],[Sunrise Time (POA&gt;20 W/m2)]])*24,0)</f>
        <v>10.55</v>
      </c>
      <c r="GE52" s="230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8">
        <v>4.385769431632152</v>
      </c>
      <c r="DG53" s="288">
        <v>4.3231687230544908</v>
      </c>
      <c r="DH53" s="288">
        <v>4.5469539833788737</v>
      </c>
      <c r="DI53" s="288"/>
      <c r="DJ53" s="288"/>
      <c r="DK53" s="288">
        <v>0.89044422482933638</v>
      </c>
      <c r="DL53" s="288"/>
      <c r="DM53" s="288"/>
      <c r="DN53" s="288">
        <v>4.5736437102633909</v>
      </c>
      <c r="DO53" s="288">
        <v>4.4436171308669365</v>
      </c>
      <c r="DP53" s="288">
        <v>0.83899789168937378</v>
      </c>
      <c r="DQ53" s="288"/>
      <c r="DR53" s="288">
        <v>27.920667574931826</v>
      </c>
      <c r="DS53" s="288"/>
      <c r="DT53" s="288">
        <v>45.090006348773827</v>
      </c>
      <c r="DU53" s="288"/>
      <c r="DV53" s="288">
        <v>71.028610354223417</v>
      </c>
      <c r="DW53" s="288"/>
      <c r="DX53" s="288">
        <v>39.6</v>
      </c>
      <c r="DY53" s="288"/>
      <c r="DZ53" s="288">
        <v>3.5</v>
      </c>
      <c r="EA53" s="288"/>
      <c r="EB53" s="288">
        <v>10.3</v>
      </c>
      <c r="EC53" s="288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0" t="str">
        <f>IF((RD[[#This Row],[33 kV_Wind_F1_Ex]]-ES52)*165000&lt;=0,"",(RD[[#This Row],[33 kV_Wind_F1_Ex]]-ES52)*165000)</f>
        <v/>
      </c>
      <c r="FK53" s="291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7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1"/>
      <c r="FQ53" s="131">
        <f>IF((RD[[#This Row],[33kV_Solar_F4_Ex]]-EZ52)*225000&lt;=0,"",(RD[[#This Row],[33kV_Solar_F4_Ex]]-EZ52)*225000)</f>
        <v>130499.99999999962</v>
      </c>
      <c r="FR53" s="291">
        <f>IF((RD[[#This Row],[33kV_OG1_Ex]]-FA52)*1000&lt;=0,0,(RD[[#This Row],[33kV_OG1_Ex]]-FA52)*1000)</f>
        <v>414000</v>
      </c>
      <c r="FS53" s="227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7">
        <f>IF((RD[[#This Row],[220kV_Tx2_Ex]]-FD52)*800000&lt;=0,0,(RD[[#This Row],[220kV_Tx2_Ex]]-FD52)*800000)</f>
        <v>276800.00000000291</v>
      </c>
      <c r="FV53" s="291">
        <f>IF((RD[[#This Row],[220kV_TL_TVM_Ex]]-FE52)*1600000&lt;=0,0,(RD[[#This Row],[220kV_TL_TVM_Ex]]-FE52)*1600000)</f>
        <v>686400.00000004878</v>
      </c>
      <c r="FW53" s="291">
        <f>IF((RD[[#This Row],[220kV_C&amp;R_PQM_Ex]]-FF52)*1600000&lt;=0,"",(RD[[#This Row],[220kV_C&amp;R_PQM_Ex]]-FF52)*1600000)</f>
        <v>688000.00000001094</v>
      </c>
      <c r="FX53" s="227">
        <f>IFERROR(IF((RD[[#This Row],[220KV_C&amp;R_PQM_Im]]-FG52)*1600000&lt;=0,0,(RD[[#This Row],[220KV_C&amp;R_PQM_Im]]-FG52)*1600000),"")</f>
        <v>0</v>
      </c>
      <c r="FY53" s="227" t="str">
        <f>IFERROR(IF((RD[[#This Row],[33kV_Aux1_Im]]-FH52)*1000&lt;=0,"",(RD[[#This Row],[33kV_Aux1_Im]]-FH52)*1000),"")</f>
        <v/>
      </c>
      <c r="FZ53" s="227">
        <f>IF((RD[[#This Row],[33kV_Aux2_Im]]-FI52)*1000&lt;=0,"",(RD[[#This Row],[33kV_Aux2_Im]]-FI52)*1000)</f>
        <v>280.00000000000114</v>
      </c>
      <c r="GA53" s="291">
        <f>IFERROR(RD[[#This Row],[33kV_OG1_Energy (MWh)]]+RD[[#This Row],[33kV_OG2_Energy (MWh)]],"")</f>
        <v>694000</v>
      </c>
      <c r="GB53" s="291">
        <f>IFERROR(RD[[#This Row],[220kV_TL_TVM Energy (MWh)]]-RD[[#This Row],[220KV_C&amp;R_PQM_im (MWh)]],"")</f>
        <v>686400.00000004878</v>
      </c>
      <c r="GC53" s="228">
        <f>IFERROR(RD[[#This Row],[33 kV Total Export (MWH)]]/RD[[#This Row],[220 KV Net Export (MWh)]]-1,"")</f>
        <v>1.1072261072189171E-2</v>
      </c>
      <c r="GD53" s="229">
        <f>IFERROR((RD[[#This Row],[Sunset Time (POA&lt;20 W/m2)]]-RD[[#This Row],[Sunrise Time (POA&gt;20 W/m2)]])*24,0)</f>
        <v>12.216666666666669</v>
      </c>
      <c r="GE53" s="230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8">
        <v>5.6460578478472616</v>
      </c>
      <c r="DG54" s="288">
        <v>5.4957238047264116</v>
      </c>
      <c r="DH54" s="288">
        <v>4.7613198998178516</v>
      </c>
      <c r="DI54" s="288"/>
      <c r="DJ54" s="288"/>
      <c r="DK54" s="288">
        <v>1.0280109723413136</v>
      </c>
      <c r="DL54" s="288"/>
      <c r="DM54" s="288"/>
      <c r="DN54" s="288">
        <v>5.8380445417808193</v>
      </c>
      <c r="DO54" s="288">
        <v>5.676625120371634</v>
      </c>
      <c r="DP54" s="288">
        <v>0.99940653863013673</v>
      </c>
      <c r="DQ54" s="288"/>
      <c r="DR54" s="288">
        <v>28.372013698630173</v>
      </c>
      <c r="DS54" s="288"/>
      <c r="DT54" s="288">
        <v>49.671717917808166</v>
      </c>
      <c r="DU54" s="288"/>
      <c r="DV54" s="288">
        <v>70.938904109588989</v>
      </c>
      <c r="DW54" s="288"/>
      <c r="DX54" s="288">
        <v>0</v>
      </c>
      <c r="DY54" s="288"/>
      <c r="DZ54" s="288">
        <v>3.7</v>
      </c>
      <c r="EA54" s="288"/>
      <c r="EB54" s="288">
        <v>9.6999999999999993</v>
      </c>
      <c r="EC54" s="288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0" t="str">
        <f>IF((RD[[#This Row],[33 kV_Wind_F1_Ex]]-ES53)*165000&lt;=0,"",(RD[[#This Row],[33 kV_Wind_F1_Ex]]-ES53)*165000)</f>
        <v/>
      </c>
      <c r="FK54" s="291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7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1"/>
      <c r="FQ54" s="131">
        <f>IF((RD[[#This Row],[33kV_Solar_F4_Ex]]-EZ53)*225000&lt;=0,"",(RD[[#This Row],[33kV_Solar_F4_Ex]]-EZ53)*225000)</f>
        <v>139499.99999999782</v>
      </c>
      <c r="FR54" s="291">
        <f>IF((RD[[#This Row],[33kV_OG1_Ex]]-FA53)*1000&lt;=0,0,(RD[[#This Row],[33kV_OG1_Ex]]-FA53)*1000)</f>
        <v>486000</v>
      </c>
      <c r="FS54" s="227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7">
        <f>IF((RD[[#This Row],[220kV_Tx2_Ex]]-FD53)*800000&lt;=0,0,(RD[[#This Row],[220kV_Tx2_Ex]]-FD53)*800000)</f>
        <v>407200.00000000029</v>
      </c>
      <c r="FV54" s="291">
        <f>IF((RD[[#This Row],[220kV_TL_TVM_Ex]]-FE53)*1600000&lt;=0,0,(RD[[#This Row],[220kV_TL_TVM_Ex]]-FE53)*1600000)</f>
        <v>896000.00000000361</v>
      </c>
      <c r="FW54" s="291">
        <f>IF((RD[[#This Row],[220kV_C&amp;R_PQM_Ex]]-FF53)*1600000&lt;=0,"",(RD[[#This Row],[220kV_C&amp;R_PQM_Ex]]-FF53)*1600000)</f>
        <v>892799.99999998836</v>
      </c>
      <c r="FX54" s="227">
        <f>IFERROR(IF((RD[[#This Row],[220KV_C&amp;R_PQM_Im]]-FG53)*1600000&lt;=0,0,(RD[[#This Row],[220KV_C&amp;R_PQM_Im]]-FG53)*1600000),"")</f>
        <v>1600.0000000000014</v>
      </c>
      <c r="FY54" s="227" t="str">
        <f>IFERROR(IF((RD[[#This Row],[33kV_Aux1_Im]]-FH53)*1000&lt;=0,"",(RD[[#This Row],[33kV_Aux1_Im]]-FH53)*1000),"")</f>
        <v/>
      </c>
      <c r="FZ54" s="227">
        <f>IF((RD[[#This Row],[33kV_Aux2_Im]]-FI53)*1000&lt;=0,"",(RD[[#This Row],[33kV_Aux2_Im]]-FI53)*1000)</f>
        <v>329.99999999998408</v>
      </c>
      <c r="GA54" s="291">
        <f>IFERROR(RD[[#This Row],[33kV_OG1_Energy (MWh)]]+RD[[#This Row],[33kV_OG2_Energy (MWh)]],"")</f>
        <v>901000</v>
      </c>
      <c r="GB54" s="291">
        <f>IFERROR(RD[[#This Row],[220kV_TL_TVM Energy (MWh)]]-RD[[#This Row],[220KV_C&amp;R_PQM_im (MWh)]],"")</f>
        <v>894400.00000000361</v>
      </c>
      <c r="GC54" s="228">
        <f>IFERROR(RD[[#This Row],[33 kV Total Export (MWH)]]/RD[[#This Row],[220 KV Net Export (MWh)]]-1,"")</f>
        <v>7.3792486583144079E-3</v>
      </c>
      <c r="GD54" s="229">
        <f>IFERROR((RD[[#This Row],[Sunset Time (POA&lt;20 W/m2)]]-RD[[#This Row],[Sunrise Time (POA&gt;20 W/m2)]])*24,0)</f>
        <v>12.150000000000002</v>
      </c>
      <c r="GE54" s="230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8">
        <v>5.8733289786803802</v>
      </c>
      <c r="DG55" s="288">
        <v>5.8726998170326858</v>
      </c>
      <c r="DH55" s="288">
        <v>5.4506105406278866</v>
      </c>
      <c r="DI55" s="288"/>
      <c r="DJ55" s="288"/>
      <c r="DK55" s="288">
        <v>1.0302141971028014</v>
      </c>
      <c r="DL55" s="288"/>
      <c r="DM55" s="288"/>
      <c r="DN55" s="288">
        <v>6.0685025394187058</v>
      </c>
      <c r="DO55" s="288">
        <v>6.0883863475464608</v>
      </c>
      <c r="DP55" s="288">
        <v>0.98171502225249718</v>
      </c>
      <c r="DQ55" s="288"/>
      <c r="DR55" s="288">
        <v>27.781416893732946</v>
      </c>
      <c r="DS55" s="288"/>
      <c r="DT55" s="288">
        <v>49.024627179836536</v>
      </c>
      <c r="DU55" s="288"/>
      <c r="DV55" s="288">
        <v>71.194686648501275</v>
      </c>
      <c r="DW55" s="288"/>
      <c r="DX55" s="288">
        <v>61.2</v>
      </c>
      <c r="DY55" s="288"/>
      <c r="DZ55" s="288">
        <v>2.8</v>
      </c>
      <c r="EA55" s="288"/>
      <c r="EB55" s="288">
        <v>5.0999999999999996</v>
      </c>
      <c r="EC55" s="288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0" t="str">
        <f>IF((RD[[#This Row],[33 kV_Wind_F1_Ex]]-ES54)*165000&lt;=0,"",(RD[[#This Row],[33 kV_Wind_F1_Ex]]-ES54)*165000)</f>
        <v/>
      </c>
      <c r="FK55" s="291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7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1"/>
      <c r="FQ55" s="131">
        <f>IF((RD[[#This Row],[33kV_Solar_F4_Ex]]-EZ54)*225000&lt;=0,"",(RD[[#This Row],[33kV_Solar_F4_Ex]]-EZ54)*225000)</f>
        <v>161550.00000000079</v>
      </c>
      <c r="FR55" s="291">
        <f>IF((RD[[#This Row],[33kV_OG1_Ex]]-FA54)*1000&lt;=0,0,(RD[[#This Row],[33kV_OG1_Ex]]-FA54)*1000)</f>
        <v>547000</v>
      </c>
      <c r="FS55" s="227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7">
        <f>IF((RD[[#This Row],[220kV_Tx2_Ex]]-FD54)*800000&lt;=0,0,(RD[[#This Row],[220kV_Tx2_Ex]]-FD54)*800000)</f>
        <v>321600.00000000081</v>
      </c>
      <c r="FV55" s="291">
        <f>IF((RD[[#This Row],[220kV_TL_TVM_Ex]]-FE54)*1600000&lt;=0,0,(RD[[#This Row],[220kV_TL_TVM_Ex]]-FE54)*1600000)</f>
        <v>862399.99999997963</v>
      </c>
      <c r="FW55" s="291">
        <f>IF((RD[[#This Row],[220kV_C&amp;R_PQM_Ex]]-FF54)*1600000&lt;=0,"",(RD[[#This Row],[220kV_C&amp;R_PQM_Ex]]-FF54)*1600000)</f>
        <v>865600.0000000177</v>
      </c>
      <c r="FX55" s="227">
        <f>IFERROR(IF((RD[[#This Row],[220KV_C&amp;R_PQM_Im]]-FG54)*1600000&lt;=0,0,(RD[[#This Row],[220KV_C&amp;R_PQM_Im]]-FG54)*1600000),"")</f>
        <v>0</v>
      </c>
      <c r="FY55" s="227" t="str">
        <f>IFERROR(IF((RD[[#This Row],[33kV_Aux1_Im]]-FH54)*1000&lt;=0,"",(RD[[#This Row],[33kV_Aux1_Im]]-FH54)*1000),"")</f>
        <v/>
      </c>
      <c r="FZ55" s="227">
        <f>IF((RD[[#This Row],[33kV_Aux2_Im]]-FI54)*1000&lt;=0,"",(RD[[#This Row],[33kV_Aux2_Im]]-FI54)*1000)</f>
        <v>330.00000000001251</v>
      </c>
      <c r="GA55" s="291">
        <f>IFERROR(RD[[#This Row],[33kV_OG1_Energy (MWh)]]+RD[[#This Row],[33kV_OG2_Energy (MWh)]],"")</f>
        <v>872000</v>
      </c>
      <c r="GB55" s="291">
        <f>IFERROR(RD[[#This Row],[220kV_TL_TVM Energy (MWh)]]-RD[[#This Row],[220KV_C&amp;R_PQM_im (MWh)]],"")</f>
        <v>862399.99999997963</v>
      </c>
      <c r="GC55" s="228">
        <f>IFERROR(RD[[#This Row],[33 kV Total Export (MWH)]]/RD[[#This Row],[220 KV Net Export (MWh)]]-1,"")</f>
        <v>1.1131725417463656E-2</v>
      </c>
      <c r="GD55" s="229">
        <f>IFERROR((RD[[#This Row],[Sunset Time (POA&lt;20 W/m2)]]-RD[[#This Row],[Sunrise Time (POA&gt;20 W/m2)]])*24,0)</f>
        <v>12.216666666666669</v>
      </c>
      <c r="GE55" s="230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8">
        <v>4.4090151301337155</v>
      </c>
      <c r="DG56" s="288">
        <v>4.2108534168817382</v>
      </c>
      <c r="DH56" s="288">
        <v>4.2830945414312609</v>
      </c>
      <c r="DI56" s="288"/>
      <c r="DJ56" s="288"/>
      <c r="DK56" s="288">
        <v>0.77007232963008987</v>
      </c>
      <c r="DL56" s="288"/>
      <c r="DM56" s="288"/>
      <c r="DN56" s="288">
        <v>4.2968241649477106</v>
      </c>
      <c r="DO56" s="288">
        <v>4.3014292440863118</v>
      </c>
      <c r="DP56" s="288">
        <v>0.74607632254059353</v>
      </c>
      <c r="DQ56" s="288"/>
      <c r="DR56" s="288">
        <v>27.518467048710569</v>
      </c>
      <c r="DS56" s="288"/>
      <c r="DT56" s="288">
        <v>45.485994169054493</v>
      </c>
      <c r="DU56" s="288"/>
      <c r="DV56" s="288">
        <v>75.312464183381124</v>
      </c>
      <c r="DW56" s="288"/>
      <c r="DX56" s="288">
        <v>1.2</v>
      </c>
      <c r="DY56" s="288"/>
      <c r="DZ56" s="288">
        <v>2.1</v>
      </c>
      <c r="EA56" s="288"/>
      <c r="EB56" s="288">
        <v>5.6</v>
      </c>
      <c r="EC56" s="288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0" t="str">
        <f>IF((RD[[#This Row],[33 kV_Wind_F1_Ex]]-ES55)*165000&lt;=0,"",(RD[[#This Row],[33 kV_Wind_F1_Ex]]-ES55)*165000)</f>
        <v/>
      </c>
      <c r="FK56" s="291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7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1"/>
      <c r="FQ56" s="131">
        <f>IF((RD[[#This Row],[33kV_Solar_F4_Ex]]-EZ55)*225000&lt;=0,"",(RD[[#This Row],[33kV_Solar_F4_Ex]]-EZ55)*225000)</f>
        <v>130950.00000000176</v>
      </c>
      <c r="FR56" s="291">
        <f>IF((RD[[#This Row],[33kV_OG1_Ex]]-FA55)*1000&lt;=0,0,(RD[[#This Row],[33kV_OG1_Ex]]-FA55)*1000)</f>
        <v>416000</v>
      </c>
      <c r="FS56" s="227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7">
        <f>IF((RD[[#This Row],[220kV_Tx2_Ex]]-FD55)*800000&lt;=0,0,(RD[[#This Row],[220kV_Tx2_Ex]]-FD55)*800000)</f>
        <v>206399.99999999645</v>
      </c>
      <c r="FV56" s="291">
        <f>IF((RD[[#This Row],[220kV_TL_TVM_Ex]]-FE55)*1600000&lt;=0,0,(RD[[#This Row],[220kV_TL_TVM_Ex]]-FE55)*1600000)</f>
        <v>620800.00000005378</v>
      </c>
      <c r="FW56" s="291">
        <f>IF((RD[[#This Row],[220kV_C&amp;R_PQM_Ex]]-FF55)*1600000&lt;=0,"",(RD[[#This Row],[220kV_C&amp;R_PQM_Ex]]-FF55)*1600000)</f>
        <v>620799.99999998568</v>
      </c>
      <c r="FX56" s="227">
        <f>IFERROR(IF((RD[[#This Row],[220KV_C&amp;R_PQM_Im]]-FG55)*1600000&lt;=0,0,(RD[[#This Row],[220KV_C&amp;R_PQM_Im]]-FG55)*1600000),"")</f>
        <v>1600.0000000000014</v>
      </c>
      <c r="FY56" s="227" t="str">
        <f>IFERROR(IF((RD[[#This Row],[33kV_Aux1_Im]]-FH55)*1000&lt;=0,"",(RD[[#This Row],[33kV_Aux1_Im]]-FH55)*1000),"")</f>
        <v/>
      </c>
      <c r="FZ56" s="227">
        <f>IF((RD[[#This Row],[33kV_Aux2_Im]]-FI55)*1000&lt;=0,"",(RD[[#This Row],[33kV_Aux2_Im]]-FI55)*1000)</f>
        <v>329.99999999998408</v>
      </c>
      <c r="GA56" s="291">
        <f>IFERROR(RD[[#This Row],[33kV_OG1_Energy (MWh)]]+RD[[#This Row],[33kV_OG2_Energy (MWh)]],"")</f>
        <v>625000</v>
      </c>
      <c r="GB56" s="291">
        <f>IFERROR(RD[[#This Row],[220kV_TL_TVM Energy (MWh)]]-RD[[#This Row],[220KV_C&amp;R_PQM_im (MWh)]],"")</f>
        <v>619200.00000005378</v>
      </c>
      <c r="GC56" s="228">
        <f>IFERROR(RD[[#This Row],[33 kV Total Export (MWH)]]/RD[[#This Row],[220 KV Net Export (MWh)]]-1,"")</f>
        <v>9.3669250645118662E-3</v>
      </c>
      <c r="GD56" s="229">
        <f>IFERROR((RD[[#This Row],[Sunset Time (POA&lt;20 W/m2)]]-RD[[#This Row],[Sunrise Time (POA&gt;20 W/m2)]])*24,0)</f>
        <v>11.616666666666667</v>
      </c>
      <c r="GE56" s="230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8">
        <v>3.1428957590885829</v>
      </c>
      <c r="DG57" s="288">
        <v>3.1025624530636042</v>
      </c>
      <c r="DH57" s="288">
        <v>3.1949564420512844</v>
      </c>
      <c r="DI57" s="288"/>
      <c r="DJ57" s="288"/>
      <c r="DK57" s="288">
        <v>0.51278271839637579</v>
      </c>
      <c r="DL57" s="288"/>
      <c r="DM57" s="288"/>
      <c r="DN57" s="288">
        <v>3.0786025904889929</v>
      </c>
      <c r="DO57" s="288">
        <v>3.1675028029499783</v>
      </c>
      <c r="DP57" s="288">
        <v>0.45093242447516657</v>
      </c>
      <c r="DQ57" s="288"/>
      <c r="DR57" s="288">
        <v>25.445775729646659</v>
      </c>
      <c r="DS57" s="288"/>
      <c r="DT57" s="288">
        <v>38.930860998463864</v>
      </c>
      <c r="DU57" s="288"/>
      <c r="DV57" s="288">
        <v>87.535483870967809</v>
      </c>
      <c r="DW57" s="288"/>
      <c r="DX57" s="288">
        <v>103.2</v>
      </c>
      <c r="DY57" s="288"/>
      <c r="DZ57" s="288">
        <v>2.8</v>
      </c>
      <c r="EA57" s="288"/>
      <c r="EB57" s="288">
        <v>11.8</v>
      </c>
      <c r="EC57" s="288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0" t="str">
        <f>IF((RD[[#This Row],[33 kV_Wind_F1_Ex]]-ES56)*165000&lt;=0,"",(RD[[#This Row],[33 kV_Wind_F1_Ex]]-ES56)*165000)</f>
        <v/>
      </c>
      <c r="FK57" s="291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7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1"/>
      <c r="FQ57" s="131">
        <f>IF((RD[[#This Row],[33kV_Solar_F4_Ex]]-EZ56)*225000&lt;=0,"",(RD[[#This Row],[33kV_Solar_F4_Ex]]-EZ56)*225000)</f>
        <v>99224.999999997366</v>
      </c>
      <c r="FR57" s="291">
        <f>IF((RD[[#This Row],[33kV_OG1_Ex]]-FA56)*1000&lt;=0,0,(RD[[#This Row],[33kV_OG1_Ex]]-FA56)*1000)</f>
        <v>309000</v>
      </c>
      <c r="FS57" s="227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7">
        <f>IF((RD[[#This Row],[220kV_Tx2_Ex]]-FD56)*800000&lt;=0,0,(RD[[#This Row],[220kV_Tx2_Ex]]-FD56)*800000)</f>
        <v>207999.99999999272</v>
      </c>
      <c r="FV57" s="291">
        <f>IF((RD[[#This Row],[220kV_TL_TVM_Ex]]-FE56)*1600000&lt;=0,0,(RD[[#This Row],[220kV_TL_TVM_Ex]]-FE56)*1600000)</f>
        <v>516799.99999996653</v>
      </c>
      <c r="FW57" s="291">
        <f>IF((RD[[#This Row],[220kV_C&amp;R_PQM_Ex]]-FF56)*1600000&lt;=0,"",(RD[[#This Row],[220kV_C&amp;R_PQM_Ex]]-FF56)*1600000)</f>
        <v>515200.00000000437</v>
      </c>
      <c r="FX57" s="227">
        <f>IFERROR(IF((RD[[#This Row],[220KV_C&amp;R_PQM_Im]]-FG56)*1600000&lt;=0,0,(RD[[#This Row],[220KV_C&amp;R_PQM_Im]]-FG56)*1600000),"")</f>
        <v>3200.0000000000027</v>
      </c>
      <c r="FY57" s="227" t="str">
        <f>IFERROR(IF((RD[[#This Row],[33kV_Aux1_Im]]-FH56)*1000&lt;=0,"",(RD[[#This Row],[33kV_Aux1_Im]]-FH56)*1000),"")</f>
        <v/>
      </c>
      <c r="FZ57" s="227">
        <f>IF((RD[[#This Row],[33kV_Aux2_Im]]-FI56)*1000&lt;=0,"",(RD[[#This Row],[33kV_Aux2_Im]]-FI56)*1000)</f>
        <v>330.00000000001251</v>
      </c>
      <c r="GA57" s="291">
        <f>IFERROR(RD[[#This Row],[33kV_OG1_Energy (MWh)]]+RD[[#This Row],[33kV_OG2_Energy (MWh)]],"")</f>
        <v>518000</v>
      </c>
      <c r="GB57" s="291">
        <f>IFERROR(RD[[#This Row],[220kV_TL_TVM Energy (MWh)]]-RD[[#This Row],[220KV_C&amp;R_PQM_im (MWh)]],"")</f>
        <v>513599.99999996653</v>
      </c>
      <c r="GC57" s="228">
        <f>IFERROR(RD[[#This Row],[33 kV Total Export (MWH)]]/RD[[#This Row],[220 KV Net Export (MWh)]]-1,"")</f>
        <v>8.5669781932120603E-3</v>
      </c>
      <c r="GD57" s="229">
        <f>IFERROR((RD[[#This Row],[Sunset Time (POA&lt;20 W/m2)]]-RD[[#This Row],[Sunrise Time (POA&gt;20 W/m2)]])*24,0)</f>
        <v>10.833333333333334</v>
      </c>
      <c r="GE57" s="230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8">
        <v>3.3045217836976311</v>
      </c>
      <c r="DG58" s="288">
        <v>3.2049874177875695</v>
      </c>
      <c r="DH58" s="288">
        <v>2.8313522324621769</v>
      </c>
      <c r="DI58" s="288"/>
      <c r="DJ58" s="288"/>
      <c r="DK58" s="288">
        <v>0.5490528810809685</v>
      </c>
      <c r="DL58" s="288"/>
      <c r="DM58" s="288"/>
      <c r="DN58" s="288">
        <v>3.245163431939897</v>
      </c>
      <c r="DO58" s="288">
        <v>3.2544703594981805</v>
      </c>
      <c r="DP58" s="288">
        <v>0.49196727748178432</v>
      </c>
      <c r="DQ58" s="288"/>
      <c r="DR58" s="288">
        <v>24.875546448087405</v>
      </c>
      <c r="DS58" s="288"/>
      <c r="DT58" s="288">
        <v>38.900597267759558</v>
      </c>
      <c r="DU58" s="288"/>
      <c r="DV58" s="288">
        <v>86.33743169398916</v>
      </c>
      <c r="DW58" s="288"/>
      <c r="DX58" s="288">
        <v>34.799999999999997</v>
      </c>
      <c r="DY58" s="288"/>
      <c r="DZ58" s="288">
        <v>5</v>
      </c>
      <c r="EA58" s="288"/>
      <c r="EB58" s="288">
        <v>11.2</v>
      </c>
      <c r="EC58" s="288"/>
      <c r="ED58" s="289">
        <f>SUM(RD[[#This Row],[IS1_Inv1_M1]:[IS1_Inv1_M2]])</f>
        <v>12410</v>
      </c>
      <c r="EE58" s="289">
        <f>SUM(RD[[#This Row],[IS2_Inv1_M1]:[IS5_Inv1_M4]])</f>
        <v>89603</v>
      </c>
      <c r="EF58" s="289">
        <f>SUM(RD[[#This Row],[IS6_Inv1_M1]:[IS6_Inv2_M2]])+SUM(RD[[#This Row],[IS8_Inv1_M1]:[IS8_Inv4_M2]])</f>
        <v>74879</v>
      </c>
      <c r="EG58" s="289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0" t="str">
        <f>IF((RD[[#This Row],[33 kV_Wind_F1_Ex]]-ES57)*165000&lt;=0,"",(RD[[#This Row],[33 kV_Wind_F1_Ex]]-ES57)*165000)</f>
        <v/>
      </c>
      <c r="FK58" s="291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7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1"/>
      <c r="FQ58" s="131">
        <f>IF((RD[[#This Row],[33kV_Solar_F4_Ex]]-EZ57)*225000&lt;=0,"",(RD[[#This Row],[33kV_Solar_F4_Ex]]-EZ57)*225000)</f>
        <v>90000.000000001281</v>
      </c>
      <c r="FR58" s="291">
        <f>IF((RD[[#This Row],[33kV_OG1_Ex]]-FA57)*1000&lt;=0,0,(RD[[#This Row],[33kV_OG1_Ex]]-FA57)*1000)</f>
        <v>316000</v>
      </c>
      <c r="FS58" s="227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7">
        <f>IF((RD[[#This Row],[220kV_Tx2_Ex]]-FD57)*800000&lt;=0,0,(RD[[#This Row],[220kV_Tx2_Ex]]-FD57)*800000)</f>
        <v>514400.00000000052</v>
      </c>
      <c r="FV58" s="291">
        <f>IF((RD[[#This Row],[220kV_TL_TVM_Ex]]-FE57)*1600000&lt;=0,0,(RD[[#This Row],[220kV_TL_TVM_Ex]]-FE57)*1600000)</f>
        <v>827199.99999999348</v>
      </c>
      <c r="FW58" s="291">
        <f>IF((RD[[#This Row],[220kV_C&amp;R_PQM_Ex]]-FF57)*1600000&lt;=0,"",(RD[[#This Row],[220kV_C&amp;R_PQM_Ex]]-FF57)*1600000)</f>
        <v>830400.00000000873</v>
      </c>
      <c r="FX58" s="227">
        <f>IFERROR(IF((RD[[#This Row],[220KV_C&amp;R_PQM_Im]]-FG57)*1600000&lt;=0,0,(RD[[#This Row],[220KV_C&amp;R_PQM_Im]]-FG57)*1600000),"")</f>
        <v>0</v>
      </c>
      <c r="FY58" s="227" t="str">
        <f>IFERROR(IF((RD[[#This Row],[33kV_Aux1_Im]]-FH57)*1000&lt;=0,"",(RD[[#This Row],[33kV_Aux1_Im]]-FH57)*1000),"")</f>
        <v/>
      </c>
      <c r="FZ58" s="227">
        <f>IF((RD[[#This Row],[33kV_Aux2_Im]]-FI57)*1000&lt;=0,"",(RD[[#This Row],[33kV_Aux2_Im]]-FI57)*1000)</f>
        <v>310.00000000000227</v>
      </c>
      <c r="GA58" s="291">
        <f>IFERROR(RD[[#This Row],[33kV_OG1_Energy (MWh)]]+RD[[#This Row],[33kV_OG2_Energy (MWh)]],"")</f>
        <v>836000</v>
      </c>
      <c r="GB58" s="291">
        <f>IFERROR(RD[[#This Row],[220kV_TL_TVM Energy (MWh)]]-RD[[#This Row],[220KV_C&amp;R_PQM_im (MWh)]],"")</f>
        <v>827199.99999999348</v>
      </c>
      <c r="GC58" s="228">
        <f>IFERROR(RD[[#This Row],[33 kV Total Export (MWH)]]/RD[[#This Row],[220 KV Net Export (MWh)]]-1,"")</f>
        <v>1.063829787234849E-2</v>
      </c>
      <c r="GD58" s="229">
        <f>IFERROR((RD[[#This Row],[Sunset Time (POA&lt;20 W/m2)]]-RD[[#This Row],[Sunrise Time (POA&gt;20 W/m2)]])*24,0)</f>
        <v>12.183333333333335</v>
      </c>
      <c r="GE58" s="230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8">
        <v>5.1637264129988747</v>
      </c>
      <c r="DG59" s="288">
        <v>5.2484246440488729</v>
      </c>
      <c r="DH59" s="288">
        <v>5.2201541204330155</v>
      </c>
      <c r="DI59" s="288"/>
      <c r="DJ59" s="288"/>
      <c r="DK59" s="288">
        <v>0.93496668194396437</v>
      </c>
      <c r="DL59" s="288"/>
      <c r="DM59" s="288"/>
      <c r="DN59" s="288">
        <v>5.3969792490990987</v>
      </c>
      <c r="DO59" s="288">
        <v>5.4677007754792761</v>
      </c>
      <c r="DP59" s="288">
        <v>0.86050604711711687</v>
      </c>
      <c r="DQ59" s="288"/>
      <c r="DR59" s="288">
        <v>26.522432432432439</v>
      </c>
      <c r="DS59" s="288"/>
      <c r="DT59" s="288">
        <v>45.325915905405445</v>
      </c>
      <c r="DU59" s="288"/>
      <c r="DV59" s="288">
        <v>73.646216216216217</v>
      </c>
      <c r="DW59" s="288"/>
      <c r="DX59" s="288">
        <v>0</v>
      </c>
      <c r="DY59" s="288"/>
      <c r="DZ59" s="288">
        <v>6.2</v>
      </c>
      <c r="EA59" s="288"/>
      <c r="EB59" s="288">
        <v>11.5</v>
      </c>
      <c r="EC59" s="288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0" t="str">
        <f>IF((RD[[#This Row],[33 kV_Wind_F1_Ex]]-ES58)*165000&lt;=0,"",(RD[[#This Row],[33 kV_Wind_F1_Ex]]-ES58)*165000)</f>
        <v/>
      </c>
      <c r="FK59" s="291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7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1"/>
      <c r="FQ59" s="131">
        <f>IF((RD[[#This Row],[33kV_Solar_F4_Ex]]-EZ58)*225000&lt;=0,"",(RD[[#This Row],[33kV_Solar_F4_Ex]]-EZ58)*225000)</f>
        <v>90450.000000000233</v>
      </c>
      <c r="FR59" s="291">
        <f>IF((RD[[#This Row],[33kV_OG1_Ex]]-FA58)*1000&lt;=0,0,(RD[[#This Row],[33kV_OG1_Ex]]-FA58)*1000)</f>
        <v>274000</v>
      </c>
      <c r="FS59" s="227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7">
        <f>IF((RD[[#This Row],[220kV_Tx2_Ex]]-FD58)*800000&lt;=0,0,(RD[[#This Row],[220kV_Tx2_Ex]]-FD58)*800000)</f>
        <v>618400.00000000827</v>
      </c>
      <c r="FV59" s="291">
        <f>IF((RD[[#This Row],[220kV_TL_TVM_Ex]]-FE58)*1600000&lt;=0,0,(RD[[#This Row],[220kV_TL_TVM_Ex]]-FE58)*1600000)</f>
        <v>894400.00000004144</v>
      </c>
      <c r="FW59" s="291">
        <f>IF((RD[[#This Row],[220kV_C&amp;R_PQM_Ex]]-FF58)*1600000&lt;=0,"",(RD[[#This Row],[220kV_C&amp;R_PQM_Ex]]-FF58)*1600000)</f>
        <v>894399.99999999604</v>
      </c>
      <c r="FX59" s="227">
        <f>IFERROR(IF((RD[[#This Row],[220KV_C&amp;R_PQM_Im]]-FG58)*1600000&lt;=0,0,(RD[[#This Row],[220KV_C&amp;R_PQM_Im]]-FG58)*1600000),"")</f>
        <v>0</v>
      </c>
      <c r="FY59" s="227" t="str">
        <f>IFERROR(IF((RD[[#This Row],[33kV_Aux1_Im]]-FH58)*1000&lt;=0,"",(RD[[#This Row],[33kV_Aux1_Im]]-FH58)*1000),"")</f>
        <v/>
      </c>
      <c r="FZ59" s="227">
        <f>IF((RD[[#This Row],[33kV_Aux2_Im]]-FI58)*1000&lt;=0,"",(RD[[#This Row],[33kV_Aux2_Im]]-FI58)*1000)</f>
        <v>340.00000000000341</v>
      </c>
      <c r="GA59" s="291">
        <f>IFERROR(RD[[#This Row],[33kV_OG1_Energy (MWh)]]+RD[[#This Row],[33kV_OG2_Energy (MWh)]],"")</f>
        <v>904000</v>
      </c>
      <c r="GB59" s="291">
        <f>IFERROR(RD[[#This Row],[220kV_TL_TVM Energy (MWh)]]-RD[[#This Row],[220KV_C&amp;R_PQM_im (MWh)]],"")</f>
        <v>894400.00000004144</v>
      </c>
      <c r="GC59" s="228">
        <f>IFERROR(RD[[#This Row],[33 kV Total Export (MWH)]]/RD[[#This Row],[220 KV Net Export (MWh)]]-1,"")</f>
        <v>1.0733452593870929E-2</v>
      </c>
      <c r="GD59" s="229">
        <f>IFERROR((RD[[#This Row],[Sunset Time (POA&lt;20 W/m2)]]-RD[[#This Row],[Sunrise Time (POA&gt;20 W/m2)]])*24,0)</f>
        <v>12.316666666666668</v>
      </c>
      <c r="GE59" s="230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8">
        <v>4.9305456899248439</v>
      </c>
      <c r="DG60" s="288">
        <v>4.905694251345575</v>
      </c>
      <c r="DH60" s="288">
        <v>4.8690627581521806</v>
      </c>
      <c r="DI60" s="288"/>
      <c r="DJ60" s="288"/>
      <c r="DK60" s="288">
        <v>0.92627665382263036</v>
      </c>
      <c r="DL60" s="288"/>
      <c r="DM60" s="288"/>
      <c r="DN60" s="288">
        <v>5.2065259632152587</v>
      </c>
      <c r="DO60" s="288">
        <v>5.0765548757034065</v>
      </c>
      <c r="DP60" s="288">
        <v>0.87906333215258703</v>
      </c>
      <c r="DQ60" s="288"/>
      <c r="DR60" s="288">
        <v>26.870027247956376</v>
      </c>
      <c r="DS60" s="288"/>
      <c r="DT60" s="288">
        <v>44.439593964577696</v>
      </c>
      <c r="DU60" s="288"/>
      <c r="DV60" s="288">
        <v>72.464305177111711</v>
      </c>
      <c r="DW60" s="288"/>
      <c r="DX60" s="288">
        <v>0</v>
      </c>
      <c r="DY60" s="288"/>
      <c r="DZ60" s="288">
        <v>7.1</v>
      </c>
      <c r="EA60" s="288"/>
      <c r="EB60" s="288">
        <v>12.4</v>
      </c>
      <c r="EC60" s="288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0" t="str">
        <f>IF((RD[[#This Row],[33 kV_Wind_F1_Ex]]-ES59)*165000&lt;=0,"",(RD[[#This Row],[33 kV_Wind_F1_Ex]]-ES59)*165000)</f>
        <v/>
      </c>
      <c r="FK60" s="291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7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1"/>
      <c r="FQ60" s="131">
        <f>IF((RD[[#This Row],[33kV_Solar_F4_Ex]]-EZ59)*225000&lt;=0,"",(RD[[#This Row],[33kV_Solar_F4_Ex]]-EZ59)*225000)</f>
        <v>94949.999999999331</v>
      </c>
      <c r="FR60" s="291">
        <f>IF((RD[[#This Row],[33kV_OG1_Ex]]-FA59)*1000&lt;=0,0,(RD[[#This Row],[33kV_OG1_Ex]]-FA59)*1000)</f>
        <v>316000</v>
      </c>
      <c r="FS60" s="227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7">
        <f>IF((RD[[#This Row],[220kV_Tx2_Ex]]-FD59)*800000&lt;=0,0,(RD[[#This Row],[220kV_Tx2_Ex]]-FD59)*800000)</f>
        <v>796799.99999999604</v>
      </c>
      <c r="FV60" s="291">
        <f>IF((RD[[#This Row],[220kV_TL_TVM_Ex]]-FE59)*1600000&lt;=0,0,(RD[[#This Row],[220kV_TL_TVM_Ex]]-FE59)*1600000)</f>
        <v>1116799.9999999665</v>
      </c>
      <c r="FW60" s="291">
        <f>IF((RD[[#This Row],[220kV_C&amp;R_PQM_Ex]]-FF59)*1600000&lt;=0,"",(RD[[#This Row],[220kV_C&amp;R_PQM_Ex]]-FF59)*1600000)</f>
        <v>1113599.9999999967</v>
      </c>
      <c r="FX60" s="227">
        <f>IFERROR(IF((RD[[#This Row],[220KV_C&amp;R_PQM_Im]]-FG59)*1600000&lt;=0,0,(RD[[#This Row],[220KV_C&amp;R_PQM_Im]]-FG59)*1600000),"")</f>
        <v>0</v>
      </c>
      <c r="FY60" s="227" t="str">
        <f>IFERROR(IF((RD[[#This Row],[33kV_Aux1_Im]]-FH59)*1000&lt;=0,"",(RD[[#This Row],[33kV_Aux1_Im]]-FH59)*1000),"")</f>
        <v/>
      </c>
      <c r="FZ60" s="227">
        <f>IF((RD[[#This Row],[33kV_Aux2_Im]]-FI59)*1000&lt;=0,"",(RD[[#This Row],[33kV_Aux2_Im]]-FI59)*1000)</f>
        <v>339.99999999997499</v>
      </c>
      <c r="GA60" s="291">
        <f>IFERROR(RD[[#This Row],[33kV_OG1_Energy (MWh)]]+RD[[#This Row],[33kV_OG2_Energy (MWh)]],"")</f>
        <v>1119000</v>
      </c>
      <c r="GB60" s="291">
        <f>IFERROR(RD[[#This Row],[220kV_TL_TVM Energy (MWh)]]-RD[[#This Row],[220KV_C&amp;R_PQM_im (MWh)]],"")</f>
        <v>1116799.9999999665</v>
      </c>
      <c r="GC60" s="228">
        <f>IFERROR(RD[[#This Row],[33 kV Total Export (MWH)]]/RD[[#This Row],[220 KV Net Export (MWh)]]-1,"")</f>
        <v>1.9699140401447934E-3</v>
      </c>
      <c r="GD60" s="229">
        <f>IFERROR((RD[[#This Row],[Sunset Time (POA&lt;20 W/m2)]]-RD[[#This Row],[Sunrise Time (POA&gt;20 W/m2)]])*24,0)</f>
        <v>12.216666666666669</v>
      </c>
      <c r="GE60" s="230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8">
        <v>3.4527382929985961</v>
      </c>
      <c r="DG61" s="288">
        <v>3.4350989398820224</v>
      </c>
      <c r="DH61" s="288">
        <v>3.5064362251173709</v>
      </c>
      <c r="DI61" s="288"/>
      <c r="DJ61" s="288"/>
      <c r="DK61" s="288">
        <v>0.62386899096278092</v>
      </c>
      <c r="DL61" s="288"/>
      <c r="DM61" s="288"/>
      <c r="DN61" s="288">
        <v>3.5884193300561806</v>
      </c>
      <c r="DO61" s="288">
        <v>3.5122708455969152</v>
      </c>
      <c r="DP61" s="288">
        <v>0.60661343321629269</v>
      </c>
      <c r="DQ61" s="288"/>
      <c r="DR61" s="288">
        <v>26.194662921348286</v>
      </c>
      <c r="DS61" s="288"/>
      <c r="DT61" s="288">
        <v>40.002590266853929</v>
      </c>
      <c r="DU61" s="288"/>
      <c r="DV61" s="288">
        <v>80.428651685393248</v>
      </c>
      <c r="DW61" s="288"/>
      <c r="DX61" s="288">
        <v>9.6</v>
      </c>
      <c r="DY61" s="288"/>
      <c r="DZ61" s="288">
        <v>6.9</v>
      </c>
      <c r="EA61" s="288"/>
      <c r="EB61" s="288">
        <v>11.4</v>
      </c>
      <c r="EC61" s="288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0" t="str">
        <f>IF((RD[[#This Row],[33 kV_Wind_F1_Ex]]-ES60)*165000&lt;=0,"",(RD[[#This Row],[33 kV_Wind_F1_Ex]]-ES60)*165000)</f>
        <v/>
      </c>
      <c r="FK61" s="291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7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1"/>
      <c r="FQ61" s="131">
        <f>IF((RD[[#This Row],[33kV_Solar_F4_Ex]]-EZ60)*225000&lt;=0,"",(RD[[#This Row],[33kV_Solar_F4_Ex]]-EZ60)*225000)</f>
        <v>113400.00000000111</v>
      </c>
      <c r="FR61" s="291">
        <f>IF((RD[[#This Row],[33kV_OG1_Ex]]-FA60)*1000&lt;=0,0,(RD[[#This Row],[33kV_OG1_Ex]]-FA60)*1000)</f>
        <v>352000</v>
      </c>
      <c r="FS61" s="227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7">
        <f>IF((RD[[#This Row],[220kV_Tx2_Ex]]-FD60)*800000&lt;=0,0,(RD[[#This Row],[220kV_Tx2_Ex]]-FD60)*800000)</f>
        <v>900000</v>
      </c>
      <c r="FV61" s="291">
        <f>IF((RD[[#This Row],[220kV_TL_TVM_Ex]]-FE60)*1600000&lt;=0,0,(RD[[#This Row],[220kV_TL_TVM_Ex]]-FE60)*1600000)</f>
        <v>1249600.0000000095</v>
      </c>
      <c r="FW61" s="291">
        <f>IF((RD[[#This Row],[220kV_C&amp;R_PQM_Ex]]-FF60)*1600000&lt;=0,"",(RD[[#This Row],[220kV_C&amp;R_PQM_Ex]]-FF60)*1600000)</f>
        <v>1254400.0000000095</v>
      </c>
      <c r="FX61" s="227">
        <f>IFERROR(IF((RD[[#This Row],[220KV_C&amp;R_PQM_Im]]-FG60)*1600000&lt;=0,0,(RD[[#This Row],[220KV_C&amp;R_PQM_Im]]-FG60)*1600000),"")</f>
        <v>0</v>
      </c>
      <c r="FY61" s="227" t="str">
        <f>IFERROR(IF((RD[[#This Row],[33kV_Aux1_Im]]-FH60)*1000&lt;=0,"",(RD[[#This Row],[33kV_Aux1_Im]]-FH60)*1000),"")</f>
        <v/>
      </c>
      <c r="FZ61" s="227">
        <f>IF((RD[[#This Row],[33kV_Aux2_Im]]-FI60)*1000&lt;=0,"",(RD[[#This Row],[33kV_Aux2_Im]]-FI60)*1000)</f>
        <v>370.00000000000455</v>
      </c>
      <c r="GA61" s="291">
        <f>IFERROR(RD[[#This Row],[33kV_OG1_Energy (MWh)]]+RD[[#This Row],[33kV_OG2_Energy (MWh)]],"")</f>
        <v>1260000</v>
      </c>
      <c r="GB61" s="291">
        <f>IFERROR(RD[[#This Row],[220kV_TL_TVM Energy (MWh)]]-RD[[#This Row],[220KV_C&amp;R_PQM_im (MWh)]],"")</f>
        <v>1249600.0000000095</v>
      </c>
      <c r="GC61" s="228">
        <f>IFERROR(RD[[#This Row],[33 kV Total Export (MWH)]]/RD[[#This Row],[220 KV Net Export (MWh)]]-1,"")</f>
        <v>8.3226632522330757E-3</v>
      </c>
      <c r="GD61" s="229">
        <f>IFERROR((RD[[#This Row],[Sunset Time (POA&lt;20 W/m2)]]-RD[[#This Row],[Sunrise Time (POA&gt;20 W/m2)]])*24,0)</f>
        <v>11.85</v>
      </c>
      <c r="GE61" s="230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8">
        <v>3.4064849353755942</v>
      </c>
      <c r="DG62" s="288">
        <v>3.4659394816993356</v>
      </c>
      <c r="DH62" s="288">
        <v>3.3484263728932611</v>
      </c>
      <c r="DI62" s="288"/>
      <c r="DJ62" s="288"/>
      <c r="DK62" s="288">
        <v>0.62890364728390225</v>
      </c>
      <c r="DL62" s="288"/>
      <c r="DM62" s="288"/>
      <c r="DN62" s="288">
        <v>3.5006515365622031</v>
      </c>
      <c r="DO62" s="288">
        <v>3.5203902168839982</v>
      </c>
      <c r="DP62" s="288">
        <v>0.59075466866096882</v>
      </c>
      <c r="DQ62" s="288"/>
      <c r="DR62" s="288">
        <v>25.778831908831933</v>
      </c>
      <c r="DS62" s="288"/>
      <c r="DT62" s="288">
        <v>38.698586481481478</v>
      </c>
      <c r="DU62" s="288"/>
      <c r="DV62" s="288">
        <v>81.271367521367523</v>
      </c>
      <c r="DW62" s="288"/>
      <c r="DX62" s="288">
        <v>1.2</v>
      </c>
      <c r="DY62" s="288"/>
      <c r="DZ62" s="288">
        <v>7.2</v>
      </c>
      <c r="EA62" s="288"/>
      <c r="EB62" s="288">
        <v>15</v>
      </c>
      <c r="EC62" s="288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0" t="str">
        <f>IF((RD[[#This Row],[33 kV_Wind_F1_Ex]]-ES61)*165000&lt;=0,"",(RD[[#This Row],[33 kV_Wind_F1_Ex]]-ES61)*165000)</f>
        <v/>
      </c>
      <c r="FK62" s="291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7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1"/>
      <c r="FQ62" s="131">
        <f>IF((RD[[#This Row],[33kV_Solar_F4_Ex]]-EZ61)*225000&lt;=0,"",(RD[[#This Row],[33kV_Solar_F4_Ex]]-EZ61)*225000)</f>
        <v>103950.00000000074</v>
      </c>
      <c r="FR62" s="291">
        <f>IF((RD[[#This Row],[33kV_OG1_Ex]]-FA61)*1000&lt;=0,0,(RD[[#This Row],[33kV_OG1_Ex]]-FA61)*1000)</f>
        <v>339000</v>
      </c>
      <c r="FS62" s="227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7">
        <f>IF((RD[[#This Row],[220kV_Tx2_Ex]]-FD61)*800000&lt;=0,0,(RD[[#This Row],[220kV_Tx2_Ex]]-FD61)*800000)</f>
        <v>984000.00000000314</v>
      </c>
      <c r="FV62" s="291">
        <f>IF((RD[[#This Row],[220kV_TL_TVM_Ex]]-FE61)*1600000&lt;=0,0,(RD[[#This Row],[220kV_TL_TVM_Ex]]-FE61)*1600000)</f>
        <v>1340799.9999999446</v>
      </c>
      <c r="FW62" s="291">
        <f>IF((RD[[#This Row],[220kV_C&amp;R_PQM_Ex]]-FF61)*1600000&lt;=0,"",(RD[[#This Row],[220kV_C&amp;R_PQM_Ex]]-FF61)*1600000)</f>
        <v>1337599.9999999977</v>
      </c>
      <c r="FX62" s="227">
        <f>IFERROR(IF((RD[[#This Row],[220KV_C&amp;R_PQM_Im]]-FG61)*1600000&lt;=0,0,(RD[[#This Row],[220KV_C&amp;R_PQM_Im]]-FG61)*1600000),"")</f>
        <v>0</v>
      </c>
      <c r="FY62" s="227" t="str">
        <f>IFERROR(IF((RD[[#This Row],[33kV_Aux1_Im]]-FH61)*1000&lt;=0,"",(RD[[#This Row],[33kV_Aux1_Im]]-FH61)*1000),"")</f>
        <v/>
      </c>
      <c r="FZ62" s="227">
        <f>IF((RD[[#This Row],[33kV_Aux2_Im]]-FI61)*1000&lt;=0,"",(RD[[#This Row],[33kV_Aux2_Im]]-FI61)*1000)</f>
        <v>370.00000000000455</v>
      </c>
      <c r="GA62" s="291">
        <f>IFERROR(RD[[#This Row],[33kV_OG1_Energy (MWh)]]+RD[[#This Row],[33kV_OG2_Energy (MWh)]],"")</f>
        <v>1354000</v>
      </c>
      <c r="GB62" s="291">
        <f>IFERROR(RD[[#This Row],[220kV_TL_TVM Energy (MWh)]]-RD[[#This Row],[220KV_C&amp;R_PQM_im (MWh)]],"")</f>
        <v>1340799.9999999446</v>
      </c>
      <c r="GC62" s="228">
        <f>IFERROR(RD[[#This Row],[33 kV Total Export (MWH)]]/RD[[#This Row],[220 KV Net Export (MWh)]]-1,"")</f>
        <v>9.8448687351253561E-3</v>
      </c>
      <c r="GD62" s="229">
        <f>IFERROR((RD[[#This Row],[Sunset Time (POA&lt;20 W/m2)]]-RD[[#This Row],[Sunrise Time (POA&gt;20 W/m2)]])*24,0)</f>
        <v>11.683333333333334</v>
      </c>
      <c r="GE62" s="230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8">
        <v>2.9679010471812384</v>
      </c>
      <c r="DG63" s="288">
        <v>2.9752210675353394</v>
      </c>
      <c r="DH63" s="288">
        <v>2.7726532600276639</v>
      </c>
      <c r="DI63" s="288"/>
      <c r="DJ63" s="288"/>
      <c r="DK63" s="288">
        <v>0.54066779596693981</v>
      </c>
      <c r="DL63" s="288"/>
      <c r="DM63" s="288"/>
      <c r="DN63" s="288">
        <v>3.0553832691256795</v>
      </c>
      <c r="DO63" s="288">
        <v>3.0720377972115833</v>
      </c>
      <c r="DP63" s="288">
        <v>0.51702821106557395</v>
      </c>
      <c r="DQ63" s="288"/>
      <c r="DR63" s="288">
        <v>25.81415300546448</v>
      </c>
      <c r="DS63" s="288"/>
      <c r="DT63" s="288">
        <v>37.988092609289602</v>
      </c>
      <c r="DU63" s="288"/>
      <c r="DV63" s="288">
        <v>75.872540983606612</v>
      </c>
      <c r="DW63" s="288"/>
      <c r="DX63" s="288">
        <v>4.8</v>
      </c>
      <c r="DY63" s="288"/>
      <c r="DZ63" s="288">
        <v>7.3</v>
      </c>
      <c r="EA63" s="288"/>
      <c r="EB63" s="288">
        <v>10.7</v>
      </c>
      <c r="EC63" s="288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0" t="str">
        <f>IF((RD[[#This Row],[33 kV_Wind_F1_Ex]]-ES62)*165000&lt;=0,"",(RD[[#This Row],[33 kV_Wind_F1_Ex]]-ES62)*165000)</f>
        <v/>
      </c>
      <c r="FK63" s="291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7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1"/>
      <c r="FQ63" s="131">
        <f>IF((RD[[#This Row],[33kV_Solar_F4_Ex]]-EZ62)*225000&lt;=0,"",(RD[[#This Row],[33kV_Solar_F4_Ex]]-EZ62)*225000)</f>
        <v>87974.999999998006</v>
      </c>
      <c r="FR63" s="291">
        <f>IF((RD[[#This Row],[33kV_OG1_Ex]]-FA62)*1000&lt;=0,0,(RD[[#This Row],[33kV_OG1_Ex]]-FA62)*1000)</f>
        <v>308000</v>
      </c>
      <c r="FS63" s="227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7">
        <f>IF((RD[[#This Row],[220kV_Tx2_Ex]]-FD62)*800000&lt;=0,0,(RD[[#This Row],[220kV_Tx2_Ex]]-FD62)*800000)</f>
        <v>1165599.9999999949</v>
      </c>
      <c r="FV63" s="291">
        <f>IF((RD[[#This Row],[220kV_TL_TVM_Ex]]-FE62)*1600000&lt;=0,0,(RD[[#This Row],[220kV_TL_TVM_Ex]]-FE62)*1600000)</f>
        <v>1492800.0000000794</v>
      </c>
      <c r="FW63" s="291">
        <f>IF((RD[[#This Row],[220kV_C&amp;R_PQM_Ex]]-FF62)*1600000&lt;=0,"",(RD[[#This Row],[220kV_C&amp;R_PQM_Ex]]-FF62)*1600000)</f>
        <v>1494399.999999996</v>
      </c>
      <c r="FX63" s="227">
        <f>IFERROR(IF((RD[[#This Row],[220KV_C&amp;R_PQM_Im]]-FG62)*1600000&lt;=0,0,(RD[[#This Row],[220KV_C&amp;R_PQM_Im]]-FG62)*1600000),"")</f>
        <v>0</v>
      </c>
      <c r="FY63" s="227" t="str">
        <f>IFERROR(IF((RD[[#This Row],[33kV_Aux1_Im]]-FH62)*1000&lt;=0,"",(RD[[#This Row],[33kV_Aux1_Im]]-FH62)*1000),"")</f>
        <v/>
      </c>
      <c r="FZ63" s="227">
        <f>IF((RD[[#This Row],[33kV_Aux2_Im]]-FI62)*1000&lt;=0,"",(RD[[#This Row],[33kV_Aux2_Im]]-FI62)*1000)</f>
        <v>349.99999999999432</v>
      </c>
      <c r="GA63" s="291">
        <f>IFERROR(RD[[#This Row],[33kV_OG1_Energy (MWh)]]+RD[[#This Row],[33kV_OG2_Energy (MWh)]],"")</f>
        <v>1496000</v>
      </c>
      <c r="GB63" s="291">
        <f>IFERROR(RD[[#This Row],[220kV_TL_TVM Energy (MWh)]]-RD[[#This Row],[220KV_C&amp;R_PQM_im (MWh)]],"")</f>
        <v>1492800.0000000794</v>
      </c>
      <c r="GC63" s="228">
        <f>IFERROR(RD[[#This Row],[33 kV Total Export (MWH)]]/RD[[#This Row],[220 KV Net Export (MWh)]]-1,"")</f>
        <v>2.1436227223474713E-3</v>
      </c>
      <c r="GD63" s="229">
        <f>IFERROR((RD[[#This Row],[Sunset Time (POA&lt;20 W/m2)]]-RD[[#This Row],[Sunrise Time (POA&gt;20 W/m2)]])*24,0)</f>
        <v>12.183333333333335</v>
      </c>
      <c r="GE63" s="230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8">
        <v>4.8104798882662978</v>
      </c>
      <c r="DG64" s="288">
        <v>4.7770437273786373</v>
      </c>
      <c r="DH64" s="288">
        <v>3.8839580875586832</v>
      </c>
      <c r="DI64" s="288"/>
      <c r="DJ64" s="288"/>
      <c r="DK64" s="288">
        <v>0.87784951070180317</v>
      </c>
      <c r="DL64" s="288"/>
      <c r="DM64" s="288"/>
      <c r="DN64" s="288">
        <v>4.9992416088765639</v>
      </c>
      <c r="DO64" s="288">
        <v>5.0299331079611722</v>
      </c>
      <c r="DP64" s="288">
        <v>0.89682371151178997</v>
      </c>
      <c r="DQ64" s="288"/>
      <c r="DR64" s="288">
        <v>26.950208044382773</v>
      </c>
      <c r="DS64" s="288"/>
      <c r="DT64" s="288">
        <v>42.521699459084623</v>
      </c>
      <c r="DU64" s="288"/>
      <c r="DV64" s="288">
        <v>69.250208044382816</v>
      </c>
      <c r="DW64" s="288"/>
      <c r="DX64" s="288">
        <v>0</v>
      </c>
      <c r="DY64" s="288"/>
      <c r="DZ64" s="288">
        <v>8</v>
      </c>
      <c r="EA64" s="288"/>
      <c r="EB64" s="288">
        <v>12.2</v>
      </c>
      <c r="EC64" s="288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0" t="str">
        <f>IF((RD[[#This Row],[33 kV_Wind_F1_Ex]]-ES63)*165000&lt;=0,"",(RD[[#This Row],[33 kV_Wind_F1_Ex]]-ES63)*165000)</f>
        <v/>
      </c>
      <c r="FK64" s="291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7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1"/>
      <c r="FQ64" s="131">
        <f>IF((RD[[#This Row],[33kV_Solar_F4_Ex]]-EZ63)*225000&lt;=0,"",(RD[[#This Row],[33kV_Solar_F4_Ex]]-EZ63)*225000)</f>
        <v>126675.00000000054</v>
      </c>
      <c r="FR64" s="291">
        <f>IF((RD[[#This Row],[33kV_OG1_Ex]]-FA63)*1000&lt;=0,0,(RD[[#This Row],[33kV_OG1_Ex]]-FA63)*1000)</f>
        <v>444000</v>
      </c>
      <c r="FS64" s="227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7">
        <f>IF((RD[[#This Row],[220kV_Tx2_Ex]]-FD63)*800000&lt;=0,0,(RD[[#This Row],[220kV_Tx2_Ex]]-FD63)*800000)</f>
        <v>1147199.9999999979</v>
      </c>
      <c r="FV64" s="291">
        <f>IF((RD[[#This Row],[220kV_TL_TVM_Ex]]-FE63)*1600000&lt;=0,0,(RD[[#This Row],[220kV_TL_TVM_Ex]]-FE63)*1600000)</f>
        <v>1601599.9999999623</v>
      </c>
      <c r="FW64" s="291">
        <f>IF((RD[[#This Row],[220kV_C&amp;R_PQM_Ex]]-FF63)*1600000&lt;=0,"",(RD[[#This Row],[220kV_C&amp;R_PQM_Ex]]-FF63)*1600000)</f>
        <v>1596799.9999999846</v>
      </c>
      <c r="FX64" s="227">
        <f>IFERROR(IF((RD[[#This Row],[220KV_C&amp;R_PQM_Im]]-FG63)*1600000&lt;=0,0,(RD[[#This Row],[220KV_C&amp;R_PQM_Im]]-FG63)*1600000),"")</f>
        <v>0</v>
      </c>
      <c r="FY64" s="227" t="str">
        <f>IFERROR(IF((RD[[#This Row],[33kV_Aux1_Im]]-FH63)*1000&lt;=0,"",(RD[[#This Row],[33kV_Aux1_Im]]-FH63)*1000),"")</f>
        <v/>
      </c>
      <c r="FZ64" s="227">
        <f>IF((RD[[#This Row],[33kV_Aux2_Im]]-FI63)*1000&lt;=0,"",(RD[[#This Row],[33kV_Aux2_Im]]-FI63)*1000)</f>
        <v>380.00000000002387</v>
      </c>
      <c r="GA64" s="291">
        <f>IFERROR(RD[[#This Row],[33kV_OG1_Energy (MWh)]]+RD[[#This Row],[33kV_OG2_Energy (MWh)]],"")</f>
        <v>1614000</v>
      </c>
      <c r="GB64" s="291">
        <f>IFERROR(RD[[#This Row],[220kV_TL_TVM Energy (MWh)]]-RD[[#This Row],[220KV_C&amp;R_PQM_im (MWh)]],"")</f>
        <v>1601599.9999999623</v>
      </c>
      <c r="GC64" s="228">
        <f>IFERROR(RD[[#This Row],[33 kV Total Export (MWH)]]/RD[[#This Row],[220 KV Net Export (MWh)]]-1,"")</f>
        <v>7.7422577422814332E-3</v>
      </c>
      <c r="GD64" s="229">
        <f>IFERROR((RD[[#This Row],[Sunset Time (POA&lt;20 W/m2)]]-RD[[#This Row],[Sunrise Time (POA&gt;20 W/m2)]])*24,0)</f>
        <v>12</v>
      </c>
      <c r="GE64" s="230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8">
        <v>2.2130775582990387</v>
      </c>
      <c r="DG65" s="288">
        <v>2.1218189847559508</v>
      </c>
      <c r="DH65" s="288">
        <v>1.5433053627586188</v>
      </c>
      <c r="DI65" s="288"/>
      <c r="DJ65" s="288"/>
      <c r="DK65" s="288">
        <v>0.39137146645700593</v>
      </c>
      <c r="DL65" s="288"/>
      <c r="DM65" s="288"/>
      <c r="DN65" s="288">
        <v>2.1584989142972129</v>
      </c>
      <c r="DO65" s="288">
        <v>2.1924295451465201</v>
      </c>
      <c r="DP65" s="288">
        <v>0.38672991092821196</v>
      </c>
      <c r="DQ65" s="288"/>
      <c r="DR65" s="288">
        <v>24.455281207133012</v>
      </c>
      <c r="DS65" s="288"/>
      <c r="DT65" s="288">
        <v>35.200435980795632</v>
      </c>
      <c r="DU65" s="288"/>
      <c r="DV65" s="288">
        <v>81.537311385459503</v>
      </c>
      <c r="DW65" s="288"/>
      <c r="DX65" s="288">
        <v>0</v>
      </c>
      <c r="DY65" s="288"/>
      <c r="DZ65" s="288">
        <v>5.8</v>
      </c>
      <c r="EA65" s="288"/>
      <c r="EB65" s="288">
        <v>9.9</v>
      </c>
      <c r="EC65" s="288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0" t="str">
        <f>IF((RD[[#This Row],[33 kV_Wind_F1_Ex]]-ES64)*165000&lt;=0,"",(RD[[#This Row],[33 kV_Wind_F1_Ex]]-ES64)*165000)</f>
        <v/>
      </c>
      <c r="FK65" s="291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7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1"/>
      <c r="FQ65" s="131">
        <f>IF((RD[[#This Row],[33kV_Solar_F4_Ex]]-EZ64)*225000&lt;=0,"",(RD[[#This Row],[33kV_Solar_F4_Ex]]-EZ64)*225000)</f>
        <v>51524.999999999818</v>
      </c>
      <c r="FR65" s="291">
        <f>IF((RD[[#This Row],[33kV_OG1_Ex]]-FA64)*1000&lt;=0,0,(RD[[#This Row],[33kV_OG1_Ex]]-FA64)*1000)</f>
        <v>204000</v>
      </c>
      <c r="FS65" s="227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7">
        <f>IF((RD[[#This Row],[220kV_Tx2_Ex]]-FD64)*800000&lt;=0,0,(RD[[#This Row],[220kV_Tx2_Ex]]-FD64)*800000)</f>
        <v>892000.00000000722</v>
      </c>
      <c r="FV65" s="291">
        <f>IF((RD[[#This Row],[220kV_TL_TVM_Ex]]-FE64)*1600000&lt;=0,0,(RD[[#This Row],[220kV_TL_TVM_Ex]]-FE64)*1600000)</f>
        <v>1105599.9999999586</v>
      </c>
      <c r="FW65" s="291">
        <f>IF((RD[[#This Row],[220kV_C&amp;R_PQM_Ex]]-FF64)*1600000&lt;=0,"",(RD[[#This Row],[220kV_C&amp;R_PQM_Ex]]-FF64)*1600000)</f>
        <v>1115200.0000000044</v>
      </c>
      <c r="FX65" s="227">
        <f>IFERROR(IF((RD[[#This Row],[220KV_C&amp;R_PQM_Im]]-FG64)*1600000&lt;=0,0,(RD[[#This Row],[220KV_C&amp;R_PQM_Im]]-FG64)*1600000),"")</f>
        <v>0</v>
      </c>
      <c r="FY65" s="227" t="str">
        <f>IFERROR(IF((RD[[#This Row],[33kV_Aux1_Im]]-FH64)*1000&lt;=0,"",(RD[[#This Row],[33kV_Aux1_Im]]-FH64)*1000),"")</f>
        <v/>
      </c>
      <c r="FZ65" s="227">
        <f>IF((RD[[#This Row],[33kV_Aux2_Im]]-FI64)*1000&lt;=0,"",(RD[[#This Row],[33kV_Aux2_Im]]-FI64)*1000)</f>
        <v>379.99999999999545</v>
      </c>
      <c r="GA65" s="291">
        <f>IFERROR(RD[[#This Row],[33kV_OG1_Energy (MWh)]]+RD[[#This Row],[33kV_OG2_Energy (MWh)]],"")</f>
        <v>1111000</v>
      </c>
      <c r="GB65" s="291">
        <f>IFERROR(RD[[#This Row],[220kV_TL_TVM Energy (MWh)]]-RD[[#This Row],[220KV_C&amp;R_PQM_im (MWh)]],"")</f>
        <v>1105599.9999999586</v>
      </c>
      <c r="GC65" s="228">
        <f>IFERROR(RD[[#This Row],[33 kV Total Export (MWH)]]/RD[[#This Row],[220 KV Net Export (MWh)]]-1,"")</f>
        <v>4.8842257598060712E-3</v>
      </c>
      <c r="GD65" s="229">
        <f>IFERROR((RD[[#This Row],[Sunset Time (POA&lt;20 W/m2)]]-RD[[#This Row],[Sunrise Time (POA&gt;20 W/m2)]])*24,0)</f>
        <v>12.133333333333333</v>
      </c>
      <c r="GE65" s="230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8">
        <v>4</v>
      </c>
      <c r="DG66" s="288">
        <v>3.6341827746238393</v>
      </c>
      <c r="DH66" s="288">
        <v>3.9956433492932071</v>
      </c>
      <c r="DI66" s="288"/>
      <c r="DJ66" s="288"/>
      <c r="DK66" s="288">
        <v>0.69165741824219928</v>
      </c>
      <c r="DL66" s="288"/>
      <c r="DM66" s="288"/>
      <c r="DN66" s="288">
        <v>4</v>
      </c>
      <c r="DO66" s="288">
        <v>3.7923730638134252</v>
      </c>
      <c r="DP66" s="288">
        <v>1</v>
      </c>
      <c r="DQ66" s="288"/>
      <c r="DR66" s="288">
        <v>27</v>
      </c>
      <c r="DS66" s="288"/>
      <c r="DT66" s="288">
        <v>42</v>
      </c>
      <c r="DU66" s="288"/>
      <c r="DV66" s="288">
        <v>74</v>
      </c>
      <c r="DW66" s="288"/>
      <c r="DX66" s="288">
        <v>0</v>
      </c>
      <c r="DY66" s="288"/>
      <c r="DZ66" s="288">
        <v>6.4</v>
      </c>
      <c r="EA66" s="288"/>
      <c r="EB66" s="288">
        <v>15.8</v>
      </c>
      <c r="EC66" s="288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0" t="str">
        <f>IF((RD[[#This Row],[33 kV_Wind_F1_Ex]]-ES65)*165000&lt;=0,"",(RD[[#This Row],[33 kV_Wind_F1_Ex]]-ES65)*165000)</f>
        <v/>
      </c>
      <c r="FK66" s="291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7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1"/>
      <c r="FQ66" s="131">
        <f>IF((RD[[#This Row],[33kV_Solar_F4_Ex]]-EZ65)*225000&lt;=0,"",(RD[[#This Row],[33kV_Solar_F4_Ex]]-EZ65)*225000)</f>
        <v>122175.00000000143</v>
      </c>
      <c r="FR66" s="291">
        <f>IF((RD[[#This Row],[33kV_OG1_Ex]]-FA65)*1000&lt;=0,0,(RD[[#This Row],[33kV_OG1_Ex]]-FA65)*1000)</f>
        <v>388000</v>
      </c>
      <c r="FS66" s="227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7">
        <f>IF((RD[[#This Row],[220kV_Tx2_Ex]]-FD65)*800000&lt;=0,0,(RD[[#This Row],[220kV_Tx2_Ex]]-FD65)*800000)</f>
        <v>887199.99999999569</v>
      </c>
      <c r="FV66" s="291">
        <f>IF((RD[[#This Row],[220kV_TL_TVM_Ex]]-FE65)*1600000&lt;=0,0,(RD[[#This Row],[220kV_TL_TVM_Ex]]-FE65)*1600000)</f>
        <v>1273600.0000000787</v>
      </c>
      <c r="FW66" s="291">
        <f>IF((RD[[#This Row],[220kV_C&amp;R_PQM_Ex]]-FF65)*1600000&lt;=0,"",(RD[[#This Row],[220kV_C&amp;R_PQM_Ex]]-FF65)*1600000)</f>
        <v>1276800.0000000028</v>
      </c>
      <c r="FX66" s="227">
        <f>IFERROR(IF((RD[[#This Row],[220KV_C&amp;R_PQM_Im]]-FG65)*1600000&lt;=0,0,(RD[[#This Row],[220KV_C&amp;R_PQM_Im]]-FG65)*1600000),"")</f>
        <v>0</v>
      </c>
      <c r="FY66" s="227" t="str">
        <f>IFERROR(IF((RD[[#This Row],[33kV_Aux1_Im]]-FH65)*1000&lt;=0,"",(RD[[#This Row],[33kV_Aux1_Im]]-FH65)*1000),"")</f>
        <v/>
      </c>
      <c r="FZ66" s="227">
        <f>IF((RD[[#This Row],[33kV_Aux2_Im]]-FI65)*1000&lt;=0,"",(RD[[#This Row],[33kV_Aux2_Im]]-FI65)*1000)</f>
        <v>379.99999999999545</v>
      </c>
      <c r="GA66" s="291">
        <f>IFERROR(RD[[#This Row],[33kV_OG1_Energy (MWh)]]+RD[[#This Row],[33kV_OG2_Energy (MWh)]],"")</f>
        <v>1285000</v>
      </c>
      <c r="GB66" s="291">
        <f>IFERROR(RD[[#This Row],[220kV_TL_TVM Energy (MWh)]]-RD[[#This Row],[220KV_C&amp;R_PQM_im (MWh)]],"")</f>
        <v>1273600.0000000787</v>
      </c>
      <c r="GC66" s="228">
        <f>IFERROR(RD[[#This Row],[33 kV Total Export (MWH)]]/RD[[#This Row],[220 KV Net Export (MWh)]]-1,"")</f>
        <v>8.9510050250631856E-3</v>
      </c>
      <c r="GD66" s="229">
        <f>IFERROR((RD[[#This Row],[Sunset Time (POA&lt;20 W/m2)]]-RD[[#This Row],[Sunrise Time (POA&gt;20 W/m2)]])*24,0)</f>
        <v>11.983333333333333</v>
      </c>
      <c r="GE66" s="230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8">
        <v>4.4243420959097302</v>
      </c>
      <c r="DG67" s="288">
        <v>4.2654844560837955</v>
      </c>
      <c r="DH67" s="288">
        <v>4.2317407887403551</v>
      </c>
      <c r="DI67" s="288"/>
      <c r="DJ67" s="288"/>
      <c r="DK67" s="288">
        <v>0.81940451361904976</v>
      </c>
      <c r="DL67" s="288"/>
      <c r="DM67" s="288"/>
      <c r="DN67" s="288">
        <v>4.2755999060818057</v>
      </c>
      <c r="DO67" s="288">
        <v>4.4541490358361138</v>
      </c>
      <c r="DP67" s="288">
        <v>0.83070482143864544</v>
      </c>
      <c r="DQ67" s="288"/>
      <c r="DR67" s="288">
        <v>28.962115655853317</v>
      </c>
      <c r="DS67" s="288"/>
      <c r="DT67" s="288">
        <v>45.339195543018313</v>
      </c>
      <c r="DU67" s="288"/>
      <c r="DV67" s="288">
        <v>66.790832157968993</v>
      </c>
      <c r="DW67" s="288"/>
      <c r="DX67" s="288">
        <v>0</v>
      </c>
      <c r="DY67" s="288"/>
      <c r="DZ67" s="288">
        <v>7.9</v>
      </c>
      <c r="EA67" s="288"/>
      <c r="EB67" s="288">
        <v>11.7</v>
      </c>
      <c r="EC67" s="288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0" t="str">
        <f>IF((RD[[#This Row],[33 kV_Wind_F1_Ex]]-ES66)*165000&lt;=0,"",(RD[[#This Row],[33 kV_Wind_F1_Ex]]-ES66)*165000)</f>
        <v/>
      </c>
      <c r="FK67" s="291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7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1"/>
      <c r="FQ67" s="131">
        <f>IF((RD[[#This Row],[33kV_Solar_F4_Ex]]-EZ66)*225000&lt;=0,"",(RD[[#This Row],[33kV_Solar_F4_Ex]]-EZ66)*225000)</f>
        <v>102599.9999999975</v>
      </c>
      <c r="FR67" s="291">
        <f>IF((RD[[#This Row],[33kV_OG1_Ex]]-FA66)*1000&lt;=0,0,(RD[[#This Row],[33kV_OG1_Ex]]-FA66)*1000)</f>
        <v>320000</v>
      </c>
      <c r="FS67" s="227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7">
        <f>IF((RD[[#This Row],[220kV_Tx2_Ex]]-FD66)*800000&lt;=0,0,(RD[[#This Row],[220kV_Tx2_Ex]]-FD66)*800000)</f>
        <v>945600.00000000175</v>
      </c>
      <c r="FV67" s="291">
        <f>IF((RD[[#This Row],[220kV_TL_TVM_Ex]]-FE66)*1600000&lt;=0,0,(RD[[#This Row],[220kV_TL_TVM_Ex]]-FE66)*1600000)</f>
        <v>1267199.9999999572</v>
      </c>
      <c r="FW67" s="291">
        <f>IF((RD[[#This Row],[220kV_C&amp;R_PQM_Ex]]-FF66)*1600000&lt;=0,"",(RD[[#This Row],[220kV_C&amp;R_PQM_Ex]]-FF66)*1600000)</f>
        <v>1267200.0000000026</v>
      </c>
      <c r="FX67" s="227">
        <f>IFERROR(IF((RD[[#This Row],[220KV_C&amp;R_PQM_Im]]-FG66)*1600000&lt;=0,0,(RD[[#This Row],[220KV_C&amp;R_PQM_Im]]-FG66)*1600000),"")</f>
        <v>0</v>
      </c>
      <c r="FY67" s="227" t="str">
        <f>IFERROR(IF((RD[[#This Row],[33kV_Aux1_Im]]-FH66)*1000&lt;=0,"",(RD[[#This Row],[33kV_Aux1_Im]]-FH66)*1000),"")</f>
        <v/>
      </c>
      <c r="FZ67" s="227">
        <f>IF((RD[[#This Row],[33kV_Aux2_Im]]-FI66)*1000&lt;=0,"",(RD[[#This Row],[33kV_Aux2_Im]]-FI66)*1000)</f>
        <v>379.99999999999545</v>
      </c>
      <c r="GA67" s="291">
        <f>IFERROR(RD[[#This Row],[33kV_OG1_Energy (MWh)]]+RD[[#This Row],[33kV_OG2_Energy (MWh)]],"")</f>
        <v>1275000</v>
      </c>
      <c r="GB67" s="291">
        <f>IFERROR(RD[[#This Row],[220kV_TL_TVM Energy (MWh)]]-RD[[#This Row],[220KV_C&amp;R_PQM_im (MWh)]],"")</f>
        <v>1267199.9999999572</v>
      </c>
      <c r="GC67" s="228">
        <f>IFERROR(RD[[#This Row],[33 kV Total Export (MWH)]]/RD[[#This Row],[220 KV Net Export (MWh)]]-1,"")</f>
        <v>6.155303030336956E-3</v>
      </c>
      <c r="GD67" s="229">
        <f>IFERROR((RD[[#This Row],[Sunset Time (POA&lt;20 W/m2)]]-RD[[#This Row],[Sunrise Time (POA&gt;20 W/m2)]])*24,0)</f>
        <v>11.8</v>
      </c>
      <c r="GE67" s="230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8">
        <v>5.9957451806166464</v>
      </c>
      <c r="DG68" s="288">
        <v>5.9146445538226473</v>
      </c>
      <c r="DH68" s="288">
        <v>5.5853215700680243</v>
      </c>
      <c r="DI68" s="288"/>
      <c r="DJ68" s="288"/>
      <c r="DK68" s="288">
        <v>1.1999352993598917</v>
      </c>
      <c r="DL68" s="288"/>
      <c r="DM68" s="288"/>
      <c r="DN68" s="288">
        <v>6.3297364856752996</v>
      </c>
      <c r="DO68" s="288">
        <v>6.2957862615961835</v>
      </c>
      <c r="DP68" s="288">
        <v>1.1996013004092749</v>
      </c>
      <c r="DQ68" s="288"/>
      <c r="DR68" s="288">
        <v>30.128267394270107</v>
      </c>
      <c r="DS68" s="288"/>
      <c r="DT68" s="288">
        <v>48.415963001364311</v>
      </c>
      <c r="DU68" s="288"/>
      <c r="DV68" s="288">
        <v>58.584856753069595</v>
      </c>
      <c r="DW68" s="288"/>
      <c r="DX68" s="288">
        <v>0</v>
      </c>
      <c r="DY68" s="288"/>
      <c r="DZ68" s="288">
        <v>7.9</v>
      </c>
      <c r="EA68" s="288"/>
      <c r="EB68" s="288">
        <v>11.7</v>
      </c>
      <c r="EC68" s="288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0" t="str">
        <f>IF((RD[[#This Row],[33 kV_Wind_F1_Ex]]-ES67)*165000&lt;=0,"",(RD[[#This Row],[33 kV_Wind_F1_Ex]]-ES67)*165000)</f>
        <v/>
      </c>
      <c r="FK68" s="291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7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1"/>
      <c r="FQ68" s="131">
        <f>IF((RD[[#This Row],[33kV_Solar_F4_Ex]]-EZ67)*225000&lt;=0,"",(RD[[#This Row],[33kV_Solar_F4_Ex]]-EZ67)*225000)</f>
        <v>168300.00000000105</v>
      </c>
      <c r="FR68" s="291">
        <f>IF((RD[[#This Row],[33kV_OG1_Ex]]-FA67)*1000&lt;=0,0,(RD[[#This Row],[33kV_OG1_Ex]]-FA67)*1000)</f>
        <v>565000</v>
      </c>
      <c r="FS68" s="227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7">
        <f>IF((RD[[#This Row],[220kV_Tx2_Ex]]-FD67)*800000&lt;=0,0,(RD[[#This Row],[220kV_Tx2_Ex]]-FD67)*800000)</f>
        <v>1240800.0000000016</v>
      </c>
      <c r="FV68" s="291">
        <f>IF((RD[[#This Row],[220kV_TL_TVM_Ex]]-FE67)*1600000&lt;=0,0,(RD[[#This Row],[220kV_TL_TVM_Ex]]-FE67)*1600000)</f>
        <v>1803200.0000000154</v>
      </c>
      <c r="FW68" s="291">
        <f>IF((RD[[#This Row],[220kV_C&amp;R_PQM_Ex]]-FF67)*1600000&lt;=0,"",(RD[[#This Row],[220kV_C&amp;R_PQM_Ex]]-FF67)*1600000)</f>
        <v>1807999.9999999928</v>
      </c>
      <c r="FX68" s="227">
        <f>IFERROR(IF((RD[[#This Row],[220KV_C&amp;R_PQM_Im]]-FG67)*1600000&lt;=0,0,(RD[[#This Row],[220KV_C&amp;R_PQM_Im]]-FG67)*1600000),"")</f>
        <v>0</v>
      </c>
      <c r="FY68" s="227" t="str">
        <f>IFERROR(IF((RD[[#This Row],[33kV_Aux1_Im]]-FH67)*1000&lt;=0,"",(RD[[#This Row],[33kV_Aux1_Im]]-FH67)*1000),"")</f>
        <v/>
      </c>
      <c r="FZ68" s="227">
        <f>IF((RD[[#This Row],[33kV_Aux2_Im]]-FI67)*1000&lt;=0,"",(RD[[#This Row],[33kV_Aux2_Im]]-FI67)*1000)</f>
        <v>599.99999999999432</v>
      </c>
      <c r="GA68" s="291">
        <f>IFERROR(RD[[#This Row],[33kV_OG1_Energy (MWh)]]+RD[[#This Row],[33kV_OG2_Energy (MWh)]],"")</f>
        <v>1819000</v>
      </c>
      <c r="GB68" s="291">
        <f>IFERROR(RD[[#This Row],[220kV_TL_TVM Energy (MWh)]]-RD[[#This Row],[220KV_C&amp;R_PQM_im (MWh)]],"")</f>
        <v>1803200.0000000154</v>
      </c>
      <c r="GC68" s="228">
        <f>IFERROR(RD[[#This Row],[33 kV Total Export (MWH)]]/RD[[#This Row],[220 KV Net Export (MWh)]]-1,"")</f>
        <v>8.7622005323781949E-3</v>
      </c>
      <c r="GD68" s="229">
        <f>IFERROR((RD[[#This Row],[Sunset Time (POA&lt;20 W/m2)]]-RD[[#This Row],[Sunrise Time (POA&gt;20 W/m2)]])*24,0)</f>
        <v>12.2</v>
      </c>
      <c r="GE68" s="230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8">
        <v>4.6887129660786924</v>
      </c>
      <c r="DG69" s="288">
        <v>4.7248752989999998</v>
      </c>
      <c r="DH69" s="288">
        <v>4.5229686669999998</v>
      </c>
      <c r="DI69" s="288"/>
      <c r="DJ69" s="288"/>
      <c r="DK69" s="288">
        <v>0.898739701</v>
      </c>
      <c r="DL69" s="288"/>
      <c r="DM69" s="288"/>
      <c r="DN69" s="288">
        <v>4.4969538941293532</v>
      </c>
      <c r="DO69" s="288">
        <v>4.4788279360000001</v>
      </c>
      <c r="DP69" s="288">
        <v>0.88884359873360441</v>
      </c>
      <c r="DQ69" s="288"/>
      <c r="DR69" s="288">
        <v>28.704857530529168</v>
      </c>
      <c r="DS69" s="288"/>
      <c r="DT69" s="288">
        <v>44.687697476255103</v>
      </c>
      <c r="DU69" s="288"/>
      <c r="DV69" s="288">
        <v>63.329715061058401</v>
      </c>
      <c r="DW69" s="288"/>
      <c r="DX69" s="288">
        <v>0</v>
      </c>
      <c r="DY69" s="288"/>
      <c r="DZ69" s="288">
        <v>7.2</v>
      </c>
      <c r="EA69" s="288"/>
      <c r="EB69" s="288">
        <v>11.8</v>
      </c>
      <c r="EC69" s="288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0" t="str">
        <f>IF((RD[[#This Row],[33 kV_Wind_F1_Ex]]-ES68)*165000&lt;=0,"",(RD[[#This Row],[33 kV_Wind_F1_Ex]]-ES68)*165000)</f>
        <v/>
      </c>
      <c r="FK69" s="291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7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1"/>
      <c r="FQ69" s="131">
        <f>IF((RD[[#This Row],[33kV_Solar_F4_Ex]]-EZ68)*225000&lt;=0,"",(RD[[#This Row],[33kV_Solar_F4_Ex]]-EZ68)*225000)</f>
        <v>141300.00000000003</v>
      </c>
      <c r="FR69" s="291">
        <f>IF((RD[[#This Row],[33kV_OG1_Ex]]-FA68)*1000&lt;=0,0,(RD[[#This Row],[33kV_OG1_Ex]]-FA68)*1000)</f>
        <v>467000</v>
      </c>
      <c r="FS69" s="227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7">
        <f>IF((RD[[#This Row],[220kV_Tx2_Ex]]-FD68)*800000&lt;=0,0,(RD[[#This Row],[220kV_Tx2_Ex]]-FD68)*800000)</f>
        <v>1000000</v>
      </c>
      <c r="FV69" s="291">
        <f>IF((RD[[#This Row],[220kV_TL_TVM_Ex]]-FE68)*1600000&lt;=0,0,(RD[[#This Row],[220kV_TL_TVM_Ex]]-FE68)*1600000)</f>
        <v>1470399.9999999723</v>
      </c>
      <c r="FW69" s="291">
        <f>IF((RD[[#This Row],[220kV_C&amp;R_PQM_Ex]]-FF68)*1600000&lt;=0,"",(RD[[#This Row],[220kV_C&amp;R_PQM_Ex]]-FF68)*1600000)</f>
        <v>1470400.0000000179</v>
      </c>
      <c r="FX69" s="227">
        <f>IFERROR(IF((RD[[#This Row],[220KV_C&amp;R_PQM_Im]]-FG68)*1600000&lt;=0,0,(RD[[#This Row],[220KV_C&amp;R_PQM_Im]]-FG68)*1600000),"")</f>
        <v>0</v>
      </c>
      <c r="FY69" s="227" t="str">
        <f>IFERROR(IF((RD[[#This Row],[33kV_Aux1_Im]]-FH68)*1000&lt;=0,"",(RD[[#This Row],[33kV_Aux1_Im]]-FH68)*1000),"")</f>
        <v/>
      </c>
      <c r="FZ69" s="227">
        <f>IF((RD[[#This Row],[33kV_Aux2_Im]]-FI68)*1000&lt;=0,"",(RD[[#This Row],[33kV_Aux2_Im]]-FI68)*1000)</f>
        <v>599.99999999999432</v>
      </c>
      <c r="GA69" s="291">
        <f>IFERROR(RD[[#This Row],[33kV_OG1_Energy (MWh)]]+RD[[#This Row],[33kV_OG2_Energy (MWh)]],"")</f>
        <v>1478000</v>
      </c>
      <c r="GB69" s="291">
        <f>IFERROR(RD[[#This Row],[220kV_TL_TVM Energy (MWh)]]-RD[[#This Row],[220KV_C&amp;R_PQM_im (MWh)]],"")</f>
        <v>1470399.9999999723</v>
      </c>
      <c r="GC69" s="228">
        <f>IFERROR(RD[[#This Row],[33 kV Total Export (MWH)]]/RD[[#This Row],[220 KV Net Export (MWh)]]-1,"")</f>
        <v>5.1686615887023279E-3</v>
      </c>
      <c r="GD69" s="229">
        <f>IFERROR((RD[[#This Row],[Sunset Time (POA&lt;20 W/m2)]]-RD[[#This Row],[Sunrise Time (POA&gt;20 W/m2)]])*24,0)</f>
        <v>12.266666666666666</v>
      </c>
      <c r="GE69" s="230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8">
        <v>4.6707052636282427</v>
      </c>
      <c r="DG70" s="288">
        <v>4.6430760093543109</v>
      </c>
      <c r="DH70" s="288">
        <v>4.5241804260985434</v>
      </c>
      <c r="DI70" s="288"/>
      <c r="DJ70" s="288"/>
      <c r="DK70" s="288">
        <v>0.89813743516934363</v>
      </c>
      <c r="DL70" s="288"/>
      <c r="DM70" s="288"/>
      <c r="DN70" s="288">
        <v>4.47878821490505</v>
      </c>
      <c r="DO70" s="288">
        <v>4.3735316292320379</v>
      </c>
      <c r="DP70" s="288">
        <v>0.87773906009830271</v>
      </c>
      <c r="DQ70" s="288"/>
      <c r="DR70" s="288">
        <v>27.026809651474487</v>
      </c>
      <c r="DS70" s="288"/>
      <c r="DT70" s="288">
        <v>42.322424222520134</v>
      </c>
      <c r="DU70" s="288"/>
      <c r="DV70" s="288">
        <v>70.944638069705064</v>
      </c>
      <c r="DW70" s="288"/>
      <c r="DX70" s="288">
        <v>0</v>
      </c>
      <c r="DY70" s="288"/>
      <c r="DZ70" s="288">
        <v>6.1</v>
      </c>
      <c r="EA70" s="288"/>
      <c r="EB70" s="288">
        <v>11.1</v>
      </c>
      <c r="EC70" s="288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0" t="str">
        <f>IF((RD[[#This Row],[33 kV_Wind_F1_Ex]]-ES69)*165000&lt;=0,"",(RD[[#This Row],[33 kV_Wind_F1_Ex]]-ES69)*165000)</f>
        <v/>
      </c>
      <c r="FK70" s="291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7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1"/>
      <c r="FQ70" s="131">
        <f>IF((RD[[#This Row],[33kV_Solar_F4_Ex]]-EZ69)*225000&lt;=0,"",(RD[[#This Row],[33kV_Solar_F4_Ex]]-EZ69)*225000)</f>
        <v>136574.99999999985</v>
      </c>
      <c r="FR70" s="291">
        <f>IF((RD[[#This Row],[33kV_OG1_Ex]]-FA69)*1000&lt;=0,0,(RD[[#This Row],[33kV_OG1_Ex]]-FA69)*1000)</f>
        <v>454000</v>
      </c>
      <c r="FS70" s="227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7">
        <f>IF((RD[[#This Row],[220kV_Tx2_Ex]]-FD69)*800000&lt;=0,0,(RD[[#This Row],[220kV_Tx2_Ex]]-FD69)*800000)</f>
        <v>772799.99999999523</v>
      </c>
      <c r="FV70" s="291">
        <f>IF((RD[[#This Row],[220kV_TL_TVM_Ex]]-FE69)*1600000&lt;=0,0,(RD[[#This Row],[220kV_TL_TVM_Ex]]-FE69)*1600000)</f>
        <v>1227199.9999999935</v>
      </c>
      <c r="FW70" s="291">
        <f>IF((RD[[#This Row],[220kV_C&amp;R_PQM_Ex]]-FF69)*1600000&lt;=0,"",(RD[[#This Row],[220kV_C&amp;R_PQM_Ex]]-FF69)*1600000)</f>
        <v>1225599.9999999858</v>
      </c>
      <c r="FX70" s="227">
        <f>IFERROR(IF((RD[[#This Row],[220KV_C&amp;R_PQM_Im]]-FG69)*1600000&lt;=0,0,(RD[[#This Row],[220KV_C&amp;R_PQM_Im]]-FG69)*1600000),"")</f>
        <v>0</v>
      </c>
      <c r="FY70" s="227" t="str">
        <f>IFERROR(IF((RD[[#This Row],[33kV_Aux1_Im]]-FH69)*1000&lt;=0,"",(RD[[#This Row],[33kV_Aux1_Im]]-FH69)*1000),"")</f>
        <v/>
      </c>
      <c r="FZ70" s="227">
        <f>IF((RD[[#This Row],[33kV_Aux2_Im]]-FI69)*1000&lt;=0,"",(RD[[#This Row],[33kV_Aux2_Im]]-FI69)*1000)</f>
        <v>600.00000000002274</v>
      </c>
      <c r="GA70" s="291">
        <f>IFERROR(RD[[#This Row],[33kV_OG1_Energy (MWh)]]+RD[[#This Row],[33kV_OG2_Energy (MWh)]],"")</f>
        <v>1233000</v>
      </c>
      <c r="GB70" s="291">
        <f>IFERROR(RD[[#This Row],[220kV_TL_TVM Energy (MWh)]]-RD[[#This Row],[220KV_C&amp;R_PQM_im (MWh)]],"")</f>
        <v>1227199.9999999935</v>
      </c>
      <c r="GC70" s="228">
        <f>IFERROR(RD[[#This Row],[33 kV Total Export (MWH)]]/RD[[#This Row],[220 KV Net Export (MWh)]]-1,"")</f>
        <v>4.7262059973978143E-3</v>
      </c>
      <c r="GD70" s="229">
        <f>IFERROR((RD[[#This Row],[Sunset Time (POA&lt;20 W/m2)]]-RD[[#This Row],[Sunrise Time (POA&gt;20 W/m2)]])*24,0)</f>
        <v>12.416666666666668</v>
      </c>
      <c r="GE70" s="230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8">
        <v>4.0193315579431665</v>
      </c>
      <c r="DG71" s="288">
        <v>3.9919595352381618</v>
      </c>
      <c r="DH71" s="288">
        <v>4.0375347102739694</v>
      </c>
      <c r="DI71" s="288"/>
      <c r="DJ71" s="288"/>
      <c r="DK71" s="288">
        <v>0.79094363880202923</v>
      </c>
      <c r="DL71" s="288"/>
      <c r="DM71" s="288"/>
      <c r="DN71" s="288">
        <v>4.1674790094722587</v>
      </c>
      <c r="DO71" s="288">
        <v>4.153005661554805</v>
      </c>
      <c r="DP71" s="288">
        <v>0.79132784005412793</v>
      </c>
      <c r="DQ71" s="288"/>
      <c r="DR71" s="288">
        <v>26.936941813261171</v>
      </c>
      <c r="DS71" s="288"/>
      <c r="DT71" s="288">
        <v>42.575584424898501</v>
      </c>
      <c r="DU71" s="288"/>
      <c r="DV71" s="288">
        <v>69.566035182679215</v>
      </c>
      <c r="DW71" s="288"/>
      <c r="DX71" s="288">
        <v>0</v>
      </c>
      <c r="DY71" s="288"/>
      <c r="DZ71" s="288">
        <v>5.7</v>
      </c>
      <c r="EA71" s="288"/>
      <c r="EB71" s="288">
        <v>10</v>
      </c>
      <c r="EC71" s="288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0" t="str">
        <f>IF((RD[[#This Row],[33 kV_Wind_F1_Ex]]-ES70)*165000&lt;=0,"",(RD[[#This Row],[33 kV_Wind_F1_Ex]]-ES70)*165000)</f>
        <v/>
      </c>
      <c r="FK71" s="291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7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1"/>
      <c r="FQ71" s="131">
        <f>IF((RD[[#This Row],[33kV_Solar_F4_Ex]]-EZ70)*225000&lt;=0,"",(RD[[#This Row],[33kV_Solar_F4_Ex]]-EZ70)*225000)</f>
        <v>125099.99999999942</v>
      </c>
      <c r="FR71" s="291">
        <f>IF((RD[[#This Row],[33kV_OG1_Ex]]-FA70)*1000&lt;=0,0,(RD[[#This Row],[33kV_OG1_Ex]]-FA70)*1000)</f>
        <v>416000</v>
      </c>
      <c r="FS71" s="227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7">
        <f>IF((RD[[#This Row],[220kV_Tx2_Ex]]-FD70)*800000&lt;=0,0,(RD[[#This Row],[220kV_Tx2_Ex]]-FD70)*800000)</f>
        <v>754399.99999999825</v>
      </c>
      <c r="FV71" s="291">
        <f>IF((RD[[#This Row],[220kV_TL_TVM_Ex]]-FE70)*1600000&lt;=0,0,(RD[[#This Row],[220kV_TL_TVM_Ex]]-FE70)*1600000)</f>
        <v>1169599.9999999912</v>
      </c>
      <c r="FW71" s="291">
        <f>IF((RD[[#This Row],[220kV_C&amp;R_PQM_Ex]]-FF70)*1600000&lt;=0,"",(RD[[#This Row],[220kV_C&amp;R_PQM_Ex]]-FF70)*1600000)</f>
        <v>1171199.9999999988</v>
      </c>
      <c r="FX71" s="227">
        <f>IFERROR(IF((RD[[#This Row],[220KV_C&amp;R_PQM_Im]]-FG70)*1600000&lt;=0,0,(RD[[#This Row],[220KV_C&amp;R_PQM_Im]]-FG70)*1600000),"")</f>
        <v>0</v>
      </c>
      <c r="FY71" s="227" t="str">
        <f>IFERROR(IF((RD[[#This Row],[33kV_Aux1_Im]]-FH70)*1000&lt;=0,"",(RD[[#This Row],[33kV_Aux1_Im]]-FH70)*1000),"")</f>
        <v/>
      </c>
      <c r="FZ71" s="227">
        <f>IF((RD[[#This Row],[33kV_Aux2_Im]]-FI70)*1000&lt;=0,"",(RD[[#This Row],[33kV_Aux2_Im]]-FI70)*1000)</f>
        <v>389.99999999998636</v>
      </c>
      <c r="GA71" s="291">
        <f>IFERROR(RD[[#This Row],[33kV_OG1_Energy (MWh)]]+RD[[#This Row],[33kV_OG2_Energy (MWh)]],"")</f>
        <v>1179000</v>
      </c>
      <c r="GB71" s="291">
        <f>IFERROR(RD[[#This Row],[220kV_TL_TVM Energy (MWh)]]-RD[[#This Row],[220KV_C&amp;R_PQM_im (MWh)]],"")</f>
        <v>1169599.9999999912</v>
      </c>
      <c r="GC71" s="228">
        <f>IFERROR(RD[[#This Row],[33 kV Total Export (MWH)]]/RD[[#This Row],[220 KV Net Export (MWh)]]-1,"")</f>
        <v>8.0369357045220191E-3</v>
      </c>
      <c r="GD71" s="229">
        <f>IFERROR((RD[[#This Row],[Sunset Time (POA&lt;20 W/m2)]]-RD[[#This Row],[Sunrise Time (POA&gt;20 W/m2)]])*24,0)</f>
        <v>12.3</v>
      </c>
      <c r="GE71" s="230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8">
        <v>5.3758208058902301</v>
      </c>
      <c r="DG72" s="288">
        <v>5.0974722003453827</v>
      </c>
      <c r="DH72" s="288">
        <v>4.8878925437415894</v>
      </c>
      <c r="DI72" s="288"/>
      <c r="DJ72" s="288"/>
      <c r="DK72" s="288">
        <v>1.0553284871201249</v>
      </c>
      <c r="DL72" s="288"/>
      <c r="DM72" s="288"/>
      <c r="DN72" s="288">
        <v>5.1213238641057544</v>
      </c>
      <c r="DO72" s="288">
        <v>5.3537183623306577</v>
      </c>
      <c r="DP72" s="288">
        <v>1.0218828505131634</v>
      </c>
      <c r="DQ72" s="288"/>
      <c r="DR72" s="288">
        <v>27.947322623828683</v>
      </c>
      <c r="DS72" s="288"/>
      <c r="DT72" s="288">
        <v>45.503279303882167</v>
      </c>
      <c r="DU72" s="288"/>
      <c r="DV72" s="288">
        <v>66.371753681392178</v>
      </c>
      <c r="DW72" s="288"/>
      <c r="DX72" s="288">
        <v>0</v>
      </c>
      <c r="DY72" s="288"/>
      <c r="DZ72" s="288">
        <v>5.9</v>
      </c>
      <c r="EA72" s="288"/>
      <c r="EB72" s="288">
        <v>11</v>
      </c>
      <c r="EC72" s="288"/>
      <c r="ED72" s="289">
        <f>SUM(RD[[#This Row],[IS1_Inv1_M1]:[IS1_Inv1_M2]])</f>
        <v>18927</v>
      </c>
      <c r="EE72" s="289">
        <f>SUM(RD[[#This Row],[IS2_Inv1_M1]:[IS5_Inv1_M4]])</f>
        <v>137873</v>
      </c>
      <c r="EF72" s="289">
        <f>SUM(RD[[#This Row],[IS6_Inv1_M1]:[IS6_Inv2_M2]])+SUM(RD[[#This Row],[IS8_Inv1_M1]:[IS8_Inv4_M2]])</f>
        <v>112779</v>
      </c>
      <c r="EG72" s="289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0" t="str">
        <f>IF((RD[[#This Row],[33 kV_Wind_F1_Ex]]-ES71)*165000&lt;=0,"",(RD[[#This Row],[33 kV_Wind_F1_Ex]]-ES71)*165000)</f>
        <v/>
      </c>
      <c r="FK72" s="291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7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1"/>
      <c r="FQ72" s="131">
        <f>IF((RD[[#This Row],[33kV_Solar_F4_Ex]]-EZ71)*225000&lt;=0,"",(RD[[#This Row],[33kV_Solar_F4_Ex]]-EZ71)*225000)</f>
        <v>153224.99999999942</v>
      </c>
      <c r="FR72" s="291">
        <f>IF((RD[[#This Row],[33kV_OG1_Ex]]-FA71)*1000&lt;=0,0,(RD[[#This Row],[33kV_OG1_Ex]]-FA71)*1000)</f>
        <v>510000</v>
      </c>
      <c r="FS72" s="227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7">
        <f>IF((RD[[#This Row],[220kV_Tx2_Ex]]-FD71)*800000&lt;=0,0,(RD[[#This Row],[220kV_Tx2_Ex]]-FD71)*800000)</f>
        <v>751200.0000000057</v>
      </c>
      <c r="FV72" s="291">
        <f>IF((RD[[#This Row],[220kV_TL_TVM_Ex]]-FE71)*1600000&lt;=0,0,(RD[[#This Row],[220kV_TL_TVM_Ex]]-FE71)*1600000)</f>
        <v>1256000.00000004</v>
      </c>
      <c r="FW72" s="291">
        <f>IF((RD[[#This Row],[220kV_C&amp;R_PQM_Ex]]-FF71)*1600000&lt;=0,"",(RD[[#This Row],[220kV_C&amp;R_PQM_Ex]]-FF71)*1600000)</f>
        <v>1260799.9999999946</v>
      </c>
      <c r="FX72" s="227">
        <f>IFERROR(IF((RD[[#This Row],[220KV_C&amp;R_PQM_Im]]-FG71)*1600000&lt;=0,0,(RD[[#This Row],[220KV_C&amp;R_PQM_Im]]-FG71)*1600000),"")</f>
        <v>0</v>
      </c>
      <c r="FY72" s="227" t="str">
        <f>IFERROR(IF((RD[[#This Row],[33kV_Aux1_Im]]-FH71)*1000&lt;=0,"",(RD[[#This Row],[33kV_Aux1_Im]]-FH71)*1000),"")</f>
        <v/>
      </c>
      <c r="FZ72" s="227">
        <f>IF((RD[[#This Row],[33kV_Aux2_Im]]-FI71)*1000&lt;=0,"",(RD[[#This Row],[33kV_Aux2_Im]]-FI71)*1000)</f>
        <v>390.00000000001478</v>
      </c>
      <c r="GA72" s="291">
        <f>IFERROR(RD[[#This Row],[33kV_OG1_Energy (MWh)]]+RD[[#This Row],[33kV_OG2_Energy (MWh)]],"")</f>
        <v>1266000</v>
      </c>
      <c r="GB72" s="291">
        <f>IFERROR(RD[[#This Row],[220kV_TL_TVM Energy (MWh)]]-RD[[#This Row],[220KV_C&amp;R_PQM_im (MWh)]],"")</f>
        <v>1256000.00000004</v>
      </c>
      <c r="GC72" s="228">
        <f>IFERROR(RD[[#This Row],[33 kV Total Export (MWH)]]/RD[[#This Row],[220 KV Net Export (MWh)]]-1,"")</f>
        <v>7.9617834394583031E-3</v>
      </c>
      <c r="GD72" s="229">
        <f>IFERROR((RD[[#This Row],[Sunset Time (POA&lt;20 W/m2)]]-RD[[#This Row],[Sunrise Time (POA&gt;20 W/m2)]])*24,0)</f>
        <v>12.433333333333332</v>
      </c>
      <c r="GE72" s="230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8">
        <v>6.5638540554803759</v>
      </c>
      <c r="DG73" s="288">
        <v>6.5725600370906685</v>
      </c>
      <c r="DH73" s="288">
        <v>5.6730936180000002</v>
      </c>
      <c r="DI73" s="288"/>
      <c r="DJ73" s="288"/>
      <c r="DK73" s="288">
        <v>1.2846535602353182</v>
      </c>
      <c r="DL73" s="288"/>
      <c r="DM73" s="288"/>
      <c r="DN73" s="288">
        <v>6.3040856280527739</v>
      </c>
      <c r="DO73" s="288">
        <v>6.1835582912273317</v>
      </c>
      <c r="DP73" s="288">
        <v>1.2606796453315277</v>
      </c>
      <c r="DQ73" s="288"/>
      <c r="DR73" s="288">
        <v>29.095872801082599</v>
      </c>
      <c r="DS73" s="288"/>
      <c r="DT73" s="288">
        <v>48.913766035182675</v>
      </c>
      <c r="DU73" s="288"/>
      <c r="DV73" s="288">
        <v>58.75399188092026</v>
      </c>
      <c r="DW73" s="288"/>
      <c r="DX73" s="288">
        <v>0</v>
      </c>
      <c r="DY73" s="288"/>
      <c r="DZ73" s="288">
        <v>4.8</v>
      </c>
      <c r="EA73" s="288"/>
      <c r="EB73" s="288">
        <v>8.9</v>
      </c>
      <c r="EC73" s="288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0" t="str">
        <f>IF((RD[[#This Row],[33 kV_Wind_F1_Ex]]-ES72)*165000&lt;=0,"",(RD[[#This Row],[33 kV_Wind_F1_Ex]]-ES72)*165000)</f>
        <v/>
      </c>
      <c r="FK73" s="291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7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1"/>
      <c r="FQ73" s="131">
        <f>IF((RD[[#This Row],[33kV_Solar_F4_Ex]]-EZ72)*225000&lt;=0,"",(RD[[#This Row],[33kV_Solar_F4_Ex]]-EZ72)*225000)</f>
        <v>176850.00000000032</v>
      </c>
      <c r="FR73" s="291">
        <f>IF((RD[[#This Row],[33kV_OG1_Ex]]-FA72)*1000&lt;=0,0,(RD[[#This Row],[33kV_OG1_Ex]]-FA72)*1000)</f>
        <v>589000</v>
      </c>
      <c r="FS73" s="227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7">
        <f>IF((RD[[#This Row],[220kV_Tx2_Ex]]-FD72)*800000&lt;=0,0,(RD[[#This Row],[220kV_Tx2_Ex]]-FD72)*800000)</f>
        <v>556799.99999999837</v>
      </c>
      <c r="FV73" s="291">
        <f>IF((RD[[#This Row],[220kV_TL_TVM_Ex]]-FE72)*1600000&lt;=0,0,(RD[[#This Row],[220kV_TL_TVM_Ex]]-FE72)*1600000)</f>
        <v>1142399.9999999979</v>
      </c>
      <c r="FW73" s="291">
        <f>IF((RD[[#This Row],[220kV_C&amp;R_PQM_Ex]]-FF72)*1600000&lt;=0,"",(RD[[#This Row],[220kV_C&amp;R_PQM_Ex]]-FF72)*1600000)</f>
        <v>1144000.0000000054</v>
      </c>
      <c r="FX73" s="227">
        <f>IFERROR(IF((RD[[#This Row],[220KV_C&amp;R_PQM_Im]]-FG72)*1600000&lt;=0,0,(RD[[#This Row],[220KV_C&amp;R_PQM_Im]]-FG72)*1600000),"")</f>
        <v>0</v>
      </c>
      <c r="FY73" s="227" t="str">
        <f>IFERROR(IF((RD[[#This Row],[33kV_Aux1_Im]]-FH72)*1000&lt;=0,"",(RD[[#This Row],[33kV_Aux1_Im]]-FH72)*1000),"")</f>
        <v/>
      </c>
      <c r="FZ73" s="227">
        <f>IF((RD[[#This Row],[33kV_Aux2_Im]]-FI72)*1000&lt;=0,"",(RD[[#This Row],[33kV_Aux2_Im]]-FI72)*1000)</f>
        <v>389.99999999998636</v>
      </c>
      <c r="GA73" s="291">
        <f>IFERROR(RD[[#This Row],[33kV_OG1_Energy (MWh)]]+RD[[#This Row],[33kV_OG2_Energy (MWh)]],"")</f>
        <v>1151000</v>
      </c>
      <c r="GB73" s="291">
        <f>IFERROR(RD[[#This Row],[220kV_TL_TVM Energy (MWh)]]-RD[[#This Row],[220KV_C&amp;R_PQM_im (MWh)]],"")</f>
        <v>1142399.9999999979</v>
      </c>
      <c r="GC73" s="228">
        <f>IFERROR(RD[[#This Row],[33 kV Total Export (MWH)]]/RD[[#This Row],[220 KV Net Export (MWh)]]-1,"")</f>
        <v>7.5280112044835423E-3</v>
      </c>
      <c r="GD73" s="229">
        <f>IFERROR((RD[[#This Row],[Sunset Time (POA&lt;20 W/m2)]]-RD[[#This Row],[Sunrise Time (POA&gt;20 W/m2)]])*24,0)</f>
        <v>12.299999999999999</v>
      </c>
      <c r="GE73" s="230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8">
        <v>5.6441978687415437</v>
      </c>
      <c r="DG74" s="288">
        <v>5.6986300716357201</v>
      </c>
      <c r="DH74" s="288">
        <v>5.1403394696765581</v>
      </c>
      <c r="DI74" s="288"/>
      <c r="DJ74" s="288"/>
      <c r="DK74" s="288">
        <v>1.090062471160139</v>
      </c>
      <c r="DL74" s="288"/>
      <c r="DM74" s="288"/>
      <c r="DN74" s="288">
        <v>5.4380231179891743</v>
      </c>
      <c r="DO74" s="288">
        <v>5.4052720427608341</v>
      </c>
      <c r="DP74" s="288">
        <v>1.0751603598105546</v>
      </c>
      <c r="DQ74" s="288"/>
      <c r="DR74" s="288">
        <v>29.62124492557512</v>
      </c>
      <c r="DS74" s="288"/>
      <c r="DT74" s="288">
        <v>48.889854357239507</v>
      </c>
      <c r="DU74" s="288"/>
      <c r="DV74" s="288">
        <v>56.901894451962207</v>
      </c>
      <c r="DW74" s="288"/>
      <c r="DX74" s="288">
        <v>0</v>
      </c>
      <c r="DY74" s="288"/>
      <c r="DZ74" s="288">
        <v>4</v>
      </c>
      <c r="EA74" s="288"/>
      <c r="EB74" s="288">
        <v>7.1</v>
      </c>
      <c r="EC74" s="288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0" t="str">
        <f>IF((RD[[#This Row],[33 kV_Wind_F1_Ex]]-ES73)*165000&lt;=0,"",(RD[[#This Row],[33 kV_Wind_F1_Ex]]-ES73)*165000)</f>
        <v/>
      </c>
      <c r="FK74" s="291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7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1"/>
      <c r="FQ74" s="131">
        <f>IF((RD[[#This Row],[33kV_Solar_F4_Ex]]-EZ73)*225000&lt;=0,"",(RD[[#This Row],[33kV_Solar_F4_Ex]]-EZ73)*225000)</f>
        <v>166049.99999999988</v>
      </c>
      <c r="FR74" s="291">
        <f>IF((RD[[#This Row],[33kV_OG1_Ex]]-FA73)*1000&lt;=0,0,(RD[[#This Row],[33kV_OG1_Ex]]-FA73)*1000)</f>
        <v>537000</v>
      </c>
      <c r="FS74" s="227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7">
        <f>IF((RD[[#This Row],[220kV_Tx2_Ex]]-FD73)*800000&lt;=0,0,(RD[[#This Row],[220kV_Tx2_Ex]]-FD73)*800000)</f>
        <v>484799.99999999563</v>
      </c>
      <c r="FV74" s="291">
        <f>IF((RD[[#This Row],[220kV_TL_TVM_Ex]]-FE73)*1600000&lt;=0,0,(RD[[#This Row],[220kV_TL_TVM_Ex]]-FE73)*1600000)</f>
        <v>1017599.9999999476</v>
      </c>
      <c r="FW74" s="291">
        <f>IF((RD[[#This Row],[220kV_C&amp;R_PQM_Ex]]-FF73)*1600000&lt;=0,"",(RD[[#This Row],[220kV_C&amp;R_PQM_Ex]]-FF73)*1600000)</f>
        <v>1019200.0000000007</v>
      </c>
      <c r="FX74" s="227">
        <f>IFERROR(IF((RD[[#This Row],[220KV_C&amp;R_PQM_Im]]-FG73)*1600000&lt;=0,0,(RD[[#This Row],[220KV_C&amp;R_PQM_Im]]-FG73)*1600000),"")</f>
        <v>0</v>
      </c>
      <c r="FY74" s="227" t="str">
        <f>IFERROR(IF((RD[[#This Row],[33kV_Aux1_Im]]-FH73)*1000&lt;=0,"",(RD[[#This Row],[33kV_Aux1_Im]]-FH73)*1000),"")</f>
        <v/>
      </c>
      <c r="FZ74" s="227">
        <f>IF((RD[[#This Row],[33kV_Aux2_Im]]-FI73)*1000&lt;=0,"",(RD[[#This Row],[33kV_Aux2_Im]]-FI73)*1000)</f>
        <v>390.00000000001478</v>
      </c>
      <c r="GA74" s="291">
        <f>IFERROR(RD[[#This Row],[33kV_OG1_Energy (MWh)]]+RD[[#This Row],[33kV_OG2_Energy (MWh)]],"")</f>
        <v>1026000</v>
      </c>
      <c r="GB74" s="291">
        <f>IFERROR(RD[[#This Row],[220kV_TL_TVM Energy (MWh)]]-RD[[#This Row],[220KV_C&amp;R_PQM_im (MWh)]],"")</f>
        <v>1017599.9999999476</v>
      </c>
      <c r="GC74" s="228">
        <f>IFERROR(RD[[#This Row],[33 kV Total Export (MWH)]]/RD[[#This Row],[220 KV Net Export (MWh)]]-1,"")</f>
        <v>8.2547169811839627E-3</v>
      </c>
      <c r="GD74" s="229">
        <f>IFERROR((RD[[#This Row],[Sunset Time (POA&lt;20 W/m2)]]-RD[[#This Row],[Sunrise Time (POA&gt;20 W/m2)]])*24,0)</f>
        <v>12.299999999999999</v>
      </c>
      <c r="GE74" s="230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8">
        <v>7.249498830852505</v>
      </c>
      <c r="DG75" s="288">
        <v>7.0558205583694189</v>
      </c>
      <c r="DH75" s="288">
        <v>6.2023317564276104</v>
      </c>
      <c r="DI75" s="288"/>
      <c r="DJ75" s="288"/>
      <c r="DK75" s="288">
        <v>1.3821706545178643</v>
      </c>
      <c r="DL75" s="288"/>
      <c r="DM75" s="288"/>
      <c r="DN75" s="288">
        <v>6.897137636378889</v>
      </c>
      <c r="DO75" s="288">
        <v>6.5692666255412755</v>
      </c>
      <c r="DP75" s="288">
        <v>1.3766239725304468</v>
      </c>
      <c r="DQ75" s="288"/>
      <c r="DR75" s="288">
        <v>30.293721244925635</v>
      </c>
      <c r="DS75" s="288"/>
      <c r="DT75" s="288">
        <v>51.934642787550793</v>
      </c>
      <c r="DU75" s="288"/>
      <c r="DV75" s="288">
        <v>56.407442489851277</v>
      </c>
      <c r="DW75" s="288"/>
      <c r="DX75" s="288">
        <v>0</v>
      </c>
      <c r="DY75" s="288"/>
      <c r="DZ75" s="288">
        <v>5.2</v>
      </c>
      <c r="EA75" s="288"/>
      <c r="EB75" s="288">
        <v>9.5</v>
      </c>
      <c r="EC75" s="288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0" t="str">
        <f>IF((RD[[#This Row],[33 kV_Wind_F1_Ex]]-ES74)*165000&lt;=0,"",(RD[[#This Row],[33 kV_Wind_F1_Ex]]-ES74)*165000)</f>
        <v/>
      </c>
      <c r="FK75" s="291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7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1"/>
      <c r="FQ75" s="131">
        <f>IF((RD[[#This Row],[33kV_Solar_F4_Ex]]-EZ74)*225000&lt;=0,"",(RD[[#This Row],[33kV_Solar_F4_Ex]]-EZ74)*225000)</f>
        <v>188100.00000000285</v>
      </c>
      <c r="FR75" s="291">
        <f>IF((RD[[#This Row],[33kV_OG1_Ex]]-FA74)*1000&lt;=0,0,(RD[[#This Row],[33kV_OG1_Ex]]-FA74)*1000)</f>
        <v>636000</v>
      </c>
      <c r="FS75" s="227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7">
        <f>IF((RD[[#This Row],[220kV_Tx2_Ex]]-FD74)*800000&lt;=0,0,(RD[[#This Row],[220kV_Tx2_Ex]]-FD74)*800000)</f>
        <v>665600.00000000629</v>
      </c>
      <c r="FV75" s="291">
        <f>IF((RD[[#This Row],[220kV_TL_TVM_Ex]]-FE74)*1600000&lt;=0,0,(RD[[#This Row],[220kV_TL_TVM_Ex]]-FE74)*1600000)</f>
        <v>1297600.0000000568</v>
      </c>
      <c r="FW75" s="291">
        <f>IF((RD[[#This Row],[220kV_C&amp;R_PQM_Ex]]-FF74)*1600000&lt;=0,"",(RD[[#This Row],[220kV_C&amp;R_PQM_Ex]]-FF74)*1600000)</f>
        <v>1300800.0000000037</v>
      </c>
      <c r="FX75" s="227">
        <f>IFERROR(IF((RD[[#This Row],[220KV_C&amp;R_PQM_Im]]-FG74)*1600000&lt;=0,0,(RD[[#This Row],[220KV_C&amp;R_PQM_Im]]-FG74)*1600000),"")</f>
        <v>0</v>
      </c>
      <c r="FY75" s="227" t="str">
        <f>IFERROR(IF((RD[[#This Row],[33kV_Aux1_Im]]-FH74)*1000&lt;=0,"",(RD[[#This Row],[33kV_Aux1_Im]]-FH74)*1000),"")</f>
        <v/>
      </c>
      <c r="FZ75" s="227">
        <f>IF((RD[[#This Row],[33kV_Aux2_Im]]-FI74)*1000&lt;=0,"",(RD[[#This Row],[33kV_Aux2_Im]]-FI74)*1000)</f>
        <v>389.99999999998636</v>
      </c>
      <c r="GA75" s="291">
        <f>IFERROR(RD[[#This Row],[33kV_OG1_Energy (MWh)]]+RD[[#This Row],[33kV_OG2_Energy (MWh)]],"")</f>
        <v>1310000</v>
      </c>
      <c r="GB75" s="291">
        <f>IFERROR(RD[[#This Row],[220kV_TL_TVM Energy (MWh)]]-RD[[#This Row],[220KV_C&amp;R_PQM_im (MWh)]],"")</f>
        <v>1297600.0000000568</v>
      </c>
      <c r="GC75" s="228">
        <f>IFERROR(RD[[#This Row],[33 kV Total Export (MWH)]]/RD[[#This Row],[220 KV Net Export (MWh)]]-1,"")</f>
        <v>9.5561035757880664E-3</v>
      </c>
      <c r="GD75" s="229">
        <f>IFERROR((RD[[#This Row],[Sunset Time (POA&lt;20 W/m2)]]-RD[[#This Row],[Sunrise Time (POA&gt;20 W/m2)]])*24,0)</f>
        <v>12.299999999999999</v>
      </c>
      <c r="GE75" s="230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8">
        <v>5.2303134379999952</v>
      </c>
      <c r="DG76" s="288">
        <v>5.2339048485593391</v>
      </c>
      <c r="DH76" s="288">
        <v>5.1974322278593741</v>
      </c>
      <c r="DI76" s="288"/>
      <c r="DJ76" s="288"/>
      <c r="DK76" s="288">
        <v>1.0265291148364004</v>
      </c>
      <c r="DL76" s="288"/>
      <c r="DM76" s="288"/>
      <c r="DN76" s="288">
        <v>5.0236456382995556</v>
      </c>
      <c r="DO76" s="288">
        <v>4.9756229816626734</v>
      </c>
      <c r="DP76" s="288">
        <v>0.99036749699999926</v>
      </c>
      <c r="DQ76" s="288"/>
      <c r="DR76" s="288">
        <v>28.728373333333352</v>
      </c>
      <c r="DS76" s="288"/>
      <c r="DT76" s="288">
        <v>46.154819266666728</v>
      </c>
      <c r="DU76" s="288"/>
      <c r="DV76" s="288">
        <v>64.485066666666626</v>
      </c>
      <c r="DW76" s="288"/>
      <c r="DX76" s="288">
        <v>300</v>
      </c>
      <c r="DY76" s="288"/>
      <c r="DZ76" s="288">
        <v>4.4000000000000004</v>
      </c>
      <c r="EA76" s="288"/>
      <c r="EB76" s="288">
        <v>14.6</v>
      </c>
      <c r="EC76" s="288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0" t="str">
        <f>IF((RD[[#This Row],[33 kV_Wind_F1_Ex]]-ES75)*165000&lt;=0,"",(RD[[#This Row],[33 kV_Wind_F1_Ex]]-ES75)*165000)</f>
        <v/>
      </c>
      <c r="FK76" s="291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7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1"/>
      <c r="FQ76" s="131">
        <f>IF((RD[[#This Row],[33kV_Solar_F4_Ex]]-EZ75)*225000&lt;=0,"",(RD[[#This Row],[33kV_Solar_F4_Ex]]-EZ75)*225000)</f>
        <v>151424.99999999721</v>
      </c>
      <c r="FR76" s="291">
        <f>IF((RD[[#This Row],[33kV_OG1_Ex]]-FA75)*1000&lt;=0,0,(RD[[#This Row],[33kV_OG1_Ex]]-FA75)*1000)</f>
        <v>493000</v>
      </c>
      <c r="FS76" s="227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7">
        <f>IF((RD[[#This Row],[220kV_Tx2_Ex]]-FD75)*800000&lt;=0,0,(RD[[#This Row],[220kV_Tx2_Ex]]-FD75)*800000)</f>
        <v>633600.00000000128</v>
      </c>
      <c r="FV76" s="291">
        <f>IF((RD[[#This Row],[220kV_TL_TVM_Ex]]-FE75)*1600000&lt;=0,0,(RD[[#This Row],[220kV_TL_TVM_Ex]]-FE75)*1600000)</f>
        <v>1123199.9999999972</v>
      </c>
      <c r="FW76" s="291">
        <f>IF((RD[[#This Row],[220kV_C&amp;R_PQM_Ex]]-FF75)*1600000&lt;=0,"",(RD[[#This Row],[220kV_C&amp;R_PQM_Ex]]-FF75)*1600000)</f>
        <v>1127999.9999999972</v>
      </c>
      <c r="FX76" s="227">
        <f>IFERROR(IF((RD[[#This Row],[220KV_C&amp;R_PQM_Im]]-FG75)*1600000&lt;=0,0,(RD[[#This Row],[220KV_C&amp;R_PQM_Im]]-FG75)*1600000),"")</f>
        <v>0</v>
      </c>
      <c r="FY76" s="227" t="str">
        <f>IFERROR(IF((RD[[#This Row],[33kV_Aux1_Im]]-FH75)*1000&lt;=0,"",(RD[[#This Row],[33kV_Aux1_Im]]-FH75)*1000),"")</f>
        <v/>
      </c>
      <c r="FZ76" s="227">
        <f>IF((RD[[#This Row],[33kV_Aux2_Im]]-FI75)*1000&lt;=0,"",(RD[[#This Row],[33kV_Aux2_Im]]-FI75)*1000)</f>
        <v>389.99999999998636</v>
      </c>
      <c r="GA76" s="291">
        <f>IFERROR(RD[[#This Row],[33kV_OG1_Energy (MWh)]]+RD[[#This Row],[33kV_OG2_Energy (MWh)]],"")</f>
        <v>1145000</v>
      </c>
      <c r="GB76" s="291">
        <f>IFERROR(RD[[#This Row],[220kV_TL_TVM Energy (MWh)]]-RD[[#This Row],[220KV_C&amp;R_PQM_im (MWh)]],"")</f>
        <v>1123199.9999999972</v>
      </c>
      <c r="GC76" s="228">
        <f>IFERROR(RD[[#This Row],[33 kV Total Export (MWH)]]/RD[[#This Row],[220 KV Net Export (MWh)]]-1,"")</f>
        <v>1.9408831908834356E-2</v>
      </c>
      <c r="GD76" s="229">
        <f>IFERROR((RD[[#This Row],[Sunset Time (POA&lt;20 W/m2)]]-RD[[#This Row],[Sunrise Time (POA&gt;20 W/m2)]])*24,0)</f>
        <v>12.483333333333334</v>
      </c>
      <c r="GE76" s="230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8">
        <v>5.32322145748988</v>
      </c>
      <c r="DG77" s="288">
        <v>5.32322145748988</v>
      </c>
      <c r="DH77" s="288">
        <v>4.8695004273504336</v>
      </c>
      <c r="DI77" s="288"/>
      <c r="DJ77" s="288"/>
      <c r="DK77" s="288">
        <v>0.96328376518218561</v>
      </c>
      <c r="DL77" s="288"/>
      <c r="DM77" s="288"/>
      <c r="DN77" s="288">
        <v>5.0863207602339227</v>
      </c>
      <c r="DO77" s="288">
        <v>5.0863207602339227</v>
      </c>
      <c r="DP77" s="288">
        <v>1.0218828505131634</v>
      </c>
      <c r="DQ77" s="288"/>
      <c r="DR77" s="288">
        <v>29.095872801082599</v>
      </c>
      <c r="DS77" s="288"/>
      <c r="DT77" s="288">
        <v>48.415963001364311</v>
      </c>
      <c r="DU77" s="288"/>
      <c r="DV77" s="288">
        <v>63.329715061058401</v>
      </c>
      <c r="DW77" s="288"/>
      <c r="DX77" s="288">
        <v>10</v>
      </c>
      <c r="DY77" s="288"/>
      <c r="DZ77" s="288">
        <v>4</v>
      </c>
      <c r="EA77" s="288"/>
      <c r="EB77" s="288">
        <v>10</v>
      </c>
      <c r="EC77" s="288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0" t="str">
        <f>IF((RD[[#This Row],[33 kV_Wind_F1_Ex]]-ES76)*165000&lt;=0,"",(RD[[#This Row],[33 kV_Wind_F1_Ex]]-ES76)*165000)</f>
        <v/>
      </c>
      <c r="FK77" s="291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7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1"/>
      <c r="FQ77" s="131">
        <f>IF((RD[[#This Row],[33kV_Solar_F4_Ex]]-EZ76)*225000&lt;=0,"",(RD[[#This Row],[33kV_Solar_F4_Ex]]-EZ76)*225000)</f>
        <v>133425.00000000079</v>
      </c>
      <c r="FR77" s="291">
        <f>IF((RD[[#This Row],[33kV_OG1_Ex]]-FA76)*1000&lt;=0,0,(RD[[#This Row],[33kV_OG1_Ex]]-FA76)*1000)</f>
        <v>447000</v>
      </c>
      <c r="FS77" s="227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7">
        <f>IF((RD[[#This Row],[220kV_Tx2_Ex]]-FD76)*800000&lt;=0,0,(RD[[#This Row],[220kV_Tx2_Ex]]-FD76)*800000)</f>
        <v>585599.99999999942</v>
      </c>
      <c r="FV77" s="291">
        <f>IF((RD[[#This Row],[220kV_TL_TVM_Ex]]-FE76)*1600000&lt;=0,0,(RD[[#This Row],[220kV_TL_TVM_Ex]]-FE76)*1600000)</f>
        <v>1039999.9999999637</v>
      </c>
      <c r="FW77" s="291">
        <f>IF((RD[[#This Row],[220kV_C&amp;R_PQM_Ex]]-FF76)*1600000&lt;=0,"",(RD[[#This Row],[220kV_C&amp;R_PQM_Ex]]-FF76)*1600000)</f>
        <v>1035200.000000009</v>
      </c>
      <c r="FX77" s="227">
        <f>IFERROR(IF((RD[[#This Row],[220KV_C&amp;R_PQM_Im]]-FG76)*1600000&lt;=0,0,(RD[[#This Row],[220KV_C&amp;R_PQM_Im]]-FG76)*1600000),"")</f>
        <v>0</v>
      </c>
      <c r="FY77" s="227" t="str">
        <f>IFERROR(IF((RD[[#This Row],[33kV_Aux1_Im]]-FH76)*1000&lt;=0,"",(RD[[#This Row],[33kV_Aux1_Im]]-FH76)*1000),"")</f>
        <v/>
      </c>
      <c r="FZ77" s="227">
        <f>IF((RD[[#This Row],[33kV_Aux2_Im]]-FI76)*1000&lt;=0,"",(RD[[#This Row],[33kV_Aux2_Im]]-FI76)*1000)</f>
        <v>390.00000000001478</v>
      </c>
      <c r="GA77" s="291">
        <f>IFERROR(RD[[#This Row],[33kV_OG1_Energy (MWh)]]+RD[[#This Row],[33kV_OG2_Energy (MWh)]],"")</f>
        <v>1030000</v>
      </c>
      <c r="GB77" s="291">
        <f>IFERROR(RD[[#This Row],[220kV_TL_TVM Energy (MWh)]]-RD[[#This Row],[220KV_C&amp;R_PQM_im (MWh)]],"")</f>
        <v>1039999.9999999637</v>
      </c>
      <c r="GC77" s="228">
        <f>IFERROR(RD[[#This Row],[33 kV Total Export (MWH)]]/RD[[#This Row],[220 KV Net Export (MWh)]]-1,"")</f>
        <v>-9.6153846153500533E-3</v>
      </c>
      <c r="GD77" s="229">
        <f>IFERROR((RD[[#This Row],[Sunset Time (POA&lt;20 W/m2)]]-RD[[#This Row],[Sunrise Time (POA&gt;20 W/m2)]])*24,0)</f>
        <v>12.333333333333336</v>
      </c>
      <c r="GE77" s="230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8">
        <v>5.3351018463261619</v>
      </c>
      <c r="DG78" s="288">
        <v>5.3351018463261619</v>
      </c>
      <c r="DH78" s="288">
        <v>5.2834641920289931</v>
      </c>
      <c r="DI78" s="288"/>
      <c r="DJ78" s="288"/>
      <c r="DK78" s="288">
        <v>1.0279556462813628</v>
      </c>
      <c r="DL78" s="288"/>
      <c r="DM78" s="288"/>
      <c r="DN78" s="288">
        <v>5.1354835116487427</v>
      </c>
      <c r="DO78" s="288">
        <v>5.1354835116487427</v>
      </c>
      <c r="DP78" s="288">
        <v>0.89682371151178997</v>
      </c>
      <c r="DQ78" s="288"/>
      <c r="DR78" s="288">
        <v>28.704857530529168</v>
      </c>
      <c r="DS78" s="288"/>
      <c r="DT78" s="288">
        <v>45.503279303882167</v>
      </c>
      <c r="DU78" s="288"/>
      <c r="DV78" s="288">
        <v>66.371753681392178</v>
      </c>
      <c r="DW78" s="288"/>
      <c r="DX78" s="288">
        <v>6</v>
      </c>
      <c r="DY78" s="288"/>
      <c r="DZ78" s="288">
        <v>4.8</v>
      </c>
      <c r="EA78" s="288"/>
      <c r="EB78" s="288">
        <v>11.1</v>
      </c>
      <c r="EC78" s="288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0" t="str">
        <f>IF((RD[[#This Row],[33 kV_Wind_F1_Ex]]-ES77)*165000&lt;=0,"",(RD[[#This Row],[33 kV_Wind_F1_Ex]]-ES77)*165000)</f>
        <v/>
      </c>
      <c r="FK78" s="291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7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1"/>
      <c r="FQ78" s="131">
        <f>IF((RD[[#This Row],[33kV_Solar_F4_Ex]]-EZ77)*225000&lt;=0,"",(RD[[#This Row],[33kV_Solar_F4_Ex]]-EZ77)*225000)</f>
        <v>149400.00000000032</v>
      </c>
      <c r="FR78" s="291">
        <f>IF((RD[[#This Row],[33kV_OG1_Ex]]-FA77)*1000&lt;=0,0,(RD[[#This Row],[33kV_OG1_Ex]]-FA77)*1000)</f>
        <v>449000</v>
      </c>
      <c r="FS78" s="227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7">
        <f>IF((RD[[#This Row],[220kV_Tx2_Ex]]-FD77)*800000&lt;=0,0,(RD[[#This Row],[220kV_Tx2_Ex]]-FD77)*800000)</f>
        <v>625599.99999999721</v>
      </c>
      <c r="FV78" s="291">
        <f>IF((RD[[#This Row],[220kV_TL_TVM_Ex]]-FE77)*1600000&lt;=0,0,(RD[[#This Row],[220kV_TL_TVM_Ex]]-FE77)*1600000)</f>
        <v>1072000.0000000254</v>
      </c>
      <c r="FW78" s="291">
        <f>IF((RD[[#This Row],[220kV_C&amp;R_PQM_Ex]]-FF77)*1600000&lt;=0,"",(RD[[#This Row],[220kV_C&amp;R_PQM_Ex]]-FF77)*1600000)</f>
        <v>1073599.9999999877</v>
      </c>
      <c r="FX78" s="227">
        <f>IFERROR(IF((RD[[#This Row],[220KV_C&amp;R_PQM_Im]]-FG77)*1600000&lt;=0,0,(RD[[#This Row],[220KV_C&amp;R_PQM_Im]]-FG77)*1600000),"")</f>
        <v>0</v>
      </c>
      <c r="FY78" s="227" t="str">
        <f>IFERROR(IF((RD[[#This Row],[33kV_Aux1_Im]]-FH77)*1000&lt;=0,"",(RD[[#This Row],[33kV_Aux1_Im]]-FH77)*1000),"")</f>
        <v/>
      </c>
      <c r="FZ78" s="227">
        <f>IF((RD[[#This Row],[33kV_Aux2_Im]]-FI77)*1000&lt;=0,"",(RD[[#This Row],[33kV_Aux2_Im]]-FI77)*1000)</f>
        <v>379.99999999999545</v>
      </c>
      <c r="GA78" s="291">
        <f>IFERROR(RD[[#This Row],[33kV_OG1_Energy (MWh)]]+RD[[#This Row],[33kV_OG2_Energy (MWh)]],"")</f>
        <v>1082000</v>
      </c>
      <c r="GB78" s="291">
        <f>IFERROR(RD[[#This Row],[220kV_TL_TVM Energy (MWh)]]-RD[[#This Row],[220KV_C&amp;R_PQM_im (MWh)]],"")</f>
        <v>1072000.0000000254</v>
      </c>
      <c r="GC78" s="228">
        <f>IFERROR(RD[[#This Row],[33 kV Total Export (MWH)]]/RD[[#This Row],[220 KV Net Export (MWh)]]-1,"")</f>
        <v>9.3283582089314088E-3</v>
      </c>
      <c r="GD78" s="229">
        <f>IFERROR((RD[[#This Row],[Sunset Time (POA&lt;20 W/m2)]]-RD[[#This Row],[Sunrise Time (POA&gt;20 W/m2)]])*24,0)</f>
        <v>12.383333333333335</v>
      </c>
      <c r="GE78" s="230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8">
        <v>2.975842280453258</v>
      </c>
      <c r="DG79" s="288">
        <v>2.975842280453258</v>
      </c>
      <c r="DH79" s="288">
        <v>2.7135726343319075</v>
      </c>
      <c r="DI79" s="288"/>
      <c r="DJ79" s="288"/>
      <c r="DK79" s="288">
        <v>0.41090765226628889</v>
      </c>
      <c r="DL79" s="288"/>
      <c r="DM79" s="288"/>
      <c r="DN79" s="288">
        <v>2.8884322662889566</v>
      </c>
      <c r="DO79" s="288">
        <v>2.8884322662889566</v>
      </c>
      <c r="DP79" s="288">
        <v>0.3568949833571089</v>
      </c>
      <c r="DQ79" s="288"/>
      <c r="DR79" s="288">
        <v>26.281098430813127</v>
      </c>
      <c r="DS79" s="288"/>
      <c r="DT79" s="288">
        <v>38.900597267759558</v>
      </c>
      <c r="DU79" s="288"/>
      <c r="DV79" s="288">
        <v>81.271367521367523</v>
      </c>
      <c r="DW79" s="288"/>
      <c r="DX79" s="288">
        <v>2</v>
      </c>
      <c r="DY79" s="288"/>
      <c r="DZ79" s="288">
        <v>3.7</v>
      </c>
      <c r="EA79" s="288"/>
      <c r="EB79" s="288">
        <v>6.9</v>
      </c>
      <c r="EC79" s="288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0" t="str">
        <f>IF((RD[[#This Row],[33 kV_Wind_F1_Ex]]-ES78)*165000&lt;=0,"",(RD[[#This Row],[33 kV_Wind_F1_Ex]]-ES78)*165000)</f>
        <v/>
      </c>
      <c r="FK79" s="291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7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1"/>
      <c r="FQ79" s="131">
        <f>IF((RD[[#This Row],[33kV_Solar_F4_Ex]]-EZ78)*225000&lt;=0,"",(RD[[#This Row],[33kV_Solar_F4_Ex]]-EZ78)*225000)</f>
        <v>83474.999999998894</v>
      </c>
      <c r="FR79" s="291">
        <f>IF((RD[[#This Row],[33kV_OG1_Ex]]-FA78)*1000&lt;=0,0,(RD[[#This Row],[33kV_OG1_Ex]]-FA78)*1000)</f>
        <v>275000</v>
      </c>
      <c r="FS79" s="227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7">
        <f>IF((RD[[#This Row],[220kV_Tx2_Ex]]-FD78)*800000&lt;=0,0,(RD[[#This Row],[220kV_Tx2_Ex]]-FD78)*800000)</f>
        <v>448000.0000000018</v>
      </c>
      <c r="FV79" s="291">
        <f>IF((RD[[#This Row],[220kV_TL_TVM_Ex]]-FE78)*1600000&lt;=0,0,(RD[[#This Row],[220kV_TL_TVM_Ex]]-FE78)*1600000)</f>
        <v>721600.00000003492</v>
      </c>
      <c r="FW79" s="291">
        <f>IF((RD[[#This Row],[220kV_C&amp;R_PQM_Ex]]-FF78)*1600000&lt;=0,"",(RD[[#This Row],[220kV_C&amp;R_PQM_Ex]]-FF78)*1600000)</f>
        <v>723199.99999999709</v>
      </c>
      <c r="FX79" s="227">
        <f>IFERROR(IF((RD[[#This Row],[220KV_C&amp;R_PQM_Im]]-FG78)*1600000&lt;=0,0,(RD[[#This Row],[220KV_C&amp;R_PQM_Im]]-FG78)*1600000),"")</f>
        <v>0</v>
      </c>
      <c r="FY79" s="227" t="str">
        <f>IFERROR(IF((RD[[#This Row],[33kV_Aux1_Im]]-FH78)*1000&lt;=0,"",(RD[[#This Row],[33kV_Aux1_Im]]-FH78)*1000),"")</f>
        <v/>
      </c>
      <c r="FZ79" s="227">
        <f>IF((RD[[#This Row],[33kV_Aux2_Im]]-FI78)*1000&lt;=0,"",(RD[[#This Row],[33kV_Aux2_Im]]-FI78)*1000)</f>
        <v>370.00000000000455</v>
      </c>
      <c r="GA79" s="291">
        <f>IFERROR(RD[[#This Row],[33kV_OG1_Energy (MWh)]]+RD[[#This Row],[33kV_OG2_Energy (MWh)]],"")</f>
        <v>728000</v>
      </c>
      <c r="GB79" s="291">
        <f>IFERROR(RD[[#This Row],[220kV_TL_TVM Energy (MWh)]]-RD[[#This Row],[220KV_C&amp;R_PQM_im (MWh)]],"")</f>
        <v>721600.00000003492</v>
      </c>
      <c r="GC79" s="228">
        <f>IFERROR(RD[[#This Row],[33 kV Total Export (MWH)]]/RD[[#This Row],[220 KV Net Export (MWh)]]-1,"")</f>
        <v>8.8691796008379953E-3</v>
      </c>
      <c r="GD79" s="229">
        <f>IFERROR((RD[[#This Row],[Sunset Time (POA&lt;20 W/m2)]]-RD[[#This Row],[Sunrise Time (POA&gt;20 W/m2)]])*24,0)</f>
        <v>11.749999999999998</v>
      </c>
      <c r="GE79" s="230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8">
        <v>1.8933310419681615</v>
      </c>
      <c r="DG80" s="288">
        <v>1.8933310419681615</v>
      </c>
      <c r="DH80" s="288">
        <v>2.090218478386165</v>
      </c>
      <c r="DI80" s="288"/>
      <c r="DJ80" s="288"/>
      <c r="DK80" s="288">
        <v>0.30899834298118689</v>
      </c>
      <c r="DL80" s="288"/>
      <c r="DM80" s="288"/>
      <c r="DN80" s="288">
        <v>1.8741388567293757</v>
      </c>
      <c r="DO80" s="288">
        <v>1.8741388567293757</v>
      </c>
      <c r="DP80" s="288">
        <v>0.2426674746743849</v>
      </c>
      <c r="DQ80" s="288"/>
      <c r="DR80" s="288">
        <v>24.946340057636881</v>
      </c>
      <c r="DS80" s="288"/>
      <c r="DT80" s="288">
        <v>38.900597267759558</v>
      </c>
      <c r="DU80" s="288"/>
      <c r="DV80" s="288">
        <v>86.33743169398916</v>
      </c>
      <c r="DW80" s="288"/>
      <c r="DX80" s="288">
        <v>20</v>
      </c>
      <c r="DY80" s="288"/>
      <c r="DZ80" s="288">
        <v>4</v>
      </c>
      <c r="EA80" s="288"/>
      <c r="EB80" s="288">
        <v>7.9</v>
      </c>
      <c r="EC80" s="288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0" t="str">
        <f>IF((RD[[#This Row],[33 kV_Wind_F1_Ex]]-ES79)*165000&lt;=0,"",(RD[[#This Row],[33 kV_Wind_F1_Ex]]-ES79)*165000)</f>
        <v/>
      </c>
      <c r="FK80" s="291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7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1"/>
      <c r="FQ80" s="131">
        <f>IF((RD[[#This Row],[33kV_Solar_F4_Ex]]-EZ79)*225000&lt;=0,"",(RD[[#This Row],[33kV_Solar_F4_Ex]]-EZ79)*225000)</f>
        <v>69300.000000001557</v>
      </c>
      <c r="FR80" s="291">
        <f>IF((RD[[#This Row],[33kV_OG1_Ex]]-FA79)*1000&lt;=0,0,(RD[[#This Row],[33kV_OG1_Ex]]-FA79)*1000)</f>
        <v>193000</v>
      </c>
      <c r="FS80" s="227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7">
        <f>IF((RD[[#This Row],[220kV_Tx2_Ex]]-FD79)*800000&lt;=0,0,(RD[[#This Row],[220kV_Tx2_Ex]]-FD79)*800000)</f>
        <v>444799.9999999979</v>
      </c>
      <c r="FV80" s="291">
        <f>IF((RD[[#This Row],[220kV_TL_TVM_Ex]]-FE79)*1600000&lt;=0,0,(RD[[#This Row],[220kV_TL_TVM_Ex]]-FE79)*1600000)</f>
        <v>635199.99999998615</v>
      </c>
      <c r="FW80" s="291">
        <f>IF((RD[[#This Row],[220kV_C&amp;R_PQM_Ex]]-FF79)*1600000&lt;=0,"",(RD[[#This Row],[220kV_C&amp;R_PQM_Ex]]-FF79)*1600000)</f>
        <v>633600.00000000128</v>
      </c>
      <c r="FX80" s="227">
        <f>IFERROR(IF((RD[[#This Row],[220KV_C&amp;R_PQM_Im]]-FG79)*1600000&lt;=0,0,(RD[[#This Row],[220KV_C&amp;R_PQM_Im]]-FG79)*1600000),"")</f>
        <v>0</v>
      </c>
      <c r="FY80" s="227" t="str">
        <f>IFERROR(IF((RD[[#This Row],[33kV_Aux1_Im]]-FH79)*1000&lt;=0,"",(RD[[#This Row],[33kV_Aux1_Im]]-FH79)*1000),"")</f>
        <v/>
      </c>
      <c r="FZ80" s="227">
        <f>IF((RD[[#This Row],[33kV_Aux2_Im]]-FI79)*1000&lt;=0,"",(RD[[#This Row],[33kV_Aux2_Im]]-FI79)*1000)</f>
        <v>349.99999999999432</v>
      </c>
      <c r="GA80" s="291">
        <f>IFERROR(RD[[#This Row],[33kV_OG1_Energy (MWh)]]+RD[[#This Row],[33kV_OG2_Energy (MWh)]],"")</f>
        <v>640000</v>
      </c>
      <c r="GB80" s="291">
        <f>IFERROR(RD[[#This Row],[220kV_TL_TVM Energy (MWh)]]-RD[[#This Row],[220KV_C&amp;R_PQM_im (MWh)]],"")</f>
        <v>635199.99999998615</v>
      </c>
      <c r="GC80" s="228">
        <f>IFERROR(RD[[#This Row],[33 kV Total Export (MWH)]]/RD[[#This Row],[220 KV Net Export (MWh)]]-1,"")</f>
        <v>7.5566750629942891E-3</v>
      </c>
      <c r="GD80" s="229">
        <f>IFERROR((RD[[#This Row],[Sunset Time (POA&lt;20 W/m2)]]-RD[[#This Row],[Sunrise Time (POA&gt;20 W/m2)]])*24,0)</f>
        <v>11.5</v>
      </c>
      <c r="GE80" s="230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8">
        <v>3.1182918111888118</v>
      </c>
      <c r="DG81" s="288">
        <v>3.1182918111888118</v>
      </c>
      <c r="DH81" s="288">
        <v>2.6574942545201687</v>
      </c>
      <c r="DI81" s="288"/>
      <c r="DJ81" s="288"/>
      <c r="DK81" s="288">
        <v>0.41903644755244801</v>
      </c>
      <c r="DL81" s="288"/>
      <c r="DM81" s="288"/>
      <c r="DN81" s="288">
        <v>3.0240056979020999</v>
      </c>
      <c r="DO81" s="288">
        <v>3.0240056979020999</v>
      </c>
      <c r="DP81" s="288">
        <v>0.53463654265734284</v>
      </c>
      <c r="DQ81" s="288"/>
      <c r="DR81" s="288">
        <v>25.230917941585513</v>
      </c>
      <c r="DS81" s="288"/>
      <c r="DT81" s="288">
        <v>38.930860998463864</v>
      </c>
      <c r="DU81" s="288"/>
      <c r="DV81" s="288">
        <v>81.271367521367523</v>
      </c>
      <c r="DW81" s="288"/>
      <c r="DX81" s="288">
        <v>1</v>
      </c>
      <c r="DY81" s="288"/>
      <c r="DZ81" s="288">
        <v>4.8</v>
      </c>
      <c r="EA81" s="288"/>
      <c r="EB81" s="288">
        <v>9.4</v>
      </c>
      <c r="EC81" s="288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0" t="str">
        <f>IF((RD[[#This Row],[33 kV_Wind_F1_Ex]]-ES80)*165000&lt;=0,"",(RD[[#This Row],[33 kV_Wind_F1_Ex]]-ES80)*165000)</f>
        <v/>
      </c>
      <c r="FK81" s="291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7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1"/>
      <c r="FQ81" s="131">
        <f>IF((RD[[#This Row],[33kV_Solar_F4_Ex]]-EZ80)*225000&lt;=0,"",(RD[[#This Row],[33kV_Solar_F4_Ex]]-EZ80)*225000)</f>
        <v>85950.00000000112</v>
      </c>
      <c r="FR81" s="291">
        <f>IF((RD[[#This Row],[33kV_OG1_Ex]]-FA80)*1000&lt;=0,0,(RD[[#This Row],[33kV_OG1_Ex]]-FA80)*1000)</f>
        <v>272000</v>
      </c>
      <c r="FS81" s="227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7">
        <f>IF((RD[[#This Row],[220kV_Tx2_Ex]]-FD80)*800000&lt;=0,0,(RD[[#This Row],[220kV_Tx2_Ex]]-FD80)*800000)</f>
        <v>548000.00000000186</v>
      </c>
      <c r="FV81" s="291">
        <f>IF((RD[[#This Row],[220kV_TL_TVM_Ex]]-FE80)*1600000&lt;=0,0,(RD[[#This Row],[220kV_TL_TVM_Ex]]-FE80)*1600000)</f>
        <v>822400.00000001607</v>
      </c>
      <c r="FW81" s="291">
        <f>IF((RD[[#This Row],[220kV_C&amp;R_PQM_Ex]]-FF80)*1600000&lt;=0,"",(RD[[#This Row],[220kV_C&amp;R_PQM_Ex]]-FF80)*1600000)</f>
        <v>822400.00000001607</v>
      </c>
      <c r="FX81" s="227">
        <f>IFERROR(IF((RD[[#This Row],[220KV_C&amp;R_PQM_Im]]-FG80)*1600000&lt;=0,0,(RD[[#This Row],[220KV_C&amp;R_PQM_Im]]-FG80)*1600000),"")</f>
        <v>0</v>
      </c>
      <c r="FY81" s="227" t="str">
        <f>IFERROR(IF((RD[[#This Row],[33kV_Aux1_Im]]-FH80)*1000&lt;=0,"",(RD[[#This Row],[33kV_Aux1_Im]]-FH80)*1000),"")</f>
        <v/>
      </c>
      <c r="FZ81" s="227">
        <f>IF((RD[[#This Row],[33kV_Aux2_Im]]-FI80)*1000&lt;=0,"",(RD[[#This Row],[33kV_Aux2_Im]]-FI80)*1000)</f>
        <v>349.99999999999432</v>
      </c>
      <c r="GA81" s="291">
        <f>IFERROR(RD[[#This Row],[33kV_OG1_Energy (MWh)]]+RD[[#This Row],[33kV_OG2_Energy (MWh)]],"")</f>
        <v>827000</v>
      </c>
      <c r="GB81" s="291">
        <f>IFERROR(RD[[#This Row],[220kV_TL_TVM Energy (MWh)]]-RD[[#This Row],[220KV_C&amp;R_PQM_im (MWh)]],"")</f>
        <v>822400.00000001607</v>
      </c>
      <c r="GC81" s="228">
        <f>IFERROR(RD[[#This Row],[33 kV Total Export (MWH)]]/RD[[#This Row],[220 KV Net Export (MWh)]]-1,"")</f>
        <v>5.5933852139882223E-3</v>
      </c>
      <c r="GD81" s="229">
        <f>IFERROR((RD[[#This Row],[Sunset Time (POA&lt;20 W/m2)]]-RD[[#This Row],[Sunrise Time (POA&gt;20 W/m2)]])*24,0)</f>
        <v>11.9</v>
      </c>
      <c r="GE81" s="230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8">
        <v>4.4078642284798599</v>
      </c>
      <c r="DG82" s="288">
        <v>4.4078642284798599</v>
      </c>
      <c r="DH82" s="288">
        <v>4.2936880521817375</v>
      </c>
      <c r="DI82" s="288"/>
      <c r="DJ82" s="288"/>
      <c r="DK82" s="288">
        <v>0.60760427541208739</v>
      </c>
      <c r="DL82" s="288"/>
      <c r="DM82" s="288"/>
      <c r="DN82" s="288">
        <v>4.263847327152015</v>
      </c>
      <c r="DO82" s="288">
        <v>4.263847327152015</v>
      </c>
      <c r="DP82" s="288">
        <v>0.77011083447802253</v>
      </c>
      <c r="DQ82" s="288"/>
      <c r="DR82" s="288">
        <v>26.137408906882587</v>
      </c>
      <c r="DS82" s="288"/>
      <c r="DT82" s="288">
        <v>40.002590266853929</v>
      </c>
      <c r="DU82" s="288"/>
      <c r="DV82" s="288">
        <v>80.428651685393248</v>
      </c>
      <c r="DW82" s="288"/>
      <c r="DX82" s="288">
        <v>1</v>
      </c>
      <c r="DY82" s="288"/>
      <c r="DZ82" s="288">
        <v>6.4</v>
      </c>
      <c r="EA82" s="288"/>
      <c r="EB82" s="288">
        <v>13.8</v>
      </c>
      <c r="EC82" s="288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0" t="str">
        <f>IF((RD[[#This Row],[33 kV_Wind_F1_Ex]]-ES81)*165000&lt;=0,"",(RD[[#This Row],[33 kV_Wind_F1_Ex]]-ES81)*165000)</f>
        <v/>
      </c>
      <c r="FK82" s="291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7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1"/>
      <c r="FQ82" s="131">
        <f>IF((RD[[#This Row],[33kV_Solar_F4_Ex]]-EZ81)*225000&lt;=0,"",(RD[[#This Row],[33kV_Solar_F4_Ex]]-EZ81)*225000)</f>
        <v>126224.99999999838</v>
      </c>
      <c r="FR82" s="291">
        <f>IF((RD[[#This Row],[33kV_OG1_Ex]]-FA81)*1000&lt;=0,0,(RD[[#This Row],[33kV_OG1_Ex]]-FA81)*1000)</f>
        <v>397000</v>
      </c>
      <c r="FS82" s="227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7">
        <f>IF((RD[[#This Row],[220kV_Tx2_Ex]]-FD81)*800000&lt;=0,0,(RD[[#This Row],[220kV_Tx2_Ex]]-FD81)*800000)</f>
        <v>1032799.9999999974</v>
      </c>
      <c r="FV82" s="291">
        <f>IF((RD[[#This Row],[220kV_TL_TVM_Ex]]-FE81)*1600000&lt;=0,0,(RD[[#This Row],[220kV_TL_TVM_Ex]]-FE81)*1600000)</f>
        <v>1430399.9999999178</v>
      </c>
      <c r="FW82" s="291">
        <f>IF((RD[[#This Row],[220kV_C&amp;R_PQM_Ex]]-FF81)*1600000&lt;=0,"",(RD[[#This Row],[220kV_C&amp;R_PQM_Ex]]-FF81)*1600000)</f>
        <v>1431999.9999999709</v>
      </c>
      <c r="FX82" s="227">
        <f>IFERROR(IF((RD[[#This Row],[220KV_C&amp;R_PQM_Im]]-FG81)*1600000&lt;=0,0,(RD[[#This Row],[220KV_C&amp;R_PQM_Im]]-FG81)*1600000),"")</f>
        <v>0</v>
      </c>
      <c r="FY82" s="227" t="str">
        <f>IFERROR(IF((RD[[#This Row],[33kV_Aux1_Im]]-FH81)*1000&lt;=0,"",(RD[[#This Row],[33kV_Aux1_Im]]-FH81)*1000),"")</f>
        <v/>
      </c>
      <c r="FZ82" s="227">
        <f>IF((RD[[#This Row],[33kV_Aux2_Im]]-FI81)*1000&lt;=0,"",(RD[[#This Row],[33kV_Aux2_Im]]-FI81)*1000)</f>
        <v>370.00000000000455</v>
      </c>
      <c r="GA82" s="291">
        <f>IFERROR(RD[[#This Row],[33kV_OG1_Energy (MWh)]]+RD[[#This Row],[33kV_OG2_Energy (MWh)]],"")</f>
        <v>1440000</v>
      </c>
      <c r="GB82" s="291">
        <f>IFERROR(RD[[#This Row],[220kV_TL_TVM Energy (MWh)]]-RD[[#This Row],[220KV_C&amp;R_PQM_im (MWh)]],"")</f>
        <v>1430399.9999999178</v>
      </c>
      <c r="GC82" s="228">
        <f>IFERROR(RD[[#This Row],[33 kV Total Export (MWH)]]/RD[[#This Row],[220 KV Net Export (MWh)]]-1,"")</f>
        <v>6.7114093960309873E-3</v>
      </c>
      <c r="GD82" s="229">
        <f>IFERROR((RD[[#This Row],[Sunset Time (POA&lt;20 W/m2)]]-RD[[#This Row],[Sunrise Time (POA&gt;20 W/m2)]])*24,0)</f>
        <v>12.083333333333336</v>
      </c>
      <c r="GE82" s="230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8">
        <v>3.0624265733965657</v>
      </c>
      <c r="DG83" s="288">
        <v>3.0624265733965657</v>
      </c>
      <c r="DH83" s="288">
        <v>2.9095805100806484</v>
      </c>
      <c r="DI83" s="288"/>
      <c r="DJ83" s="288"/>
      <c r="DK83" s="288">
        <v>0.41663918224932273</v>
      </c>
      <c r="DL83" s="288"/>
      <c r="DM83" s="288"/>
      <c r="DN83" s="288">
        <v>2.9963562210930448</v>
      </c>
      <c r="DO83" s="288">
        <v>2.9963562210930448</v>
      </c>
      <c r="DP83" s="288">
        <v>0.53550040514905162</v>
      </c>
      <c r="DQ83" s="288"/>
      <c r="DR83" s="288">
        <v>25.00231182795703</v>
      </c>
      <c r="DS83" s="288"/>
      <c r="DT83" s="288">
        <v>38.930860998463864</v>
      </c>
      <c r="DU83" s="288"/>
      <c r="DV83" s="288">
        <v>81.537311385459503</v>
      </c>
      <c r="DW83" s="288"/>
      <c r="DX83" s="288">
        <v>3</v>
      </c>
      <c r="DY83" s="288"/>
      <c r="DZ83" s="288">
        <v>6.5</v>
      </c>
      <c r="EA83" s="288"/>
      <c r="EB83" s="288">
        <v>14.6</v>
      </c>
      <c r="EC83" s="288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0" t="str">
        <f>IF((RD[[#This Row],[33 kV_Wind_F1_Ex]]-ES82)*165000&lt;=0,"",(RD[[#This Row],[33 kV_Wind_F1_Ex]]-ES82)*165000)</f>
        <v/>
      </c>
      <c r="FK83" s="291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7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1"/>
      <c r="FQ83" s="131">
        <f>IF((RD[[#This Row],[33kV_Solar_F4_Ex]]-EZ82)*225000&lt;=0,"",(RD[[#This Row],[33kV_Solar_F4_Ex]]-EZ82)*225000)</f>
        <v>96299.999999999389</v>
      </c>
      <c r="FR83" s="291">
        <f>IF((RD[[#This Row],[33kV_OG1_Ex]]-FA82)*1000&lt;=0,0,(RD[[#This Row],[33kV_OG1_Ex]]-FA82)*1000)</f>
        <v>290000</v>
      </c>
      <c r="FS83" s="227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7">
        <f>IF((RD[[#This Row],[220kV_Tx2_Ex]]-FD82)*800000&lt;=0,0,(RD[[#This Row],[220kV_Tx2_Ex]]-FD82)*800000)</f>
        <v>1027200.0000000048</v>
      </c>
      <c r="FV83" s="291">
        <f>IF((RD[[#This Row],[220kV_TL_TVM_Ex]]-FE82)*1600000&lt;=0,0,(RD[[#This Row],[220kV_TL_TVM_Ex]]-FE82)*1600000)</f>
        <v>1288000.0000000109</v>
      </c>
      <c r="FW83" s="291">
        <f>IF((RD[[#This Row],[220kV_C&amp;R_PQM_Ex]]-FF82)*1600000&lt;=0,"",(RD[[#This Row],[220kV_C&amp;R_PQM_Ex]]-FF82)*1600000)</f>
        <v>1289600.0000000186</v>
      </c>
      <c r="FX83" s="227">
        <f>IFERROR(IF((RD[[#This Row],[220KV_C&amp;R_PQM_Im]]-FG82)*1600000&lt;=0,0,(RD[[#This Row],[220KV_C&amp;R_PQM_Im]]-FG82)*1600000),"")</f>
        <v>0</v>
      </c>
      <c r="FY83" s="227" t="str">
        <f>IFERROR(IF((RD[[#This Row],[33kV_Aux1_Im]]-FH82)*1000&lt;=0,"",(RD[[#This Row],[33kV_Aux1_Im]]-FH82)*1000),"")</f>
        <v/>
      </c>
      <c r="FZ83" s="227">
        <f>IF((RD[[#This Row],[33kV_Aux2_Im]]-FI82)*1000&lt;=0,"",(RD[[#This Row],[33kV_Aux2_Im]]-FI82)*1000)</f>
        <v>370.00000000000455</v>
      </c>
      <c r="GA83" s="291">
        <f>IFERROR(RD[[#This Row],[33kV_OG1_Energy (MWh)]]+RD[[#This Row],[33kV_OG2_Energy (MWh)]],"")</f>
        <v>1309000</v>
      </c>
      <c r="GB83" s="291">
        <f>IFERROR(RD[[#This Row],[220kV_TL_TVM Energy (MWh)]]-RD[[#This Row],[220KV_C&amp;R_PQM_im (MWh)]],"")</f>
        <v>1288000.0000000109</v>
      </c>
      <c r="GC83" s="228">
        <f>IFERROR(RD[[#This Row],[33 kV Total Export (MWH)]]/RD[[#This Row],[220 KV Net Export (MWh)]]-1,"")</f>
        <v>1.6304347826078258E-2</v>
      </c>
      <c r="GD83" s="229">
        <f>IFERROR((RD[[#This Row],[Sunset Time (POA&lt;20 W/m2)]]-RD[[#This Row],[Sunrise Time (POA&gt;20 W/m2)]])*24,0)</f>
        <v>12.283333333333335</v>
      </c>
      <c r="GE83" s="230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8">
        <v>4.4982830157534242</v>
      </c>
      <c r="DG84" s="288">
        <v>4.4982830157534242</v>
      </c>
      <c r="DH84" s="288">
        <v>4.2430944711848744</v>
      </c>
      <c r="DI84" s="288"/>
      <c r="DJ84" s="288"/>
      <c r="DK84" s="288">
        <v>0.62050050000000057</v>
      </c>
      <c r="DL84" s="288"/>
      <c r="DM84" s="288"/>
      <c r="DN84" s="288">
        <v>4.3530853561643843</v>
      </c>
      <c r="DO84" s="288">
        <v>4.3530853561643843</v>
      </c>
      <c r="DP84" s="288">
        <v>0.79219098493150797</v>
      </c>
      <c r="DQ84" s="288"/>
      <c r="DR84" s="288">
        <v>24.978395573997226</v>
      </c>
      <c r="DS84" s="288"/>
      <c r="DT84" s="288">
        <v>40.002590266853929</v>
      </c>
      <c r="DU84" s="288"/>
      <c r="DV84" s="288">
        <v>75.872540983606612</v>
      </c>
      <c r="DW84" s="288"/>
      <c r="DX84" s="288">
        <v>2</v>
      </c>
      <c r="DY84" s="288"/>
      <c r="DZ84" s="288">
        <v>7.7</v>
      </c>
      <c r="EA84" s="288"/>
      <c r="EB84" s="288">
        <v>14</v>
      </c>
      <c r="EC84" s="288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0" t="str">
        <f>IF((RD[[#This Row],[33 kV_Wind_F1_Ex]]-ES83)*165000&lt;=0,"",(RD[[#This Row],[33 kV_Wind_F1_Ex]]-ES83)*165000)</f>
        <v/>
      </c>
      <c r="FK84" s="291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7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1"/>
      <c r="FQ84" s="131">
        <f>IF((RD[[#This Row],[33kV_Solar_F4_Ex]]-EZ83)*225000&lt;=0,"",(RD[[#This Row],[33kV_Solar_F4_Ex]]-EZ83)*225000)</f>
        <v>122399.99999999932</v>
      </c>
      <c r="FR84" s="291">
        <f>IF((RD[[#This Row],[33kV_OG1_Ex]]-FA83)*1000&lt;=0,0,(RD[[#This Row],[33kV_OG1_Ex]]-FA83)*1000)</f>
        <v>371000</v>
      </c>
      <c r="FS84" s="227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7">
        <f>IF((RD[[#This Row],[220kV_Tx2_Ex]]-FD83)*800000&lt;=0,0,(RD[[#This Row],[220kV_Tx2_Ex]]-FD83)*800000)</f>
        <v>1165599.9999999949</v>
      </c>
      <c r="FV84" s="291">
        <f>IF((RD[[#This Row],[220kV_TL_TVM_Ex]]-FE83)*1600000&lt;=0,0,(RD[[#This Row],[220kV_TL_TVM_Ex]]-FE83)*1600000)</f>
        <v>1569599.9999999912</v>
      </c>
      <c r="FW84" s="291">
        <f>IF((RD[[#This Row],[220kV_C&amp;R_PQM_Ex]]-FF83)*1600000&lt;=0,"",(RD[[#This Row],[220kV_C&amp;R_PQM_Ex]]-FF83)*1600000)</f>
        <v>1571199.9999999988</v>
      </c>
      <c r="FX84" s="227">
        <f>IFERROR(IF((RD[[#This Row],[220KV_C&amp;R_PQM_Im]]-FG83)*1600000&lt;=0,0,(RD[[#This Row],[220KV_C&amp;R_PQM_Im]]-FG83)*1600000),"")</f>
        <v>0</v>
      </c>
      <c r="FY84" s="227" t="str">
        <f>IFERROR(IF((RD[[#This Row],[33kV_Aux1_Im]]-FH83)*1000&lt;=0,"",(RD[[#This Row],[33kV_Aux1_Im]]-FH83)*1000),"")</f>
        <v/>
      </c>
      <c r="FZ84" s="227">
        <f>IF((RD[[#This Row],[33kV_Aux2_Im]]-FI83)*1000&lt;=0,"",(RD[[#This Row],[33kV_Aux2_Im]]-FI83)*1000)</f>
        <v>349.99999999999432</v>
      </c>
      <c r="GA84" s="291">
        <f>IFERROR(RD[[#This Row],[33kV_OG1_Energy (MWh)]]+RD[[#This Row],[33kV_OG2_Energy (MWh)]],"")</f>
        <v>1569000</v>
      </c>
      <c r="GB84" s="291">
        <f>IFERROR(RD[[#This Row],[220kV_TL_TVM Energy (MWh)]]-RD[[#This Row],[220KV_C&amp;R_PQM_im (MWh)]],"")</f>
        <v>1569599.9999999912</v>
      </c>
      <c r="GC84" s="228">
        <f>IFERROR(RD[[#This Row],[33 kV Total Export (MWH)]]/RD[[#This Row],[220 KV Net Export (MWh)]]-1,"")</f>
        <v>-3.8226299693622234E-4</v>
      </c>
      <c r="GD84" s="229">
        <f>IFERROR((RD[[#This Row],[Sunset Time (POA&lt;20 W/m2)]]-RD[[#This Row],[Sunrise Time (POA&gt;20 W/m2)]])*24,0)</f>
        <v>12.150000000000002</v>
      </c>
      <c r="GE84" s="230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8">
        <v>5.0936891390374353</v>
      </c>
      <c r="DG85" s="288">
        <v>5.0936891390374353</v>
      </c>
      <c r="DH85" s="288">
        <v>5.4329690364444385</v>
      </c>
      <c r="DI85" s="288"/>
      <c r="DJ85" s="288"/>
      <c r="DK85" s="288">
        <v>0.71730192312834196</v>
      </c>
      <c r="DL85" s="288"/>
      <c r="DM85" s="288"/>
      <c r="DN85" s="288">
        <v>4.8395623355614941</v>
      </c>
      <c r="DO85" s="288">
        <v>4.8395623355614941</v>
      </c>
      <c r="DP85" s="288">
        <v>0.89766047927807391</v>
      </c>
      <c r="DQ85" s="288"/>
      <c r="DR85" s="288">
        <v>26.980773333333325</v>
      </c>
      <c r="DS85" s="288"/>
      <c r="DT85" s="288">
        <v>42</v>
      </c>
      <c r="DU85" s="288"/>
      <c r="DV85" s="288">
        <v>69.566035182679215</v>
      </c>
      <c r="DW85" s="288"/>
      <c r="DX85" s="288">
        <v>4</v>
      </c>
      <c r="DY85" s="288"/>
      <c r="DZ85" s="288">
        <v>6.6</v>
      </c>
      <c r="EA85" s="288"/>
      <c r="EB85" s="288">
        <v>15.5</v>
      </c>
      <c r="EC85" s="288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0" t="str">
        <f>IF((RD[[#This Row],[33 kV_Wind_F1_Ex]]-ES84)*165000&lt;=0,"",(RD[[#This Row],[33 kV_Wind_F1_Ex]]-ES84)*165000)</f>
        <v/>
      </c>
      <c r="FK85" s="291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7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1"/>
      <c r="FQ85" s="131">
        <f>IF((RD[[#This Row],[33kV_Solar_F4_Ex]]-EZ84)*225000&lt;=0,"",(RD[[#This Row],[33kV_Solar_F4_Ex]]-EZ84)*225000)</f>
        <v>123075.00000000253</v>
      </c>
      <c r="FR85" s="291">
        <f>IF((RD[[#This Row],[33kV_OG1_Ex]]-FA84)*1000&lt;=0,0,(RD[[#This Row],[33kV_OG1_Ex]]-FA84)*1000)</f>
        <v>345000</v>
      </c>
      <c r="FS85" s="227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7">
        <f>IF((RD[[#This Row],[220kV_Tx2_Ex]]-FD84)*800000&lt;=0,0,(RD[[#This Row],[220kV_Tx2_Ex]]-FD84)*800000)</f>
        <v>850400.00000000186</v>
      </c>
      <c r="FV85" s="291">
        <f>IF((RD[[#This Row],[220kV_TL_TVM_Ex]]-FE84)*1600000&lt;=0,0,(RD[[#This Row],[220kV_TL_TVM_Ex]]-FE84)*1600000)</f>
        <v>1192000.0000000072</v>
      </c>
      <c r="FW85" s="291">
        <f>IF((RD[[#This Row],[220kV_C&amp;R_PQM_Ex]]-FF84)*1600000&lt;=0,"",(RD[[#This Row],[220kV_C&amp;R_PQM_Ex]]-FF84)*1600000)</f>
        <v>1196799.9999999846</v>
      </c>
      <c r="FX85" s="227">
        <f>IFERROR(IF((RD[[#This Row],[220KV_C&amp;R_PQM_Im]]-FG84)*1600000&lt;=0,0,(RD[[#This Row],[220KV_C&amp;R_PQM_Im]]-FG84)*1600000),"")</f>
        <v>0</v>
      </c>
      <c r="FY85" s="227" t="str">
        <f>IFERROR(IF((RD[[#This Row],[33kV_Aux1_Im]]-FH84)*1000&lt;=0,"",(RD[[#This Row],[33kV_Aux1_Im]]-FH84)*1000),"")</f>
        <v/>
      </c>
      <c r="FZ85" s="227">
        <f>IF((RD[[#This Row],[33kV_Aux2_Im]]-FI84)*1000&lt;=0,"",(RD[[#This Row],[33kV_Aux2_Im]]-FI84)*1000)</f>
        <v>349.99999999999432</v>
      </c>
      <c r="GA85" s="291">
        <f>IFERROR(RD[[#This Row],[33kV_OG1_Energy (MWh)]]+RD[[#This Row],[33kV_OG2_Energy (MWh)]],"")</f>
        <v>1202000</v>
      </c>
      <c r="GB85" s="291">
        <f>IFERROR(RD[[#This Row],[220kV_TL_TVM Energy (MWh)]]-RD[[#This Row],[220KV_C&amp;R_PQM_im (MWh)]],"")</f>
        <v>1192000.0000000072</v>
      </c>
      <c r="GC85" s="228">
        <f>IFERROR(RD[[#This Row],[33 kV Total Export (MWH)]]/RD[[#This Row],[220 KV Net Export (MWh)]]-1,"")</f>
        <v>8.3892617449603524E-3</v>
      </c>
      <c r="GD85" s="229">
        <f>IFERROR((RD[[#This Row],[Sunset Time (POA&lt;20 W/m2)]]-RD[[#This Row],[Sunrise Time (POA&gt;20 W/m2)]])*24,0)</f>
        <v>12.450000000000001</v>
      </c>
      <c r="GE85" s="230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8">
        <v>5.0297034367971225</v>
      </c>
      <c r="DG86" s="288">
        <v>5.0297034367971225</v>
      </c>
      <c r="DH86" s="288">
        <v>4.8786011927223765</v>
      </c>
      <c r="DI86" s="288"/>
      <c r="DJ86" s="288"/>
      <c r="DK86" s="288">
        <v>0.91704425101214515</v>
      </c>
      <c r="DL86" s="288"/>
      <c r="DM86" s="288"/>
      <c r="DN86" s="288">
        <v>4.7984411201079658</v>
      </c>
      <c r="DO86" s="288">
        <v>4.7984411201079658</v>
      </c>
      <c r="DP86" s="288">
        <v>0.70679736842105201</v>
      </c>
      <c r="DQ86" s="288"/>
      <c r="DR86" s="288">
        <v>27.067398921832886</v>
      </c>
      <c r="DS86" s="288"/>
      <c r="DT86" s="288">
        <v>44.439593964577696</v>
      </c>
      <c r="DU86" s="288"/>
      <c r="DV86" s="288">
        <v>72.464305177111711</v>
      </c>
      <c r="DW86" s="288"/>
      <c r="DX86" s="288">
        <v>2</v>
      </c>
      <c r="DY86" s="288"/>
      <c r="DZ86" s="288">
        <v>6.8</v>
      </c>
      <c r="EA86" s="288"/>
      <c r="EB86" s="288">
        <v>13.7</v>
      </c>
      <c r="EC86" s="288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0" t="str">
        <f>IF((RD[[#This Row],[33 kV_Wind_F1_Ex]]-ES85)*165000&lt;=0,"",(RD[[#This Row],[33 kV_Wind_F1_Ex]]-ES85)*165000)</f>
        <v/>
      </c>
      <c r="FK86" s="291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7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1"/>
      <c r="FQ86" s="131">
        <f>IF((RD[[#This Row],[33kV_Solar_F4_Ex]]-EZ85)*225000&lt;=0,"",(RD[[#This Row],[33kV_Solar_F4_Ex]]-EZ85)*225000)</f>
        <v>129824.99999999959</v>
      </c>
      <c r="FR86" s="291">
        <f>IF((RD[[#This Row],[33kV_OG1_Ex]]-FA85)*1000&lt;=0,0,(RD[[#This Row],[33kV_OG1_Ex]]-FA85)*1000)</f>
        <v>400000</v>
      </c>
      <c r="FS86" s="227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7">
        <f>IF((RD[[#This Row],[220kV_Tx2_Ex]]-FD85)*800000&lt;=0,0,(RD[[#This Row],[220kV_Tx2_Ex]]-FD85)*800000)</f>
        <v>936000.0000000014</v>
      </c>
      <c r="FV86" s="291">
        <f>IF((RD[[#This Row],[220kV_TL_TVM_Ex]]-FE85)*1600000&lt;=0,0,(RD[[#This Row],[220kV_TL_TVM_Ex]]-FE85)*1600000)</f>
        <v>1339200.0000000736</v>
      </c>
      <c r="FW86" s="291">
        <f>IF((RD[[#This Row],[220kV_C&amp;R_PQM_Ex]]-FF85)*1600000&lt;=0,"",(RD[[#This Row],[220kV_C&amp;R_PQM_Ex]]-FF85)*1600000)</f>
        <v>1337600.0000000205</v>
      </c>
      <c r="FX86" s="227">
        <f>IFERROR(IF((RD[[#This Row],[220KV_C&amp;R_PQM_Im]]-FG85)*1600000&lt;=0,0,(RD[[#This Row],[220KV_C&amp;R_PQM_Im]]-FG85)*1600000),"")</f>
        <v>0</v>
      </c>
      <c r="FY86" s="227" t="str">
        <f>IFERROR(IF((RD[[#This Row],[33kV_Aux1_Im]]-FH85)*1000&lt;=0,"",(RD[[#This Row],[33kV_Aux1_Im]]-FH85)*1000),"")</f>
        <v/>
      </c>
      <c r="FZ86" s="227">
        <f>IF((RD[[#This Row],[33kV_Aux2_Im]]-FI85)*1000&lt;=0,"",(RD[[#This Row],[33kV_Aux2_Im]]-FI85)*1000)</f>
        <v>380.00000000002387</v>
      </c>
      <c r="GA86" s="291">
        <f>IFERROR(RD[[#This Row],[33kV_OG1_Energy (MWh)]]+RD[[#This Row],[33kV_OG2_Energy (MWh)]],"")</f>
        <v>1346000</v>
      </c>
      <c r="GB86" s="291">
        <f>IFERROR(RD[[#This Row],[220kV_TL_TVM Energy (MWh)]]-RD[[#This Row],[220KV_C&amp;R_PQM_im (MWh)]],"")</f>
        <v>1339200.0000000736</v>
      </c>
      <c r="GC86" s="228">
        <f>IFERROR(RD[[#This Row],[33 kV Total Export (MWH)]]/RD[[#This Row],[220 KV Net Export (MWh)]]-1,"")</f>
        <v>5.0776583034095601E-3</v>
      </c>
      <c r="GD86" s="229">
        <f>IFERROR((RD[[#This Row],[Sunset Time (POA&lt;20 W/m2)]]-RD[[#This Row],[Sunrise Time (POA&gt;20 W/m2)]])*24,0)</f>
        <v>12.333333333333332</v>
      </c>
      <c r="GE86" s="230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8">
        <v>5.1659388183041699</v>
      </c>
      <c r="DG87" s="288">
        <v>5.1659388183041699</v>
      </c>
      <c r="DH87" s="288">
        <v>5.7821746287061924</v>
      </c>
      <c r="DI87" s="288"/>
      <c r="DJ87" s="288"/>
      <c r="DK87" s="288">
        <v>0.9537214943921043</v>
      </c>
      <c r="DL87" s="288"/>
      <c r="DM87" s="288"/>
      <c r="DN87" s="288">
        <v>4.9951919353970391</v>
      </c>
      <c r="DO87" s="288">
        <v>4.9951919353970391</v>
      </c>
      <c r="DP87" s="288">
        <v>0.74772012427097323</v>
      </c>
      <c r="DQ87" s="288"/>
      <c r="DR87" s="288">
        <v>27.999986522911037</v>
      </c>
      <c r="DS87" s="288"/>
      <c r="DT87" s="288">
        <v>45.503279303882167</v>
      </c>
      <c r="DU87" s="288"/>
      <c r="DV87" s="288">
        <v>71.194686648501275</v>
      </c>
      <c r="DW87" s="288"/>
      <c r="DX87" s="288">
        <v>0</v>
      </c>
      <c r="DY87" s="288"/>
      <c r="DZ87" s="288">
        <v>8.3000000000000007</v>
      </c>
      <c r="EA87" s="288"/>
      <c r="EB87" s="288">
        <v>13.7</v>
      </c>
      <c r="EC87" s="288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0" t="str">
        <f>IF((RD[[#This Row],[33 kV_Wind_F1_Ex]]-ES86)*165000&lt;=0,"",(RD[[#This Row],[33 kV_Wind_F1_Ex]]-ES86)*165000)</f>
        <v/>
      </c>
      <c r="FK87" s="291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7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1"/>
      <c r="FQ87" s="131">
        <f>IF((RD[[#This Row],[33kV_Solar_F4_Ex]]-EZ86)*225000&lt;=0,"",(RD[[#This Row],[33kV_Solar_F4_Ex]]-EZ86)*225000)</f>
        <v>137475.00000000096</v>
      </c>
      <c r="FR87" s="291">
        <f>IF((RD[[#This Row],[33kV_OG1_Ex]]-FA86)*1000&lt;=0,0,(RD[[#This Row],[33kV_OG1_Ex]]-FA86)*1000)</f>
        <v>357000</v>
      </c>
      <c r="FS87" s="227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7">
        <f>IF((RD[[#This Row],[220kV_Tx2_Ex]]-FD86)*800000&lt;=0,0,(RD[[#This Row],[220kV_Tx2_Ex]]-FD86)*800000)</f>
        <v>1101599.9999999963</v>
      </c>
      <c r="FV87" s="291">
        <f>IF((RD[[#This Row],[220kV_TL_TVM_Ex]]-FE86)*1600000&lt;=0,0,(RD[[#This Row],[220kV_TL_TVM_Ex]]-FE86)*1600000)</f>
        <v>1454399.999999987</v>
      </c>
      <c r="FW87" s="291">
        <f>IF((RD[[#This Row],[220kV_C&amp;R_PQM_Ex]]-FF86)*1600000&lt;=0,"",(RD[[#This Row],[220kV_C&amp;R_PQM_Ex]]-FF86)*1600000)</f>
        <v>1459200.0000000098</v>
      </c>
      <c r="FX87" s="227">
        <f>IFERROR(IF((RD[[#This Row],[220KV_C&amp;R_PQM_Im]]-FG86)*1600000&lt;=0,0,(RD[[#This Row],[220KV_C&amp;R_PQM_Im]]-FG86)*1600000),"")</f>
        <v>0</v>
      </c>
      <c r="FY87" s="227" t="str">
        <f>IFERROR(IF((RD[[#This Row],[33kV_Aux1_Im]]-FH86)*1000&lt;=0,"",(RD[[#This Row],[33kV_Aux1_Im]]-FH86)*1000),"")</f>
        <v/>
      </c>
      <c r="FZ87" s="227">
        <f>IF((RD[[#This Row],[33kV_Aux2_Im]]-FI86)*1000&lt;=0,"",(RD[[#This Row],[33kV_Aux2_Im]]-FI86)*1000)</f>
        <v>379.99999999999545</v>
      </c>
      <c r="GA87" s="291">
        <f>IFERROR(RD[[#This Row],[33kV_OG1_Energy (MWh)]]+RD[[#This Row],[33kV_OG2_Energy (MWh)]],"")</f>
        <v>1467000</v>
      </c>
      <c r="GB87" s="291">
        <f>IFERROR(RD[[#This Row],[220kV_TL_TVM Energy (MWh)]]-RD[[#This Row],[220KV_C&amp;R_PQM_im (MWh)]],"")</f>
        <v>1454399.999999987</v>
      </c>
      <c r="GC87" s="228">
        <f>IFERROR(RD[[#This Row],[33 kV Total Export (MWH)]]/RD[[#This Row],[220 KV Net Export (MWh)]]-1,"")</f>
        <v>8.6633663366426639E-3</v>
      </c>
      <c r="GD87" s="229">
        <f>IFERROR((RD[[#This Row],[Sunset Time (POA&lt;20 W/m2)]]-RD[[#This Row],[Sunrise Time (POA&gt;20 W/m2)]])*24,0)</f>
        <v>12.366666666666665</v>
      </c>
      <c r="GE87" s="230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8">
        <v>4.2553780813008109</v>
      </c>
      <c r="DG88" s="288">
        <v>4.2553780813008109</v>
      </c>
      <c r="DH88" s="288">
        <v>4.5816948540245575</v>
      </c>
      <c r="DI88" s="288"/>
      <c r="DJ88" s="288"/>
      <c r="DK88" s="288">
        <v>0.79407638911472411</v>
      </c>
      <c r="DL88" s="288"/>
      <c r="DM88" s="288"/>
      <c r="DN88" s="288">
        <v>4.1505761154019885</v>
      </c>
      <c r="DO88" s="288">
        <v>4.1505761154019885</v>
      </c>
      <c r="DP88" s="288">
        <v>0.61395628545618763</v>
      </c>
      <c r="DQ88" s="288"/>
      <c r="DR88" s="288">
        <v>27.259836289222392</v>
      </c>
      <c r="DS88" s="288"/>
      <c r="DT88" s="288">
        <v>42.575584424898501</v>
      </c>
      <c r="DU88" s="288"/>
      <c r="DV88" s="288">
        <v>74</v>
      </c>
      <c r="DW88" s="288"/>
      <c r="DX88" s="288">
        <v>3</v>
      </c>
      <c r="DY88" s="288"/>
      <c r="DZ88" s="288">
        <v>7.2</v>
      </c>
      <c r="EA88" s="288"/>
      <c r="EB88" s="288">
        <v>16.3</v>
      </c>
      <c r="EC88" s="288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0" t="str">
        <f>IF((RD[[#This Row],[33 kV_Wind_F1_Ex]]-ES87)*165000&lt;=0,"",(RD[[#This Row],[33 kV_Wind_F1_Ex]]-ES87)*165000)</f>
        <v/>
      </c>
      <c r="FK88" s="291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7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1"/>
      <c r="FQ88" s="131">
        <f>IF((RD[[#This Row],[33kV_Solar_F4_Ex]]-EZ87)*225000&lt;=0,"",(RD[[#This Row],[33kV_Solar_F4_Ex]]-EZ87)*225000)</f>
        <v>134099.99999999761</v>
      </c>
      <c r="FR88" s="291">
        <f>IF((RD[[#This Row],[33kV_OG1_Ex]]-FA87)*1000&lt;=0,0,(RD[[#This Row],[33kV_OG1_Ex]]-FA87)*1000)</f>
        <v>387000</v>
      </c>
      <c r="FS88" s="227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7">
        <f>IF((RD[[#This Row],[220kV_Tx2_Ex]]-FD87)*800000&lt;=0,0,(RD[[#This Row],[220kV_Tx2_Ex]]-FD87)*800000)</f>
        <v>1096000.0000000037</v>
      </c>
      <c r="FV88" s="291">
        <f>IF((RD[[#This Row],[220kV_TL_TVM_Ex]]-FE87)*1600000&lt;=0,0,(RD[[#This Row],[220kV_TL_TVM_Ex]]-FE87)*1600000)</f>
        <v>1484799.9999999956</v>
      </c>
      <c r="FW88" s="291">
        <f>IF((RD[[#This Row],[220kV_C&amp;R_PQM_Ex]]-FF87)*1600000&lt;=0,"",(RD[[#This Row],[220kV_C&amp;R_PQM_Ex]]-FF87)*1600000)</f>
        <v>1486400.0000000033</v>
      </c>
      <c r="FX88" s="227">
        <f>IFERROR(IF((RD[[#This Row],[220KV_C&amp;R_PQM_Im]]-FG87)*1600000&lt;=0,0,(RD[[#This Row],[220KV_C&amp;R_PQM_Im]]-FG87)*1600000),"")</f>
        <v>0</v>
      </c>
      <c r="FY88" s="227" t="str">
        <f>IFERROR(IF((RD[[#This Row],[33kV_Aux1_Im]]-FH87)*1000&lt;=0,"",(RD[[#This Row],[33kV_Aux1_Im]]-FH87)*1000),"")</f>
        <v/>
      </c>
      <c r="FZ88" s="227">
        <f>IF((RD[[#This Row],[33kV_Aux2_Im]]-FI87)*1000&lt;=0,"",(RD[[#This Row],[33kV_Aux2_Im]]-FI87)*1000)</f>
        <v>379.99999999999545</v>
      </c>
      <c r="GA88" s="291">
        <f>IFERROR(RD[[#This Row],[33kV_OG1_Energy (MWh)]]+RD[[#This Row],[33kV_OG2_Energy (MWh)]],"")</f>
        <v>1493000</v>
      </c>
      <c r="GB88" s="291">
        <f>IFERROR(RD[[#This Row],[220kV_TL_TVM Energy (MWh)]]-RD[[#This Row],[220KV_C&amp;R_PQM_im (MWh)]],"")</f>
        <v>1484799.9999999956</v>
      </c>
      <c r="GC88" s="228">
        <f>IFERROR(RD[[#This Row],[33 kV Total Export (MWH)]]/RD[[#This Row],[220 KV Net Export (MWh)]]-1,"")</f>
        <v>5.5226293103478596E-3</v>
      </c>
      <c r="GD88" s="229">
        <f>IFERROR((RD[[#This Row],[Sunset Time (POA&lt;20 W/m2)]]-RD[[#This Row],[Sunrise Time (POA&gt;20 W/m2)]])*24,0)</f>
        <v>12.283333333333335</v>
      </c>
      <c r="GE88" s="230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8">
        <v>5.6544641655140637</v>
      </c>
      <c r="DG89" s="288">
        <v>5.6544641655140637</v>
      </c>
      <c r="DH89" s="288">
        <v>5.3577850783771321</v>
      </c>
      <c r="DI89" s="288"/>
      <c r="DJ89" s="288"/>
      <c r="DK89" s="288">
        <v>1.0210672793914246</v>
      </c>
      <c r="DL89" s="288"/>
      <c r="DM89" s="288"/>
      <c r="DN89" s="288">
        <v>5.4041040912863059</v>
      </c>
      <c r="DO89" s="288">
        <v>5.4041040912863059</v>
      </c>
      <c r="DP89" s="288">
        <v>0.79658136837252169</v>
      </c>
      <c r="DQ89" s="288"/>
      <c r="DR89" s="288">
        <v>28.232406639004111</v>
      </c>
      <c r="DS89" s="288"/>
      <c r="DT89" s="288">
        <v>49.024627179836536</v>
      </c>
      <c r="DU89" s="288"/>
      <c r="DV89" s="288">
        <v>67.283931133429093</v>
      </c>
      <c r="DW89" s="288"/>
      <c r="DX89" s="288">
        <v>0</v>
      </c>
      <c r="DY89" s="288"/>
      <c r="DZ89" s="288">
        <v>7.3</v>
      </c>
      <c r="EA89" s="288"/>
      <c r="EB89" s="288">
        <v>15.4</v>
      </c>
      <c r="EC89" s="288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0" t="str">
        <f>IF((RD[[#This Row],[33 kV_Wind_F1_Ex]]-ES88)*165000&lt;=0,"",(RD[[#This Row],[33 kV_Wind_F1_Ex]]-ES88)*165000)</f>
        <v/>
      </c>
      <c r="FK89" s="291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7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1"/>
      <c r="FQ89" s="131">
        <f>IF((RD[[#This Row],[33kV_Solar_F4_Ex]]-EZ88)*225000&lt;=0,"",(RD[[#This Row],[33kV_Solar_F4_Ex]]-EZ88)*225000)</f>
        <v>156825.00000000061</v>
      </c>
      <c r="FR89" s="291">
        <f>IF((RD[[#This Row],[33kV_OG1_Ex]]-FA88)*1000&lt;=0,0,(RD[[#This Row],[33kV_OG1_Ex]]-FA88)*1000)</f>
        <v>466000</v>
      </c>
      <c r="FS89" s="227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7">
        <f>IF((RD[[#This Row],[220kV_Tx2_Ex]]-FD88)*800000&lt;=0,0,(RD[[#This Row],[220kV_Tx2_Ex]]-FD88)*800000)</f>
        <v>1048799.9999999942</v>
      </c>
      <c r="FV89" s="291">
        <f>IF((RD[[#This Row],[220kV_TL_TVM_Ex]]-FE88)*1600000&lt;=0,0,(RD[[#This Row],[220kV_TL_TVM_Ex]]-FE88)*1600000)</f>
        <v>1519999.9999999818</v>
      </c>
      <c r="FW89" s="291">
        <f>IF((RD[[#This Row],[220kV_C&amp;R_PQM_Ex]]-FF88)*1600000&lt;=0,"",(RD[[#This Row],[220kV_C&amp;R_PQM_Ex]]-FF88)*1600000)</f>
        <v>1516799.9999999665</v>
      </c>
      <c r="FX89" s="227">
        <f>IFERROR(IF((RD[[#This Row],[220KV_C&amp;R_PQM_Im]]-FG88)*1600000&lt;=0,0,(RD[[#This Row],[220KV_C&amp;R_PQM_Im]]-FG88)*1600000),"")</f>
        <v>0</v>
      </c>
      <c r="FY89" s="227" t="str">
        <f>IFERROR(IF((RD[[#This Row],[33kV_Aux1_Im]]-FH88)*1000&lt;=0,"",(RD[[#This Row],[33kV_Aux1_Im]]-FH88)*1000),"")</f>
        <v/>
      </c>
      <c r="FZ89" s="227">
        <f>IF((RD[[#This Row],[33kV_Aux2_Im]]-FI88)*1000&lt;=0,"",(RD[[#This Row],[33kV_Aux2_Im]]-FI88)*1000)</f>
        <v>370.00000000000455</v>
      </c>
      <c r="GA89" s="291">
        <f>IFERROR(RD[[#This Row],[33kV_OG1_Energy (MWh)]]+RD[[#This Row],[33kV_OG2_Energy (MWh)]],"")</f>
        <v>1529000</v>
      </c>
      <c r="GB89" s="291">
        <f>IFERROR(RD[[#This Row],[220kV_TL_TVM Energy (MWh)]]-RD[[#This Row],[220KV_C&amp;R_PQM_im (MWh)]],"")</f>
        <v>1519999.9999999818</v>
      </c>
      <c r="GC89" s="228">
        <f>IFERROR(RD[[#This Row],[33 kV Total Export (MWH)]]/RD[[#This Row],[220 KV Net Export (MWh)]]-1,"")</f>
        <v>5.9210526315909284E-3</v>
      </c>
      <c r="GD89" s="229">
        <f>IFERROR((RD[[#This Row],[Sunset Time (POA&lt;20 W/m2)]]-RD[[#This Row],[Sunrise Time (POA&gt;20 W/m2)]])*24,0)</f>
        <v>12.033333333333333</v>
      </c>
      <c r="GE89" s="230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8">
        <v>3.8798563628663039</v>
      </c>
      <c r="DG90" s="288">
        <v>3.8798563628663039</v>
      </c>
      <c r="DH90" s="288">
        <v>4.015707888888886</v>
      </c>
      <c r="DI90" s="288"/>
      <c r="DJ90" s="288"/>
      <c r="DK90" s="288">
        <v>0.70138207119963414</v>
      </c>
      <c r="DL90" s="288"/>
      <c r="DM90" s="288"/>
      <c r="DN90" s="288">
        <v>3.78937631959707</v>
      </c>
      <c r="DO90" s="288">
        <v>3.78937631959707</v>
      </c>
      <c r="DP90" s="288">
        <v>0.54040000457875415</v>
      </c>
      <c r="DQ90" s="288"/>
      <c r="DR90" s="288">
        <v>26.333360655737689</v>
      </c>
      <c r="DS90" s="288"/>
      <c r="DT90" s="288">
        <v>38.900597267759558</v>
      </c>
      <c r="DU90" s="288"/>
      <c r="DV90" s="288">
        <v>75.872540983606612</v>
      </c>
      <c r="DW90" s="288"/>
      <c r="DX90" s="288">
        <v>4</v>
      </c>
      <c r="DY90" s="288"/>
      <c r="DZ90" s="288">
        <v>6.4</v>
      </c>
      <c r="EA90" s="288"/>
      <c r="EB90" s="288">
        <v>16.100000000000001</v>
      </c>
      <c r="EC90" s="288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0" t="str">
        <f>IF((RD[[#This Row],[33 kV_Wind_F1_Ex]]-ES89)*165000&lt;=0,"",(RD[[#This Row],[33 kV_Wind_F1_Ex]]-ES89)*165000)</f>
        <v/>
      </c>
      <c r="FK90" s="291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7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1"/>
      <c r="FQ90" s="131">
        <f>IF((RD[[#This Row],[33kV_Solar_F4_Ex]]-EZ89)*225000&lt;=0,"",(RD[[#This Row],[33kV_Solar_F4_Ex]]-EZ89)*225000)</f>
        <v>124424.99999999939</v>
      </c>
      <c r="FR90" s="291">
        <f>IF((RD[[#This Row],[33kV_OG1_Ex]]-FA89)*1000&lt;=0,0,(RD[[#This Row],[33kV_OG1_Ex]]-FA89)*1000)</f>
        <v>365000</v>
      </c>
      <c r="FS90" s="227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7">
        <f>IF((RD[[#This Row],[220kV_Tx2_Ex]]-FD89)*800000&lt;=0,0,(RD[[#This Row],[220kV_Tx2_Ex]]-FD89)*800000)</f>
        <v>1024000.0000000009</v>
      </c>
      <c r="FV90" s="291">
        <f>IF((RD[[#This Row],[220kV_TL_TVM_Ex]]-FE89)*1600000&lt;=0,0,(RD[[#This Row],[220kV_TL_TVM_Ex]]-FE89)*1600000)</f>
        <v>1388799.9999999921</v>
      </c>
      <c r="FW90" s="291">
        <f>IF((RD[[#This Row],[220kV_C&amp;R_PQM_Ex]]-FF89)*1600000&lt;=0,"",(RD[[#This Row],[220kV_C&amp;R_PQM_Ex]]-FF89)*1600000)</f>
        <v>1392000.0000000072</v>
      </c>
      <c r="FX90" s="227">
        <f>IFERROR(IF((RD[[#This Row],[220KV_C&amp;R_PQM_Im]]-FG89)*1600000&lt;=0,0,(RD[[#This Row],[220KV_C&amp;R_PQM_Im]]-FG89)*1600000),"")</f>
        <v>0</v>
      </c>
      <c r="FY90" s="227" t="str">
        <f>IFERROR(IF((RD[[#This Row],[33kV_Aux1_Im]]-FH89)*1000&lt;=0,"",(RD[[#This Row],[33kV_Aux1_Im]]-FH89)*1000),"")</f>
        <v/>
      </c>
      <c r="FZ90" s="227">
        <f>IF((RD[[#This Row],[33kV_Aux2_Im]]-FI89)*1000&lt;=0,"",(RD[[#This Row],[33kV_Aux2_Im]]-FI89)*1000)</f>
        <v>349.99999999999432</v>
      </c>
      <c r="GA90" s="291">
        <f>IFERROR(RD[[#This Row],[33kV_OG1_Energy (MWh)]]+RD[[#This Row],[33kV_OG2_Energy (MWh)]],"")</f>
        <v>1399000</v>
      </c>
      <c r="GB90" s="291">
        <f>IFERROR(RD[[#This Row],[220kV_TL_TVM Energy (MWh)]]-RD[[#This Row],[220KV_C&amp;R_PQM_im (MWh)]],"")</f>
        <v>1388799.9999999921</v>
      </c>
      <c r="GC90" s="228">
        <f>IFERROR(RD[[#This Row],[33 kV Total Export (MWH)]]/RD[[#This Row],[220 KV Net Export (MWh)]]-1,"")</f>
        <v>7.3444700460887358E-3</v>
      </c>
      <c r="GD90" s="229">
        <f>IFERROR((RD[[#This Row],[Sunset Time (POA&lt;20 W/m2)]]-RD[[#This Row],[Sunrise Time (POA&gt;20 W/m2)]])*24,0)</f>
        <v>12.116666666666669</v>
      </c>
      <c r="GE90" s="230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8">
        <v>3.6360969841700581</v>
      </c>
      <c r="DG91" s="288">
        <v>3.6444089094399303</v>
      </c>
      <c r="DH91" s="288">
        <v>3.4956867941849805</v>
      </c>
      <c r="DI91" s="288"/>
      <c r="DJ91" s="288"/>
      <c r="DK91" s="288">
        <v>0.64104403139114707</v>
      </c>
      <c r="DL91" s="288"/>
      <c r="DM91" s="288"/>
      <c r="DN91" s="288">
        <v>3.5525148881338722</v>
      </c>
      <c r="DO91" s="288">
        <v>3.5523408322041541</v>
      </c>
      <c r="DP91" s="288">
        <v>0.63878611741293601</v>
      </c>
      <c r="DQ91" s="288"/>
      <c r="DR91" s="288">
        <v>24.335386702849359</v>
      </c>
      <c r="DS91" s="288"/>
      <c r="DT91" s="288">
        <v>37.638093351424743</v>
      </c>
      <c r="DU91" s="288"/>
      <c r="DV91" s="288">
        <v>84.697421981004126</v>
      </c>
      <c r="DW91" s="288"/>
      <c r="DX91" s="288">
        <v>69.599999999999994</v>
      </c>
      <c r="DY91" s="288"/>
      <c r="DZ91" s="288">
        <v>7</v>
      </c>
      <c r="EA91" s="288"/>
      <c r="EB91" s="288">
        <v>17.2</v>
      </c>
      <c r="EC91" s="288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0" t="str">
        <f>IF((RD[[#This Row],[33 kV_Wind_F1_Ex]]-ES90)*165000&lt;=0,"",(RD[[#This Row],[33 kV_Wind_F1_Ex]]-ES90)*165000)</f>
        <v/>
      </c>
      <c r="FK91" s="291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7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1"/>
      <c r="FQ91" s="131">
        <f>IF((RD[[#This Row],[33kV_Solar_F4_Ex]]-EZ90)*225000&lt;=0,"",(RD[[#This Row],[33kV_Solar_F4_Ex]]-EZ90)*225000)</f>
        <v>102600.00000000068</v>
      </c>
      <c r="FR91" s="291">
        <f>IF((RD[[#This Row],[33kV_OG1_Ex]]-FA90)*1000&lt;=0,0,(RD[[#This Row],[33kV_OG1_Ex]]-FA90)*1000)</f>
        <v>305000</v>
      </c>
      <c r="FS91" s="227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7">
        <f>IF((RD[[#This Row],[220kV_Tx2_Ex]]-FD90)*800000&lt;=0,0,(RD[[#This Row],[220kV_Tx2_Ex]]-FD90)*800000)</f>
        <v>1135200.0000000088</v>
      </c>
      <c r="FV91" s="291">
        <f>IF((RD[[#This Row],[220kV_TL_TVM_Ex]]-FE90)*1600000&lt;=0,0,(RD[[#This Row],[220kV_TL_TVM_Ex]]-FE90)*1600000)</f>
        <v>1443199.9999999788</v>
      </c>
      <c r="FW91" s="291">
        <f>IF((RD[[#This Row],[220kV_C&amp;R_PQM_Ex]]-FF90)*1600000&lt;=0,"",(RD[[#This Row],[220kV_C&amp;R_PQM_Ex]]-FF90)*1600000)</f>
        <v>1443200.0000000244</v>
      </c>
      <c r="FX91" s="227">
        <f>IFERROR(IF((RD[[#This Row],[220KV_C&amp;R_PQM_Im]]-FG90)*1600000&lt;=0,0,(RD[[#This Row],[220KV_C&amp;R_PQM_Im]]-FG90)*1600000),"")</f>
        <v>0</v>
      </c>
      <c r="FY91" s="227" t="str">
        <f>IFERROR(IF((RD[[#This Row],[33kV_Aux1_Im]]-FH90)*1000&lt;=0,"",(RD[[#This Row],[33kV_Aux1_Im]]-FH90)*1000),"")</f>
        <v/>
      </c>
      <c r="FZ91" s="227">
        <f>IF((RD[[#This Row],[33kV_Aux2_Im]]-FI90)*1000&lt;=0,"",(RD[[#This Row],[33kV_Aux2_Im]]-FI90)*1000)</f>
        <v>340.00000000000341</v>
      </c>
      <c r="GA91" s="291">
        <f>IFERROR(RD[[#This Row],[33kV_OG1_Energy (MWh)]]+RD[[#This Row],[33kV_OG2_Energy (MWh)]],"")</f>
        <v>1451000</v>
      </c>
      <c r="GB91" s="291">
        <f>IFERROR(RD[[#This Row],[220kV_TL_TVM Energy (MWh)]]-RD[[#This Row],[220KV_C&amp;R_PQM_im (MWh)]],"")</f>
        <v>1443199.9999999788</v>
      </c>
      <c r="GC91" s="228">
        <f>IFERROR(RD[[#This Row],[33 kV Total Export (MWH)]]/RD[[#This Row],[220 KV Net Export (MWh)]]-1,"")</f>
        <v>5.4046563193053121E-3</v>
      </c>
      <c r="GD91" s="229">
        <f>IFERROR((RD[[#This Row],[Sunset Time (POA&lt;20 W/m2)]]-RD[[#This Row],[Sunrise Time (POA&gt;20 W/m2)]])*24,0)</f>
        <v>12.266666666666666</v>
      </c>
      <c r="GE91" s="230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8">
        <v>4.1398313748864597</v>
      </c>
      <c r="DG92" s="288">
        <v>4.0544573930348253</v>
      </c>
      <c r="DH92" s="288">
        <v>4.2241180369357068</v>
      </c>
      <c r="DI92" s="288"/>
      <c r="DJ92" s="288"/>
      <c r="DK92" s="288">
        <v>0.71398840705563071</v>
      </c>
      <c r="DL92" s="288"/>
      <c r="DM92" s="288"/>
      <c r="DN92" s="288">
        <v>4.0440134828998637</v>
      </c>
      <c r="DO92" s="288">
        <v>3.9476671551334244</v>
      </c>
      <c r="DP92" s="288">
        <v>0.72600815533605889</v>
      </c>
      <c r="DQ92" s="288"/>
      <c r="DR92" s="288">
        <v>25.896689373296965</v>
      </c>
      <c r="DS92" s="288"/>
      <c r="DT92" s="288">
        <v>39.452260367847416</v>
      </c>
      <c r="DU92" s="288"/>
      <c r="DV92" s="288">
        <v>78.572343324250781</v>
      </c>
      <c r="DW92" s="288"/>
      <c r="DX92" s="288">
        <v>2.4</v>
      </c>
      <c r="DY92" s="288"/>
      <c r="DZ92" s="288">
        <v>8.6</v>
      </c>
      <c r="EA92" s="288"/>
      <c r="EB92" s="288">
        <v>14.7</v>
      </c>
      <c r="EC92" s="288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0" t="str">
        <f>IF((RD[[#This Row],[33 kV_Wind_F1_Ex]]-ES91)*165000&lt;=0,"",(RD[[#This Row],[33 kV_Wind_F1_Ex]]-ES91)*165000)</f>
        <v/>
      </c>
      <c r="FK92" s="291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7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1"/>
      <c r="FQ92" s="131">
        <f>IF((RD[[#This Row],[33kV_Solar_F4_Ex]]-EZ91)*225000&lt;=0,"",(RD[[#This Row],[33kV_Solar_F4_Ex]]-EZ91)*225000)</f>
        <v>124650.00000000047</v>
      </c>
      <c r="FR92" s="291">
        <f>IF((RD[[#This Row],[33kV_OG1_Ex]]-FA91)*1000&lt;=0,0,(RD[[#This Row],[33kV_OG1_Ex]]-FA91)*1000)</f>
        <v>356000</v>
      </c>
      <c r="FS92" s="227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7">
        <f>IF((RD[[#This Row],[220kV_Tx2_Ex]]-FD91)*800000&lt;=0,0,(RD[[#This Row],[220kV_Tx2_Ex]]-FD91)*800000)</f>
        <v>1196799.999999996</v>
      </c>
      <c r="FV92" s="291">
        <f>IF((RD[[#This Row],[220kV_TL_TVM_Ex]]-FE91)*1600000&lt;=0,0,(RD[[#This Row],[220kV_TL_TVM_Ex]]-FE91)*1600000)</f>
        <v>1550399.9999999905</v>
      </c>
      <c r="FW92" s="291">
        <f>IF((RD[[#This Row],[220kV_C&amp;R_PQM_Ex]]-FF91)*1600000&lt;=0,"",(RD[[#This Row],[220kV_C&amp;R_PQM_Ex]]-FF91)*1600000)</f>
        <v>1555199.9999999679</v>
      </c>
      <c r="FX92" s="227">
        <f>IFERROR(IF((RD[[#This Row],[220KV_C&amp;R_PQM_Im]]-FG91)*1600000&lt;=0,0,(RD[[#This Row],[220KV_C&amp;R_PQM_Im]]-FG91)*1600000),"")</f>
        <v>0</v>
      </c>
      <c r="FY92" s="227" t="str">
        <f>IFERROR(IF((RD[[#This Row],[33kV_Aux1_Im]]-FH91)*1000&lt;=0,"",(RD[[#This Row],[33kV_Aux1_Im]]-FH91)*1000),"")</f>
        <v/>
      </c>
      <c r="FZ92" s="227">
        <f>IF((RD[[#This Row],[33kV_Aux2_Im]]-FI91)*1000&lt;=0,"",(RD[[#This Row],[33kV_Aux2_Im]]-FI91)*1000)</f>
        <v>359.99999999998522</v>
      </c>
      <c r="GA92" s="291">
        <f>IFERROR(RD[[#This Row],[33kV_OG1_Energy (MWh)]]+RD[[#This Row],[33kV_OG2_Energy (MWh)]],"")</f>
        <v>1563000</v>
      </c>
      <c r="GB92" s="291">
        <f>IFERROR(RD[[#This Row],[220kV_TL_TVM Energy (MWh)]]-RD[[#This Row],[220KV_C&amp;R_PQM_im (MWh)]],"")</f>
        <v>1550399.9999999905</v>
      </c>
      <c r="GC92" s="228">
        <f>IFERROR(RD[[#This Row],[33 kV Total Export (MWH)]]/RD[[#This Row],[220 KV Net Export (MWh)]]-1,"")</f>
        <v>8.1269349845263239E-3</v>
      </c>
      <c r="GD92" s="229">
        <f>IFERROR((RD[[#This Row],[Sunset Time (POA&lt;20 W/m2)]]-RD[[#This Row],[Sunrise Time (POA&gt;20 W/m2)]])*24,0)</f>
        <v>12.216666666666669</v>
      </c>
      <c r="GE92" s="230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8">
        <v>2.9779048039077201</v>
      </c>
      <c r="DG93" s="288">
        <v>2.958800018492175</v>
      </c>
      <c r="DH93" s="288">
        <v>2.661831200848658</v>
      </c>
      <c r="DI93" s="288"/>
      <c r="DJ93" s="288"/>
      <c r="DK93" s="288">
        <v>0.52894052347083986</v>
      </c>
      <c r="DL93" s="288"/>
      <c r="DM93" s="288"/>
      <c r="DN93" s="288">
        <v>2.9363328808646414</v>
      </c>
      <c r="DO93" s="288">
        <v>2.9210026941678513</v>
      </c>
      <c r="DP93" s="288">
        <v>0.52321981035781495</v>
      </c>
      <c r="DQ93" s="288"/>
      <c r="DR93" s="288">
        <v>25.653361581920937</v>
      </c>
      <c r="DS93" s="288"/>
      <c r="DT93" s="288">
        <v>37.625682387005597</v>
      </c>
      <c r="DU93" s="288"/>
      <c r="DV93" s="288">
        <v>81.050423728813485</v>
      </c>
      <c r="DW93" s="288"/>
      <c r="DX93" s="288">
        <v>8.4</v>
      </c>
      <c r="DY93" s="288"/>
      <c r="DZ93" s="288">
        <v>7.2</v>
      </c>
      <c r="EA93" s="288"/>
      <c r="EB93" s="288">
        <v>14.4</v>
      </c>
      <c r="EC93" s="288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0" t="str">
        <f>IF((RD[[#This Row],[33 kV_Wind_F1_Ex]]-ES92)*165000&lt;=0,"",(RD[[#This Row],[33 kV_Wind_F1_Ex]]-ES92)*165000)</f>
        <v/>
      </c>
      <c r="FK93" s="291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7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1"/>
      <c r="FQ93" s="131">
        <f>IF((RD[[#This Row],[33kV_Solar_F4_Ex]]-EZ92)*225000&lt;=0,"",(RD[[#This Row],[33kV_Solar_F4_Ex]]-EZ92)*225000)</f>
        <v>90674.999999998108</v>
      </c>
      <c r="FR93" s="291">
        <f>IF((RD[[#This Row],[33kV_OG1_Ex]]-FA92)*1000&lt;=0,0,(RD[[#This Row],[33kV_OG1_Ex]]-FA92)*1000)</f>
        <v>283000</v>
      </c>
      <c r="FS93" s="227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7">
        <f>IF((RD[[#This Row],[220kV_Tx2_Ex]]-FD92)*800000&lt;=0,0,(RD[[#This Row],[220kV_Tx2_Ex]]-FD92)*800000)</f>
        <v>1096000.0000000037</v>
      </c>
      <c r="FV93" s="291">
        <f>IF((RD[[#This Row],[220kV_TL_TVM_Ex]]-FE92)*1600000&lt;=0,0,(RD[[#This Row],[220kV_TL_TVM_Ex]]-FE92)*1600000)</f>
        <v>1384000.0000000144</v>
      </c>
      <c r="FW93" s="291">
        <f>IF((RD[[#This Row],[220kV_C&amp;R_PQM_Ex]]-FF92)*1600000&lt;=0,"",(RD[[#This Row],[220kV_C&amp;R_PQM_Ex]]-FF92)*1600000)</f>
        <v>1384000.0000000144</v>
      </c>
      <c r="FX93" s="227">
        <f>IFERROR(IF((RD[[#This Row],[220KV_C&amp;R_PQM_Im]]-FG92)*1600000&lt;=0,0,(RD[[#This Row],[220KV_C&amp;R_PQM_Im]]-FG92)*1600000),"")</f>
        <v>0</v>
      </c>
      <c r="FY93" s="227" t="str">
        <f>IFERROR(IF((RD[[#This Row],[33kV_Aux1_Im]]-FH92)*1000&lt;=0,"",(RD[[#This Row],[33kV_Aux1_Im]]-FH92)*1000),"")</f>
        <v/>
      </c>
      <c r="FZ93" s="227">
        <f>IF((RD[[#This Row],[33kV_Aux2_Im]]-FI92)*1000&lt;=0,"",(RD[[#This Row],[33kV_Aux2_Im]]-FI92)*1000)</f>
        <v>360.00000000001364</v>
      </c>
      <c r="GA93" s="291">
        <f>IFERROR(RD[[#This Row],[33kV_OG1_Energy (MWh)]]+RD[[#This Row],[33kV_OG2_Energy (MWh)]],"")</f>
        <v>1393000</v>
      </c>
      <c r="GB93" s="291">
        <f>IFERROR(RD[[#This Row],[220kV_TL_TVM Energy (MWh)]]-RD[[#This Row],[220KV_C&amp;R_PQM_im (MWh)]],"")</f>
        <v>1384000.0000000144</v>
      </c>
      <c r="GC93" s="228">
        <f>IFERROR(RD[[#This Row],[33 kV Total Export (MWH)]]/RD[[#This Row],[220 KV Net Export (MWh)]]-1,"")</f>
        <v>6.502890173399889E-3</v>
      </c>
      <c r="GD93" s="229">
        <f>IFERROR((RD[[#This Row],[Sunset Time (POA&lt;20 W/m2)]]-RD[[#This Row],[Sunrise Time (POA&gt;20 W/m2)]])*24,0)</f>
        <v>11.783333333333331</v>
      </c>
      <c r="GE93" s="230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8">
        <v>2.9301871851076027</v>
      </c>
      <c r="DG94" s="288">
        <v>2.9433433069923383</v>
      </c>
      <c r="DH94" s="288">
        <v>2.8783953006992991</v>
      </c>
      <c r="DI94" s="288"/>
      <c r="DJ94" s="288"/>
      <c r="DK94" s="288">
        <v>0.51198383261494329</v>
      </c>
      <c r="DL94" s="288"/>
      <c r="DM94" s="288"/>
      <c r="DN94" s="288">
        <v>3.0118273285509289</v>
      </c>
      <c r="DO94" s="288">
        <v>2.8527220306513428</v>
      </c>
      <c r="DP94" s="288">
        <v>0.51567272424677157</v>
      </c>
      <c r="DQ94" s="288"/>
      <c r="DR94" s="288">
        <v>24.966886657101888</v>
      </c>
      <c r="DS94" s="288"/>
      <c r="DT94" s="288">
        <v>36.79157324246772</v>
      </c>
      <c r="DU94" s="288"/>
      <c r="DV94" s="288">
        <v>86.557245337159259</v>
      </c>
      <c r="DW94" s="288"/>
      <c r="DX94" s="288">
        <v>27.6</v>
      </c>
      <c r="DY94" s="288"/>
      <c r="DZ94" s="288">
        <v>6.1</v>
      </c>
      <c r="EA94" s="288"/>
      <c r="EB94" s="288">
        <v>12.2</v>
      </c>
      <c r="EC94" s="288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0" t="str">
        <f>IF((RD[[#This Row],[33 kV_Wind_F1_Ex]]-ES93)*165000&lt;=0,"",(RD[[#This Row],[33 kV_Wind_F1_Ex]]-ES93)*165000)</f>
        <v/>
      </c>
      <c r="FK94" s="291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7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1"/>
      <c r="FQ94" s="131">
        <f>IF((RD[[#This Row],[33kV_Solar_F4_Ex]]-EZ93)*225000&lt;=0,"",(RD[[#This Row],[33kV_Solar_F4_Ex]]-EZ93)*225000)</f>
        <v>97650.000000002634</v>
      </c>
      <c r="FR94" s="291">
        <f>IF((RD[[#This Row],[33kV_OG1_Ex]]-FA93)*1000&lt;=0,0,(RD[[#This Row],[33kV_OG1_Ex]]-FA93)*1000)</f>
        <v>253000</v>
      </c>
      <c r="FS94" s="227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7">
        <f>IF((RD[[#This Row],[220kV_Tx2_Ex]]-FD93)*800000&lt;=0,0,(RD[[#This Row],[220kV_Tx2_Ex]]-FD93)*800000)</f>
        <v>1107200.0000000002</v>
      </c>
      <c r="FV94" s="291">
        <f>IF((RD[[#This Row],[220kV_TL_TVM_Ex]]-FE93)*1600000&lt;=0,0,(RD[[#This Row],[220kV_TL_TVM_Ex]]-FE93)*1600000)</f>
        <v>1358399.9999999832</v>
      </c>
      <c r="FW94" s="291">
        <f>IF((RD[[#This Row],[220kV_C&amp;R_PQM_Ex]]-FF93)*1600000&lt;=0,"",(RD[[#This Row],[220kV_C&amp;R_PQM_Ex]]-FF93)*1600000)</f>
        <v>1363200.0000000063</v>
      </c>
      <c r="FX94" s="227">
        <f>IFERROR(IF((RD[[#This Row],[220KV_C&amp;R_PQM_Im]]-FG93)*1600000&lt;=0,0,(RD[[#This Row],[220KV_C&amp;R_PQM_Im]]-FG93)*1600000),"")</f>
        <v>0</v>
      </c>
      <c r="FY94" s="227" t="str">
        <f>IFERROR(IF((RD[[#This Row],[33kV_Aux1_Im]]-FH93)*1000&lt;=0,"",(RD[[#This Row],[33kV_Aux1_Im]]-FH93)*1000),"")</f>
        <v/>
      </c>
      <c r="FZ94" s="227">
        <f>IF((RD[[#This Row],[33kV_Aux2_Im]]-FI93)*1000&lt;=0,"",(RD[[#This Row],[33kV_Aux2_Im]]-FI93)*1000)</f>
        <v>359.99999999998522</v>
      </c>
      <c r="GA94" s="291">
        <f>IFERROR(RD[[#This Row],[33kV_OG1_Energy (MWh)]]+RD[[#This Row],[33kV_OG2_Energy (MWh)]],"")</f>
        <v>1367000</v>
      </c>
      <c r="GB94" s="291">
        <f>IFERROR(RD[[#This Row],[220kV_TL_TVM Energy (MWh)]]-RD[[#This Row],[220KV_C&amp;R_PQM_im (MWh)]],"")</f>
        <v>1358399.9999999832</v>
      </c>
      <c r="GC94" s="228">
        <f>IFERROR(RD[[#This Row],[33 kV Total Export (MWH)]]/RD[[#This Row],[220 KV Net Export (MWh)]]-1,"")</f>
        <v>6.3309776207427504E-3</v>
      </c>
      <c r="GD94" s="229">
        <f>IFERROR((RD[[#This Row],[Sunset Time (POA&lt;20 W/m2)]]-RD[[#This Row],[Sunrise Time (POA&gt;20 W/m2)]])*24,0)</f>
        <v>11.599999999999998</v>
      </c>
      <c r="GE94" s="230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8">
        <v>5.209805309878214</v>
      </c>
      <c r="DG95" s="288">
        <v>5.1025872584573699</v>
      </c>
      <c r="DH95" s="288">
        <v>5.080461232158985</v>
      </c>
      <c r="DI95" s="288"/>
      <c r="DJ95" s="288"/>
      <c r="DK95" s="288">
        <v>0.93827861975642635</v>
      </c>
      <c r="DL95" s="288"/>
      <c r="DM95" s="288"/>
      <c r="DN95" s="288">
        <v>4.9944851586008099</v>
      </c>
      <c r="DO95" s="288">
        <v>4.9141983612990598</v>
      </c>
      <c r="DP95" s="288">
        <v>0.94010527794316501</v>
      </c>
      <c r="DQ95" s="288">
        <v>0.73219653044654842</v>
      </c>
      <c r="DR95" s="288">
        <v>26.78177266576461</v>
      </c>
      <c r="DS95" s="288"/>
      <c r="DT95" s="288">
        <v>42.570625304465501</v>
      </c>
      <c r="DU95" s="288"/>
      <c r="DV95" s="288">
        <v>74.599864682002831</v>
      </c>
      <c r="DW95" s="288"/>
      <c r="DX95" s="288">
        <v>0</v>
      </c>
      <c r="DY95" s="288"/>
      <c r="DZ95" s="288">
        <v>7.3</v>
      </c>
      <c r="EA95" s="288"/>
      <c r="EB95" s="288">
        <v>12.4</v>
      </c>
      <c r="EC95" s="288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1">
        <f>IF((RD[[#This Row],[33 kV_Wind_F1_Ex]]-ES94)*165000&lt;=0,"",(RD[[#This Row],[33 kV_Wind_F1_Ex]]-ES94)*165000)</f>
        <v>19470.000000008553</v>
      </c>
      <c r="FK95" s="291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7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1"/>
      <c r="FQ95" s="131">
        <f>IF((RD[[#This Row],[33kV_Solar_F4_Ex]]-EZ94)*225000&lt;=0,"",(RD[[#This Row],[33kV_Solar_F4_Ex]]-EZ94)*225000)</f>
        <v>157949.99999999959</v>
      </c>
      <c r="FR95" s="291">
        <f>IF((RD[[#This Row],[33kV_OG1_Ex]]-FA94)*1000&lt;=0,0,(RD[[#This Row],[33kV_OG1_Ex]]-FA94)*1000)</f>
        <v>439000</v>
      </c>
      <c r="FS95" s="227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7">
        <f>IF((RD[[#This Row],[220kV_Tx2_Ex]]-FD94)*800000&lt;=0,0,(RD[[#This Row],[220kV_Tx2_Ex]]-FD94)*800000)</f>
        <v>918399.99999999686</v>
      </c>
      <c r="FV95" s="291">
        <f>IF((RD[[#This Row],[220kV_TL_TVM_Ex]]-FE94)*1600000&lt;=0,0,(RD[[#This Row],[220kV_TL_TVM_Ex]]-FE94)*1600000)</f>
        <v>1358400.0000000743</v>
      </c>
      <c r="FW95" s="291">
        <f>IF((RD[[#This Row],[220kV_C&amp;R_PQM_Ex]]-FF94)*1600000&lt;=0,"",(RD[[#This Row],[220kV_C&amp;R_PQM_Ex]]-FF94)*1600000)</f>
        <v>1359999.9999999909</v>
      </c>
      <c r="FX95" s="227">
        <f>IFERROR(IF((RD[[#This Row],[220KV_C&amp;R_PQM_Im]]-FG94)*1600000&lt;=0,0,(RD[[#This Row],[220KV_C&amp;R_PQM_Im]]-FG94)*1600000),"")</f>
        <v>1600.0000000000014</v>
      </c>
      <c r="FY95" s="227" t="str">
        <f>IFERROR(IF((RD[[#This Row],[33kV_Aux1_Im]]-FH94)*1000&lt;=0,"",(RD[[#This Row],[33kV_Aux1_Im]]-FH94)*1000),"")</f>
        <v/>
      </c>
      <c r="FZ95" s="227">
        <f>IF((RD[[#This Row],[33kV_Aux2_Im]]-FI94)*1000&lt;=0,"",(RD[[#This Row],[33kV_Aux2_Im]]-FI94)*1000)</f>
        <v>360.00000000001364</v>
      </c>
      <c r="GA95" s="291">
        <f>IFERROR(RD[[#This Row],[33kV_OG1_Energy (MWh)]]+RD[[#This Row],[33kV_OG2_Energy (MWh)]],"")</f>
        <v>1370000</v>
      </c>
      <c r="GB95" s="291">
        <f>IFERROR(RD[[#This Row],[220kV_TL_TVM Energy (MWh)]]-RD[[#This Row],[220KV_C&amp;R_PQM_im (MWh)]],"")</f>
        <v>1356800.0000000743</v>
      </c>
      <c r="GC95" s="228">
        <f>IFERROR(RD[[#This Row],[33 kV Total Export (MWH)]]/RD[[#This Row],[220 KV Net Export (MWh)]]-1,"")</f>
        <v>9.7287735848503587E-3</v>
      </c>
      <c r="GD95" s="229">
        <f>IFERROR((RD[[#This Row],[Sunset Time (POA&lt;20 W/m2)]]-RD[[#This Row],[Sunrise Time (POA&gt;20 W/m2)]])*24,0)</f>
        <v>12.299999999999999</v>
      </c>
      <c r="GE95" s="230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8">
        <v>4.9851656390004511</v>
      </c>
      <c r="DG96" s="288">
        <v>4.8301425871313644</v>
      </c>
      <c r="DH96" s="288">
        <v>5.1099312292780752</v>
      </c>
      <c r="DI96" s="288"/>
      <c r="DJ96" s="288"/>
      <c r="DK96" s="288">
        <v>0.882019081769437</v>
      </c>
      <c r="DL96" s="288"/>
      <c r="DM96" s="288"/>
      <c r="DN96" s="288">
        <v>4.7883119005064696</v>
      </c>
      <c r="DO96" s="288">
        <v>4.6690038806970549</v>
      </c>
      <c r="DP96" s="288">
        <v>0.91273604323962432</v>
      </c>
      <c r="DQ96" s="288">
        <v>0.70999814901697966</v>
      </c>
      <c r="DR96" s="288">
        <v>27.181191432396279</v>
      </c>
      <c r="DS96" s="288"/>
      <c r="DT96" s="288">
        <v>43.076460535475213</v>
      </c>
      <c r="DU96" s="288"/>
      <c r="DV96" s="288">
        <v>72.507630522088306</v>
      </c>
      <c r="DW96" s="288"/>
      <c r="DX96" s="288">
        <v>0</v>
      </c>
      <c r="DY96" s="288"/>
      <c r="DZ96" s="288">
        <v>6.6</v>
      </c>
      <c r="EA96" s="288"/>
      <c r="EB96" s="288">
        <v>11.5</v>
      </c>
      <c r="EC96" s="288"/>
      <c r="ED96" s="289">
        <f>SUM(RD[[#This Row],[IS1_Inv1_M1]:[IS1_Inv1_M2]])</f>
        <v>17446</v>
      </c>
      <c r="EE96" s="289">
        <f>SUM(RD[[#This Row],[IS2_Inv1_M1]:[IS5_Inv1_M4]])</f>
        <v>125118</v>
      </c>
      <c r="EF96" s="289">
        <f>SUM(RD[[#This Row],[IS6_Inv1_M1]:[IS6_Inv2_M2]])+SUM(RD[[#This Row],[IS8_Inv1_M1]:[IS8_Inv4_M2]])</f>
        <v>96399</v>
      </c>
      <c r="EG96" s="289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1">
        <f>IF((RD[[#This Row],[33 kV_Wind_F1_Ex]]-ES95)*165000&lt;=0,"",(RD[[#This Row],[33 kV_Wind_F1_Ex]]-ES95)*165000)</f>
        <v>392204.9999999922</v>
      </c>
      <c r="FK96" s="291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7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1"/>
      <c r="FQ96" s="131">
        <f>IF((RD[[#This Row],[33kV_Solar_F4_Ex]]-EZ95)*225000&lt;=0,"",(RD[[#This Row],[33kV_Solar_F4_Ex]]-EZ95)*225000)</f>
        <v>157724.99999999852</v>
      </c>
      <c r="FR96" s="291">
        <f>IF((RD[[#This Row],[33kV_OG1_Ex]]-FA95)*1000&lt;=0,0,(RD[[#This Row],[33kV_OG1_Ex]]-FA95)*1000)</f>
        <v>454000</v>
      </c>
      <c r="FS96" s="227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7">
        <f>IF((RD[[#This Row],[220kV_Tx2_Ex]]-FD95)*800000&lt;=0,0,(RD[[#This Row],[220kV_Tx2_Ex]]-FD95)*800000)</f>
        <v>927199.99999999348</v>
      </c>
      <c r="FV96" s="291">
        <f>IF((RD[[#This Row],[220kV_TL_TVM_Ex]]-FE95)*1600000&lt;=0,0,(RD[[#This Row],[220kV_TL_TVM_Ex]]-FE95)*1600000)</f>
        <v>1375999.9999999308</v>
      </c>
      <c r="FW96" s="291">
        <f>IF((RD[[#This Row],[220kV_C&amp;R_PQM_Ex]]-FF95)*1600000&lt;=0,"",(RD[[#This Row],[220kV_C&amp;R_PQM_Ex]]-FF95)*1600000)</f>
        <v>1380799.9999999993</v>
      </c>
      <c r="FX96" s="227">
        <f>IFERROR(IF((RD[[#This Row],[220KV_C&amp;R_PQM_Im]]-FG95)*1600000&lt;=0,0,(RD[[#This Row],[220KV_C&amp;R_PQM_Im]]-FG95)*1600000),"")</f>
        <v>0</v>
      </c>
      <c r="FY96" s="227" t="str">
        <f>IFERROR(IF((RD[[#This Row],[33kV_Aux1_Im]]-FH95)*1000&lt;=0,"",(RD[[#This Row],[33kV_Aux1_Im]]-FH95)*1000),"")</f>
        <v/>
      </c>
      <c r="FZ96" s="227">
        <f>IF((RD[[#This Row],[33kV_Aux2_Im]]-FI95)*1000&lt;=0,"",(RD[[#This Row],[33kV_Aux2_Im]]-FI95)*1000)</f>
        <v>379.99999999999545</v>
      </c>
      <c r="GA96" s="291">
        <f>IFERROR(RD[[#This Row],[33kV_OG1_Energy (MWh)]]+RD[[#This Row],[33kV_OG2_Energy (MWh)]],"")</f>
        <v>1391000</v>
      </c>
      <c r="GB96" s="291">
        <f>IFERROR(RD[[#This Row],[220kV_TL_TVM Energy (MWh)]]-RD[[#This Row],[220KV_C&amp;R_PQM_im (MWh)]],"")</f>
        <v>1375999.9999999308</v>
      </c>
      <c r="GC96" s="228">
        <f>IFERROR(RD[[#This Row],[33 kV Total Export (MWH)]]/RD[[#This Row],[220 KV Net Export (MWh)]]-1,"")</f>
        <v>1.0901162790748486E-2</v>
      </c>
      <c r="GD96" s="229">
        <f>IFERROR((RD[[#This Row],[Sunset Time (POA&lt;20 W/m2)]]-RD[[#This Row],[Sunrise Time (POA&gt;20 W/m2)]])*24,0)</f>
        <v>12.433333333333332</v>
      </c>
      <c r="GE96" s="230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4">
        <v>0.27708333333333335</v>
      </c>
      <c r="G97" s="314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8">
        <v>5.0146106622928164</v>
      </c>
      <c r="DG97" s="288">
        <v>4.727796029696135</v>
      </c>
      <c r="DH97" s="288">
        <v>5.2528376652986841</v>
      </c>
      <c r="DI97" s="288"/>
      <c r="DJ97" s="288"/>
      <c r="DK97" s="288">
        <v>0.87085100345303912</v>
      </c>
      <c r="DL97" s="288"/>
      <c r="DM97" s="288"/>
      <c r="DN97" s="288">
        <v>4.8329765253321826</v>
      </c>
      <c r="DO97" s="288">
        <v>4.5729155821823175</v>
      </c>
      <c r="DP97" s="288">
        <v>0.94787200704419938</v>
      </c>
      <c r="DQ97" s="288">
        <v>0.69835874861878522</v>
      </c>
      <c r="DR97" s="288">
        <v>27.35220994475134</v>
      </c>
      <c r="DS97" s="288"/>
      <c r="DT97" s="288">
        <v>42.810113066298385</v>
      </c>
      <c r="DU97" s="288"/>
      <c r="DV97" s="288">
        <v>68.999171270718207</v>
      </c>
      <c r="DW97" s="288"/>
      <c r="DX97" s="288">
        <v>0</v>
      </c>
      <c r="DY97" s="288"/>
      <c r="DZ97" s="288">
        <v>8.1</v>
      </c>
      <c r="EA97" s="288"/>
      <c r="EB97" s="288">
        <v>13</v>
      </c>
      <c r="EC97" s="288"/>
      <c r="ED97" s="315">
        <f>SUM(RD[[#This Row],[IS1_Inv1_M1]:[IS1_Inv1_M2]])</f>
        <v>17497</v>
      </c>
      <c r="EE97" s="315">
        <f>SUM(RD[[#This Row],[IS2_Inv1_M1]:[IS5_Inv1_M4]])</f>
        <v>120565</v>
      </c>
      <c r="EF97" s="315">
        <f>SUM(RD[[#This Row],[IS6_Inv1_M1]:[IS6_Inv2_M2]])+SUM(RD[[#This Row],[IS8_Inv1_M1]:[IS8_Inv4_M2]])</f>
        <v>97570</v>
      </c>
      <c r="EG97" s="315">
        <f>SUM(RD[[#This Row],[IS7_Inv1_M1]:[IS7_Inv1_M2]])</f>
        <v>18022</v>
      </c>
      <c r="EH97" s="315">
        <f>SUM(RD[[#This Row],[IS9_Inv1_M1]:[IS12_Inv2_M4]])</f>
        <v>207599</v>
      </c>
      <c r="EI97" s="315">
        <f>SUM(RD[[#This Row],[IS13_Inv1_M1]:[IS14_Inv1_M4]])</f>
        <v>101070</v>
      </c>
      <c r="EJ97" s="315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1">
        <f>IF((RD[[#This Row],[33 kV_Wind_F1_Ex]]-ES96)*165000&lt;=0,"",(RD[[#This Row],[33 kV_Wind_F1_Ex]]-ES96)*165000)</f>
        <v>428010.00000000838</v>
      </c>
      <c r="FK97" s="291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7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7"/>
      <c r="FQ97" s="131">
        <f>IF((RD[[#This Row],[33kV_Solar_F4_Ex]]-EZ96)*225000&lt;=0,"",(RD[[#This Row],[33kV_Solar_F4_Ex]]-EZ96)*225000)</f>
        <v>165150.00000000201</v>
      </c>
      <c r="FR97" s="291">
        <f>IF((RD[[#This Row],[33kV_OG1_Ex]]-FA96)*1000&lt;=0,0,(RD[[#This Row],[33kV_OG1_Ex]]-FA96)*1000)</f>
        <v>458000</v>
      </c>
      <c r="FS97" s="227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7">
        <f>IF((RD[[#This Row],[220kV_Tx2_Ex]]-FD96)*800000&lt;=0,0,(RD[[#This Row],[220kV_Tx2_Ex]]-FD96)*800000)</f>
        <v>1075200.0000000068</v>
      </c>
      <c r="FV97" s="291">
        <f>IF((RD[[#This Row],[220kV_TL_TVM_Ex]]-FE96)*1600000&lt;=0,0,(RD[[#This Row],[220kV_TL_TVM_Ex]]-FE96)*1600000)</f>
        <v>1536000.0000000582</v>
      </c>
      <c r="FW97" s="291">
        <f>IF((RD[[#This Row],[220kV_C&amp;R_PQM_Ex]]-FF96)*1600000&lt;=0,"",(RD[[#This Row],[220kV_C&amp;R_PQM_Ex]]-FF96)*1600000)</f>
        <v>1534400.0000000051</v>
      </c>
      <c r="FX97" s="227">
        <f>IFERROR(IF((RD[[#This Row],[220KV_C&amp;R_PQM_Im]]-FG96)*1600000&lt;=0,0,(RD[[#This Row],[220KV_C&amp;R_PQM_Im]]-FG96)*1600000),"")</f>
        <v>0</v>
      </c>
      <c r="FY97" s="227" t="str">
        <f>IFERROR(IF((RD[[#This Row],[33kV_Aux1_Im]]-FH96)*1000&lt;=0,"",(RD[[#This Row],[33kV_Aux1_Im]]-FH96)*1000),"")</f>
        <v/>
      </c>
      <c r="FZ97" s="227">
        <f>IF((RD[[#This Row],[33kV_Aux2_Im]]-FI96)*1000&lt;=0,"",(RD[[#This Row],[33kV_Aux2_Im]]-FI96)*1000)</f>
        <v>370.00000000000455</v>
      </c>
      <c r="GA97" s="291">
        <f>IFERROR(RD[[#This Row],[33kV_OG1_Energy (MWh)]]+RD[[#This Row],[33kV_OG2_Energy (MWh)]],"")</f>
        <v>1544000</v>
      </c>
      <c r="GB97" s="291">
        <f>IFERROR(RD[[#This Row],[220kV_TL_TVM Energy (MWh)]]-RD[[#This Row],[220KV_C&amp;R_PQM_im (MWh)]],"")</f>
        <v>1536000.0000000582</v>
      </c>
      <c r="GC97" s="228">
        <f>IFERROR(RD[[#This Row],[33 kV Total Export (MWH)]]/RD[[#This Row],[220 KV Net Export (MWh)]]-1,"")</f>
        <v>5.2083333332952897E-3</v>
      </c>
      <c r="GD97" s="229">
        <f>IFERROR((RD[[#This Row],[Sunset Time (POA&lt;20 W/m2)]]-RD[[#This Row],[Sunrise Time (POA&gt;20 W/m2)]])*24,0)</f>
        <v>12.05</v>
      </c>
      <c r="GE97" s="230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8"/>
      <c r="GK97" s="318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4">
        <v>0.26319444444444445</v>
      </c>
      <c r="G98" s="314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8">
        <v>4.9771200592948768</v>
      </c>
      <c r="DG98" s="288">
        <v>4.7784867290233866</v>
      </c>
      <c r="DH98" s="288">
        <v>5.2100534812760166</v>
      </c>
      <c r="DI98" s="288"/>
      <c r="DJ98" s="288"/>
      <c r="DK98" s="288">
        <v>0.92224751994498022</v>
      </c>
      <c r="DL98" s="288"/>
      <c r="DM98" s="288"/>
      <c r="DN98" s="288">
        <v>4.7975314787282519</v>
      </c>
      <c r="DO98" s="288">
        <v>4.6992255708390696</v>
      </c>
      <c r="DP98" s="288">
        <v>0.96068602783882895</v>
      </c>
      <c r="DQ98" s="288">
        <v>0.70230846629986299</v>
      </c>
      <c r="DR98" s="288">
        <v>27.145810439560492</v>
      </c>
      <c r="DS98" s="288"/>
      <c r="DT98" s="288">
        <v>42.344080494505469</v>
      </c>
      <c r="DU98" s="288"/>
      <c r="DV98" s="288">
        <v>68.424313186813222</v>
      </c>
      <c r="DW98" s="288"/>
      <c r="DX98" s="288">
        <v>0</v>
      </c>
      <c r="DY98" s="288"/>
      <c r="DZ98" s="288">
        <v>8.1</v>
      </c>
      <c r="EA98" s="288"/>
      <c r="EB98" s="288">
        <v>15.3</v>
      </c>
      <c r="EC98" s="288"/>
      <c r="ED98" s="316">
        <f>SUM(RD[[#This Row],[IS1_Inv1_M1]:[IS1_Inv1_M2]])</f>
        <v>17647</v>
      </c>
      <c r="EE98" s="316">
        <f>SUM(RD[[#This Row],[IS2_Inv1_M1]:[IS5_Inv1_M4]])</f>
        <v>127275</v>
      </c>
      <c r="EF98" s="316">
        <f>SUM(RD[[#This Row],[IS6_Inv1_M1]:[IS6_Inv2_M2]])+SUM(RD[[#This Row],[IS8_Inv1_M1]:[IS8_Inv4_M2]])</f>
        <v>98776</v>
      </c>
      <c r="EG98" s="316">
        <f>SUM(RD[[#This Row],[IS7_Inv1_M1]:[IS7_Inv1_M2]])</f>
        <v>17934</v>
      </c>
      <c r="EH98" s="315">
        <f>SUM(RD[[#This Row],[IS9_Inv1_M1]:[IS12_Inv2_M4]])</f>
        <v>207590</v>
      </c>
      <c r="EI98" s="315">
        <f>SUM(RD[[#This Row],[IS13_Inv1_M1]:[IS14_Inv1_M4]])</f>
        <v>99215</v>
      </c>
      <c r="EJ98" s="315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1">
        <f>IF((RD[[#This Row],[33 kV_Wind_F1_Ex]]-ES97)*165000&lt;=0,"",(RD[[#This Row],[33 kV_Wind_F1_Ex]]-ES97)*165000)</f>
        <v>463649.99999999098</v>
      </c>
      <c r="FK98" s="291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7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7"/>
      <c r="FQ98" s="131">
        <f>IF((RD[[#This Row],[33kV_Solar_F4_Ex]]-EZ97)*225000&lt;=0,"",(RD[[#This Row],[33kV_Solar_F4_Ex]]-EZ97)*225000)</f>
        <v>163574.99999999767</v>
      </c>
      <c r="FR98" s="291">
        <f>IF((RD[[#This Row],[33kV_OG1_Ex]]-FA97)*1000&lt;=0,0,(RD[[#This Row],[33kV_OG1_Ex]]-FA97)*1000)</f>
        <v>464000</v>
      </c>
      <c r="FS98" s="227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7">
        <f>IF((RD[[#This Row],[220kV_Tx2_Ex]]-FD97)*800000&lt;=0,0,(RD[[#This Row],[220kV_Tx2_Ex]]-FD97)*800000)</f>
        <v>1155999.9999999946</v>
      </c>
      <c r="FV98" s="291">
        <f>IF((RD[[#This Row],[220kV_TL_TVM_Ex]]-FE97)*1600000&lt;=0,0,(RD[[#This Row],[220kV_TL_TVM_Ex]]-FE97)*1600000)</f>
        <v>1619200.0000000007</v>
      </c>
      <c r="FW98" s="291">
        <f>IF((RD[[#This Row],[220kV_C&amp;R_PQM_Ex]]-FF97)*1600000&lt;=0,"",(RD[[#This Row],[220kV_C&amp;R_PQM_Ex]]-FF97)*1600000)</f>
        <v>1624000.0000000237</v>
      </c>
      <c r="FX98" s="227">
        <f>IFERROR(IF((RD[[#This Row],[220KV_C&amp;R_PQM_Im]]-FG97)*1600000&lt;=0,0,(RD[[#This Row],[220KV_C&amp;R_PQM_Im]]-FG97)*1600000),"")</f>
        <v>0</v>
      </c>
      <c r="FY98" s="227" t="str">
        <f>IFERROR(IF((RD[[#This Row],[33kV_Aux1_Im]]-FH97)*1000&lt;=0,"",(RD[[#This Row],[33kV_Aux1_Im]]-FH97)*1000),"")</f>
        <v/>
      </c>
      <c r="FZ98" s="227">
        <f>IF((RD[[#This Row],[33kV_Aux2_Im]]-FI97)*1000&lt;=0,"",(RD[[#This Row],[33kV_Aux2_Im]]-FI97)*1000)</f>
        <v>400.00000000000568</v>
      </c>
      <c r="GA98" s="291">
        <f>IFERROR(RD[[#This Row],[33kV_OG1_Energy (MWh)]]+RD[[#This Row],[33kV_OG2_Energy (MWh)]],"")</f>
        <v>1627000</v>
      </c>
      <c r="GB98" s="291">
        <f>IFERROR(RD[[#This Row],[220kV_TL_TVM Energy (MWh)]]-RD[[#This Row],[220KV_C&amp;R_PQM_im (MWh)]],"")</f>
        <v>1619200.0000000007</v>
      </c>
      <c r="GC98" s="228">
        <f>IFERROR(RD[[#This Row],[33 kV Total Export (MWH)]]/RD[[#This Row],[220 KV Net Export (MWh)]]-1,"")</f>
        <v>4.8171936758889533E-3</v>
      </c>
      <c r="GD98" s="229">
        <f>IFERROR((RD[[#This Row],[Sunset Time (POA&lt;20 W/m2)]]-RD[[#This Row],[Sunrise Time (POA&gt;20 W/m2)]])*24,0)</f>
        <v>12.116666666666669</v>
      </c>
      <c r="GE98" s="230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8"/>
      <c r="GK98" s="318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4" si="205">A99-DAY(A99)+1</f>
        <v>45839</v>
      </c>
      <c r="E99" s="129">
        <f>DAY(EOMONTH(RD[[#This Row],[Date]],0))</f>
        <v>31</v>
      </c>
      <c r="F99" s="314">
        <v>0.28541666666666665</v>
      </c>
      <c r="G99" s="314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8">
        <v>3.6279103611897985</v>
      </c>
      <c r="DG99" s="288">
        <v>3.4722174320987644</v>
      </c>
      <c r="DH99" s="288">
        <v>3.5466696607815451</v>
      </c>
      <c r="DI99" s="288"/>
      <c r="DJ99" s="288"/>
      <c r="DK99" s="288">
        <v>0.647613823836656</v>
      </c>
      <c r="DL99" s="288"/>
      <c r="DM99" s="288"/>
      <c r="DN99" s="288">
        <v>3.5555538633533983</v>
      </c>
      <c r="DO99" s="288">
        <v>3.4049801816239298</v>
      </c>
      <c r="DP99" s="288">
        <v>0.71291503966005654</v>
      </c>
      <c r="DQ99" s="288">
        <v>0.51546084449192808</v>
      </c>
      <c r="DR99" s="288">
        <v>26.35126062322944</v>
      </c>
      <c r="DS99" s="288"/>
      <c r="DT99" s="288">
        <v>39.685160878186956</v>
      </c>
      <c r="DU99" s="288"/>
      <c r="DV99" s="288">
        <v>73.895750708215274</v>
      </c>
      <c r="DW99" s="288"/>
      <c r="DX99" s="288">
        <v>0</v>
      </c>
      <c r="DY99" s="288"/>
      <c r="DZ99" s="288">
        <v>7</v>
      </c>
      <c r="EA99" s="288"/>
      <c r="EB99" s="288">
        <v>13.3</v>
      </c>
      <c r="EC99" s="288"/>
      <c r="ED99" s="315">
        <f>SUM(RD[[#This Row],[IS1_Inv1_M1]:[IS1_Inv1_M2]])</f>
        <v>13547</v>
      </c>
      <c r="EE99" s="315">
        <f>SUM(RD[[#This Row],[IS2_Inv1_M1]:[IS5_Inv1_M4]])</f>
        <v>96228</v>
      </c>
      <c r="EF99" s="315">
        <f>SUM(RD[[#This Row],[IS6_Inv1_M1]:[IS6_Inv2_M2]])+SUM(RD[[#This Row],[IS8_Inv1_M1]:[IS8_Inv4_M2]])</f>
        <v>75786</v>
      </c>
      <c r="EG99" s="315">
        <f>SUM(RD[[#This Row],[IS7_Inv1_M1]:[IS7_Inv1_M2]])</f>
        <v>13844</v>
      </c>
      <c r="EH99" s="315">
        <f>SUM(RD[[#This Row],[IS9_Inv1_M1]:[IS12_Inv2_M4]])</f>
        <v>155231</v>
      </c>
      <c r="EI99" s="315">
        <f>SUM(RD[[#This Row],[IS13_Inv1_M1]:[IS14_Inv1_M4]])</f>
        <v>73959</v>
      </c>
      <c r="EJ99" s="315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1">
        <f>IF((RD[[#This Row],[33 kV_Wind_F1_Ex]]-ES98)*165000&lt;=0,"",(RD[[#This Row],[33 kV_Wind_F1_Ex]]-ES98)*165000)</f>
        <v>414315.00000001333</v>
      </c>
      <c r="FK99" s="291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7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7"/>
      <c r="FQ99" s="131">
        <f>IF((RD[[#This Row],[33kV_Solar_F4_Ex]]-EZ98)*225000&lt;=0,"",(RD[[#This Row],[33kV_Solar_F4_Ex]]-EZ98)*225000)</f>
        <v>122175.00000000143</v>
      </c>
      <c r="FR99" s="291">
        <f>IF((RD[[#This Row],[33kV_OG1_Ex]]-FA98)*1000&lt;=0,0,(RD[[#This Row],[33kV_OG1_Ex]]-FA98)*1000)</f>
        <v>348000</v>
      </c>
      <c r="FS99" s="227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7">
        <f>IF((RD[[#This Row],[220kV_Tx2_Ex]]-FD98)*800000&lt;=0,0,(RD[[#This Row],[220kV_Tx2_Ex]]-FD98)*800000)</f>
        <v>1019999.9999999931</v>
      </c>
      <c r="FV99" s="291">
        <f>IF((RD[[#This Row],[220kV_TL_TVM_Ex]]-FE98)*1600000&lt;=0,0,(RD[[#This Row],[220kV_TL_TVM_Ex]]-FE98)*1600000)</f>
        <v>1363199.9999999607</v>
      </c>
      <c r="FW99" s="291">
        <f>IF((RD[[#This Row],[220kV_C&amp;R_PQM_Ex]]-FF98)*1600000&lt;=0,"",(RD[[#This Row],[220kV_C&amp;R_PQM_Ex]]-FF98)*1600000)</f>
        <v>1363199.9999999607</v>
      </c>
      <c r="FX99" s="227">
        <f>IFERROR(IF((RD[[#This Row],[220KV_C&amp;R_PQM_Im]]-FG98)*1600000&lt;=0,0,(RD[[#This Row],[220KV_C&amp;R_PQM_Im]]-FG98)*1600000),"")</f>
        <v>0</v>
      </c>
      <c r="FY99" s="227" t="str">
        <f>IFERROR(IF((RD[[#This Row],[33kV_Aux1_Im]]-FH98)*1000&lt;=0,"",(RD[[#This Row],[33kV_Aux1_Im]]-FH98)*1000),"")</f>
        <v/>
      </c>
      <c r="FZ99" s="227">
        <f>IF((RD[[#This Row],[33kV_Aux2_Im]]-FI98)*1000&lt;=0,"",(RD[[#This Row],[33kV_Aux2_Im]]-FI98)*1000)</f>
        <v>379.99999999999545</v>
      </c>
      <c r="GA99" s="291">
        <f>IFERROR(RD[[#This Row],[33kV_OG1_Energy (MWh)]]+RD[[#This Row],[33kV_OG2_Energy (MWh)]],"")</f>
        <v>1383000</v>
      </c>
      <c r="GB99" s="291">
        <f>IFERROR(RD[[#This Row],[220kV_TL_TVM Energy (MWh)]]-RD[[#This Row],[220KV_C&amp;R_PQM_im (MWh)]],"")</f>
        <v>1363199.9999999607</v>
      </c>
      <c r="GC99" s="228">
        <f>IFERROR(RD[[#This Row],[33 kV Total Export (MWH)]]/RD[[#This Row],[220 KV Net Export (MWh)]]-1,"")</f>
        <v>1.4524647887353304E-2</v>
      </c>
      <c r="GD99" s="229">
        <f>IFERROR((RD[[#This Row],[Sunset Time (POA&lt;20 W/m2)]]-RD[[#This Row],[Sunrise Time (POA&gt;20 W/m2)]])*24,0)</f>
        <v>11.75</v>
      </c>
      <c r="GE99" s="230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8"/>
      <c r="GK99" s="318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4">
        <v>0.28263888888888888</v>
      </c>
      <c r="G100" s="314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8">
        <v>4.0725283697234298</v>
      </c>
      <c r="DG100" s="288">
        <v>3.9340643403790119</v>
      </c>
      <c r="DH100" s="288">
        <v>3.4986750734870302</v>
      </c>
      <c r="DI100" s="288"/>
      <c r="DJ100" s="288"/>
      <c r="DK100" s="288">
        <v>0.73354396622934881</v>
      </c>
      <c r="DL100" s="288"/>
      <c r="DM100" s="288"/>
      <c r="DN100" s="288">
        <v>3.9540555171247465</v>
      </c>
      <c r="DO100" s="288">
        <v>3.8553387682215705</v>
      </c>
      <c r="DP100" s="288">
        <v>0.7695890999999988</v>
      </c>
      <c r="DQ100" s="288">
        <v>0.55775109815354751</v>
      </c>
      <c r="DR100" s="288">
        <v>25.791251819505121</v>
      </c>
      <c r="DS100" s="288"/>
      <c r="DT100" s="288">
        <v>40.410486346433728</v>
      </c>
      <c r="DU100" s="288"/>
      <c r="DV100" s="288">
        <v>79.554002911208073</v>
      </c>
      <c r="DW100" s="288"/>
      <c r="DX100" s="288">
        <v>4.8</v>
      </c>
      <c r="DY100" s="288"/>
      <c r="DZ100" s="288">
        <v>6.3</v>
      </c>
      <c r="EA100" s="288"/>
      <c r="EB100" s="288">
        <v>15.2</v>
      </c>
      <c r="EC100" s="288"/>
      <c r="ED100" s="315">
        <f>SUM(RD[[#This Row],[IS1_Inv1_M1]:[IS1_Inv1_M2]])</f>
        <v>14632</v>
      </c>
      <c r="EE100" s="315">
        <f>SUM(RD[[#This Row],[IS2_Inv1_M1]:[IS5_Inv1_M4]])</f>
        <v>103285</v>
      </c>
      <c r="EF100" s="315">
        <f>SUM(RD[[#This Row],[IS6_Inv1_M1]:[IS6_Inv2_M2]])+SUM(RD[[#This Row],[IS8_Inv1_M1]:[IS8_Inv4_M2]])</f>
        <v>77941</v>
      </c>
      <c r="EG100" s="315">
        <f>SUM(RD[[#This Row],[IS7_Inv1_M1]:[IS7_Inv1_M2]])</f>
        <v>14892</v>
      </c>
      <c r="EH100" s="315">
        <f>SUM(RD[[#This Row],[IS9_Inv1_M1]:[IS12_Inv2_M4]])</f>
        <v>146578</v>
      </c>
      <c r="EI100" s="315">
        <f>SUM(RD[[#This Row],[IS13_Inv1_M1]:[IS14_Inv1_M4]])</f>
        <v>69201</v>
      </c>
      <c r="EJ100" s="315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1">
        <f>IF((RD[[#This Row],[33 kV_Wind_F1_Ex]]-ES99)*165000&lt;=0,"",(RD[[#This Row],[33 kV_Wind_F1_Ex]]-ES99)*165000)</f>
        <v>409364.99999999913</v>
      </c>
      <c r="FK100" s="291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7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7"/>
      <c r="FQ100" s="131">
        <f>IF((RD[[#This Row],[33kV_Solar_F4_Ex]]-EZ99)*225000&lt;=0,"",(RD[[#This Row],[33kV_Solar_F4_Ex]]-EZ99)*225000)</f>
        <v>114974.99999999903</v>
      </c>
      <c r="FR100" s="291">
        <f>IF((RD[[#This Row],[33kV_OG1_Ex]]-FA99)*1000&lt;=0,0,(RD[[#This Row],[33kV_OG1_Ex]]-FA99)*1000)</f>
        <v>352000</v>
      </c>
      <c r="FS100" s="227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7">
        <f>IF((RD[[#This Row],[220kV_Tx2_Ex]]-FD99)*800000&lt;=0,0,(RD[[#This Row],[220kV_Tx2_Ex]]-FD99)*800000)</f>
        <v>979200.00000001432</v>
      </c>
      <c r="FV100" s="291">
        <f>IF((RD[[#This Row],[220kV_TL_TVM_Ex]]-FE99)*1600000&lt;=0,0,(RD[[#This Row],[220kV_TL_TVM_Ex]]-FE99)*1600000)</f>
        <v>1340800.0000000356</v>
      </c>
      <c r="FW100" s="291">
        <f>IF((RD[[#This Row],[220kV_C&amp;R_PQM_Ex]]-FF99)*1600000&lt;=0,"",(RD[[#This Row],[220kV_C&amp;R_PQM_Ex]]-FF99)*1600000)</f>
        <v>1340800.0000000356</v>
      </c>
      <c r="FX100" s="227">
        <f>IFERROR(IF((RD[[#This Row],[220KV_C&amp;R_PQM_Im]]-FG99)*1600000&lt;=0,0,(RD[[#This Row],[220KV_C&amp;R_PQM_Im]]-FG99)*1600000),"")</f>
        <v>0</v>
      </c>
      <c r="FY100" s="227" t="str">
        <f>IFERROR(IF((RD[[#This Row],[33kV_Aux1_Im]]-FH99)*1000&lt;=0,"",(RD[[#This Row],[33kV_Aux1_Im]]-FH99)*1000),"")</f>
        <v/>
      </c>
      <c r="FZ100" s="227">
        <f>IF((RD[[#This Row],[33kV_Aux2_Im]]-FI99)*1000&lt;=0,"",(RD[[#This Row],[33kV_Aux2_Im]]-FI99)*1000)</f>
        <v>359.99999999998522</v>
      </c>
      <c r="GA100" s="291">
        <f>IFERROR(RD[[#This Row],[33kV_OG1_Energy (MWh)]]+RD[[#This Row],[33kV_OG2_Energy (MWh)]],"")</f>
        <v>1358000</v>
      </c>
      <c r="GB100" s="291">
        <f>IFERROR(RD[[#This Row],[220kV_TL_TVM Energy (MWh)]]-RD[[#This Row],[220KV_C&amp;R_PQM_im (MWh)]],"")</f>
        <v>1340800.0000000356</v>
      </c>
      <c r="GC100" s="228">
        <f>IFERROR(RD[[#This Row],[33 kV Total Export (MWH)]]/RD[[#This Row],[220 KV Net Export (MWh)]]-1,"")</f>
        <v>1.2828162291142586E-2</v>
      </c>
      <c r="GD100" s="229">
        <f>IFERROR((RD[[#This Row],[Sunset Time (POA&lt;20 W/m2)]]-RD[[#This Row],[Sunrise Time (POA&gt;20 W/m2)]])*24,0)</f>
        <v>11.433333333333334</v>
      </c>
      <c r="GE100" s="230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8"/>
      <c r="GK100" s="318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4">
        <v>0.26458333333333334</v>
      </c>
      <c r="G101" s="314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8">
        <v>3.8518589470867206</v>
      </c>
      <c r="DG101" s="288">
        <v>3.8035233410013527</v>
      </c>
      <c r="DH101" s="288">
        <v>3.3650104211956551</v>
      </c>
      <c r="DI101" s="288"/>
      <c r="DJ101" s="288"/>
      <c r="DK101" s="288">
        <v>0.71722398511501995</v>
      </c>
      <c r="DL101" s="288"/>
      <c r="DM101" s="288"/>
      <c r="DN101" s="288">
        <v>3.7660372691941961</v>
      </c>
      <c r="DO101" s="288">
        <v>3.7667922787550738</v>
      </c>
      <c r="DP101" s="288">
        <v>0.75308735517163472</v>
      </c>
      <c r="DQ101" s="288">
        <v>0.55152750608931</v>
      </c>
      <c r="DR101" s="288">
        <v>25.601476964769667</v>
      </c>
      <c r="DS101" s="288"/>
      <c r="DT101" s="288">
        <v>39.165363672086677</v>
      </c>
      <c r="DU101" s="288"/>
      <c r="DV101" s="288">
        <v>77.447289972899753</v>
      </c>
      <c r="DW101" s="288"/>
      <c r="DX101" s="288">
        <v>0</v>
      </c>
      <c r="DY101" s="288"/>
      <c r="DZ101" s="288">
        <v>6.8</v>
      </c>
      <c r="EA101" s="288"/>
      <c r="EB101" s="288">
        <v>13.7</v>
      </c>
      <c r="EC101" s="288"/>
      <c r="ED101" s="315">
        <f>SUM(RD[[#This Row],[IS1_Inv1_M1]:[IS1_Inv1_M2]])</f>
        <v>14637</v>
      </c>
      <c r="EE101" s="315">
        <f>SUM(RD[[#This Row],[IS2_Inv1_M1]:[IS5_Inv1_M4]])</f>
        <v>105702</v>
      </c>
      <c r="EF101" s="315">
        <f>SUM(RD[[#This Row],[IS6_Inv1_M1]:[IS6_Inv2_M2]])+SUM(RD[[#This Row],[IS8_Inv1_M1]:[IS8_Inv4_M2]])</f>
        <v>86205</v>
      </c>
      <c r="EG101" s="315">
        <f>SUM(RD[[#This Row],[IS7_Inv1_M1]:[IS7_Inv1_M2]])</f>
        <v>14592</v>
      </c>
      <c r="EH101" s="315">
        <f>SUM(RD[[#This Row],[IS9_Inv1_M1]:[IS12_Inv2_M4]])</f>
        <v>146372</v>
      </c>
      <c r="EI101" s="315">
        <f>SUM(RD[[#This Row],[IS13_Inv1_M1]:[IS14_Inv1_M4]])</f>
        <v>67704</v>
      </c>
      <c r="EJ101" s="315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1">
        <f>IF((RD[[#This Row],[33 kV_Wind_F1_Ex]]-ES100)*165000&lt;=0,"",(RD[[#This Row],[33 kV_Wind_F1_Ex]]-ES100)*165000)</f>
        <v>431475.00000000151</v>
      </c>
      <c r="FK101" s="291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7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7"/>
      <c r="FQ101" s="131">
        <f>IF((RD[[#This Row],[33kV_Solar_F4_Ex]]-EZ100)*225000&lt;=0,"",(RD[[#This Row],[33kV_Solar_F4_Ex]]-EZ100)*225000)</f>
        <v>114300.0000000022</v>
      </c>
      <c r="FR101" s="291">
        <f>IF((RD[[#This Row],[33kV_OG1_Ex]]-FA100)*1000&lt;=0,0,(RD[[#This Row],[33kV_OG1_Ex]]-FA100)*1000)</f>
        <v>365000</v>
      </c>
      <c r="FS101" s="227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7">
        <f>IF((RD[[#This Row],[220kV_Tx2_Ex]]-FD100)*800000&lt;=0,0,(RD[[#This Row],[220kV_Tx2_Ex]]-FD100)*800000)</f>
        <v>1038400.0000000014</v>
      </c>
      <c r="FV101" s="291">
        <f>IF((RD[[#This Row],[220kV_TL_TVM_Ex]]-FE100)*1600000&lt;=0,0,(RD[[#This Row],[220kV_TL_TVM_Ex]]-FE100)*1600000)</f>
        <v>1398399.9999999469</v>
      </c>
      <c r="FW101" s="291">
        <f>IF((RD[[#This Row],[220kV_C&amp;R_PQM_Ex]]-FF100)*1600000&lt;=0,"",(RD[[#This Row],[220kV_C&amp;R_PQM_Ex]]-FF100)*1600000)</f>
        <v>1375999.9999999763</v>
      </c>
      <c r="FX101" s="227">
        <f>IFERROR(IF((RD[[#This Row],[220KV_C&amp;R_PQM_Im]]-FG100)*1600000&lt;=0,0,(RD[[#This Row],[220KV_C&amp;R_PQM_Im]]-FG100)*1600000),"")</f>
        <v>0</v>
      </c>
      <c r="FY101" s="227" t="str">
        <f>IFERROR(IF((RD[[#This Row],[33kV_Aux1_Im]]-FH100)*1000&lt;=0,"",(RD[[#This Row],[33kV_Aux1_Im]]-FH100)*1000),"")</f>
        <v/>
      </c>
      <c r="FZ101" s="227">
        <f>IF((RD[[#This Row],[33kV_Aux2_Im]]-FI100)*1000&lt;=0,"",(RD[[#This Row],[33kV_Aux2_Im]]-FI100)*1000)</f>
        <v>370.00000000000455</v>
      </c>
      <c r="GA101" s="291">
        <f>IFERROR(RD[[#This Row],[33kV_OG1_Energy (MWh)]]+RD[[#This Row],[33kV_OG2_Energy (MWh)]],"")</f>
        <v>1418000</v>
      </c>
      <c r="GB101" s="291">
        <f>IFERROR(RD[[#This Row],[220kV_TL_TVM Energy (MWh)]]-RD[[#This Row],[220KV_C&amp;R_PQM_im (MWh)]],"")</f>
        <v>1398399.9999999469</v>
      </c>
      <c r="GC101" s="228">
        <f>IFERROR(RD[[#This Row],[33 kV Total Export (MWH)]]/RD[[#This Row],[220 KV Net Export (MWh)]]-1,"")</f>
        <v>1.4016018306674649E-2</v>
      </c>
      <c r="GD101" s="229">
        <f>IFERROR((RD[[#This Row],[Sunset Time (POA&lt;20 W/m2)]]-RD[[#This Row],[Sunrise Time (POA&gt;20 W/m2)]])*24,0)</f>
        <v>12.283333333333335</v>
      </c>
      <c r="GE101" s="230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8"/>
      <c r="GK101" s="318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4">
        <v>0.26527777777777778</v>
      </c>
      <c r="G102" s="314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8">
        <v>4.29</v>
      </c>
      <c r="DG102" s="288">
        <v>4.1729673740388957</v>
      </c>
      <c r="DH102" s="288">
        <v>4.0424075307377061</v>
      </c>
      <c r="DI102" s="288"/>
      <c r="DJ102" s="288"/>
      <c r="DK102" s="288">
        <v>0.77553212121212112</v>
      </c>
      <c r="DL102" s="288"/>
      <c r="DM102" s="288"/>
      <c r="DN102" s="288">
        <v>4.13</v>
      </c>
      <c r="DO102" s="288">
        <v>4.0526693224785193</v>
      </c>
      <c r="DP102" s="288">
        <v>0.84</v>
      </c>
      <c r="DQ102" s="288">
        <v>0.6247248557213928</v>
      </c>
      <c r="DR102" s="288">
        <v>26.05</v>
      </c>
      <c r="DS102" s="288"/>
      <c r="DT102" s="288">
        <v>40.130000000000003</v>
      </c>
      <c r="DU102" s="288"/>
      <c r="DV102" s="288">
        <v>77.760000000000005</v>
      </c>
      <c r="DW102" s="288"/>
      <c r="DX102" s="288">
        <v>2.4</v>
      </c>
      <c r="DY102" s="288"/>
      <c r="DZ102" s="288">
        <v>7.4</v>
      </c>
      <c r="EA102" s="288"/>
      <c r="EB102" s="288">
        <v>13.1</v>
      </c>
      <c r="EC102" s="288"/>
      <c r="ED102" s="315">
        <f>SUM(RD[[#This Row],[IS1_Inv1_M1]:[IS1_Inv1_M2]])</f>
        <v>15330</v>
      </c>
      <c r="EE102" s="315">
        <f>SUM(RD[[#This Row],[IS2_Inv1_M1]:[IS5_Inv1_M4]])</f>
        <v>111496</v>
      </c>
      <c r="EF102" s="315">
        <f>SUM(RD[[#This Row],[IS6_Inv1_M1]:[IS6_Inv2_M2]])+SUM(RD[[#This Row],[IS8_Inv1_M1]:[IS8_Inv4_M2]])</f>
        <v>91330</v>
      </c>
      <c r="EG102" s="315">
        <f>SUM(RD[[#This Row],[IS7_Inv1_M1]:[IS7_Inv1_M2]])</f>
        <v>15549</v>
      </c>
      <c r="EH102" s="315">
        <f>SUM(RD[[#This Row],[IS9_Inv1_M1]:[IS12_Inv2_M4]])</f>
        <v>164751</v>
      </c>
      <c r="EI102" s="315">
        <f>SUM(RD[[#This Row],[IS13_Inv1_M1]:[IS14_Inv1_M4]])</f>
        <v>80584</v>
      </c>
      <c r="EJ102" s="315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1">
        <f>IF((RD[[#This Row],[33 kV_Wind_F1_Ex]]-ES101)*165000&lt;=0,"",(RD[[#This Row],[33 kV_Wind_F1_Ex]]-ES101)*165000)</f>
        <v>479984.99999999866</v>
      </c>
      <c r="FK102" s="291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7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7"/>
      <c r="FQ102" s="131">
        <f>IF((RD[[#This Row],[33kV_Solar_F4_Ex]]-EZ101)*225000&lt;=0,"",(RD[[#This Row],[33kV_Solar_F4_Ex]]-EZ101)*225000)</f>
        <v>132524.99999999968</v>
      </c>
      <c r="FR102" s="291">
        <f>IF((RD[[#This Row],[33kV_OG1_Ex]]-FA101)*1000&lt;=0,0,(RD[[#This Row],[33kV_OG1_Ex]]-FA101)*1000)</f>
        <v>398000</v>
      </c>
      <c r="FS102" s="227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7">
        <f>IF((RD[[#This Row],[220kV_Tx2_Ex]]-FD101)*800000&lt;=0,0,(RD[[#This Row],[220kV_Tx2_Ex]]-FD101)*800000)</f>
        <v>1134400.0000000051</v>
      </c>
      <c r="FV102" s="291">
        <f>IF((RD[[#This Row],[220kV_TL_TVM_Ex]]-FE101)*1600000&lt;=0,0,(RD[[#This Row],[220kV_TL_TVM_Ex]]-FE101)*1600000)</f>
        <v>1540800.0000000356</v>
      </c>
      <c r="FW102" s="291">
        <f>IF((RD[[#This Row],[220kV_C&amp;R_PQM_Ex]]-FF101)*1600000&lt;=0,"",(RD[[#This Row],[220kV_C&amp;R_PQM_Ex]]-FF101)*1600000)</f>
        <v>1564800.0000000137</v>
      </c>
      <c r="FX102" s="227">
        <f>IFERROR(IF((RD[[#This Row],[220KV_C&amp;R_PQM_Im]]-FG101)*1600000&lt;=0,0,(RD[[#This Row],[220KV_C&amp;R_PQM_Im]]-FG101)*1600000),"")</f>
        <v>0</v>
      </c>
      <c r="FY102" s="227" t="str">
        <f>IFERROR(IF((RD[[#This Row],[33kV_Aux1_Im]]-FH101)*1000&lt;=0,"",(RD[[#This Row],[33kV_Aux1_Im]]-FH101)*1000),"")</f>
        <v/>
      </c>
      <c r="FZ102" s="227">
        <f>IF((RD[[#This Row],[33kV_Aux2_Im]]-FI101)*1000&lt;=0,"",(RD[[#This Row],[33kV_Aux2_Im]]-FI101)*1000)</f>
        <v>349.99999999999432</v>
      </c>
      <c r="GA102" s="291">
        <f>IFERROR(RD[[#This Row],[33kV_OG1_Energy (MWh)]]+RD[[#This Row],[33kV_OG2_Energy (MWh)]],"")</f>
        <v>1524000</v>
      </c>
      <c r="GB102" s="291">
        <f>IFERROR(RD[[#This Row],[220kV_TL_TVM Energy (MWh)]]-RD[[#This Row],[220KV_C&amp;R_PQM_im (MWh)]],"")</f>
        <v>1540800.0000000356</v>
      </c>
      <c r="GC102" s="228">
        <f>IFERROR(RD[[#This Row],[33 kV Total Export (MWH)]]/RD[[#This Row],[220 KV Net Export (MWh)]]-1,"")</f>
        <v>-1.0903426791300075E-2</v>
      </c>
      <c r="GD102" s="229">
        <f>IFERROR((RD[[#This Row],[Sunset Time (POA&lt;20 W/m2)]]-RD[[#This Row],[Sunrise Time (POA&gt;20 W/m2)]])*24,0)</f>
        <v>12.133333333333333</v>
      </c>
      <c r="GE102" s="230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8"/>
      <c r="GK102" s="318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4">
        <v>0.27569444444444446</v>
      </c>
      <c r="G103" s="314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8">
        <v>4.1869419323204458</v>
      </c>
      <c r="DG103" s="288">
        <v>4.156322223448278</v>
      </c>
      <c r="DH103" s="288">
        <v>3.9172524468232082</v>
      </c>
      <c r="DI103" s="288"/>
      <c r="DJ103" s="288"/>
      <c r="DK103" s="288">
        <v>0.74454462344827588</v>
      </c>
      <c r="DL103" s="288"/>
      <c r="DM103" s="288"/>
      <c r="DN103" s="288">
        <v>4.0652078563694749</v>
      </c>
      <c r="DO103" s="288">
        <v>4.0381559365517283</v>
      </c>
      <c r="DP103" s="288">
        <v>0.7748680932320442</v>
      </c>
      <c r="DQ103" s="288">
        <v>0.59030333057471318</v>
      </c>
      <c r="DR103" s="288">
        <v>25.516146408839749</v>
      </c>
      <c r="DS103" s="288"/>
      <c r="DT103" s="288">
        <v>39.421342651933664</v>
      </c>
      <c r="DU103" s="288"/>
      <c r="DV103" s="288">
        <v>81.78494475138136</v>
      </c>
      <c r="DW103" s="288"/>
      <c r="DX103" s="288">
        <v>18</v>
      </c>
      <c r="DY103" s="288"/>
      <c r="DZ103" s="288">
        <v>6.9</v>
      </c>
      <c r="EA103" s="288"/>
      <c r="EB103" s="288">
        <v>14.4</v>
      </c>
      <c r="EC103" s="288"/>
      <c r="ED103" s="315">
        <f>SUM(RD[[#This Row],[IS1_Inv1_M1]:[IS1_Inv1_M2]])</f>
        <v>15166</v>
      </c>
      <c r="EE103" s="315">
        <f>SUM(RD[[#This Row],[IS2_Inv1_M1]:[IS5_Inv1_M4]])</f>
        <v>111073</v>
      </c>
      <c r="EF103" s="315">
        <f>SUM(RD[[#This Row],[IS6_Inv1_M1]:[IS6_Inv2_M2]])+SUM(RD[[#This Row],[IS8_Inv1_M1]:[IS8_Inv4_M2]])</f>
        <v>88922</v>
      </c>
      <c r="EG103" s="315">
        <f>SUM(RD[[#This Row],[IS7_Inv1_M1]:[IS7_Inv1_M2]])</f>
        <v>15120</v>
      </c>
      <c r="EH103" s="315">
        <f>SUM(RD[[#This Row],[IS9_Inv1_M1]:[IS12_Inv2_M4]])</f>
        <v>160949</v>
      </c>
      <c r="EI103" s="315">
        <f>SUM(RD[[#This Row],[IS13_Inv1_M1]:[IS14_Inv1_M4]])</f>
        <v>75223</v>
      </c>
      <c r="EJ103" s="315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1">
        <f>IF((RD[[#This Row],[33 kV_Wind_F1_Ex]]-ES102)*165000&lt;=0,"",(RD[[#This Row],[33 kV_Wind_F1_Ex]]-ES102)*165000)</f>
        <v>476685.00000000163</v>
      </c>
      <c r="FK103" s="291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7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7"/>
      <c r="FQ103" s="131">
        <f>IF((RD[[#This Row],[33kV_Solar_F4_Ex]]-EZ102)*225000&lt;=0,"",(RD[[#This Row],[33kV_Solar_F4_Ex]]-EZ102)*225000)</f>
        <v>125099.99999999942</v>
      </c>
      <c r="FR103" s="291">
        <f>IF((RD[[#This Row],[33kV_OG1_Ex]]-FA102)*1000&lt;=0,0,(RD[[#This Row],[33kV_OG1_Ex]]-FA102)*1000)</f>
        <v>387000</v>
      </c>
      <c r="FS103" s="227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7">
        <f>IF((RD[[#This Row],[220kV_Tx2_Ex]]-FD102)*800000&lt;=0,0,(RD[[#This Row],[220kV_Tx2_Ex]]-FD102)*800000)</f>
        <v>1135999.99999999</v>
      </c>
      <c r="FV103" s="291">
        <f>IF((RD[[#This Row],[220kV_TL_TVM_Ex]]-FE102)*1600000&lt;=0,0,(RD[[#This Row],[220kV_TL_TVM_Ex]]-FE102)*1600000)</f>
        <v>1527999.9999999746</v>
      </c>
      <c r="FW103" s="291">
        <f>IF((RD[[#This Row],[220kV_C&amp;R_PQM_Ex]]-FF102)*1600000&lt;=0,"",(RD[[#This Row],[220kV_C&amp;R_PQM_Ex]]-FF102)*1600000)</f>
        <v>1527999.9999999746</v>
      </c>
      <c r="FX103" s="227">
        <f>IFERROR(IF((RD[[#This Row],[220KV_C&amp;R_PQM_Im]]-FG102)*1600000&lt;=0,0,(RD[[#This Row],[220KV_C&amp;R_PQM_Im]]-FG102)*1600000),"")</f>
        <v>0</v>
      </c>
      <c r="FY103" s="227" t="str">
        <f>IFERROR(IF((RD[[#This Row],[33kV_Aux1_Im]]-FH102)*1000&lt;=0,"",(RD[[#This Row],[33kV_Aux1_Im]]-FH102)*1000),"")</f>
        <v/>
      </c>
      <c r="FZ103" s="227">
        <f>IF((RD[[#This Row],[33kV_Aux2_Im]]-FI102)*1000&lt;=0,"",(RD[[#This Row],[33kV_Aux2_Im]]-FI102)*1000)</f>
        <v>370.00000000000455</v>
      </c>
      <c r="GA103" s="291">
        <f>IFERROR(RD[[#This Row],[33kV_OG1_Energy (MWh)]]+RD[[#This Row],[33kV_OG2_Energy (MWh)]],"")</f>
        <v>1534000</v>
      </c>
      <c r="GB103" s="291">
        <f>IFERROR(RD[[#This Row],[220kV_TL_TVM Energy (MWh)]]-RD[[#This Row],[220KV_C&amp;R_PQM_im (MWh)]],"")</f>
        <v>1527999.9999999746</v>
      </c>
      <c r="GC103" s="228">
        <f>IFERROR(RD[[#This Row],[33 kV Total Export (MWH)]]/RD[[#This Row],[220 KV Net Export (MWh)]]-1,"")</f>
        <v>3.9267015706974107E-3</v>
      </c>
      <c r="GD103" s="229">
        <f>IFERROR((RD[[#This Row],[Sunset Time (POA&lt;20 W/m2)]]-RD[[#This Row],[Sunrise Time (POA&gt;20 W/m2)]])*24,0)</f>
        <v>12.05</v>
      </c>
      <c r="GE103" s="230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8"/>
      <c r="GK103" s="318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4">
        <v>0.28055555555555556</v>
      </c>
      <c r="G104" s="314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8">
        <v>3.8747093078703743</v>
      </c>
      <c r="DG104" s="288">
        <v>3.7797055233148598</v>
      </c>
      <c r="DH104" s="288">
        <v>4.0426241043115452</v>
      </c>
      <c r="DI104" s="288"/>
      <c r="DJ104" s="288"/>
      <c r="DK104" s="288">
        <v>0.71384608887349887</v>
      </c>
      <c r="DL104" s="288"/>
      <c r="DM104" s="288"/>
      <c r="DN104" s="288">
        <v>3.7773630347375011</v>
      </c>
      <c r="DO104" s="288">
        <v>3.6864263979686074</v>
      </c>
      <c r="DP104" s="288">
        <v>0.75482077972222306</v>
      </c>
      <c r="DQ104" s="288">
        <v>0.55929328116343413</v>
      </c>
      <c r="DR104" s="288">
        <v>25.720680555555528</v>
      </c>
      <c r="DS104" s="288"/>
      <c r="DT104" s="288">
        <v>38.411989472222217</v>
      </c>
      <c r="DU104" s="288"/>
      <c r="DV104" s="288">
        <v>78.999999999999943</v>
      </c>
      <c r="DW104" s="288"/>
      <c r="DX104" s="288">
        <v>0</v>
      </c>
      <c r="DY104" s="288"/>
      <c r="DZ104" s="288">
        <v>8.3000000000000007</v>
      </c>
      <c r="EA104" s="288"/>
      <c r="EB104" s="288">
        <v>14.7</v>
      </c>
      <c r="EC104" s="288"/>
      <c r="ED104" s="315">
        <f>SUM(RD[[#This Row],[IS1_Inv1_M1]:[IS1_Inv1_M2]])</f>
        <v>14392</v>
      </c>
      <c r="EE104" s="315">
        <f>SUM(RD[[#This Row],[IS2_Inv1_M1]:[IS5_Inv1_M4]])</f>
        <v>102794</v>
      </c>
      <c r="EF104" s="315">
        <f>SUM(RD[[#This Row],[IS6_Inv1_M1]:[IS6_Inv2_M2]])+SUM(RD[[#This Row],[IS8_Inv1_M1]:[IS8_Inv4_M2]])</f>
        <v>82186</v>
      </c>
      <c r="EG104" s="315">
        <f>SUM(RD[[#This Row],[IS7_Inv1_M1]:[IS7_Inv1_M2]])</f>
        <v>14588</v>
      </c>
      <c r="EH104" s="315">
        <f>SUM(RD[[#This Row],[IS9_Inv1_M1]:[IS12_Inv2_M4]])</f>
        <v>173188</v>
      </c>
      <c r="EI104" s="315">
        <f>SUM(RD[[#This Row],[IS13_Inv1_M1]:[IS14_Inv1_M4]])</f>
        <v>81522</v>
      </c>
      <c r="EJ104" s="315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1">
        <f>IF((RD[[#This Row],[33 kV_Wind_F1_Ex]]-ES103)*165000&lt;=0,"",(RD[[#This Row],[33 kV_Wind_F1_Ex]]-ES103)*165000)</f>
        <v>528494.99999999581</v>
      </c>
      <c r="FK104" s="291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7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7"/>
      <c r="FQ104" s="131">
        <f>IF((RD[[#This Row],[33kV_Solar_F4_Ex]]-EZ103)*225000&lt;=0,"",(RD[[#This Row],[33kV_Solar_F4_Ex]]-EZ103)*225000)</f>
        <v>135899.99999999983</v>
      </c>
      <c r="FR104" s="291">
        <f>IF((RD[[#This Row],[33kV_OG1_Ex]]-FA103)*1000&lt;=0,0,(RD[[#This Row],[33kV_OG1_Ex]]-FA103)*1000)</f>
        <v>382000</v>
      </c>
      <c r="FS104" s="227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7">
        <f>IF((RD[[#This Row],[220kV_Tx2_Ex]]-FD103)*800000&lt;=0,0,(RD[[#This Row],[220kV_Tx2_Ex]]-FD103)*800000)</f>
        <v>1255999.9999999946</v>
      </c>
      <c r="FV104" s="291">
        <f>IF((RD[[#This Row],[220kV_TL_TVM_Ex]]-FE103)*1600000&lt;=0,0,(RD[[#This Row],[220kV_TL_TVM_Ex]]-FE103)*1600000)</f>
        <v>1630400.0000000088</v>
      </c>
      <c r="FW104" s="291">
        <f>IF((RD[[#This Row],[220kV_C&amp;R_PQM_Ex]]-FF103)*1600000&lt;=0,"",(RD[[#This Row],[220kV_C&amp;R_PQM_Ex]]-FF103)*1600000)</f>
        <v>1636800.0000000393</v>
      </c>
      <c r="FX104" s="227">
        <f>IFERROR(IF((RD[[#This Row],[220KV_C&amp;R_PQM_Im]]-FG103)*1600000&lt;=0,0,(RD[[#This Row],[220KV_C&amp;R_PQM_Im]]-FG103)*1600000),"")</f>
        <v>0</v>
      </c>
      <c r="FY104" s="227" t="str">
        <f>IFERROR(IF((RD[[#This Row],[33kV_Aux1_Im]]-FH103)*1000&lt;=0,"",(RD[[#This Row],[33kV_Aux1_Im]]-FH103)*1000),"")</f>
        <v/>
      </c>
      <c r="FZ104" s="227">
        <f>IF((RD[[#This Row],[33kV_Aux2_Im]]-FI103)*1000&lt;=0,"",(RD[[#This Row],[33kV_Aux2_Im]]-FI103)*1000)</f>
        <v>360.00000000001364</v>
      </c>
      <c r="GA104" s="291">
        <f>IFERROR(RD[[#This Row],[33kV_OG1_Energy (MWh)]]+RD[[#This Row],[33kV_OG2_Energy (MWh)]],"")</f>
        <v>1645000</v>
      </c>
      <c r="GB104" s="291">
        <f>IFERROR(RD[[#This Row],[220kV_TL_TVM Energy (MWh)]]-RD[[#This Row],[220KV_C&amp;R_PQM_im (MWh)]],"")</f>
        <v>1630400.0000000088</v>
      </c>
      <c r="GC104" s="228">
        <f>IFERROR(RD[[#This Row],[33 kV Total Export (MWH)]]/RD[[#This Row],[220 KV Net Export (MWh)]]-1,"")</f>
        <v>8.954857703625585E-3</v>
      </c>
      <c r="GD104" s="229">
        <f>IFERROR((RD[[#This Row],[Sunset Time (POA&lt;20 W/m2)]]-RD[[#This Row],[Sunrise Time (POA&gt;20 W/m2)]])*24,0)</f>
        <v>11.983333333333334</v>
      </c>
      <c r="GE104" s="230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8"/>
      <c r="GK104" s="318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4">
        <v>0.27083333333333331</v>
      </c>
      <c r="G105" s="314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8">
        <v>4.4849939813019404</v>
      </c>
      <c r="DG105" s="288">
        <v>4.4541270156754287</v>
      </c>
      <c r="DH105" s="288">
        <v>4.976107021490626</v>
      </c>
      <c r="DI105" s="288"/>
      <c r="DJ105" s="288"/>
      <c r="DK105" s="288">
        <v>0.82714486998616932</v>
      </c>
      <c r="DL105" s="288"/>
      <c r="DM105" s="288"/>
      <c r="DN105" s="288">
        <v>4.365364870565327</v>
      </c>
      <c r="DO105" s="288">
        <v>4.3741509525126796</v>
      </c>
      <c r="DP105" s="288">
        <v>0.89498344148199394</v>
      </c>
      <c r="DQ105" s="288">
        <v>0.66645293499308422</v>
      </c>
      <c r="DR105" s="288">
        <v>26.601759002770034</v>
      </c>
      <c r="DS105" s="288"/>
      <c r="DT105" s="288">
        <v>40.941975761772866</v>
      </c>
      <c r="DU105" s="288"/>
      <c r="DV105" s="288">
        <v>74.011080332409932</v>
      </c>
      <c r="DW105" s="288"/>
      <c r="DX105" s="288">
        <v>3</v>
      </c>
      <c r="DY105" s="288"/>
      <c r="DZ105" s="288">
        <v>8.5</v>
      </c>
      <c r="EA105" s="288"/>
      <c r="EB105" s="288">
        <v>14.5</v>
      </c>
      <c r="EC105" s="288"/>
      <c r="ED105" s="315">
        <f>SUM(RD[[#This Row],[IS1_Inv1_M1]:[IS1_Inv1_M2]])</f>
        <v>16492</v>
      </c>
      <c r="EE105" s="315">
        <f>SUM(RD[[#This Row],[IS2_Inv1_M1]:[IS5_Inv1_M4]])</f>
        <v>120153</v>
      </c>
      <c r="EF105" s="315">
        <f>SUM(RD[[#This Row],[IS6_Inv1_M1]:[IS6_Inv2_M2]])+SUM(RD[[#This Row],[IS8_Inv1_M1]:[IS8_Inv4_M2]])</f>
        <v>97122</v>
      </c>
      <c r="EG105" s="315">
        <f>SUM(RD[[#This Row],[IS7_Inv1_M1]:[IS7_Inv1_M2]])</f>
        <v>16408</v>
      </c>
      <c r="EH105" s="315">
        <f>SUM(RD[[#This Row],[IS9_Inv1_M1]:[IS12_Inv2_M4]])</f>
        <v>206389</v>
      </c>
      <c r="EI105" s="315">
        <f>SUM(RD[[#This Row],[IS13_Inv1_M1]:[IS14_Inv1_M4]])</f>
        <v>96078</v>
      </c>
      <c r="EJ105" s="315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1">
        <f>IF((RD[[#This Row],[33 kV_Wind_F1_Ex]]-ES104)*165000&lt;=0,"",(RD[[#This Row],[33 kV_Wind_F1_Ex]]-ES104)*165000)</f>
        <v>503580.00000000343</v>
      </c>
      <c r="FK105" s="291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7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7"/>
      <c r="FQ105" s="131">
        <f>IF((RD[[#This Row],[33kV_Solar_F4_Ex]]-EZ104)*225000&lt;=0,"",(RD[[#This Row],[33kV_Solar_F4_Ex]]-EZ104)*225000)</f>
        <v>161550.00000000079</v>
      </c>
      <c r="FR105" s="291">
        <f>IF((RD[[#This Row],[33kV_OG1_Ex]]-FA104)*1000&lt;=0,0,(RD[[#This Row],[33kV_OG1_Ex]]-FA104)*1000)</f>
        <v>449000</v>
      </c>
      <c r="FS105" s="227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7">
        <f>IF((RD[[#This Row],[220kV_Tx2_Ex]]-FD104)*800000&lt;=0,0,(RD[[#This Row],[220kV_Tx2_Ex]]-FD104)*800000)</f>
        <v>1224800.0000000047</v>
      </c>
      <c r="FV105" s="291">
        <f>IF((RD[[#This Row],[220kV_TL_TVM_Ex]]-FE104)*1600000&lt;=0,0,(RD[[#This Row],[220kV_TL_TVM_Ex]]-FE104)*1600000)</f>
        <v>1681599.9999999804</v>
      </c>
      <c r="FW105" s="291">
        <f>IF((RD[[#This Row],[220kV_C&amp;R_PQM_Ex]]-FF104)*1600000&lt;=0,"",(RD[[#This Row],[220kV_C&amp;R_PQM_Ex]]-FF104)*1600000)</f>
        <v>1681599.9999999804</v>
      </c>
      <c r="FX105" s="227">
        <f>IFERROR(IF((RD[[#This Row],[220KV_C&amp;R_PQM_Im]]-FG104)*1600000&lt;=0,0,(RD[[#This Row],[220KV_C&amp;R_PQM_Im]]-FG104)*1600000),"")</f>
        <v>0</v>
      </c>
      <c r="FY105" s="227" t="str">
        <f>IFERROR(IF((RD[[#This Row],[33kV_Aux1_Im]]-FH104)*1000&lt;=0,"",(RD[[#This Row],[33kV_Aux1_Im]]-FH104)*1000),"")</f>
        <v/>
      </c>
      <c r="FZ105" s="227">
        <f>IF((RD[[#This Row],[33kV_Aux2_Im]]-FI104)*1000&lt;=0,"",(RD[[#This Row],[33kV_Aux2_Im]]-FI104)*1000)</f>
        <v>370.00000000000455</v>
      </c>
      <c r="GA105" s="291">
        <f>IFERROR(RD[[#This Row],[33kV_OG1_Energy (MWh)]]+RD[[#This Row],[33kV_OG2_Energy (MWh)]],"")</f>
        <v>1692000</v>
      </c>
      <c r="GB105" s="291">
        <f>IFERROR(RD[[#This Row],[220kV_TL_TVM Energy (MWh)]]-RD[[#This Row],[220KV_C&amp;R_PQM_im (MWh)]],"")</f>
        <v>1681599.9999999804</v>
      </c>
      <c r="GC105" s="228">
        <f>IFERROR(RD[[#This Row],[33 kV Total Export (MWH)]]/RD[[#This Row],[220 KV Net Export (MWh)]]-1,"")</f>
        <v>6.1845861084797171E-3</v>
      </c>
      <c r="GD105" s="229">
        <f>IFERROR((RD[[#This Row],[Sunset Time (POA&lt;20 W/m2)]]-RD[[#This Row],[Sunrise Time (POA&gt;20 W/m2)]])*24,0)</f>
        <v>12.016666666666664</v>
      </c>
      <c r="GE105" s="230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8"/>
      <c r="GK105" s="318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4">
        <v>0.26874999999999999</v>
      </c>
      <c r="G106" s="314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8">
        <v>3.692332780978512</v>
      </c>
      <c r="DG106" s="288">
        <v>3.7264567623287634</v>
      </c>
      <c r="DH106" s="288">
        <v>4.0084543333333347</v>
      </c>
      <c r="DI106" s="288"/>
      <c r="DJ106" s="288"/>
      <c r="DK106" s="288">
        <v>0.68697581301369837</v>
      </c>
      <c r="DL106" s="288"/>
      <c r="DM106" s="288"/>
      <c r="DN106" s="288">
        <v>3.5685231817260181</v>
      </c>
      <c r="DO106" s="288">
        <v>3.6188655164383543</v>
      </c>
      <c r="DP106" s="288">
        <v>0.70344464654778238</v>
      </c>
      <c r="DQ106" s="288">
        <v>0.54310266986301425</v>
      </c>
      <c r="DR106" s="288">
        <v>24.868271604938258</v>
      </c>
      <c r="DS106" s="288"/>
      <c r="DT106" s="288">
        <v>37.859940521262054</v>
      </c>
      <c r="DU106" s="288"/>
      <c r="DV106" s="288">
        <v>83.886419753086486</v>
      </c>
      <c r="DW106" s="288"/>
      <c r="DX106" s="288">
        <v>38.4</v>
      </c>
      <c r="DY106" s="288"/>
      <c r="DZ106" s="288">
        <v>6.9</v>
      </c>
      <c r="EA106" s="288"/>
      <c r="EB106" s="288">
        <v>11.9</v>
      </c>
      <c r="EC106" s="288"/>
      <c r="ED106" s="315">
        <f>SUM(RD[[#This Row],[IS1_Inv1_M1]:[IS1_Inv1_M2]])</f>
        <v>13860</v>
      </c>
      <c r="EE106" s="315">
        <f>SUM(RD[[#This Row],[IS2_Inv1_M1]:[IS5_Inv1_M4]])</f>
        <v>99591</v>
      </c>
      <c r="EF106" s="315">
        <f>SUM(RD[[#This Row],[IS6_Inv1_M1]:[IS6_Inv2_M2]])+SUM(RD[[#This Row],[IS8_Inv1_M1]:[IS8_Inv4_M2]])</f>
        <v>81046</v>
      </c>
      <c r="EG106" s="315">
        <f>SUM(RD[[#This Row],[IS7_Inv1_M1]:[IS7_Inv1_M2]])</f>
        <v>13809</v>
      </c>
      <c r="EH106" s="315">
        <f>SUM(RD[[#This Row],[IS9_Inv1_M1]:[IS12_Inv2_M4]])</f>
        <v>165015</v>
      </c>
      <c r="EI106" s="315">
        <f>SUM(RD[[#This Row],[IS13_Inv1_M1]:[IS14_Inv1_M4]])</f>
        <v>79867</v>
      </c>
      <c r="EJ106" s="315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1">
        <f>IF((RD[[#This Row],[33 kV_Wind_F1_Ex]]-ES105)*165000&lt;=0,"",(RD[[#This Row],[33 kV_Wind_F1_Ex]]-ES105)*165000)</f>
        <v>443189.99999998708</v>
      </c>
      <c r="FK106" s="291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7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7"/>
      <c r="FQ106" s="131">
        <f>IF((RD[[#This Row],[33kV_Solar_F4_Ex]]-EZ105)*225000&lt;=0,"",(RD[[#This Row],[33kV_Solar_F4_Ex]]-EZ105)*225000)</f>
        <v>130274.99999999854</v>
      </c>
      <c r="FR106" s="291">
        <f>IF((RD[[#This Row],[33kV_OG1_Ex]]-FA105)*1000&lt;=0,0,(RD[[#This Row],[33kV_OG1_Ex]]-FA105)*1000)</f>
        <v>368000</v>
      </c>
      <c r="FS106" s="227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7">
        <f>IF((RD[[#This Row],[220kV_Tx2_Ex]]-FD105)*800000&lt;=0,0,(RD[[#This Row],[220kV_Tx2_Ex]]-FD105)*800000)</f>
        <v>1072000.0000000028</v>
      </c>
      <c r="FV106" s="291">
        <f>IF((RD[[#This Row],[220kV_TL_TVM_Ex]]-FE105)*1600000&lt;=0,0,(RD[[#This Row],[220kV_TL_TVM_Ex]]-FE105)*1600000)</f>
        <v>1440000.0000000545</v>
      </c>
      <c r="FW106" s="291">
        <f>IF((RD[[#This Row],[220kV_C&amp;R_PQM_Ex]]-FF105)*1600000&lt;=0,"",(RD[[#This Row],[220kV_C&amp;R_PQM_Ex]]-FF105)*1600000)</f>
        <v>1443199.9999999788</v>
      </c>
      <c r="FX106" s="227">
        <f>IFERROR(IF((RD[[#This Row],[220KV_C&amp;R_PQM_Im]]-FG105)*1600000&lt;=0,0,(RD[[#This Row],[220KV_C&amp;R_PQM_Im]]-FG105)*1600000),"")</f>
        <v>0</v>
      </c>
      <c r="FY106" s="227" t="str">
        <f>IFERROR(IF((RD[[#This Row],[33kV_Aux1_Im]]-FH105)*1000&lt;=0,"",(RD[[#This Row],[33kV_Aux1_Im]]-FH105)*1000),"")</f>
        <v/>
      </c>
      <c r="FZ106" s="227">
        <f>IF((RD[[#This Row],[33kV_Aux2_Im]]-FI105)*1000&lt;=0,"",(RD[[#This Row],[33kV_Aux2_Im]]-FI105)*1000)</f>
        <v>369.99999999997613</v>
      </c>
      <c r="GA106" s="291">
        <f>IFERROR(RD[[#This Row],[33kV_OG1_Energy (MWh)]]+RD[[#This Row],[33kV_OG2_Energy (MWh)]],"")</f>
        <v>1452000</v>
      </c>
      <c r="GB106" s="291">
        <f>IFERROR(RD[[#This Row],[220kV_TL_TVM Energy (MWh)]]-RD[[#This Row],[220KV_C&amp;R_PQM_im (MWh)]],"")</f>
        <v>1440000.0000000545</v>
      </c>
      <c r="GC106" s="228">
        <f>IFERROR(RD[[#This Row],[33 kV Total Export (MWH)]]/RD[[#This Row],[220 KV Net Export (MWh)]]-1,"")</f>
        <v>8.3333333332951121E-3</v>
      </c>
      <c r="GD106" s="229">
        <f>IFERROR((RD[[#This Row],[Sunset Time (POA&lt;20 W/m2)]]-RD[[#This Row],[Sunrise Time (POA&gt;20 W/m2)]])*24,0)</f>
        <v>12.133333333333333</v>
      </c>
      <c r="GE106" s="230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8"/>
      <c r="GK106" s="318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4">
        <v>0.26874999999999999</v>
      </c>
      <c r="G107" s="314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8">
        <v>5.3448256703096559</v>
      </c>
      <c r="DG107" s="288">
        <v>5.222728531193078</v>
      </c>
      <c r="DH107" s="288">
        <v>4.0049918648097869</v>
      </c>
      <c r="DI107" s="288"/>
      <c r="DJ107" s="288"/>
      <c r="DK107" s="288">
        <v>0.96473109175774108</v>
      </c>
      <c r="DL107" s="288"/>
      <c r="DM107" s="288"/>
      <c r="DN107" s="288">
        <v>5.1606180732864306</v>
      </c>
      <c r="DO107" s="288">
        <v>5.089150930555542</v>
      </c>
      <c r="DP107" s="288">
        <v>1.043309214412568</v>
      </c>
      <c r="DQ107" s="288">
        <v>0.7657061889799629</v>
      </c>
      <c r="DR107" s="288">
        <v>26.392267759562806</v>
      </c>
      <c r="DS107" s="288"/>
      <c r="DT107" s="288">
        <v>43.333132254098388</v>
      </c>
      <c r="DU107" s="288"/>
      <c r="DV107" s="288">
        <v>77.193306010928936</v>
      </c>
      <c r="DW107" s="288"/>
      <c r="DX107" s="288">
        <v>0</v>
      </c>
      <c r="DY107" s="288"/>
      <c r="DZ107" s="288">
        <v>6.7</v>
      </c>
      <c r="EA107" s="288"/>
      <c r="EB107" s="288">
        <v>12.2</v>
      </c>
      <c r="EC107" s="288"/>
      <c r="ED107" s="315">
        <f>SUM(RD[[#This Row],[IS1_Inv1_M1]:[IS1_Inv1_M2]])</f>
        <v>19141</v>
      </c>
      <c r="EE107" s="315">
        <f>SUM(RD[[#This Row],[IS2_Inv1_M1]:[IS5_Inv1_M4]])</f>
        <v>139081</v>
      </c>
      <c r="EF107" s="315">
        <f>SUM(RD[[#This Row],[IS6_Inv1_M1]:[IS6_Inv2_M2]])+SUM(RD[[#This Row],[IS8_Inv1_M1]:[IS8_Inv4_M2]])</f>
        <v>108610</v>
      </c>
      <c r="EG107" s="315">
        <f>SUM(RD[[#This Row],[IS7_Inv1_M1]:[IS7_Inv1_M2]])</f>
        <v>19200</v>
      </c>
      <c r="EH107" s="315">
        <f>SUM(RD[[#This Row],[IS9_Inv1_M1]:[IS12_Inv2_M4]])</f>
        <v>170331</v>
      </c>
      <c r="EI107" s="315">
        <f>SUM(RD[[#This Row],[IS13_Inv1_M1]:[IS14_Inv1_M4]])</f>
        <v>81875</v>
      </c>
      <c r="EJ107" s="315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1">
        <f>IF((RD[[#This Row],[33 kV_Wind_F1_Ex]]-ES106)*165000&lt;=0,"",(RD[[#This Row],[33 kV_Wind_F1_Ex]]-ES106)*165000)</f>
        <v>441375.00000001123</v>
      </c>
      <c r="FK107" s="291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7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7"/>
      <c r="FQ107" s="131">
        <f>IF((RD[[#This Row],[33kV_Solar_F4_Ex]]-EZ106)*225000&lt;=0,"",(RD[[#This Row],[33kV_Solar_F4_Ex]]-EZ106)*225000)</f>
        <v>135450.00000000087</v>
      </c>
      <c r="FR107" s="291">
        <f>IF((RD[[#This Row],[33kV_OG1_Ex]]-FA106)*1000&lt;=0,0,(RD[[#This Row],[33kV_OG1_Ex]]-FA106)*1000)</f>
        <v>453000</v>
      </c>
      <c r="FS107" s="227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7">
        <f>IF((RD[[#This Row],[220kV_Tx2_Ex]]-FD106)*800000&lt;=0,0,(RD[[#This Row],[220kV_Tx2_Ex]]-FD106)*800000)</f>
        <v>1056799.9999999984</v>
      </c>
      <c r="FV107" s="291">
        <f>IF((RD[[#This Row],[220kV_TL_TVM_Ex]]-FE106)*1600000&lt;=0,0,(RD[[#This Row],[220kV_TL_TVM_Ex]]-FE106)*1600000)</f>
        <v>1505599.9999999586</v>
      </c>
      <c r="FW107" s="291">
        <f>IF((RD[[#This Row],[220kV_C&amp;R_PQM_Ex]]-FF106)*1600000&lt;=0,"",(RD[[#This Row],[220kV_C&amp;R_PQM_Ex]]-FF106)*1600000)</f>
        <v>1508800.0000000193</v>
      </c>
      <c r="FX107" s="227">
        <f>IFERROR(IF((RD[[#This Row],[220KV_C&amp;R_PQM_Im]]-FG106)*1600000&lt;=0,0,(RD[[#This Row],[220KV_C&amp;R_PQM_Im]]-FG106)*1600000),"")</f>
        <v>0</v>
      </c>
      <c r="FY107" s="227" t="str">
        <f>IFERROR(IF((RD[[#This Row],[33kV_Aux1_Im]]-FH106)*1000&lt;=0,"",(RD[[#This Row],[33kV_Aux1_Im]]-FH106)*1000),"")</f>
        <v/>
      </c>
      <c r="FZ107" s="227">
        <f>IF((RD[[#This Row],[33kV_Aux2_Im]]-FI106)*1000&lt;=0,"",(RD[[#This Row],[33kV_Aux2_Im]]-FI106)*1000)</f>
        <v>380.00000000002387</v>
      </c>
      <c r="GA107" s="291">
        <f>IFERROR(RD[[#This Row],[33kV_OG1_Energy (MWh)]]+RD[[#This Row],[33kV_OG2_Energy (MWh)]],"")</f>
        <v>1516000</v>
      </c>
      <c r="GB107" s="291">
        <f>IFERROR(RD[[#This Row],[220kV_TL_TVM Energy (MWh)]]-RD[[#This Row],[220KV_C&amp;R_PQM_im (MWh)]],"")</f>
        <v>1505599.9999999586</v>
      </c>
      <c r="GC107" s="228">
        <f>IFERROR(RD[[#This Row],[33 kV Total Export (MWH)]]/RD[[#This Row],[220 KV Net Export (MWh)]]-1,"")</f>
        <v>6.9075451647460095E-3</v>
      </c>
      <c r="GD107" s="229">
        <f>IFERROR((RD[[#This Row],[Sunset Time (POA&lt;20 W/m2)]]-RD[[#This Row],[Sunrise Time (POA&gt;20 W/m2)]])*24,0)</f>
        <v>12.183333333333335</v>
      </c>
      <c r="GE107" s="230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8"/>
      <c r="GK107" s="318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4">
        <v>0.26666666666666666</v>
      </c>
      <c r="G108" s="314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8">
        <v>5.1396972223738118</v>
      </c>
      <c r="DG108" s="288">
        <v>5.0348939466394205</v>
      </c>
      <c r="DH108" s="288">
        <v>5.3710942438356213</v>
      </c>
      <c r="DI108" s="288"/>
      <c r="DJ108" s="288"/>
      <c r="DK108" s="288">
        <v>0.92459677951862029</v>
      </c>
      <c r="DL108" s="288"/>
      <c r="DM108" s="288"/>
      <c r="DN108" s="288">
        <v>4.9228248279699844</v>
      </c>
      <c r="DO108" s="288">
        <v>4.8257957102634013</v>
      </c>
      <c r="DP108" s="288">
        <v>0.99466288758526666</v>
      </c>
      <c r="DQ108" s="288">
        <v>0.73679432356948282</v>
      </c>
      <c r="DR108" s="288">
        <v>26.401909959072345</v>
      </c>
      <c r="DS108" s="288"/>
      <c r="DT108" s="288">
        <v>42.901884924965906</v>
      </c>
      <c r="DU108" s="288"/>
      <c r="DV108" s="288">
        <v>77.344201909959196</v>
      </c>
      <c r="DW108" s="288"/>
      <c r="DX108" s="288">
        <v>25.2</v>
      </c>
      <c r="DY108" s="288"/>
      <c r="DZ108" s="288">
        <v>5.5</v>
      </c>
      <c r="EA108" s="288"/>
      <c r="EB108" s="288">
        <v>13</v>
      </c>
      <c r="EC108" s="288"/>
      <c r="ED108" s="315">
        <f>SUM(RD[[#This Row],[IS1_Inv1_M1]:[IS1_Inv1_M2]])</f>
        <v>17858</v>
      </c>
      <c r="EE108" s="315">
        <f>SUM(RD[[#This Row],[IS2_Inv1_M1]:[IS5_Inv1_M4]])</f>
        <v>129948</v>
      </c>
      <c r="EF108" s="315">
        <f>SUM(RD[[#This Row],[IS6_Inv1_M1]:[IS6_Inv2_M2]])+SUM(RD[[#This Row],[IS8_Inv1_M1]:[IS8_Inv4_M2]])</f>
        <v>105307</v>
      </c>
      <c r="EG108" s="315">
        <f>SUM(RD[[#This Row],[IS7_Inv1_M1]:[IS7_Inv1_M2]])</f>
        <v>17777</v>
      </c>
      <c r="EH108" s="315">
        <f>SUM(RD[[#This Row],[IS9_Inv1_M1]:[IS12_Inv2_M4]])</f>
        <v>205237</v>
      </c>
      <c r="EI108" s="315">
        <f>SUM(RD[[#This Row],[IS13_Inv1_M1]:[IS14_Inv1_M4]])</f>
        <v>97477</v>
      </c>
      <c r="EJ108" s="315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1">
        <f>IF((RD[[#This Row],[33 kV_Wind_F1_Ex]]-ES107)*165000&lt;=0,"",(RD[[#This Row],[33 kV_Wind_F1_Ex]]-ES107)*165000)</f>
        <v>343859.99999999115</v>
      </c>
      <c r="FK108" s="291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7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7"/>
      <c r="FQ108" s="131">
        <f>IF((RD[[#This Row],[33kV_Solar_F4_Ex]]-EZ107)*225000&lt;=0,"",(RD[[#This Row],[33kV_Solar_F4_Ex]]-EZ107)*225000)</f>
        <v>159299.99999999965</v>
      </c>
      <c r="FR108" s="291">
        <f>IF((RD[[#This Row],[33kV_OG1_Ex]]-FA107)*1000&lt;=0,0,(RD[[#This Row],[33kV_OG1_Ex]]-FA107)*1000)</f>
        <v>466000</v>
      </c>
      <c r="FS108" s="227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7">
        <f>IF((RD[[#This Row],[220kV_Tx2_Ex]]-FD107)*800000&lt;=0,0,(RD[[#This Row],[220kV_Tx2_Ex]]-FD107)*800000)</f>
        <v>905600.00000000396</v>
      </c>
      <c r="FV108" s="291">
        <f>IF((RD[[#This Row],[220kV_TL_TVM_Ex]]-FE107)*1600000&lt;=0,0,(RD[[#This Row],[220kV_TL_TVM_Ex]]-FE107)*1600000)</f>
        <v>1371200.0000000445</v>
      </c>
      <c r="FW108" s="291">
        <f>IF((RD[[#This Row],[220kV_C&amp;R_PQM_Ex]]-FF107)*1600000&lt;=0,"",(RD[[#This Row],[220kV_C&amp;R_PQM_Ex]]-FF107)*1600000)</f>
        <v>1374400.0000000142</v>
      </c>
      <c r="FX108" s="227">
        <f>IFERROR(IF((RD[[#This Row],[220KV_C&amp;R_PQM_Im]]-FG107)*1600000&lt;=0,0,(RD[[#This Row],[220KV_C&amp;R_PQM_Im]]-FG107)*1600000),"")</f>
        <v>0</v>
      </c>
      <c r="FY108" s="227" t="str">
        <f>IFERROR(IF((RD[[#This Row],[33kV_Aux1_Im]]-FH107)*1000&lt;=0,"",(RD[[#This Row],[33kV_Aux1_Im]]-FH107)*1000),"")</f>
        <v/>
      </c>
      <c r="FZ108" s="227">
        <f>IF((RD[[#This Row],[33kV_Aux2_Im]]-FI107)*1000&lt;=0,"",(RD[[#This Row],[33kV_Aux2_Im]]-FI107)*1000)</f>
        <v>379.99999999999545</v>
      </c>
      <c r="GA108" s="291">
        <f>IFERROR(RD[[#This Row],[33kV_OG1_Energy (MWh)]]+RD[[#This Row],[33kV_OG2_Energy (MWh)]],"")</f>
        <v>1381000</v>
      </c>
      <c r="GB108" s="291">
        <f>IFERROR(RD[[#This Row],[220kV_TL_TVM Energy (MWh)]]-RD[[#This Row],[220KV_C&amp;R_PQM_im (MWh)]],"")</f>
        <v>1371200.0000000445</v>
      </c>
      <c r="GC108" s="228">
        <f>IFERROR(RD[[#This Row],[33 kV Total Export (MWH)]]/RD[[#This Row],[220 KV Net Export (MWh)]]-1,"")</f>
        <v>7.147024504051247E-3</v>
      </c>
      <c r="GD108" s="229">
        <f>IFERROR((RD[[#This Row],[Sunset Time (POA&lt;20 W/m2)]]-RD[[#This Row],[Sunrise Time (POA&gt;20 W/m2)]])*24,0)</f>
        <v>12.2</v>
      </c>
      <c r="GE108" s="230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8"/>
      <c r="GK108" s="318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4">
        <v>0.26944444444444443</v>
      </c>
      <c r="G109" s="314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8">
        <v>4.8987080202916076</v>
      </c>
      <c r="DG109" s="288">
        <v>4.9564889693644254</v>
      </c>
      <c r="DH109" s="288">
        <v>4.4412565174129401</v>
      </c>
      <c r="DI109" s="288"/>
      <c r="DJ109" s="288"/>
      <c r="DK109" s="288">
        <v>0.90329720713305806</v>
      </c>
      <c r="DL109" s="288"/>
      <c r="DM109" s="288"/>
      <c r="DN109" s="288">
        <v>4.6029309580467688</v>
      </c>
      <c r="DO109" s="288">
        <v>4.8478809894833121</v>
      </c>
      <c r="DP109" s="288">
        <v>0.997728967675377</v>
      </c>
      <c r="DQ109" s="288">
        <v>0.68678161865569265</v>
      </c>
      <c r="DR109" s="288">
        <v>26.224346629986229</v>
      </c>
      <c r="DS109" s="288"/>
      <c r="DT109" s="288">
        <v>40.130000000000003</v>
      </c>
      <c r="DU109" s="288"/>
      <c r="DV109" s="288">
        <v>77.754195323246222</v>
      </c>
      <c r="DW109" s="288"/>
      <c r="DX109" s="288">
        <v>0</v>
      </c>
      <c r="DY109" s="288"/>
      <c r="DZ109" s="288">
        <v>4.7</v>
      </c>
      <c r="EA109" s="288"/>
      <c r="EB109" s="288">
        <v>9.6999999999999993</v>
      </c>
      <c r="EC109" s="288"/>
      <c r="ED109" s="315">
        <f>SUM(RD[[#This Row],[IS1_Inv1_M1]:[IS1_Inv1_M2]])</f>
        <v>17760</v>
      </c>
      <c r="EE109" s="315">
        <f>SUM(RD[[#This Row],[IS2_Inv1_M1]:[IS5_Inv1_M4]])</f>
        <v>126677</v>
      </c>
      <c r="EF109" s="315">
        <f>SUM(RD[[#This Row],[IS6_Inv1_M1]:[IS6_Inv2_M2]])+SUM(RD[[#This Row],[IS8_Inv1_M1]:[IS8_Inv4_M2]])</f>
        <v>98407</v>
      </c>
      <c r="EG109" s="315">
        <f>SUM(RD[[#This Row],[IS7_Inv1_M1]:[IS7_Inv1_M2]])</f>
        <v>17458</v>
      </c>
      <c r="EH109" s="315">
        <f>SUM(RD[[#This Row],[IS9_Inv1_M1]:[IS12_Inv2_M4]])</f>
        <v>173143</v>
      </c>
      <c r="EI109" s="315">
        <f>SUM(RD[[#This Row],[IS13_Inv1_M1]:[IS14_Inv1_M4]])</f>
        <v>76927</v>
      </c>
      <c r="EJ109" s="315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1">
        <f>IF((RD[[#This Row],[33 kV_Wind_F1_Ex]]-ES108)*165000&lt;=0,"",(RD[[#This Row],[33 kV_Wind_F1_Ex]]-ES108)*165000)</f>
        <v>261690.0000000021</v>
      </c>
      <c r="FK109" s="291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7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7"/>
      <c r="FQ109" s="131">
        <f>IF((RD[[#This Row],[33kV_Solar_F4_Ex]]-EZ108)*225000&lt;=0,"",(RD[[#This Row],[33kV_Solar_F4_Ex]]-EZ108)*225000)</f>
        <v>131174.99999999965</v>
      </c>
      <c r="FR109" s="291">
        <f>IF((RD[[#This Row],[33kV_OG1_Ex]]-FA108)*1000&lt;=0,0,(RD[[#This Row],[33kV_OG1_Ex]]-FA108)*1000)</f>
        <v>423000</v>
      </c>
      <c r="FS109" s="227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7">
        <f>IF((RD[[#This Row],[220kV_Tx2_Ex]]-FD108)*800000&lt;=0,0,(RD[[#This Row],[220kV_Tx2_Ex]]-FD108)*800000)</f>
        <v>698399.99999999232</v>
      </c>
      <c r="FV109" s="291">
        <f>IF((RD[[#This Row],[220kV_TL_TVM_Ex]]-FE108)*1600000&lt;=0,0,(RD[[#This Row],[220kV_TL_TVM_Ex]]-FE108)*1600000)</f>
        <v>1124799.9999999593</v>
      </c>
      <c r="FW109" s="291">
        <f>IF((RD[[#This Row],[220kV_C&amp;R_PQM_Ex]]-FF108)*1600000&lt;=0,"",(RD[[#This Row],[220kV_C&amp;R_PQM_Ex]]-FF108)*1600000)</f>
        <v>1124800.0000000047</v>
      </c>
      <c r="FX109" s="227">
        <f>IFERROR(IF((RD[[#This Row],[220KV_C&amp;R_PQM_Im]]-FG108)*1600000&lt;=0,0,(RD[[#This Row],[220KV_C&amp;R_PQM_Im]]-FG108)*1600000),"")</f>
        <v>0</v>
      </c>
      <c r="FY109" s="227" t="str">
        <f>IFERROR(IF((RD[[#This Row],[33kV_Aux1_Im]]-FH108)*1000&lt;=0,"",(RD[[#This Row],[33kV_Aux1_Im]]-FH108)*1000),"")</f>
        <v/>
      </c>
      <c r="FZ109" s="227">
        <f>IF((RD[[#This Row],[33kV_Aux2_Im]]-FI108)*1000&lt;=0,"",(RD[[#This Row],[33kV_Aux2_Im]]-FI108)*1000)</f>
        <v>359.99999999998522</v>
      </c>
      <c r="GA109" s="291">
        <f>IFERROR(RD[[#This Row],[33kV_OG1_Energy (MWh)]]+RD[[#This Row],[33kV_OG2_Energy (MWh)]],"")</f>
        <v>1131000</v>
      </c>
      <c r="GB109" s="291">
        <f>IFERROR(RD[[#This Row],[220kV_TL_TVM Energy (MWh)]]-RD[[#This Row],[220KV_C&amp;R_PQM_im (MWh)]],"")</f>
        <v>1124799.9999999593</v>
      </c>
      <c r="GC109" s="228">
        <f>IFERROR(RD[[#This Row],[33 kV Total Export (MWH)]]/RD[[#This Row],[220 KV Net Export (MWh)]]-1,"")</f>
        <v>5.5120910384431898E-3</v>
      </c>
      <c r="GD109" s="229">
        <f>IFERROR((RD[[#This Row],[Sunset Time (POA&lt;20 W/m2)]]-RD[[#This Row],[Sunrise Time (POA&gt;20 W/m2)]])*24,0)</f>
        <v>12.1</v>
      </c>
      <c r="GE109" s="230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8"/>
      <c r="GK109" s="318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4">
        <v>0.2638888888888889</v>
      </c>
      <c r="G110" s="314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8">
        <v>4.8121656029810316</v>
      </c>
      <c r="DG110" s="288">
        <v>4.8121656029810316</v>
      </c>
      <c r="DH110" s="288">
        <v>4.2669145659019341</v>
      </c>
      <c r="DI110" s="288"/>
      <c r="DJ110" s="288"/>
      <c r="DK110" s="288">
        <v>0.86556721996386599</v>
      </c>
      <c r="DL110" s="288"/>
      <c r="DM110" s="288"/>
      <c r="DN110" s="288">
        <v>4.6589224228702459</v>
      </c>
      <c r="DO110" s="288">
        <v>4.6177672061878967</v>
      </c>
      <c r="DP110" s="288">
        <v>0.86556721996386599</v>
      </c>
      <c r="DQ110" s="288">
        <v>0.70848685478771445</v>
      </c>
      <c r="DR110" s="288">
        <v>26.02038043478257</v>
      </c>
      <c r="DS110" s="288"/>
      <c r="DT110" s="288">
        <v>40.002590266853929</v>
      </c>
      <c r="DU110" s="288"/>
      <c r="DV110" s="288">
        <v>77.47975543478249</v>
      </c>
      <c r="DW110" s="288"/>
      <c r="DX110" s="288">
        <v>3.6</v>
      </c>
      <c r="DY110" s="288"/>
      <c r="DZ110" s="288">
        <v>5.8</v>
      </c>
      <c r="EA110" s="288"/>
      <c r="EB110" s="288">
        <v>12.1</v>
      </c>
      <c r="EC110" s="288"/>
      <c r="ED110" s="315">
        <f>SUM(RD[[#This Row],[IS1_Inv1_M1]:[IS1_Inv1_M2]])</f>
        <v>17026</v>
      </c>
      <c r="EE110" s="315">
        <f>SUM(RD[[#This Row],[IS2_Inv1_M1]:[IS5_Inv1_M4]])</f>
        <v>125614</v>
      </c>
      <c r="EF110" s="315">
        <f>SUM(RD[[#This Row],[IS6_Inv1_M1]:[IS6_Inv2_M2]])+SUM(RD[[#This Row],[IS8_Inv1_M1]:[IS8_Inv4_M2]])</f>
        <v>100456</v>
      </c>
      <c r="EG110" s="315">
        <f>SUM(RD[[#This Row],[IS7_Inv1_M1]:[IS7_Inv1_M2]])</f>
        <v>17153</v>
      </c>
      <c r="EH110" s="315">
        <f>SUM(RD[[#This Row],[IS9_Inv1_M1]:[IS12_Inv2_M4]])</f>
        <v>172527</v>
      </c>
      <c r="EI110" s="315">
        <f>SUM(RD[[#This Row],[IS13_Inv1_M1]:[IS14_Inv1_M4]])</f>
        <v>83413</v>
      </c>
      <c r="EJ110" s="315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1">
        <f>IF((RD[[#This Row],[33 kV_Wind_F1_Ex]]-ES109)*165000&lt;=0,"",(RD[[#This Row],[33 kV_Wind_F1_Ex]]-ES109)*165000)</f>
        <v>310695.00000000629</v>
      </c>
      <c r="FK110" s="291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7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7"/>
      <c r="FQ110" s="131">
        <f>IF((RD[[#This Row],[33kV_Solar_F4_Ex]]-EZ109)*225000&lt;=0,"",(RD[[#This Row],[33kV_Solar_F4_Ex]]-EZ109)*225000)</f>
        <v>134775.00000000084</v>
      </c>
      <c r="FR110" s="291">
        <f>IF((RD[[#This Row],[33kV_OG1_Ex]]-FA109)*1000&lt;=0,0,(RD[[#This Row],[33kV_OG1_Ex]]-FA109)*1000)</f>
        <v>443000</v>
      </c>
      <c r="FS110" s="227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7">
        <f>IF((RD[[#This Row],[220kV_Tx2_Ex]]-FD109)*800000&lt;=0,0,(RD[[#This Row],[220kV_Tx2_Ex]]-FD109)*800000)</f>
        <v>785599.99999999942</v>
      </c>
      <c r="FV110" s="291">
        <f>IF((RD[[#This Row],[220kV_TL_TVM_Ex]]-FE109)*1600000&lt;=0,0,(RD[[#This Row],[220kV_TL_TVM_Ex]]-FE109)*1600000)</f>
        <v>1212799.9999999702</v>
      </c>
      <c r="FW110" s="291">
        <f>IF((RD[[#This Row],[220kV_C&amp;R_PQM_Ex]]-FF109)*1600000&lt;=0,"",(RD[[#This Row],[220kV_C&amp;R_PQM_Ex]]-FF109)*1600000)</f>
        <v>1228800.0000000012</v>
      </c>
      <c r="FX110" s="227">
        <f>IFERROR(IF((RD[[#This Row],[220KV_C&amp;R_PQM_Im]]-FG109)*1600000&lt;=0,0,(RD[[#This Row],[220KV_C&amp;R_PQM_Im]]-FG109)*1600000),"")</f>
        <v>0</v>
      </c>
      <c r="FY110" s="227" t="str">
        <f>IFERROR(IF((RD[[#This Row],[33kV_Aux1_Im]]-FH109)*1000&lt;=0,"",(RD[[#This Row],[33kV_Aux1_Im]]-FH109)*1000),"")</f>
        <v/>
      </c>
      <c r="FZ110" s="227">
        <f>IF((RD[[#This Row],[33kV_Aux2_Im]]-FI109)*1000&lt;=0,"",(RD[[#This Row],[33kV_Aux2_Im]]-FI109)*1000)</f>
        <v>370.00000000000455</v>
      </c>
      <c r="GA110" s="291">
        <f>IFERROR(RD[[#This Row],[33kV_OG1_Energy (MWh)]]+RD[[#This Row],[33kV_OG2_Energy (MWh)]],"")</f>
        <v>1223000</v>
      </c>
      <c r="GB110" s="291">
        <f>IFERROR(RD[[#This Row],[220kV_TL_TVM Energy (MWh)]]-RD[[#This Row],[220KV_C&amp;R_PQM_im (MWh)]],"")</f>
        <v>1212799.9999999702</v>
      </c>
      <c r="GC110" s="228">
        <f>IFERROR(RD[[#This Row],[33 kV Total Export (MWH)]]/RD[[#This Row],[220 KV Net Export (MWh)]]-1,"")</f>
        <v>8.4102902374918465E-3</v>
      </c>
      <c r="GD110" s="229">
        <f>IFERROR((RD[[#This Row],[Sunset Time (POA&lt;20 W/m2)]]-RD[[#This Row],[Sunrise Time (POA&gt;20 W/m2)]])*24,0)</f>
        <v>12.250000000000002</v>
      </c>
      <c r="GE110" s="230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8"/>
      <c r="GK110" s="318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4">
        <v>0.26527777777777778</v>
      </c>
      <c r="G111" s="314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8">
        <v>4.314538071550766</v>
      </c>
      <c r="DG111" s="288">
        <v>4.2759463096893819</v>
      </c>
      <c r="DH111" s="288">
        <v>4.3374229165545097</v>
      </c>
      <c r="DI111" s="288"/>
      <c r="DJ111" s="288"/>
      <c r="DK111" s="288">
        <v>0.78677121835883168</v>
      </c>
      <c r="DL111" s="288"/>
      <c r="DM111" s="288"/>
      <c r="DN111" s="288">
        <v>4.168388944367174</v>
      </c>
      <c r="DO111" s="288">
        <v>4.168388944367174</v>
      </c>
      <c r="DP111" s="288">
        <v>0.61530336485860004</v>
      </c>
      <c r="DQ111" s="288">
        <v>0.61530336485860004</v>
      </c>
      <c r="DR111" s="288">
        <v>25.853268428372765</v>
      </c>
      <c r="DS111" s="288"/>
      <c r="DT111" s="288">
        <v>40.410486346433728</v>
      </c>
      <c r="DU111" s="288"/>
      <c r="DV111" s="288">
        <v>79.216272600834628</v>
      </c>
      <c r="DW111" s="288"/>
      <c r="DX111" s="288">
        <v>0</v>
      </c>
      <c r="DY111" s="288"/>
      <c r="DZ111" s="288">
        <v>5.4</v>
      </c>
      <c r="EA111" s="288"/>
      <c r="EB111" s="288">
        <v>11.3</v>
      </c>
      <c r="EC111" s="288"/>
      <c r="ED111" s="315">
        <f>SUM(RD[[#This Row],[IS1_Inv1_M1]:[IS1_Inv1_M2]])</f>
        <v>15569</v>
      </c>
      <c r="EE111" s="315">
        <f>SUM(RD[[#This Row],[IS2_Inv1_M1]:[IS5_Inv1_M4]])</f>
        <v>112748</v>
      </c>
      <c r="EF111" s="315">
        <f>SUM(RD[[#This Row],[IS6_Inv1_M1]:[IS6_Inv2_M2]])+SUM(RD[[#This Row],[IS8_Inv1_M1]:[IS8_Inv4_M2]])</f>
        <v>90569</v>
      </c>
      <c r="EG111" s="315">
        <f>SUM(RD[[#This Row],[IS7_Inv1_M1]:[IS7_Inv1_M2]])</f>
        <v>15973</v>
      </c>
      <c r="EH111" s="315">
        <f>SUM(RD[[#This Row],[IS9_Inv1_M1]:[IS12_Inv2_M4]])</f>
        <v>175738</v>
      </c>
      <c r="EI111" s="315">
        <f>SUM(RD[[#This Row],[IS13_Inv1_M1]:[IS14_Inv1_M4]])</f>
        <v>83377</v>
      </c>
      <c r="EJ111" s="315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1">
        <f>IF((RD[[#This Row],[33 kV_Wind_F1_Ex]]-ES110)*165000&lt;=0,"",(RD[[#This Row],[33 kV_Wind_F1_Ex]]-ES110)*165000)</f>
        <v>353429.99999998993</v>
      </c>
      <c r="FK111" s="291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7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7"/>
      <c r="FQ111" s="131">
        <f>IF((RD[[#This Row],[33kV_Solar_F4_Ex]]-EZ110)*225000&lt;=0,"",(RD[[#This Row],[33kV_Solar_F4_Ex]]-EZ110)*225000)</f>
        <v>138149.99999999779</v>
      </c>
      <c r="FR111" s="291">
        <f>IF((RD[[#This Row],[33kV_OG1_Ex]]-FA110)*1000&lt;=0,0,(RD[[#This Row],[33kV_OG1_Ex]]-FA110)*1000)</f>
        <v>419000</v>
      </c>
      <c r="FS111" s="227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7">
        <f>IF((RD[[#This Row],[220kV_Tx2_Ex]]-FD110)*800000&lt;=0,0,(RD[[#This Row],[220kV_Tx2_Ex]]-FD110)*800000)</f>
        <v>988799.99999999197</v>
      </c>
      <c r="FV111" s="291">
        <f>IF((RD[[#This Row],[220kV_TL_TVM_Ex]]-FE110)*1600000&lt;=0,0,(RD[[#This Row],[220kV_TL_TVM_Ex]]-FE110)*1600000)</f>
        <v>1331200.0000000808</v>
      </c>
      <c r="FW111" s="291">
        <f>IF((RD[[#This Row],[220kV_C&amp;R_PQM_Ex]]-FF110)*1600000&lt;=0,"",(RD[[#This Row],[220kV_C&amp;R_PQM_Ex]]-FF110)*1600000)</f>
        <v>1337599.9999999749</v>
      </c>
      <c r="FX111" s="227">
        <f>IFERROR(IF((RD[[#This Row],[220KV_C&amp;R_PQM_Im]]-FG110)*1600000&lt;=0,0,(RD[[#This Row],[220KV_C&amp;R_PQM_Im]]-FG110)*1600000),"")</f>
        <v>0</v>
      </c>
      <c r="FY111" s="227" t="str">
        <f>IFERROR(IF((RD[[#This Row],[33kV_Aux1_Im]]-FH110)*1000&lt;=0,"",(RD[[#This Row],[33kV_Aux1_Im]]-FH110)*1000),"")</f>
        <v/>
      </c>
      <c r="FZ111" s="227">
        <f>IF((RD[[#This Row],[33kV_Aux2_Im]]-FI110)*1000&lt;=0,"",(RD[[#This Row],[33kV_Aux2_Im]]-FI110)*1000)</f>
        <v>379.99999999999545</v>
      </c>
      <c r="GA111" s="291">
        <f>IFERROR(RD[[#This Row],[33kV_OG1_Energy (MWh)]]+RD[[#This Row],[33kV_OG2_Energy (MWh)]],"")</f>
        <v>1418000</v>
      </c>
      <c r="GB111" s="291">
        <f>IFERROR(RD[[#This Row],[220kV_TL_TVM Energy (MWh)]]-RD[[#This Row],[220KV_C&amp;R_PQM_im (MWh)]],"")</f>
        <v>1331200.0000000808</v>
      </c>
      <c r="GC111" s="228">
        <f>IFERROR(RD[[#This Row],[33 kV Total Export (MWH)]]/RD[[#This Row],[220 KV Net Export (MWh)]]-1,"")</f>
        <v>6.5204326923012257E-2</v>
      </c>
      <c r="GD111" s="229">
        <f>IFERROR((RD[[#This Row],[Sunset Time (POA&lt;20 W/m2)]]-RD[[#This Row],[Sunrise Time (POA&gt;20 W/m2)]])*24,0)</f>
        <v>11.966666666666665</v>
      </c>
      <c r="GE111" s="230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8"/>
      <c r="GK111" s="318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4">
        <v>0.27013888888888887</v>
      </c>
      <c r="G112" s="314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8">
        <v>4.6609933560709411</v>
      </c>
      <c r="DG112" s="288">
        <v>4.6609933560709411</v>
      </c>
      <c r="DH112" s="288">
        <v>5.1330299623955531</v>
      </c>
      <c r="DI112" s="288"/>
      <c r="DJ112" s="288"/>
      <c r="DK112" s="288">
        <v>0.84156615279672542</v>
      </c>
      <c r="DL112" s="288"/>
      <c r="DM112" s="288"/>
      <c r="DN112" s="288">
        <v>4.6277443287372506</v>
      </c>
      <c r="DO112" s="288">
        <v>4.5486276944065542</v>
      </c>
      <c r="DP112" s="288">
        <v>0.67719503683492499</v>
      </c>
      <c r="DQ112" s="288">
        <v>0.67719503683492499</v>
      </c>
      <c r="DR112" s="288">
        <v>25.918784153005507</v>
      </c>
      <c r="DS112" s="288"/>
      <c r="DT112" s="288">
        <v>41.344080494505498</v>
      </c>
      <c r="DU112" s="288"/>
      <c r="DV112" s="288">
        <v>78.423770491803239</v>
      </c>
      <c r="DW112" s="288"/>
      <c r="DX112" s="288">
        <v>0</v>
      </c>
      <c r="DY112" s="288"/>
      <c r="DZ112" s="288">
        <v>7.1</v>
      </c>
      <c r="EA112" s="288"/>
      <c r="EB112" s="288">
        <v>14.1</v>
      </c>
      <c r="EC112" s="288"/>
      <c r="ED112" s="315">
        <f>SUM(RD[[#This Row],[IS1_Inv1_M1]:[IS1_Inv1_M2]])</f>
        <v>17098</v>
      </c>
      <c r="EE112" s="315">
        <f>SUM(RD[[#This Row],[IS2_Inv1_M1]:[IS5_Inv1_M4]])</f>
        <v>125219</v>
      </c>
      <c r="EF112" s="315">
        <f>SUM(RD[[#This Row],[IS6_Inv1_M1]:[IS6_Inv2_M2]])+SUM(RD[[#This Row],[IS8_Inv1_M1]:[IS8_Inv4_M2]])</f>
        <v>102025</v>
      </c>
      <c r="EG112" s="315">
        <f>SUM(RD[[#This Row],[IS7_Inv1_M1]:[IS7_Inv1_M2]])</f>
        <v>17522</v>
      </c>
      <c r="EH112" s="315">
        <f>SUM(RD[[#This Row],[IS9_Inv1_M1]:[IS12_Inv2_M4]])</f>
        <v>208041</v>
      </c>
      <c r="EI112" s="315">
        <f>SUM(RD[[#This Row],[IS13_Inv1_M1]:[IS14_Inv1_M4]])</f>
        <v>98753</v>
      </c>
      <c r="EJ112" s="315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1">
        <f>IF((RD[[#This Row],[33 kV_Wind_F1_Ex]]-ES111)*165000&lt;=0,"",(RD[[#This Row],[33 kV_Wind_F1_Ex]]-ES111)*165000)</f>
        <v>419595.00000000105</v>
      </c>
      <c r="FK112" s="291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7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7"/>
      <c r="FQ112" s="131">
        <f>IF((RD[[#This Row],[33kV_Solar_F4_Ex]]-EZ111)*225000&lt;=0,"",(RD[[#This Row],[33kV_Solar_F4_Ex]]-EZ111)*225000)</f>
        <v>164025.00000000303</v>
      </c>
      <c r="FR112" s="291">
        <f>IF((RD[[#This Row],[33kV_OG1_Ex]]-FA111)*1000&lt;=0,0,(RD[[#This Row],[33kV_OG1_Ex]]-FA111)*1000)</f>
        <v>480000</v>
      </c>
      <c r="FS112" s="227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7">
        <f>IF((RD[[#This Row],[220kV_Tx2_Ex]]-FD111)*800000&lt;=0,0,(RD[[#This Row],[220kV_Tx2_Ex]]-FD111)*800000)</f>
        <v>980000.00000001816</v>
      </c>
      <c r="FV112" s="291">
        <f>IF((RD[[#This Row],[220kV_TL_TVM_Ex]]-FE111)*1600000&lt;=0,0,(RD[[#This Row],[220kV_TL_TVM_Ex]]-FE111)*1600000)</f>
        <v>1555199.9999999679</v>
      </c>
      <c r="FW112" s="291">
        <f>IF((RD[[#This Row],[220kV_C&amp;R_PQM_Ex]]-FF111)*1600000&lt;=0,"",(RD[[#This Row],[220kV_C&amp;R_PQM_Ex]]-FF111)*1600000)</f>
        <v>1536000.0000000128</v>
      </c>
      <c r="FX112" s="227">
        <f>IFERROR(IF((RD[[#This Row],[220KV_C&amp;R_PQM_Im]]-FG111)*1600000&lt;=0,0,(RD[[#This Row],[220KV_C&amp;R_PQM_Im]]-FG111)*1600000),"")</f>
        <v>0</v>
      </c>
      <c r="FY112" s="227" t="str">
        <f>IFERROR(IF((RD[[#This Row],[33kV_Aux1_Im]]-FH111)*1000&lt;=0,"",(RD[[#This Row],[33kV_Aux1_Im]]-FH111)*1000),"")</f>
        <v/>
      </c>
      <c r="FZ112" s="227">
        <f>IF((RD[[#This Row],[33kV_Aux2_Im]]-FI111)*1000&lt;=0,"",(RD[[#This Row],[33kV_Aux2_Im]]-FI111)*1000)</f>
        <v>350.00000000002274</v>
      </c>
      <c r="GA112" s="291">
        <f>IFERROR(RD[[#This Row],[33kV_OG1_Energy (MWh)]]+RD[[#This Row],[33kV_OG2_Energy (MWh)]],"")</f>
        <v>1488000</v>
      </c>
      <c r="GB112" s="291">
        <f>IFERROR(RD[[#This Row],[220kV_TL_TVM Energy (MWh)]]-RD[[#This Row],[220KV_C&amp;R_PQM_im (MWh)]],"")</f>
        <v>1555199.9999999679</v>
      </c>
      <c r="GC112" s="228">
        <f>IFERROR(RD[[#This Row],[33 kV Total Export (MWH)]]/RD[[#This Row],[220 KV Net Export (MWh)]]-1,"")</f>
        <v>-4.3209876543190084E-2</v>
      </c>
      <c r="GD112" s="229">
        <f>IFERROR((RD[[#This Row],[Sunset Time (POA&lt;20 W/m2)]]-RD[[#This Row],[Sunrise Time (POA&gt;20 W/m2)]])*24,0)</f>
        <v>12.183333333333335</v>
      </c>
      <c r="GE112" s="230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8"/>
      <c r="GK112" s="318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4">
        <v>0.27013888888888887</v>
      </c>
      <c r="G113" s="314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8">
        <v>3.740577810972801</v>
      </c>
      <c r="DG113" s="288">
        <v>3.740577810972801</v>
      </c>
      <c r="DH113" s="288">
        <v>3.6468722696420306</v>
      </c>
      <c r="DI113" s="288"/>
      <c r="DJ113" s="288"/>
      <c r="DK113" s="288">
        <v>0.69142751083448606</v>
      </c>
      <c r="DL113" s="288"/>
      <c r="DM113" s="288"/>
      <c r="DN113" s="288">
        <v>3.7463028948271098</v>
      </c>
      <c r="DO113" s="288">
        <v>3.6656655675426491</v>
      </c>
      <c r="DP113" s="288">
        <v>0.55566604610419512</v>
      </c>
      <c r="DQ113" s="288">
        <v>0.55566604610419512</v>
      </c>
      <c r="DR113" s="288">
        <v>25.560401106500748</v>
      </c>
      <c r="DS113" s="288"/>
      <c r="DT113" s="288">
        <v>37.638093351424743</v>
      </c>
      <c r="DU113" s="288"/>
      <c r="DV113" s="288">
        <v>78.963900414937783</v>
      </c>
      <c r="DW113" s="288"/>
      <c r="DX113" s="288">
        <v>0</v>
      </c>
      <c r="DY113" s="288"/>
      <c r="DZ113" s="288">
        <v>6.6</v>
      </c>
      <c r="EA113" s="288"/>
      <c r="EB113" s="288">
        <v>12.5</v>
      </c>
      <c r="EC113" s="288"/>
      <c r="ED113" s="315">
        <f>SUM(RD[[#This Row],[IS1_Inv1_M1]:[IS1_Inv1_M2]])</f>
        <v>14130</v>
      </c>
      <c r="EE113" s="315">
        <f>SUM(RD[[#This Row],[IS2_Inv1_M1]:[IS5_Inv1_M4]])</f>
        <v>101615</v>
      </c>
      <c r="EF113" s="315">
        <f>SUM(RD[[#This Row],[IS6_Inv1_M1]:[IS6_Inv2_M2]])+SUM(RD[[#This Row],[IS8_Inv1_M1]:[IS8_Inv4_M2]])</f>
        <v>84626</v>
      </c>
      <c r="EG113" s="315">
        <f>SUM(RD[[#This Row],[IS7_Inv1_M1]:[IS7_Inv1_M2]])</f>
        <v>14042</v>
      </c>
      <c r="EH113" s="315">
        <f>SUM(RD[[#This Row],[IS9_Inv1_M1]:[IS12_Inv2_M4]])</f>
        <v>153183</v>
      </c>
      <c r="EI113" s="315">
        <f>SUM(RD[[#This Row],[IS13_Inv1_M1]:[IS14_Inv1_M4]])</f>
        <v>72999</v>
      </c>
      <c r="EJ113" s="315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1">
        <f>IF((RD[[#This Row],[33 kV_Wind_F1_Ex]]-ES112)*165000&lt;=0,"",(RD[[#This Row],[33 kV_Wind_F1_Ex]]-ES112)*165000)</f>
        <v>377025.0000000135</v>
      </c>
      <c r="FK113" s="291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7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7"/>
      <c r="FQ113" s="131">
        <f>IF((RD[[#This Row],[33kV_Solar_F4_Ex]]-EZ112)*225000&lt;=0,"",(RD[[#This Row],[33kV_Solar_F4_Ex]]-EZ112)*225000)</f>
        <v>120149.99999999815</v>
      </c>
      <c r="FR113" s="291">
        <f>IF((RD[[#This Row],[33kV_OG1_Ex]]-FA112)*1000&lt;=0,0,(RD[[#This Row],[33kV_OG1_Ex]]-FA112)*1000)</f>
        <v>383000</v>
      </c>
      <c r="FS113" s="227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7">
        <f>IF((RD[[#This Row],[220kV_Tx2_Ex]]-FD112)*800000&lt;=0,0,(RD[[#This Row],[220kV_Tx2_Ex]]-FD112)*800000)</f>
        <v>958399.99999998324</v>
      </c>
      <c r="FV113" s="291">
        <f>IF((RD[[#This Row],[220kV_TL_TVM_Ex]]-FE112)*1600000&lt;=0,0,(RD[[#This Row],[220kV_TL_TVM_Ex]]-FE112)*1600000)</f>
        <v>1339199.9999999825</v>
      </c>
      <c r="FW113" s="291">
        <f>IF((RD[[#This Row],[220kV_C&amp;R_PQM_Ex]]-FF112)*1600000&lt;=0,"",(RD[[#This Row],[220kV_C&amp;R_PQM_Ex]]-FF112)*1600000)</f>
        <v>1342399.9999999979</v>
      </c>
      <c r="FX113" s="227">
        <f>IFERROR(IF((RD[[#This Row],[220KV_C&amp;R_PQM_Im]]-FG112)*1600000&lt;=0,0,(RD[[#This Row],[220KV_C&amp;R_PQM_Im]]-FG112)*1600000),"")</f>
        <v>0</v>
      </c>
      <c r="FY113" s="227" t="str">
        <f>IFERROR(IF((RD[[#This Row],[33kV_Aux1_Im]]-FH112)*1000&lt;=0,"",(RD[[#This Row],[33kV_Aux1_Im]]-FH112)*1000),"")</f>
        <v/>
      </c>
      <c r="FZ113" s="227">
        <f>IF((RD[[#This Row],[33kV_Aux2_Im]]-FI112)*1000&lt;=0,"",(RD[[#This Row],[33kV_Aux2_Im]]-FI112)*1000)</f>
        <v>379.99999999999545</v>
      </c>
      <c r="GA113" s="291">
        <f>IFERROR(RD[[#This Row],[33kV_OG1_Energy (MWh)]]+RD[[#This Row],[33kV_OG2_Energy (MWh)]],"")</f>
        <v>1349000</v>
      </c>
      <c r="GB113" s="291">
        <f>IFERROR(RD[[#This Row],[220kV_TL_TVM Energy (MWh)]]-RD[[#This Row],[220KV_C&amp;R_PQM_im (MWh)]],"")</f>
        <v>1339199.9999999825</v>
      </c>
      <c r="GC113" s="228">
        <f>IFERROR(RD[[#This Row],[33 kV Total Export (MWH)]]/RD[[#This Row],[220 KV Net Export (MWh)]]-1,"")</f>
        <v>7.3178016726536121E-3</v>
      </c>
      <c r="GD113" s="229">
        <f>IFERROR((RD[[#This Row],[Sunset Time (POA&lt;20 W/m2)]]-RD[[#This Row],[Sunrise Time (POA&gt;20 W/m2)]])*24,0)</f>
        <v>12.033333333333333</v>
      </c>
      <c r="GE113" s="230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8"/>
      <c r="GK113" s="318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4">
        <v>0.26597222222222222</v>
      </c>
      <c r="G114" s="314">
        <v>0.77361111111111114</v>
      </c>
      <c r="H114" s="126">
        <v>5070</v>
      </c>
      <c r="I114" s="126">
        <v>5143</v>
      </c>
      <c r="J114" s="126">
        <v>5051</v>
      </c>
      <c r="K114" s="126">
        <v>4800</v>
      </c>
      <c r="L114" s="126">
        <v>4991</v>
      </c>
      <c r="M114" s="126">
        <v>4957</v>
      </c>
      <c r="N114" s="126">
        <v>4405</v>
      </c>
      <c r="O114" s="126">
        <v>5008</v>
      </c>
      <c r="P114" s="126">
        <v>4973</v>
      </c>
      <c r="Q114" s="126">
        <v>5026</v>
      </c>
      <c r="R114" s="126">
        <v>4919</v>
      </c>
      <c r="S114" s="126">
        <v>4963</v>
      </c>
      <c r="T114" s="126">
        <v>4847</v>
      </c>
      <c r="U114" s="126">
        <v>5138</v>
      </c>
      <c r="V114" s="126">
        <v>3501</v>
      </c>
      <c r="W114" s="126">
        <v>3180</v>
      </c>
      <c r="X114" s="126">
        <v>3401</v>
      </c>
      <c r="Y114" s="126">
        <v>3251</v>
      </c>
      <c r="Z114" s="126">
        <v>5114</v>
      </c>
      <c r="AA114" s="126">
        <v>4983</v>
      </c>
      <c r="AB114" s="126">
        <v>4194</v>
      </c>
      <c r="AC114" s="126">
        <v>4723</v>
      </c>
      <c r="AD114" s="126">
        <v>5002</v>
      </c>
      <c r="AE114" s="126">
        <v>5250</v>
      </c>
      <c r="AF114" s="126">
        <v>5541</v>
      </c>
      <c r="AG114" s="126">
        <v>5735</v>
      </c>
      <c r="AH114" s="126">
        <v>5118</v>
      </c>
      <c r="AI114" s="126">
        <v>5445</v>
      </c>
      <c r="AJ114" s="126">
        <v>5118</v>
      </c>
      <c r="AK114" s="126">
        <v>5013</v>
      </c>
      <c r="AL114" s="126">
        <v>4630</v>
      </c>
      <c r="AM114" s="126">
        <v>4971</v>
      </c>
      <c r="AN114" s="126">
        <v>3631</v>
      </c>
      <c r="AO114" s="126">
        <v>3634</v>
      </c>
      <c r="AP114" s="126">
        <v>3223</v>
      </c>
      <c r="AQ114" s="126">
        <v>3256</v>
      </c>
      <c r="AR114" s="126">
        <v>3427</v>
      </c>
      <c r="AS114" s="126">
        <v>3533</v>
      </c>
      <c r="AT114" s="126">
        <v>3425</v>
      </c>
      <c r="AU114" s="126">
        <v>3456</v>
      </c>
      <c r="AV114" s="126">
        <v>3692</v>
      </c>
      <c r="AW114" s="126">
        <v>3500</v>
      </c>
      <c r="AX114" s="126">
        <v>3514</v>
      </c>
      <c r="AY114" s="126">
        <v>3618</v>
      </c>
      <c r="AZ114" s="126">
        <v>2808</v>
      </c>
      <c r="BA114" s="126">
        <v>1139</v>
      </c>
      <c r="BB114" s="126">
        <v>3330</v>
      </c>
      <c r="BC114" s="126">
        <v>3208</v>
      </c>
      <c r="BD114" s="126">
        <v>3134</v>
      </c>
      <c r="BE114" s="126">
        <v>3310</v>
      </c>
      <c r="BF114" s="126">
        <v>3397</v>
      </c>
      <c r="BG114" s="126">
        <v>3343</v>
      </c>
      <c r="BH114" s="126">
        <v>3604</v>
      </c>
      <c r="BI114" s="126">
        <v>2982</v>
      </c>
      <c r="BJ114" s="126">
        <v>3204</v>
      </c>
      <c r="BK114" s="126">
        <v>3228</v>
      </c>
      <c r="BL114" s="126">
        <v>3366</v>
      </c>
      <c r="BM114" s="126">
        <v>3335</v>
      </c>
      <c r="BN114" s="126">
        <v>2986</v>
      </c>
      <c r="BO114" s="126">
        <v>3304</v>
      </c>
      <c r="BP114" s="126">
        <v>3239</v>
      </c>
      <c r="BQ114" s="126">
        <v>3216</v>
      </c>
      <c r="BR114" s="126">
        <v>3330</v>
      </c>
      <c r="BS114" s="126">
        <v>3633</v>
      </c>
      <c r="BT114" s="126">
        <v>5029</v>
      </c>
      <c r="BU114" s="126">
        <v>4590</v>
      </c>
      <c r="BV114" s="126">
        <v>4973</v>
      </c>
      <c r="BW114" s="126">
        <v>4816</v>
      </c>
      <c r="BX114" s="126">
        <v>4638</v>
      </c>
      <c r="BY114" s="126">
        <v>4215</v>
      </c>
      <c r="BZ114" s="126">
        <v>4818</v>
      </c>
      <c r="CA114" s="126">
        <v>4768</v>
      </c>
      <c r="CB114" s="126">
        <v>3570</v>
      </c>
      <c r="CC114" s="126">
        <v>2770</v>
      </c>
      <c r="CD114" s="126">
        <v>3280</v>
      </c>
      <c r="CE114" s="126">
        <v>2665</v>
      </c>
      <c r="CF114" s="126">
        <v>1988</v>
      </c>
      <c r="CG114" s="126">
        <v>1870</v>
      </c>
      <c r="CH114" s="126">
        <v>4987</v>
      </c>
      <c r="CI114" s="126">
        <v>5240</v>
      </c>
      <c r="CJ114" s="126">
        <v>4911</v>
      </c>
      <c r="CK114" s="126">
        <v>5081</v>
      </c>
      <c r="CL114" s="126">
        <v>5128</v>
      </c>
      <c r="CM114" s="126">
        <v>3090</v>
      </c>
      <c r="CN114" s="126">
        <v>2852</v>
      </c>
      <c r="CO114" s="126">
        <v>2874</v>
      </c>
      <c r="CP114" s="126">
        <v>2856</v>
      </c>
      <c r="CQ114" s="126">
        <v>2613</v>
      </c>
      <c r="CR114" s="126">
        <v>2326</v>
      </c>
      <c r="CS114" s="126">
        <v>3032</v>
      </c>
      <c r="CT114" s="126">
        <v>2927</v>
      </c>
      <c r="CU114" s="126">
        <v>2764</v>
      </c>
      <c r="CV114" s="126">
        <v>2866</v>
      </c>
      <c r="CW114" s="126">
        <v>323</v>
      </c>
      <c r="CX114" s="126">
        <v>2058</v>
      </c>
      <c r="CY114" s="126">
        <v>2931</v>
      </c>
      <c r="CZ114" s="126">
        <v>2401</v>
      </c>
      <c r="DA114" s="126">
        <v>2328</v>
      </c>
      <c r="DB114" s="126">
        <v>0</v>
      </c>
      <c r="DC114" s="126">
        <v>0</v>
      </c>
      <c r="DD114" s="126">
        <v>1246</v>
      </c>
      <c r="DE114" s="126">
        <v>2232</v>
      </c>
      <c r="DF114" s="288">
        <v>2.6154531843778339</v>
      </c>
      <c r="DG114" s="288">
        <v>2.6154531843778339</v>
      </c>
      <c r="DH114" s="288">
        <v>2.4199799116438343</v>
      </c>
      <c r="DI114" s="288"/>
      <c r="DJ114" s="288"/>
      <c r="DK114" s="288">
        <v>0.46814516326067224</v>
      </c>
      <c r="DL114" s="288"/>
      <c r="DM114" s="288"/>
      <c r="DN114" s="288">
        <v>2.6244209242304195</v>
      </c>
      <c r="DO114" s="288">
        <v>2.5924928415077235</v>
      </c>
      <c r="DP114" s="288">
        <v>0.35916883492279728</v>
      </c>
      <c r="DQ114" s="288">
        <v>0.35916883492279728</v>
      </c>
      <c r="DR114" s="288">
        <v>24.105122950819727</v>
      </c>
      <c r="DS114" s="288"/>
      <c r="DT114" s="288">
        <v>38.900597267759558</v>
      </c>
      <c r="DU114" s="288"/>
      <c r="DV114" s="288">
        <v>91.322677595628392</v>
      </c>
      <c r="DW114" s="288"/>
      <c r="DX114" s="288">
        <v>24</v>
      </c>
      <c r="DY114" s="288"/>
      <c r="DZ114" s="288">
        <v>3.5</v>
      </c>
      <c r="EA114" s="288"/>
      <c r="EB114" s="288">
        <v>9.1</v>
      </c>
      <c r="EC114" s="288"/>
      <c r="ED114" s="315">
        <f>SUM(RD[[#This Row],[IS1_Inv1_M1]:[IS1_Inv1_M2]])</f>
        <v>10213</v>
      </c>
      <c r="EE114" s="315">
        <f>SUM(RD[[#This Row],[IS2_Inv1_M1]:[IS5_Inv1_M4]])</f>
        <v>72411</v>
      </c>
      <c r="EF114" s="315">
        <f>SUM(RD[[#This Row],[IS6_Inv1_M1]:[IS6_Inv2_M2]])+SUM(RD[[#This Row],[IS8_Inv1_M1]:[IS8_Inv4_M2]])</f>
        <v>60585</v>
      </c>
      <c r="EG114" s="315">
        <f>SUM(RD[[#This Row],[IS7_Inv1_M1]:[IS7_Inv1_M2]])</f>
        <v>10252</v>
      </c>
      <c r="EH114" s="315">
        <f>SUM(RD[[#This Row],[IS9_Inv1_M1]:[IS12_Inv2_M4]])</f>
        <v>105005</v>
      </c>
      <c r="EI114" s="315">
        <f>SUM(RD[[#This Row],[IS13_Inv1_M1]:[IS14_Inv1_M4]])</f>
        <v>50132</v>
      </c>
      <c r="EJ114" s="315">
        <f>SUM(RD[[#This Row],[IS15_Inv1_M1]:[IS15_Inv2_M1]])</f>
        <v>3858</v>
      </c>
      <c r="EK114" s="127">
        <f>SUM(RD[[#This Row],[IS16_Inv1_M1]:[IS17_Inv2_M2]])</f>
        <v>28437</v>
      </c>
      <c r="EL114" s="127">
        <f>SUM(RD[[#This Row],[IS18_Inv1_M1]:[IS19_Inv2_M3]])</f>
        <v>35151</v>
      </c>
      <c r="EM114" s="127">
        <f>SUM(RD[[#This Row],[IS20_Inv1_M1]:[IS20_Inv2_M2]])</f>
        <v>3478</v>
      </c>
      <c r="EN114" s="127">
        <f>SUM(RD[[#This Row],[O2R4_P1]:[O2R22_P3]])</f>
        <v>379522</v>
      </c>
      <c r="EO114" s="127">
        <f>IFERROR(AVERAGEIF(RD[[#This Row],[POA_UP_MCR (KWh/m2)]:[POA_UP_Ph3 (KWh/m2)2]],"&lt;&gt;0",RD[[#This Row],[POA_UP_MCR (KWh/m2)]:[POA_UP_Ph3 (KWh/m2)2]]),"")</f>
        <v>2.5502954267998343</v>
      </c>
      <c r="EP114" s="127">
        <f>IFERROR(AVERAGEIF(RD[[#This Row],[POA_Down_MCR (KWh/m2)]:[POA_Down_Ph3 (KWh/m2)22]],"&lt;&gt;0",RD[[#This Row],[POA_Down_MCR (KWh/m2)]:[POA_Down_Ph3 (KWh/m2)22]]),"")</f>
        <v>0.46814516326067224</v>
      </c>
      <c r="EQ114" s="127">
        <f>IFERROR(AVERAGEIF(RD[[#This Row],[GHI_UP_MCR (KWh/m2)]:[GHI_UP_IS1 (KWh/m2)]],"&lt;&gt;0",RD[[#This Row],[GHI_UP_MCR (KWh/m2)]:[GHI_UP_IS1 (KWh/m2)]]),"")</f>
        <v>2.6084568828690715</v>
      </c>
      <c r="ER114" s="127">
        <f>IFERROR(AVERAGEIF(RD[[#This Row],[GHI_Down_MCR (KWh/m2)]:[GHI_Down_IS1 (KWh/m2)]],"&lt;&gt;0",RD[[#This Row],[GHI_Down_MCR (KWh/m2)]:[GHI_Down_IS1 (KWh/m2)]]),"")</f>
        <v>0.35916883492279728</v>
      </c>
      <c r="ES114" s="128">
        <v>686.78599999999994</v>
      </c>
      <c r="ET114" s="128">
        <v>988.41</v>
      </c>
      <c r="EU114" s="128">
        <v>121.11199999999999</v>
      </c>
      <c r="EV114" s="128">
        <v>364.72199999999998</v>
      </c>
      <c r="EW114" s="128">
        <v>230.49799999999999</v>
      </c>
      <c r="EX114" s="128">
        <v>332.58199999999999</v>
      </c>
      <c r="EY114" s="128"/>
      <c r="EZ114" s="128">
        <v>123.096</v>
      </c>
      <c r="FA114" s="128">
        <v>222762</v>
      </c>
      <c r="FB114" s="128">
        <v>311365</v>
      </c>
      <c r="FC114" s="128">
        <v>163.386</v>
      </c>
      <c r="FD114" s="128">
        <v>147.512</v>
      </c>
      <c r="FE114" s="128">
        <v>331.25200000000001</v>
      </c>
      <c r="FF114" s="128">
        <v>156.39099999999999</v>
      </c>
      <c r="FG114" s="128">
        <v>0.123</v>
      </c>
      <c r="FH114" s="128">
        <v>0</v>
      </c>
      <c r="FI114" s="128">
        <v>249.44900000000001</v>
      </c>
      <c r="FJ114" s="291">
        <f>IF((RD[[#This Row],[33 kV_Wind_F1_Ex]]-ES113)*165000&lt;=0,"",(RD[[#This Row],[33 kV_Wind_F1_Ex]]-ES113)*165000)</f>
        <v>171269.99999998303</v>
      </c>
      <c r="FK114" s="291" t="str">
        <f>IF((RD[[#This Row],[33 kV_Wind_F2_Ex]]-ET113)*165000&lt;=0,"",(RD[[#This Row],[33 kV_Wind_F2_Ex]]-ET113)*165000)</f>
        <v/>
      </c>
      <c r="FL114" s="131">
        <f>IF((RD[[#This Row],[33 kV_Wind_F3_Ex]]-EU113)*225000&lt;=0,"",(RD[[#This Row],[33 kV_Wind_F3_Ex]]-EU113)*225000)</f>
        <v>103949.99999999754</v>
      </c>
      <c r="FM114" s="131">
        <f>IF((RD[[#This Row],[33 kV_Wind_F4_Ex]]-EV113)*165000&lt;=0,"",(RD[[#This Row],[33 kV_Wind_F4_Ex]]-EV113)*165000)</f>
        <v>189089.9999999931</v>
      </c>
      <c r="FN114" s="227">
        <f>IF((RD[[#This Row],[33 kV_Solar_F1_Ex]]-EW113)*225000&lt;=0,"",(RD[[#This Row],[33 kV_Solar_F1_Ex]]-EW113)*225000)</f>
        <v>105074.99999999652</v>
      </c>
      <c r="FO114" s="132">
        <f>IF((RD[[#This Row],[33kV_Solar_F2_Ex]]-EX113)*225000&lt;=0,"",(RD[[#This Row],[33kV_Solar_F2_Ex]]-EX113)*225000)</f>
        <v>82125.000000002052</v>
      </c>
      <c r="FP114" s="317"/>
      <c r="FQ114" s="131">
        <f>IF((RD[[#This Row],[33kV_Solar_F4_Ex]]-EZ113)*225000&lt;=0,"",(RD[[#This Row],[33kV_Solar_F4_Ex]]-EZ113)*225000)</f>
        <v>84600.000000001077</v>
      </c>
      <c r="FR114" s="291">
        <f>IF((RD[[#This Row],[33kV_OG1_Ex]]-FA113)*1000&lt;=0,0,(RD[[#This Row],[33kV_OG1_Ex]]-FA113)*1000)</f>
        <v>272000</v>
      </c>
      <c r="FS114" s="227">
        <f>IFERROR(IF((RD[[#This Row],[33kV_OG2_Ex]]-FB113)*1000&lt;=0,0,(RD[[#This Row],[33kV_OG2_Ex]]-FB113)*1000),0)</f>
        <v>464000</v>
      </c>
      <c r="FT114" s="132">
        <f>IF((RD[[#This Row],[220kV_TX1_Ex]]-FC113)*800000&lt;=0,0,(RD[[#This Row],[220kV_TX1_Ex]]-FC113)*800000)</f>
        <v>268799.99999998743</v>
      </c>
      <c r="FU114" s="227">
        <f>IF((RD[[#This Row],[220kV_Tx2_Ex]]-FD113)*800000&lt;=0,0,(RD[[#This Row],[220kV_Tx2_Ex]]-FD113)*800000)</f>
        <v>459200.00000000984</v>
      </c>
      <c r="FV114" s="291">
        <f>IF((RD[[#This Row],[220kV_TL_TVM_Ex]]-FE113)*1600000&lt;=0,0,(RD[[#This Row],[220kV_TL_TVM_Ex]]-FE113)*1600000)</f>
        <v>729600.00000002771</v>
      </c>
      <c r="FW114" s="291">
        <f>IF((RD[[#This Row],[220kV_C&amp;R_PQM_Ex]]-FF113)*1600000&lt;=0,"",(RD[[#This Row],[220kV_C&amp;R_PQM_Ex]]-FF113)*1600000)</f>
        <v>729599.99999998219</v>
      </c>
      <c r="FX114" s="227">
        <f>IFERROR(IF((RD[[#This Row],[220KV_C&amp;R_PQM_Im]]-FG113)*1600000&lt;=0,0,(RD[[#This Row],[220KV_C&amp;R_PQM_Im]]-FG113)*1600000),"")</f>
        <v>0</v>
      </c>
      <c r="FY114" s="227" t="str">
        <f>IFERROR(IF((RD[[#This Row],[33kV_Aux1_Im]]-FH113)*1000&lt;=0,"",(RD[[#This Row],[33kV_Aux1_Im]]-FH113)*1000),"")</f>
        <v/>
      </c>
      <c r="FZ114" s="227">
        <f>IF((RD[[#This Row],[33kV_Aux2_Im]]-FI113)*1000&lt;=0,"",(RD[[#This Row],[33kV_Aux2_Im]]-FI113)*1000)</f>
        <v>340.00000000000341</v>
      </c>
      <c r="GA114" s="291">
        <f>IFERROR(RD[[#This Row],[33kV_OG1_Energy (MWh)]]+RD[[#This Row],[33kV_OG2_Energy (MWh)]],"")</f>
        <v>736000</v>
      </c>
      <c r="GB114" s="291">
        <f>IFERROR(RD[[#This Row],[220kV_TL_TVM Energy (MWh)]]-RD[[#This Row],[220KV_C&amp;R_PQM_im (MWh)]],"")</f>
        <v>729600.00000002771</v>
      </c>
      <c r="GC114" s="228">
        <f>IFERROR(RD[[#This Row],[33 kV Total Export (MWH)]]/RD[[#This Row],[220 KV Net Export (MWh)]]-1,"")</f>
        <v>8.7719298245230171E-3</v>
      </c>
      <c r="GD114" s="229">
        <f>IFERROR((RD[[#This Row],[Sunset Time (POA&lt;20 W/m2)]]-RD[[#This Row],[Sunrise Time (POA&gt;20 W/m2)]])*24,0)</f>
        <v>12.183333333333335</v>
      </c>
      <c r="GE114" s="230">
        <f>IFERROR(SUM(RD[[#This Row],[33 kV_Solar_F1_Energy (kWh)]:[33 kV_Solar_F4_Energy (MWh)]])+(RD[[#This Row],[33 kV_Wind_F3_Energy (MWh)]])-(RD[[#This Row],[33 kV Line Loss (%)]]*RD[[#This Row],[220 KV Net Export (MWh)]]),"")</f>
        <v>369350.00000002497</v>
      </c>
      <c r="GF114" s="57">
        <f t="shared" si="200"/>
        <v>375749.99999999721</v>
      </c>
      <c r="GG114" s="143">
        <v>168.03</v>
      </c>
      <c r="GH114" s="57">
        <f t="shared" si="206"/>
        <v>360359.99999997613</v>
      </c>
      <c r="GI114" s="8">
        <f>IFERROR(RD[[#This Row],[Wind Export (33 kV)]]*(1-RD[[#This Row],[33 kV Line Loss (%)]]),RD[[#This Row],[Wind Export (33 kV)]])</f>
        <v>357198.94736841123</v>
      </c>
      <c r="GJ114" s="318"/>
      <c r="GK114" s="318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ref="D115:D125" si="207">A115-DAY(A115)+1</f>
        <v>45839</v>
      </c>
      <c r="E115" s="129">
        <f>DAY(EOMONTH(RD[[#This Row],[Date]],0))</f>
        <v>31</v>
      </c>
      <c r="F115" s="364">
        <v>0.28263888888888888</v>
      </c>
      <c r="G115" s="364">
        <v>0.77430555555555558</v>
      </c>
      <c r="H115" s="365">
        <v>6639</v>
      </c>
      <c r="I115" s="365">
        <v>6679</v>
      </c>
      <c r="J115" s="365">
        <v>6682</v>
      </c>
      <c r="K115" s="365">
        <v>6404</v>
      </c>
      <c r="L115" s="365">
        <v>6636</v>
      </c>
      <c r="M115" s="365">
        <v>6552</v>
      </c>
      <c r="N115" s="365">
        <v>6004</v>
      </c>
      <c r="O115" s="365">
        <v>6735</v>
      </c>
      <c r="P115" s="365">
        <v>6665</v>
      </c>
      <c r="Q115" s="365">
        <v>6777</v>
      </c>
      <c r="R115" s="365">
        <v>6455</v>
      </c>
      <c r="S115" s="365">
        <v>6498</v>
      </c>
      <c r="T115" s="365">
        <v>6330</v>
      </c>
      <c r="U115" s="365">
        <v>6753</v>
      </c>
      <c r="V115" s="365">
        <v>4596</v>
      </c>
      <c r="W115" s="365">
        <v>4152</v>
      </c>
      <c r="X115" s="365">
        <v>4500</v>
      </c>
      <c r="Y115" s="365">
        <v>4236</v>
      </c>
      <c r="Z115" s="365">
        <v>6652</v>
      </c>
      <c r="AA115" s="365">
        <v>6476</v>
      </c>
      <c r="AB115" s="365">
        <v>5413</v>
      </c>
      <c r="AC115" s="365">
        <v>6085</v>
      </c>
      <c r="AD115" s="365">
        <v>6493</v>
      </c>
      <c r="AE115" s="366">
        <v>6828</v>
      </c>
      <c r="AF115" s="366">
        <v>6544</v>
      </c>
      <c r="AG115" s="366">
        <v>6797</v>
      </c>
      <c r="AH115" s="366">
        <v>6179</v>
      </c>
      <c r="AI115" s="366">
        <v>6694</v>
      </c>
      <c r="AJ115" s="366">
        <v>6140</v>
      </c>
      <c r="AK115" s="366">
        <v>5987</v>
      </c>
      <c r="AL115" s="366">
        <v>5368</v>
      </c>
      <c r="AM115" s="366">
        <v>5803</v>
      </c>
      <c r="AN115" s="366">
        <v>4319</v>
      </c>
      <c r="AO115" s="366">
        <v>4325</v>
      </c>
      <c r="AP115" s="366">
        <v>3846</v>
      </c>
      <c r="AQ115" s="366">
        <v>3879</v>
      </c>
      <c r="AR115" s="366">
        <v>4072</v>
      </c>
      <c r="AS115" s="366">
        <v>4187</v>
      </c>
      <c r="AT115" s="366">
        <v>4069</v>
      </c>
      <c r="AU115" s="366">
        <v>4125</v>
      </c>
      <c r="AV115" s="366">
        <v>4392</v>
      </c>
      <c r="AW115" s="366">
        <v>4167</v>
      </c>
      <c r="AX115" s="366">
        <v>4199</v>
      </c>
      <c r="AY115" s="366">
        <v>4312</v>
      </c>
      <c r="AZ115" s="366">
        <v>4518</v>
      </c>
      <c r="BA115" s="366">
        <v>1389</v>
      </c>
      <c r="BB115" s="366">
        <v>4139</v>
      </c>
      <c r="BC115" s="366">
        <v>4179</v>
      </c>
      <c r="BD115" s="366">
        <v>3781</v>
      </c>
      <c r="BE115" s="366">
        <v>3996</v>
      </c>
      <c r="BF115" s="366">
        <v>4107</v>
      </c>
      <c r="BG115" s="366">
        <v>4020</v>
      </c>
      <c r="BH115" s="366">
        <v>4360</v>
      </c>
      <c r="BI115" s="366">
        <v>3634</v>
      </c>
      <c r="BJ115" s="366">
        <v>3892</v>
      </c>
      <c r="BK115" s="366">
        <v>3904</v>
      </c>
      <c r="BL115" s="366">
        <v>4113</v>
      </c>
      <c r="BM115" s="366">
        <v>4004</v>
      </c>
      <c r="BN115" s="366">
        <v>3600</v>
      </c>
      <c r="BO115" s="366">
        <v>3965</v>
      </c>
      <c r="BP115" s="366">
        <v>3847</v>
      </c>
      <c r="BQ115" s="366">
        <v>3830</v>
      </c>
      <c r="BR115" s="366">
        <v>3962</v>
      </c>
      <c r="BS115" s="366">
        <v>4313</v>
      </c>
      <c r="BT115" s="366">
        <v>6053</v>
      </c>
      <c r="BU115" s="366">
        <v>5590</v>
      </c>
      <c r="BV115" s="366">
        <v>6019</v>
      </c>
      <c r="BW115" s="366">
        <v>5787</v>
      </c>
      <c r="BX115" s="366">
        <v>5646</v>
      </c>
      <c r="BY115" s="366">
        <v>5124</v>
      </c>
      <c r="BZ115" s="366">
        <v>5855</v>
      </c>
      <c r="CA115" s="366">
        <v>5865</v>
      </c>
      <c r="CB115" s="366">
        <v>4382</v>
      </c>
      <c r="CC115" s="366">
        <v>3448</v>
      </c>
      <c r="CD115" s="366">
        <v>4032</v>
      </c>
      <c r="CE115" s="366">
        <v>3282</v>
      </c>
      <c r="CF115" s="366">
        <v>2397</v>
      </c>
      <c r="CG115" s="366">
        <v>2260</v>
      </c>
      <c r="CH115" s="135">
        <v>6006</v>
      </c>
      <c r="CI115" s="135">
        <v>6304</v>
      </c>
      <c r="CJ115" s="135">
        <v>5800</v>
      </c>
      <c r="CK115" s="135">
        <v>5984</v>
      </c>
      <c r="CL115" s="135">
        <v>6119</v>
      </c>
      <c r="CM115" s="135">
        <v>3643</v>
      </c>
      <c r="CN115" s="135">
        <v>3753</v>
      </c>
      <c r="CO115" s="135">
        <v>3716</v>
      </c>
      <c r="CP115" s="126">
        <v>3605</v>
      </c>
      <c r="CQ115" s="126">
        <v>3334</v>
      </c>
      <c r="CR115" s="135">
        <v>2923</v>
      </c>
      <c r="CS115" s="135">
        <v>3813</v>
      </c>
      <c r="CT115" s="126">
        <v>3724</v>
      </c>
      <c r="CU115" s="126">
        <v>3530</v>
      </c>
      <c r="CV115" s="135">
        <v>3566</v>
      </c>
      <c r="CW115" s="135">
        <v>2369</v>
      </c>
      <c r="CX115" s="126">
        <v>3271</v>
      </c>
      <c r="CY115" s="135">
        <v>3746</v>
      </c>
      <c r="CZ115" s="135">
        <v>3704</v>
      </c>
      <c r="DA115" s="126">
        <v>3947</v>
      </c>
      <c r="DB115" s="126">
        <v>1785</v>
      </c>
      <c r="DC115" s="126">
        <v>0</v>
      </c>
      <c r="DD115" s="126">
        <v>1511</v>
      </c>
      <c r="DE115" s="126">
        <v>2955</v>
      </c>
      <c r="DF115" s="288">
        <v>3.5446031012658241</v>
      </c>
      <c r="DG115" s="288">
        <v>3.5446031012658241</v>
      </c>
      <c r="DH115" s="288">
        <v>3.0119748648901394</v>
      </c>
      <c r="DI115" s="288"/>
      <c r="DJ115" s="288"/>
      <c r="DK115" s="288">
        <v>0.63957785278949819</v>
      </c>
      <c r="DL115" s="288"/>
      <c r="DM115" s="288"/>
      <c r="DN115" s="288">
        <v>3.4841483273765856</v>
      </c>
      <c r="DO115" s="288">
        <v>3.4389996718237223</v>
      </c>
      <c r="DP115" s="288">
        <v>0.50663609470229731</v>
      </c>
      <c r="DQ115" s="288">
        <v>0.50663609470229731</v>
      </c>
      <c r="DR115" s="288">
        <v>25.183215796897009</v>
      </c>
      <c r="DS115" s="288"/>
      <c r="DT115" s="288">
        <v>37.625682387005597</v>
      </c>
      <c r="DU115" s="288"/>
      <c r="DV115" s="288">
        <v>84.160507757404702</v>
      </c>
      <c r="DW115" s="288"/>
      <c r="DX115" s="288">
        <v>7.2</v>
      </c>
      <c r="DY115" s="288"/>
      <c r="DZ115" s="288">
        <v>4.3</v>
      </c>
      <c r="EA115" s="288"/>
      <c r="EB115" s="288">
        <v>8.6999999999999993</v>
      </c>
      <c r="EC115" s="288"/>
      <c r="ED115" s="367">
        <f>SUM(RD[[#This Row],[IS1_Inv1_M1]:[IS1_Inv1_M2]])</f>
        <v>13318</v>
      </c>
      <c r="EE115" s="367">
        <f>SUM(RD[[#This Row],[IS2_Inv1_M1]:[IS5_Inv1_M4]])</f>
        <v>95975</v>
      </c>
      <c r="EF115" s="367">
        <f>SUM(RD[[#This Row],[IS6_Inv1_M1]:[IS6_Inv2_M2]])+SUM(RD[[#This Row],[IS8_Inv1_M1]:[IS8_Inv4_M2]])</f>
        <v>74138</v>
      </c>
      <c r="EG115" s="367">
        <f>SUM(RD[[#This Row],[IS7_Inv1_M1]:[IS7_Inv1_M2]])</f>
        <v>13321</v>
      </c>
      <c r="EH115" s="367">
        <f>SUM(RD[[#This Row],[IS9_Inv1_M1]:[IS12_Inv2_M4]])</f>
        <v>127445</v>
      </c>
      <c r="EI115" s="367">
        <f>SUM(RD[[#This Row],[IS13_Inv1_M1]:[IS14_Inv1_M4]])</f>
        <v>61083</v>
      </c>
      <c r="EJ115" s="367">
        <f>SUM(RD[[#This Row],[IS15_Inv1_M1]:[IS15_Inv2_M1]])</f>
        <v>4657</v>
      </c>
      <c r="EK115" s="127">
        <f>SUM(RD[[#This Row],[IS16_Inv1_M1]:[IS17_Inv2_M2]])</f>
        <v>33856</v>
      </c>
      <c r="EL115" s="127">
        <f>SUM(RD[[#This Row],[IS18_Inv1_M1]:[IS19_Inv2_M3]])</f>
        <v>49001</v>
      </c>
      <c r="EM115" s="127">
        <f>SUM(RD[[#This Row],[IS20_Inv1_M1]:[IS20_Inv2_M2]])</f>
        <v>6251</v>
      </c>
      <c r="EN115" s="367">
        <f>SUM(RD[[#This Row],[O2R4_P1]:[O2R22_P3]])</f>
        <v>479045</v>
      </c>
      <c r="EO115" s="127">
        <f>IFERROR(AVERAGEIF(RD[[#This Row],[POA_UP_MCR (KWh/m2)]:[POA_UP_Ph3 (KWh/m2)2]],"&lt;&gt;0",RD[[#This Row],[POA_UP_MCR (KWh/m2)]:[POA_UP_Ph3 (KWh/m2)2]]),"")</f>
        <v>3.3670603558072627</v>
      </c>
      <c r="EP115" s="127">
        <f>IFERROR(AVERAGEIF(RD[[#This Row],[POA_Down_MCR (KWh/m2)]:[POA_Down_Ph3 (KWh/m2)22]],"&lt;&gt;0",RD[[#This Row],[POA_Down_MCR (KWh/m2)]:[POA_Down_Ph3 (KWh/m2)22]]),"")</f>
        <v>0.63957785278949819</v>
      </c>
      <c r="EQ115" s="127">
        <f>IFERROR(AVERAGEIF(RD[[#This Row],[GHI_UP_MCR (KWh/m2)]:[GHI_UP_IS1 (KWh/m2)]],"&lt;&gt;0",RD[[#This Row],[GHI_UP_MCR (KWh/m2)]:[GHI_UP_IS1 (KWh/m2)]]),"")</f>
        <v>3.4615739996001542</v>
      </c>
      <c r="ER115" s="127">
        <f>IFERROR(AVERAGEIF(RD[[#This Row],[GHI_Down_MCR (KWh/m2)]:[GHI_Down_IS1 (KWh/m2)]],"&lt;&gt;0",RD[[#This Row],[GHI_Down_MCR (KWh/m2)]:[GHI_Down_IS1 (KWh/m2)]]),"")</f>
        <v>0.50663609470229731</v>
      </c>
      <c r="ES115" s="128">
        <v>688.06700000000001</v>
      </c>
      <c r="ET115" s="128">
        <v>988.41</v>
      </c>
      <c r="EU115" s="128">
        <v>121.666</v>
      </c>
      <c r="EV115" s="128">
        <v>366.05099999999999</v>
      </c>
      <c r="EW115" s="128">
        <v>231.09700000000001</v>
      </c>
      <c r="EX115" s="128">
        <v>333.06299999999999</v>
      </c>
      <c r="EY115" s="128"/>
      <c r="EZ115" s="128">
        <v>123.556</v>
      </c>
      <c r="FA115" s="128">
        <v>223109</v>
      </c>
      <c r="FB115" s="128">
        <v>311920</v>
      </c>
      <c r="FC115" s="128">
        <v>163.815</v>
      </c>
      <c r="FD115" s="128">
        <v>148.20099999999999</v>
      </c>
      <c r="FE115" s="128">
        <v>331.81099999999998</v>
      </c>
      <c r="FF115" s="128">
        <v>156.952</v>
      </c>
      <c r="FG115" s="128">
        <v>0.123</v>
      </c>
      <c r="FH115" s="128">
        <v>0</v>
      </c>
      <c r="FI115" s="128">
        <v>249.779</v>
      </c>
      <c r="FJ115" s="291">
        <f>IF((RD[[#This Row],[33 kV_Wind_F1_Ex]]-ES114)*165000&lt;=0,"",(RD[[#This Row],[33 kV_Wind_F1_Ex]]-ES114)*165000)</f>
        <v>211365.00000001036</v>
      </c>
      <c r="FK115" s="291" t="str">
        <f>IF((RD[[#This Row],[33 kV_Wind_F2_Ex]]-ET114)*165000&lt;=0,"",(RD[[#This Row],[33 kV_Wind_F2_Ex]]-ET114)*165000)</f>
        <v/>
      </c>
      <c r="FL115" s="131">
        <f>IF((RD[[#This Row],[33 kV_Wind_F3_Ex]]-EU114)*225000&lt;=0,"",(RD[[#This Row],[33 kV_Wind_F3_Ex]]-EU114)*225000)</f>
        <v>124650.00000000047</v>
      </c>
      <c r="FM115" s="131">
        <f>IF((RD[[#This Row],[33 kV_Wind_F4_Ex]]-EV114)*165000&lt;=0,"",(RD[[#This Row],[33 kV_Wind_F4_Ex]]-EV114)*165000)</f>
        <v>219285.00000000128</v>
      </c>
      <c r="FN115" s="227">
        <f>IF((RD[[#This Row],[33 kV_Solar_F1_Ex]]-EW114)*225000&lt;=0,"",(RD[[#This Row],[33 kV_Solar_F1_Ex]]-EW114)*225000)</f>
        <v>134775.00000000405</v>
      </c>
      <c r="FO115" s="132">
        <f>IF((RD[[#This Row],[33kV_Solar_F2_Ex]]-EX114)*225000&lt;=0,"",(RD[[#This Row],[33kV_Solar_F2_Ex]]-EX114)*225000)</f>
        <v>108224.99999999878</v>
      </c>
      <c r="FP115" s="369"/>
      <c r="FQ115" s="131">
        <f>IF((RD[[#This Row],[33kV_Solar_F4_Ex]]-EZ114)*225000&lt;=0,"",(RD[[#This Row],[33kV_Solar_F4_Ex]]-EZ114)*225000)</f>
        <v>103499.99999999859</v>
      </c>
      <c r="FR115" s="291">
        <f>IF((RD[[#This Row],[33kV_OG1_Ex]]-FA114)*1000&lt;=0,0,(RD[[#This Row],[33kV_OG1_Ex]]-FA114)*1000)</f>
        <v>347000</v>
      </c>
      <c r="FS115" s="227">
        <f>IFERROR(IF((RD[[#This Row],[33kV_OG2_Ex]]-FB114)*1000&lt;=0,0,(RD[[#This Row],[33kV_OG2_Ex]]-FB114)*1000),0)</f>
        <v>555000</v>
      </c>
      <c r="FT115" s="132">
        <f>IF((RD[[#This Row],[220kV_TX1_Ex]]-FC114)*800000&lt;=0,0,(RD[[#This Row],[220kV_TX1_Ex]]-FC114)*800000)</f>
        <v>343200.00000000163</v>
      </c>
      <c r="FU115" s="227">
        <f>IF((RD[[#This Row],[220kV_Tx2_Ex]]-FD114)*800000&lt;=0,0,(RD[[#This Row],[220kV_Tx2_Ex]]-FD114)*800000)</f>
        <v>551199.99999999441</v>
      </c>
      <c r="FV115" s="291">
        <f>IF((RD[[#This Row],[220kV_TL_TVM_Ex]]-FE114)*1600000&lt;=0,0,(RD[[#This Row],[220kV_TL_TVM_Ex]]-FE114)*1600000)</f>
        <v>894399.99999995052</v>
      </c>
      <c r="FW115" s="291">
        <f>IF((RD[[#This Row],[220kV_C&amp;R_PQM_Ex]]-FF114)*1600000&lt;=0,"",(RD[[#This Row],[220kV_C&amp;R_PQM_Ex]]-FF114)*1600000)</f>
        <v>897600.00000001129</v>
      </c>
      <c r="FX115" s="227">
        <f>IFERROR(IF((RD[[#This Row],[220KV_C&amp;R_PQM_Im]]-FG114)*1600000&lt;=0,0,(RD[[#This Row],[220KV_C&amp;R_PQM_Im]]-FG114)*1600000),"")</f>
        <v>0</v>
      </c>
      <c r="FY115" s="227" t="str">
        <f>IFERROR(IF((RD[[#This Row],[33kV_Aux1_Im]]-FH114)*1000&lt;=0,"",(RD[[#This Row],[33kV_Aux1_Im]]-FH114)*1000),"")</f>
        <v/>
      </c>
      <c r="FZ115" s="227">
        <f>IF((RD[[#This Row],[33kV_Aux2_Im]]-FI114)*1000&lt;=0,"",(RD[[#This Row],[33kV_Aux2_Im]]-FI114)*1000)</f>
        <v>329.99999999998408</v>
      </c>
      <c r="GA115" s="291">
        <f>IFERROR(RD[[#This Row],[33kV_OG1_Energy (MWh)]]+RD[[#This Row],[33kV_OG2_Energy (MWh)]],"")</f>
        <v>902000</v>
      </c>
      <c r="GB115" s="291">
        <f>IFERROR(RD[[#This Row],[220kV_TL_TVM Energy (MWh)]]-RD[[#This Row],[220KV_C&amp;R_PQM_im (MWh)]],"")</f>
        <v>894399.99999995052</v>
      </c>
      <c r="GC115" s="228">
        <f>IFERROR(RD[[#This Row],[33 kV Total Export (MWH)]]/RD[[#This Row],[220 KV Net Export (MWh)]]-1,"")</f>
        <v>8.4973166369073372E-3</v>
      </c>
      <c r="GD115" s="229">
        <f>IFERROR((RD[[#This Row],[Sunset Time (POA&lt;20 W/m2)]]-RD[[#This Row],[Sunrise Time (POA&gt;20 W/m2)]])*24,0)</f>
        <v>11.8</v>
      </c>
      <c r="GE115" s="230">
        <f>IFERROR(SUM(RD[[#This Row],[33 kV_Solar_F1_Energy (kWh)]:[33 kV_Solar_F4_Energy (MWh)]])+(RD[[#This Row],[33 kV_Wind_F3_Energy (MWh)]])-(RD[[#This Row],[33 kV Line Loss (%)]]*RD[[#This Row],[220 KV Net Export (MWh)]]),"")</f>
        <v>463549.99999995239</v>
      </c>
      <c r="GF115" s="57">
        <f t="shared" si="200"/>
        <v>471150.00000000186</v>
      </c>
      <c r="GG115" s="143">
        <v>168.03</v>
      </c>
      <c r="GH115" s="57">
        <f t="shared" si="206"/>
        <v>430650.00000001164</v>
      </c>
      <c r="GI115" s="8">
        <f>IFERROR(RD[[#This Row],[Wind Export (33 kV)]]*(1-RD[[#This Row],[33 kV Line Loss (%)]]),RD[[#This Row],[Wind Export (33 kV)]])</f>
        <v>426990.63059032738</v>
      </c>
      <c r="GJ115" s="370"/>
      <c r="GK115" s="370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7"/>
        <v>45839</v>
      </c>
      <c r="E116" s="129">
        <f>DAY(EOMONTH(RD[[#This Row],[Date]],0))</f>
        <v>31</v>
      </c>
      <c r="F116" s="364">
        <v>0.2722222222222222</v>
      </c>
      <c r="G116" s="364">
        <v>0.74305555555555558</v>
      </c>
      <c r="H116" s="365">
        <v>5868</v>
      </c>
      <c r="I116" s="365">
        <v>5888</v>
      </c>
      <c r="J116" s="365">
        <v>5814</v>
      </c>
      <c r="K116" s="365">
        <v>5521</v>
      </c>
      <c r="L116" s="365">
        <v>5758</v>
      </c>
      <c r="M116" s="365">
        <v>5697</v>
      </c>
      <c r="N116" s="365">
        <v>5792</v>
      </c>
      <c r="O116" s="365">
        <v>5778</v>
      </c>
      <c r="P116" s="365">
        <v>5712</v>
      </c>
      <c r="Q116" s="365">
        <v>5799</v>
      </c>
      <c r="R116" s="365">
        <v>5662</v>
      </c>
      <c r="S116" s="365">
        <v>5701</v>
      </c>
      <c r="T116" s="365">
        <v>5584</v>
      </c>
      <c r="U116" s="365">
        <v>5934</v>
      </c>
      <c r="V116" s="365">
        <v>4058</v>
      </c>
      <c r="W116" s="365">
        <v>3683</v>
      </c>
      <c r="X116" s="365">
        <v>3991</v>
      </c>
      <c r="Y116" s="365">
        <v>3773</v>
      </c>
      <c r="Z116" s="365">
        <v>5910</v>
      </c>
      <c r="AA116" s="365">
        <v>5779</v>
      </c>
      <c r="AB116" s="365">
        <v>4816</v>
      </c>
      <c r="AC116" s="365">
        <v>5375</v>
      </c>
      <c r="AD116" s="365">
        <v>5922</v>
      </c>
      <c r="AE116" s="365">
        <v>6133</v>
      </c>
      <c r="AF116" s="365">
        <v>6271</v>
      </c>
      <c r="AG116" s="365">
        <v>6487</v>
      </c>
      <c r="AH116" s="365">
        <v>5797</v>
      </c>
      <c r="AI116" s="365">
        <v>6208</v>
      </c>
      <c r="AJ116" s="365">
        <v>5794</v>
      </c>
      <c r="AK116" s="365">
        <v>5675</v>
      </c>
      <c r="AL116" s="365">
        <v>5173</v>
      </c>
      <c r="AM116" s="365">
        <v>5616</v>
      </c>
      <c r="AN116" s="365">
        <v>4582</v>
      </c>
      <c r="AO116" s="365">
        <v>4582</v>
      </c>
      <c r="AP116" s="365">
        <v>4044</v>
      </c>
      <c r="AQ116" s="365">
        <v>4085</v>
      </c>
      <c r="AR116" s="365">
        <v>4309</v>
      </c>
      <c r="AS116" s="365">
        <v>4445</v>
      </c>
      <c r="AT116" s="365">
        <v>4328</v>
      </c>
      <c r="AU116" s="365">
        <v>4378</v>
      </c>
      <c r="AV116" s="365">
        <v>4689</v>
      </c>
      <c r="AW116" s="365">
        <v>4438</v>
      </c>
      <c r="AX116" s="365">
        <v>4462</v>
      </c>
      <c r="AY116" s="365">
        <v>4579</v>
      </c>
      <c r="AZ116" s="365">
        <v>4833</v>
      </c>
      <c r="BA116" s="365">
        <v>1477</v>
      </c>
      <c r="BB116" s="365">
        <v>4390</v>
      </c>
      <c r="BC116" s="365">
        <v>4442</v>
      </c>
      <c r="BD116" s="365">
        <v>4012</v>
      </c>
      <c r="BE116" s="365">
        <v>4252</v>
      </c>
      <c r="BF116" s="365">
        <v>4371</v>
      </c>
      <c r="BG116" s="365">
        <v>4261</v>
      </c>
      <c r="BH116" s="365">
        <v>4642</v>
      </c>
      <c r="BI116" s="365">
        <v>3853</v>
      </c>
      <c r="BJ116" s="365">
        <v>4123</v>
      </c>
      <c r="BK116" s="365">
        <v>4133</v>
      </c>
      <c r="BL116" s="365">
        <v>4300</v>
      </c>
      <c r="BM116" s="365">
        <v>4265</v>
      </c>
      <c r="BN116" s="365">
        <v>3799</v>
      </c>
      <c r="BO116" s="365">
        <v>4181</v>
      </c>
      <c r="BP116" s="365">
        <v>4087</v>
      </c>
      <c r="BQ116" s="365">
        <v>4069</v>
      </c>
      <c r="BR116" s="365">
        <v>4196</v>
      </c>
      <c r="BS116" s="365">
        <v>4561</v>
      </c>
      <c r="BT116" s="365">
        <v>6352</v>
      </c>
      <c r="BU116" s="365">
        <v>5952</v>
      </c>
      <c r="BV116" s="365">
        <v>6298</v>
      </c>
      <c r="BW116" s="365">
        <v>5998</v>
      </c>
      <c r="BX116" s="365">
        <v>5914</v>
      </c>
      <c r="BY116" s="365">
        <v>5345</v>
      </c>
      <c r="BZ116" s="365">
        <v>6154</v>
      </c>
      <c r="CA116" s="365">
        <v>6143</v>
      </c>
      <c r="CB116" s="365">
        <v>4620</v>
      </c>
      <c r="CC116" s="365">
        <v>3604</v>
      </c>
      <c r="CD116" s="365">
        <v>4254</v>
      </c>
      <c r="CE116" s="365">
        <v>3454</v>
      </c>
      <c r="CF116" s="365">
        <v>2535</v>
      </c>
      <c r="CG116" s="365">
        <v>2401</v>
      </c>
      <c r="CH116" s="126">
        <v>6227</v>
      </c>
      <c r="CI116" s="126">
        <v>6543</v>
      </c>
      <c r="CJ116" s="126">
        <v>6018</v>
      </c>
      <c r="CK116" s="126">
        <v>6271</v>
      </c>
      <c r="CL116" s="126">
        <v>6459</v>
      </c>
      <c r="CM116" s="126">
        <v>3827</v>
      </c>
      <c r="CN116" s="126">
        <v>3323</v>
      </c>
      <c r="CO116" s="126">
        <v>3299</v>
      </c>
      <c r="CP116" s="126">
        <v>3209</v>
      </c>
      <c r="CQ116" s="126">
        <v>2980</v>
      </c>
      <c r="CR116" s="126">
        <v>2618</v>
      </c>
      <c r="CS116" s="126">
        <v>3406</v>
      </c>
      <c r="CT116" s="126">
        <v>3302</v>
      </c>
      <c r="CU116" s="126">
        <v>3122</v>
      </c>
      <c r="CV116" s="126">
        <v>3818</v>
      </c>
      <c r="CW116" s="126">
        <v>2428</v>
      </c>
      <c r="CX116" s="126">
        <v>3115</v>
      </c>
      <c r="CY116" s="126">
        <v>3374</v>
      </c>
      <c r="CZ116" s="126">
        <v>3263</v>
      </c>
      <c r="DA116" s="126">
        <v>3817</v>
      </c>
      <c r="DB116" s="126">
        <v>3931</v>
      </c>
      <c r="DC116" s="126">
        <v>0</v>
      </c>
      <c r="DD116" s="126">
        <v>1553</v>
      </c>
      <c r="DE116" s="126">
        <v>4912</v>
      </c>
      <c r="DF116" s="288">
        <v>3.0247137712488961</v>
      </c>
      <c r="DG116" s="288">
        <v>2.9860935519607823</v>
      </c>
      <c r="DH116" s="288">
        <v>3.1062634776828091</v>
      </c>
      <c r="DI116" s="288"/>
      <c r="DJ116" s="288"/>
      <c r="DK116" s="288">
        <v>0.5339429666666663</v>
      </c>
      <c r="DL116" s="288"/>
      <c r="DM116" s="288"/>
      <c r="DN116" s="288">
        <v>2.9501651323529408</v>
      </c>
      <c r="DO116" s="288">
        <v>2.9501651323529408</v>
      </c>
      <c r="DP116" s="288">
        <v>0.41861415098039284</v>
      </c>
      <c r="DQ116" s="288">
        <v>0.41861415098039284</v>
      </c>
      <c r="DR116" s="288">
        <v>25.826951399116368</v>
      </c>
      <c r="DS116" s="288"/>
      <c r="DT116" s="288">
        <v>39.685160878186956</v>
      </c>
      <c r="DU116" s="288"/>
      <c r="DV116" s="288">
        <v>80.394550810014735</v>
      </c>
      <c r="DW116" s="288"/>
      <c r="DX116" s="288">
        <v>0</v>
      </c>
      <c r="DY116" s="288"/>
      <c r="DZ116" s="288">
        <v>4</v>
      </c>
      <c r="EA116" s="288"/>
      <c r="EB116" s="288">
        <v>10.5</v>
      </c>
      <c r="EC116" s="288"/>
      <c r="ED116" s="367">
        <f>SUM(RD[[#This Row],[IS1_Inv1_M1]:[IS1_Inv1_M2]])</f>
        <v>11756</v>
      </c>
      <c r="EE116" s="367">
        <f>SUM(RD[[#This Row],[IS2_Inv1_M1]:[IS5_Inv1_M4]])</f>
        <v>84257</v>
      </c>
      <c r="EF116" s="367">
        <f>SUM(RD[[#This Row],[IS6_Inv1_M1]:[IS6_Inv2_M2]])+SUM(RD[[#This Row],[IS8_Inv1_M1]:[IS8_Inv4_M2]])</f>
        <v>68901</v>
      </c>
      <c r="EG116" s="367">
        <f>SUM(RD[[#This Row],[IS7_Inv1_M1]:[IS7_Inv1_M2]])</f>
        <v>12055</v>
      </c>
      <c r="EH116" s="367">
        <f>SUM(RD[[#This Row],[IS9_Inv1_M1]:[IS12_Inv2_M4]])</f>
        <v>135168</v>
      </c>
      <c r="EI116" s="367">
        <f>SUM(RD[[#This Row],[IS13_Inv1_M1]:[IS14_Inv1_M4]])</f>
        <v>64088</v>
      </c>
      <c r="EJ116" s="367">
        <f>SUM(RD[[#This Row],[IS15_Inv1_M1]:[IS15_Inv2_M1]])</f>
        <v>4936</v>
      </c>
      <c r="EK116" s="127">
        <f>SUM(RD[[#This Row],[IS16_Inv1_M1]:[IS17_Inv2_M2]])</f>
        <v>35345</v>
      </c>
      <c r="EL116" s="127">
        <f>SUM(RD[[#This Row],[IS18_Inv1_M1]:[IS19_Inv2_M3]])</f>
        <v>45074</v>
      </c>
      <c r="EM116" s="127">
        <f>SUM(RD[[#This Row],[IS20_Inv1_M1]:[IS20_Inv2_M2]])</f>
        <v>10396</v>
      </c>
      <c r="EN116" s="367">
        <f>SUM(RD[[#This Row],[O2R4_P1]:[O2R22_P3]])</f>
        <v>471976</v>
      </c>
      <c r="EO116" s="127">
        <f>IFERROR(AVERAGEIF(RD[[#This Row],[POA_UP_MCR (KWh/m2)]:[POA_UP_Ph3 (KWh/m2)2]],"&lt;&gt;0",RD[[#This Row],[POA_UP_MCR (KWh/m2)]:[POA_UP_Ph3 (KWh/m2)2]]),"")</f>
        <v>3.039023600297496</v>
      </c>
      <c r="EP116" s="127">
        <f>IFERROR(AVERAGEIF(RD[[#This Row],[POA_Down_MCR (KWh/m2)]:[POA_Down_Ph3 (KWh/m2)22]],"&lt;&gt;0",RD[[#This Row],[POA_Down_MCR (KWh/m2)]:[POA_Down_Ph3 (KWh/m2)22]]),"")</f>
        <v>0.5339429666666663</v>
      </c>
      <c r="EQ116" s="127">
        <f>IFERROR(AVERAGEIF(RD[[#This Row],[GHI_UP_MCR (KWh/m2)]:[GHI_UP_IS1 (KWh/m2)]],"&lt;&gt;0",RD[[#This Row],[GHI_UP_MCR (KWh/m2)]:[GHI_UP_IS1 (KWh/m2)]]),"")</f>
        <v>2.9501651323529408</v>
      </c>
      <c r="ER116" s="127">
        <f>IFERROR(AVERAGEIF(RD[[#This Row],[GHI_Down_MCR (KWh/m2)]:[GHI_Down_IS1 (KWh/m2)]],"&lt;&gt;0",RD[[#This Row],[GHI_Down_MCR (KWh/m2)]:[GHI_Down_IS1 (KWh/m2)]]),"")</f>
        <v>0.41861415098039284</v>
      </c>
      <c r="ES116" s="128">
        <v>689.41700000000003</v>
      </c>
      <c r="ET116" s="128">
        <v>988.41</v>
      </c>
      <c r="EU116" s="128">
        <v>122.252</v>
      </c>
      <c r="EV116" s="128">
        <v>367.59800000000001</v>
      </c>
      <c r="EW116" s="128">
        <v>231.649</v>
      </c>
      <c r="EX116" s="128">
        <v>333.488</v>
      </c>
      <c r="EY116" s="128"/>
      <c r="EZ116" s="128">
        <v>124.054</v>
      </c>
      <c r="FA116" s="128">
        <v>223441</v>
      </c>
      <c r="FB116" s="128">
        <v>312528</v>
      </c>
      <c r="FC116" s="128">
        <v>164.22499999999999</v>
      </c>
      <c r="FD116" s="128">
        <v>148.95599999999999</v>
      </c>
      <c r="FE116" s="128">
        <v>332.39600000000002</v>
      </c>
      <c r="FF116" s="128">
        <v>157.53700000000001</v>
      </c>
      <c r="FG116" s="128">
        <v>0.123</v>
      </c>
      <c r="FH116" s="128">
        <v>0</v>
      </c>
      <c r="FI116" s="128">
        <v>250.12899999999999</v>
      </c>
      <c r="FJ116" s="291">
        <f>IF((RD[[#This Row],[33 kV_Wind_F1_Ex]]-ES115)*165000&lt;=0,"",(RD[[#This Row],[33 kV_Wind_F1_Ex]]-ES115)*165000)</f>
        <v>222750.00000000375</v>
      </c>
      <c r="FK116" s="291" t="str">
        <f>IF((RD[[#This Row],[33 kV_Wind_F2_Ex]]-ET115)*165000&lt;=0,"",(RD[[#This Row],[33 kV_Wind_F2_Ex]]-ET115)*165000)</f>
        <v/>
      </c>
      <c r="FL116" s="131">
        <f>IF((RD[[#This Row],[33 kV_Wind_F3_Ex]]-EU115)*225000&lt;=0,"",(RD[[#This Row],[33 kV_Wind_F3_Ex]]-EU115)*225000)</f>
        <v>131849.99999999968</v>
      </c>
      <c r="FM116" s="131">
        <f>IF((RD[[#This Row],[33 kV_Wind_F4_Ex]]-EV115)*165000&lt;=0,"",(RD[[#This Row],[33 kV_Wind_F4_Ex]]-EV115)*165000)</f>
        <v>255255.00000000419</v>
      </c>
      <c r="FN116" s="227">
        <f>IF((RD[[#This Row],[33 kV_Solar_F1_Ex]]-EW115)*225000&lt;=0,"",(RD[[#This Row],[33 kV_Solar_F1_Ex]]-EW115)*225000)</f>
        <v>124199.99999999831</v>
      </c>
      <c r="FO116" s="132">
        <f>IF((RD[[#This Row],[33kV_Solar_F2_Ex]]-EX115)*225000&lt;=0,"",(RD[[#This Row],[33kV_Solar_F2_Ex]]-EX115)*225000)</f>
        <v>95625.000000002561</v>
      </c>
      <c r="FP116" s="369"/>
      <c r="FQ116" s="131">
        <f>IF((RD[[#This Row],[33kV_Solar_F4_Ex]]-EZ115)*225000&lt;=0,"",(RD[[#This Row],[33kV_Solar_F4_Ex]]-EZ115)*225000)</f>
        <v>112050.00000000105</v>
      </c>
      <c r="FR116" s="291">
        <f>IF((RD[[#This Row],[33kV_OG1_Ex]]-FA115)*1000&lt;=0,0,(RD[[#This Row],[33kV_OG1_Ex]]-FA115)*1000)</f>
        <v>332000</v>
      </c>
      <c r="FS116" s="227">
        <f>IFERROR(IF((RD[[#This Row],[33kV_OG2_Ex]]-FB115)*1000&lt;=0,0,(RD[[#This Row],[33kV_OG2_Ex]]-FB115)*1000),0)</f>
        <v>608000</v>
      </c>
      <c r="FT116" s="132">
        <f>IF((RD[[#This Row],[220kV_TX1_Ex]]-FC115)*800000&lt;=0,0,(RD[[#This Row],[220kV_TX1_Ex]]-FC115)*800000)</f>
        <v>327999.99999999726</v>
      </c>
      <c r="FU116" s="227">
        <f>IF((RD[[#This Row],[220kV_Tx2_Ex]]-FD115)*800000&lt;=0,0,(RD[[#This Row],[220kV_Tx2_Ex]]-FD115)*800000)</f>
        <v>603999.99999999639</v>
      </c>
      <c r="FV116" s="291">
        <f>IF((RD[[#This Row],[220kV_TL_TVM_Ex]]-FE115)*1600000&lt;=0,0,(RD[[#This Row],[220kV_TL_TVM_Ex]]-FE115)*1600000)</f>
        <v>936000.00000005821</v>
      </c>
      <c r="FW116" s="291">
        <f>IF((RD[[#This Row],[220kV_C&amp;R_PQM_Ex]]-FF115)*1600000&lt;=0,"",(RD[[#This Row],[220kV_C&amp;R_PQM_Ex]]-FF115)*1600000)</f>
        <v>936000.00000001269</v>
      </c>
      <c r="FX116" s="227">
        <f>IFERROR(IF((RD[[#This Row],[220KV_C&amp;R_PQM_Im]]-FG115)*1600000&lt;=0,0,(RD[[#This Row],[220KV_C&amp;R_PQM_Im]]-FG115)*1600000),"")</f>
        <v>0</v>
      </c>
      <c r="FY116" s="227" t="str">
        <f>IFERROR(IF((RD[[#This Row],[33kV_Aux1_Im]]-FH115)*1000&lt;=0,"",(RD[[#This Row],[33kV_Aux1_Im]]-FH115)*1000),"")</f>
        <v/>
      </c>
      <c r="FZ116" s="227">
        <f>IF((RD[[#This Row],[33kV_Aux2_Im]]-FI115)*1000&lt;=0,"",(RD[[#This Row],[33kV_Aux2_Im]]-FI115)*1000)</f>
        <v>349.99999999999432</v>
      </c>
      <c r="GA116" s="291">
        <f>IFERROR(RD[[#This Row],[33kV_OG1_Energy (MWh)]]+RD[[#This Row],[33kV_OG2_Energy (MWh)]],"")</f>
        <v>940000</v>
      </c>
      <c r="GB116" s="291">
        <f>IFERROR(RD[[#This Row],[220kV_TL_TVM Energy (MWh)]]-RD[[#This Row],[220KV_C&amp;R_PQM_im (MWh)]],"")</f>
        <v>936000.00000005821</v>
      </c>
      <c r="GC116" s="228">
        <f>IFERROR(RD[[#This Row],[33 kV Total Export (MWH)]]/RD[[#This Row],[220 KV Net Export (MWh)]]-1,"")</f>
        <v>4.2735042734418638E-3</v>
      </c>
      <c r="GD116" s="229">
        <f>IFERROR((RD[[#This Row],[Sunset Time (POA&lt;20 W/m2)]]-RD[[#This Row],[Sunrise Time (POA&gt;20 W/m2)]])*24,0)</f>
        <v>11.3</v>
      </c>
      <c r="GE116" s="230">
        <f>IFERROR(SUM(RD[[#This Row],[33 kV_Solar_F1_Energy (kWh)]:[33 kV_Solar_F4_Energy (MWh)]])+(RD[[#This Row],[33 kV_Wind_F3_Energy (MWh)]])-(RD[[#This Row],[33 kV Line Loss (%)]]*RD[[#This Row],[220 KV Net Export (MWh)]]),"")</f>
        <v>459725.00000005978</v>
      </c>
      <c r="GF116" s="57">
        <f t="shared" si="200"/>
        <v>463725.00000000163</v>
      </c>
      <c r="GG116" s="143">
        <v>168.03</v>
      </c>
      <c r="GH116" s="57">
        <f t="shared" si="206"/>
        <v>478005.00000000792</v>
      </c>
      <c r="GI116" s="8">
        <f>IFERROR(RD[[#This Row],[Wind Export (33 kV)]]*(1-RD[[#This Row],[33 kV Line Loss (%)]]),RD[[#This Row],[Wind Export (33 kV)]])</f>
        <v>475962.24358978128</v>
      </c>
      <c r="GJ116" s="370"/>
      <c r="GK116" s="370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si="207"/>
        <v>45839</v>
      </c>
      <c r="E117" s="129">
        <f>DAY(EOMONTH(RD[[#This Row],[Date]],0))</f>
        <v>31</v>
      </c>
      <c r="F117" s="364">
        <v>0.26180555555555557</v>
      </c>
      <c r="G117" s="364">
        <v>0.77430555555555558</v>
      </c>
      <c r="H117" s="365">
        <v>8054</v>
      </c>
      <c r="I117" s="365">
        <v>8009</v>
      </c>
      <c r="J117" s="365">
        <v>8017</v>
      </c>
      <c r="K117" s="365">
        <v>7695</v>
      </c>
      <c r="L117" s="365">
        <v>7936</v>
      </c>
      <c r="M117" s="365">
        <v>7834</v>
      </c>
      <c r="N117" s="365">
        <v>8317</v>
      </c>
      <c r="O117" s="365">
        <v>8147</v>
      </c>
      <c r="P117" s="365">
        <v>8035</v>
      </c>
      <c r="Q117" s="365">
        <v>8177</v>
      </c>
      <c r="R117" s="365">
        <v>7629</v>
      </c>
      <c r="S117" s="365">
        <v>7777</v>
      </c>
      <c r="T117" s="365">
        <v>7462</v>
      </c>
      <c r="U117" s="365">
        <v>7932</v>
      </c>
      <c r="V117" s="365">
        <v>5384</v>
      </c>
      <c r="W117" s="365">
        <v>4818</v>
      </c>
      <c r="X117" s="365">
        <v>5214</v>
      </c>
      <c r="Y117" s="365">
        <v>5014</v>
      </c>
      <c r="Z117" s="365">
        <v>7817</v>
      </c>
      <c r="AA117" s="365">
        <v>7637</v>
      </c>
      <c r="AB117" s="365">
        <v>6429</v>
      </c>
      <c r="AC117" s="365">
        <v>7280</v>
      </c>
      <c r="AD117" s="365">
        <v>7902</v>
      </c>
      <c r="AE117" s="365">
        <v>8106</v>
      </c>
      <c r="AF117" s="365">
        <v>7825</v>
      </c>
      <c r="AG117" s="365">
        <v>8045</v>
      </c>
      <c r="AH117" s="365">
        <v>7249</v>
      </c>
      <c r="AI117" s="365">
        <v>7731</v>
      </c>
      <c r="AJ117" s="365">
        <v>7228</v>
      </c>
      <c r="AK117" s="365">
        <v>7072</v>
      </c>
      <c r="AL117" s="365">
        <v>6153</v>
      </c>
      <c r="AM117" s="365">
        <v>7084</v>
      </c>
      <c r="AN117" s="365">
        <v>5829</v>
      </c>
      <c r="AO117" s="365">
        <v>5832</v>
      </c>
      <c r="AP117" s="365">
        <v>5117</v>
      </c>
      <c r="AQ117" s="365">
        <v>5150</v>
      </c>
      <c r="AR117" s="365">
        <v>5460</v>
      </c>
      <c r="AS117" s="365">
        <v>5671</v>
      </c>
      <c r="AT117" s="365">
        <v>5548</v>
      </c>
      <c r="AU117" s="365">
        <v>5618</v>
      </c>
      <c r="AV117" s="365">
        <v>6099</v>
      </c>
      <c r="AW117" s="365">
        <v>5777</v>
      </c>
      <c r="AX117" s="365">
        <v>5814</v>
      </c>
      <c r="AY117" s="365">
        <v>5906</v>
      </c>
      <c r="AZ117" s="365">
        <v>6193</v>
      </c>
      <c r="BA117" s="365">
        <v>1934</v>
      </c>
      <c r="BB117" s="365">
        <v>5740</v>
      </c>
      <c r="BC117" s="365">
        <v>5820</v>
      </c>
      <c r="BD117" s="365">
        <v>5280</v>
      </c>
      <c r="BE117" s="365">
        <v>5609</v>
      </c>
      <c r="BF117" s="365">
        <v>5790</v>
      </c>
      <c r="BG117" s="365">
        <v>5587</v>
      </c>
      <c r="BH117" s="365">
        <v>6157</v>
      </c>
      <c r="BI117" s="365">
        <v>5142</v>
      </c>
      <c r="BJ117" s="365">
        <v>5490</v>
      </c>
      <c r="BK117" s="365">
        <v>5452</v>
      </c>
      <c r="BL117" s="365">
        <v>5528</v>
      </c>
      <c r="BM117" s="365">
        <v>5613</v>
      </c>
      <c r="BN117" s="365">
        <v>4995</v>
      </c>
      <c r="BO117" s="365">
        <v>5457</v>
      </c>
      <c r="BP117" s="365">
        <v>5365</v>
      </c>
      <c r="BQ117" s="365">
        <v>5338</v>
      </c>
      <c r="BR117" s="365">
        <v>5477</v>
      </c>
      <c r="BS117" s="365">
        <v>5933</v>
      </c>
      <c r="BT117" s="365">
        <v>8539</v>
      </c>
      <c r="BU117" s="365">
        <v>7749</v>
      </c>
      <c r="BV117" s="365">
        <v>8429</v>
      </c>
      <c r="BW117" s="365">
        <v>8106</v>
      </c>
      <c r="BX117" s="365">
        <v>7976</v>
      </c>
      <c r="BY117" s="365">
        <v>7185</v>
      </c>
      <c r="BZ117" s="365">
        <v>8404</v>
      </c>
      <c r="CA117" s="365">
        <v>8227</v>
      </c>
      <c r="CB117" s="365">
        <v>6274</v>
      </c>
      <c r="CC117" s="365">
        <v>4925</v>
      </c>
      <c r="CD117" s="365">
        <v>5783</v>
      </c>
      <c r="CE117" s="365">
        <v>4714</v>
      </c>
      <c r="CF117" s="365">
        <v>3310</v>
      </c>
      <c r="CG117" s="365">
        <v>3144</v>
      </c>
      <c r="CH117" s="126">
        <v>7955</v>
      </c>
      <c r="CI117" s="126">
        <v>8419</v>
      </c>
      <c r="CJ117" s="126">
        <v>7735</v>
      </c>
      <c r="CK117" s="126">
        <v>8102</v>
      </c>
      <c r="CL117" s="126">
        <v>8367</v>
      </c>
      <c r="CM117" s="126">
        <v>4948</v>
      </c>
      <c r="CN117" s="126">
        <v>4298</v>
      </c>
      <c r="CO117" s="126">
        <v>4282</v>
      </c>
      <c r="CP117" s="126">
        <v>4180</v>
      </c>
      <c r="CQ117" s="126">
        <v>3893</v>
      </c>
      <c r="CR117" s="126">
        <v>3401</v>
      </c>
      <c r="CS117" s="126">
        <v>4388</v>
      </c>
      <c r="CT117" s="126">
        <v>4253</v>
      </c>
      <c r="CU117" s="126">
        <v>4017</v>
      </c>
      <c r="CV117" s="126">
        <v>4959</v>
      </c>
      <c r="CW117" s="126">
        <v>3181</v>
      </c>
      <c r="CX117" s="126">
        <v>4693</v>
      </c>
      <c r="CY117" s="126">
        <v>4359</v>
      </c>
      <c r="CZ117" s="126">
        <v>4308</v>
      </c>
      <c r="DA117" s="126">
        <v>5183</v>
      </c>
      <c r="DB117" s="126">
        <v>5528</v>
      </c>
      <c r="DC117" s="126">
        <v>1212</v>
      </c>
      <c r="DD117" s="126">
        <v>2003</v>
      </c>
      <c r="DE117" s="126">
        <v>6329</v>
      </c>
      <c r="DF117" s="288">
        <v>4.4068508958227319</v>
      </c>
      <c r="DG117" s="288">
        <v>4.3665816944444451</v>
      </c>
      <c r="DH117" s="288">
        <v>4.1898770539682513</v>
      </c>
      <c r="DI117" s="288"/>
      <c r="DJ117" s="288"/>
      <c r="DK117" s="288">
        <v>0.78317268383017158</v>
      </c>
      <c r="DL117" s="288"/>
      <c r="DM117" s="288"/>
      <c r="DN117" s="288">
        <v>4.2911180873983712</v>
      </c>
      <c r="DO117" s="288">
        <v>4.2911180873983712</v>
      </c>
      <c r="DP117" s="288">
        <v>0.60441223532068744</v>
      </c>
      <c r="DQ117" s="288">
        <v>0.60441223532068744</v>
      </c>
      <c r="DR117" s="288">
        <v>25.357023004059492</v>
      </c>
      <c r="DS117" s="288"/>
      <c r="DT117" s="288">
        <v>40.941975761772866</v>
      </c>
      <c r="DU117" s="288"/>
      <c r="DV117" s="288">
        <v>81.818944519621098</v>
      </c>
      <c r="DW117" s="288"/>
      <c r="DX117" s="288">
        <v>10.8</v>
      </c>
      <c r="DY117" s="288"/>
      <c r="DZ117" s="288">
        <v>4.4000000000000004</v>
      </c>
      <c r="EA117" s="288"/>
      <c r="EB117" s="288">
        <v>10.5</v>
      </c>
      <c r="EC117" s="288"/>
      <c r="ED117" s="367">
        <f>SUM(RD[[#This Row],[IS1_Inv1_M1]:[IS1_Inv1_M2]])</f>
        <v>16063</v>
      </c>
      <c r="EE117" s="367">
        <f>SUM(RD[[#This Row],[IS2_Inv1_M1]:[IS5_Inv1_M4]])</f>
        <v>115388</v>
      </c>
      <c r="EF117" s="367">
        <f>SUM(RD[[#This Row],[IS6_Inv1_M1]:[IS6_Inv2_M2]])+SUM(RD[[#This Row],[IS8_Inv1_M1]:[IS8_Inv4_M2]])</f>
        <v>87550</v>
      </c>
      <c r="EG117" s="367">
        <f>SUM(RD[[#This Row],[IS7_Inv1_M1]:[IS7_Inv1_M2]])</f>
        <v>16008</v>
      </c>
      <c r="EH117" s="367">
        <f>SUM(RD[[#This Row],[IS9_Inv1_M1]:[IS12_Inv2_M4]])</f>
        <v>175721</v>
      </c>
      <c r="EI117" s="367">
        <f>SUM(RD[[#This Row],[IS13_Inv1_M1]:[IS14_Inv1_M4]])</f>
        <v>86311</v>
      </c>
      <c r="EJ117" s="367">
        <f>SUM(RD[[#This Row],[IS15_Inv1_M1]:[IS15_Inv2_M1]])</f>
        <v>6454</v>
      </c>
      <c r="EK117" s="127">
        <f>SUM(RD[[#This Row],[IS16_Inv1_M1]:[IS17_Inv2_M2]])</f>
        <v>45526</v>
      </c>
      <c r="EL117" s="127">
        <f>SUM(RD[[#This Row],[IS18_Inv1_M1]:[IS19_Inv2_M3]])</f>
        <v>59395</v>
      </c>
      <c r="EM117" s="127">
        <f>SUM(RD[[#This Row],[IS20_Inv1_M1]:[IS20_Inv2_M2]])</f>
        <v>15072</v>
      </c>
      <c r="EN117" s="367">
        <f>SUM(RD[[#This Row],[O2R4_P1]:[O2R22_P3]])</f>
        <v>623488</v>
      </c>
      <c r="EO117" s="127">
        <f>IFERROR(AVERAGEIF(RD[[#This Row],[POA_UP_MCR (KWh/m2)]:[POA_UP_Ph3 (KWh/m2)2]],"&lt;&gt;0",RD[[#This Row],[POA_UP_MCR (KWh/m2)]:[POA_UP_Ph3 (KWh/m2)2]]),"")</f>
        <v>4.3211032147451425</v>
      </c>
      <c r="EP117" s="127">
        <f>IFERROR(AVERAGEIF(RD[[#This Row],[POA_Down_MCR (KWh/m2)]:[POA_Down_Ph3 (KWh/m2)22]],"&lt;&gt;0",RD[[#This Row],[POA_Down_MCR (KWh/m2)]:[POA_Down_Ph3 (KWh/m2)22]]),"")</f>
        <v>0.78317268383017158</v>
      </c>
      <c r="EQ117" s="127">
        <f>IFERROR(AVERAGEIF(RD[[#This Row],[GHI_UP_MCR (KWh/m2)]:[GHI_UP_IS1 (KWh/m2)]],"&lt;&gt;0",RD[[#This Row],[GHI_UP_MCR (KWh/m2)]:[GHI_UP_IS1 (KWh/m2)]]),"")</f>
        <v>4.2911180873983712</v>
      </c>
      <c r="ER117" s="127">
        <f>IFERROR(AVERAGEIF(RD[[#This Row],[GHI_Down_MCR (KWh/m2)]:[GHI_Down_IS1 (KWh/m2)]],"&lt;&gt;0",RD[[#This Row],[GHI_Down_MCR (KWh/m2)]:[GHI_Down_IS1 (KWh/m2)]]),"")</f>
        <v>0.60441223532068744</v>
      </c>
      <c r="ES117" s="128">
        <v>690.98500000000001</v>
      </c>
      <c r="ET117" s="128">
        <v>988.41</v>
      </c>
      <c r="EU117" s="128">
        <v>123.005</v>
      </c>
      <c r="EV117" s="128">
        <v>369.38200000000001</v>
      </c>
      <c r="EW117" s="128">
        <v>232.35900000000001</v>
      </c>
      <c r="EX117" s="128">
        <v>334.06400000000002</v>
      </c>
      <c r="EY117" s="128"/>
      <c r="EZ117" s="128">
        <v>124.71599999999999</v>
      </c>
      <c r="FA117" s="128">
        <v>223880</v>
      </c>
      <c r="FB117" s="128">
        <v>313252</v>
      </c>
      <c r="FC117" s="128">
        <v>164.767</v>
      </c>
      <c r="FD117" s="128">
        <v>149.84899999999999</v>
      </c>
      <c r="FE117" s="128">
        <v>333.11500000000001</v>
      </c>
      <c r="FF117" s="128">
        <v>158.25800000000001</v>
      </c>
      <c r="FG117" s="128">
        <v>0.123</v>
      </c>
      <c r="FH117" s="128">
        <v>0</v>
      </c>
      <c r="FI117" s="128">
        <v>250.47900000000001</v>
      </c>
      <c r="FJ117" s="291">
        <f>IF((RD[[#This Row],[33 kV_Wind_F1_Ex]]-ES116)*165000&lt;=0,"",(RD[[#This Row],[33 kV_Wind_F1_Ex]]-ES116)*165000)</f>
        <v>258719.99999999729</v>
      </c>
      <c r="FK117" s="291" t="str">
        <f>IF((RD[[#This Row],[33 kV_Wind_F2_Ex]]-ET116)*165000&lt;=0,"",(RD[[#This Row],[33 kV_Wind_F2_Ex]]-ET116)*165000)</f>
        <v/>
      </c>
      <c r="FL117" s="131">
        <f>IF((RD[[#This Row],[33 kV_Wind_F3_Ex]]-EU116)*225000&lt;=0,"",(RD[[#This Row],[33 kV_Wind_F3_Ex]]-EU116)*225000)</f>
        <v>169425.00000000003</v>
      </c>
      <c r="FM117" s="131">
        <f>IF((RD[[#This Row],[33 kV_Wind_F4_Ex]]-EV116)*165000&lt;=0,"",(RD[[#This Row],[33 kV_Wind_F4_Ex]]-EV116)*165000)</f>
        <v>294359.99999999866</v>
      </c>
      <c r="FN117" s="227">
        <f>IF((RD[[#This Row],[33 kV_Solar_F1_Ex]]-EW116)*225000&lt;=0,"",(RD[[#This Row],[33 kV_Solar_F1_Ex]]-EW116)*225000)</f>
        <v>159750.0000000018</v>
      </c>
      <c r="FO117" s="132">
        <f>IF((RD[[#This Row],[33kV_Solar_F2_Ex]]-EX116)*225000&lt;=0,"",(RD[[#This Row],[33kV_Solar_F2_Ex]]-EX116)*225000)</f>
        <v>129600.00000000492</v>
      </c>
      <c r="FP117" s="369"/>
      <c r="FQ117" s="131">
        <f>IF((RD[[#This Row],[33kV_Solar_F4_Ex]]-EZ116)*225000&lt;=0,"",(RD[[#This Row],[33kV_Solar_F4_Ex]]-EZ116)*225000)</f>
        <v>148949.9999999982</v>
      </c>
      <c r="FR117" s="291">
        <f>IF((RD[[#This Row],[33kV_OG1_Ex]]-FA116)*1000&lt;=0,0,(RD[[#This Row],[33kV_OG1_Ex]]-FA116)*1000)</f>
        <v>439000</v>
      </c>
      <c r="FS117" s="227">
        <f>IFERROR(IF((RD[[#This Row],[33kV_OG2_Ex]]-FB116)*1000&lt;=0,0,(RD[[#This Row],[33kV_OG2_Ex]]-FB116)*1000),0)</f>
        <v>724000</v>
      </c>
      <c r="FT117" s="132">
        <f>IF((RD[[#This Row],[220kV_TX1_Ex]]-FC116)*800000&lt;=0,0,(RD[[#This Row],[220kV_TX1_Ex]]-FC116)*800000)</f>
        <v>433600.00000000128</v>
      </c>
      <c r="FU117" s="227">
        <f>IF((RD[[#This Row],[220kV_Tx2_Ex]]-FD116)*800000&lt;=0,0,(RD[[#This Row],[220kV_Tx2_Ex]]-FD116)*800000)</f>
        <v>714400.00000000058</v>
      </c>
      <c r="FV117" s="291">
        <f>IF((RD[[#This Row],[220kV_TL_TVM_Ex]]-FE116)*1600000&lt;=0,0,(RD[[#This Row],[220kV_TL_TVM_Ex]]-FE116)*1600000)</f>
        <v>1150399.9999999905</v>
      </c>
      <c r="FW117" s="291">
        <f>IF((RD[[#This Row],[220kV_C&amp;R_PQM_Ex]]-FF116)*1600000&lt;=0,"",(RD[[#This Row],[220kV_C&amp;R_PQM_Ex]]-FF116)*1600000)</f>
        <v>1153600.0000000058</v>
      </c>
      <c r="FX117" s="227">
        <f>IFERROR(IF((RD[[#This Row],[220KV_C&amp;R_PQM_Im]]-FG116)*1600000&lt;=0,0,(RD[[#This Row],[220KV_C&amp;R_PQM_Im]]-FG116)*1600000),"")</f>
        <v>0</v>
      </c>
      <c r="FY117" s="227" t="str">
        <f>IFERROR(IF((RD[[#This Row],[33kV_Aux1_Im]]-FH116)*1000&lt;=0,"",(RD[[#This Row],[33kV_Aux1_Im]]-FH116)*1000),"")</f>
        <v/>
      </c>
      <c r="FZ117" s="227">
        <f>IF((RD[[#This Row],[33kV_Aux2_Im]]-FI116)*1000&lt;=0,"",(RD[[#This Row],[33kV_Aux2_Im]]-FI116)*1000)</f>
        <v>350.00000000002274</v>
      </c>
      <c r="GA117" s="291">
        <f>IFERROR(RD[[#This Row],[33kV_OG1_Energy (MWh)]]+RD[[#This Row],[33kV_OG2_Energy (MWh)]],"")</f>
        <v>1163000</v>
      </c>
      <c r="GB117" s="291">
        <f>IFERROR(RD[[#This Row],[220kV_TL_TVM Energy (MWh)]]-RD[[#This Row],[220KV_C&amp;R_PQM_im (MWh)]],"")</f>
        <v>1150399.9999999905</v>
      </c>
      <c r="GC117" s="228">
        <f>IFERROR(RD[[#This Row],[33 kV Total Export (MWH)]]/RD[[#This Row],[220 KV Net Export (MWh)]]-1,"")</f>
        <v>1.0952712100147366E-2</v>
      </c>
      <c r="GD117" s="229">
        <f>IFERROR((RD[[#This Row],[Sunset Time (POA&lt;20 W/m2)]]-RD[[#This Row],[Sunrise Time (POA&gt;20 W/m2)]])*24,0)</f>
        <v>12.299999999999999</v>
      </c>
      <c r="GE117" s="230">
        <f>IFERROR(SUM(RD[[#This Row],[33 kV_Solar_F1_Energy (kWh)]:[33 kV_Solar_F4_Energy (MWh)]])+(RD[[#This Row],[33 kV_Wind_F3_Energy (MWh)]])-(RD[[#This Row],[33 kV Line Loss (%)]]*RD[[#This Row],[220 KV Net Export (MWh)]]),"")</f>
        <v>595124.99999999558</v>
      </c>
      <c r="GF117" s="57">
        <f t="shared" si="200"/>
        <v>607725.00000000489</v>
      </c>
      <c r="GG117" s="143">
        <v>170.27</v>
      </c>
      <c r="GH117" s="57">
        <f t="shared" si="206"/>
        <v>553079.99999999593</v>
      </c>
      <c r="GI117" s="8">
        <f>IFERROR(RD[[#This Row],[Wind Export (33 kV)]]*(1-RD[[#This Row],[33 kV Line Loss (%)]]),RD[[#This Row],[Wind Export (33 kV)]])</f>
        <v>547022.27399164648</v>
      </c>
      <c r="GJ117" s="370"/>
      <c r="GK117" s="370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64">
        <v>0.28402777777777777</v>
      </c>
      <c r="G118" s="364">
        <v>0.77013888888888893</v>
      </c>
      <c r="H118" s="365">
        <v>7164</v>
      </c>
      <c r="I118" s="365">
        <v>7252</v>
      </c>
      <c r="J118" s="365">
        <v>7181</v>
      </c>
      <c r="K118" s="365">
        <v>6868</v>
      </c>
      <c r="L118" s="365">
        <v>7124</v>
      </c>
      <c r="M118" s="365">
        <v>7048</v>
      </c>
      <c r="N118" s="365">
        <v>7393</v>
      </c>
      <c r="O118" s="365">
        <v>7249</v>
      </c>
      <c r="P118" s="365">
        <v>7154</v>
      </c>
      <c r="Q118" s="365">
        <v>7261</v>
      </c>
      <c r="R118" s="365">
        <v>6970</v>
      </c>
      <c r="S118" s="365">
        <v>7034</v>
      </c>
      <c r="T118" s="365">
        <v>6838</v>
      </c>
      <c r="U118" s="365">
        <v>7265</v>
      </c>
      <c r="V118" s="365">
        <v>4986</v>
      </c>
      <c r="W118" s="365">
        <v>4495</v>
      </c>
      <c r="X118" s="365">
        <v>4837</v>
      </c>
      <c r="Y118" s="365">
        <v>4629</v>
      </c>
      <c r="Z118" s="365">
        <v>7001</v>
      </c>
      <c r="AA118" s="365">
        <v>6965</v>
      </c>
      <c r="AB118" s="365">
        <v>5853</v>
      </c>
      <c r="AC118" s="365">
        <v>6499</v>
      </c>
      <c r="AD118" s="365">
        <v>7039</v>
      </c>
      <c r="AE118" s="365">
        <v>7245</v>
      </c>
      <c r="AF118" s="365">
        <v>7488</v>
      </c>
      <c r="AG118" s="365">
        <v>7728</v>
      </c>
      <c r="AH118" s="365">
        <v>6960</v>
      </c>
      <c r="AI118" s="365">
        <v>7426</v>
      </c>
      <c r="AJ118" s="365">
        <v>6909</v>
      </c>
      <c r="AK118" s="365">
        <v>6741</v>
      </c>
      <c r="AL118" s="365">
        <v>5985</v>
      </c>
      <c r="AM118" s="365">
        <v>6720</v>
      </c>
      <c r="AN118" s="365">
        <v>5287</v>
      </c>
      <c r="AO118" s="365">
        <v>5267</v>
      </c>
      <c r="AP118" s="365">
        <v>4669</v>
      </c>
      <c r="AQ118" s="365">
        <v>4711</v>
      </c>
      <c r="AR118" s="365">
        <v>4958</v>
      </c>
      <c r="AS118" s="365">
        <v>5114</v>
      </c>
      <c r="AT118" s="365">
        <v>4985</v>
      </c>
      <c r="AU118" s="365">
        <v>5065</v>
      </c>
      <c r="AV118" s="365">
        <v>5415</v>
      </c>
      <c r="AW118" s="365">
        <v>5146</v>
      </c>
      <c r="AX118" s="365">
        <v>5196</v>
      </c>
      <c r="AY118" s="365">
        <v>5329</v>
      </c>
      <c r="AZ118" s="365">
        <v>5601</v>
      </c>
      <c r="BA118" s="365">
        <v>1730</v>
      </c>
      <c r="BB118" s="365">
        <v>5148</v>
      </c>
      <c r="BC118" s="365">
        <v>5161</v>
      </c>
      <c r="BD118" s="365">
        <v>4723</v>
      </c>
      <c r="BE118" s="365">
        <v>5028</v>
      </c>
      <c r="BF118" s="365">
        <v>5150</v>
      </c>
      <c r="BG118" s="365">
        <v>5058</v>
      </c>
      <c r="BH118" s="365">
        <v>5471</v>
      </c>
      <c r="BI118" s="365">
        <v>4618</v>
      </c>
      <c r="BJ118" s="365">
        <v>4960</v>
      </c>
      <c r="BK118" s="365">
        <v>4960</v>
      </c>
      <c r="BL118" s="365">
        <v>5221</v>
      </c>
      <c r="BM118" s="365">
        <v>5147</v>
      </c>
      <c r="BN118" s="365">
        <v>4645</v>
      </c>
      <c r="BO118" s="365">
        <v>5106</v>
      </c>
      <c r="BP118" s="365">
        <v>4999</v>
      </c>
      <c r="BQ118" s="365">
        <v>4982</v>
      </c>
      <c r="BR118" s="365">
        <v>5103</v>
      </c>
      <c r="BS118" s="365">
        <v>5502</v>
      </c>
      <c r="BT118" s="365">
        <v>7524</v>
      </c>
      <c r="BU118" s="365">
        <v>6999</v>
      </c>
      <c r="BV118" s="365">
        <v>7407</v>
      </c>
      <c r="BW118" s="365">
        <v>7136</v>
      </c>
      <c r="BX118" s="365">
        <v>6920</v>
      </c>
      <c r="BY118" s="365">
        <v>6287</v>
      </c>
      <c r="BZ118" s="365">
        <v>7322</v>
      </c>
      <c r="CA118" s="365">
        <v>7197</v>
      </c>
      <c r="CB118" s="365">
        <v>5395</v>
      </c>
      <c r="CC118" s="365">
        <v>4230</v>
      </c>
      <c r="CD118" s="365">
        <v>4973</v>
      </c>
      <c r="CE118" s="365">
        <v>4057</v>
      </c>
      <c r="CF118" s="365">
        <v>2958</v>
      </c>
      <c r="CG118" s="365">
        <v>2823</v>
      </c>
      <c r="CH118" s="126">
        <v>7551</v>
      </c>
      <c r="CI118" s="126">
        <v>7852</v>
      </c>
      <c r="CJ118" s="126">
        <v>7383</v>
      </c>
      <c r="CK118" s="126">
        <v>7674</v>
      </c>
      <c r="CL118" s="126">
        <v>7906</v>
      </c>
      <c r="CM118" s="126">
        <v>4738</v>
      </c>
      <c r="CN118" s="126">
        <v>4434</v>
      </c>
      <c r="CO118" s="126">
        <v>4419</v>
      </c>
      <c r="CP118" s="126">
        <v>4280</v>
      </c>
      <c r="CQ118" s="126">
        <v>3964</v>
      </c>
      <c r="CR118" s="126">
        <v>3473</v>
      </c>
      <c r="CS118" s="126">
        <v>4516</v>
      </c>
      <c r="CT118" s="126">
        <v>4392</v>
      </c>
      <c r="CU118" s="126">
        <v>4093</v>
      </c>
      <c r="CV118" s="126">
        <v>5416</v>
      </c>
      <c r="CW118" s="126">
        <v>3497</v>
      </c>
      <c r="CX118" s="126">
        <v>5248</v>
      </c>
      <c r="CY118" s="126">
        <v>4521</v>
      </c>
      <c r="CZ118" s="126">
        <v>4763</v>
      </c>
      <c r="DA118" s="126">
        <v>5574</v>
      </c>
      <c r="DB118" s="126">
        <v>6635</v>
      </c>
      <c r="DC118" s="126">
        <v>2452</v>
      </c>
      <c r="DD118" s="126">
        <v>1892</v>
      </c>
      <c r="DE118" s="126">
        <v>6019</v>
      </c>
      <c r="DF118" s="288">
        <v>3.8740192705382435</v>
      </c>
      <c r="DG118" s="288">
        <v>3.8740192705382435</v>
      </c>
      <c r="DH118" s="288">
        <v>3.7645494619385351</v>
      </c>
      <c r="DI118" s="288"/>
      <c r="DJ118" s="288"/>
      <c r="DK118" s="288">
        <v>0.69106360127478683</v>
      </c>
      <c r="DL118" s="288"/>
      <c r="DM118" s="288"/>
      <c r="DN118" s="288">
        <v>3.8311657818592488</v>
      </c>
      <c r="DO118" s="288">
        <v>3.8279090084985863</v>
      </c>
      <c r="DP118" s="288">
        <v>0.51955986898017015</v>
      </c>
      <c r="DQ118" s="288">
        <v>0.51955986898017015</v>
      </c>
      <c r="DR118" s="288">
        <v>24.957617689015677</v>
      </c>
      <c r="DS118" s="288"/>
      <c r="DT118" s="288">
        <v>39.165363672086677</v>
      </c>
      <c r="DU118" s="288"/>
      <c r="DV118" s="288">
        <v>83.482453637660456</v>
      </c>
      <c r="DW118" s="288"/>
      <c r="DX118" s="288">
        <v>12</v>
      </c>
      <c r="DY118" s="288"/>
      <c r="DZ118" s="288">
        <v>4.9000000000000004</v>
      </c>
      <c r="EA118" s="288"/>
      <c r="EB118" s="288">
        <v>10.5</v>
      </c>
      <c r="EC118" s="288"/>
      <c r="ED118" s="367">
        <f>SUM(RD[[#This Row],[IS1_Inv1_M1]:[IS1_Inv1_M2]])</f>
        <v>14416</v>
      </c>
      <c r="EE118" s="367">
        <f>SUM(RD[[#This Row],[IS2_Inv1_M1]:[IS5_Inv1_M4]])</f>
        <v>104332</v>
      </c>
      <c r="EF118" s="367">
        <f>SUM(RD[[#This Row],[IS6_Inv1_M1]:[IS6_Inv2_M2]])+SUM(RD[[#This Row],[IS8_Inv1_M1]:[IS8_Inv4_M2]])</f>
        <v>82275</v>
      </c>
      <c r="EG118" s="367">
        <f>SUM(RD[[#This Row],[IS7_Inv1_M1]:[IS7_Inv1_M2]])</f>
        <v>14284</v>
      </c>
      <c r="EH118" s="367">
        <f>SUM(RD[[#This Row],[IS9_Inv1_M1]:[IS12_Inv2_M4]])</f>
        <v>159455</v>
      </c>
      <c r="EI118" s="367">
        <f>SUM(RD[[#This Row],[IS13_Inv1_M1]:[IS14_Inv1_M4]])</f>
        <v>75447</v>
      </c>
      <c r="EJ118" s="367">
        <f>SUM(RD[[#This Row],[IS15_Inv1_M1]:[IS15_Inv2_M1]])</f>
        <v>5781</v>
      </c>
      <c r="EK118" s="127">
        <f>SUM(RD[[#This Row],[IS16_Inv1_M1]:[IS17_Inv2_M2]])</f>
        <v>43104</v>
      </c>
      <c r="EL118" s="127">
        <f>SUM(RD[[#This Row],[IS18_Inv1_M1]:[IS19_Inv2_M3]])</f>
        <v>62590</v>
      </c>
      <c r="EM118" s="127">
        <f>SUM(RD[[#This Row],[IS20_Inv1_M1]:[IS20_Inv2_M2]])</f>
        <v>16998</v>
      </c>
      <c r="EN118" s="367">
        <f>SUM(RD[[#This Row],[O2R4_P1]:[O2R22_P3]])</f>
        <v>578682</v>
      </c>
      <c r="EO118" s="127">
        <f>IFERROR(AVERAGEIF(RD[[#This Row],[POA_UP_MCR (KWh/m2)]:[POA_UP_Ph3 (KWh/m2)2]],"&lt;&gt;0",RD[[#This Row],[POA_UP_MCR (KWh/m2)]:[POA_UP_Ph3 (KWh/m2)2]]),"")</f>
        <v>3.8375293343383405</v>
      </c>
      <c r="EP118" s="127">
        <f>IFERROR(AVERAGEIF(RD[[#This Row],[POA_Down_MCR (KWh/m2)]:[POA_Down_Ph3 (KWh/m2)22]],"&lt;&gt;0",RD[[#This Row],[POA_Down_MCR (KWh/m2)]:[POA_Down_Ph3 (KWh/m2)22]]),"")</f>
        <v>0.69106360127478683</v>
      </c>
      <c r="EQ118" s="127">
        <f>IFERROR(AVERAGEIF(RD[[#This Row],[GHI_UP_MCR (KWh/m2)]:[GHI_UP_IS1 (KWh/m2)]],"&lt;&gt;0",RD[[#This Row],[GHI_UP_MCR (KWh/m2)]:[GHI_UP_IS1 (KWh/m2)]]),"")</f>
        <v>3.8295373951789173</v>
      </c>
      <c r="ER118" s="127">
        <f>IFERROR(AVERAGEIF(RD[[#This Row],[GHI_Down_MCR (KWh/m2)]:[GHI_Down_IS1 (KWh/m2)]],"&lt;&gt;0",RD[[#This Row],[GHI_Down_MCR (KWh/m2)]:[GHI_Down_IS1 (KWh/m2)]]),"")</f>
        <v>0.51955986898017015</v>
      </c>
      <c r="ES118" s="128">
        <v>692.61599999999999</v>
      </c>
      <c r="ET118" s="128">
        <v>988.41</v>
      </c>
      <c r="EU118" s="128">
        <v>123.688</v>
      </c>
      <c r="EV118" s="128">
        <v>371.18799999999999</v>
      </c>
      <c r="EW118" s="128">
        <v>233.05199999999999</v>
      </c>
      <c r="EX118" s="128">
        <v>334.58499999999998</v>
      </c>
      <c r="EY118" s="128"/>
      <c r="EZ118" s="128">
        <v>125.325</v>
      </c>
      <c r="FA118" s="128">
        <v>224290</v>
      </c>
      <c r="FB118" s="128">
        <v>313972</v>
      </c>
      <c r="FC118" s="128">
        <v>165.27500000000001</v>
      </c>
      <c r="FD118" s="128">
        <v>150.73500000000001</v>
      </c>
      <c r="FE118" s="128">
        <v>333.81700000000001</v>
      </c>
      <c r="FF118" s="128">
        <v>158.958</v>
      </c>
      <c r="FG118" s="128">
        <v>0.123</v>
      </c>
      <c r="FH118" s="128">
        <v>0</v>
      </c>
      <c r="FI118" s="128">
        <v>250.809</v>
      </c>
      <c r="FJ118" s="291">
        <f>IF((RD[[#This Row],[33 kV_Wind_F1_Ex]]-ES117)*165000&lt;=0,"",(RD[[#This Row],[33 kV_Wind_F1_Ex]]-ES117)*165000)</f>
        <v>269114.99999999534</v>
      </c>
      <c r="FK118" s="291" t="str">
        <f>IF((RD[[#This Row],[33 kV_Wind_F2_Ex]]-ET117)*165000&lt;=0,"",(RD[[#This Row],[33 kV_Wind_F2_Ex]]-ET117)*165000)</f>
        <v/>
      </c>
      <c r="FL118" s="131">
        <f>IF((RD[[#This Row],[33 kV_Wind_F3_Ex]]-EU117)*225000&lt;=0,"",(RD[[#This Row],[33 kV_Wind_F3_Ex]]-EU117)*225000)</f>
        <v>153675.00000000157</v>
      </c>
      <c r="FM118" s="131">
        <f>IF((RD[[#This Row],[33 kV_Wind_F4_Ex]]-EV117)*165000&lt;=0,"",(RD[[#This Row],[33 kV_Wind_F4_Ex]]-EV117)*165000)</f>
        <v>297989.99999999721</v>
      </c>
      <c r="FN118" s="227">
        <f>IF((RD[[#This Row],[33 kV_Solar_F1_Ex]]-EW117)*225000&lt;=0,"",(RD[[#This Row],[33 kV_Solar_F1_Ex]]-EW117)*225000)</f>
        <v>155924.9999999963</v>
      </c>
      <c r="FO118" s="132">
        <f>IF((RD[[#This Row],[33kV_Solar_F2_Ex]]-EX117)*225000&lt;=0,"",(RD[[#This Row],[33kV_Solar_F2_Ex]]-EX117)*225000)</f>
        <v>117224.99999999058</v>
      </c>
      <c r="FP118" s="369"/>
      <c r="FQ118" s="131">
        <f>IF((RD[[#This Row],[33kV_Solar_F4_Ex]]-EZ117)*225000&lt;=0,"",(RD[[#This Row],[33kV_Solar_F4_Ex]]-EZ117)*225000)</f>
        <v>137025.00000000201</v>
      </c>
      <c r="FR118" s="291">
        <f>IF((RD[[#This Row],[33kV_OG1_Ex]]-FA117)*1000&lt;=0,0,(RD[[#This Row],[33kV_OG1_Ex]]-FA117)*1000)</f>
        <v>410000</v>
      </c>
      <c r="FS118" s="227">
        <f>IFERROR(IF((RD[[#This Row],[33kV_OG2_Ex]]-FB117)*1000&lt;=0,0,(RD[[#This Row],[33kV_OG2_Ex]]-FB117)*1000),0)</f>
        <v>720000</v>
      </c>
      <c r="FT118" s="132">
        <f>IF((RD[[#This Row],[220kV_TX1_Ex]]-FC117)*800000&lt;=0,0,(RD[[#This Row],[220kV_TX1_Ex]]-FC117)*800000)</f>
        <v>406400.0000000078</v>
      </c>
      <c r="FU118" s="227">
        <f>IF((RD[[#This Row],[220kV_Tx2_Ex]]-FD117)*800000&lt;=0,0,(RD[[#This Row],[220kV_Tx2_Ex]]-FD117)*800000)</f>
        <v>708800.00000001932</v>
      </c>
      <c r="FV118" s="291">
        <f>IF((RD[[#This Row],[220kV_TL_TVM_Ex]]-FE117)*1600000&lt;=0,0,(RD[[#This Row],[220kV_TL_TVM_Ex]]-FE117)*1600000)</f>
        <v>1123199.9999999972</v>
      </c>
      <c r="FW118" s="291">
        <f>IF((RD[[#This Row],[220kV_C&amp;R_PQM_Ex]]-FF117)*1600000&lt;=0,"",(RD[[#This Row],[220kV_C&amp;R_PQM_Ex]]-FF117)*1600000)</f>
        <v>1119999.9999999818</v>
      </c>
      <c r="FX118" s="227">
        <f>IFERROR(IF((RD[[#This Row],[220KV_C&amp;R_PQM_Im]]-FG117)*1600000&lt;=0,0,(RD[[#This Row],[220KV_C&amp;R_PQM_Im]]-FG117)*1600000),"")</f>
        <v>0</v>
      </c>
      <c r="FY118" s="227" t="str">
        <f>IFERROR(IF((RD[[#This Row],[33kV_Aux1_Im]]-FH117)*1000&lt;=0,"",(RD[[#This Row],[33kV_Aux1_Im]]-FH117)*1000),"")</f>
        <v/>
      </c>
      <c r="FZ118" s="227">
        <f>IF((RD[[#This Row],[33kV_Aux2_Im]]-FI117)*1000&lt;=0,"",(RD[[#This Row],[33kV_Aux2_Im]]-FI117)*1000)</f>
        <v>329.99999999998408</v>
      </c>
      <c r="GA118" s="291">
        <f>IFERROR(RD[[#This Row],[33kV_OG1_Energy (MWh)]]+RD[[#This Row],[33kV_OG2_Energy (MWh)]],"")</f>
        <v>1130000</v>
      </c>
      <c r="GB118" s="291">
        <f>IFERROR(RD[[#This Row],[220kV_TL_TVM Energy (MWh)]]-RD[[#This Row],[220KV_C&amp;R_PQM_im (MWh)]],"")</f>
        <v>1123199.9999999972</v>
      </c>
      <c r="GC118" s="228">
        <f>IFERROR(RD[[#This Row],[33 kV Total Export (MWH)]]/RD[[#This Row],[220 KV Net Export (MWh)]]-1,"")</f>
        <v>6.0541310541335491E-3</v>
      </c>
      <c r="GD118" s="229">
        <f>IFERROR((RD[[#This Row],[Sunset Time (POA&lt;20 W/m2)]]-RD[[#This Row],[Sunrise Time (POA&gt;20 W/m2)]])*24,0)</f>
        <v>11.666666666666668</v>
      </c>
      <c r="GE118" s="230">
        <f>IFERROR(SUM(RD[[#This Row],[33 kV_Solar_F1_Energy (kWh)]:[33 kV_Solar_F4_Energy (MWh)]])+(RD[[#This Row],[33 kV_Wind_F3_Energy (MWh)]])-(RD[[#This Row],[33 kV Line Loss (%)]]*RD[[#This Row],[220 KV Net Export (MWh)]]),"")</f>
        <v>557049.99999998766</v>
      </c>
      <c r="GF118" s="57">
        <f t="shared" si="200"/>
        <v>563849.99999999045</v>
      </c>
      <c r="GG118" s="143">
        <v>170.27</v>
      </c>
      <c r="GH118" s="57">
        <f t="shared" si="206"/>
        <v>567104.99999999255</v>
      </c>
      <c r="GI118" s="8">
        <f>IFERROR(RD[[#This Row],[Wind Export (33 kV)]]*(1-RD[[#This Row],[33 kV Line Loss (%)]]),RD[[#This Row],[Wind Export (33 kV)]])</f>
        <v>563671.67200853815</v>
      </c>
      <c r="GJ118" s="370"/>
      <c r="GK118" s="370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64">
        <v>0.29097222222222224</v>
      </c>
      <c r="G119" s="364">
        <v>0.76736111111111116</v>
      </c>
      <c r="H119" s="365">
        <v>4982</v>
      </c>
      <c r="I119" s="365">
        <v>4980</v>
      </c>
      <c r="J119" s="365">
        <v>4928</v>
      </c>
      <c r="K119" s="365">
        <v>4695</v>
      </c>
      <c r="L119" s="365">
        <v>4881</v>
      </c>
      <c r="M119" s="365">
        <v>4827</v>
      </c>
      <c r="N119" s="365">
        <v>5037</v>
      </c>
      <c r="O119" s="365">
        <v>4944</v>
      </c>
      <c r="P119" s="365">
        <v>4878</v>
      </c>
      <c r="Q119" s="365">
        <v>4949</v>
      </c>
      <c r="R119" s="365">
        <v>4792</v>
      </c>
      <c r="S119" s="365">
        <v>4824</v>
      </c>
      <c r="T119" s="365">
        <v>4709</v>
      </c>
      <c r="U119" s="365">
        <v>5001</v>
      </c>
      <c r="V119" s="365">
        <v>3396</v>
      </c>
      <c r="W119" s="365">
        <v>3060</v>
      </c>
      <c r="X119" s="365">
        <v>3305</v>
      </c>
      <c r="Y119" s="365">
        <v>3162</v>
      </c>
      <c r="Z119" s="365">
        <v>5009</v>
      </c>
      <c r="AA119" s="365">
        <v>4906</v>
      </c>
      <c r="AB119" s="365">
        <v>4069</v>
      </c>
      <c r="AC119" s="365">
        <v>4561</v>
      </c>
      <c r="AD119" s="365">
        <v>5031</v>
      </c>
      <c r="AE119" s="365">
        <v>5205</v>
      </c>
      <c r="AF119" s="365">
        <v>5234</v>
      </c>
      <c r="AG119" s="365">
        <v>5438</v>
      </c>
      <c r="AH119" s="365">
        <v>4883</v>
      </c>
      <c r="AI119" s="365">
        <v>5240</v>
      </c>
      <c r="AJ119" s="365">
        <v>4869</v>
      </c>
      <c r="AK119" s="365">
        <v>4761</v>
      </c>
      <c r="AL119" s="365">
        <v>4341</v>
      </c>
      <c r="AM119" s="365">
        <v>4670</v>
      </c>
      <c r="AN119" s="365">
        <v>3695</v>
      </c>
      <c r="AO119" s="365">
        <v>3706</v>
      </c>
      <c r="AP119" s="365">
        <v>3267</v>
      </c>
      <c r="AQ119" s="365">
        <v>3313</v>
      </c>
      <c r="AR119" s="365">
        <v>3494</v>
      </c>
      <c r="AS119" s="365">
        <v>3609</v>
      </c>
      <c r="AT119" s="365">
        <v>3513</v>
      </c>
      <c r="AU119" s="365">
        <v>3555</v>
      </c>
      <c r="AV119" s="365">
        <v>3839</v>
      </c>
      <c r="AW119" s="365">
        <v>3628</v>
      </c>
      <c r="AX119" s="365">
        <v>3646</v>
      </c>
      <c r="AY119" s="365">
        <v>3729</v>
      </c>
      <c r="AZ119" s="365">
        <v>3924</v>
      </c>
      <c r="BA119" s="365">
        <v>1192</v>
      </c>
      <c r="BB119" s="365">
        <v>3584</v>
      </c>
      <c r="BC119" s="365">
        <v>3639</v>
      </c>
      <c r="BD119" s="365">
        <v>3280</v>
      </c>
      <c r="BE119" s="365">
        <v>3498</v>
      </c>
      <c r="BF119" s="365">
        <v>3596</v>
      </c>
      <c r="BG119" s="365">
        <v>3500</v>
      </c>
      <c r="BH119" s="365">
        <v>3837</v>
      </c>
      <c r="BI119" s="365">
        <v>3198</v>
      </c>
      <c r="BJ119" s="365">
        <v>3440</v>
      </c>
      <c r="BK119" s="365">
        <v>3422</v>
      </c>
      <c r="BL119" s="365">
        <v>3605</v>
      </c>
      <c r="BM119" s="365">
        <v>3552</v>
      </c>
      <c r="BN119" s="365">
        <v>3176</v>
      </c>
      <c r="BO119" s="365">
        <v>3503</v>
      </c>
      <c r="BP119" s="365">
        <v>3445</v>
      </c>
      <c r="BQ119" s="365">
        <v>3414</v>
      </c>
      <c r="BR119" s="365">
        <v>3514</v>
      </c>
      <c r="BS119" s="365">
        <v>3837</v>
      </c>
      <c r="BT119" s="365">
        <v>5310</v>
      </c>
      <c r="BU119" s="365">
        <v>5004</v>
      </c>
      <c r="BV119" s="365">
        <v>5205</v>
      </c>
      <c r="BW119" s="365">
        <v>5021</v>
      </c>
      <c r="BX119" s="365">
        <v>4902</v>
      </c>
      <c r="BY119" s="365">
        <v>4419</v>
      </c>
      <c r="BZ119" s="365">
        <v>5177</v>
      </c>
      <c r="CA119" s="365">
        <v>5062</v>
      </c>
      <c r="CB119" s="365">
        <v>3813</v>
      </c>
      <c r="CC119" s="365">
        <v>2985</v>
      </c>
      <c r="CD119" s="365">
        <v>3517</v>
      </c>
      <c r="CE119" s="365">
        <v>2844</v>
      </c>
      <c r="CF119" s="365">
        <v>2049</v>
      </c>
      <c r="CG119" s="365">
        <v>1952</v>
      </c>
      <c r="CH119" s="126">
        <v>5161</v>
      </c>
      <c r="CI119" s="126">
        <v>5191</v>
      </c>
      <c r="CJ119" s="126">
        <v>5117</v>
      </c>
      <c r="CK119" s="126">
        <v>5327</v>
      </c>
      <c r="CL119" s="126">
        <v>5496</v>
      </c>
      <c r="CM119" s="126">
        <v>3261</v>
      </c>
      <c r="CN119" s="126">
        <v>2886</v>
      </c>
      <c r="CO119" s="126">
        <v>2821</v>
      </c>
      <c r="CP119" s="126">
        <v>2782</v>
      </c>
      <c r="CQ119" s="126">
        <v>2581</v>
      </c>
      <c r="CR119" s="126">
        <v>2276</v>
      </c>
      <c r="CS119" s="126">
        <v>2964</v>
      </c>
      <c r="CT119" s="126">
        <v>2881</v>
      </c>
      <c r="CU119" s="126">
        <v>2640</v>
      </c>
      <c r="CV119" s="126">
        <v>3572</v>
      </c>
      <c r="CW119" s="126">
        <v>2239</v>
      </c>
      <c r="CX119" s="126">
        <v>3351</v>
      </c>
      <c r="CY119" s="126">
        <v>2921</v>
      </c>
      <c r="CZ119" s="126">
        <v>3022</v>
      </c>
      <c r="DA119" s="126">
        <v>3583</v>
      </c>
      <c r="DB119" s="126">
        <v>4711</v>
      </c>
      <c r="DC119" s="126">
        <v>1782</v>
      </c>
      <c r="DD119" s="126">
        <v>1445</v>
      </c>
      <c r="DE119" s="126">
        <v>4874</v>
      </c>
      <c r="DF119" s="288">
        <v>2.5772708237797191</v>
      </c>
      <c r="DG119" s="288">
        <v>2.5288528292329944</v>
      </c>
      <c r="DH119" s="288">
        <v>2.5455406397306382</v>
      </c>
      <c r="DI119" s="288"/>
      <c r="DJ119" s="288"/>
      <c r="DK119" s="288">
        <v>0.44978180897250392</v>
      </c>
      <c r="DL119" s="288"/>
      <c r="DM119" s="288"/>
      <c r="DN119" s="288">
        <v>2.4959758104196785</v>
      </c>
      <c r="DO119" s="288">
        <v>2.4959758104196785</v>
      </c>
      <c r="DP119" s="288">
        <v>0.34221253979739535</v>
      </c>
      <c r="DQ119" s="288">
        <v>0.34221253979739535</v>
      </c>
      <c r="DR119" s="288">
        <v>24.007991266375171</v>
      </c>
      <c r="DS119" s="288"/>
      <c r="DT119" s="288">
        <v>37.859940521262054</v>
      </c>
      <c r="DU119" s="288"/>
      <c r="DV119" s="288">
        <v>82.684716157204264</v>
      </c>
      <c r="DW119" s="288"/>
      <c r="DX119" s="288">
        <v>22</v>
      </c>
      <c r="DY119" s="288"/>
      <c r="DZ119" s="288">
        <v>4.7</v>
      </c>
      <c r="EA119" s="288"/>
      <c r="EB119" s="288">
        <v>9.1</v>
      </c>
      <c r="EC119" s="288"/>
      <c r="ED119" s="367">
        <f>SUM(RD[[#This Row],[IS1_Inv1_M1]:[IS1_Inv1_M2]])</f>
        <v>9962</v>
      </c>
      <c r="EE119" s="367">
        <f>SUM(RD[[#This Row],[IS2_Inv1_M1]:[IS5_Inv1_M4]])</f>
        <v>71388</v>
      </c>
      <c r="EF119" s="367">
        <f>SUM(RD[[#This Row],[IS6_Inv1_M1]:[IS6_Inv2_M2]])+SUM(RD[[#This Row],[IS8_Inv1_M1]:[IS8_Inv4_M2]])</f>
        <v>57981</v>
      </c>
      <c r="EG119" s="367">
        <f>SUM(RD[[#This Row],[IS7_Inv1_M1]:[IS7_Inv1_M2]])</f>
        <v>10236</v>
      </c>
      <c r="EH119" s="367">
        <f>SUM(RD[[#This Row],[IS9_Inv1_M1]:[IS12_Inv2_M4]])</f>
        <v>111150</v>
      </c>
      <c r="EI119" s="367">
        <f>SUM(RD[[#This Row],[IS13_Inv1_M1]:[IS14_Inv1_M4]])</f>
        <v>53259</v>
      </c>
      <c r="EJ119" s="367">
        <f>SUM(RD[[#This Row],[IS15_Inv1_M1]:[IS15_Inv2_M1]])</f>
        <v>4001</v>
      </c>
      <c r="EK119" s="127">
        <f>SUM(RD[[#This Row],[IS16_Inv1_M1]:[IS17_Inv2_M2]])</f>
        <v>29553</v>
      </c>
      <c r="EL119" s="127">
        <f>SUM(RD[[#This Row],[IS18_Inv1_M1]:[IS19_Inv2_M3]])</f>
        <v>40519</v>
      </c>
      <c r="EM119" s="127">
        <f>SUM(RD[[#This Row],[IS20_Inv1_M1]:[IS20_Inv2_M2]])</f>
        <v>12812</v>
      </c>
      <c r="EN119" s="367">
        <f>SUM(RD[[#This Row],[O2R4_P1]:[O2R22_P3]])</f>
        <v>400861</v>
      </c>
      <c r="EO119" s="127">
        <f>IFERROR(AVERAGEIF(RD[[#This Row],[POA_UP_MCR (KWh/m2)]:[POA_UP_Ph3 (KWh/m2)2]],"&lt;&gt;0",RD[[#This Row],[POA_UP_MCR (KWh/m2)]:[POA_UP_Ph3 (KWh/m2)2]]),"")</f>
        <v>2.5505547642477837</v>
      </c>
      <c r="EP119" s="127">
        <f>IFERROR(AVERAGEIF(RD[[#This Row],[POA_Down_MCR (KWh/m2)]:[POA_Down_Ph3 (KWh/m2)22]],"&lt;&gt;0",RD[[#This Row],[POA_Down_MCR (KWh/m2)]:[POA_Down_Ph3 (KWh/m2)22]]),"")</f>
        <v>0.44978180897250392</v>
      </c>
      <c r="EQ119" s="127">
        <f>IFERROR(AVERAGEIF(RD[[#This Row],[GHI_UP_MCR (KWh/m2)]:[GHI_UP_IS1 (KWh/m2)]],"&lt;&gt;0",RD[[#This Row],[GHI_UP_MCR (KWh/m2)]:[GHI_UP_IS1 (KWh/m2)]]),"")</f>
        <v>2.4959758104196785</v>
      </c>
      <c r="ER119" s="127">
        <f>IFERROR(AVERAGEIF(RD[[#This Row],[GHI_Down_MCR (KWh/m2)]:[GHI_Down_IS1 (KWh/m2)]],"&lt;&gt;0",RD[[#This Row],[GHI_Down_MCR (KWh/m2)]:[GHI_Down_IS1 (KWh/m2)]]),"")</f>
        <v>0.34221253979739535</v>
      </c>
      <c r="ES119" s="128">
        <v>694.28899999999999</v>
      </c>
      <c r="ET119" s="128">
        <v>988.41</v>
      </c>
      <c r="EU119" s="128">
        <v>124.173</v>
      </c>
      <c r="EV119" s="128">
        <v>373.05900000000003</v>
      </c>
      <c r="EW119" s="128">
        <v>233.52799999999999</v>
      </c>
      <c r="EX119" s="128">
        <v>334.94499999999999</v>
      </c>
      <c r="EY119" s="128"/>
      <c r="EZ119" s="128">
        <v>125.758</v>
      </c>
      <c r="FA119" s="128">
        <v>224576</v>
      </c>
      <c r="FB119" s="128">
        <v>314666</v>
      </c>
      <c r="FC119" s="128">
        <v>165.62799999999999</v>
      </c>
      <c r="FD119" s="128">
        <v>151.59399999999999</v>
      </c>
      <c r="FE119" s="128">
        <v>334.42500000000001</v>
      </c>
      <c r="FF119" s="128">
        <v>159.56700000000001</v>
      </c>
      <c r="FG119" s="128">
        <v>0.123</v>
      </c>
      <c r="FH119" s="128">
        <v>0</v>
      </c>
      <c r="FI119" s="128">
        <v>251.149</v>
      </c>
      <c r="FJ119" s="291">
        <f>IF((RD[[#This Row],[33 kV_Wind_F1_Ex]]-ES118)*165000&lt;=0,"",(RD[[#This Row],[33 kV_Wind_F1_Ex]]-ES118)*165000)</f>
        <v>276045.00000000029</v>
      </c>
      <c r="FK119" s="291" t="str">
        <f>IF((RD[[#This Row],[33 kV_Wind_F2_Ex]]-ET118)*165000&lt;=0,"",(RD[[#This Row],[33 kV_Wind_F2_Ex]]-ET118)*165000)</f>
        <v/>
      </c>
      <c r="FL119" s="131">
        <f>IF((RD[[#This Row],[33 kV_Wind_F3_Ex]]-EU118)*225000&lt;=0,"",(RD[[#This Row],[33 kV_Wind_F3_Ex]]-EU118)*225000)</f>
        <v>109124.99999999987</v>
      </c>
      <c r="FM119" s="131">
        <f>IF((RD[[#This Row],[33 kV_Wind_F4_Ex]]-EV118)*165000&lt;=0,"",(RD[[#This Row],[33 kV_Wind_F4_Ex]]-EV118)*165000)</f>
        <v>308715.00000000623</v>
      </c>
      <c r="FN119" s="227">
        <f>IF((RD[[#This Row],[33 kV_Solar_F1_Ex]]-EW118)*225000&lt;=0,"",(RD[[#This Row],[33 kV_Solar_F1_Ex]]-EW118)*225000)</f>
        <v>107099.9999999998</v>
      </c>
      <c r="FO119" s="132">
        <f>IF((RD[[#This Row],[33kV_Solar_F2_Ex]]-EX118)*225000&lt;=0,"",(RD[[#This Row],[33kV_Solar_F2_Ex]]-EX118)*225000)</f>
        <v>81000.00000000307</v>
      </c>
      <c r="FP119" s="369"/>
      <c r="FQ119" s="131">
        <f>IF((RD[[#This Row],[33kV_Solar_F4_Ex]]-EZ118)*225000&lt;=0,"",(RD[[#This Row],[33kV_Solar_F4_Ex]]-EZ118)*225000)</f>
        <v>97424.99999999837</v>
      </c>
      <c r="FR119" s="291">
        <f>IF((RD[[#This Row],[33kV_OG1_Ex]]-FA118)*1000&lt;=0,0,(RD[[#This Row],[33kV_OG1_Ex]]-FA118)*1000)</f>
        <v>286000</v>
      </c>
      <c r="FS119" s="227">
        <f>IFERROR(IF((RD[[#This Row],[33kV_OG2_Ex]]-FB118)*1000&lt;=0,0,(RD[[#This Row],[33kV_OG2_Ex]]-FB118)*1000),0)</f>
        <v>694000</v>
      </c>
      <c r="FT119" s="132">
        <f>IF((RD[[#This Row],[220kV_TX1_Ex]]-FC118)*800000&lt;=0,0,(RD[[#This Row],[220kV_TX1_Ex]]-FC118)*800000)</f>
        <v>282399.99999998417</v>
      </c>
      <c r="FU119" s="227">
        <f>IF((RD[[#This Row],[220kV_Tx2_Ex]]-FD118)*800000&lt;=0,0,(RD[[#This Row],[220kV_Tx2_Ex]]-FD118)*800000)</f>
        <v>687199.9999999844</v>
      </c>
      <c r="FV119" s="291">
        <f>IF((RD[[#This Row],[220kV_TL_TVM_Ex]]-FE118)*1600000&lt;=0,0,(RD[[#This Row],[220kV_TL_TVM_Ex]]-FE118)*1600000)</f>
        <v>972800.00000000652</v>
      </c>
      <c r="FW119" s="291">
        <f>IF((RD[[#This Row],[220kV_C&amp;R_PQM_Ex]]-FF118)*1600000&lt;=0,"",(RD[[#This Row],[220kV_C&amp;R_PQM_Ex]]-FF118)*1600000)</f>
        <v>974400.0000000142</v>
      </c>
      <c r="FX119" s="227">
        <f>IFERROR(IF((RD[[#This Row],[220KV_C&amp;R_PQM_Im]]-FG118)*1600000&lt;=0,0,(RD[[#This Row],[220KV_C&amp;R_PQM_Im]]-FG118)*1600000),"")</f>
        <v>0</v>
      </c>
      <c r="FY119" s="227" t="str">
        <f>IFERROR(IF((RD[[#This Row],[33kV_Aux1_Im]]-FH118)*1000&lt;=0,"",(RD[[#This Row],[33kV_Aux1_Im]]-FH118)*1000),"")</f>
        <v/>
      </c>
      <c r="FZ119" s="227">
        <f>IF((RD[[#This Row],[33kV_Aux2_Im]]-FI118)*1000&lt;=0,"",(RD[[#This Row],[33kV_Aux2_Im]]-FI118)*1000)</f>
        <v>340.00000000000341</v>
      </c>
      <c r="GA119" s="291">
        <f>IFERROR(RD[[#This Row],[33kV_OG1_Energy (MWh)]]+RD[[#This Row],[33kV_OG2_Energy (MWh)]],"")</f>
        <v>980000</v>
      </c>
      <c r="GB119" s="291">
        <f>IFERROR(RD[[#This Row],[220kV_TL_TVM Energy (MWh)]]-RD[[#This Row],[220KV_C&amp;R_PQM_im (MWh)]],"")</f>
        <v>972800.00000000652</v>
      </c>
      <c r="GC119" s="228">
        <f>IFERROR(RD[[#This Row],[33 kV Total Export (MWH)]]/RD[[#This Row],[220 KV Net Export (MWh)]]-1,"")</f>
        <v>7.4013157894670112E-3</v>
      </c>
      <c r="GD119" s="229">
        <f>IFERROR((RD[[#This Row],[Sunset Time (POA&lt;20 W/m2)]]-RD[[#This Row],[Sunrise Time (POA&gt;20 W/m2)]])*24,0)</f>
        <v>11.433333333333334</v>
      </c>
      <c r="GE119" s="230">
        <f>IFERROR(SUM(RD[[#This Row],[33 kV_Solar_F1_Energy (kWh)]:[33 kV_Solar_F4_Energy (MWh)]])+(RD[[#This Row],[33 kV_Wind_F3_Energy (MWh)]])-(RD[[#This Row],[33 kV Line Loss (%)]]*RD[[#This Row],[220 KV Net Export (MWh)]]),"")</f>
        <v>387450.00000000757</v>
      </c>
      <c r="GF119" s="57">
        <f t="shared" si="200"/>
        <v>394650.00000000111</v>
      </c>
      <c r="GG119" s="143">
        <v>170.27</v>
      </c>
      <c r="GH119" s="57">
        <f t="shared" si="206"/>
        <v>584760.00000000652</v>
      </c>
      <c r="GI119" s="8">
        <f>IFERROR(RD[[#This Row],[Wind Export (33 kV)]]*(1-RD[[#This Row],[33 kV Line Loss (%)]]),RD[[#This Row],[Wind Export (33 kV)]])</f>
        <v>580432.00657895778</v>
      </c>
      <c r="GJ119" s="370"/>
      <c r="GK119" s="370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64">
        <v>0.26944444444444443</v>
      </c>
      <c r="G120" s="364">
        <v>0.75</v>
      </c>
      <c r="H120" s="365">
        <v>5244</v>
      </c>
      <c r="I120" s="365">
        <v>5259</v>
      </c>
      <c r="J120" s="365">
        <v>5204</v>
      </c>
      <c r="K120" s="365">
        <v>4954</v>
      </c>
      <c r="L120" s="365">
        <v>5155</v>
      </c>
      <c r="M120" s="365">
        <v>5095</v>
      </c>
      <c r="N120" s="365">
        <v>5313</v>
      </c>
      <c r="O120" s="365">
        <v>5217</v>
      </c>
      <c r="P120" s="365">
        <v>5147</v>
      </c>
      <c r="Q120" s="365">
        <v>5222</v>
      </c>
      <c r="R120" s="365">
        <v>5056</v>
      </c>
      <c r="S120" s="365">
        <v>5084</v>
      </c>
      <c r="T120" s="365">
        <v>4965</v>
      </c>
      <c r="U120" s="365">
        <v>5266</v>
      </c>
      <c r="V120" s="365">
        <v>3584</v>
      </c>
      <c r="W120" s="365">
        <v>3231</v>
      </c>
      <c r="X120" s="365">
        <v>3492</v>
      </c>
      <c r="Y120" s="365">
        <v>3333</v>
      </c>
      <c r="Z120" s="365">
        <v>5255</v>
      </c>
      <c r="AA120" s="365">
        <v>5160</v>
      </c>
      <c r="AB120" s="365">
        <v>4282</v>
      </c>
      <c r="AC120" s="365">
        <v>4813</v>
      </c>
      <c r="AD120" s="365">
        <v>5253</v>
      </c>
      <c r="AE120" s="365">
        <v>5435</v>
      </c>
      <c r="AF120" s="365">
        <v>5638</v>
      </c>
      <c r="AG120" s="365">
        <v>5820</v>
      </c>
      <c r="AH120" s="365">
        <v>5187</v>
      </c>
      <c r="AI120" s="365">
        <v>5569</v>
      </c>
      <c r="AJ120" s="365">
        <v>5083</v>
      </c>
      <c r="AK120" s="365">
        <v>5050</v>
      </c>
      <c r="AL120" s="365">
        <v>4651</v>
      </c>
      <c r="AM120" s="365">
        <v>5056</v>
      </c>
      <c r="AN120" s="365">
        <v>4100</v>
      </c>
      <c r="AO120" s="365">
        <v>4069</v>
      </c>
      <c r="AP120" s="365">
        <v>3584</v>
      </c>
      <c r="AQ120" s="365">
        <v>3592</v>
      </c>
      <c r="AR120" s="365">
        <v>3784</v>
      </c>
      <c r="AS120" s="365">
        <v>3922</v>
      </c>
      <c r="AT120" s="365">
        <v>3838</v>
      </c>
      <c r="AU120" s="365">
        <v>3925</v>
      </c>
      <c r="AV120" s="365">
        <v>4180</v>
      </c>
      <c r="AW120" s="365">
        <v>3971</v>
      </c>
      <c r="AX120" s="365">
        <v>4018</v>
      </c>
      <c r="AY120" s="365">
        <v>4138</v>
      </c>
      <c r="AZ120" s="365">
        <v>4326</v>
      </c>
      <c r="BA120" s="365">
        <v>1306</v>
      </c>
      <c r="BB120" s="365">
        <v>3945</v>
      </c>
      <c r="BC120" s="365">
        <v>3983</v>
      </c>
      <c r="BD120" s="365">
        <v>3619</v>
      </c>
      <c r="BE120" s="365">
        <v>3863</v>
      </c>
      <c r="BF120" s="365">
        <v>3956</v>
      </c>
      <c r="BG120" s="365">
        <v>3890</v>
      </c>
      <c r="BH120" s="365">
        <v>4229</v>
      </c>
      <c r="BI120" s="365">
        <v>3518</v>
      </c>
      <c r="BJ120" s="365">
        <v>3794</v>
      </c>
      <c r="BK120" s="365">
        <v>3794</v>
      </c>
      <c r="BL120" s="365">
        <v>4098</v>
      </c>
      <c r="BM120" s="365">
        <v>3958</v>
      </c>
      <c r="BN120" s="365">
        <v>3549</v>
      </c>
      <c r="BO120" s="365">
        <v>3946</v>
      </c>
      <c r="BP120" s="365">
        <v>3888</v>
      </c>
      <c r="BQ120" s="365">
        <v>3845</v>
      </c>
      <c r="BR120" s="365">
        <v>3972</v>
      </c>
      <c r="BS120" s="365">
        <v>4362</v>
      </c>
      <c r="BT120" s="365">
        <v>5756</v>
      </c>
      <c r="BU120" s="365">
        <v>5407</v>
      </c>
      <c r="BV120" s="365">
        <v>5627</v>
      </c>
      <c r="BW120" s="365">
        <v>5381</v>
      </c>
      <c r="BX120" s="365">
        <v>5194</v>
      </c>
      <c r="BY120" s="365">
        <v>4731</v>
      </c>
      <c r="BZ120" s="365">
        <v>5618</v>
      </c>
      <c r="CA120" s="365">
        <v>5439</v>
      </c>
      <c r="CB120" s="365">
        <v>4027</v>
      </c>
      <c r="CC120" s="365">
        <v>3165</v>
      </c>
      <c r="CD120" s="365">
        <v>3708</v>
      </c>
      <c r="CE120" s="365">
        <v>2974</v>
      </c>
      <c r="CF120" s="365">
        <v>2208</v>
      </c>
      <c r="CG120" s="365">
        <v>2110</v>
      </c>
      <c r="CH120" s="126">
        <v>5497</v>
      </c>
      <c r="CI120" s="126">
        <v>6164</v>
      </c>
      <c r="CJ120" s="126">
        <v>5895</v>
      </c>
      <c r="CK120" s="126">
        <v>6133</v>
      </c>
      <c r="CL120" s="126">
        <v>6273</v>
      </c>
      <c r="CM120" s="126">
        <v>3740</v>
      </c>
      <c r="CN120" s="126">
        <v>3646</v>
      </c>
      <c r="CO120" s="126">
        <v>3576</v>
      </c>
      <c r="CP120" s="126">
        <v>3527</v>
      </c>
      <c r="CQ120" s="126">
        <v>3217</v>
      </c>
      <c r="CR120" s="126">
        <v>2875</v>
      </c>
      <c r="CS120" s="126">
        <v>3693</v>
      </c>
      <c r="CT120" s="126">
        <v>3591</v>
      </c>
      <c r="CU120" s="126">
        <v>3291</v>
      </c>
      <c r="CV120" s="126">
        <v>4465</v>
      </c>
      <c r="CW120" s="126">
        <v>2793</v>
      </c>
      <c r="CX120" s="126">
        <v>4152</v>
      </c>
      <c r="CY120" s="126">
        <v>3555</v>
      </c>
      <c r="CZ120" s="126">
        <v>3645</v>
      </c>
      <c r="DA120" s="126">
        <v>4444</v>
      </c>
      <c r="DB120" s="126">
        <v>5510</v>
      </c>
      <c r="DC120" s="126">
        <v>2150</v>
      </c>
      <c r="DD120" s="126">
        <v>1835</v>
      </c>
      <c r="DE120" s="126">
        <v>5595</v>
      </c>
      <c r="DF120" s="288">
        <v>2.6977515043338132</v>
      </c>
      <c r="DG120" s="288">
        <v>2.655133319942613</v>
      </c>
      <c r="DH120" s="288">
        <v>2.7543619278892075</v>
      </c>
      <c r="DI120" s="288"/>
      <c r="DJ120" s="288"/>
      <c r="DK120" s="288">
        <v>0.46817367001434756</v>
      </c>
      <c r="DL120" s="288"/>
      <c r="DM120" s="288"/>
      <c r="DN120" s="288">
        <v>2.6946168783068822</v>
      </c>
      <c r="DO120" s="288">
        <v>2.6469777044476337</v>
      </c>
      <c r="DP120" s="288">
        <v>0.51602972563732585</v>
      </c>
      <c r="DQ120" s="288">
        <v>0.3542218938307034</v>
      </c>
      <c r="DR120" s="288">
        <v>25.799999999999667</v>
      </c>
      <c r="DS120" s="288"/>
      <c r="DT120" s="288">
        <v>34.099228080808118</v>
      </c>
      <c r="DU120" s="288"/>
      <c r="DV120" s="288">
        <v>78.099999999999056</v>
      </c>
      <c r="DW120" s="288"/>
      <c r="DX120" s="288">
        <v>38</v>
      </c>
      <c r="DY120" s="288"/>
      <c r="DZ120" s="288">
        <v>5.0999999999999996</v>
      </c>
      <c r="EA120" s="288"/>
      <c r="EB120" s="288">
        <v>12.1</v>
      </c>
      <c r="EC120" s="288"/>
      <c r="ED120" s="367">
        <f>SUM(RD[[#This Row],[IS1_Inv1_M1]:[IS1_Inv1_M2]])</f>
        <v>10503</v>
      </c>
      <c r="EE120" s="367">
        <f>SUM(RD[[#This Row],[IS2_Inv1_M1]:[IS5_Inv1_M4]])</f>
        <v>75318</v>
      </c>
      <c r="EF120" s="367">
        <f>SUM(RD[[#This Row],[IS6_Inv1_M1]:[IS6_Inv2_M2]])+SUM(RD[[#This Row],[IS8_Inv1_M1]:[IS8_Inv4_M2]])</f>
        <v>61564</v>
      </c>
      <c r="EG120" s="367">
        <f>SUM(RD[[#This Row],[IS7_Inv1_M1]:[IS7_Inv1_M2]])</f>
        <v>10688</v>
      </c>
      <c r="EH120" s="367">
        <f>SUM(RD[[#This Row],[IS9_Inv1_M1]:[IS12_Inv2_M4]])</f>
        <v>122962</v>
      </c>
      <c r="EI120" s="367">
        <f>SUM(RD[[#This Row],[IS13_Inv1_M1]:[IS14_Inv1_M4]])</f>
        <v>57027</v>
      </c>
      <c r="EJ120" s="367">
        <f>SUM(RD[[#This Row],[IS15_Inv1_M1]:[IS15_Inv2_M1]])</f>
        <v>4318</v>
      </c>
      <c r="EK120" s="127">
        <f>SUM(RD[[#This Row],[IS16_Inv1_M1]:[IS17_Inv2_M2]])</f>
        <v>33702</v>
      </c>
      <c r="EL120" s="127">
        <f>SUM(RD[[#This Row],[IS18_Inv1_M1]:[IS19_Inv2_M3]])</f>
        <v>50470</v>
      </c>
      <c r="EM120" s="127">
        <f>SUM(RD[[#This Row],[IS20_Inv1_M1]:[IS20_Inv2_M2]])</f>
        <v>15090</v>
      </c>
      <c r="EN120" s="367">
        <f>SUM(RD[[#This Row],[O2R4_P1]:[O2R22_P3]])</f>
        <v>441642</v>
      </c>
      <c r="EO120" s="127">
        <f>IFERROR(AVERAGEIF(RD[[#This Row],[POA_UP_MCR (KWh/m2)]:[POA_UP_Ph3 (KWh/m2)2]],"&lt;&gt;0",RD[[#This Row],[POA_UP_MCR (KWh/m2)]:[POA_UP_Ph3 (KWh/m2)2]]),"")</f>
        <v>2.7024155840552111</v>
      </c>
      <c r="EP120" s="127">
        <f>IFERROR(AVERAGEIF(RD[[#This Row],[POA_Down_MCR (KWh/m2)]:[POA_Down_Ph3 (KWh/m2)22]],"&lt;&gt;0",RD[[#This Row],[POA_Down_MCR (KWh/m2)]:[POA_Down_Ph3 (KWh/m2)22]]),"")</f>
        <v>0.46817367001434756</v>
      </c>
      <c r="EQ120" s="127">
        <f>IFERROR(AVERAGEIF(RD[[#This Row],[GHI_UP_MCR (KWh/m2)]:[GHI_UP_IS1 (KWh/m2)]],"&lt;&gt;0",RD[[#This Row],[GHI_UP_MCR (KWh/m2)]:[GHI_UP_IS1 (KWh/m2)]]),"")</f>
        <v>2.6707972913772577</v>
      </c>
      <c r="ER120" s="127">
        <f>IFERROR(AVERAGEIF(RD[[#This Row],[GHI_Down_MCR (KWh/m2)]:[GHI_Down_IS1 (KWh/m2)]],"&lt;&gt;0",RD[[#This Row],[GHI_Down_MCR (KWh/m2)]:[GHI_Down_IS1 (KWh/m2)]]),"")</f>
        <v>0.4351258097340146</v>
      </c>
      <c r="ES120" s="128">
        <v>696.43299999999999</v>
      </c>
      <c r="ET120" s="128">
        <v>988.41</v>
      </c>
      <c r="EU120" s="128">
        <v>124.709</v>
      </c>
      <c r="EV120" s="128">
        <v>375.476</v>
      </c>
      <c r="EW120" s="128">
        <v>234.066</v>
      </c>
      <c r="EX120" s="128">
        <v>335.32499999999999</v>
      </c>
      <c r="EY120" s="128"/>
      <c r="EZ120" s="128">
        <v>126.238</v>
      </c>
      <c r="FA120" s="128">
        <v>224891</v>
      </c>
      <c r="FB120" s="128">
        <v>315537</v>
      </c>
      <c r="FC120" s="128">
        <v>166.017</v>
      </c>
      <c r="FD120" s="128">
        <v>152.67400000000001</v>
      </c>
      <c r="FE120" s="128">
        <v>335.16199999999998</v>
      </c>
      <c r="FF120" s="128">
        <v>160.304</v>
      </c>
      <c r="FG120" s="128">
        <v>0.123</v>
      </c>
      <c r="FH120" s="128">
        <v>0</v>
      </c>
      <c r="FI120" s="128">
        <v>251.46899999999999</v>
      </c>
      <c r="FJ120" s="291">
        <f>IF((RD[[#This Row],[33 kV_Wind_F1_Ex]]-ES119)*165000&lt;=0,"",(RD[[#This Row],[33 kV_Wind_F1_Ex]]-ES119)*165000)</f>
        <v>353760.00000000087</v>
      </c>
      <c r="FK120" s="291" t="str">
        <f>IF((RD[[#This Row],[33 kV_Wind_F2_Ex]]-ET119)*165000&lt;=0,"",(RD[[#This Row],[33 kV_Wind_F2_Ex]]-ET119)*165000)</f>
        <v/>
      </c>
      <c r="FL120" s="131">
        <f>IF((RD[[#This Row],[33 kV_Wind_F3_Ex]]-EU119)*225000&lt;=0,"",(RD[[#This Row],[33 kV_Wind_F3_Ex]]-EU119)*225000)</f>
        <v>120600.00000000031</v>
      </c>
      <c r="FM120" s="131">
        <f>IF((RD[[#This Row],[33 kV_Wind_F4_Ex]]-EV119)*165000&lt;=0,"",(RD[[#This Row],[33 kV_Wind_F4_Ex]]-EV119)*165000)</f>
        <v>398804.99999999558</v>
      </c>
      <c r="FN120" s="227">
        <f>IF((RD[[#This Row],[33 kV_Solar_F1_Ex]]-EW119)*225000&lt;=0,"",(RD[[#This Row],[33 kV_Solar_F1_Ex]]-EW119)*225000)</f>
        <v>121050.00000000246</v>
      </c>
      <c r="FO120" s="132">
        <f>IF((RD[[#This Row],[33kV_Solar_F2_Ex]]-EX119)*225000&lt;=0,"",(RD[[#This Row],[33kV_Solar_F2_Ex]]-EX119)*225000)</f>
        <v>85499.999999998981</v>
      </c>
      <c r="FP120" s="369"/>
      <c r="FQ120" s="131">
        <f>IF((RD[[#This Row],[33kV_Solar_F4_Ex]]-EZ119)*225000&lt;=0,"",(RD[[#This Row],[33kV_Solar_F4_Ex]]-EZ119)*225000)</f>
        <v>108000.0000000009</v>
      </c>
      <c r="FR120" s="291">
        <f>IF((RD[[#This Row],[33kV_OG1_Ex]]-FA119)*1000&lt;=0,0,(RD[[#This Row],[33kV_OG1_Ex]]-FA119)*1000)</f>
        <v>315000</v>
      </c>
      <c r="FS120" s="227">
        <f>IFERROR(IF((RD[[#This Row],[33kV_OG2_Ex]]-FB119)*1000&lt;=0,0,(RD[[#This Row],[33kV_OG2_Ex]]-FB119)*1000),0)</f>
        <v>871000</v>
      </c>
      <c r="FT120" s="132">
        <f>IF((RD[[#This Row],[220kV_TX1_Ex]]-FC119)*800000&lt;=0,0,(RD[[#This Row],[220kV_TX1_Ex]]-FC119)*800000)</f>
        <v>311200.00000000803</v>
      </c>
      <c r="FU120" s="227">
        <f>IF((RD[[#This Row],[220kV_Tx2_Ex]]-FD119)*800000&lt;=0,0,(RD[[#This Row],[220kV_Tx2_Ex]]-FD119)*800000)</f>
        <v>864000.00000001001</v>
      </c>
      <c r="FV120" s="291">
        <f>IF((RD[[#This Row],[220kV_TL_TVM_Ex]]-FE119)*1600000&lt;=0,0,(RD[[#This Row],[220kV_TL_TVM_Ex]]-FE119)*1600000)</f>
        <v>1179199.9999999462</v>
      </c>
      <c r="FW120" s="291">
        <f>IF((RD[[#This Row],[220kV_C&amp;R_PQM_Ex]]-FF119)*1600000&lt;=0,"",(RD[[#This Row],[220kV_C&amp;R_PQM_Ex]]-FF119)*1600000)</f>
        <v>1179199.9999999916</v>
      </c>
      <c r="FX120" s="227">
        <f>IFERROR(IF((RD[[#This Row],[220KV_C&amp;R_PQM_Im]]-FG119)*1600000&lt;=0,0,(RD[[#This Row],[220KV_C&amp;R_PQM_Im]]-FG119)*1600000),"")</f>
        <v>0</v>
      </c>
      <c r="FY120" s="227" t="str">
        <f>IFERROR(IF((RD[[#This Row],[33kV_Aux1_Im]]-FH119)*1000&lt;=0,"",(RD[[#This Row],[33kV_Aux1_Im]]-FH119)*1000),"")</f>
        <v/>
      </c>
      <c r="FZ120" s="227">
        <f>IF((RD[[#This Row],[33kV_Aux2_Im]]-FI119)*1000&lt;=0,"",(RD[[#This Row],[33kV_Aux2_Im]]-FI119)*1000)</f>
        <v>319.99999999999318</v>
      </c>
      <c r="GA120" s="291">
        <f>IFERROR(RD[[#This Row],[33kV_OG1_Energy (MWh)]]+RD[[#This Row],[33kV_OG2_Energy (MWh)]],"")</f>
        <v>1186000</v>
      </c>
      <c r="GB120" s="291">
        <f>IFERROR(RD[[#This Row],[220kV_TL_TVM Energy (MWh)]]-RD[[#This Row],[220KV_C&amp;R_PQM_im (MWh)]],"")</f>
        <v>1179199.9999999462</v>
      </c>
      <c r="GC120" s="228">
        <f>IFERROR(RD[[#This Row],[33 kV Total Export (MWH)]]/RD[[#This Row],[220 KV Net Export (MWh)]]-1,"")</f>
        <v>5.766621438309194E-3</v>
      </c>
      <c r="GD120" s="229">
        <f>IFERROR((RD[[#This Row],[Sunset Time (POA&lt;20 W/m2)]]-RD[[#This Row],[Sunrise Time (POA&gt;20 W/m2)]])*24,0)</f>
        <v>11.533333333333333</v>
      </c>
      <c r="GE120" s="230">
        <f>IFERROR(SUM(RD[[#This Row],[33 kV_Solar_F1_Energy (kWh)]:[33 kV_Solar_F4_Energy (MWh)]])+(RD[[#This Row],[33 kV_Wind_F3_Energy (MWh)]])-(RD[[#This Row],[33 kV Line Loss (%)]]*RD[[#This Row],[220 KV Net Export (MWh)]]),"")</f>
        <v>428349.99999994872</v>
      </c>
      <c r="GF120" s="57">
        <f t="shared" si="200"/>
        <v>435150.00000000268</v>
      </c>
      <c r="GG120" s="143">
        <v>170.27</v>
      </c>
      <c r="GH120" s="57">
        <f t="shared" si="206"/>
        <v>752564.99999999651</v>
      </c>
      <c r="GI120" s="8">
        <f>IFERROR(RD[[#This Row],[Wind Export (33 kV)]]*(1-RD[[#This Row],[33 kV Line Loss (%)]]),RD[[#This Row],[Wind Export (33 kV)]])</f>
        <v>748225.24253727542</v>
      </c>
      <c r="GJ120" s="370"/>
      <c r="GK120" s="370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64">
        <v>0.27291666666666664</v>
      </c>
      <c r="G121" s="364">
        <v>0.7729166666666667</v>
      </c>
      <c r="H121" s="365">
        <v>5826</v>
      </c>
      <c r="I121" s="365">
        <v>5915</v>
      </c>
      <c r="J121" s="365">
        <v>5895</v>
      </c>
      <c r="K121" s="365">
        <v>5647</v>
      </c>
      <c r="L121" s="365">
        <v>5888</v>
      </c>
      <c r="M121" s="365">
        <v>5787</v>
      </c>
      <c r="N121" s="365">
        <v>6059</v>
      </c>
      <c r="O121" s="365">
        <v>5856</v>
      </c>
      <c r="P121" s="365">
        <v>5913</v>
      </c>
      <c r="Q121" s="365">
        <v>5948</v>
      </c>
      <c r="R121" s="365">
        <v>5760</v>
      </c>
      <c r="S121" s="365">
        <v>5744</v>
      </c>
      <c r="T121" s="365">
        <v>5662</v>
      </c>
      <c r="U121" s="365">
        <v>6028</v>
      </c>
      <c r="V121" s="365">
        <v>4121</v>
      </c>
      <c r="W121" s="365">
        <v>3724</v>
      </c>
      <c r="X121" s="365">
        <v>3999</v>
      </c>
      <c r="Y121" s="365">
        <v>3787</v>
      </c>
      <c r="Z121" s="365">
        <v>5806</v>
      </c>
      <c r="AA121" s="365">
        <v>5764</v>
      </c>
      <c r="AB121" s="365">
        <v>4817</v>
      </c>
      <c r="AC121" s="365">
        <v>5343</v>
      </c>
      <c r="AD121" s="365">
        <v>5751</v>
      </c>
      <c r="AE121" s="365">
        <v>5958</v>
      </c>
      <c r="AF121" s="365">
        <v>3421</v>
      </c>
      <c r="AG121" s="365">
        <v>3714</v>
      </c>
      <c r="AH121" s="365">
        <v>5961</v>
      </c>
      <c r="AI121" s="365">
        <v>6380</v>
      </c>
      <c r="AJ121" s="365">
        <v>5900</v>
      </c>
      <c r="AK121" s="365">
        <v>5787</v>
      </c>
      <c r="AL121" s="365">
        <v>5316</v>
      </c>
      <c r="AM121" s="365">
        <v>5750</v>
      </c>
      <c r="AN121" s="365">
        <v>4213</v>
      </c>
      <c r="AO121" s="365">
        <v>4210</v>
      </c>
      <c r="AP121" s="365">
        <v>3726</v>
      </c>
      <c r="AQ121" s="365">
        <v>3762</v>
      </c>
      <c r="AR121" s="365">
        <v>3956</v>
      </c>
      <c r="AS121" s="365">
        <v>4082</v>
      </c>
      <c r="AT121" s="365">
        <v>3970</v>
      </c>
      <c r="AU121" s="365">
        <v>4029</v>
      </c>
      <c r="AV121" s="365">
        <v>4307</v>
      </c>
      <c r="AW121" s="365">
        <v>4081</v>
      </c>
      <c r="AX121" s="365">
        <v>4100</v>
      </c>
      <c r="AY121" s="365">
        <v>4218</v>
      </c>
      <c r="AZ121" s="365">
        <v>4446</v>
      </c>
      <c r="BA121" s="365">
        <v>1351</v>
      </c>
      <c r="BB121" s="365">
        <v>4020</v>
      </c>
      <c r="BC121" s="365">
        <v>4087</v>
      </c>
      <c r="BD121" s="365">
        <v>3670</v>
      </c>
      <c r="BE121" s="365">
        <v>3899</v>
      </c>
      <c r="BF121" s="365">
        <v>3997</v>
      </c>
      <c r="BG121" s="365">
        <v>3896</v>
      </c>
      <c r="BH121" s="365">
        <v>4266</v>
      </c>
      <c r="BI121" s="365">
        <v>3539</v>
      </c>
      <c r="BJ121" s="365">
        <v>3787</v>
      </c>
      <c r="BK121" s="365">
        <v>3790</v>
      </c>
      <c r="BL121" s="365">
        <v>3928</v>
      </c>
      <c r="BM121" s="365">
        <v>3917</v>
      </c>
      <c r="BN121" s="365">
        <v>3485</v>
      </c>
      <c r="BO121" s="365">
        <v>3822</v>
      </c>
      <c r="BP121" s="365">
        <v>3729</v>
      </c>
      <c r="BQ121" s="365">
        <v>3716</v>
      </c>
      <c r="BR121" s="365">
        <v>3819</v>
      </c>
      <c r="BS121" s="365">
        <v>4159</v>
      </c>
      <c r="BT121" s="365">
        <v>5900</v>
      </c>
      <c r="BU121" s="365">
        <v>5577</v>
      </c>
      <c r="BV121" s="365">
        <v>5806</v>
      </c>
      <c r="BW121" s="365">
        <v>5609</v>
      </c>
      <c r="BX121" s="365">
        <v>5449</v>
      </c>
      <c r="BY121" s="365">
        <v>4926</v>
      </c>
      <c r="BZ121" s="365">
        <v>5722</v>
      </c>
      <c r="CA121" s="365">
        <v>5609</v>
      </c>
      <c r="CB121" s="365">
        <v>4273</v>
      </c>
      <c r="CC121" s="365">
        <v>3470</v>
      </c>
      <c r="CD121" s="365">
        <v>4041</v>
      </c>
      <c r="CE121" s="365">
        <v>3147</v>
      </c>
      <c r="CF121" s="365">
        <v>2301</v>
      </c>
      <c r="CG121" s="365">
        <v>2162</v>
      </c>
      <c r="CH121" s="126">
        <v>5731</v>
      </c>
      <c r="CI121" s="126">
        <v>6024</v>
      </c>
      <c r="CJ121" s="126">
        <v>5440</v>
      </c>
      <c r="CK121" s="126">
        <v>5431</v>
      </c>
      <c r="CL121" s="126">
        <v>5848</v>
      </c>
      <c r="CM121" s="126">
        <v>3464</v>
      </c>
      <c r="CN121" s="126">
        <v>3416</v>
      </c>
      <c r="CO121" s="126">
        <v>3509</v>
      </c>
      <c r="CP121" s="126">
        <v>3382</v>
      </c>
      <c r="CQ121" s="126">
        <v>3065</v>
      </c>
      <c r="CR121" s="126">
        <v>2747</v>
      </c>
      <c r="CS121" s="126">
        <v>3457</v>
      </c>
      <c r="CT121" s="126">
        <v>3355</v>
      </c>
      <c r="CU121" s="126">
        <v>3396</v>
      </c>
      <c r="CV121" s="126">
        <v>4183</v>
      </c>
      <c r="CW121" s="126">
        <v>2620</v>
      </c>
      <c r="CX121" s="126">
        <v>3923</v>
      </c>
      <c r="CY121" s="126">
        <v>3331</v>
      </c>
      <c r="CZ121" s="126">
        <v>3307</v>
      </c>
      <c r="DA121" s="126">
        <v>4190</v>
      </c>
      <c r="DB121" s="126">
        <v>5140</v>
      </c>
      <c r="DC121" s="126">
        <v>2091</v>
      </c>
      <c r="DD121" s="126">
        <v>1781</v>
      </c>
      <c r="DE121" s="126">
        <v>5314</v>
      </c>
      <c r="DF121" s="288">
        <v>2.9855201062968075</v>
      </c>
      <c r="DG121" s="288">
        <v>3.0016632438572084</v>
      </c>
      <c r="DH121" s="288">
        <v>2.8343784383852695</v>
      </c>
      <c r="DI121" s="288"/>
      <c r="DJ121" s="288"/>
      <c r="DK121" s="288">
        <v>0.5209128280018549</v>
      </c>
      <c r="DL121" s="288"/>
      <c r="DM121" s="288"/>
      <c r="DN121" s="288">
        <v>2.9781759778086019</v>
      </c>
      <c r="DO121" s="288">
        <v>2.9923879953639312</v>
      </c>
      <c r="DP121" s="288">
        <v>0.56540067128987548</v>
      </c>
      <c r="DQ121" s="288">
        <v>0.39756395642095538</v>
      </c>
      <c r="DR121" s="288">
        <v>25.749056865464294</v>
      </c>
      <c r="DS121" s="288"/>
      <c r="DT121" s="288">
        <v>33.949828238557551</v>
      </c>
      <c r="DU121" s="288"/>
      <c r="DV121" s="288">
        <v>78.285852981968546</v>
      </c>
      <c r="DW121" s="288"/>
      <c r="DX121" s="288">
        <v>96.4</v>
      </c>
      <c r="DY121" s="288"/>
      <c r="DZ121" s="288">
        <v>5.9</v>
      </c>
      <c r="EA121" s="288"/>
      <c r="EB121" s="288">
        <v>12.1</v>
      </c>
      <c r="EC121" s="288"/>
      <c r="ED121" s="367">
        <f>SUM(RD[[#This Row],[IS1_Inv1_M1]:[IS1_Inv1_M2]])</f>
        <v>11741</v>
      </c>
      <c r="EE121" s="367">
        <f>SUM(RD[[#This Row],[IS2_Inv1_M1]:[IS5_Inv1_M4]])</f>
        <v>85818</v>
      </c>
      <c r="EF121" s="367">
        <f>SUM(RD[[#This Row],[IS6_Inv1_M1]:[IS6_Inv2_M2]])+SUM(RD[[#This Row],[IS8_Inv1_M1]:[IS8_Inv4_M2]])</f>
        <v>63959</v>
      </c>
      <c r="EG121" s="367">
        <f>SUM(RD[[#This Row],[IS7_Inv1_M1]:[IS7_Inv1_M2]])</f>
        <v>11709</v>
      </c>
      <c r="EH121" s="367">
        <f>SUM(RD[[#This Row],[IS9_Inv1_M1]:[IS12_Inv2_M4]])</f>
        <v>123977</v>
      </c>
      <c r="EI121" s="367">
        <f>SUM(RD[[#This Row],[IS13_Inv1_M1]:[IS14_Inv1_M4]])</f>
        <v>59529</v>
      </c>
      <c r="EJ121" s="367">
        <f>SUM(RD[[#This Row],[IS15_Inv1_M1]:[IS15_Inv2_M1]])</f>
        <v>4463</v>
      </c>
      <c r="EK121" s="127">
        <f>SUM(RD[[#This Row],[IS16_Inv1_M1]:[IS17_Inv2_M2]])</f>
        <v>31938</v>
      </c>
      <c r="EL121" s="127">
        <f>SUM(RD[[#This Row],[IS18_Inv1_M1]:[IS19_Inv2_M3]])</f>
        <v>47881</v>
      </c>
      <c r="EM121" s="127">
        <f>SUM(RD[[#This Row],[IS20_Inv1_M1]:[IS20_Inv2_M2]])</f>
        <v>14326</v>
      </c>
      <c r="EN121" s="367">
        <f>SUM(RD[[#This Row],[O2R4_P1]:[O2R22_P3]])</f>
        <v>455341</v>
      </c>
      <c r="EO121" s="127">
        <f>IFERROR(AVERAGEIF(RD[[#This Row],[POA_UP_MCR (KWh/m2)]:[POA_UP_Ph3 (KWh/m2)2]],"&lt;&gt;0",RD[[#This Row],[POA_UP_MCR (KWh/m2)]:[POA_UP_Ph3 (KWh/m2)2]]),"")</f>
        <v>2.9405205961797614</v>
      </c>
      <c r="EP121" s="127">
        <f>IFERROR(AVERAGEIF(RD[[#This Row],[POA_Down_MCR (KWh/m2)]:[POA_Down_Ph3 (KWh/m2)22]],"&lt;&gt;0",RD[[#This Row],[POA_Down_MCR (KWh/m2)]:[POA_Down_Ph3 (KWh/m2)22]]),"")</f>
        <v>0.5209128280018549</v>
      </c>
      <c r="EQ121" s="127">
        <f>IFERROR(AVERAGEIF(RD[[#This Row],[GHI_UP_MCR (KWh/m2)]:[GHI_UP_IS1 (KWh/m2)]],"&lt;&gt;0",RD[[#This Row],[GHI_UP_MCR (KWh/m2)]:[GHI_UP_IS1 (KWh/m2)]]),"")</f>
        <v>2.9852819865862665</v>
      </c>
      <c r="ER121" s="127">
        <f>IFERROR(AVERAGEIF(RD[[#This Row],[GHI_Down_MCR (KWh/m2)]:[GHI_Down_IS1 (KWh/m2)]],"&lt;&gt;0",RD[[#This Row],[GHI_Down_MCR (KWh/m2)]:[GHI_Down_IS1 (KWh/m2)]]),"")</f>
        <v>0.4814823138554154</v>
      </c>
      <c r="ES121" s="128">
        <v>699.18399999999997</v>
      </c>
      <c r="ET121" s="128">
        <v>988.41</v>
      </c>
      <c r="EU121" s="128">
        <v>125.248</v>
      </c>
      <c r="EV121" s="128">
        <v>378.51</v>
      </c>
      <c r="EW121" s="128">
        <v>234.607</v>
      </c>
      <c r="EX121" s="128">
        <v>335.755</v>
      </c>
      <c r="EY121" s="128"/>
      <c r="EZ121" s="128">
        <v>126.717</v>
      </c>
      <c r="FA121" s="128">
        <v>225217</v>
      </c>
      <c r="FB121" s="128">
        <v>316618</v>
      </c>
      <c r="FC121" s="128">
        <v>166.42</v>
      </c>
      <c r="FD121" s="128">
        <v>154.012</v>
      </c>
      <c r="FE121" s="128">
        <v>336.03300000000002</v>
      </c>
      <c r="FF121" s="128">
        <v>161.17699999999999</v>
      </c>
      <c r="FG121" s="128">
        <v>0.123</v>
      </c>
      <c r="FH121" s="128">
        <v>0</v>
      </c>
      <c r="FI121" s="128">
        <v>251.809</v>
      </c>
      <c r="FJ121" s="291">
        <f>IF((RD[[#This Row],[33 kV_Wind_F1_Ex]]-ES120)*165000&lt;=0,"",(RD[[#This Row],[33 kV_Wind_F1_Ex]]-ES120)*165000)</f>
        <v>453914.9999999961</v>
      </c>
      <c r="FK121" s="291" t="str">
        <f>IF((RD[[#This Row],[33 kV_Wind_F2_Ex]]-ET120)*165000&lt;=0,"",(RD[[#This Row],[33 kV_Wind_F2_Ex]]-ET120)*165000)</f>
        <v/>
      </c>
      <c r="FL121" s="131">
        <f>IF((RD[[#This Row],[33 kV_Wind_F3_Ex]]-EU120)*225000&lt;=0,"",(RD[[#This Row],[33 kV_Wind_F3_Ex]]-EU120)*225000)</f>
        <v>121275.00000000033</v>
      </c>
      <c r="FM121" s="131">
        <f>IF((RD[[#This Row],[33 kV_Wind_F4_Ex]]-EV120)*165000&lt;=0,"",(RD[[#This Row],[33 kV_Wind_F4_Ex]]-EV120)*165000)</f>
        <v>500609.99999999866</v>
      </c>
      <c r="FN121" s="227">
        <f>IF((RD[[#This Row],[33 kV_Solar_F1_Ex]]-EW120)*225000&lt;=0,"",(RD[[#This Row],[33 kV_Solar_F1_Ex]]-EW120)*225000)</f>
        <v>121724.99999999929</v>
      </c>
      <c r="FO121" s="132">
        <f>IF((RD[[#This Row],[33kV_Solar_F2_Ex]]-EX120)*225000&lt;=0,"",(RD[[#This Row],[33kV_Solar_F2_Ex]]-EX120)*225000)</f>
        <v>96750.000000001528</v>
      </c>
      <c r="FP121" s="369"/>
      <c r="FQ121" s="131">
        <f>IF((RD[[#This Row],[33kV_Solar_F4_Ex]]-EZ120)*225000&lt;=0,"",(RD[[#This Row],[33kV_Solar_F4_Ex]]-EZ120)*225000)</f>
        <v>107774.99999999983</v>
      </c>
      <c r="FR121" s="291">
        <f>IF((RD[[#This Row],[33kV_OG1_Ex]]-FA120)*1000&lt;=0,0,(RD[[#This Row],[33kV_OG1_Ex]]-FA120)*1000)</f>
        <v>326000</v>
      </c>
      <c r="FS121" s="227">
        <f>IFERROR(IF((RD[[#This Row],[33kV_OG2_Ex]]-FB120)*1000&lt;=0,0,(RD[[#This Row],[33kV_OG2_Ex]]-FB120)*1000),0)</f>
        <v>1081000</v>
      </c>
      <c r="FT121" s="132">
        <f>IF((RD[[#This Row],[220kV_TX1_Ex]]-FC120)*800000&lt;=0,0,(RD[[#This Row],[220kV_TX1_Ex]]-FC120)*800000)</f>
        <v>322399.99999999325</v>
      </c>
      <c r="FU121" s="227">
        <f>IF((RD[[#This Row],[220kV_Tx2_Ex]]-FD120)*800000&lt;=0,0,(RD[[#This Row],[220kV_Tx2_Ex]]-FD120)*800000)</f>
        <v>1070399.9999999951</v>
      </c>
      <c r="FV121" s="291">
        <f>IF((RD[[#This Row],[220kV_TL_TVM_Ex]]-FE120)*1600000&lt;=0,0,(RD[[#This Row],[220kV_TL_TVM_Ex]]-FE120)*1600000)</f>
        <v>1393600.0000000603</v>
      </c>
      <c r="FW121" s="291">
        <f>IF((RD[[#This Row],[220kV_C&amp;R_PQM_Ex]]-FF120)*1600000&lt;=0,"",(RD[[#This Row],[220kV_C&amp;R_PQM_Ex]]-FF120)*1600000)</f>
        <v>1396799.9999999846</v>
      </c>
      <c r="FX121" s="227">
        <f>IFERROR(IF((RD[[#This Row],[220KV_C&amp;R_PQM_Im]]-FG120)*1600000&lt;=0,0,(RD[[#This Row],[220KV_C&amp;R_PQM_Im]]-FG120)*1600000),"")</f>
        <v>0</v>
      </c>
      <c r="FY121" s="227" t="str">
        <f>IFERROR(IF((RD[[#This Row],[33kV_Aux1_Im]]-FH120)*1000&lt;=0,"",(RD[[#This Row],[33kV_Aux1_Im]]-FH120)*1000),"")</f>
        <v/>
      </c>
      <c r="FZ121" s="227">
        <f>IF((RD[[#This Row],[33kV_Aux2_Im]]-FI120)*1000&lt;=0,"",(RD[[#This Row],[33kV_Aux2_Im]]-FI120)*1000)</f>
        <v>340.00000000000341</v>
      </c>
      <c r="GA121" s="291">
        <f>IFERROR(RD[[#This Row],[33kV_OG1_Energy (MWh)]]+RD[[#This Row],[33kV_OG2_Energy (MWh)]],"")</f>
        <v>1407000</v>
      </c>
      <c r="GB121" s="291">
        <f>IFERROR(RD[[#This Row],[220kV_TL_TVM Energy (MWh)]]-RD[[#This Row],[220KV_C&amp;R_PQM_im (MWh)]],"")</f>
        <v>1393600.0000000603</v>
      </c>
      <c r="GC121" s="228">
        <f>IFERROR(RD[[#This Row],[33 kV Total Export (MWH)]]/RD[[#This Row],[220 KV Net Export (MWh)]]-1,"")</f>
        <v>9.6153846153408384E-3</v>
      </c>
      <c r="GD121" s="229">
        <f>IFERROR((RD[[#This Row],[Sunset Time (POA&lt;20 W/m2)]]-RD[[#This Row],[Sunrise Time (POA&gt;20 W/m2)]])*24,0)</f>
        <v>12</v>
      </c>
      <c r="GE121" s="230">
        <f>IFERROR(SUM(RD[[#This Row],[33 kV_Solar_F1_Energy (kWh)]:[33 kV_Solar_F4_Energy (MWh)]])+(RD[[#This Row],[33 kV_Wind_F3_Energy (MWh)]])-(RD[[#This Row],[33 kV Line Loss (%)]]*RD[[#This Row],[220 KV Net Export (MWh)]]),"")</f>
        <v>434125.00000006141</v>
      </c>
      <c r="GF121" s="57">
        <f t="shared" si="200"/>
        <v>447525.00000000099</v>
      </c>
      <c r="GG121" s="143">
        <v>170.27</v>
      </c>
      <c r="GH121" s="57">
        <f t="shared" si="206"/>
        <v>954524.99999999476</v>
      </c>
      <c r="GI121" s="8">
        <f>IFERROR(RD[[#This Row],[Wind Export (33 kV)]]*(1-RD[[#This Row],[33 kV Line Loss (%)]]),RD[[#This Row],[Wind Export (33 kV)]])</f>
        <v>945346.87500003655</v>
      </c>
      <c r="GJ121" s="370"/>
      <c r="GK121" s="370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64">
        <v>0.28125</v>
      </c>
      <c r="G122" s="364">
        <v>0.7715277777777777</v>
      </c>
      <c r="H122" s="365">
        <v>4074</v>
      </c>
      <c r="I122" s="365">
        <v>4095</v>
      </c>
      <c r="J122" s="365">
        <v>4079</v>
      </c>
      <c r="K122" s="365">
        <v>3897</v>
      </c>
      <c r="L122" s="365">
        <v>4050</v>
      </c>
      <c r="M122" s="365">
        <v>3993</v>
      </c>
      <c r="N122" s="365">
        <v>4180</v>
      </c>
      <c r="O122" s="365">
        <v>4086</v>
      </c>
      <c r="P122" s="365">
        <v>4058</v>
      </c>
      <c r="Q122" s="365">
        <v>4106</v>
      </c>
      <c r="R122" s="365">
        <v>3954</v>
      </c>
      <c r="S122" s="365">
        <v>3975</v>
      </c>
      <c r="T122" s="365">
        <v>3882</v>
      </c>
      <c r="U122" s="365">
        <v>4125</v>
      </c>
      <c r="V122" s="365">
        <v>2771</v>
      </c>
      <c r="W122" s="365">
        <v>2504</v>
      </c>
      <c r="X122" s="365">
        <v>2691</v>
      </c>
      <c r="Y122" s="365">
        <v>2568</v>
      </c>
      <c r="Z122" s="365">
        <v>4061</v>
      </c>
      <c r="AA122" s="365">
        <v>3996</v>
      </c>
      <c r="AB122" s="365">
        <v>3328</v>
      </c>
      <c r="AC122" s="365">
        <v>3752</v>
      </c>
      <c r="AD122" s="365">
        <v>4065</v>
      </c>
      <c r="AE122" s="365">
        <v>4203</v>
      </c>
      <c r="AF122" s="365">
        <v>3869</v>
      </c>
      <c r="AG122" s="365">
        <v>3910</v>
      </c>
      <c r="AH122" s="365">
        <v>3928</v>
      </c>
      <c r="AI122" s="365">
        <v>4237</v>
      </c>
      <c r="AJ122" s="365">
        <v>3882</v>
      </c>
      <c r="AK122" s="365">
        <v>3794</v>
      </c>
      <c r="AL122" s="365">
        <v>3490</v>
      </c>
      <c r="AM122" s="365">
        <v>3792</v>
      </c>
      <c r="AN122" s="365">
        <v>2692</v>
      </c>
      <c r="AO122" s="365">
        <v>2682</v>
      </c>
      <c r="AP122" s="365">
        <v>2368</v>
      </c>
      <c r="AQ122" s="365">
        <v>2388</v>
      </c>
      <c r="AR122" s="365">
        <v>2511</v>
      </c>
      <c r="AS122" s="365">
        <v>2592</v>
      </c>
      <c r="AT122" s="365">
        <v>2524</v>
      </c>
      <c r="AU122" s="365">
        <v>2572</v>
      </c>
      <c r="AV122" s="365">
        <v>2740</v>
      </c>
      <c r="AW122" s="365">
        <v>2599</v>
      </c>
      <c r="AX122" s="365">
        <v>2620</v>
      </c>
      <c r="AY122" s="365">
        <v>2700</v>
      </c>
      <c r="AZ122" s="365">
        <v>2843</v>
      </c>
      <c r="BA122" s="365">
        <v>830</v>
      </c>
      <c r="BB122" s="365">
        <v>2562</v>
      </c>
      <c r="BC122" s="365">
        <v>2597</v>
      </c>
      <c r="BD122" s="365">
        <v>2347</v>
      </c>
      <c r="BE122" s="365">
        <v>2506</v>
      </c>
      <c r="BF122" s="365">
        <v>2507</v>
      </c>
      <c r="BG122" s="365">
        <v>2508</v>
      </c>
      <c r="BH122" s="365">
        <v>2740</v>
      </c>
      <c r="BI122" s="365">
        <v>2269</v>
      </c>
      <c r="BJ122" s="365">
        <v>2439</v>
      </c>
      <c r="BK122" s="365">
        <v>2440</v>
      </c>
      <c r="BL122" s="365">
        <v>2587</v>
      </c>
      <c r="BM122" s="365">
        <v>2539</v>
      </c>
      <c r="BN122" s="365">
        <v>2262</v>
      </c>
      <c r="BO122" s="365">
        <v>2503</v>
      </c>
      <c r="BP122" s="365">
        <v>2438</v>
      </c>
      <c r="BQ122" s="365">
        <v>2424</v>
      </c>
      <c r="BR122" s="365">
        <v>2502</v>
      </c>
      <c r="BS122" s="365">
        <v>2743</v>
      </c>
      <c r="BT122" s="365">
        <v>3820</v>
      </c>
      <c r="BU122" s="365">
        <v>3612</v>
      </c>
      <c r="BV122" s="365">
        <v>3749</v>
      </c>
      <c r="BW122" s="365">
        <v>3618</v>
      </c>
      <c r="BX122" s="365">
        <v>3517</v>
      </c>
      <c r="BY122" s="365">
        <v>3179</v>
      </c>
      <c r="BZ122" s="365">
        <v>3658</v>
      </c>
      <c r="CA122" s="365">
        <v>3638</v>
      </c>
      <c r="CB122" s="365">
        <v>2769</v>
      </c>
      <c r="CC122" s="365">
        <v>2188</v>
      </c>
      <c r="CD122" s="365">
        <v>2744</v>
      </c>
      <c r="CE122" s="365">
        <v>1979</v>
      </c>
      <c r="CF122" s="365">
        <v>1432</v>
      </c>
      <c r="CG122" s="365">
        <v>1395</v>
      </c>
      <c r="CH122" s="126">
        <v>3818</v>
      </c>
      <c r="CI122" s="126">
        <v>4004</v>
      </c>
      <c r="CJ122" s="126">
        <v>3680</v>
      </c>
      <c r="CK122" s="126">
        <v>3745</v>
      </c>
      <c r="CL122" s="126">
        <v>3930</v>
      </c>
      <c r="CM122" s="126">
        <v>2337</v>
      </c>
      <c r="CN122" s="126">
        <v>2266</v>
      </c>
      <c r="CO122" s="126">
        <v>2427</v>
      </c>
      <c r="CP122" s="126">
        <v>2240</v>
      </c>
      <c r="CQ122" s="126">
        <v>2090</v>
      </c>
      <c r="CR122" s="126">
        <v>1822</v>
      </c>
      <c r="CS122" s="126">
        <v>2301</v>
      </c>
      <c r="CT122" s="126">
        <v>2295</v>
      </c>
      <c r="CU122" s="126">
        <v>2261</v>
      </c>
      <c r="CV122" s="126">
        <v>2780</v>
      </c>
      <c r="CW122" s="126">
        <v>1719</v>
      </c>
      <c r="CX122" s="126">
        <v>2595</v>
      </c>
      <c r="CY122" s="126">
        <v>2202</v>
      </c>
      <c r="CZ122" s="126">
        <v>2179</v>
      </c>
      <c r="DA122" s="126">
        <v>2768</v>
      </c>
      <c r="DB122" s="126">
        <v>3454</v>
      </c>
      <c r="DC122" s="126">
        <v>1473</v>
      </c>
      <c r="DD122" s="126">
        <v>1185</v>
      </c>
      <c r="DE122" s="126">
        <v>3613</v>
      </c>
      <c r="DF122" s="288">
        <v>2.0027937428340397</v>
      </c>
      <c r="DG122" s="288">
        <v>1.9789484568599729</v>
      </c>
      <c r="DH122" s="288">
        <v>1.7402897593659969</v>
      </c>
      <c r="DI122" s="288"/>
      <c r="DJ122" s="288"/>
      <c r="DK122" s="288">
        <v>0.34339726826968414</v>
      </c>
      <c r="DL122" s="288"/>
      <c r="DM122" s="288"/>
      <c r="DN122" s="288">
        <v>1.9933855077793521</v>
      </c>
      <c r="DO122" s="288">
        <v>1.9761232918434697</v>
      </c>
      <c r="DP122" s="288">
        <v>0.37693624596888242</v>
      </c>
      <c r="DQ122" s="288">
        <v>0.25994430693069309</v>
      </c>
      <c r="DR122" s="288">
        <v>22</v>
      </c>
      <c r="DS122" s="288"/>
      <c r="DT122" s="288">
        <v>30.971194200848675</v>
      </c>
      <c r="DU122" s="288"/>
      <c r="DV122" s="288">
        <v>91.5</v>
      </c>
      <c r="DW122" s="288"/>
      <c r="DX122" s="288">
        <v>42</v>
      </c>
      <c r="DY122" s="288"/>
      <c r="DZ122" s="288">
        <v>5.7</v>
      </c>
      <c r="EA122" s="288"/>
      <c r="EB122" s="288">
        <v>10.199999999999999</v>
      </c>
      <c r="EC122" s="288"/>
      <c r="ED122" s="367">
        <f>SUM(RD[[#This Row],[IS1_Inv1_M1]:[IS1_Inv1_M2]])</f>
        <v>8169</v>
      </c>
      <c r="EE122" s="367">
        <f>SUM(RD[[#This Row],[IS2_Inv1_M1]:[IS5_Inv1_M4]])</f>
        <v>58919</v>
      </c>
      <c r="EF122" s="367">
        <f>SUM(RD[[#This Row],[IS6_Inv1_M1]:[IS6_Inv2_M2]])+SUM(RD[[#This Row],[IS8_Inv1_M1]:[IS8_Inv4_M2]])</f>
        <v>46039</v>
      </c>
      <c r="EG122" s="367">
        <f>SUM(RD[[#This Row],[IS7_Inv1_M1]:[IS7_Inv1_M2]])</f>
        <v>8268</v>
      </c>
      <c r="EH122" s="367">
        <f>SUM(RD[[#This Row],[IS9_Inv1_M1]:[IS12_Inv2_M4]])</f>
        <v>79574</v>
      </c>
      <c r="EI122" s="367">
        <f>SUM(RD[[#This Row],[IS13_Inv1_M1]:[IS14_Inv1_M4]])</f>
        <v>38471</v>
      </c>
      <c r="EJ122" s="367">
        <f>SUM(RD[[#This Row],[IS15_Inv1_M1]:[IS15_Inv2_M1]])</f>
        <v>2827</v>
      </c>
      <c r="EK122" s="127">
        <f>SUM(RD[[#This Row],[IS16_Inv1_M1]:[IS17_Inv2_M2]])</f>
        <v>21514</v>
      </c>
      <c r="EL122" s="127">
        <f>SUM(RD[[#This Row],[IS18_Inv1_M1]:[IS19_Inv2_M3]])</f>
        <v>31945</v>
      </c>
      <c r="EM122" s="127">
        <f>SUM(RD[[#This Row],[IS20_Inv1_M1]:[IS20_Inv2_M2]])</f>
        <v>9725</v>
      </c>
      <c r="EN122" s="367">
        <f>SUM(RD[[#This Row],[O2R4_P1]:[O2R22_P3]])</f>
        <v>305451</v>
      </c>
      <c r="EO122" s="127">
        <f>IFERROR(AVERAGEIF(RD[[#This Row],[POA_UP_MCR (KWh/m2)]:[POA_UP_Ph3 (KWh/m2)2]],"&lt;&gt;0",RD[[#This Row],[POA_UP_MCR (KWh/m2)]:[POA_UP_Ph3 (KWh/m2)2]]),"")</f>
        <v>1.9073439863533366</v>
      </c>
      <c r="EP122" s="127">
        <f>IFERROR(AVERAGEIF(RD[[#This Row],[POA_Down_MCR (KWh/m2)]:[POA_Down_Ph3 (KWh/m2)22]],"&lt;&gt;0",RD[[#This Row],[POA_Down_MCR (KWh/m2)]:[POA_Down_Ph3 (KWh/m2)22]]),"")</f>
        <v>0.34339726826968414</v>
      </c>
      <c r="EQ122" s="127">
        <f>IFERROR(AVERAGEIF(RD[[#This Row],[GHI_UP_MCR (KWh/m2)]:[GHI_UP_IS1 (KWh/m2)]],"&lt;&gt;0",RD[[#This Row],[GHI_UP_MCR (KWh/m2)]:[GHI_UP_IS1 (KWh/m2)]]),"")</f>
        <v>1.9847543998114108</v>
      </c>
      <c r="ER122" s="127">
        <f>IFERROR(AVERAGEIF(RD[[#This Row],[GHI_Down_MCR (KWh/m2)]:[GHI_Down_IS1 (KWh/m2)]],"&lt;&gt;0",RD[[#This Row],[GHI_Down_MCR (KWh/m2)]:[GHI_Down_IS1 (KWh/m2)]]),"")</f>
        <v>0.31844027644978778</v>
      </c>
      <c r="ES122" s="128">
        <v>701.83199999999999</v>
      </c>
      <c r="ET122" s="128">
        <v>988.41</v>
      </c>
      <c r="EU122" s="128">
        <v>125.604</v>
      </c>
      <c r="EV122" s="128">
        <v>381.39600000000002</v>
      </c>
      <c r="EW122" s="128">
        <v>234.989</v>
      </c>
      <c r="EX122" s="128">
        <v>336.05200000000002</v>
      </c>
      <c r="EY122" s="128"/>
      <c r="EZ122" s="128">
        <v>127.035</v>
      </c>
      <c r="FA122" s="128">
        <v>225442</v>
      </c>
      <c r="FB122" s="128">
        <v>317605</v>
      </c>
      <c r="FC122" s="128">
        <v>166.69800000000001</v>
      </c>
      <c r="FD122" s="128">
        <v>155.23400000000001</v>
      </c>
      <c r="FE122" s="128">
        <v>336.78899999999999</v>
      </c>
      <c r="FF122" s="128">
        <v>161.93199999999999</v>
      </c>
      <c r="FG122" s="128">
        <v>0.123</v>
      </c>
      <c r="FH122" s="128">
        <v>0</v>
      </c>
      <c r="FI122" s="128">
        <v>252.149</v>
      </c>
      <c r="FJ122" s="291">
        <f>IF((RD[[#This Row],[33 kV_Wind_F1_Ex]]-ES121)*165000&lt;=0,"",(RD[[#This Row],[33 kV_Wind_F1_Ex]]-ES121)*165000)</f>
        <v>436920.00000000407</v>
      </c>
      <c r="FK122" s="291" t="str">
        <f>IF((RD[[#This Row],[33 kV_Wind_F2_Ex]]-ET121)*165000&lt;=0,"",(RD[[#This Row],[33 kV_Wind_F2_Ex]]-ET121)*165000)</f>
        <v/>
      </c>
      <c r="FL122" s="131">
        <f>IF((RD[[#This Row],[33 kV_Wind_F3_Ex]]-EU121)*225000&lt;=0,"",(RD[[#This Row],[33 kV_Wind_F3_Ex]]-EU121)*225000)</f>
        <v>80099.999999998778</v>
      </c>
      <c r="FM122" s="131">
        <f>IF((RD[[#This Row],[33 kV_Wind_F4_Ex]]-EV121)*165000&lt;=0,"",(RD[[#This Row],[33 kV_Wind_F4_Ex]]-EV121)*165000)</f>
        <v>476190.00000000396</v>
      </c>
      <c r="FN122" s="227">
        <f>IF((RD[[#This Row],[33 kV_Solar_F1_Ex]]-EW121)*225000&lt;=0,"",(RD[[#This Row],[33 kV_Solar_F1_Ex]]-EW121)*225000)</f>
        <v>85950.00000000112</v>
      </c>
      <c r="FO122" s="132">
        <f>IF((RD[[#This Row],[33kV_Solar_F2_Ex]]-EX121)*225000&lt;=0,"",(RD[[#This Row],[33kV_Solar_F2_Ex]]-EX121)*225000)</f>
        <v>66825.000000005733</v>
      </c>
      <c r="FP122" s="369"/>
      <c r="FQ122" s="131">
        <f>IF((RD[[#This Row],[33kV_Solar_F4_Ex]]-EZ121)*225000&lt;=0,"",(RD[[#This Row],[33kV_Solar_F4_Ex]]-EZ121)*225000)</f>
        <v>71549.99999999952</v>
      </c>
      <c r="FR122" s="291">
        <f>IF((RD[[#This Row],[33kV_OG1_Ex]]-FA121)*1000&lt;=0,0,(RD[[#This Row],[33kV_OG1_Ex]]-FA121)*1000)</f>
        <v>225000</v>
      </c>
      <c r="FS122" s="227">
        <f>IFERROR(IF((RD[[#This Row],[33kV_OG2_Ex]]-FB121)*1000&lt;=0,0,(RD[[#This Row],[33kV_OG2_Ex]]-FB121)*1000),0)</f>
        <v>987000</v>
      </c>
      <c r="FT122" s="132">
        <f>IF((RD[[#This Row],[220kV_TX1_Ex]]-FC121)*800000&lt;=0,0,(RD[[#This Row],[220kV_TX1_Ex]]-FC121)*800000)</f>
        <v>222400.00000001601</v>
      </c>
      <c r="FU122" s="227">
        <f>IF((RD[[#This Row],[220kV_Tx2_Ex]]-FD121)*800000&lt;=0,0,(RD[[#This Row],[220kV_Tx2_Ex]]-FD121)*800000)</f>
        <v>977600.00000000675</v>
      </c>
      <c r="FV122" s="291">
        <f>IF((RD[[#This Row],[220kV_TL_TVM_Ex]]-FE121)*1600000&lt;=0,0,(RD[[#This Row],[220kV_TL_TVM_Ex]]-FE121)*1600000)</f>
        <v>1209599.9999999548</v>
      </c>
      <c r="FW122" s="291">
        <f>IF((RD[[#This Row],[220kV_C&amp;R_PQM_Ex]]-FF121)*1600000&lt;=0,"",(RD[[#This Row],[220kV_C&amp;R_PQM_Ex]]-FF121)*1600000)</f>
        <v>1207999.9999999928</v>
      </c>
      <c r="FX122" s="227">
        <f>IFERROR(IF((RD[[#This Row],[220KV_C&amp;R_PQM_Im]]-FG121)*1600000&lt;=0,0,(RD[[#This Row],[220KV_C&amp;R_PQM_Im]]-FG121)*1600000),"")</f>
        <v>0</v>
      </c>
      <c r="FY122" s="227" t="str">
        <f>IFERROR(IF((RD[[#This Row],[33kV_Aux1_Im]]-FH121)*1000&lt;=0,"",(RD[[#This Row],[33kV_Aux1_Im]]-FH121)*1000),"")</f>
        <v/>
      </c>
      <c r="FZ122" s="227">
        <f>IF((RD[[#This Row],[33kV_Aux2_Im]]-FI121)*1000&lt;=0,"",(RD[[#This Row],[33kV_Aux2_Im]]-FI121)*1000)</f>
        <v>340.00000000000341</v>
      </c>
      <c r="GA122" s="291">
        <f>IFERROR(RD[[#This Row],[33kV_OG1_Energy (MWh)]]+RD[[#This Row],[33kV_OG2_Energy (MWh)]],"")</f>
        <v>1212000</v>
      </c>
      <c r="GB122" s="291">
        <f>IFERROR(RD[[#This Row],[220kV_TL_TVM Energy (MWh)]]-RD[[#This Row],[220KV_C&amp;R_PQM_im (MWh)]],"")</f>
        <v>1209599.9999999548</v>
      </c>
      <c r="GC122" s="228">
        <f>IFERROR(RD[[#This Row],[33 kV Total Export (MWH)]]/RD[[#This Row],[220 KV Net Export (MWh)]]-1,"")</f>
        <v>1.9841269841645026E-3</v>
      </c>
      <c r="GD122" s="229">
        <f>IFERROR((RD[[#This Row],[Sunset Time (POA&lt;20 W/m2)]]-RD[[#This Row],[Sunrise Time (POA&gt;20 W/m2)]])*24,0)</f>
        <v>11.766666666666666</v>
      </c>
      <c r="GE122" s="230">
        <f>IFERROR(SUM(RD[[#This Row],[33 kV_Solar_F1_Energy (kWh)]:[33 kV_Solar_F4_Energy (MWh)]])+(RD[[#This Row],[33 kV_Wind_F3_Energy (MWh)]])-(RD[[#This Row],[33 kV Line Loss (%)]]*RD[[#This Row],[220 KV Net Export (MWh)]]),"")</f>
        <v>302024.99999995989</v>
      </c>
      <c r="GF122" s="57">
        <f t="shared" si="200"/>
        <v>304425.00000000512</v>
      </c>
      <c r="GG122" s="143">
        <v>170.27</v>
      </c>
      <c r="GH122" s="57">
        <f t="shared" si="206"/>
        <v>913110.00000000803</v>
      </c>
      <c r="GI122" s="8">
        <f>IFERROR(RD[[#This Row],[Wind Export (33 kV)]]*(1-RD[[#This Row],[33 kV Line Loss (%)]]),RD[[#This Row],[Wind Export (33 kV)]])</f>
        <v>911298.27380949759</v>
      </c>
      <c r="GJ122" s="370"/>
      <c r="GK122" s="370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64">
        <v>0.27777777777777779</v>
      </c>
      <c r="G123" s="364">
        <v>0.7715277777777777</v>
      </c>
      <c r="H123" s="365">
        <v>5946</v>
      </c>
      <c r="I123" s="365">
        <v>5951</v>
      </c>
      <c r="J123" s="365">
        <v>5890</v>
      </c>
      <c r="K123" s="365">
        <v>5626</v>
      </c>
      <c r="L123" s="365">
        <v>5843</v>
      </c>
      <c r="M123" s="365">
        <v>5735</v>
      </c>
      <c r="N123" s="365">
        <v>6057</v>
      </c>
      <c r="O123" s="365">
        <v>5935</v>
      </c>
      <c r="P123" s="365">
        <v>5864</v>
      </c>
      <c r="Q123" s="365">
        <v>5947</v>
      </c>
      <c r="R123" s="365">
        <v>5694</v>
      </c>
      <c r="S123" s="365">
        <v>5746</v>
      </c>
      <c r="T123" s="365">
        <v>5591</v>
      </c>
      <c r="U123" s="365">
        <v>5941</v>
      </c>
      <c r="V123" s="365">
        <v>4046</v>
      </c>
      <c r="W123" s="365">
        <v>3707</v>
      </c>
      <c r="X123" s="365">
        <v>3942</v>
      </c>
      <c r="Y123" s="365">
        <v>3771</v>
      </c>
      <c r="Z123" s="365">
        <v>5969</v>
      </c>
      <c r="AA123" s="365">
        <v>5820</v>
      </c>
      <c r="AB123" s="365">
        <v>4836</v>
      </c>
      <c r="AC123" s="365">
        <v>5347</v>
      </c>
      <c r="AD123" s="365">
        <v>6007</v>
      </c>
      <c r="AE123" s="365">
        <v>6210</v>
      </c>
      <c r="AF123" s="365">
        <v>6160</v>
      </c>
      <c r="AG123" s="365">
        <v>6209</v>
      </c>
      <c r="AH123" s="365">
        <v>5666</v>
      </c>
      <c r="AI123" s="365">
        <v>6097</v>
      </c>
      <c r="AJ123" s="365">
        <v>5623</v>
      </c>
      <c r="AK123" s="365">
        <v>5497</v>
      </c>
      <c r="AL123" s="365">
        <v>5072</v>
      </c>
      <c r="AM123" s="365">
        <v>5513</v>
      </c>
      <c r="AN123" s="365">
        <v>4332</v>
      </c>
      <c r="AO123" s="365">
        <v>4326</v>
      </c>
      <c r="AP123" s="365">
        <v>3833</v>
      </c>
      <c r="AQ123" s="365">
        <v>3879</v>
      </c>
      <c r="AR123" s="365">
        <v>4075</v>
      </c>
      <c r="AS123" s="365">
        <v>4196</v>
      </c>
      <c r="AT123" s="365">
        <v>4081</v>
      </c>
      <c r="AU123" s="365">
        <v>4134</v>
      </c>
      <c r="AV123" s="365">
        <v>4410</v>
      </c>
      <c r="AW123" s="365">
        <v>4175</v>
      </c>
      <c r="AX123" s="365">
        <v>4189</v>
      </c>
      <c r="AY123" s="365">
        <v>4114</v>
      </c>
      <c r="AZ123" s="365">
        <v>4546</v>
      </c>
      <c r="BA123" s="365">
        <v>1384</v>
      </c>
      <c r="BB123" s="365">
        <v>4099</v>
      </c>
      <c r="BC123" s="365">
        <v>4169</v>
      </c>
      <c r="BD123" s="365">
        <v>3764</v>
      </c>
      <c r="BE123" s="365">
        <v>3996</v>
      </c>
      <c r="BF123" s="365">
        <v>4015</v>
      </c>
      <c r="BG123" s="365">
        <v>3992</v>
      </c>
      <c r="BH123" s="365">
        <v>4358</v>
      </c>
      <c r="BI123" s="365">
        <v>3623</v>
      </c>
      <c r="BJ123" s="365">
        <v>3873</v>
      </c>
      <c r="BK123" s="365">
        <v>3885</v>
      </c>
      <c r="BL123" s="365">
        <v>4123</v>
      </c>
      <c r="BM123" s="365">
        <v>4020</v>
      </c>
      <c r="BN123" s="365">
        <v>3594</v>
      </c>
      <c r="BO123" s="365">
        <v>3969</v>
      </c>
      <c r="BP123" s="365">
        <v>3845</v>
      </c>
      <c r="BQ123" s="365">
        <v>3832</v>
      </c>
      <c r="BR123" s="365">
        <v>3964</v>
      </c>
      <c r="BS123" s="365">
        <v>4346</v>
      </c>
      <c r="BT123" s="365">
        <v>6049</v>
      </c>
      <c r="BU123" s="365">
        <v>5716</v>
      </c>
      <c r="BV123" s="365">
        <v>5980</v>
      </c>
      <c r="BW123" s="365">
        <v>5821</v>
      </c>
      <c r="BX123" s="365">
        <v>5683</v>
      </c>
      <c r="BY123" s="365">
        <v>5115</v>
      </c>
      <c r="BZ123" s="365">
        <v>6004</v>
      </c>
      <c r="CA123" s="365">
        <v>5823</v>
      </c>
      <c r="CB123" s="365">
        <v>4578</v>
      </c>
      <c r="CC123" s="365">
        <v>3641</v>
      </c>
      <c r="CD123" s="365">
        <v>4550</v>
      </c>
      <c r="CE123" s="365">
        <v>3315</v>
      </c>
      <c r="CF123" s="365">
        <v>2365</v>
      </c>
      <c r="CG123" s="365">
        <v>2308</v>
      </c>
      <c r="CH123" s="126">
        <v>6095</v>
      </c>
      <c r="CI123" s="126">
        <v>6253</v>
      </c>
      <c r="CJ123" s="126">
        <v>5839</v>
      </c>
      <c r="CK123" s="126">
        <v>6043</v>
      </c>
      <c r="CL123" s="126">
        <v>6163</v>
      </c>
      <c r="CM123" s="126">
        <v>3688</v>
      </c>
      <c r="CN123" s="126">
        <v>3664</v>
      </c>
      <c r="CO123" s="126">
        <v>3927</v>
      </c>
      <c r="CP123" s="126">
        <v>3642</v>
      </c>
      <c r="CQ123" s="126">
        <v>3422</v>
      </c>
      <c r="CR123" s="126">
        <v>2979</v>
      </c>
      <c r="CS123" s="126">
        <v>3738</v>
      </c>
      <c r="CT123" s="126">
        <v>3712</v>
      </c>
      <c r="CU123" s="126">
        <v>3655</v>
      </c>
      <c r="CV123" s="126">
        <v>4490</v>
      </c>
      <c r="CW123" s="126">
        <v>2791</v>
      </c>
      <c r="CX123" s="126">
        <v>4099</v>
      </c>
      <c r="CY123" s="126">
        <v>3568</v>
      </c>
      <c r="CZ123" s="126">
        <v>3643</v>
      </c>
      <c r="DA123" s="126">
        <v>4417</v>
      </c>
      <c r="DB123" s="126">
        <v>5565</v>
      </c>
      <c r="DC123" s="126">
        <v>2438</v>
      </c>
      <c r="DD123" s="126">
        <v>1887</v>
      </c>
      <c r="DE123" s="126">
        <v>5712</v>
      </c>
      <c r="DF123" s="288">
        <v>3.118412879915732</v>
      </c>
      <c r="DG123" s="288">
        <v>3.0441812844101159</v>
      </c>
      <c r="DH123" s="288">
        <v>2.9123170193853425</v>
      </c>
      <c r="DI123" s="288"/>
      <c r="DJ123" s="288"/>
      <c r="DK123" s="288">
        <v>0.53625028019662913</v>
      </c>
      <c r="DL123" s="288"/>
      <c r="DM123" s="288"/>
      <c r="DN123" s="288">
        <v>3.1011716382008427</v>
      </c>
      <c r="DO123" s="288">
        <v>3.0441812844101159</v>
      </c>
      <c r="DP123" s="288">
        <v>0.60010019389044966</v>
      </c>
      <c r="DQ123" s="288">
        <v>0.40731945084269694</v>
      </c>
      <c r="DR123" s="288">
        <v>22</v>
      </c>
      <c r="DS123" s="288"/>
      <c r="DT123" s="288">
        <v>34.748416053370811</v>
      </c>
      <c r="DU123" s="288"/>
      <c r="DV123" s="288">
        <v>91.5</v>
      </c>
      <c r="DW123" s="288"/>
      <c r="DX123" s="288">
        <v>0</v>
      </c>
      <c r="DY123" s="288"/>
      <c r="DZ123" s="288">
        <v>7.5</v>
      </c>
      <c r="EA123" s="288"/>
      <c r="EB123" s="288">
        <v>14</v>
      </c>
      <c r="EC123" s="288"/>
      <c r="ED123" s="367">
        <f>SUM(RD[[#This Row],[IS1_Inv1_M1]:[IS1_Inv1_M2]])</f>
        <v>11897</v>
      </c>
      <c r="EE123" s="367">
        <f>SUM(RD[[#This Row],[IS2_Inv1_M1]:[IS5_Inv1_M4]])</f>
        <v>85335</v>
      </c>
      <c r="EF123" s="367">
        <f>SUM(RD[[#This Row],[IS6_Inv1_M1]:[IS6_Inv2_M2]])+SUM(RD[[#This Row],[IS8_Inv1_M1]:[IS8_Inv4_M2]])</f>
        <v>67809</v>
      </c>
      <c r="EG123" s="367">
        <f>SUM(RD[[#This Row],[IS7_Inv1_M1]:[IS7_Inv1_M2]])</f>
        <v>12217</v>
      </c>
      <c r="EH123" s="367">
        <f>SUM(RD[[#This Row],[IS9_Inv1_M1]:[IS12_Inv2_M4]])</f>
        <v>127141</v>
      </c>
      <c r="EI123" s="367">
        <f>SUM(RD[[#This Row],[IS13_Inv1_M1]:[IS14_Inv1_M4]])</f>
        <v>62275</v>
      </c>
      <c r="EJ123" s="367">
        <f>SUM(RD[[#This Row],[IS15_Inv1_M1]:[IS15_Inv2_M1]])</f>
        <v>4673</v>
      </c>
      <c r="EK123" s="127">
        <f>SUM(RD[[#This Row],[IS16_Inv1_M1]:[IS17_Inv2_M2]])</f>
        <v>34081</v>
      </c>
      <c r="EL123" s="127">
        <f>SUM(RD[[#This Row],[IS18_Inv1_M1]:[IS19_Inv2_M3]])</f>
        <v>51747</v>
      </c>
      <c r="EM123" s="127">
        <f>SUM(RD[[#This Row],[IS20_Inv1_M1]:[IS20_Inv2_M2]])</f>
        <v>15602</v>
      </c>
      <c r="EN123" s="367">
        <f>SUM(RD[[#This Row],[O2R4_P1]:[O2R22_P3]])</f>
        <v>472777</v>
      </c>
      <c r="EO123" s="127">
        <f>IFERROR(AVERAGEIF(RD[[#This Row],[POA_UP_MCR (KWh/m2)]:[POA_UP_Ph3 (KWh/m2)2]],"&lt;&gt;0",RD[[#This Row],[POA_UP_MCR (KWh/m2)]:[POA_UP_Ph3 (KWh/m2)2]]),"")</f>
        <v>3.024970394570397</v>
      </c>
      <c r="EP123" s="127">
        <f>IFERROR(AVERAGEIF(RD[[#This Row],[POA_Down_MCR (KWh/m2)]:[POA_Down_Ph3 (KWh/m2)22]],"&lt;&gt;0",RD[[#This Row],[POA_Down_MCR (KWh/m2)]:[POA_Down_Ph3 (KWh/m2)22]]),"")</f>
        <v>0.53625028019662913</v>
      </c>
      <c r="EQ123" s="127">
        <f>IFERROR(AVERAGEIF(RD[[#This Row],[GHI_UP_MCR (KWh/m2)]:[GHI_UP_IS1 (KWh/m2)]],"&lt;&gt;0",RD[[#This Row],[GHI_UP_MCR (KWh/m2)]:[GHI_UP_IS1 (KWh/m2)]]),"")</f>
        <v>3.0726764613054796</v>
      </c>
      <c r="ER123" s="127">
        <f>IFERROR(AVERAGEIF(RD[[#This Row],[GHI_Down_MCR (KWh/m2)]:[GHI_Down_IS1 (KWh/m2)]],"&lt;&gt;0",RD[[#This Row],[GHI_Down_MCR (KWh/m2)]:[GHI_Down_IS1 (KWh/m2)]]),"")</f>
        <v>0.50370982236657325</v>
      </c>
      <c r="ES123" s="128">
        <v>704.93700000000001</v>
      </c>
      <c r="ET123" s="128">
        <v>988.41</v>
      </c>
      <c r="EU123" s="128">
        <v>126.157</v>
      </c>
      <c r="EV123" s="128">
        <v>384.755</v>
      </c>
      <c r="EW123" s="128">
        <v>235.565</v>
      </c>
      <c r="EX123" s="128">
        <v>336.48200000000003</v>
      </c>
      <c r="EY123" s="128"/>
      <c r="EZ123" s="128">
        <v>127.542</v>
      </c>
      <c r="FA123" s="128">
        <v>225782</v>
      </c>
      <c r="FB123" s="128">
        <v>318797</v>
      </c>
      <c r="FC123" s="128">
        <v>167.11799999999999</v>
      </c>
      <c r="FD123" s="128">
        <v>156.709</v>
      </c>
      <c r="FE123" s="128">
        <v>337.74</v>
      </c>
      <c r="FF123" s="128">
        <v>162.88499999999999</v>
      </c>
      <c r="FG123" s="128">
        <v>0.123</v>
      </c>
      <c r="FH123" s="128">
        <v>0</v>
      </c>
      <c r="FI123" s="128">
        <v>252.489</v>
      </c>
      <c r="FJ123" s="291">
        <f>IF((RD[[#This Row],[33 kV_Wind_F1_Ex]]-ES122)*165000&lt;=0,"",(RD[[#This Row],[33 kV_Wind_F1_Ex]]-ES122)*165000)</f>
        <v>512325.00000000303</v>
      </c>
      <c r="FK123" s="291" t="str">
        <f>IF((RD[[#This Row],[33 kV_Wind_F2_Ex]]-ET122)*165000&lt;=0,"",(RD[[#This Row],[33 kV_Wind_F2_Ex]]-ET122)*165000)</f>
        <v/>
      </c>
      <c r="FL123" s="131">
        <f>IF((RD[[#This Row],[33 kV_Wind_F3_Ex]]-EU122)*225000&lt;=0,"",(RD[[#This Row],[33 kV_Wind_F3_Ex]]-EU122)*225000)</f>
        <v>124424.99999999939</v>
      </c>
      <c r="FM123" s="131">
        <f>IF((RD[[#This Row],[33 kV_Wind_F4_Ex]]-EV122)*165000&lt;=0,"",(RD[[#This Row],[33 kV_Wind_F4_Ex]]-EV122)*165000)</f>
        <v>554234.99999999674</v>
      </c>
      <c r="FN123" s="227">
        <f>IF((RD[[#This Row],[33 kV_Solar_F1_Ex]]-EW122)*225000&lt;=0,"",(RD[[#This Row],[33 kV_Solar_F1_Ex]]-EW122)*225000)</f>
        <v>129599.99999999852</v>
      </c>
      <c r="FO123" s="132">
        <f>IF((RD[[#This Row],[33kV_Solar_F2_Ex]]-EX122)*225000&lt;=0,"",(RD[[#This Row],[33kV_Solar_F2_Ex]]-EX122)*225000)</f>
        <v>96750.000000001528</v>
      </c>
      <c r="FP123" s="369"/>
      <c r="FQ123" s="131">
        <f>IF((RD[[#This Row],[33kV_Solar_F4_Ex]]-EZ122)*225000&lt;=0,"",(RD[[#This Row],[33kV_Solar_F4_Ex]]-EZ122)*225000)</f>
        <v>114075.00000000112</v>
      </c>
      <c r="FR123" s="291">
        <f>IF((RD[[#This Row],[33kV_OG1_Ex]]-FA122)*1000&lt;=0,0,(RD[[#This Row],[33kV_OG1_Ex]]-FA122)*1000)</f>
        <v>340000</v>
      </c>
      <c r="FS123" s="227">
        <f>IFERROR(IF((RD[[#This Row],[33kV_OG2_Ex]]-FB122)*1000&lt;=0,0,(RD[[#This Row],[33kV_OG2_Ex]]-FB122)*1000),0)</f>
        <v>1192000</v>
      </c>
      <c r="FT123" s="132">
        <f>IF((RD[[#This Row],[220kV_TX1_Ex]]-FC122)*800000&lt;=0,0,(RD[[#This Row],[220kV_TX1_Ex]]-FC122)*800000)</f>
        <v>335999.99999998999</v>
      </c>
      <c r="FU123" s="227">
        <f>IF((RD[[#This Row],[220kV_Tx2_Ex]]-FD122)*800000&lt;=0,0,(RD[[#This Row],[220kV_Tx2_Ex]]-FD122)*800000)</f>
        <v>1179999.9999999953</v>
      </c>
      <c r="FV123" s="291">
        <f>IF((RD[[#This Row],[220kV_TL_TVM_Ex]]-FE122)*1600000&lt;=0,0,(RD[[#This Row],[220kV_TL_TVM_Ex]]-FE122)*1600000)</f>
        <v>1521600.0000000349</v>
      </c>
      <c r="FW123" s="291">
        <f>IF((RD[[#This Row],[220kV_C&amp;R_PQM_Ex]]-FF122)*1600000&lt;=0,"",(RD[[#This Row],[220kV_C&amp;R_PQM_Ex]]-FF122)*1600000)</f>
        <v>1524800.0000000047</v>
      </c>
      <c r="FX123" s="227">
        <f>IFERROR(IF((RD[[#This Row],[220KV_C&amp;R_PQM_Im]]-FG122)*1600000&lt;=0,0,(RD[[#This Row],[220KV_C&amp;R_PQM_Im]]-FG122)*1600000),"")</f>
        <v>0</v>
      </c>
      <c r="FY123" s="227" t="str">
        <f>IFERROR(IF((RD[[#This Row],[33kV_Aux1_Im]]-FH122)*1000&lt;=0,"",(RD[[#This Row],[33kV_Aux1_Im]]-FH122)*1000),"")</f>
        <v/>
      </c>
      <c r="FZ123" s="227">
        <f>IF((RD[[#This Row],[33kV_Aux2_Im]]-FI122)*1000&lt;=0,"",(RD[[#This Row],[33kV_Aux2_Im]]-FI122)*1000)</f>
        <v>340.00000000000341</v>
      </c>
      <c r="GA123" s="291">
        <f>IFERROR(RD[[#This Row],[33kV_OG1_Energy (MWh)]]+RD[[#This Row],[33kV_OG2_Energy (MWh)]],"")</f>
        <v>1532000</v>
      </c>
      <c r="GB123" s="291">
        <f>IFERROR(RD[[#This Row],[220kV_TL_TVM Energy (MWh)]]-RD[[#This Row],[220KV_C&amp;R_PQM_im (MWh)]],"")</f>
        <v>1521600.0000000349</v>
      </c>
      <c r="GC123" s="228">
        <f>IFERROR(RD[[#This Row],[33 kV Total Export (MWH)]]/RD[[#This Row],[220 KV Net Export (MWh)]]-1,"")</f>
        <v>6.8349106203764443E-3</v>
      </c>
      <c r="GD123" s="229">
        <f>IFERROR((RD[[#This Row],[Sunset Time (POA&lt;20 W/m2)]]-RD[[#This Row],[Sunrise Time (POA&gt;20 W/m2)]])*24,0)</f>
        <v>11.849999999999998</v>
      </c>
      <c r="GE123" s="230">
        <f>IFERROR(SUM(RD[[#This Row],[33 kV_Solar_F1_Energy (kWh)]:[33 kV_Solar_F4_Energy (MWh)]])+(RD[[#This Row],[33 kV_Wind_F3_Energy (MWh)]])-(RD[[#This Row],[33 kV Line Loss (%)]]*RD[[#This Row],[220 KV Net Export (MWh)]]),"")</f>
        <v>454450.00000003556</v>
      </c>
      <c r="GF123" s="57">
        <f t="shared" si="200"/>
        <v>464850.00000000052</v>
      </c>
      <c r="GG123" s="143">
        <v>170.88</v>
      </c>
      <c r="GH123" s="57">
        <f t="shared" si="206"/>
        <v>1066559.9999999998</v>
      </c>
      <c r="GI123" s="8">
        <f>IFERROR(RD[[#This Row],[Wind Export (33 kV)]]*(1-RD[[#This Row],[33 kV Line Loss (%)]]),RD[[#This Row],[Wind Export (33 kV)]])</f>
        <v>1059270.1577287312</v>
      </c>
      <c r="GJ123" s="370"/>
      <c r="GK123" s="370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64">
        <v>0.2673611111111111</v>
      </c>
      <c r="G124" s="364">
        <v>0.76875000000000004</v>
      </c>
      <c r="H124" s="365">
        <v>5669</v>
      </c>
      <c r="I124" s="365">
        <v>5718</v>
      </c>
      <c r="J124" s="365">
        <v>5683</v>
      </c>
      <c r="K124" s="365">
        <v>5422</v>
      </c>
      <c r="L124" s="365">
        <v>5636</v>
      </c>
      <c r="M124" s="365">
        <v>5570</v>
      </c>
      <c r="N124" s="365">
        <v>5821</v>
      </c>
      <c r="O124" s="365">
        <v>5706</v>
      </c>
      <c r="P124" s="365">
        <v>5649</v>
      </c>
      <c r="Q124" s="365">
        <v>5719</v>
      </c>
      <c r="R124" s="365">
        <v>5515</v>
      </c>
      <c r="S124" s="365">
        <v>5551</v>
      </c>
      <c r="T124" s="365">
        <v>5412</v>
      </c>
      <c r="U124" s="365">
        <v>5746</v>
      </c>
      <c r="V124" s="365">
        <v>3924</v>
      </c>
      <c r="W124" s="365">
        <v>3655</v>
      </c>
      <c r="X124" s="365">
        <v>3813</v>
      </c>
      <c r="Y124" s="365">
        <v>3641</v>
      </c>
      <c r="Z124" s="365">
        <v>5676</v>
      </c>
      <c r="AA124" s="365">
        <v>5561</v>
      </c>
      <c r="AB124" s="365">
        <v>4646</v>
      </c>
      <c r="AC124" s="365">
        <v>5095</v>
      </c>
      <c r="AD124" s="365">
        <v>5676</v>
      </c>
      <c r="AE124" s="365">
        <v>5869</v>
      </c>
      <c r="AF124" s="365">
        <v>5929</v>
      </c>
      <c r="AG124" s="365">
        <v>6109</v>
      </c>
      <c r="AH124" s="365">
        <v>5519</v>
      </c>
      <c r="AI124" s="365">
        <v>5938</v>
      </c>
      <c r="AJ124" s="365">
        <v>5481</v>
      </c>
      <c r="AK124" s="365">
        <v>5357</v>
      </c>
      <c r="AL124" s="365">
        <v>4925</v>
      </c>
      <c r="AM124" s="365">
        <v>5306</v>
      </c>
      <c r="AN124" s="365">
        <v>4099</v>
      </c>
      <c r="AO124" s="365">
        <v>4102</v>
      </c>
      <c r="AP124" s="365">
        <v>3654</v>
      </c>
      <c r="AQ124" s="365">
        <v>3709</v>
      </c>
      <c r="AR124" s="365">
        <v>3887</v>
      </c>
      <c r="AS124" s="365">
        <v>3993</v>
      </c>
      <c r="AT124" s="365">
        <v>3878</v>
      </c>
      <c r="AU124" s="365">
        <v>3918</v>
      </c>
      <c r="AV124" s="365">
        <v>4158</v>
      </c>
      <c r="AW124" s="365">
        <v>3946</v>
      </c>
      <c r="AX124" s="365">
        <v>3961</v>
      </c>
      <c r="AY124" s="365">
        <v>4074</v>
      </c>
      <c r="AZ124" s="365">
        <v>4301</v>
      </c>
      <c r="BA124" s="365">
        <v>1309</v>
      </c>
      <c r="BB124" s="365">
        <v>3882</v>
      </c>
      <c r="BC124" s="365">
        <v>3937</v>
      </c>
      <c r="BD124" s="365">
        <v>3562</v>
      </c>
      <c r="BE124" s="365">
        <v>3773</v>
      </c>
      <c r="BF124" s="365">
        <v>3860</v>
      </c>
      <c r="BG124" s="365">
        <v>3784</v>
      </c>
      <c r="BH124" s="365">
        <v>4094</v>
      </c>
      <c r="BI124" s="365">
        <v>3420</v>
      </c>
      <c r="BJ124" s="365">
        <v>3651</v>
      </c>
      <c r="BK124" s="365">
        <v>3674</v>
      </c>
      <c r="BL124" s="365">
        <v>3898</v>
      </c>
      <c r="BM124" s="365">
        <v>3800</v>
      </c>
      <c r="BN124" s="365">
        <v>3406</v>
      </c>
      <c r="BO124" s="365">
        <v>3757</v>
      </c>
      <c r="BP124" s="365">
        <v>3659</v>
      </c>
      <c r="BQ124" s="365">
        <v>3637</v>
      </c>
      <c r="BR124" s="365">
        <v>3758</v>
      </c>
      <c r="BS124" s="365">
        <v>4097</v>
      </c>
      <c r="BT124" s="365">
        <v>5703</v>
      </c>
      <c r="BU124" s="365">
        <v>5421</v>
      </c>
      <c r="BV124" s="365">
        <v>5611</v>
      </c>
      <c r="BW124" s="365">
        <v>5436</v>
      </c>
      <c r="BX124" s="365">
        <v>5272</v>
      </c>
      <c r="BY124" s="365">
        <v>4771</v>
      </c>
      <c r="BZ124" s="365">
        <v>5651</v>
      </c>
      <c r="CA124" s="365">
        <v>5454</v>
      </c>
      <c r="CB124" s="365">
        <v>4225</v>
      </c>
      <c r="CC124" s="365">
        <v>3376</v>
      </c>
      <c r="CD124" s="365">
        <v>4215</v>
      </c>
      <c r="CE124" s="365">
        <v>3093</v>
      </c>
      <c r="CF124" s="365">
        <v>2246</v>
      </c>
      <c r="CG124" s="365">
        <v>2185</v>
      </c>
      <c r="CH124" s="126">
        <v>5578</v>
      </c>
      <c r="CI124" s="126">
        <v>5919</v>
      </c>
      <c r="CJ124" s="126">
        <v>5513</v>
      </c>
      <c r="CK124" s="126">
        <v>5719</v>
      </c>
      <c r="CL124" s="126">
        <v>5838</v>
      </c>
      <c r="CM124" s="126">
        <v>3500</v>
      </c>
      <c r="CN124" s="126">
        <v>3242</v>
      </c>
      <c r="CO124" s="126">
        <v>3471</v>
      </c>
      <c r="CP124" s="126">
        <v>3209</v>
      </c>
      <c r="CQ124" s="126">
        <v>3083</v>
      </c>
      <c r="CR124" s="126">
        <v>2583</v>
      </c>
      <c r="CS124" s="126">
        <v>3292</v>
      </c>
      <c r="CT124" s="126">
        <v>3282</v>
      </c>
      <c r="CU124" s="126">
        <v>3236</v>
      </c>
      <c r="CV124" s="126">
        <v>3953</v>
      </c>
      <c r="CW124" s="126">
        <v>2476</v>
      </c>
      <c r="CX124" s="126">
        <v>3720</v>
      </c>
      <c r="CY124" s="126">
        <v>3155</v>
      </c>
      <c r="CZ124" s="126">
        <v>3345</v>
      </c>
      <c r="DA124" s="126">
        <v>3947</v>
      </c>
      <c r="DB124" s="126">
        <v>5219</v>
      </c>
      <c r="DC124" s="126">
        <v>2306</v>
      </c>
      <c r="DD124" s="126">
        <v>1775</v>
      </c>
      <c r="DE124" s="126">
        <v>5351</v>
      </c>
      <c r="DF124" s="288">
        <v>2.9572740525587804</v>
      </c>
      <c r="DG124" s="288">
        <v>2.9351966307053927</v>
      </c>
      <c r="DH124" s="288">
        <v>2.7751803463143268</v>
      </c>
      <c r="DI124" s="288"/>
      <c r="DJ124" s="288"/>
      <c r="DK124" s="288">
        <v>0.52283218902720119</v>
      </c>
      <c r="DL124" s="288"/>
      <c r="DM124" s="288"/>
      <c r="DN124" s="288">
        <v>2.9412124104338404</v>
      </c>
      <c r="DO124" s="288">
        <v>2.9048651410788393</v>
      </c>
      <c r="DP124" s="288">
        <v>0.57612710668510747</v>
      </c>
      <c r="DQ124" s="288">
        <v>0.39716024988473936</v>
      </c>
      <c r="DR124" s="288">
        <v>22</v>
      </c>
      <c r="DS124" s="288"/>
      <c r="DT124" s="288">
        <v>33.372245947441172</v>
      </c>
      <c r="DU124" s="288"/>
      <c r="DV124" s="288">
        <v>91.5</v>
      </c>
      <c r="DW124" s="288"/>
      <c r="DX124" s="288">
        <v>17</v>
      </c>
      <c r="DY124" s="288"/>
      <c r="DZ124" s="288">
        <v>7.2</v>
      </c>
      <c r="EA124" s="288"/>
      <c r="EB124" s="288">
        <v>14</v>
      </c>
      <c r="EC124" s="288"/>
      <c r="ED124" s="367">
        <f>SUM(RD[[#This Row],[IS1_Inv1_M1]:[IS1_Inv1_M2]])</f>
        <v>11387</v>
      </c>
      <c r="EE124" s="367">
        <f>SUM(RD[[#This Row],[IS2_Inv1_M1]:[IS5_Inv1_M4]])</f>
        <v>82463</v>
      </c>
      <c r="EF124" s="367">
        <f>SUM(RD[[#This Row],[IS6_Inv1_M1]:[IS6_Inv2_M2]])+SUM(RD[[#This Row],[IS8_Inv1_M1]:[IS8_Inv4_M2]])</f>
        <v>65542</v>
      </c>
      <c r="EG124" s="367">
        <f>SUM(RD[[#This Row],[IS7_Inv1_M1]:[IS7_Inv1_M2]])</f>
        <v>11545</v>
      </c>
      <c r="EH124" s="367">
        <f>SUM(RD[[#This Row],[IS9_Inv1_M1]:[IS12_Inv2_M4]])</f>
        <v>120638</v>
      </c>
      <c r="EI124" s="367">
        <f>SUM(RD[[#This Row],[IS13_Inv1_M1]:[IS14_Inv1_M4]])</f>
        <v>58228</v>
      </c>
      <c r="EJ124" s="367">
        <f>SUM(RD[[#This Row],[IS15_Inv1_M1]:[IS15_Inv2_M1]])</f>
        <v>4431</v>
      </c>
      <c r="EK124" s="127">
        <f>SUM(RD[[#This Row],[IS16_Inv1_M1]:[IS17_Inv2_M2]])</f>
        <v>32067</v>
      </c>
      <c r="EL124" s="127">
        <f>SUM(RD[[#This Row],[IS18_Inv1_M1]:[IS19_Inv2_M3]])</f>
        <v>45994</v>
      </c>
      <c r="EM124" s="127">
        <f>SUM(RD[[#This Row],[IS20_Inv1_M1]:[IS20_Inv2_M2]])</f>
        <v>14651</v>
      </c>
      <c r="EN124" s="367">
        <f>SUM(RD[[#This Row],[O2R4_P1]:[O2R22_P3]])</f>
        <v>446946</v>
      </c>
      <c r="EO124" s="127">
        <f>IFERROR(AVERAGEIF(RD[[#This Row],[POA_UP_MCR (KWh/m2)]:[POA_UP_Ph3 (KWh/m2)2]],"&lt;&gt;0",RD[[#This Row],[POA_UP_MCR (KWh/m2)]:[POA_UP_Ph3 (KWh/m2)2]]),"")</f>
        <v>2.8892170098595003</v>
      </c>
      <c r="EP124" s="127">
        <f>IFERROR(AVERAGEIF(RD[[#This Row],[POA_Down_MCR (KWh/m2)]:[POA_Down_Ph3 (KWh/m2)22]],"&lt;&gt;0",RD[[#This Row],[POA_Down_MCR (KWh/m2)]:[POA_Down_Ph3 (KWh/m2)22]]),"")</f>
        <v>0.52283218902720119</v>
      </c>
      <c r="EQ124" s="127">
        <f>IFERROR(AVERAGEIF(RD[[#This Row],[GHI_UP_MCR (KWh/m2)]:[GHI_UP_IS1 (KWh/m2)]],"&lt;&gt;0",RD[[#This Row],[GHI_UP_MCR (KWh/m2)]:[GHI_UP_IS1 (KWh/m2)]]),"")</f>
        <v>2.9230387757563401</v>
      </c>
      <c r="ER124" s="127">
        <f>IFERROR(AVERAGEIF(RD[[#This Row],[GHI_Down_MCR (KWh/m2)]:[GHI_Down_IS1 (KWh/m2)]],"&lt;&gt;0",RD[[#This Row],[GHI_Down_MCR (KWh/m2)]:[GHI_Down_IS1 (KWh/m2)]]),"")</f>
        <v>0.48664367828492339</v>
      </c>
      <c r="ES124" s="128">
        <v>708.11900000000003</v>
      </c>
      <c r="ET124" s="128">
        <v>988.41</v>
      </c>
      <c r="EU124" s="128">
        <v>126.681</v>
      </c>
      <c r="EV124" s="128">
        <v>388.214</v>
      </c>
      <c r="EW124" s="128">
        <v>236.10300000000001</v>
      </c>
      <c r="EX124" s="128">
        <v>336.89499999999998</v>
      </c>
      <c r="EY124" s="128"/>
      <c r="EZ124" s="128">
        <v>128.01599999999999</v>
      </c>
      <c r="FA124" s="128">
        <v>226103</v>
      </c>
      <c r="FB124" s="128">
        <v>320010</v>
      </c>
      <c r="FC124" s="128">
        <v>167.51499999999999</v>
      </c>
      <c r="FD124" s="128">
        <v>158.21600000000001</v>
      </c>
      <c r="FE124" s="128">
        <v>338.69200000000001</v>
      </c>
      <c r="FF124" s="128">
        <v>163.839</v>
      </c>
      <c r="FG124" s="128">
        <v>0.123</v>
      </c>
      <c r="FH124" s="128">
        <v>0</v>
      </c>
      <c r="FI124" s="128">
        <v>252.839</v>
      </c>
      <c r="FJ124" s="291">
        <f>IF((RD[[#This Row],[33 kV_Wind_F1_Ex]]-ES123)*165000&lt;=0,"",(RD[[#This Row],[33 kV_Wind_F1_Ex]]-ES123)*165000)</f>
        <v>525030.00000000268</v>
      </c>
      <c r="FK124" s="291" t="str">
        <f>IF((RD[[#This Row],[33 kV_Wind_F2_Ex]]-ET123)*165000&lt;=0,"",(RD[[#This Row],[33 kV_Wind_F2_Ex]]-ET123)*165000)</f>
        <v/>
      </c>
      <c r="FL124" s="131">
        <f>IF((RD[[#This Row],[33 kV_Wind_F3_Ex]]-EU123)*225000&lt;=0,"",(RD[[#This Row],[33 kV_Wind_F3_Ex]]-EU123)*225000)</f>
        <v>117900.0000000002</v>
      </c>
      <c r="FM124" s="131">
        <f>IF((RD[[#This Row],[33 kV_Wind_F4_Ex]]-EV123)*165000&lt;=0,"",(RD[[#This Row],[33 kV_Wind_F4_Ex]]-EV123)*165000)</f>
        <v>570735.00000000058</v>
      </c>
      <c r="FN124" s="227">
        <f>IF((RD[[#This Row],[33 kV_Solar_F1_Ex]]-EW123)*225000&lt;=0,"",(RD[[#This Row],[33 kV_Solar_F1_Ex]]-EW123)*225000)</f>
        <v>121050.00000000246</v>
      </c>
      <c r="FO124" s="132">
        <f>IF((RD[[#This Row],[33kV_Solar_F2_Ex]]-EX123)*225000&lt;=0,"",(RD[[#This Row],[33kV_Solar_F2_Ex]]-EX123)*225000)</f>
        <v>92924.999999989668</v>
      </c>
      <c r="FP124" s="369"/>
      <c r="FQ124" s="131">
        <f>IF((RD[[#This Row],[33kV_Solar_F4_Ex]]-EZ123)*225000&lt;=0,"",(RD[[#This Row],[33kV_Solar_F4_Ex]]-EZ123)*225000)</f>
        <v>106649.99999999764</v>
      </c>
      <c r="FR124" s="291">
        <f>IF((RD[[#This Row],[33kV_OG1_Ex]]-FA123)*1000&lt;=0,0,(RD[[#This Row],[33kV_OG1_Ex]]-FA123)*1000)</f>
        <v>321000</v>
      </c>
      <c r="FS124" s="227">
        <f>IFERROR(IF((RD[[#This Row],[33kV_OG2_Ex]]-FB123)*1000&lt;=0,0,(RD[[#This Row],[33kV_OG2_Ex]]-FB123)*1000),0)</f>
        <v>1213000</v>
      </c>
      <c r="FT124" s="132">
        <f>IF((RD[[#This Row],[220kV_TX1_Ex]]-FC123)*800000&lt;=0,0,(RD[[#This Row],[220kV_TX1_Ex]]-FC123)*800000)</f>
        <v>317599.99999999307</v>
      </c>
      <c r="FU124" s="227">
        <f>IF((RD[[#This Row],[220kV_Tx2_Ex]]-FD123)*800000&lt;=0,0,(RD[[#This Row],[220kV_Tx2_Ex]]-FD123)*800000)</f>
        <v>1205600.000000004</v>
      </c>
      <c r="FV124" s="291">
        <f>IF((RD[[#This Row],[220kV_TL_TVM_Ex]]-FE123)*1600000&lt;=0,0,(RD[[#This Row],[220kV_TL_TVM_Ex]]-FE123)*1600000)</f>
        <v>1523199.9999999972</v>
      </c>
      <c r="FW124" s="291">
        <f>IF((RD[[#This Row],[220kV_C&amp;R_PQM_Ex]]-FF123)*1600000&lt;=0,"",(RD[[#This Row],[220kV_C&amp;R_PQM_Ex]]-FF123)*1600000)</f>
        <v>1526400.0000000123</v>
      </c>
      <c r="FX124" s="227">
        <f>IFERROR(IF((RD[[#This Row],[220KV_C&amp;R_PQM_Im]]-FG123)*1600000&lt;=0,0,(RD[[#This Row],[220KV_C&amp;R_PQM_Im]]-FG123)*1600000),"")</f>
        <v>0</v>
      </c>
      <c r="FY124" s="227" t="str">
        <f>IFERROR(IF((RD[[#This Row],[33kV_Aux1_Im]]-FH123)*1000&lt;=0,"",(RD[[#This Row],[33kV_Aux1_Im]]-FH123)*1000),"")</f>
        <v/>
      </c>
      <c r="FZ124" s="227">
        <f>IF((RD[[#This Row],[33kV_Aux2_Im]]-FI123)*1000&lt;=0,"",(RD[[#This Row],[33kV_Aux2_Im]]-FI123)*1000)</f>
        <v>349.99999999999432</v>
      </c>
      <c r="GA124" s="291">
        <f>IFERROR(RD[[#This Row],[33kV_OG1_Energy (MWh)]]+RD[[#This Row],[33kV_OG2_Energy (MWh)]],"")</f>
        <v>1534000</v>
      </c>
      <c r="GB124" s="291">
        <f>IFERROR(RD[[#This Row],[220kV_TL_TVM Energy (MWh)]]-RD[[#This Row],[220KV_C&amp;R_PQM_im (MWh)]],"")</f>
        <v>1523199.9999999972</v>
      </c>
      <c r="GC124" s="228">
        <f>IFERROR(RD[[#This Row],[33 kV Total Export (MWH)]]/RD[[#This Row],[220 KV Net Export (MWh)]]-1,"")</f>
        <v>7.0903361344556437E-3</v>
      </c>
      <c r="GD124" s="229">
        <f>IFERROR((RD[[#This Row],[Sunset Time (POA&lt;20 W/m2)]]-RD[[#This Row],[Sunrise Time (POA&gt;20 W/m2)]])*24,0)</f>
        <v>12.033333333333333</v>
      </c>
      <c r="GE124" s="230">
        <f>IFERROR(SUM(RD[[#This Row],[33 kV_Solar_F1_Energy (kWh)]:[33 kV_Solar_F4_Energy (MWh)]])+(RD[[#This Row],[33 kV_Wind_F3_Energy (MWh)]])-(RD[[#This Row],[33 kV Line Loss (%)]]*RD[[#This Row],[220 KV Net Export (MWh)]]),"")</f>
        <v>427724.99999998719</v>
      </c>
      <c r="GF124" s="57">
        <f t="shared" si="200"/>
        <v>438524.99999998999</v>
      </c>
      <c r="GG124" s="143">
        <v>172.51</v>
      </c>
      <c r="GH124" s="57">
        <f t="shared" si="206"/>
        <v>1095765.0000000033</v>
      </c>
      <c r="GI124" s="8">
        <f>IFERROR(RD[[#This Row],[Wind Export (33 kV)]]*(1-RD[[#This Row],[33 kV Line Loss (%)]]),RD[[#This Row],[Wind Export (33 kV)]])</f>
        <v>1087995.6578256316</v>
      </c>
      <c r="GJ124" s="370"/>
      <c r="GK124" s="370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64">
        <v>0.28402777777777777</v>
      </c>
      <c r="G125" s="364">
        <v>0.7729166666666667</v>
      </c>
      <c r="H125" s="365">
        <v>7719</v>
      </c>
      <c r="I125" s="365">
        <v>6966</v>
      </c>
      <c r="J125" s="365">
        <v>7733</v>
      </c>
      <c r="K125" s="365">
        <v>7410</v>
      </c>
      <c r="L125" s="365">
        <v>7636</v>
      </c>
      <c r="M125" s="365">
        <v>6926</v>
      </c>
      <c r="N125" s="365">
        <v>7811</v>
      </c>
      <c r="O125" s="365">
        <v>7741</v>
      </c>
      <c r="P125" s="365">
        <v>7363</v>
      </c>
      <c r="Q125" s="365">
        <v>7706</v>
      </c>
      <c r="R125" s="365">
        <v>6865</v>
      </c>
      <c r="S125" s="365">
        <v>6882</v>
      </c>
      <c r="T125" s="365">
        <v>6746</v>
      </c>
      <c r="U125" s="365">
        <v>7160</v>
      </c>
      <c r="V125" s="365">
        <v>5407</v>
      </c>
      <c r="W125" s="365">
        <v>5206</v>
      </c>
      <c r="X125" s="365">
        <v>5241</v>
      </c>
      <c r="Y125" s="365">
        <v>5014</v>
      </c>
      <c r="Z125" s="365">
        <v>7643</v>
      </c>
      <c r="AA125" s="365">
        <v>6666</v>
      </c>
      <c r="AB125" s="365">
        <v>5742</v>
      </c>
      <c r="AC125" s="365">
        <v>6250</v>
      </c>
      <c r="AD125" s="365">
        <v>7697</v>
      </c>
      <c r="AE125" s="365">
        <v>7940</v>
      </c>
      <c r="AF125" s="365">
        <v>7849</v>
      </c>
      <c r="AG125" s="365">
        <v>7761</v>
      </c>
      <c r="AH125" s="365">
        <v>7104</v>
      </c>
      <c r="AI125" s="365">
        <v>7880</v>
      </c>
      <c r="AJ125" s="365">
        <v>7034</v>
      </c>
      <c r="AK125" s="365">
        <v>7135</v>
      </c>
      <c r="AL125" s="365">
        <v>6594</v>
      </c>
      <c r="AM125" s="365">
        <v>6944</v>
      </c>
      <c r="AN125" s="365">
        <v>5802</v>
      </c>
      <c r="AO125" s="365">
        <v>5659</v>
      </c>
      <c r="AP125" s="365">
        <v>5038</v>
      </c>
      <c r="AQ125" s="365">
        <v>5198</v>
      </c>
      <c r="AR125" s="365">
        <v>5364</v>
      </c>
      <c r="AS125" s="365">
        <v>5610</v>
      </c>
      <c r="AT125" s="365">
        <v>5448</v>
      </c>
      <c r="AU125" s="365">
        <v>5562</v>
      </c>
      <c r="AV125" s="365">
        <v>5912</v>
      </c>
      <c r="AW125" s="365">
        <v>5653</v>
      </c>
      <c r="AX125" s="365">
        <v>5708</v>
      </c>
      <c r="AY125" s="365">
        <v>5823</v>
      </c>
      <c r="AZ125" s="365">
        <v>6110</v>
      </c>
      <c r="BA125" s="365">
        <v>1911</v>
      </c>
      <c r="BB125" s="365">
        <v>5617</v>
      </c>
      <c r="BC125" s="365">
        <v>5672</v>
      </c>
      <c r="BD125" s="365">
        <v>5078</v>
      </c>
      <c r="BE125" s="365">
        <v>5501</v>
      </c>
      <c r="BF125" s="365">
        <v>5649</v>
      </c>
      <c r="BG125" s="365">
        <v>5398</v>
      </c>
      <c r="BH125" s="365">
        <v>5847</v>
      </c>
      <c r="BI125" s="365">
        <v>4940</v>
      </c>
      <c r="BJ125" s="365">
        <v>5371</v>
      </c>
      <c r="BK125" s="365">
        <v>5330</v>
      </c>
      <c r="BL125" s="365">
        <v>5729</v>
      </c>
      <c r="BM125" s="365">
        <v>5517</v>
      </c>
      <c r="BN125" s="365">
        <v>5032</v>
      </c>
      <c r="BO125" s="365">
        <v>5583</v>
      </c>
      <c r="BP125" s="365">
        <v>5542</v>
      </c>
      <c r="BQ125" s="365">
        <v>5489</v>
      </c>
      <c r="BR125" s="365">
        <v>5657</v>
      </c>
      <c r="BS125" s="365">
        <v>6147</v>
      </c>
      <c r="BT125" s="365">
        <v>8330</v>
      </c>
      <c r="BU125" s="365">
        <v>7857</v>
      </c>
      <c r="BV125" s="365">
        <v>8113</v>
      </c>
      <c r="BW125" s="365">
        <v>7775</v>
      </c>
      <c r="BX125" s="365">
        <v>7461</v>
      </c>
      <c r="BY125" s="365">
        <v>6753</v>
      </c>
      <c r="BZ125" s="365">
        <v>7994</v>
      </c>
      <c r="CA125" s="365">
        <v>7068</v>
      </c>
      <c r="CB125" s="365">
        <v>5861</v>
      </c>
      <c r="CC125" s="365">
        <v>4803</v>
      </c>
      <c r="CD125" s="365">
        <v>5875</v>
      </c>
      <c r="CE125" s="365">
        <v>4765</v>
      </c>
      <c r="CF125" s="365">
        <v>3232</v>
      </c>
      <c r="CG125" s="365">
        <v>3148</v>
      </c>
      <c r="CH125" s="126">
        <v>8286</v>
      </c>
      <c r="CI125" s="126">
        <v>8602</v>
      </c>
      <c r="CJ125" s="126">
        <v>8427</v>
      </c>
      <c r="CK125" s="126">
        <v>8712</v>
      </c>
      <c r="CL125" s="126">
        <v>8832</v>
      </c>
      <c r="CM125" s="126">
        <v>4841</v>
      </c>
      <c r="CN125" s="126">
        <v>4592</v>
      </c>
      <c r="CO125" s="126">
        <v>5181</v>
      </c>
      <c r="CP125" s="126">
        <v>4797</v>
      </c>
      <c r="CQ125" s="126">
        <v>4362</v>
      </c>
      <c r="CR125" s="126">
        <v>4504</v>
      </c>
      <c r="CS125" s="126">
        <v>4907</v>
      </c>
      <c r="CT125" s="126">
        <v>4907</v>
      </c>
      <c r="CU125" s="126">
        <v>4559</v>
      </c>
      <c r="CV125" s="126">
        <v>5817</v>
      </c>
      <c r="CW125" s="126">
        <v>3325</v>
      </c>
      <c r="CX125" s="126">
        <v>5581</v>
      </c>
      <c r="CY125" s="126">
        <v>4266</v>
      </c>
      <c r="CZ125" s="126">
        <v>5016</v>
      </c>
      <c r="DA125" s="126">
        <v>5328</v>
      </c>
      <c r="DB125" s="126">
        <v>6325</v>
      </c>
      <c r="DC125" s="126">
        <v>3387</v>
      </c>
      <c r="DD125" s="126">
        <v>2642</v>
      </c>
      <c r="DE125" s="126">
        <v>8009</v>
      </c>
      <c r="DF125" s="288">
        <v>4.1924759451536655</v>
      </c>
      <c r="DG125" s="288">
        <v>4.1584193832167831</v>
      </c>
      <c r="DH125" s="288">
        <v>4.0719956968011157</v>
      </c>
      <c r="DI125" s="288"/>
      <c r="DJ125" s="288"/>
      <c r="DK125" s="288">
        <v>0.73374867412587408</v>
      </c>
      <c r="DL125" s="288"/>
      <c r="DM125" s="288"/>
      <c r="DN125" s="288">
        <v>4.124532970394327</v>
      </c>
      <c r="DO125" s="288">
        <v>4.0950223412587405</v>
      </c>
      <c r="DP125" s="288">
        <v>0.81779494278959908</v>
      </c>
      <c r="DQ125" s="288">
        <v>0.57198689790209756</v>
      </c>
      <c r="DR125" s="288">
        <v>25.918784153005507</v>
      </c>
      <c r="DS125" s="288"/>
      <c r="DT125" s="288">
        <v>35.760799560283665</v>
      </c>
      <c r="DU125" s="288"/>
      <c r="DV125" s="288">
        <v>78.423770491803239</v>
      </c>
      <c r="DW125" s="288"/>
      <c r="DX125" s="288">
        <v>6</v>
      </c>
      <c r="DY125" s="288"/>
      <c r="DZ125" s="288">
        <v>8</v>
      </c>
      <c r="EA125" s="288"/>
      <c r="EB125" s="288">
        <v>15.1</v>
      </c>
      <c r="EC125" s="288"/>
      <c r="ED125" s="368">
        <f>SUM(RD[[#This Row],[IS1_Inv1_M1]:[IS1_Inv1_M2]])</f>
        <v>14685</v>
      </c>
      <c r="EE125" s="368">
        <f>SUM(RD[[#This Row],[IS2_Inv1_M1]:[IS5_Inv1_M4]])</f>
        <v>108847</v>
      </c>
      <c r="EF125" s="368">
        <f>SUM(RD[[#This Row],[IS6_Inv1_M1]:[IS6_Inv2_M2]])+SUM(RD[[#This Row],[IS8_Inv1_M1]:[IS8_Inv4_M2]])</f>
        <v>84602</v>
      </c>
      <c r="EG125" s="368">
        <f>SUM(RD[[#This Row],[IS7_Inv1_M1]:[IS7_Inv1_M2]])</f>
        <v>15637</v>
      </c>
      <c r="EH125" s="367">
        <f>SUM(RD[[#This Row],[IS9_Inv1_M1]:[IS12_Inv2_M4]])</f>
        <v>173897</v>
      </c>
      <c r="EI125" s="367">
        <f>SUM(RD[[#This Row],[IS13_Inv1_M1]:[IS14_Inv1_M4]])</f>
        <v>82655</v>
      </c>
      <c r="EJ125" s="367">
        <f>SUM(RD[[#This Row],[IS15_Inv1_M1]:[IS15_Inv2_M1]])</f>
        <v>6380</v>
      </c>
      <c r="EK125" s="127">
        <f>SUM(RD[[#This Row],[IS16_Inv1_M1]:[IS17_Inv2_M2]])</f>
        <v>47700</v>
      </c>
      <c r="EL125" s="127">
        <f>SUM(RD[[#This Row],[IS18_Inv1_M1]:[IS19_Inv2_M3]])</f>
        <v>67142</v>
      </c>
      <c r="EM125" s="127">
        <f>SUM(RD[[#This Row],[IS20_Inv1_M1]:[IS20_Inv2_M2]])</f>
        <v>20363</v>
      </c>
      <c r="EN125" s="368">
        <f>SUM(RD[[#This Row],[O2R4_P1]:[O2R22_P3]])</f>
        <v>621908</v>
      </c>
      <c r="EO125" s="127">
        <f>IFERROR(AVERAGEIF(RD[[#This Row],[POA_UP_MCR (KWh/m2)]:[POA_UP_Ph3 (KWh/m2)2]],"&lt;&gt;0",RD[[#This Row],[POA_UP_MCR (KWh/m2)]:[POA_UP_Ph3 (KWh/m2)2]]),"")</f>
        <v>4.1409636750571881</v>
      </c>
      <c r="EP125" s="127">
        <f>IFERROR(AVERAGEIF(RD[[#This Row],[POA_Down_MCR (KWh/m2)]:[POA_Down_Ph3 (KWh/m2)22]],"&lt;&gt;0",RD[[#This Row],[POA_Down_MCR (KWh/m2)]:[POA_Down_Ph3 (KWh/m2)22]]),"")</f>
        <v>0.73374867412587408</v>
      </c>
      <c r="EQ125" s="127">
        <f>IFERROR(AVERAGEIF(RD[[#This Row],[GHI_UP_MCR (KWh/m2)]:[GHI_UP_IS1 (KWh/m2)]],"&lt;&gt;0",RD[[#This Row],[GHI_UP_MCR (KWh/m2)]:[GHI_UP_IS1 (KWh/m2)]]),"")</f>
        <v>4.1097776558265338</v>
      </c>
      <c r="ER125" s="127">
        <f>IFERROR(AVERAGEIF(RD[[#This Row],[GHI_Down_MCR (KWh/m2)]:[GHI_Down_IS1 (KWh/m2)]],"&lt;&gt;0",RD[[#This Row],[GHI_Down_MCR (KWh/m2)]:[GHI_Down_IS1 (KWh/m2)]]),"")</f>
        <v>0.69489092034584832</v>
      </c>
      <c r="ES125" s="128">
        <v>711.34500000000003</v>
      </c>
      <c r="ET125" s="128">
        <v>988.41</v>
      </c>
      <c r="EU125" s="128">
        <v>127.345</v>
      </c>
      <c r="EV125" s="128">
        <v>391.767</v>
      </c>
      <c r="EW125" s="128">
        <v>236.82599999999999</v>
      </c>
      <c r="EX125" s="128">
        <v>337.44099999999997</v>
      </c>
      <c r="EY125" s="128"/>
      <c r="EZ125" s="128">
        <v>128.691</v>
      </c>
      <c r="FA125" s="128">
        <v>226541</v>
      </c>
      <c r="FB125" s="128">
        <v>321300</v>
      </c>
      <c r="FC125" s="128">
        <v>168.05600000000001</v>
      </c>
      <c r="FD125" s="128">
        <v>159.81200000000001</v>
      </c>
      <c r="FE125" s="128">
        <v>339.76299999999998</v>
      </c>
      <c r="FF125" s="128">
        <v>164.91</v>
      </c>
      <c r="FG125" s="128">
        <v>0.123</v>
      </c>
      <c r="FH125" s="128">
        <v>0</v>
      </c>
      <c r="FI125" s="128">
        <v>253.179</v>
      </c>
      <c r="FJ125" s="291">
        <f>IF((RD[[#This Row],[33 kV_Wind_F1_Ex]]-ES124)*165000&lt;=0,"",(RD[[#This Row],[33 kV_Wind_F1_Ex]]-ES124)*165000)</f>
        <v>532289.99999999988</v>
      </c>
      <c r="FK125" s="291" t="str">
        <f>IF((RD[[#This Row],[33 kV_Wind_F2_Ex]]-ET124)*165000&lt;=0,"",(RD[[#This Row],[33 kV_Wind_F2_Ex]]-ET124)*165000)</f>
        <v/>
      </c>
      <c r="FL125" s="131">
        <f>IF((RD[[#This Row],[33 kV_Wind_F3_Ex]]-EU124)*225000&lt;=0,"",(RD[[#This Row],[33 kV_Wind_F3_Ex]]-EU124)*225000)</f>
        <v>149400.00000000032</v>
      </c>
      <c r="FM125" s="131">
        <f>IF((RD[[#This Row],[33 kV_Wind_F4_Ex]]-EV124)*165000&lt;=0,"",(RD[[#This Row],[33 kV_Wind_F4_Ex]]-EV124)*165000)</f>
        <v>586244.99999999953</v>
      </c>
      <c r="FN125" s="227">
        <f>IF((RD[[#This Row],[33 kV_Solar_F1_Ex]]-EW124)*225000&lt;=0,"",(RD[[#This Row],[33 kV_Solar_F1_Ex]]-EW124)*225000)</f>
        <v>162674.99999999657</v>
      </c>
      <c r="FO125" s="132">
        <f>IF((RD[[#This Row],[33kV_Solar_F2_Ex]]-EX124)*225000&lt;=0,"",(RD[[#This Row],[33kV_Solar_F2_Ex]]-EX124)*225000)</f>
        <v>122849.99999999825</v>
      </c>
      <c r="FP125" s="369"/>
      <c r="FQ125" s="131">
        <f>IF((RD[[#This Row],[33kV_Solar_F4_Ex]]-EZ124)*225000&lt;=0,"",(RD[[#This Row],[33kV_Solar_F4_Ex]]-EZ124)*225000)</f>
        <v>151875.00000000256</v>
      </c>
      <c r="FR125" s="291">
        <f>IF((RD[[#This Row],[33kV_OG1_Ex]]-FA124)*1000&lt;=0,0,(RD[[#This Row],[33kV_OG1_Ex]]-FA124)*1000)</f>
        <v>438000</v>
      </c>
      <c r="FS125" s="227">
        <f>IFERROR(IF((RD[[#This Row],[33kV_OG2_Ex]]-FB124)*1000&lt;=0,0,(RD[[#This Row],[33kV_OG2_Ex]]-FB124)*1000),0)</f>
        <v>1290000</v>
      </c>
      <c r="FT125" s="132">
        <f>IF((RD[[#This Row],[220kV_TX1_Ex]]-FC124)*800000&lt;=0,0,(RD[[#This Row],[220kV_TX1_Ex]]-FC124)*800000)</f>
        <v>432800.0000000202</v>
      </c>
      <c r="FU125" s="227">
        <f>IF((RD[[#This Row],[220kV_Tx2_Ex]]-FD124)*800000&lt;=0,0,(RD[[#This Row],[220kV_Tx2_Ex]]-FD124)*800000)</f>
        <v>1276800.0000000028</v>
      </c>
      <c r="FV125" s="291">
        <f>IF((RD[[#This Row],[220kV_TL_TVM_Ex]]-FE124)*1600000&lt;=0,0,(RD[[#This Row],[220kV_TL_TVM_Ex]]-FE124)*1600000)</f>
        <v>1713599.9999999513</v>
      </c>
      <c r="FW125" s="291">
        <f>IF((RD[[#This Row],[220kV_C&amp;R_PQM_Ex]]-FF124)*1600000&lt;=0,"",(RD[[#This Row],[220kV_C&amp;R_PQM_Ex]]-FF124)*1600000)</f>
        <v>1713599.9999999967</v>
      </c>
      <c r="FX125" s="227">
        <f>IFERROR(IF((RD[[#This Row],[220KV_C&amp;R_PQM_Im]]-FG124)*1600000&lt;=0,0,(RD[[#This Row],[220KV_C&amp;R_PQM_Im]]-FG124)*1600000),"")</f>
        <v>0</v>
      </c>
      <c r="FY125" s="227" t="str">
        <f>IFERROR(IF((RD[[#This Row],[33kV_Aux1_Im]]-FH124)*1000&lt;=0,"",(RD[[#This Row],[33kV_Aux1_Im]]-FH124)*1000),"")</f>
        <v/>
      </c>
      <c r="FZ125" s="227">
        <f>IF((RD[[#This Row],[33kV_Aux2_Im]]-FI124)*1000&lt;=0,"",(RD[[#This Row],[33kV_Aux2_Im]]-FI124)*1000)</f>
        <v>340.00000000000341</v>
      </c>
      <c r="GA125" s="291">
        <f>IFERROR(RD[[#This Row],[33kV_OG1_Energy (MWh)]]+RD[[#This Row],[33kV_OG2_Energy (MWh)]],"")</f>
        <v>1728000</v>
      </c>
      <c r="GB125" s="291">
        <f>IFERROR(RD[[#This Row],[220kV_TL_TVM Energy (MWh)]]-RD[[#This Row],[220KV_C&amp;R_PQM_im (MWh)]],"")</f>
        <v>1713599.9999999513</v>
      </c>
      <c r="GC125" s="228">
        <f>IFERROR(RD[[#This Row],[33 kV Total Export (MWH)]]/RD[[#This Row],[220 KV Net Export (MWh)]]-1,"")</f>
        <v>8.403361344566429E-3</v>
      </c>
      <c r="GD125" s="229">
        <f>IFERROR((RD[[#This Row],[Sunset Time (POA&lt;20 W/m2)]]-RD[[#This Row],[Sunrise Time (POA&gt;20 W/m2)]])*24,0)</f>
        <v>11.733333333333334</v>
      </c>
      <c r="GE125" s="230">
        <f>IFERROR(SUM(RD[[#This Row],[33 kV_Solar_F1_Energy (kWh)]:[33 kV_Solar_F4_Energy (MWh)]])+(RD[[#This Row],[33 kV_Wind_F3_Energy (MWh)]])-(RD[[#This Row],[33 kV Line Loss (%)]]*RD[[#This Row],[220 KV Net Export (MWh)]]),"")</f>
        <v>572399.99999994901</v>
      </c>
      <c r="GF125" s="57">
        <f t="shared" si="200"/>
        <v>586799.99999999767</v>
      </c>
      <c r="GG125" s="143">
        <v>172.51</v>
      </c>
      <c r="GH125" s="57">
        <f t="shared" si="206"/>
        <v>1118534.9999999995</v>
      </c>
      <c r="GI125" s="8">
        <f>IFERROR(RD[[#This Row],[Wind Export (33 kV)]]*(1-RD[[#This Row],[33 kV Line Loss (%)]]),RD[[#This Row],[Wind Export (33 kV)]])</f>
        <v>1109135.5462184548</v>
      </c>
      <c r="GJ125" s="370"/>
      <c r="GK125" s="370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9" si="208">A126-DAY(A126)+1</f>
        <v>45839</v>
      </c>
      <c r="E126" s="129">
        <f>DAY(EOMONTH(RD[[#This Row],[Date]],0))</f>
        <v>31</v>
      </c>
      <c r="F126" s="364">
        <v>0.26805555555555555</v>
      </c>
      <c r="G126" s="364">
        <v>0.76597222222222217</v>
      </c>
      <c r="H126" s="365">
        <v>7833</v>
      </c>
      <c r="I126" s="365">
        <v>7821</v>
      </c>
      <c r="J126" s="365">
        <v>7779</v>
      </c>
      <c r="K126" s="365">
        <v>7548</v>
      </c>
      <c r="L126" s="365">
        <v>7692</v>
      </c>
      <c r="M126" s="365">
        <v>7625</v>
      </c>
      <c r="N126" s="365">
        <v>7876</v>
      </c>
      <c r="O126" s="365">
        <v>7852</v>
      </c>
      <c r="P126" s="365">
        <v>7773</v>
      </c>
      <c r="Q126" s="365">
        <v>7867</v>
      </c>
      <c r="R126" s="365">
        <v>7579</v>
      </c>
      <c r="S126" s="365">
        <v>7626</v>
      </c>
      <c r="T126" s="365">
        <v>7461</v>
      </c>
      <c r="U126" s="365">
        <v>7811</v>
      </c>
      <c r="V126" s="365">
        <v>5430</v>
      </c>
      <c r="W126" s="365">
        <v>5189</v>
      </c>
      <c r="X126" s="365">
        <v>5361</v>
      </c>
      <c r="Y126" s="365">
        <v>5113</v>
      </c>
      <c r="Z126" s="365">
        <v>7786</v>
      </c>
      <c r="AA126" s="365">
        <v>7656</v>
      </c>
      <c r="AB126" s="365">
        <v>6649</v>
      </c>
      <c r="AC126" s="365">
        <v>7185</v>
      </c>
      <c r="AD126" s="365">
        <v>7780</v>
      </c>
      <c r="AE126" s="366">
        <v>7965</v>
      </c>
      <c r="AF126" s="366">
        <v>8052</v>
      </c>
      <c r="AG126" s="366">
        <v>8148</v>
      </c>
      <c r="AH126" s="366">
        <v>8271</v>
      </c>
      <c r="AI126" s="366">
        <v>8711</v>
      </c>
      <c r="AJ126" s="366">
        <v>7527</v>
      </c>
      <c r="AK126" s="366">
        <v>7370</v>
      </c>
      <c r="AL126" s="366">
        <v>7353</v>
      </c>
      <c r="AM126" s="366">
        <v>7881</v>
      </c>
      <c r="AN126" s="366">
        <v>5583</v>
      </c>
      <c r="AO126" s="366">
        <v>5542</v>
      </c>
      <c r="AP126" s="366">
        <v>5034</v>
      </c>
      <c r="AQ126" s="366">
        <v>5054</v>
      </c>
      <c r="AR126" s="366">
        <v>5254</v>
      </c>
      <c r="AS126" s="366">
        <v>5379</v>
      </c>
      <c r="AT126" s="366">
        <v>5276</v>
      </c>
      <c r="AU126" s="366">
        <v>5368</v>
      </c>
      <c r="AV126" s="366">
        <v>5609</v>
      </c>
      <c r="AW126" s="366">
        <v>5411</v>
      </c>
      <c r="AX126" s="366">
        <v>5460</v>
      </c>
      <c r="AY126" s="366">
        <v>5570</v>
      </c>
      <c r="AZ126" s="366">
        <v>5808</v>
      </c>
      <c r="BA126" s="366">
        <v>2031</v>
      </c>
      <c r="BB126" s="366">
        <v>5364</v>
      </c>
      <c r="BC126" s="366">
        <v>5417</v>
      </c>
      <c r="BD126" s="366">
        <v>5010</v>
      </c>
      <c r="BE126" s="366">
        <v>5247</v>
      </c>
      <c r="BF126" s="366">
        <v>5367</v>
      </c>
      <c r="BG126" s="366">
        <v>5293</v>
      </c>
      <c r="BH126" s="366">
        <v>5640</v>
      </c>
      <c r="BI126" s="366">
        <v>4860</v>
      </c>
      <c r="BJ126" s="366">
        <v>5145</v>
      </c>
      <c r="BK126" s="366">
        <v>5179</v>
      </c>
      <c r="BL126" s="366">
        <v>5427</v>
      </c>
      <c r="BM126" s="366">
        <v>5338</v>
      </c>
      <c r="BN126" s="366">
        <v>4866</v>
      </c>
      <c r="BO126" s="366">
        <v>5278</v>
      </c>
      <c r="BP126" s="366">
        <v>5188</v>
      </c>
      <c r="BQ126" s="366">
        <v>5160</v>
      </c>
      <c r="BR126" s="366">
        <v>5281</v>
      </c>
      <c r="BS126" s="366">
        <v>5676</v>
      </c>
      <c r="BT126" s="366">
        <v>7772</v>
      </c>
      <c r="BU126" s="366">
        <v>7355</v>
      </c>
      <c r="BV126" s="366">
        <v>7590</v>
      </c>
      <c r="BW126" s="366">
        <v>7358</v>
      </c>
      <c r="BX126" s="366">
        <v>7206</v>
      </c>
      <c r="BY126" s="366">
        <v>6615</v>
      </c>
      <c r="BZ126" s="366">
        <v>7538</v>
      </c>
      <c r="CA126" s="366">
        <v>7418</v>
      </c>
      <c r="CB126" s="366">
        <v>5721</v>
      </c>
      <c r="CC126" s="366">
        <v>4758</v>
      </c>
      <c r="CD126" s="366">
        <v>5676</v>
      </c>
      <c r="CE126" s="366">
        <v>4713</v>
      </c>
      <c r="CF126" s="366">
        <v>3439</v>
      </c>
      <c r="CG126" s="366">
        <v>3351</v>
      </c>
      <c r="CH126" s="135">
        <v>8603</v>
      </c>
      <c r="CI126" s="135">
        <v>8573</v>
      </c>
      <c r="CJ126" s="135">
        <v>8339</v>
      </c>
      <c r="CK126" s="135">
        <v>8339</v>
      </c>
      <c r="CL126" s="135">
        <v>8900</v>
      </c>
      <c r="CM126" s="135">
        <v>5326</v>
      </c>
      <c r="CN126" s="135">
        <v>5463</v>
      </c>
      <c r="CO126" s="135">
        <v>5818</v>
      </c>
      <c r="CP126" s="126">
        <v>5386</v>
      </c>
      <c r="CQ126" s="126">
        <v>5149</v>
      </c>
      <c r="CR126" s="135">
        <v>5458</v>
      </c>
      <c r="CS126" s="135">
        <v>5478</v>
      </c>
      <c r="CT126" s="126">
        <v>5478</v>
      </c>
      <c r="CU126" s="126">
        <v>5415</v>
      </c>
      <c r="CV126" s="135">
        <v>6429</v>
      </c>
      <c r="CW126" s="135">
        <v>4108</v>
      </c>
      <c r="CX126" s="126">
        <v>6076</v>
      </c>
      <c r="CY126" s="135">
        <v>5289</v>
      </c>
      <c r="CZ126" s="135">
        <v>5560</v>
      </c>
      <c r="DA126" s="126">
        <v>6460</v>
      </c>
      <c r="DB126" s="126">
        <v>8010</v>
      </c>
      <c r="DC126" s="126">
        <v>3682</v>
      </c>
      <c r="DD126" s="126">
        <v>2697</v>
      </c>
      <c r="DE126" s="126">
        <v>8093</v>
      </c>
      <c r="DF126" s="288">
        <v>5.1544202959609962</v>
      </c>
      <c r="DG126" s="288">
        <v>5.0789085523012396</v>
      </c>
      <c r="DH126" s="288">
        <v>4.7087515002327711</v>
      </c>
      <c r="DI126" s="288"/>
      <c r="DJ126" s="288"/>
      <c r="DK126" s="288">
        <v>0.90004012738261241</v>
      </c>
      <c r="DL126" s="288"/>
      <c r="DM126" s="288"/>
      <c r="DN126" s="288">
        <v>5.1544202959609962</v>
      </c>
      <c r="DO126" s="288">
        <v>4.9480927559274752</v>
      </c>
      <c r="DP126" s="288">
        <v>1.0358815059192208</v>
      </c>
      <c r="DQ126" s="288">
        <v>0.72457152859135288</v>
      </c>
      <c r="DR126" s="288">
        <v>28.232406639004111</v>
      </c>
      <c r="DS126" s="288"/>
      <c r="DT126" s="288">
        <v>39.569281935933134</v>
      </c>
      <c r="DU126" s="288"/>
      <c r="DV126" s="288">
        <v>74.011080332409932</v>
      </c>
      <c r="DW126" s="288"/>
      <c r="DX126" s="288">
        <v>2</v>
      </c>
      <c r="DY126" s="288"/>
      <c r="DZ126" s="288">
        <v>7.5</v>
      </c>
      <c r="EA126" s="288"/>
      <c r="EB126" s="288">
        <v>13.8</v>
      </c>
      <c r="EC126" s="288"/>
      <c r="ED126" s="367">
        <f>SUM(RD[[#This Row],[IS1_Inv1_M1]:[IS1_Inv1_M2]])</f>
        <v>15654</v>
      </c>
      <c r="EE126" s="367">
        <f>SUM(RD[[#This Row],[IS2_Inv1_M1]:[IS5_Inv1_M4]])</f>
        <v>113582</v>
      </c>
      <c r="EF126" s="367">
        <f>SUM(RD[[#This Row],[IS6_Inv1_M1]:[IS6_Inv2_M2]])+SUM(RD[[#This Row],[IS8_Inv1_M1]:[IS8_Inv4_M2]])</f>
        <v>92589</v>
      </c>
      <c r="EG126" s="367">
        <f>SUM(RD[[#This Row],[IS7_Inv1_M1]:[IS7_Inv1_M2]])</f>
        <v>15745</v>
      </c>
      <c r="EH126" s="367">
        <f>SUM(RD[[#This Row],[IS9_Inv1_M1]:[IS12_Inv2_M4]])</f>
        <v>167115</v>
      </c>
      <c r="EI126" s="367">
        <f>SUM(RD[[#This Row],[IS13_Inv1_M1]:[IS14_Inv1_M4]])</f>
        <v>79720</v>
      </c>
      <c r="EJ126" s="367">
        <f>SUM(RD[[#This Row],[IS15_Inv1_M1]:[IS15_Inv2_M1]])</f>
        <v>6790</v>
      </c>
      <c r="EK126" s="127">
        <f>SUM(RD[[#This Row],[IS16_Inv1_M1]:[IS17_Inv2_M2]])</f>
        <v>48080</v>
      </c>
      <c r="EL126" s="127">
        <f>SUM(RD[[#This Row],[IS18_Inv1_M1]:[IS19_Inv2_M3]])</f>
        <v>77567</v>
      </c>
      <c r="EM126" s="127">
        <f>SUM(RD[[#This Row],[IS20_Inv1_M1]:[IS20_Inv2_M2]])</f>
        <v>22482</v>
      </c>
      <c r="EN126" s="367">
        <f>SUM(RD[[#This Row],[O2R4_P1]:[O2R22_P3]])</f>
        <v>639324</v>
      </c>
      <c r="EO126" s="127">
        <f>IFERROR(AVERAGEIF(RD[[#This Row],[POA_UP_MCR (KWh/m2)]:[POA_UP_Ph3 (KWh/m2)2]],"&lt;&gt;0",RD[[#This Row],[POA_UP_MCR (KWh/m2)]:[POA_UP_Ph3 (KWh/m2)2]]),"")</f>
        <v>4.9806934494983359</v>
      </c>
      <c r="EP126" s="127">
        <f>IFERROR(AVERAGEIF(RD[[#This Row],[POA_Down_MCR (KWh/m2)]:[POA_Down_Ph3 (KWh/m2)22]],"&lt;&gt;0",RD[[#This Row],[POA_Down_MCR (KWh/m2)]:[POA_Down_Ph3 (KWh/m2)22]]),"")</f>
        <v>0.90004012738261241</v>
      </c>
      <c r="EQ126" s="127">
        <f>IFERROR(AVERAGEIF(RD[[#This Row],[GHI_UP_MCR (KWh/m2)]:[GHI_UP_IS1 (KWh/m2)]],"&lt;&gt;0",RD[[#This Row],[GHI_UP_MCR (KWh/m2)]:[GHI_UP_IS1 (KWh/m2)]]),"")</f>
        <v>5.0512565259442361</v>
      </c>
      <c r="ER126" s="127">
        <f>IFERROR(AVERAGEIF(RD[[#This Row],[GHI_Down_MCR (KWh/m2)]:[GHI_Down_IS1 (KWh/m2)]],"&lt;&gt;0",RD[[#This Row],[GHI_Down_MCR (KWh/m2)]:[GHI_Down_IS1 (KWh/m2)]]),"")</f>
        <v>0.88022651725528678</v>
      </c>
      <c r="ES126" s="128">
        <v>714.35500000000002</v>
      </c>
      <c r="ET126" s="128">
        <v>988.41</v>
      </c>
      <c r="EU126" s="128">
        <v>128.13999999999999</v>
      </c>
      <c r="EV126" s="128">
        <v>395.01900000000001</v>
      </c>
      <c r="EW126" s="128">
        <v>237.63</v>
      </c>
      <c r="EX126" s="128">
        <v>338.00799999999998</v>
      </c>
      <c r="EY126" s="128"/>
      <c r="EZ126" s="128">
        <v>129.36699999999999</v>
      </c>
      <c r="FA126" s="128">
        <v>227002</v>
      </c>
      <c r="FB126" s="128">
        <v>322492</v>
      </c>
      <c r="FC126" s="128">
        <v>168.625</v>
      </c>
      <c r="FD126" s="128">
        <v>161.279</v>
      </c>
      <c r="FE126" s="128">
        <v>340.79</v>
      </c>
      <c r="FF126" s="128">
        <v>165.93899999999999</v>
      </c>
      <c r="FG126" s="128">
        <v>0.123</v>
      </c>
      <c r="FH126" s="128">
        <v>0</v>
      </c>
      <c r="FI126" s="128">
        <v>253.53899999999999</v>
      </c>
      <c r="FJ126" s="291">
        <f>IF((RD[[#This Row],[33 kV_Wind_F1_Ex]]-ES125)*165000&lt;=0,"",(RD[[#This Row],[33 kV_Wind_F1_Ex]]-ES125)*165000)</f>
        <v>496649.99999999849</v>
      </c>
      <c r="FK126" s="291" t="str">
        <f>IF((RD[[#This Row],[33 kV_Wind_F2_Ex]]-ET125)*165000&lt;=0,"",(RD[[#This Row],[33 kV_Wind_F2_Ex]]-ET125)*165000)</f>
        <v/>
      </c>
      <c r="FL126" s="131">
        <f>IF((RD[[#This Row],[33 kV_Wind_F3_Ex]]-EU125)*225000&lt;=0,"",(RD[[#This Row],[33 kV_Wind_F3_Ex]]-EU125)*225000)</f>
        <v>178874.99999999718</v>
      </c>
      <c r="FM126" s="131">
        <f>IF((RD[[#This Row],[33 kV_Wind_F4_Ex]]-EV125)*165000&lt;=0,"",(RD[[#This Row],[33 kV_Wind_F4_Ex]]-EV125)*165000)</f>
        <v>536580.00000000163</v>
      </c>
      <c r="FN126" s="227">
        <f>IF((RD[[#This Row],[33 kV_Solar_F1_Ex]]-EW125)*225000&lt;=0,"",(RD[[#This Row],[33 kV_Solar_F1_Ex]]-EW125)*225000)</f>
        <v>180900.00000000047</v>
      </c>
      <c r="FO126" s="132">
        <f>IF((RD[[#This Row],[33kV_Solar_F2_Ex]]-EX125)*225000&lt;=0,"",(RD[[#This Row],[33kV_Solar_F2_Ex]]-EX125)*225000)</f>
        <v>127575.00000000163</v>
      </c>
      <c r="FP126" s="369"/>
      <c r="FQ126" s="131">
        <f>IF((RD[[#This Row],[33kV_Solar_F4_Ex]]-EZ125)*225000&lt;=0,"",(RD[[#This Row],[33kV_Solar_F4_Ex]]-EZ125)*225000)</f>
        <v>152099.99999999724</v>
      </c>
      <c r="FR126" s="291">
        <f>IF((RD[[#This Row],[33kV_OG1_Ex]]-FA125)*1000&lt;=0,0,(RD[[#This Row],[33kV_OG1_Ex]]-FA125)*1000)</f>
        <v>461000</v>
      </c>
      <c r="FS126" s="227">
        <f>IFERROR(IF((RD[[#This Row],[33kV_OG2_Ex]]-FB125)*1000&lt;=0,0,(RD[[#This Row],[33kV_OG2_Ex]]-FB125)*1000),0)</f>
        <v>1192000</v>
      </c>
      <c r="FT126" s="132">
        <f>IF((RD[[#This Row],[220kV_TX1_Ex]]-FC125)*800000&lt;=0,0,(RD[[#This Row],[220kV_TX1_Ex]]-FC125)*800000)</f>
        <v>455199.99999999074</v>
      </c>
      <c r="FU126" s="227">
        <f>IF((RD[[#This Row],[220kV_Tx2_Ex]]-FD125)*800000&lt;=0,0,(RD[[#This Row],[220kV_Tx2_Ex]]-FD125)*800000)</f>
        <v>1173599.9999999877</v>
      </c>
      <c r="FV126" s="291">
        <f>IF((RD[[#This Row],[220kV_TL_TVM_Ex]]-FE125)*1600000&lt;=0,0,(RD[[#This Row],[220kV_TL_TVM_Ex]]-FE125)*1600000)</f>
        <v>1643200.0000000698</v>
      </c>
      <c r="FW126" s="291">
        <f>IF((RD[[#This Row],[220kV_C&amp;R_PQM_Ex]]-FF125)*1600000&lt;=0,"",(RD[[#This Row],[220kV_C&amp;R_PQM_Ex]]-FF125)*1600000)</f>
        <v>1646399.9999999942</v>
      </c>
      <c r="FX126" s="227">
        <f>IFERROR(IF((RD[[#This Row],[220KV_C&amp;R_PQM_Im]]-FG125)*1600000&lt;=0,0,(RD[[#This Row],[220KV_C&amp;R_PQM_Im]]-FG125)*1600000),"")</f>
        <v>0</v>
      </c>
      <c r="FY126" s="227" t="str">
        <f>IFERROR(IF((RD[[#This Row],[33kV_Aux1_Im]]-FH125)*1000&lt;=0,"",(RD[[#This Row],[33kV_Aux1_Im]]-FH125)*1000),"")</f>
        <v/>
      </c>
      <c r="FZ126" s="227">
        <f>IF((RD[[#This Row],[33kV_Aux2_Im]]-FI125)*1000&lt;=0,"",(RD[[#This Row],[33kV_Aux2_Im]]-FI125)*1000)</f>
        <v>359.99999999998522</v>
      </c>
      <c r="GA126" s="291">
        <f>IFERROR(RD[[#This Row],[33kV_OG1_Energy (MWh)]]+RD[[#This Row],[33kV_OG2_Energy (MWh)]],"")</f>
        <v>1653000</v>
      </c>
      <c r="GB126" s="291">
        <f>IFERROR(RD[[#This Row],[220kV_TL_TVM Energy (MWh)]]-RD[[#This Row],[220KV_C&amp;R_PQM_im (MWh)]],"")</f>
        <v>1643200.0000000698</v>
      </c>
      <c r="GC126" s="228">
        <f>IFERROR(RD[[#This Row],[33 kV Total Export (MWH)]]/RD[[#This Row],[220 KV Net Export (MWh)]]-1,"")</f>
        <v>5.9639727360818462E-3</v>
      </c>
      <c r="GD126" s="229">
        <f>IFERROR((RD[[#This Row],[Sunset Time (POA&lt;20 W/m2)]]-RD[[#This Row],[Sunrise Time (POA&gt;20 W/m2)]])*24,0)</f>
        <v>11.95</v>
      </c>
      <c r="GE126" s="230">
        <f>IFERROR(SUM(RD[[#This Row],[33 kV_Solar_F1_Energy (kWh)]:[33 kV_Solar_F4_Energy (MWh)]])+(RD[[#This Row],[33 kV_Wind_F3_Energy (MWh)]])-(RD[[#This Row],[33 kV Line Loss (%)]]*RD[[#This Row],[220 KV Net Export (MWh)]]),"")</f>
        <v>629650.00000006636</v>
      </c>
      <c r="GF126" s="57">
        <f t="shared" si="200"/>
        <v>639449.99999999651</v>
      </c>
      <c r="GG126" s="143">
        <v>172.51</v>
      </c>
      <c r="GH126" s="57">
        <f t="shared" si="206"/>
        <v>1033230.0000000001</v>
      </c>
      <c r="GI126" s="8">
        <f>IFERROR(RD[[#This Row],[Wind Export (33 kV)]]*(1-RD[[#This Row],[33 kV Line Loss (%)]]),RD[[#This Row],[Wind Export (33 kV)]])</f>
        <v>1027067.8444498982</v>
      </c>
      <c r="GJ126" s="370"/>
      <c r="GK126" s="370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64">
        <v>0.27916666666666667</v>
      </c>
      <c r="G127" s="364">
        <v>0.77638888888888891</v>
      </c>
      <c r="H127" s="365">
        <v>7222</v>
      </c>
      <c r="I127" s="365">
        <v>7231</v>
      </c>
      <c r="J127" s="365">
        <v>7143</v>
      </c>
      <c r="K127" s="365">
        <v>6831</v>
      </c>
      <c r="L127" s="365">
        <v>7103</v>
      </c>
      <c r="M127" s="365">
        <v>7004</v>
      </c>
      <c r="N127" s="365">
        <v>7220</v>
      </c>
      <c r="O127" s="365">
        <v>7182</v>
      </c>
      <c r="P127" s="365">
        <v>7112</v>
      </c>
      <c r="Q127" s="365">
        <v>7203</v>
      </c>
      <c r="R127" s="365">
        <v>6965</v>
      </c>
      <c r="S127" s="365">
        <v>6989</v>
      </c>
      <c r="T127" s="365">
        <v>6853</v>
      </c>
      <c r="U127" s="365">
        <v>7272</v>
      </c>
      <c r="V127" s="365">
        <v>5014</v>
      </c>
      <c r="W127" s="365">
        <v>4680</v>
      </c>
      <c r="X127" s="365">
        <v>5025</v>
      </c>
      <c r="Y127" s="365">
        <v>4653</v>
      </c>
      <c r="Z127" s="365">
        <v>7257</v>
      </c>
      <c r="AA127" s="365">
        <v>7120</v>
      </c>
      <c r="AB127" s="365">
        <v>5908</v>
      </c>
      <c r="AC127" s="365">
        <v>6494</v>
      </c>
      <c r="AD127" s="365">
        <v>7217</v>
      </c>
      <c r="AE127" s="365">
        <v>7444</v>
      </c>
      <c r="AF127" s="365">
        <v>7963</v>
      </c>
      <c r="AG127" s="365">
        <v>8045</v>
      </c>
      <c r="AH127" s="365">
        <v>7265</v>
      </c>
      <c r="AI127" s="365">
        <v>7704</v>
      </c>
      <c r="AJ127" s="365">
        <v>7249</v>
      </c>
      <c r="AK127" s="365">
        <v>7106</v>
      </c>
      <c r="AL127" s="365">
        <v>6498</v>
      </c>
      <c r="AM127" s="365">
        <v>7109</v>
      </c>
      <c r="AN127" s="365">
        <v>5961</v>
      </c>
      <c r="AO127" s="365">
        <v>5918</v>
      </c>
      <c r="AP127" s="365">
        <v>5216</v>
      </c>
      <c r="AQ127" s="365">
        <v>5253</v>
      </c>
      <c r="AR127" s="365">
        <v>5523</v>
      </c>
      <c r="AS127" s="365">
        <v>5711</v>
      </c>
      <c r="AT127" s="365">
        <v>5597</v>
      </c>
      <c r="AU127" s="365">
        <v>5706</v>
      </c>
      <c r="AV127" s="365">
        <v>6055</v>
      </c>
      <c r="AW127" s="365">
        <v>5791</v>
      </c>
      <c r="AX127" s="365">
        <v>5861</v>
      </c>
      <c r="AY127" s="365">
        <v>6005</v>
      </c>
      <c r="AZ127" s="365">
        <v>6267</v>
      </c>
      <c r="BA127" s="365">
        <v>1941</v>
      </c>
      <c r="BB127" s="365">
        <v>5777</v>
      </c>
      <c r="BC127" s="365">
        <v>5811</v>
      </c>
      <c r="BD127" s="365">
        <v>5311</v>
      </c>
      <c r="BE127" s="365">
        <v>5651</v>
      </c>
      <c r="BF127" s="365">
        <v>5793</v>
      </c>
      <c r="BG127" s="365">
        <v>5647</v>
      </c>
      <c r="BH127" s="365">
        <v>6151</v>
      </c>
      <c r="BI127" s="365">
        <v>5156</v>
      </c>
      <c r="BJ127" s="365">
        <v>5524</v>
      </c>
      <c r="BK127" s="365">
        <v>5524</v>
      </c>
      <c r="BL127" s="365">
        <v>5901</v>
      </c>
      <c r="BM127" s="365">
        <v>5730</v>
      </c>
      <c r="BN127" s="365">
        <v>5148</v>
      </c>
      <c r="BO127" s="365">
        <v>5696</v>
      </c>
      <c r="BP127" s="365">
        <v>5605</v>
      </c>
      <c r="BQ127" s="365">
        <v>5558</v>
      </c>
      <c r="BR127" s="365">
        <v>5716</v>
      </c>
      <c r="BS127" s="365">
        <v>6121</v>
      </c>
      <c r="BT127" s="365">
        <v>8531</v>
      </c>
      <c r="BU127" s="365">
        <v>7979</v>
      </c>
      <c r="BV127" s="365">
        <v>8292</v>
      </c>
      <c r="BW127" s="365">
        <v>7913</v>
      </c>
      <c r="BX127" s="365">
        <v>7714</v>
      </c>
      <c r="BY127" s="365">
        <v>6980</v>
      </c>
      <c r="BZ127" s="365">
        <v>8239</v>
      </c>
      <c r="CA127" s="365">
        <v>8066</v>
      </c>
      <c r="CB127" s="365">
        <v>6193</v>
      </c>
      <c r="CC127" s="365">
        <v>4958</v>
      </c>
      <c r="CD127" s="365">
        <v>6102</v>
      </c>
      <c r="CE127" s="365">
        <v>4903</v>
      </c>
      <c r="CF127" s="365">
        <v>3258</v>
      </c>
      <c r="CG127" s="365">
        <v>3175</v>
      </c>
      <c r="CH127" s="126">
        <v>8249</v>
      </c>
      <c r="CI127" s="126">
        <v>8588</v>
      </c>
      <c r="CJ127" s="126">
        <v>8393</v>
      </c>
      <c r="CK127" s="126">
        <v>8535</v>
      </c>
      <c r="CL127" s="126">
        <v>8924</v>
      </c>
      <c r="CM127" s="126">
        <v>5337</v>
      </c>
      <c r="CN127" s="126">
        <v>4902</v>
      </c>
      <c r="CO127" s="126">
        <v>5231</v>
      </c>
      <c r="CP127" s="126">
        <v>4851</v>
      </c>
      <c r="CQ127" s="126">
        <v>4680</v>
      </c>
      <c r="CR127" s="126">
        <v>5000</v>
      </c>
      <c r="CS127" s="126">
        <v>4987</v>
      </c>
      <c r="CT127" s="126">
        <v>4962</v>
      </c>
      <c r="CU127" s="126">
        <v>4888</v>
      </c>
      <c r="CV127" s="126">
        <v>5931</v>
      </c>
      <c r="CW127" s="126">
        <v>3680</v>
      </c>
      <c r="CX127" s="126">
        <v>5521</v>
      </c>
      <c r="CY127" s="126">
        <v>4758</v>
      </c>
      <c r="CZ127" s="126">
        <v>4988</v>
      </c>
      <c r="DA127" s="126">
        <v>5892</v>
      </c>
      <c r="DB127" s="126">
        <v>8138</v>
      </c>
      <c r="DC127" s="126">
        <v>3848</v>
      </c>
      <c r="DD127" s="126">
        <v>2645</v>
      </c>
      <c r="DE127" s="126">
        <v>8027</v>
      </c>
      <c r="DF127" s="288">
        <v>3.8995676764295659</v>
      </c>
      <c r="DG127" s="288">
        <v>3.845962830821918</v>
      </c>
      <c r="DH127" s="288">
        <v>4.1972499677270623</v>
      </c>
      <c r="DI127" s="288"/>
      <c r="DJ127" s="288"/>
      <c r="DK127" s="288">
        <v>0.7027788020547957</v>
      </c>
      <c r="DL127" s="288"/>
      <c r="DM127" s="288"/>
      <c r="DN127" s="288">
        <v>3.8049774405309149</v>
      </c>
      <c r="DO127" s="288">
        <v>3.7861279089041098</v>
      </c>
      <c r="DP127" s="288">
        <v>0.80790738772663995</v>
      </c>
      <c r="DQ127" s="288">
        <v>0.55806664315068499</v>
      </c>
      <c r="DR127" s="288">
        <v>25.560401106500748</v>
      </c>
      <c r="DS127" s="288"/>
      <c r="DT127" s="288">
        <v>36.642617112970683</v>
      </c>
      <c r="DU127" s="288"/>
      <c r="DV127" s="288">
        <v>71.194686648501275</v>
      </c>
      <c r="DW127" s="288"/>
      <c r="DX127" s="288">
        <v>0</v>
      </c>
      <c r="DY127" s="288"/>
      <c r="DZ127" s="288">
        <v>7.5</v>
      </c>
      <c r="EA127" s="288"/>
      <c r="EB127" s="288">
        <v>14</v>
      </c>
      <c r="EC127" s="288"/>
      <c r="ED127" s="367">
        <f>SUM(RD[[#This Row],[IS1_Inv1_M1]:[IS1_Inv1_M2]])</f>
        <v>14453</v>
      </c>
      <c r="EE127" s="367">
        <f>SUM(RD[[#This Row],[IS2_Inv1_M1]:[IS5_Inv1_M4]])</f>
        <v>104249</v>
      </c>
      <c r="EF127" s="367">
        <f>SUM(RD[[#This Row],[IS6_Inv1_M1]:[IS6_Inv2_M2]])+SUM(RD[[#This Row],[IS8_Inv1_M1]:[IS8_Inv4_M2]])</f>
        <v>85718</v>
      </c>
      <c r="EG127" s="367">
        <f>SUM(RD[[#This Row],[IS7_Inv1_M1]:[IS7_Inv1_M2]])</f>
        <v>14661</v>
      </c>
      <c r="EH127" s="367">
        <f>SUM(RD[[#This Row],[IS9_Inv1_M1]:[IS12_Inv2_M4]])</f>
        <v>178625</v>
      </c>
      <c r="EI127" s="367">
        <f>SUM(RD[[#This Row],[IS13_Inv1_M1]:[IS14_Inv1_M4]])</f>
        <v>85870</v>
      </c>
      <c r="EJ127" s="367">
        <f>SUM(RD[[#This Row],[IS15_Inv1_M1]:[IS15_Inv2_M1]])</f>
        <v>6433</v>
      </c>
      <c r="EK127" s="127">
        <f>SUM(RD[[#This Row],[IS16_Inv1_M1]:[IS17_Inv2_M2]])</f>
        <v>48026</v>
      </c>
      <c r="EL127" s="127">
        <f>SUM(RD[[#This Row],[IS18_Inv1_M1]:[IS19_Inv2_M3]])</f>
        <v>70271</v>
      </c>
      <c r="EM127" s="127">
        <f>SUM(RD[[#This Row],[IS20_Inv1_M1]:[IS20_Inv2_M2]])</f>
        <v>22658</v>
      </c>
      <c r="EN127" s="367">
        <f>SUM(RD[[#This Row],[O2R4_P1]:[O2R22_P3]])</f>
        <v>630964</v>
      </c>
      <c r="EO127" s="127">
        <f>IFERROR(AVERAGEIF(RD[[#This Row],[POA_UP_MCR (KWh/m2)]:[POA_UP_Ph3 (KWh/m2)2]],"&lt;&gt;0",RD[[#This Row],[POA_UP_MCR (KWh/m2)]:[POA_UP_Ph3 (KWh/m2)2]]),"")</f>
        <v>3.9809268249928489</v>
      </c>
      <c r="EP127" s="127">
        <f>IFERROR(AVERAGEIF(RD[[#This Row],[POA_Down_MCR (KWh/m2)]:[POA_Down_Ph3 (KWh/m2)22]],"&lt;&gt;0",RD[[#This Row],[POA_Down_MCR (KWh/m2)]:[POA_Down_Ph3 (KWh/m2)22]]),"")</f>
        <v>0.7027788020547957</v>
      </c>
      <c r="EQ127" s="127">
        <f>IFERROR(AVERAGEIF(RD[[#This Row],[GHI_UP_MCR (KWh/m2)]:[GHI_UP_IS1 (KWh/m2)]],"&lt;&gt;0",RD[[#This Row],[GHI_UP_MCR (KWh/m2)]:[GHI_UP_IS1 (KWh/m2)]]),"")</f>
        <v>3.7955526747175123</v>
      </c>
      <c r="ER127" s="127">
        <f>IFERROR(AVERAGEIF(RD[[#This Row],[GHI_Down_MCR (KWh/m2)]:[GHI_Down_IS1 (KWh/m2)]],"&lt;&gt;0",RD[[#This Row],[GHI_Down_MCR (KWh/m2)]:[GHI_Down_IS1 (KWh/m2)]]),"")</f>
        <v>0.68298701543866247</v>
      </c>
      <c r="ES127" s="128">
        <v>717.50900000000001</v>
      </c>
      <c r="ET127" s="128">
        <v>988.41</v>
      </c>
      <c r="EU127" s="128">
        <v>128.90199999999999</v>
      </c>
      <c r="EV127" s="128">
        <v>398.11599999999999</v>
      </c>
      <c r="EW127" s="128">
        <v>238.369</v>
      </c>
      <c r="EX127" s="128">
        <v>338.53</v>
      </c>
      <c r="EY127" s="128"/>
      <c r="EZ127" s="128">
        <v>130.066</v>
      </c>
      <c r="FA127" s="128">
        <v>227444</v>
      </c>
      <c r="FB127" s="128">
        <v>323694</v>
      </c>
      <c r="FC127" s="128">
        <v>169.17099999999999</v>
      </c>
      <c r="FD127" s="128">
        <v>162.76400000000001</v>
      </c>
      <c r="FE127" s="128">
        <v>341.81099999999998</v>
      </c>
      <c r="FF127" s="128">
        <v>166.96</v>
      </c>
      <c r="FG127" s="128">
        <v>0.123</v>
      </c>
      <c r="FH127" s="128">
        <v>0</v>
      </c>
      <c r="FI127" s="128">
        <v>253.90899999999999</v>
      </c>
      <c r="FJ127" s="291">
        <f>IF((RD[[#This Row],[33 kV_Wind_F1_Ex]]-ES126)*165000&lt;=0,"",(RD[[#This Row],[33 kV_Wind_F1_Ex]]-ES126)*165000)</f>
        <v>520409.99999999942</v>
      </c>
      <c r="FK127" s="291" t="str">
        <f>IF((RD[[#This Row],[33 kV_Wind_F2_Ex]]-ET126)*165000&lt;=0,"",(RD[[#This Row],[33 kV_Wind_F2_Ex]]-ET126)*165000)</f>
        <v/>
      </c>
      <c r="FL127" s="131">
        <f>IF((RD[[#This Row],[33 kV_Wind_F3_Ex]]-EU126)*225000&lt;=0,"",(RD[[#This Row],[33 kV_Wind_F3_Ex]]-EU126)*225000)</f>
        <v>171450.00000000012</v>
      </c>
      <c r="FM127" s="131">
        <f>IF((RD[[#This Row],[33 kV_Wind_F4_Ex]]-EV126)*165000&lt;=0,"",(RD[[#This Row],[33 kV_Wind_F4_Ex]]-EV126)*165000)</f>
        <v>511004.99999999668</v>
      </c>
      <c r="FN127" s="227">
        <f>IF((RD[[#This Row],[33 kV_Solar_F1_Ex]]-EW126)*225000&lt;=0,"",(RD[[#This Row],[33 kV_Solar_F1_Ex]]-EW126)*225000)</f>
        <v>166275.00000000096</v>
      </c>
      <c r="FO127" s="132">
        <f>IF((RD[[#This Row],[33kV_Solar_F2_Ex]]-EX126)*225000&lt;=0,"",(RD[[#This Row],[33kV_Solar_F2_Ex]]-EX126)*225000)</f>
        <v>117449.99999999805</v>
      </c>
      <c r="FP127" s="369"/>
      <c r="FQ127" s="131">
        <f>IF((RD[[#This Row],[33kV_Solar_F4_Ex]]-EZ126)*225000&lt;=0,"",(RD[[#This Row],[33kV_Solar_F4_Ex]]-EZ126)*225000)</f>
        <v>157275.00000000276</v>
      </c>
      <c r="FR127" s="291">
        <f>IF((RD[[#This Row],[33kV_OG1_Ex]]-FA126)*1000&lt;=0,0,(RD[[#This Row],[33kV_OG1_Ex]]-FA126)*1000)</f>
        <v>442000</v>
      </c>
      <c r="FS127" s="227">
        <f>IFERROR(IF((RD[[#This Row],[33kV_OG2_Ex]]-FB126)*1000&lt;=0,0,(RD[[#This Row],[33kV_OG2_Ex]]-FB126)*1000),0)</f>
        <v>1202000</v>
      </c>
      <c r="FT127" s="132">
        <f>IF((RD[[#This Row],[220kV_TX1_Ex]]-FC126)*800000&lt;=0,0,(RD[[#This Row],[220kV_TX1_Ex]]-FC126)*800000)</f>
        <v>436799.99999999383</v>
      </c>
      <c r="FU127" s="227">
        <f>IF((RD[[#This Row],[220kV_Tx2_Ex]]-FD126)*800000&lt;=0,0,(RD[[#This Row],[220kV_Tx2_Ex]]-FD126)*800000)</f>
        <v>1188000.0000000109</v>
      </c>
      <c r="FV127" s="291">
        <f>IF((RD[[#This Row],[220kV_TL_TVM_Ex]]-FE126)*1600000&lt;=0,0,(RD[[#This Row],[220kV_TL_TVM_Ex]]-FE126)*1600000)</f>
        <v>1633599.9999999329</v>
      </c>
      <c r="FW127" s="291">
        <f>IF((RD[[#This Row],[220kV_C&amp;R_PQM_Ex]]-FF126)*1600000&lt;=0,"",(RD[[#This Row],[220kV_C&amp;R_PQM_Ex]]-FF126)*1600000)</f>
        <v>1633600.000000024</v>
      </c>
      <c r="FX127" s="227">
        <f>IFERROR(IF((RD[[#This Row],[220KV_C&amp;R_PQM_Im]]-FG126)*1600000&lt;=0,0,(RD[[#This Row],[220KV_C&amp;R_PQM_Im]]-FG126)*1600000),"")</f>
        <v>0</v>
      </c>
      <c r="FY127" s="227" t="str">
        <f>IFERROR(IF((RD[[#This Row],[33kV_Aux1_Im]]-FH126)*1000&lt;=0,"",(RD[[#This Row],[33kV_Aux1_Im]]-FH126)*1000),"")</f>
        <v/>
      </c>
      <c r="FZ127" s="227">
        <f>IF((RD[[#This Row],[33kV_Aux2_Im]]-FI126)*1000&lt;=0,"",(RD[[#This Row],[33kV_Aux2_Im]]-FI126)*1000)</f>
        <v>370.00000000000455</v>
      </c>
      <c r="GA127" s="291">
        <f>IFERROR(RD[[#This Row],[33kV_OG1_Energy (MWh)]]+RD[[#This Row],[33kV_OG2_Energy (MWh)]],"")</f>
        <v>1644000</v>
      </c>
      <c r="GB127" s="291">
        <f>IFERROR(RD[[#This Row],[220kV_TL_TVM Energy (MWh)]]-RD[[#This Row],[220KV_C&amp;R_PQM_im (MWh)]],"")</f>
        <v>1633599.9999999329</v>
      </c>
      <c r="GC127" s="228">
        <f>IFERROR(RD[[#This Row],[33 kV Total Export (MWH)]]/RD[[#This Row],[220 KV Net Export (MWh)]]-1,"")</f>
        <v>6.3663075416671155E-3</v>
      </c>
      <c r="GD127" s="229">
        <f>IFERROR((RD[[#This Row],[Sunset Time (POA&lt;20 W/m2)]]-RD[[#This Row],[Sunrise Time (POA&gt;20 W/m2)]])*24,0)</f>
        <v>11.933333333333334</v>
      </c>
      <c r="GE127" s="230">
        <f>IFERROR(SUM(RD[[#This Row],[33 kV_Solar_F1_Energy (kWh)]:[33 kV_Solar_F4_Energy (MWh)]])+(RD[[#This Row],[33 kV_Wind_F3_Energy (MWh)]])-(RD[[#This Row],[33 kV Line Loss (%)]]*RD[[#This Row],[220 KV Net Export (MWh)]]),"")</f>
        <v>602049.99999993492</v>
      </c>
      <c r="GF127" s="57">
        <f t="shared" si="200"/>
        <v>612450.00000000186</v>
      </c>
      <c r="GG127" s="143">
        <v>172.51</v>
      </c>
      <c r="GH127" s="57">
        <f t="shared" si="206"/>
        <v>1031414.999999996</v>
      </c>
      <c r="GI127" s="8">
        <f>IFERROR(RD[[#This Row],[Wind Export (33 kV)]]*(1-RD[[#This Row],[33 kV Line Loss (%)]]),RD[[#This Row],[Wind Export (33 kV)]])</f>
        <v>1024848.6949069075</v>
      </c>
      <c r="GJ127" s="370"/>
      <c r="GK127" s="370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si="208"/>
        <v>45839</v>
      </c>
      <c r="E128" s="129">
        <f>DAY(EOMONTH(RD[[#This Row],[Date]],0))</f>
        <v>31</v>
      </c>
      <c r="F128" s="364"/>
      <c r="G128" s="364"/>
      <c r="H128" s="365"/>
      <c r="I128" s="365"/>
      <c r="J128" s="365"/>
      <c r="K128" s="365"/>
      <c r="L128" s="365"/>
      <c r="M128" s="365"/>
      <c r="N128" s="365"/>
      <c r="O128" s="365"/>
      <c r="P128" s="365"/>
      <c r="Q128" s="365"/>
      <c r="R128" s="365"/>
      <c r="S128" s="365"/>
      <c r="T128" s="365"/>
      <c r="U128" s="365"/>
      <c r="V128" s="365"/>
      <c r="W128" s="365"/>
      <c r="X128" s="365"/>
      <c r="Y128" s="365"/>
      <c r="Z128" s="365"/>
      <c r="AA128" s="365"/>
      <c r="AB128" s="365"/>
      <c r="AC128" s="365"/>
      <c r="AD128" s="365"/>
      <c r="AE128" s="365"/>
      <c r="AF128" s="365"/>
      <c r="AG128" s="365"/>
      <c r="AH128" s="365"/>
      <c r="AI128" s="365"/>
      <c r="AJ128" s="365"/>
      <c r="AK128" s="365"/>
      <c r="AL128" s="365"/>
      <c r="AM128" s="365"/>
      <c r="AN128" s="365"/>
      <c r="AO128" s="365"/>
      <c r="AP128" s="365"/>
      <c r="AQ128" s="365"/>
      <c r="AR128" s="365"/>
      <c r="AS128" s="365"/>
      <c r="AT128" s="365"/>
      <c r="AU128" s="365"/>
      <c r="AV128" s="365"/>
      <c r="AW128" s="365"/>
      <c r="AX128" s="365"/>
      <c r="AY128" s="365"/>
      <c r="AZ128" s="365"/>
      <c r="BA128" s="365"/>
      <c r="BB128" s="365"/>
      <c r="BC128" s="365"/>
      <c r="BD128" s="365"/>
      <c r="BE128" s="365"/>
      <c r="BF128" s="365"/>
      <c r="BG128" s="365"/>
      <c r="BH128" s="365"/>
      <c r="BI128" s="365"/>
      <c r="BJ128" s="365"/>
      <c r="BK128" s="365"/>
      <c r="BL128" s="365"/>
      <c r="BM128" s="365"/>
      <c r="BN128" s="365"/>
      <c r="BO128" s="365"/>
      <c r="BP128" s="365"/>
      <c r="BQ128" s="365"/>
      <c r="BR128" s="365"/>
      <c r="BS128" s="365"/>
      <c r="BT128" s="365"/>
      <c r="BU128" s="365"/>
      <c r="BV128" s="365"/>
      <c r="BW128" s="365"/>
      <c r="BX128" s="365"/>
      <c r="BY128" s="365"/>
      <c r="BZ128" s="365"/>
      <c r="CA128" s="365"/>
      <c r="CB128" s="365"/>
      <c r="CC128" s="365"/>
      <c r="CD128" s="365"/>
      <c r="CE128" s="365"/>
      <c r="CF128" s="365"/>
      <c r="CG128" s="365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8"/>
      <c r="DG128" s="288"/>
      <c r="DH128" s="288"/>
      <c r="DI128" s="288"/>
      <c r="DJ128" s="288"/>
      <c r="DK128" s="288"/>
      <c r="DL128" s="288"/>
      <c r="DM128" s="288"/>
      <c r="DN128" s="288"/>
      <c r="DO128" s="288"/>
      <c r="DP128" s="288"/>
      <c r="DQ128" s="288"/>
      <c r="DR128" s="288"/>
      <c r="DS128" s="288"/>
      <c r="DT128" s="288"/>
      <c r="DU128" s="288"/>
      <c r="DV128" s="288"/>
      <c r="DW128" s="288"/>
      <c r="DX128" s="288"/>
      <c r="DY128" s="288"/>
      <c r="DZ128" s="288"/>
      <c r="EA128" s="288"/>
      <c r="EB128" s="288"/>
      <c r="EC128" s="288"/>
      <c r="ED128" s="367">
        <f>SUM(RD[[#This Row],[IS1_Inv1_M1]:[IS1_Inv1_M2]])</f>
        <v>0</v>
      </c>
      <c r="EE128" s="367">
        <f>SUM(RD[[#This Row],[IS2_Inv1_M1]:[IS5_Inv1_M4]])</f>
        <v>0</v>
      </c>
      <c r="EF128" s="367">
        <f>SUM(RD[[#This Row],[IS6_Inv1_M1]:[IS6_Inv2_M2]])+SUM(RD[[#This Row],[IS8_Inv1_M1]:[IS8_Inv4_M2]])</f>
        <v>0</v>
      </c>
      <c r="EG128" s="367">
        <f>SUM(RD[[#This Row],[IS7_Inv1_M1]:[IS7_Inv1_M2]])</f>
        <v>0</v>
      </c>
      <c r="EH128" s="367">
        <f>SUM(RD[[#This Row],[IS9_Inv1_M1]:[IS12_Inv2_M4]])</f>
        <v>0</v>
      </c>
      <c r="EI128" s="367">
        <f>SUM(RD[[#This Row],[IS13_Inv1_M1]:[IS14_Inv1_M4]])</f>
        <v>0</v>
      </c>
      <c r="EJ128" s="367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367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1" t="str">
        <f>IF((RD[[#This Row],[33 kV_Wind_F1_Ex]]-ES127)*165000&lt;=0,"",(RD[[#This Row],[33 kV_Wind_F1_Ex]]-ES127)*165000)</f>
        <v/>
      </c>
      <c r="FK128" s="291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7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69"/>
      <c r="FQ128" s="131" t="str">
        <f>IF((RD[[#This Row],[33kV_Solar_F4_Ex]]-EZ127)*225000&lt;=0,"",(RD[[#This Row],[33kV_Solar_F4_Ex]]-EZ127)*225000)</f>
        <v/>
      </c>
      <c r="FR128" s="291">
        <f>IF((RD[[#This Row],[33kV_OG1_Ex]]-FA127)*1000&lt;=0,0,(RD[[#This Row],[33kV_OG1_Ex]]-FA127)*1000)</f>
        <v>0</v>
      </c>
      <c r="FS128" s="227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7">
        <f>IF((RD[[#This Row],[220kV_Tx2_Ex]]-FD127)*800000&lt;=0,0,(RD[[#This Row],[220kV_Tx2_Ex]]-FD127)*800000)</f>
        <v>0</v>
      </c>
      <c r="FV128" s="291">
        <f>IF((RD[[#This Row],[220kV_TL_TVM_Ex]]-FE127)*1600000&lt;=0,0,(RD[[#This Row],[220kV_TL_TVM_Ex]]-FE127)*1600000)</f>
        <v>0</v>
      </c>
      <c r="FW128" s="291" t="str">
        <f>IF((RD[[#This Row],[220kV_C&amp;R_PQM_Ex]]-FF127)*1600000&lt;=0,"",(RD[[#This Row],[220kV_C&amp;R_PQM_Ex]]-FF127)*1600000)</f>
        <v/>
      </c>
      <c r="FX128" s="227">
        <f>IFERROR(IF((RD[[#This Row],[220KV_C&amp;R_PQM_Im]]-FG127)*1600000&lt;=0,0,(RD[[#This Row],[220KV_C&amp;R_PQM_Im]]-FG127)*1600000),"")</f>
        <v>0</v>
      </c>
      <c r="FY128" s="227" t="str">
        <f>IFERROR(IF((RD[[#This Row],[33kV_Aux1_Im]]-FH127)*1000&lt;=0,"",(RD[[#This Row],[33kV_Aux1_Im]]-FH127)*1000),"")</f>
        <v/>
      </c>
      <c r="FZ128" s="227" t="str">
        <f>IF((RD[[#This Row],[33kV_Aux2_Im]]-FI127)*1000&lt;=0,"",(RD[[#This Row],[33kV_Aux2_Im]]-FI127)*1000)</f>
        <v/>
      </c>
      <c r="GA128" s="291">
        <f>IFERROR(RD[[#This Row],[33kV_OG1_Energy (MWh)]]+RD[[#This Row],[33kV_OG2_Energy (MWh)]],"")</f>
        <v>0</v>
      </c>
      <c r="GB128" s="291">
        <f>IFERROR(RD[[#This Row],[220kV_TL_TVM Energy (MWh)]]-RD[[#This Row],[220KV_C&amp;R_PQM_im (MWh)]],"")</f>
        <v>0</v>
      </c>
      <c r="GC128" s="228" t="str">
        <f>IFERROR(RD[[#This Row],[33 kV Total Export (MWH)]]/RD[[#This Row],[220 KV Net Export (MWh)]]-1,"")</f>
        <v/>
      </c>
      <c r="GD128" s="229">
        <f>IFERROR((RD[[#This Row],[Sunset Time (POA&lt;20 W/m2)]]-RD[[#This Row],[Sunrise Time (POA&gt;20 W/m2)]])*24,0)</f>
        <v>0</v>
      </c>
      <c r="GE128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172.51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70"/>
      <c r="GK128" s="370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8"/>
        <v>45839</v>
      </c>
      <c r="E129" s="129">
        <f>DAY(EOMONTH(RD[[#This Row],[Date]],0))</f>
        <v>31</v>
      </c>
      <c r="F129" s="364"/>
      <c r="G129" s="364"/>
      <c r="H129" s="365"/>
      <c r="I129" s="365"/>
      <c r="J129" s="365"/>
      <c r="K129" s="365"/>
      <c r="L129" s="365"/>
      <c r="M129" s="365"/>
      <c r="N129" s="365"/>
      <c r="O129" s="365"/>
      <c r="P129" s="365"/>
      <c r="Q129" s="365"/>
      <c r="R129" s="365"/>
      <c r="S129" s="365"/>
      <c r="T129" s="365"/>
      <c r="U129" s="365"/>
      <c r="V129" s="365"/>
      <c r="W129" s="365"/>
      <c r="X129" s="365"/>
      <c r="Y129" s="365"/>
      <c r="Z129" s="365"/>
      <c r="AA129" s="365"/>
      <c r="AB129" s="365"/>
      <c r="AC129" s="365"/>
      <c r="AD129" s="365"/>
      <c r="AE129" s="365"/>
      <c r="AF129" s="365"/>
      <c r="AG129" s="365"/>
      <c r="AH129" s="365"/>
      <c r="AI129" s="365"/>
      <c r="AJ129" s="365"/>
      <c r="AK129" s="365"/>
      <c r="AL129" s="365"/>
      <c r="AM129" s="365"/>
      <c r="AN129" s="365"/>
      <c r="AO129" s="365"/>
      <c r="AP129" s="365"/>
      <c r="AQ129" s="365"/>
      <c r="AR129" s="365"/>
      <c r="AS129" s="365"/>
      <c r="AT129" s="365"/>
      <c r="AU129" s="365"/>
      <c r="AV129" s="365"/>
      <c r="AW129" s="365"/>
      <c r="AX129" s="365"/>
      <c r="AY129" s="365"/>
      <c r="AZ129" s="365"/>
      <c r="BA129" s="365"/>
      <c r="BB129" s="365"/>
      <c r="BC129" s="365"/>
      <c r="BD129" s="365"/>
      <c r="BE129" s="365"/>
      <c r="BF129" s="365"/>
      <c r="BG129" s="365"/>
      <c r="BH129" s="365"/>
      <c r="BI129" s="365"/>
      <c r="BJ129" s="365"/>
      <c r="BK129" s="365"/>
      <c r="BL129" s="365"/>
      <c r="BM129" s="365"/>
      <c r="BN129" s="365"/>
      <c r="BO129" s="365"/>
      <c r="BP129" s="365"/>
      <c r="BQ129" s="365"/>
      <c r="BR129" s="365"/>
      <c r="BS129" s="365"/>
      <c r="BT129" s="365"/>
      <c r="BU129" s="365"/>
      <c r="BV129" s="365"/>
      <c r="BW129" s="365"/>
      <c r="BX129" s="365"/>
      <c r="BY129" s="365"/>
      <c r="BZ129" s="365"/>
      <c r="CA129" s="365"/>
      <c r="CB129" s="365"/>
      <c r="CC129" s="365"/>
      <c r="CD129" s="365"/>
      <c r="CE129" s="365"/>
      <c r="CF129" s="365"/>
      <c r="CG129" s="365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8"/>
      <c r="DG129" s="288"/>
      <c r="DH129" s="288"/>
      <c r="DI129" s="288"/>
      <c r="DJ129" s="288"/>
      <c r="DK129" s="288"/>
      <c r="DL129" s="288"/>
      <c r="DM129" s="288"/>
      <c r="DN129" s="288"/>
      <c r="DO129" s="288"/>
      <c r="DP129" s="288"/>
      <c r="DQ129" s="288"/>
      <c r="DR129" s="288"/>
      <c r="DS129" s="288"/>
      <c r="DT129" s="288"/>
      <c r="DU129" s="288"/>
      <c r="DV129" s="288"/>
      <c r="DW129" s="288"/>
      <c r="DX129" s="288"/>
      <c r="DY129" s="288"/>
      <c r="DZ129" s="288"/>
      <c r="EA129" s="288"/>
      <c r="EB129" s="288"/>
      <c r="EC129" s="288"/>
      <c r="ED129" s="368">
        <f>SUM(RD[[#This Row],[IS1_Inv1_M1]:[IS1_Inv1_M2]])</f>
        <v>0</v>
      </c>
      <c r="EE129" s="368">
        <f>SUM(RD[[#This Row],[IS2_Inv1_M1]:[IS5_Inv1_M4]])</f>
        <v>0</v>
      </c>
      <c r="EF129" s="368">
        <f>SUM(RD[[#This Row],[IS6_Inv1_M1]:[IS6_Inv2_M2]])+SUM(RD[[#This Row],[IS8_Inv1_M1]:[IS8_Inv4_M2]])</f>
        <v>0</v>
      </c>
      <c r="EG129" s="368">
        <f>SUM(RD[[#This Row],[IS7_Inv1_M1]:[IS7_Inv1_M2]])</f>
        <v>0</v>
      </c>
      <c r="EH129" s="367">
        <f>SUM(RD[[#This Row],[IS9_Inv1_M1]:[IS12_Inv2_M4]])</f>
        <v>0</v>
      </c>
      <c r="EI129" s="367">
        <f>SUM(RD[[#This Row],[IS13_Inv1_M1]:[IS14_Inv1_M4]])</f>
        <v>0</v>
      </c>
      <c r="EJ129" s="367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368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1" t="str">
        <f>IF((RD[[#This Row],[33 kV_Wind_F1_Ex]]-ES128)*165000&lt;=0,"",(RD[[#This Row],[33 kV_Wind_F1_Ex]]-ES128)*165000)</f>
        <v/>
      </c>
      <c r="FK129" s="291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7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69"/>
      <c r="FQ129" s="131" t="str">
        <f>IF((RD[[#This Row],[33kV_Solar_F4_Ex]]-EZ128)*225000&lt;=0,"",(RD[[#This Row],[33kV_Solar_F4_Ex]]-EZ128)*225000)</f>
        <v/>
      </c>
      <c r="FR129" s="291">
        <f>IF((RD[[#This Row],[33kV_OG1_Ex]]-FA128)*1000&lt;=0,0,(RD[[#This Row],[33kV_OG1_Ex]]-FA128)*1000)</f>
        <v>0</v>
      </c>
      <c r="FS129" s="227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7">
        <f>IF((RD[[#This Row],[220kV_Tx2_Ex]]-FD128)*800000&lt;=0,0,(RD[[#This Row],[220kV_Tx2_Ex]]-FD128)*800000)</f>
        <v>0</v>
      </c>
      <c r="FV129" s="291">
        <f>IF((RD[[#This Row],[220kV_TL_TVM_Ex]]-FE128)*1600000&lt;=0,0,(RD[[#This Row],[220kV_TL_TVM_Ex]]-FE128)*1600000)</f>
        <v>0</v>
      </c>
      <c r="FW129" s="291" t="str">
        <f>IF((RD[[#This Row],[220kV_C&amp;R_PQM_Ex]]-FF128)*1600000&lt;=0,"",(RD[[#This Row],[220kV_C&amp;R_PQM_Ex]]-FF128)*1600000)</f>
        <v/>
      </c>
      <c r="FX129" s="227">
        <f>IFERROR(IF((RD[[#This Row],[220KV_C&amp;R_PQM_Im]]-FG128)*1600000&lt;=0,0,(RD[[#This Row],[220KV_C&amp;R_PQM_Im]]-FG128)*1600000),"")</f>
        <v>0</v>
      </c>
      <c r="FY129" s="227" t="str">
        <f>IFERROR(IF((RD[[#This Row],[33kV_Aux1_Im]]-FH128)*1000&lt;=0,"",(RD[[#This Row],[33kV_Aux1_Im]]-FH128)*1000),"")</f>
        <v/>
      </c>
      <c r="FZ129" s="227" t="str">
        <f>IF((RD[[#This Row],[33kV_Aux2_Im]]-FI128)*1000&lt;=0,"",(RD[[#This Row],[33kV_Aux2_Im]]-FI128)*1000)</f>
        <v/>
      </c>
      <c r="GA129" s="291">
        <f>IFERROR(RD[[#This Row],[33kV_OG1_Energy (MWh)]]+RD[[#This Row],[33kV_OG2_Energy (MWh)]],"")</f>
        <v>0</v>
      </c>
      <c r="GB129" s="291">
        <f>IFERROR(RD[[#This Row],[220kV_TL_TVM Energy (MWh)]]-RD[[#This Row],[220KV_C&amp;R_PQM_im (MWh)]],"")</f>
        <v>0</v>
      </c>
      <c r="GC129" s="228" t="str">
        <f>IFERROR(RD[[#This Row],[33 kV Total Export (MWH)]]/RD[[#This Row],[220 KV Net Export (MWh)]]-1,"")</f>
        <v/>
      </c>
      <c r="GD129" s="229">
        <f>IFERROR((RD[[#This Row],[Sunset Time (POA&lt;20 W/m2)]]-RD[[#This Row],[Sunrise Time (POA&gt;20 W/m2)]])*24,0)</f>
        <v>0</v>
      </c>
      <c r="GE129" s="230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172.51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70"/>
      <c r="GK129" s="370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0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0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6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3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7" bestFit="1" customWidth="1"/>
    <col min="2" max="5" width="9" style="237" customWidth="1"/>
    <col min="6" max="9" width="10.453125" style="237" customWidth="1"/>
    <col min="10" max="12" width="11.453125" style="237" customWidth="1"/>
    <col min="13" max="13" width="15.1796875" style="237" bestFit="1" customWidth="1"/>
    <col min="14" max="39" width="11.453125" style="237" customWidth="1"/>
    <col min="40" max="40" width="11.453125" style="251" customWidth="1"/>
    <col min="41" max="45" width="11.453125" style="237" customWidth="1"/>
    <col min="46" max="16384" width="8.453125" style="237"/>
  </cols>
  <sheetData>
    <row r="1" spans="1:45" ht="58">
      <c r="A1" s="233" t="s">
        <v>123</v>
      </c>
      <c r="B1" s="234" t="s">
        <v>304</v>
      </c>
      <c r="C1" s="234" t="s">
        <v>305</v>
      </c>
      <c r="D1" s="234" t="s">
        <v>126</v>
      </c>
      <c r="E1" s="234" t="s">
        <v>82</v>
      </c>
      <c r="F1" s="235" t="s">
        <v>306</v>
      </c>
      <c r="G1" s="235" t="s">
        <v>307</v>
      </c>
      <c r="H1" s="235" t="s">
        <v>308</v>
      </c>
      <c r="I1" s="235" t="s">
        <v>309</v>
      </c>
      <c r="J1" s="235" t="s">
        <v>310</v>
      </c>
      <c r="K1" s="235" t="s">
        <v>311</v>
      </c>
      <c r="L1" s="235" t="s">
        <v>312</v>
      </c>
      <c r="M1" s="235" t="s">
        <v>313</v>
      </c>
      <c r="N1" s="235" t="s">
        <v>314</v>
      </c>
      <c r="O1" s="235" t="s">
        <v>315</v>
      </c>
      <c r="P1" s="235" t="s">
        <v>316</v>
      </c>
      <c r="Q1" s="235" t="s">
        <v>317</v>
      </c>
      <c r="R1" s="235" t="s">
        <v>318</v>
      </c>
      <c r="S1" s="235" t="s">
        <v>319</v>
      </c>
      <c r="T1" s="235" t="s">
        <v>320</v>
      </c>
      <c r="U1" s="235" t="s">
        <v>321</v>
      </c>
      <c r="V1" s="235" t="s">
        <v>322</v>
      </c>
      <c r="W1" s="235" t="s">
        <v>323</v>
      </c>
      <c r="X1" s="235" t="s">
        <v>324</v>
      </c>
      <c r="Y1" s="235" t="s">
        <v>325</v>
      </c>
      <c r="Z1" s="235" t="s">
        <v>326</v>
      </c>
      <c r="AA1" s="235" t="s">
        <v>327</v>
      </c>
      <c r="AB1" s="235" t="s">
        <v>328</v>
      </c>
      <c r="AC1" s="235" t="s">
        <v>329</v>
      </c>
      <c r="AD1" s="235" t="s">
        <v>330</v>
      </c>
      <c r="AE1" s="235" t="s">
        <v>331</v>
      </c>
      <c r="AF1" s="235" t="s">
        <v>332</v>
      </c>
      <c r="AG1" s="235" t="s">
        <v>333</v>
      </c>
      <c r="AH1" s="235" t="s">
        <v>334</v>
      </c>
      <c r="AI1" s="235" t="s">
        <v>335</v>
      </c>
      <c r="AJ1" s="235" t="s">
        <v>336</v>
      </c>
      <c r="AK1" s="235" t="s">
        <v>337</v>
      </c>
      <c r="AL1" s="235" t="s">
        <v>338</v>
      </c>
      <c r="AM1" s="235" t="s">
        <v>339</v>
      </c>
      <c r="AN1" s="236" t="s">
        <v>340</v>
      </c>
      <c r="AO1" s="235" t="s">
        <v>341</v>
      </c>
      <c r="AP1" s="235" t="s">
        <v>342</v>
      </c>
      <c r="AQ1" s="235" t="s">
        <v>343</v>
      </c>
      <c r="AR1" s="235" t="s">
        <v>344</v>
      </c>
      <c r="AS1" s="235" t="s">
        <v>345</v>
      </c>
    </row>
    <row r="2" spans="1:45">
      <c r="A2" s="238">
        <v>45745</v>
      </c>
      <c r="B2" s="239">
        <f>YEAR(Daily_KPI[[#This Row],[Date]])+IF(MONTH(Daily_KPI[[#This Row],[Date]])&gt;=4,1,0)</f>
        <v>2025</v>
      </c>
      <c r="C2" s="240">
        <f>YEAR(Daily_KPI[[#This Row],[Date]])</f>
        <v>2025</v>
      </c>
      <c r="D2" s="241">
        <f>Daily_KPI[[#This Row],[Date]]-DAY(Daily_KPI[[#This Row],[Date]])+1</f>
        <v>45717</v>
      </c>
      <c r="E2" s="240">
        <f t="shared" ref="E2:E3" si="0">DAY(EOMONTH(A2,0))</f>
        <v>31</v>
      </c>
      <c r="F2" s="242">
        <f>IFERROR(_xlfn.XLOOKUP($A2,Input_Raw!$A:$A,Input_Raw!$GD:$GD),"")</f>
        <v>11.483333333333333</v>
      </c>
      <c r="G2" s="243">
        <f>IFERROR(_xlfn.XLOOKUP($A2,Input_Raw!$A:$A,Input_Raw!EQ:EQ),"")</f>
        <v>5.9448619200483073</v>
      </c>
      <c r="H2" s="243">
        <f>IFERROR(_xlfn.XLOOKUP($A2,Input_Raw!$A:$A,Input_Raw!ER:ER),"")</f>
        <v>1.3448680869565224</v>
      </c>
      <c r="I2" s="243">
        <f>IFERROR(_xlfn.XLOOKUP($A2,Input_Raw!$A:$A,Input_Raw!EO:EO),"")</f>
        <v>6.0872539722410632</v>
      </c>
      <c r="J2" s="243" t="str">
        <f>IFERROR(_xlfn.XLOOKUP($A2,Input_Raw!$A:$A,Input_Raw!EP:EP),"")</f>
        <v/>
      </c>
      <c r="K2" s="243">
        <f>IFERROR(_xlfn.XLOOKUP($A2,Input_Raw!$A:$A,Input_Raw!$DR:$DR),"")</f>
        <v>32.897753623188407</v>
      </c>
      <c r="L2" s="243">
        <f>IFERROR(_xlfn.XLOOKUP($A2,Input_Raw!$A:$A,Input_Raw!$DT:$DT),"")</f>
        <v>53.172486318840576</v>
      </c>
      <c r="M2" s="243">
        <f>IFERROR(_xlfn.XLOOKUP($A2,Input_Raw!$A:$A,Input_Raw!$DZ:$DZ),"")</f>
        <v>2.8</v>
      </c>
      <c r="N2" s="243">
        <f>IFERROR(_xlfn.XLOOKUP($A2,Input_Raw!$A:$A,Input_Raw!$EB:$EB),"")</f>
        <v>5.2</v>
      </c>
      <c r="O2" s="244" t="str">
        <f>IFERROR(1-SUMIF(Plant_BD!$B:$B,$A2,Plant_BD!$AL:$AL)/($AA2+SUMIF(Plant_BD!$B:$B,$A2,Plant_BD!$AL:$AL)),"")</f>
        <v/>
      </c>
      <c r="P2" s="244"/>
      <c r="Q2" s="245"/>
      <c r="R2" s="244" t="str">
        <f>IFERROR(1-SUMIF(Grid_BD!$B:$B,$A2,Grid_BD!$W:$W)/($AA2+SUMIF(Grid_BD!$B:$B,$A2,Grid_BD!$W:$W)),"")</f>
        <v/>
      </c>
      <c r="S2" s="240"/>
      <c r="T2" s="245"/>
      <c r="U2" s="246" t="str">
        <f t="shared" ref="U2:U3" si="1">IFERROR(AA2/I2/AB2/1000,"")</f>
        <v/>
      </c>
      <c r="V2" s="246" t="str">
        <f>IFERROR(_xlfn.XLOOKUP($A2,Input_Raw!$A:$A,Input_Raw!$GL:$GL),"")</f>
        <v/>
      </c>
      <c r="W2" s="247" t="str">
        <f t="shared" ref="W2:W3" si="2">IFERROR(AA2/(24*AR2*1000),"")</f>
        <v/>
      </c>
      <c r="X2" s="239">
        <f>IFERROR(_xlfn.XLOOKUP($A2,Input_Raw!$A:$A,Input_Raw!$EN:$EN),"")</f>
        <v>691513</v>
      </c>
      <c r="Y2" s="239" t="str">
        <f>IFERROR(_xlfn.XLOOKUP($A2,Input_Raw!$A:$A,Input_Raw!GE:GE),"")</f>
        <v/>
      </c>
      <c r="Z2" s="239"/>
      <c r="AA2" s="239" t="str">
        <f>IFERROR(_xlfn.XLOOKUP($A2,Input_Raw!$A:$A,Input_Raw!$GF:$GF),"")</f>
        <v/>
      </c>
      <c r="AB2" s="239">
        <f>IFERROR(_xlfn.XLOOKUP($A2,Input_Raw!$A:$A,Input_Raw!GG:GG),"")</f>
        <v>147.21</v>
      </c>
      <c r="AC2" s="248">
        <f>IFERROR(_xlfn.XLOOKUP($D2,'Modelling New'!$D:$D,'Modelling New'!P:P),"")</f>
        <v>6.8322580645161297</v>
      </c>
      <c r="AD2" s="239">
        <f>IFERROR(_xlfn.XLOOKUP($D2,'Modelling New'!$D:$D,'Modelling New'!$T:$T)*1000,"")</f>
        <v>909686.6047253717</v>
      </c>
      <c r="AE2" s="249">
        <f>IFERROR(_xlfn.XLOOKUP($D2,'Modelling New'!$D:$D,'Modelling New'!$O:$O),"")</f>
        <v>0.8206909388795508</v>
      </c>
      <c r="AF2" s="249">
        <f>IFERROR(_xlfn.XLOOKUP($D2,'Modelling New'!$D:$D,'Modelling New'!W:W),"")</f>
        <v>0.23363217856813023</v>
      </c>
      <c r="AG2" s="249">
        <f>IFERROR(_xlfn.XLOOKUP($D2,'Modelling New'!$D:$D,'Modelling New'!$AE:$AE),"")</f>
        <v>0.995</v>
      </c>
      <c r="AH2" s="249">
        <f>IFERROR(_xlfn.XLOOKUP($D2,'Modelling New'!$D:$D,'Modelling New'!$AF:$AF),"")</f>
        <v>0.995</v>
      </c>
      <c r="AI2" s="240"/>
      <c r="AJ2" s="240"/>
      <c r="AK2" s="240"/>
      <c r="AL2" s="240"/>
      <c r="AM2" s="240"/>
      <c r="AN2" s="250"/>
      <c r="AO2" s="247"/>
      <c r="AP2" s="247"/>
      <c r="AQ2" s="247"/>
      <c r="AR2" s="239">
        <f>_xlfn.XLOOKUP($D2,'Modelling New'!$D:$D,'Modelling New'!$N:$N)</f>
        <v>162.23625000000001</v>
      </c>
      <c r="AS2" s="239">
        <f t="shared" ref="AS2:AS3" si="3">IFERROR((AD2/AR2)*AB2,"")</f>
        <v>825431.83216834685</v>
      </c>
    </row>
    <row r="3" spans="1:45">
      <c r="A3" s="238">
        <f t="shared" ref="A3:A5" si="4">A2+1</f>
        <v>45746</v>
      </c>
      <c r="B3" s="239">
        <f>YEAR(Daily_KPI[[#This Row],[Date]])+IF(MONTH(Daily_KPI[[#This Row],[Date]])&gt;=4,1,0)</f>
        <v>2025</v>
      </c>
      <c r="C3" s="240">
        <f>YEAR(Daily_KPI[[#This Row],[Date]])</f>
        <v>2025</v>
      </c>
      <c r="D3" s="241">
        <f>Daily_KPI[[#This Row],[Date]]-DAY(Daily_KPI[[#This Row],[Date]])+1</f>
        <v>45717</v>
      </c>
      <c r="E3" s="240">
        <f t="shared" si="0"/>
        <v>31</v>
      </c>
      <c r="F3" s="242">
        <f>IFERROR(_xlfn.XLOOKUP($A3,Input_Raw!$A:$A,Input_Raw!$GD:$GD),"")</f>
        <v>11.45</v>
      </c>
      <c r="G3" s="243">
        <f>IFERROR(_xlfn.XLOOKUP($A3,Input_Raw!$A:$A,Input_Raw!EQ:EQ),"")</f>
        <v>6.028971870639535</v>
      </c>
      <c r="H3" s="243">
        <f>IFERROR(_xlfn.XLOOKUP($A3,Input_Raw!$A:$A,Input_Raw!ER:ER),"")</f>
        <v>1.3872976272529061</v>
      </c>
      <c r="I3" s="243">
        <f>IFERROR(_xlfn.XLOOKUP($A3,Input_Raw!$A:$A,Input_Raw!EO:EO),"")</f>
        <v>6.1351724072056699</v>
      </c>
      <c r="J3" s="243" t="str">
        <f>IFERROR(_xlfn.XLOOKUP($A3,Input_Raw!$A:$A,Input_Raw!EP:EP),"")</f>
        <v/>
      </c>
      <c r="K3" s="243">
        <f>IFERROR(_xlfn.XLOOKUP($A3,Input_Raw!$A:$A,Input_Raw!$DR:$DR),"")</f>
        <v>32.307703488372155</v>
      </c>
      <c r="L3" s="243">
        <f>IFERROR(_xlfn.XLOOKUP($A3,Input_Raw!$A:$A,Input_Raw!$DT:$DT),"")</f>
        <v>55.340050813953511</v>
      </c>
      <c r="M3" s="243">
        <f>IFERROR(_xlfn.XLOOKUP($A3,Input_Raw!$A:$A,Input_Raw!$DZ:$DZ),"")</f>
        <v>2.6</v>
      </c>
      <c r="N3" s="243">
        <f>IFERROR(_xlfn.XLOOKUP($A3,Input_Raw!$A:$A,Input_Raw!$EB:$EB),"")</f>
        <v>5</v>
      </c>
      <c r="O3" s="244">
        <f>IFERROR(1-SUMIF(Plant_BD!$B:$B,$A3,Plant_BD!$AL:$AL)/($AA3+SUMIF(Plant_BD!$B:$B,$A3,Plant_BD!$AL:$AL)),"")</f>
        <v>1</v>
      </c>
      <c r="P3" s="244"/>
      <c r="Q3" s="245"/>
      <c r="R3" s="244">
        <f>IFERROR(1-SUMIF(Grid_BD!$B:$B,$A3,Grid_BD!$W:$W)/($AA3+SUMIF(Grid_BD!$B:$B,$A3,Grid_BD!$W:$W)),"")</f>
        <v>1</v>
      </c>
      <c r="S3" s="240"/>
      <c r="T3" s="245"/>
      <c r="U3" s="246">
        <f t="shared" si="1"/>
        <v>0.78118306750871092</v>
      </c>
      <c r="V3" s="246" t="str">
        <f>IFERROR(_xlfn.XLOOKUP($A3,Input_Raw!$A:$A,Input_Raw!$GL:$GL),"")</f>
        <v/>
      </c>
      <c r="W3" s="247">
        <f t="shared" si="2"/>
        <v>0.18243071446732939</v>
      </c>
      <c r="X3" s="239">
        <f>IFERROR(_xlfn.XLOOKUP($A3,Input_Raw!$A:$A,Input_Raw!$EN:$EN),"")</f>
        <v>738369</v>
      </c>
      <c r="Y3" s="239">
        <f>IFERROR(_xlfn.XLOOKUP($A3,Input_Raw!$A:$A,Input_Raw!GE:GE),"")</f>
        <v>703925.00000000861</v>
      </c>
      <c r="Z3" s="239"/>
      <c r="AA3" s="239">
        <f>IFERROR(_xlfn.XLOOKUP($A3,Input_Raw!$A:$A,Input_Raw!$GF:$GF),"")</f>
        <v>710325.0000000064</v>
      </c>
      <c r="AB3" s="239">
        <f>IFERROR(_xlfn.XLOOKUP($A3,Input_Raw!$A:$A,Input_Raw!GG:GG),"")</f>
        <v>148.21</v>
      </c>
      <c r="AC3" s="248">
        <f>IFERROR(_xlfn.XLOOKUP($D3,'Modelling New'!$D:$D,'Modelling New'!P:P),"")</f>
        <v>6.8322580645161297</v>
      </c>
      <c r="AD3" s="239">
        <f>IFERROR(_xlfn.XLOOKUP($D3,'Modelling New'!$D:$D,'Modelling New'!$T:$T)*1000,"")</f>
        <v>909686.6047253717</v>
      </c>
      <c r="AE3" s="249">
        <f>IFERROR(_xlfn.XLOOKUP($D3,'Modelling New'!$D:$D,'Modelling New'!$O:$O),"")</f>
        <v>0.8206909388795508</v>
      </c>
      <c r="AF3" s="249">
        <f>IFERROR(_xlfn.XLOOKUP($D3,'Modelling New'!$D:$D,'Modelling New'!W:W),"")</f>
        <v>0.23363217856813023</v>
      </c>
      <c r="AG3" s="249">
        <f>IFERROR(_xlfn.XLOOKUP($D3,'Modelling New'!$D:$D,'Modelling New'!$AE:$AE),"")</f>
        <v>0.995</v>
      </c>
      <c r="AH3" s="249">
        <f>IFERROR(_xlfn.XLOOKUP($D3,'Modelling New'!$D:$D,'Modelling New'!$AF:$AF),"")</f>
        <v>0.995</v>
      </c>
      <c r="AI3" s="240"/>
      <c r="AJ3" s="240"/>
      <c r="AK3" s="240"/>
      <c r="AL3" s="240"/>
      <c r="AM3" s="240"/>
      <c r="AN3" s="250"/>
      <c r="AO3" s="247"/>
      <c r="AP3" s="247"/>
      <c r="AQ3" s="247"/>
      <c r="AR3" s="239">
        <f>_xlfn.XLOOKUP($D3,'Modelling New'!$D:$D,'Modelling New'!$N:$N)</f>
        <v>162.23625000000001</v>
      </c>
      <c r="AS3" s="239">
        <f t="shared" si="3"/>
        <v>831039.00445398199</v>
      </c>
    </row>
    <row r="4" spans="1:45">
      <c r="A4" s="238">
        <f t="shared" si="4"/>
        <v>45747</v>
      </c>
      <c r="B4" s="239">
        <f>YEAR(Daily_KPI[[#This Row],[Date]])+IF(MONTH(Daily_KPI[[#This Row],[Date]])&gt;=4,1,0)</f>
        <v>2025</v>
      </c>
      <c r="C4" s="240">
        <f>YEAR(Daily_KPI[[#This Row],[Date]])</f>
        <v>2025</v>
      </c>
      <c r="D4" s="241">
        <f>Daily_KPI[[#This Row],[Date]]-DAY(Daily_KPI[[#This Row],[Date]])+1</f>
        <v>45717</v>
      </c>
      <c r="E4" s="240">
        <f t="shared" ref="E4:E67" si="5">DAY(EOMONTH(A4,0))</f>
        <v>31</v>
      </c>
      <c r="F4" s="242">
        <f>IFERROR(_xlfn.XLOOKUP($A4,Input_Raw!$A:$A,Input_Raw!$GD:$GD),"")</f>
        <v>11.533333333333331</v>
      </c>
      <c r="G4" s="243">
        <f>IFERROR(_xlfn.XLOOKUP($A4,Input_Raw!$A:$A,Input_Raw!EQ:EQ),"")</f>
        <v>6.0869827821067801</v>
      </c>
      <c r="H4" s="243">
        <f>IFERROR(_xlfn.XLOOKUP($A4,Input_Raw!$A:$A,Input_Raw!ER:ER),"")</f>
        <v>1.4215105107263106</v>
      </c>
      <c r="I4" s="243">
        <f>IFERROR(_xlfn.XLOOKUP($A4,Input_Raw!$A:$A,Input_Raw!EO:EO),"")</f>
        <v>6.1601258477017788</v>
      </c>
      <c r="J4" s="243" t="str">
        <f>IFERROR(_xlfn.XLOOKUP($A4,Input_Raw!$A:$A,Input_Raw!EP:EP),"")</f>
        <v/>
      </c>
      <c r="K4" s="243">
        <f>IFERROR(_xlfn.XLOOKUP($A4,Input_Raw!$A:$A,Input_Raw!$DR:$DR),"")</f>
        <v>32.354040404040383</v>
      </c>
      <c r="L4" s="243">
        <f>IFERROR(_xlfn.XLOOKUP($A4,Input_Raw!$A:$A,Input_Raw!$DT:$DT),"")</f>
        <v>53.860989610389595</v>
      </c>
      <c r="M4" s="243">
        <f>IFERROR(_xlfn.XLOOKUP($A4,Input_Raw!$A:$A,Input_Raw!$DZ:$DZ),"")</f>
        <v>2.8</v>
      </c>
      <c r="N4" s="243">
        <f>IFERROR(_xlfn.XLOOKUP($A4,Input_Raw!$A:$A,Input_Raw!$EB:$EB),"")</f>
        <v>5.6</v>
      </c>
      <c r="O4" s="244">
        <f>IFERROR(1-SUMIF(Plant_BD!$B:$B,$A4,Plant_BD!$AL:$AL)/($AA4+SUMIF(Plant_BD!$B:$B,$A4,Plant_BD!$AL:$AL)),"")</f>
        <v>1</v>
      </c>
      <c r="P4" s="244"/>
      <c r="Q4" s="245"/>
      <c r="R4" s="244">
        <f>IFERROR(1-SUMIF(Grid_BD!$B:$B,$A4,Grid_BD!$W:$W)/($AA4+SUMIF(Grid_BD!$B:$B,$A4,Grid_BD!$W:$W)),"")</f>
        <v>1</v>
      </c>
      <c r="S4" s="240"/>
      <c r="T4" s="245"/>
      <c r="U4" s="246">
        <f t="shared" ref="U4:U67" si="6">IFERROR(AA4/I4/AB4/1000,"")</f>
        <v>0.77727932360058638</v>
      </c>
      <c r="V4" s="246" t="str">
        <f>IFERROR(_xlfn.XLOOKUP($A4,Input_Raw!$A:$A,Input_Raw!$GL:$GL),"")</f>
        <v/>
      </c>
      <c r="W4" s="247">
        <f t="shared" ref="W4:W67" si="7">IFERROR(AA4/(24*AR4*1000),"")</f>
        <v>0.18225735617039659</v>
      </c>
      <c r="X4" s="239">
        <f>IFERROR(_xlfn.XLOOKUP($A4,Input_Raw!$A:$A,Input_Raw!$EN:$EN),"")</f>
        <v>737144</v>
      </c>
      <c r="Y4" s="239">
        <f>IFERROR(_xlfn.XLOOKUP($A4,Input_Raw!$A:$A,Input_Raw!GE:GE),"")</f>
        <v>700649.99999999895</v>
      </c>
      <c r="Z4" s="239"/>
      <c r="AA4" s="239">
        <f>IFERROR(_xlfn.XLOOKUP($A4,Input_Raw!$A:$A,Input_Raw!$GF:$GF),"")</f>
        <v>709649.99999998813</v>
      </c>
      <c r="AB4" s="239">
        <f>IFERROR(_xlfn.XLOOKUP($A4,Input_Raw!$A:$A,Input_Raw!GG:GG),"")</f>
        <v>148.21</v>
      </c>
      <c r="AC4" s="248">
        <f>IFERROR(_xlfn.XLOOKUP($D4,'Modelling New'!$D:$D,'Modelling New'!P:P),"")</f>
        <v>6.8322580645161297</v>
      </c>
      <c r="AD4" s="239">
        <f>IFERROR(_xlfn.XLOOKUP($D4,'Modelling New'!$D:$D,'Modelling New'!$T:$T)*1000,"")</f>
        <v>909686.6047253717</v>
      </c>
      <c r="AE4" s="249">
        <f>IFERROR(_xlfn.XLOOKUP($D4,'Modelling New'!$D:$D,'Modelling New'!$O:$O),"")</f>
        <v>0.8206909388795508</v>
      </c>
      <c r="AF4" s="249">
        <f>IFERROR(_xlfn.XLOOKUP($D4,'Modelling New'!$D:$D,'Modelling New'!W:W),"")</f>
        <v>0.23363217856813023</v>
      </c>
      <c r="AG4" s="249">
        <f>IFERROR(_xlfn.XLOOKUP($D4,'Modelling New'!$D:$D,'Modelling New'!$AE:$AE),"")</f>
        <v>0.995</v>
      </c>
      <c r="AH4" s="249">
        <f>IFERROR(_xlfn.XLOOKUP($D4,'Modelling New'!$D:$D,'Modelling New'!$AF:$AF),"")</f>
        <v>0.995</v>
      </c>
      <c r="AI4" s="240"/>
      <c r="AJ4" s="240"/>
      <c r="AK4" s="240"/>
      <c r="AL4" s="240"/>
      <c r="AM4" s="240"/>
      <c r="AN4" s="250"/>
      <c r="AO4" s="247"/>
      <c r="AP4" s="247"/>
      <c r="AQ4" s="247"/>
      <c r="AR4" s="239">
        <f>_xlfn.XLOOKUP($D4,'Modelling New'!$D:$D,'Modelling New'!$N:$N)</f>
        <v>162.23625000000001</v>
      </c>
      <c r="AS4" s="239">
        <f t="shared" ref="AS4:AS67" si="8">IFERROR((AD4/AR4)*AB4,"")</f>
        <v>831039.00445398199</v>
      </c>
    </row>
    <row r="5" spans="1:45">
      <c r="A5" s="238">
        <f t="shared" si="4"/>
        <v>45748</v>
      </c>
      <c r="B5" s="239">
        <f>YEAR(Daily_KPI[[#This Row],[Date]])+IF(MONTH(Daily_KPI[[#This Row],[Date]])&gt;=4,1,0)</f>
        <v>2026</v>
      </c>
      <c r="C5" s="240">
        <f>YEAR(Daily_KPI[[#This Row],[Date]])</f>
        <v>2025</v>
      </c>
      <c r="D5" s="241">
        <f>Daily_KPI[[#This Row],[Date]]-DAY(Daily_KPI[[#This Row],[Date]])+1</f>
        <v>45748</v>
      </c>
      <c r="E5" s="240">
        <f t="shared" si="5"/>
        <v>30</v>
      </c>
      <c r="F5" s="242">
        <f>IFERROR(_xlfn.XLOOKUP($A5,Input_Raw!$A:$A,Input_Raw!$GD:$GD),"")</f>
        <v>11.599999999999998</v>
      </c>
      <c r="G5" s="243">
        <f>IFERROR(_xlfn.XLOOKUP($A5,Input_Raw!$A:$A,Input_Raw!EQ:EQ),"")</f>
        <v>6.5146149210903825</v>
      </c>
      <c r="H5" s="243">
        <f>IFERROR(_xlfn.XLOOKUP($A5,Input_Raw!$A:$A,Input_Raw!ER:ER),"")</f>
        <v>1.4957861319942618</v>
      </c>
      <c r="I5" s="243">
        <f>IFERROR(_xlfn.XLOOKUP($A5,Input_Raw!$A:$A,Input_Raw!EO:EO),"")</f>
        <v>6.6027188989153496</v>
      </c>
      <c r="J5" s="243" t="str">
        <f>IFERROR(_xlfn.XLOOKUP($A5,Input_Raw!$A:$A,Input_Raw!EP:EP),"")</f>
        <v/>
      </c>
      <c r="K5" s="243">
        <f>IFERROR(_xlfn.XLOOKUP($A5,Input_Raw!$A:$A,Input_Raw!$DR:$DR),"")</f>
        <v>31.922395982783367</v>
      </c>
      <c r="L5" s="243">
        <f>IFERROR(_xlfn.XLOOKUP($A5,Input_Raw!$A:$A,Input_Raw!$DT:$DT),"")</f>
        <v>51.614891721664272</v>
      </c>
      <c r="M5" s="243">
        <f>IFERROR(_xlfn.XLOOKUP($A5,Input_Raw!$A:$A,Input_Raw!$DZ:$DZ),"")</f>
        <v>2.4</v>
      </c>
      <c r="N5" s="243">
        <f>IFERROR(_xlfn.XLOOKUP($A5,Input_Raw!$A:$A,Input_Raw!$EB:$EB),"")</f>
        <v>5.3</v>
      </c>
      <c r="O5" s="244">
        <f>IFERROR(1-SUMIF(Plant_BD!$B:$B,$A5,Plant_BD!$AL:$AL)/($AA5+SUMIF(Plant_BD!$B:$B,$A5,Plant_BD!$AL:$AL)),"")</f>
        <v>0.99975291240758712</v>
      </c>
      <c r="P5" s="244"/>
      <c r="Q5" s="245"/>
      <c r="R5" s="244">
        <f>IFERROR(1-SUMIF(Grid_BD!$B:$B,$A5,Grid_BD!$W:$W)/($AA5+SUMIF(Grid_BD!$B:$B,$A5,Grid_BD!$W:$W)),"")</f>
        <v>1</v>
      </c>
      <c r="S5" s="240"/>
      <c r="T5" s="245"/>
      <c r="U5" s="246">
        <f t="shared" si="6"/>
        <v>0.7695519003578859</v>
      </c>
      <c r="V5" s="246" t="str">
        <f>IFERROR(_xlfn.XLOOKUP($A5,Input_Raw!$A:$A,Input_Raw!$GL:$GL),"")</f>
        <v/>
      </c>
      <c r="W5" s="247">
        <f t="shared" si="7"/>
        <v>0.17851809182454498</v>
      </c>
      <c r="X5" s="239">
        <f>IFERROR(_xlfn.XLOOKUP($A5,Input_Raw!$A:$A,Input_Raw!$EN:$EN),"")</f>
        <v>783800</v>
      </c>
      <c r="Y5" s="239">
        <f>IFERROR(_xlfn.XLOOKUP($A5,Input_Raw!$A:$A,Input_Raw!GE:GE),"")</f>
        <v>743474.99999997753</v>
      </c>
      <c r="Z5" s="239"/>
      <c r="AA5" s="239">
        <f>IFERROR(_xlfn.XLOOKUP($A5,Input_Raw!$A:$A,Input_Raw!$GF:$GF),"")</f>
        <v>753075.00000000664</v>
      </c>
      <c r="AB5" s="239">
        <f>IFERROR(_xlfn.XLOOKUP($A5,Input_Raw!$A:$A,Input_Raw!GG:GG),"")</f>
        <v>148.21</v>
      </c>
      <c r="AC5" s="248">
        <f>IFERROR(_xlfn.XLOOKUP($D5,'Modelling New'!$D:$D,'Modelling New'!P:P),"")</f>
        <v>6.58</v>
      </c>
      <c r="AD5" s="239">
        <f>IFERROR(_xlfn.XLOOKUP($D5,'Modelling New'!$D:$D,'Modelling New'!$T:$T)*1000,"")</f>
        <v>885683.34895816201</v>
      </c>
      <c r="AE5" s="249">
        <f>IFERROR(_xlfn.XLOOKUP($D5,'Modelling New'!$D:$D,'Modelling New'!$O:$O),"")</f>
        <v>0.76578672508626999</v>
      </c>
      <c r="AF5" s="249">
        <f>IFERROR(_xlfn.XLOOKUP($D5,'Modelling New'!$D:$D,'Modelling New'!W:W),"")</f>
        <v>0.20995319379448568</v>
      </c>
      <c r="AG5" s="249">
        <f>IFERROR(_xlfn.XLOOKUP($D5,'Modelling New'!$D:$D,'Modelling New'!$AE:$AE),"")</f>
        <v>0.995</v>
      </c>
      <c r="AH5" s="249">
        <f>IFERROR(_xlfn.XLOOKUP($D5,'Modelling New'!$D:$D,'Modelling New'!$AF:$AF),"")</f>
        <v>0.995</v>
      </c>
      <c r="AI5" s="240"/>
      <c r="AJ5" s="240"/>
      <c r="AK5" s="240"/>
      <c r="AL5" s="240"/>
      <c r="AM5" s="240"/>
      <c r="AN5" s="250"/>
      <c r="AO5" s="247"/>
      <c r="AP5" s="247"/>
      <c r="AQ5" s="247"/>
      <c r="AR5" s="239">
        <f>_xlfn.XLOOKUP($D5,'Modelling New'!$D:$D,'Modelling New'!$N:$N)</f>
        <v>175.77</v>
      </c>
      <c r="AS5" s="239">
        <f t="shared" si="8"/>
        <v>746811.90845473728</v>
      </c>
    </row>
    <row r="6" spans="1:45">
      <c r="A6" s="238">
        <f t="shared" ref="A6:A69" si="9">A5+1</f>
        <v>45749</v>
      </c>
      <c r="B6" s="239">
        <f>YEAR(Daily_KPI[[#This Row],[Date]])+IF(MONTH(Daily_KPI[[#This Row],[Date]])&gt;=4,1,0)</f>
        <v>2026</v>
      </c>
      <c r="C6" s="240">
        <f>YEAR(Daily_KPI[[#This Row],[Date]])</f>
        <v>2025</v>
      </c>
      <c r="D6" s="241">
        <f>Daily_KPI[[#This Row],[Date]]-DAY(Daily_KPI[[#This Row],[Date]])+1</f>
        <v>45748</v>
      </c>
      <c r="E6" s="240">
        <f t="shared" si="5"/>
        <v>30</v>
      </c>
      <c r="F6" s="242">
        <f>IFERROR(_xlfn.XLOOKUP($A6,Input_Raw!$A:$A,Input_Raw!$GD:$GD),"")</f>
        <v>10.983333333333334</v>
      </c>
      <c r="G6" s="243">
        <f>IFERROR(_xlfn.XLOOKUP($A6,Input_Raw!$A:$A,Input_Raw!EQ:EQ),"")</f>
        <v>6.017600920707074</v>
      </c>
      <c r="H6" s="243">
        <f>IFERROR(_xlfn.XLOOKUP($A6,Input_Raw!$A:$A,Input_Raw!ER:ER),"")</f>
        <v>1.3663542414898986</v>
      </c>
      <c r="I6" s="243">
        <f>IFERROR(_xlfn.XLOOKUP($A6,Input_Raw!$A:$A,Input_Raw!EO:EO),"")</f>
        <v>6.0851411763666654</v>
      </c>
      <c r="J6" s="243" t="str">
        <f>IFERROR(_xlfn.XLOOKUP($A6,Input_Raw!$A:$A,Input_Raw!EP:EP),"")</f>
        <v/>
      </c>
      <c r="K6" s="243">
        <f>IFERROR(_xlfn.XLOOKUP($A6,Input_Raw!$A:$A,Input_Raw!$DR:$DR),"")</f>
        <v>30.333621212121184</v>
      </c>
      <c r="L6" s="243">
        <f>IFERROR(_xlfn.XLOOKUP($A6,Input_Raw!$A:$A,Input_Raw!$DT:$DT),"")</f>
        <v>51.044995515151491</v>
      </c>
      <c r="M6" s="243">
        <f>IFERROR(_xlfn.XLOOKUP($A6,Input_Raw!$A:$A,Input_Raw!$DZ:$DZ),"")</f>
        <v>2.7</v>
      </c>
      <c r="N6" s="243">
        <f>IFERROR(_xlfn.XLOOKUP($A6,Input_Raw!$A:$A,Input_Raw!$EB:$EB),"")</f>
        <v>5.8</v>
      </c>
      <c r="O6" s="244">
        <f>IFERROR(1-SUMIF(Plant_BD!$B:$B,$A6,Plant_BD!$AL:$AL)/($AA6+SUMIF(Plant_BD!$B:$B,$A6,Plant_BD!$AL:$AL)),"")</f>
        <v>0.99079834885031137</v>
      </c>
      <c r="P6" s="244"/>
      <c r="Q6" s="245"/>
      <c r="R6" s="244">
        <f>IFERROR(1-SUMIF(Grid_BD!$B:$B,$A6,Grid_BD!$W:$W)/($AA6+SUMIF(Grid_BD!$B:$B,$A6,Grid_BD!$W:$W)),"")</f>
        <v>1</v>
      </c>
      <c r="S6" s="240"/>
      <c r="T6" s="245"/>
      <c r="U6" s="246">
        <f t="shared" si="6"/>
        <v>0.78062043424441963</v>
      </c>
      <c r="V6" s="246" t="str">
        <f>IFERROR(_xlfn.XLOOKUP($A6,Input_Raw!$A:$A,Input_Raw!$GL:$GL),"")</f>
        <v/>
      </c>
      <c r="W6" s="247">
        <f t="shared" si="7"/>
        <v>0.16689068100358559</v>
      </c>
      <c r="X6" s="239">
        <f>IFERROR(_xlfn.XLOOKUP($A6,Input_Raw!$A:$A,Input_Raw!$EN:$EN),"")</f>
        <v>731854</v>
      </c>
      <c r="Y6" s="239">
        <f>IFERROR(_xlfn.XLOOKUP($A6,Input_Raw!$A:$A,Input_Raw!GE:GE),"")</f>
        <v>697225.00000002456</v>
      </c>
      <c r="Z6" s="239"/>
      <c r="AA6" s="239">
        <f>IFERROR(_xlfn.XLOOKUP($A6,Input_Raw!$A:$A,Input_Raw!$GF:$GF),"")</f>
        <v>704025.00000000594</v>
      </c>
      <c r="AB6" s="239">
        <f>IFERROR(_xlfn.XLOOKUP($A6,Input_Raw!$A:$A,Input_Raw!GG:GG),"")</f>
        <v>148.21</v>
      </c>
      <c r="AC6" s="248">
        <f>IFERROR(_xlfn.XLOOKUP($D6,'Modelling New'!$D:$D,'Modelling New'!P:P),"")</f>
        <v>6.58</v>
      </c>
      <c r="AD6" s="239">
        <f>IFERROR(_xlfn.XLOOKUP($D6,'Modelling New'!$D:$D,'Modelling New'!$T:$T)*1000,"")</f>
        <v>885683.34895816201</v>
      </c>
      <c r="AE6" s="249">
        <f>IFERROR(_xlfn.XLOOKUP($D6,'Modelling New'!$D:$D,'Modelling New'!$O:$O),"")</f>
        <v>0.76578672508626999</v>
      </c>
      <c r="AF6" s="249">
        <f>IFERROR(_xlfn.XLOOKUP($D6,'Modelling New'!$D:$D,'Modelling New'!W:W),"")</f>
        <v>0.20995319379448568</v>
      </c>
      <c r="AG6" s="249">
        <f>IFERROR(_xlfn.XLOOKUP($D6,'Modelling New'!$D:$D,'Modelling New'!$AE:$AE),"")</f>
        <v>0.995</v>
      </c>
      <c r="AH6" s="249">
        <f>IFERROR(_xlfn.XLOOKUP($D6,'Modelling New'!$D:$D,'Modelling New'!$AF:$AF),"")</f>
        <v>0.995</v>
      </c>
      <c r="AI6" s="240"/>
      <c r="AJ6" s="240"/>
      <c r="AK6" s="240"/>
      <c r="AL6" s="240"/>
      <c r="AM6" s="240"/>
      <c r="AN6" s="250"/>
      <c r="AO6" s="247"/>
      <c r="AP6" s="247"/>
      <c r="AQ6" s="247"/>
      <c r="AR6" s="239">
        <f>_xlfn.XLOOKUP($D6,'Modelling New'!$D:$D,'Modelling New'!$N:$N)</f>
        <v>175.77</v>
      </c>
      <c r="AS6" s="239">
        <f t="shared" si="8"/>
        <v>746811.90845473728</v>
      </c>
    </row>
    <row r="7" spans="1:45">
      <c r="A7" s="238">
        <f t="shared" si="9"/>
        <v>45750</v>
      </c>
      <c r="B7" s="239">
        <f>YEAR(Daily_KPI[[#This Row],[Date]])+IF(MONTH(Daily_KPI[[#This Row],[Date]])&gt;=4,1,0)</f>
        <v>2026</v>
      </c>
      <c r="C7" s="240">
        <f>YEAR(Daily_KPI[[#This Row],[Date]])</f>
        <v>2025</v>
      </c>
      <c r="D7" s="241">
        <f>Daily_KPI[[#This Row],[Date]]-DAY(Daily_KPI[[#This Row],[Date]])+1</f>
        <v>45748</v>
      </c>
      <c r="E7" s="240">
        <f t="shared" si="5"/>
        <v>30</v>
      </c>
      <c r="F7" s="242">
        <f>IFERROR(_xlfn.XLOOKUP($A7,Input_Raw!$A:$A,Input_Raw!$GD:$GD),"")</f>
        <v>11.600000000000001</v>
      </c>
      <c r="G7" s="243">
        <f>IFERROR(_xlfn.XLOOKUP($A7,Input_Raw!$A:$A,Input_Raw!EQ:EQ),"")</f>
        <v>5.8936872252510728</v>
      </c>
      <c r="H7" s="243">
        <f>IFERROR(_xlfn.XLOOKUP($A7,Input_Raw!$A:$A,Input_Raw!ER:ER),"")</f>
        <v>1.2130349337159252</v>
      </c>
      <c r="I7" s="243">
        <f>IFERROR(_xlfn.XLOOKUP($A7,Input_Raw!$A:$A,Input_Raw!EO:EO),"")</f>
        <v>5.8855992207804873</v>
      </c>
      <c r="J7" s="243" t="str">
        <f>IFERROR(_xlfn.XLOOKUP($A7,Input_Raw!$A:$A,Input_Raw!EP:EP),"")</f>
        <v/>
      </c>
      <c r="K7" s="243">
        <f>IFERROR(_xlfn.XLOOKUP($A7,Input_Raw!$A:$A,Input_Raw!$DR:$DR),"")</f>
        <v>28.068637015781857</v>
      </c>
      <c r="L7" s="243">
        <f>IFERROR(_xlfn.XLOOKUP($A7,Input_Raw!$A:$A,Input_Raw!$DT:$DT),"")</f>
        <v>50.336995997130565</v>
      </c>
      <c r="M7" s="243">
        <f>IFERROR(_xlfn.XLOOKUP($A7,Input_Raw!$A:$A,Input_Raw!$DZ:$DZ),"")</f>
        <v>2.1</v>
      </c>
      <c r="N7" s="243">
        <f>IFERROR(_xlfn.XLOOKUP($A7,Input_Raw!$A:$A,Input_Raw!$EB:$EB),"")</f>
        <v>4.3</v>
      </c>
      <c r="O7" s="244">
        <f>IFERROR(1-SUMIF(Plant_BD!$B:$B,$A7,Plant_BD!$AL:$AL)/($AA7+SUMIF(Plant_BD!$B:$B,$A7,Plant_BD!$AL:$AL)),"")</f>
        <v>0.98364274657580375</v>
      </c>
      <c r="P7" s="244"/>
      <c r="Q7" s="245"/>
      <c r="R7" s="244">
        <f>IFERROR(1-SUMIF(Grid_BD!$B:$B,$A7,Grid_BD!$W:$W)/($AA7+SUMIF(Grid_BD!$B:$B,$A7,Grid_BD!$W:$W)),"")</f>
        <v>1</v>
      </c>
      <c r="S7" s="240"/>
      <c r="T7" s="245"/>
      <c r="U7" s="246">
        <f t="shared" si="6"/>
        <v>0.80992344989354026</v>
      </c>
      <c r="V7" s="246" t="str">
        <f>IFERROR(_xlfn.XLOOKUP($A7,Input_Raw!$A:$A,Input_Raw!$GL:$GL),"")</f>
        <v/>
      </c>
      <c r="W7" s="247">
        <f t="shared" si="7"/>
        <v>0.16747738521931879</v>
      </c>
      <c r="X7" s="239">
        <f>IFERROR(_xlfn.XLOOKUP($A7,Input_Raw!$A:$A,Input_Raw!$EN:$EN),"")</f>
        <v>733097</v>
      </c>
      <c r="Y7" s="239">
        <f>IFERROR(_xlfn.XLOOKUP($A7,Input_Raw!$A:$A,Input_Raw!GE:GE),"")</f>
        <v>699700.00000003865</v>
      </c>
      <c r="Z7" s="239"/>
      <c r="AA7" s="239">
        <f>IFERROR(_xlfn.XLOOKUP($A7,Input_Raw!$A:$A,Input_Raw!$GF:$GF),"")</f>
        <v>706499.99999999208</v>
      </c>
      <c r="AB7" s="239">
        <f>IFERROR(_xlfn.XLOOKUP($A7,Input_Raw!$A:$A,Input_Raw!GG:GG),"")</f>
        <v>148.21</v>
      </c>
      <c r="AC7" s="248">
        <f>IFERROR(_xlfn.XLOOKUP($D7,'Modelling New'!$D:$D,'Modelling New'!P:P),"")</f>
        <v>6.58</v>
      </c>
      <c r="AD7" s="239">
        <f>IFERROR(_xlfn.XLOOKUP($D7,'Modelling New'!$D:$D,'Modelling New'!$T:$T)*1000,"")</f>
        <v>885683.34895816201</v>
      </c>
      <c r="AE7" s="249">
        <f>IFERROR(_xlfn.XLOOKUP($D7,'Modelling New'!$D:$D,'Modelling New'!$O:$O),"")</f>
        <v>0.76578672508626999</v>
      </c>
      <c r="AF7" s="249">
        <f>IFERROR(_xlfn.XLOOKUP($D7,'Modelling New'!$D:$D,'Modelling New'!W:W),"")</f>
        <v>0.20995319379448568</v>
      </c>
      <c r="AG7" s="249">
        <f>IFERROR(_xlfn.XLOOKUP($D7,'Modelling New'!$D:$D,'Modelling New'!$AE:$AE),"")</f>
        <v>0.995</v>
      </c>
      <c r="AH7" s="249">
        <f>IFERROR(_xlfn.XLOOKUP($D7,'Modelling New'!$D:$D,'Modelling New'!$AF:$AF),"")</f>
        <v>0.995</v>
      </c>
      <c r="AI7" s="240"/>
      <c r="AJ7" s="240"/>
      <c r="AK7" s="240"/>
      <c r="AL7" s="240"/>
      <c r="AM7" s="240"/>
      <c r="AN7" s="250"/>
      <c r="AO7" s="247"/>
      <c r="AP7" s="247"/>
      <c r="AQ7" s="247"/>
      <c r="AR7" s="239">
        <f>_xlfn.XLOOKUP($D7,'Modelling New'!$D:$D,'Modelling New'!$N:$N)</f>
        <v>175.77</v>
      </c>
      <c r="AS7" s="239">
        <f t="shared" si="8"/>
        <v>746811.90845473728</v>
      </c>
    </row>
    <row r="8" spans="1:45">
      <c r="A8" s="238">
        <f t="shared" si="9"/>
        <v>45751</v>
      </c>
      <c r="B8" s="239">
        <f>YEAR(Daily_KPI[[#This Row],[Date]])+IF(MONTH(Daily_KPI[[#This Row],[Date]])&gt;=4,1,0)</f>
        <v>2026</v>
      </c>
      <c r="C8" s="240">
        <f>YEAR(Daily_KPI[[#This Row],[Date]])</f>
        <v>2025</v>
      </c>
      <c r="D8" s="241">
        <f>Daily_KPI[[#This Row],[Date]]-DAY(Daily_KPI[[#This Row],[Date]])+1</f>
        <v>45748</v>
      </c>
      <c r="E8" s="240">
        <f t="shared" si="5"/>
        <v>30</v>
      </c>
      <c r="F8" s="242">
        <f>IFERROR(_xlfn.XLOOKUP($A8,Input_Raw!$A:$A,Input_Raw!$GD:$GD),"")</f>
        <v>11.466666666666665</v>
      </c>
      <c r="G8" s="243">
        <f>IFERROR(_xlfn.XLOOKUP($A8,Input_Raw!$A:$A,Input_Raw!EQ:EQ),"")</f>
        <v>7.0971249114658947</v>
      </c>
      <c r="H8" s="243">
        <f>IFERROR(_xlfn.XLOOKUP($A8,Input_Raw!$A:$A,Input_Raw!ER:ER),"")</f>
        <v>1.3566353462989835</v>
      </c>
      <c r="I8" s="243">
        <f>IFERROR(_xlfn.XLOOKUP($A8,Input_Raw!$A:$A,Input_Raw!EO:EO),"")</f>
        <v>7.1616267048592182</v>
      </c>
      <c r="J8" s="243" t="str">
        <f>IFERROR(_xlfn.XLOOKUP($A8,Input_Raw!$A:$A,Input_Raw!EP:EP),"")</f>
        <v/>
      </c>
      <c r="K8" s="243">
        <f>IFERROR(_xlfn.XLOOKUP($A8,Input_Raw!$A:$A,Input_Raw!$DR:$DR),"")</f>
        <v>27.92907111756168</v>
      </c>
      <c r="L8" s="243">
        <f>IFERROR(_xlfn.XLOOKUP($A8,Input_Raw!$A:$A,Input_Raw!$DT:$DT),"")</f>
        <v>53.503905181422311</v>
      </c>
      <c r="M8" s="243">
        <f>IFERROR(_xlfn.XLOOKUP($A8,Input_Raw!$A:$A,Input_Raw!$DZ:$DZ),"")</f>
        <v>2.7</v>
      </c>
      <c r="N8" s="243">
        <f>IFERROR(_xlfn.XLOOKUP($A8,Input_Raw!$A:$A,Input_Raw!$EB:$EB),"")</f>
        <v>5.3</v>
      </c>
      <c r="O8" s="244">
        <f>IFERROR(1-SUMIF(Plant_BD!$B:$B,$A8,Plant_BD!$AL:$AL)/($AA8+SUMIF(Plant_BD!$B:$B,$A8,Plant_BD!$AL:$AL)),"")</f>
        <v>0.98324394620510225</v>
      </c>
      <c r="P8" s="244"/>
      <c r="Q8" s="245"/>
      <c r="R8" s="244">
        <f>IFERROR(1-SUMIF(Grid_BD!$B:$B,$A8,Grid_BD!$W:$W)/($AA8+SUMIF(Grid_BD!$B:$B,$A8,Grid_BD!$W:$W)),"")</f>
        <v>1</v>
      </c>
      <c r="S8" s="240"/>
      <c r="T8" s="245"/>
      <c r="U8" s="246">
        <f t="shared" si="6"/>
        <v>0.79343829554598133</v>
      </c>
      <c r="V8" s="246" t="str">
        <f>IFERROR(_xlfn.XLOOKUP($A8,Input_Raw!$A:$A,Input_Raw!$GL:$GL),"")</f>
        <v/>
      </c>
      <c r="W8" s="247">
        <f t="shared" si="7"/>
        <v>0.19963944359105656</v>
      </c>
      <c r="X8" s="239">
        <f>IFERROR(_xlfn.XLOOKUP($A8,Input_Raw!$A:$A,Input_Raw!$EN:$EN),"")</f>
        <v>878922</v>
      </c>
      <c r="Y8" s="239">
        <f>IFERROR(_xlfn.XLOOKUP($A8,Input_Raw!$A:$A,Input_Raw!GE:GE),"")</f>
        <v>834574.99999994738</v>
      </c>
      <c r="Z8" s="239"/>
      <c r="AA8" s="239">
        <f>IFERROR(_xlfn.XLOOKUP($A8,Input_Raw!$A:$A,Input_Raw!$GF:$GF),"")</f>
        <v>842175.00000000047</v>
      </c>
      <c r="AB8" s="239">
        <f>IFERROR(_xlfn.XLOOKUP($A8,Input_Raw!$A:$A,Input_Raw!GG:GG),"")</f>
        <v>148.21</v>
      </c>
      <c r="AC8" s="248">
        <f>IFERROR(_xlfn.XLOOKUP($D8,'Modelling New'!$D:$D,'Modelling New'!P:P),"")</f>
        <v>6.58</v>
      </c>
      <c r="AD8" s="239">
        <f>IFERROR(_xlfn.XLOOKUP($D8,'Modelling New'!$D:$D,'Modelling New'!$T:$T)*1000,"")</f>
        <v>885683.34895816201</v>
      </c>
      <c r="AE8" s="249">
        <f>IFERROR(_xlfn.XLOOKUP($D8,'Modelling New'!$D:$D,'Modelling New'!$O:$O),"")</f>
        <v>0.76578672508626999</v>
      </c>
      <c r="AF8" s="249">
        <f>IFERROR(_xlfn.XLOOKUP($D8,'Modelling New'!$D:$D,'Modelling New'!W:W),"")</f>
        <v>0.20995319379448568</v>
      </c>
      <c r="AG8" s="249">
        <f>IFERROR(_xlfn.XLOOKUP($D8,'Modelling New'!$D:$D,'Modelling New'!$AE:$AE),"")</f>
        <v>0.995</v>
      </c>
      <c r="AH8" s="249">
        <f>IFERROR(_xlfn.XLOOKUP($D8,'Modelling New'!$D:$D,'Modelling New'!$AF:$AF),"")</f>
        <v>0.995</v>
      </c>
      <c r="AI8" s="240"/>
      <c r="AJ8" s="240"/>
      <c r="AK8" s="240"/>
      <c r="AL8" s="240"/>
      <c r="AM8" s="240"/>
      <c r="AN8" s="250"/>
      <c r="AO8" s="247"/>
      <c r="AP8" s="247"/>
      <c r="AQ8" s="247"/>
      <c r="AR8" s="239">
        <f>_xlfn.XLOOKUP($D8,'Modelling New'!$D:$D,'Modelling New'!$N:$N)</f>
        <v>175.77</v>
      </c>
      <c r="AS8" s="239">
        <f t="shared" si="8"/>
        <v>746811.90845473728</v>
      </c>
    </row>
    <row r="9" spans="1:45">
      <c r="A9" s="238">
        <f t="shared" si="9"/>
        <v>45752</v>
      </c>
      <c r="B9" s="239">
        <f>YEAR(Daily_KPI[[#This Row],[Date]])+IF(MONTH(Daily_KPI[[#This Row],[Date]])&gt;=4,1,0)</f>
        <v>2026</v>
      </c>
      <c r="C9" s="240">
        <f>YEAR(Daily_KPI[[#This Row],[Date]])</f>
        <v>2025</v>
      </c>
      <c r="D9" s="241">
        <f>Daily_KPI[[#This Row],[Date]]-DAY(Daily_KPI[[#This Row],[Date]])+1</f>
        <v>45748</v>
      </c>
      <c r="E9" s="240">
        <f t="shared" si="5"/>
        <v>30</v>
      </c>
      <c r="F9" s="242">
        <f>IFERROR(_xlfn.XLOOKUP($A9,Input_Raw!$A:$A,Input_Raw!$GD:$GD),"")</f>
        <v>11.683333333333334</v>
      </c>
      <c r="G9" s="243">
        <f>IFERROR(_xlfn.XLOOKUP($A9,Input_Raw!$A:$A,Input_Raw!EQ:EQ),"")</f>
        <v>6.4897439959639076</v>
      </c>
      <c r="H9" s="243">
        <f>IFERROR(_xlfn.XLOOKUP($A9,Input_Raw!$A:$A,Input_Raw!ER:ER),"")</f>
        <v>1.3262039589268773</v>
      </c>
      <c r="I9" s="243">
        <f>IFERROR(_xlfn.XLOOKUP($A9,Input_Raw!$A:$A,Input_Raw!EO:EO),"")</f>
        <v>6.6639104741441111</v>
      </c>
      <c r="J9" s="243" t="str">
        <f>IFERROR(_xlfn.XLOOKUP($A9,Input_Raw!$A:$A,Input_Raw!EP:EP),"")</f>
        <v/>
      </c>
      <c r="K9" s="243">
        <f>IFERROR(_xlfn.XLOOKUP($A9,Input_Raw!$A:$A,Input_Raw!$DR:$DR),"")</f>
        <v>29.725754985754996</v>
      </c>
      <c r="L9" s="243">
        <f>IFERROR(_xlfn.XLOOKUP($A9,Input_Raw!$A:$A,Input_Raw!$DT:$DT),"")</f>
        <v>50.935087720797746</v>
      </c>
      <c r="M9" s="243">
        <f>IFERROR(_xlfn.XLOOKUP($A9,Input_Raw!$A:$A,Input_Raw!$DZ:$DZ),"")</f>
        <v>2.8</v>
      </c>
      <c r="N9" s="243">
        <f>IFERROR(_xlfn.XLOOKUP($A9,Input_Raw!$A:$A,Input_Raw!$EB:$EB),"")</f>
        <v>5.5</v>
      </c>
      <c r="O9" s="244">
        <f>IFERROR(1-SUMIF(Plant_BD!$B:$B,$A9,Plant_BD!$AL:$AL)/($AA9+SUMIF(Plant_BD!$B:$B,$A9,Plant_BD!$AL:$AL)),"")</f>
        <v>0.99206541726071185</v>
      </c>
      <c r="P9" s="244"/>
      <c r="Q9" s="245"/>
      <c r="R9" s="244">
        <f>IFERROR(1-SUMIF(Grid_BD!$B:$B,$A9,Grid_BD!$W:$W)/($AA9+SUMIF(Grid_BD!$B:$B,$A9,Grid_BD!$W:$W)),"")</f>
        <v>1</v>
      </c>
      <c r="S9" s="240"/>
      <c r="T9" s="245"/>
      <c r="U9" s="246">
        <f t="shared" si="6"/>
        <v>0.7715979294138503</v>
      </c>
      <c r="V9" s="246" t="str">
        <f>IFERROR(_xlfn.XLOOKUP($A9,Input_Raw!$A:$A,Input_Raw!$GL:$GL),"")</f>
        <v/>
      </c>
      <c r="W9" s="247">
        <f t="shared" si="7"/>
        <v>0.18065156169994839</v>
      </c>
      <c r="X9" s="239">
        <f>IFERROR(_xlfn.XLOOKUP($A9,Input_Raw!$A:$A,Input_Raw!$EN:$EN),"")</f>
        <v>795027</v>
      </c>
      <c r="Y9" s="239">
        <f>IFERROR(_xlfn.XLOOKUP($A9,Input_Raw!$A:$A,Input_Raw!GE:GE),"")</f>
        <v>753675.00000002631</v>
      </c>
      <c r="Z9" s="239"/>
      <c r="AA9" s="239">
        <f>IFERROR(_xlfn.XLOOKUP($A9,Input_Raw!$A:$A,Input_Raw!$GF:$GF),"")</f>
        <v>762074.99999999849</v>
      </c>
      <c r="AB9" s="239">
        <f>IFERROR(_xlfn.XLOOKUP($A9,Input_Raw!$A:$A,Input_Raw!GG:GG),"")</f>
        <v>148.21</v>
      </c>
      <c r="AC9" s="248">
        <f>IFERROR(_xlfn.XLOOKUP($D9,'Modelling New'!$D:$D,'Modelling New'!P:P),"")</f>
        <v>6.58</v>
      </c>
      <c r="AD9" s="239">
        <f>IFERROR(_xlfn.XLOOKUP($D9,'Modelling New'!$D:$D,'Modelling New'!$T:$T)*1000,"")</f>
        <v>885683.34895816201</v>
      </c>
      <c r="AE9" s="249">
        <f>IFERROR(_xlfn.XLOOKUP($D9,'Modelling New'!$D:$D,'Modelling New'!$O:$O),"")</f>
        <v>0.76578672508626999</v>
      </c>
      <c r="AF9" s="249">
        <f>IFERROR(_xlfn.XLOOKUP($D9,'Modelling New'!$D:$D,'Modelling New'!W:W),"")</f>
        <v>0.20995319379448568</v>
      </c>
      <c r="AG9" s="249">
        <f>IFERROR(_xlfn.XLOOKUP($D9,'Modelling New'!$D:$D,'Modelling New'!$AE:$AE),"")</f>
        <v>0.995</v>
      </c>
      <c r="AH9" s="249">
        <f>IFERROR(_xlfn.XLOOKUP($D9,'Modelling New'!$D:$D,'Modelling New'!$AF:$AF),"")</f>
        <v>0.995</v>
      </c>
      <c r="AI9" s="240"/>
      <c r="AJ9" s="240"/>
      <c r="AK9" s="240"/>
      <c r="AL9" s="240"/>
      <c r="AM9" s="240"/>
      <c r="AN9" s="250"/>
      <c r="AO9" s="247"/>
      <c r="AP9" s="247"/>
      <c r="AQ9" s="247"/>
      <c r="AR9" s="239">
        <f>_xlfn.XLOOKUP($D9,'Modelling New'!$D:$D,'Modelling New'!$N:$N)</f>
        <v>175.77</v>
      </c>
      <c r="AS9" s="239">
        <f t="shared" si="8"/>
        <v>746811.90845473728</v>
      </c>
    </row>
    <row r="10" spans="1:45">
      <c r="A10" s="238">
        <f t="shared" si="9"/>
        <v>45753</v>
      </c>
      <c r="B10" s="239">
        <f>YEAR(Daily_KPI[[#This Row],[Date]])+IF(MONTH(Daily_KPI[[#This Row],[Date]])&gt;=4,1,0)</f>
        <v>2026</v>
      </c>
      <c r="C10" s="240">
        <f>YEAR(Daily_KPI[[#This Row],[Date]])</f>
        <v>2025</v>
      </c>
      <c r="D10" s="241">
        <f>Daily_KPI[[#This Row],[Date]]-DAY(Daily_KPI[[#This Row],[Date]])+1</f>
        <v>45748</v>
      </c>
      <c r="E10" s="240">
        <f t="shared" si="5"/>
        <v>30</v>
      </c>
      <c r="F10" s="242">
        <f>IFERROR(_xlfn.XLOOKUP($A10,Input_Raw!$A:$A,Input_Raw!$GD:$GD),"")</f>
        <v>11.516666666666666</v>
      </c>
      <c r="G10" s="243">
        <f>IFERROR(_xlfn.XLOOKUP($A10,Input_Raw!$A:$A,Input_Raw!EQ:EQ),"")</f>
        <v>6.6365137832369898</v>
      </c>
      <c r="H10" s="243">
        <f>IFERROR(_xlfn.XLOOKUP($A10,Input_Raw!$A:$A,Input_Raw!ER:ER),"")</f>
        <v>1.404643930202311</v>
      </c>
      <c r="I10" s="243">
        <f>IFERROR(_xlfn.XLOOKUP($A10,Input_Raw!$A:$A,Input_Raw!EO:EO),"")</f>
        <v>6.6522951526196996</v>
      </c>
      <c r="J10" s="243" t="str">
        <f>IFERROR(_xlfn.XLOOKUP($A10,Input_Raw!$A:$A,Input_Raw!EP:EP),"")</f>
        <v/>
      </c>
      <c r="K10" s="243">
        <f>IFERROR(_xlfn.XLOOKUP($A10,Input_Raw!$A:$A,Input_Raw!$DR:$DR),"")</f>
        <v>31.401329479768783</v>
      </c>
      <c r="L10" s="243">
        <f>IFERROR(_xlfn.XLOOKUP($A10,Input_Raw!$A:$A,Input_Raw!$DT:$DT),"")</f>
        <v>53.142306690751411</v>
      </c>
      <c r="M10" s="243">
        <f>IFERROR(_xlfn.XLOOKUP($A10,Input_Raw!$A:$A,Input_Raw!$DZ:$DZ),"")</f>
        <v>2.4</v>
      </c>
      <c r="N10" s="243">
        <f>IFERROR(_xlfn.XLOOKUP($A10,Input_Raw!$A:$A,Input_Raw!$EB:$EB),"")</f>
        <v>4.3</v>
      </c>
      <c r="O10" s="244">
        <f>IFERROR(1-SUMIF(Plant_BD!$B:$B,$A10,Plant_BD!$AL:$AL)/($AA10+SUMIF(Plant_BD!$B:$B,$A10,Plant_BD!$AL:$AL)),"")</f>
        <v>0.9979584598181358</v>
      </c>
      <c r="P10" s="244"/>
      <c r="Q10" s="245"/>
      <c r="R10" s="244">
        <f>IFERROR(1-SUMIF(Grid_BD!$B:$B,$A10,Grid_BD!$W:$W)/($AA10+SUMIF(Grid_BD!$B:$B,$A10,Grid_BD!$W:$W)),"")</f>
        <v>1</v>
      </c>
      <c r="S10" s="240"/>
      <c r="T10" s="245"/>
      <c r="U10" s="246">
        <f t="shared" si="6"/>
        <v>0.80010210427079342</v>
      </c>
      <c r="V10" s="246" t="str">
        <f>IFERROR(_xlfn.XLOOKUP($A10,Input_Raw!$A:$A,Input_Raw!$GL:$GL),"")</f>
        <v/>
      </c>
      <c r="W10" s="247">
        <f t="shared" si="7"/>
        <v>0.18699863457927898</v>
      </c>
      <c r="X10" s="239">
        <f>IFERROR(_xlfn.XLOOKUP($A10,Input_Raw!$A:$A,Input_Raw!$EN:$EN),"")</f>
        <v>822001</v>
      </c>
      <c r="Y10" s="239">
        <f>IFERROR(_xlfn.XLOOKUP($A10,Input_Raw!$A:$A,Input_Raw!GE:GE),"")</f>
        <v>779450.00000001735</v>
      </c>
      <c r="Z10" s="239"/>
      <c r="AA10" s="239">
        <f>IFERROR(_xlfn.XLOOKUP($A10,Input_Raw!$A:$A,Input_Raw!$GF:$GF),"")</f>
        <v>788849.99999999697</v>
      </c>
      <c r="AB10" s="239">
        <f>IFERROR(_xlfn.XLOOKUP($A10,Input_Raw!$A:$A,Input_Raw!GG:GG),"")</f>
        <v>148.21</v>
      </c>
      <c r="AC10" s="248">
        <f>IFERROR(_xlfn.XLOOKUP($D10,'Modelling New'!$D:$D,'Modelling New'!P:P),"")</f>
        <v>6.58</v>
      </c>
      <c r="AD10" s="239">
        <f>IFERROR(_xlfn.XLOOKUP($D10,'Modelling New'!$D:$D,'Modelling New'!$T:$T)*1000,"")</f>
        <v>885683.34895816201</v>
      </c>
      <c r="AE10" s="249">
        <f>IFERROR(_xlfn.XLOOKUP($D10,'Modelling New'!$D:$D,'Modelling New'!$O:$O),"")</f>
        <v>0.76578672508626999</v>
      </c>
      <c r="AF10" s="249">
        <f>IFERROR(_xlfn.XLOOKUP($D10,'Modelling New'!$D:$D,'Modelling New'!W:W),"")</f>
        <v>0.20995319379448568</v>
      </c>
      <c r="AG10" s="249">
        <f>IFERROR(_xlfn.XLOOKUP($D10,'Modelling New'!$D:$D,'Modelling New'!$AE:$AE),"")</f>
        <v>0.995</v>
      </c>
      <c r="AH10" s="249">
        <f>IFERROR(_xlfn.XLOOKUP($D10,'Modelling New'!$D:$D,'Modelling New'!$AF:$AF),"")</f>
        <v>0.995</v>
      </c>
      <c r="AI10" s="240"/>
      <c r="AJ10" s="240"/>
      <c r="AK10" s="240"/>
      <c r="AL10" s="240"/>
      <c r="AM10" s="240"/>
      <c r="AN10" s="250"/>
      <c r="AO10" s="247"/>
      <c r="AP10" s="247"/>
      <c r="AQ10" s="247"/>
      <c r="AR10" s="239">
        <f>_xlfn.XLOOKUP($D10,'Modelling New'!$D:$D,'Modelling New'!$N:$N)</f>
        <v>175.77</v>
      </c>
      <c r="AS10" s="239">
        <f t="shared" si="8"/>
        <v>746811.90845473728</v>
      </c>
    </row>
    <row r="11" spans="1:45">
      <c r="A11" s="238">
        <f t="shared" si="9"/>
        <v>45754</v>
      </c>
      <c r="B11" s="239">
        <f>YEAR(Daily_KPI[[#This Row],[Date]])+IF(MONTH(Daily_KPI[[#This Row],[Date]])&gt;=4,1,0)</f>
        <v>2026</v>
      </c>
      <c r="C11" s="240">
        <f>YEAR(Daily_KPI[[#This Row],[Date]])</f>
        <v>2025</v>
      </c>
      <c r="D11" s="241">
        <f>Daily_KPI[[#This Row],[Date]]-DAY(Daily_KPI[[#This Row],[Date]])+1</f>
        <v>45748</v>
      </c>
      <c r="E11" s="240">
        <f t="shared" si="5"/>
        <v>30</v>
      </c>
      <c r="F11" s="242">
        <f>IFERROR(_xlfn.XLOOKUP($A11,Input_Raw!$A:$A,Input_Raw!$GD:$GD),"")</f>
        <v>11.233333333333334</v>
      </c>
      <c r="G11" s="243">
        <f>IFERROR(_xlfn.XLOOKUP($A11,Input_Raw!$A:$A,Input_Raw!EQ:EQ),"")</f>
        <v>6.2884591086419803</v>
      </c>
      <c r="H11" s="243">
        <f>IFERROR(_xlfn.XLOOKUP($A11,Input_Raw!$A:$A,Input_Raw!ER:ER),"")</f>
        <v>1.3578170679506156</v>
      </c>
      <c r="I11" s="243">
        <f>IFERROR(_xlfn.XLOOKUP($A11,Input_Raw!$A:$A,Input_Raw!EO:EO),"")</f>
        <v>6.4342508600721011</v>
      </c>
      <c r="J11" s="243" t="str">
        <f>IFERROR(_xlfn.XLOOKUP($A11,Input_Raw!$A:$A,Input_Raw!EP:EP),"")</f>
        <v/>
      </c>
      <c r="K11" s="243">
        <f>IFERROR(_xlfn.XLOOKUP($A11,Input_Raw!$A:$A,Input_Raw!$DR:$DR),"")</f>
        <v>31.844888888888924</v>
      </c>
      <c r="L11" s="243">
        <f>IFERROR(_xlfn.XLOOKUP($A11,Input_Raw!$A:$A,Input_Raw!$DT:$DT),"")</f>
        <v>54.011285259259218</v>
      </c>
      <c r="M11" s="243">
        <f>IFERROR(_xlfn.XLOOKUP($A11,Input_Raw!$A:$A,Input_Raw!$DZ:$DZ),"")</f>
        <v>2.2000000000000002</v>
      </c>
      <c r="N11" s="243">
        <f>IFERROR(_xlfn.XLOOKUP($A11,Input_Raw!$A:$A,Input_Raw!$EB:$EB),"")</f>
        <v>4.2</v>
      </c>
      <c r="O11" s="244">
        <f>IFERROR(1-SUMIF(Plant_BD!$B:$B,$A11,Plant_BD!$AL:$AL)/($AA11+SUMIF(Plant_BD!$B:$B,$A11,Plant_BD!$AL:$AL)),"")</f>
        <v>0.99707577357231048</v>
      </c>
      <c r="P11" s="244"/>
      <c r="Q11" s="245"/>
      <c r="R11" s="244">
        <f>IFERROR(1-SUMIF(Grid_BD!$B:$B,$A11,Grid_BD!$W:$W)/($AA11+SUMIF(Grid_BD!$B:$B,$A11,Grid_BD!$W:$W)),"")</f>
        <v>1</v>
      </c>
      <c r="S11" s="240"/>
      <c r="T11" s="245"/>
      <c r="U11" s="246">
        <f t="shared" si="6"/>
        <v>0.79677937234274276</v>
      </c>
      <c r="V11" s="246" t="str">
        <f>IFERROR(_xlfn.XLOOKUP($A11,Input_Raw!$A:$A,Input_Raw!$GL:$GL),"")</f>
        <v/>
      </c>
      <c r="W11" s="247">
        <f t="shared" si="7"/>
        <v>0.18011819423109907</v>
      </c>
      <c r="X11" s="239">
        <f>IFERROR(_xlfn.XLOOKUP($A11,Input_Raw!$A:$A,Input_Raw!$EN:$EN),"")</f>
        <v>793397</v>
      </c>
      <c r="Y11" s="239">
        <f>IFERROR(_xlfn.XLOOKUP($A11,Input_Raw!$A:$A,Input_Raw!GE:GE),"")</f>
        <v>754025.00000000256</v>
      </c>
      <c r="Z11" s="239"/>
      <c r="AA11" s="239">
        <f>IFERROR(_xlfn.XLOOKUP($A11,Input_Raw!$A:$A,Input_Raw!$GF:$GF),"")</f>
        <v>759825.00000000698</v>
      </c>
      <c r="AB11" s="239">
        <f>IFERROR(_xlfn.XLOOKUP($A11,Input_Raw!$A:$A,Input_Raw!GG:GG),"")</f>
        <v>148.21</v>
      </c>
      <c r="AC11" s="248">
        <f>IFERROR(_xlfn.XLOOKUP($D11,'Modelling New'!$D:$D,'Modelling New'!P:P),"")</f>
        <v>6.58</v>
      </c>
      <c r="AD11" s="239">
        <f>IFERROR(_xlfn.XLOOKUP($D11,'Modelling New'!$D:$D,'Modelling New'!$T:$T)*1000,"")</f>
        <v>885683.34895816201</v>
      </c>
      <c r="AE11" s="249">
        <f>IFERROR(_xlfn.XLOOKUP($D11,'Modelling New'!$D:$D,'Modelling New'!$O:$O),"")</f>
        <v>0.76578672508626999</v>
      </c>
      <c r="AF11" s="249">
        <f>IFERROR(_xlfn.XLOOKUP($D11,'Modelling New'!$D:$D,'Modelling New'!W:W),"")</f>
        <v>0.20995319379448568</v>
      </c>
      <c r="AG11" s="249">
        <f>IFERROR(_xlfn.XLOOKUP($D11,'Modelling New'!$D:$D,'Modelling New'!$AE:$AE),"")</f>
        <v>0.995</v>
      </c>
      <c r="AH11" s="249">
        <f>IFERROR(_xlfn.XLOOKUP($D11,'Modelling New'!$D:$D,'Modelling New'!$AF:$AF),"")</f>
        <v>0.995</v>
      </c>
      <c r="AI11" s="240"/>
      <c r="AJ11" s="240"/>
      <c r="AK11" s="240"/>
      <c r="AL11" s="240"/>
      <c r="AM11" s="240"/>
      <c r="AN11" s="250"/>
      <c r="AO11" s="247"/>
      <c r="AP11" s="247"/>
      <c r="AQ11" s="247"/>
      <c r="AR11" s="239">
        <f>_xlfn.XLOOKUP($D11,'Modelling New'!$D:$D,'Modelling New'!$N:$N)</f>
        <v>175.77</v>
      </c>
      <c r="AS11" s="239">
        <f t="shared" si="8"/>
        <v>746811.90845473728</v>
      </c>
    </row>
    <row r="12" spans="1:45">
      <c r="A12" s="238">
        <f t="shared" si="9"/>
        <v>45755</v>
      </c>
      <c r="B12" s="239">
        <f>YEAR(Daily_KPI[[#This Row],[Date]])+IF(MONTH(Daily_KPI[[#This Row],[Date]])&gt;=4,1,0)</f>
        <v>2026</v>
      </c>
      <c r="C12" s="240">
        <f>YEAR(Daily_KPI[[#This Row],[Date]])</f>
        <v>2025</v>
      </c>
      <c r="D12" s="241">
        <f>Daily_KPI[[#This Row],[Date]]-DAY(Daily_KPI[[#This Row],[Date]])+1</f>
        <v>45748</v>
      </c>
      <c r="E12" s="240">
        <f t="shared" si="5"/>
        <v>30</v>
      </c>
      <c r="F12" s="242">
        <f>IFERROR(_xlfn.XLOOKUP($A12,Input_Raw!$A:$A,Input_Raw!$GD:$GD),"")</f>
        <v>11.6</v>
      </c>
      <c r="G12" s="243">
        <f>IFERROR(_xlfn.XLOOKUP($A12,Input_Raw!$A:$A,Input_Raw!EQ:EQ),"")</f>
        <v>6.2949004361549452</v>
      </c>
      <c r="H12" s="243">
        <f>IFERROR(_xlfn.XLOOKUP($A12,Input_Raw!$A:$A,Input_Raw!ER:ER),"")</f>
        <v>1.3709716131994272</v>
      </c>
      <c r="I12" s="243">
        <f>IFERROR(_xlfn.XLOOKUP($A12,Input_Raw!$A:$A,Input_Raw!EO:EO),"")</f>
        <v>6.4066949809756091</v>
      </c>
      <c r="J12" s="243" t="str">
        <f>IFERROR(_xlfn.XLOOKUP($A12,Input_Raw!$A:$A,Input_Raw!EP:EP),"")</f>
        <v/>
      </c>
      <c r="K12" s="243">
        <f>IFERROR(_xlfn.XLOOKUP($A12,Input_Raw!$A:$A,Input_Raw!$DR:$DR),"")</f>
        <v>32.248063127690038</v>
      </c>
      <c r="L12" s="243">
        <f>IFERROR(_xlfn.XLOOKUP($A12,Input_Raw!$A:$A,Input_Raw!$DT:$DT),"")</f>
        <v>53.127294117647097</v>
      </c>
      <c r="M12" s="243">
        <f>IFERROR(_xlfn.XLOOKUP($A12,Input_Raw!$A:$A,Input_Raw!$DZ:$DZ),"")</f>
        <v>4.2</v>
      </c>
      <c r="N12" s="243">
        <f>IFERROR(_xlfn.XLOOKUP($A12,Input_Raw!$A:$A,Input_Raw!$EB:$EB),"")</f>
        <v>7.9</v>
      </c>
      <c r="O12" s="244">
        <f>IFERROR(1-SUMIF(Plant_BD!$B:$B,$A12,Plant_BD!$AL:$AL)/($AA12+SUMIF(Plant_BD!$B:$B,$A12,Plant_BD!$AL:$AL)),"")</f>
        <v>0.99615470315982058</v>
      </c>
      <c r="P12" s="244"/>
      <c r="Q12" s="245"/>
      <c r="R12" s="244">
        <f>IFERROR(1-SUMIF(Grid_BD!$B:$B,$A12,Grid_BD!$W:$W)/($AA12+SUMIF(Grid_BD!$B:$B,$A12,Grid_BD!$W:$W)),"")</f>
        <v>1</v>
      </c>
      <c r="S12" s="240"/>
      <c r="T12" s="245"/>
      <c r="U12" s="246">
        <f t="shared" si="6"/>
        <v>0.79759986996515086</v>
      </c>
      <c r="V12" s="246" t="str">
        <f>IFERROR(_xlfn.XLOOKUP($A12,Input_Raw!$A:$A,Input_Raw!$GL:$GL),"")</f>
        <v/>
      </c>
      <c r="W12" s="247">
        <f t="shared" si="7"/>
        <v>0.17953149001536056</v>
      </c>
      <c r="X12" s="239">
        <f>IFERROR(_xlfn.XLOOKUP($A12,Input_Raw!$A:$A,Input_Raw!$EN:$EN),"")</f>
        <v>788734</v>
      </c>
      <c r="Y12" s="239">
        <f>IFERROR(_xlfn.XLOOKUP($A12,Input_Raw!$A:$A,Input_Raw!GE:GE),"")</f>
        <v>747549.99999995902</v>
      </c>
      <c r="Z12" s="239"/>
      <c r="AA12" s="239">
        <f>IFERROR(_xlfn.XLOOKUP($A12,Input_Raw!$A:$A,Input_Raw!$GF:$GF),"")</f>
        <v>757349.99999999837</v>
      </c>
      <c r="AB12" s="239">
        <f>IFERROR(_xlfn.XLOOKUP($A12,Input_Raw!$A:$A,Input_Raw!GG:GG),"")</f>
        <v>148.21</v>
      </c>
      <c r="AC12" s="248">
        <f>IFERROR(_xlfn.XLOOKUP($D12,'Modelling New'!$D:$D,'Modelling New'!P:P),"")</f>
        <v>6.58</v>
      </c>
      <c r="AD12" s="239">
        <f>IFERROR(_xlfn.XLOOKUP($D12,'Modelling New'!$D:$D,'Modelling New'!$T:$T)*1000,"")</f>
        <v>885683.34895816201</v>
      </c>
      <c r="AE12" s="249">
        <f>IFERROR(_xlfn.XLOOKUP($D12,'Modelling New'!$D:$D,'Modelling New'!$O:$O),"")</f>
        <v>0.76578672508626999</v>
      </c>
      <c r="AF12" s="249">
        <f>IFERROR(_xlfn.XLOOKUP($D12,'Modelling New'!$D:$D,'Modelling New'!W:W),"")</f>
        <v>0.20995319379448568</v>
      </c>
      <c r="AG12" s="249">
        <f>IFERROR(_xlfn.XLOOKUP($D12,'Modelling New'!$D:$D,'Modelling New'!$AE:$AE),"")</f>
        <v>0.995</v>
      </c>
      <c r="AH12" s="249">
        <f>IFERROR(_xlfn.XLOOKUP($D12,'Modelling New'!$D:$D,'Modelling New'!$AF:$AF),"")</f>
        <v>0.995</v>
      </c>
      <c r="AI12" s="240"/>
      <c r="AJ12" s="240"/>
      <c r="AK12" s="240"/>
      <c r="AL12" s="240"/>
      <c r="AM12" s="240"/>
      <c r="AN12" s="250"/>
      <c r="AO12" s="247"/>
      <c r="AP12" s="247"/>
      <c r="AQ12" s="247"/>
      <c r="AR12" s="239">
        <f>_xlfn.XLOOKUP($D12,'Modelling New'!$D:$D,'Modelling New'!$N:$N)</f>
        <v>175.77</v>
      </c>
      <c r="AS12" s="239">
        <f t="shared" si="8"/>
        <v>746811.90845473728</v>
      </c>
    </row>
    <row r="13" spans="1:45">
      <c r="A13" s="238">
        <f t="shared" si="9"/>
        <v>45756</v>
      </c>
      <c r="B13" s="239">
        <f>YEAR(Daily_KPI[[#This Row],[Date]])+IF(MONTH(Daily_KPI[[#This Row],[Date]])&gt;=4,1,0)</f>
        <v>2026</v>
      </c>
      <c r="C13" s="240">
        <f>YEAR(Daily_KPI[[#This Row],[Date]])</f>
        <v>2025</v>
      </c>
      <c r="D13" s="241">
        <f>Daily_KPI[[#This Row],[Date]]-DAY(Daily_KPI[[#This Row],[Date]])+1</f>
        <v>45748</v>
      </c>
      <c r="E13" s="240">
        <f t="shared" si="5"/>
        <v>30</v>
      </c>
      <c r="F13" s="242">
        <f>IFERROR(_xlfn.XLOOKUP($A13,Input_Raw!$A:$A,Input_Raw!$GD:$GD),"")</f>
        <v>11.583333333333334</v>
      </c>
      <c r="G13" s="243">
        <f>IFERROR(_xlfn.XLOOKUP($A13,Input_Raw!$A:$A,Input_Raw!EQ:EQ),"")</f>
        <v>6.6980929561781659</v>
      </c>
      <c r="H13" s="243">
        <f>IFERROR(_xlfn.XLOOKUP($A13,Input_Raw!$A:$A,Input_Raw!ER:ER),"")</f>
        <v>1.4679495923132175</v>
      </c>
      <c r="I13" s="243">
        <f>IFERROR(_xlfn.XLOOKUP($A13,Input_Raw!$A:$A,Input_Raw!EO:EO),"")</f>
        <v>6.7723750263350109</v>
      </c>
      <c r="J13" s="243" t="str">
        <f>IFERROR(_xlfn.XLOOKUP($A13,Input_Raw!$A:$A,Input_Raw!EP:EP),"")</f>
        <v/>
      </c>
      <c r="K13" s="243">
        <f>IFERROR(_xlfn.XLOOKUP($A13,Input_Raw!$A:$A,Input_Raw!$DR:$DR),"")</f>
        <v>31.387931034482754</v>
      </c>
      <c r="L13" s="243">
        <f>IFERROR(_xlfn.XLOOKUP($A13,Input_Raw!$A:$A,Input_Raw!$DT:$DT),"")</f>
        <v>53.819431307471376</v>
      </c>
      <c r="M13" s="243">
        <f>IFERROR(_xlfn.XLOOKUP($A13,Input_Raw!$A:$A,Input_Raw!$DZ:$DZ),"")</f>
        <v>2.7</v>
      </c>
      <c r="N13" s="243">
        <f>IFERROR(_xlfn.XLOOKUP($A13,Input_Raw!$A:$A,Input_Raw!$EB:$EB),"")</f>
        <v>5.2</v>
      </c>
      <c r="O13" s="244">
        <f>IFERROR(1-SUMIF(Plant_BD!$B:$B,$A13,Plant_BD!$AL:$AL)/($AA13+SUMIF(Plant_BD!$B:$B,$A13,Plant_BD!$AL:$AL)),"")</f>
        <v>0.99867889804308918</v>
      </c>
      <c r="P13" s="244"/>
      <c r="Q13" s="245"/>
      <c r="R13" s="244">
        <f>IFERROR(1-SUMIF(Grid_BD!$B:$B,$A13,Grid_BD!$W:$W)/($AA13+SUMIF(Grid_BD!$B:$B,$A13,Grid_BD!$W:$W)),"")</f>
        <v>1</v>
      </c>
      <c r="S13" s="240"/>
      <c r="T13" s="245"/>
      <c r="U13" s="246">
        <f t="shared" si="6"/>
        <v>0.80362450505337191</v>
      </c>
      <c r="V13" s="246" t="str">
        <f>IFERROR(_xlfn.XLOOKUP($A13,Input_Raw!$A:$A,Input_Raw!$GL:$GL),"")</f>
        <v/>
      </c>
      <c r="W13" s="247">
        <f t="shared" si="7"/>
        <v>0.19121223758320421</v>
      </c>
      <c r="X13" s="239">
        <f>IFERROR(_xlfn.XLOOKUP($A13,Input_Raw!$A:$A,Input_Raw!$EN:$EN),"")</f>
        <v>841454</v>
      </c>
      <c r="Y13" s="239">
        <f>IFERROR(_xlfn.XLOOKUP($A13,Input_Raw!$A:$A,Input_Raw!GE:GE),"")</f>
        <v>797224.99999997788</v>
      </c>
      <c r="Z13" s="239"/>
      <c r="AA13" s="239">
        <f>IFERROR(_xlfn.XLOOKUP($A13,Input_Raw!$A:$A,Input_Raw!$GF:$GF),"")</f>
        <v>806624.99999999546</v>
      </c>
      <c r="AB13" s="239">
        <f>IFERROR(_xlfn.XLOOKUP($A13,Input_Raw!$A:$A,Input_Raw!GG:GG),"")</f>
        <v>148.21</v>
      </c>
      <c r="AC13" s="248">
        <f>IFERROR(_xlfn.XLOOKUP($D13,'Modelling New'!$D:$D,'Modelling New'!P:P),"")</f>
        <v>6.58</v>
      </c>
      <c r="AD13" s="239">
        <f>IFERROR(_xlfn.XLOOKUP($D13,'Modelling New'!$D:$D,'Modelling New'!$T:$T)*1000,"")</f>
        <v>885683.34895816201</v>
      </c>
      <c r="AE13" s="249">
        <f>IFERROR(_xlfn.XLOOKUP($D13,'Modelling New'!$D:$D,'Modelling New'!$O:$O),"")</f>
        <v>0.76578672508626999</v>
      </c>
      <c r="AF13" s="249">
        <f>IFERROR(_xlfn.XLOOKUP($D13,'Modelling New'!$D:$D,'Modelling New'!W:W),"")</f>
        <v>0.20995319379448568</v>
      </c>
      <c r="AG13" s="249">
        <f>IFERROR(_xlfn.XLOOKUP($D13,'Modelling New'!$D:$D,'Modelling New'!$AE:$AE),"")</f>
        <v>0.995</v>
      </c>
      <c r="AH13" s="249">
        <f>IFERROR(_xlfn.XLOOKUP($D13,'Modelling New'!$D:$D,'Modelling New'!$AF:$AF),"")</f>
        <v>0.995</v>
      </c>
      <c r="AI13" s="240"/>
      <c r="AJ13" s="240"/>
      <c r="AK13" s="240"/>
      <c r="AL13" s="240"/>
      <c r="AM13" s="240"/>
      <c r="AN13" s="250"/>
      <c r="AO13" s="247"/>
      <c r="AP13" s="247"/>
      <c r="AQ13" s="247"/>
      <c r="AR13" s="239">
        <f>_xlfn.XLOOKUP($D13,'Modelling New'!$D:$D,'Modelling New'!$N:$N)</f>
        <v>175.77</v>
      </c>
      <c r="AS13" s="239">
        <f t="shared" si="8"/>
        <v>746811.90845473728</v>
      </c>
    </row>
    <row r="14" spans="1:45">
      <c r="A14" s="238">
        <f t="shared" si="9"/>
        <v>45757</v>
      </c>
      <c r="B14" s="239">
        <f>YEAR(Daily_KPI[[#This Row],[Date]])+IF(MONTH(Daily_KPI[[#This Row],[Date]])&gt;=4,1,0)</f>
        <v>2026</v>
      </c>
      <c r="C14" s="240">
        <f>YEAR(Daily_KPI[[#This Row],[Date]])</f>
        <v>2025</v>
      </c>
      <c r="D14" s="241">
        <f>Daily_KPI[[#This Row],[Date]]-DAY(Daily_KPI[[#This Row],[Date]])+1</f>
        <v>45748</v>
      </c>
      <c r="E14" s="240">
        <f t="shared" si="5"/>
        <v>30</v>
      </c>
      <c r="F14" s="242">
        <f>IFERROR(_xlfn.XLOOKUP($A14,Input_Raw!$A:$A,Input_Raw!$GD:$GD),"")</f>
        <v>11.816666666666666</v>
      </c>
      <c r="G14" s="243">
        <f>IFERROR(_xlfn.XLOOKUP($A14,Input_Raw!$A:$A,Input_Raw!EQ:EQ),"")</f>
        <v>6.0816393960093951</v>
      </c>
      <c r="H14" s="243">
        <f>IFERROR(_xlfn.XLOOKUP($A14,Input_Raw!$A:$A,Input_Raw!ER:ER),"")</f>
        <v>1.3333661707042241</v>
      </c>
      <c r="I14" s="243">
        <f>IFERROR(_xlfn.XLOOKUP($A14,Input_Raw!$A:$A,Input_Raw!EO:EO),"")</f>
        <v>6.1352771704617401</v>
      </c>
      <c r="J14" s="243" t="str">
        <f>IFERROR(_xlfn.XLOOKUP($A14,Input_Raw!$A:$A,Input_Raw!EP:EP),"")</f>
        <v/>
      </c>
      <c r="K14" s="243">
        <f>IFERROR(_xlfn.XLOOKUP($A14,Input_Raw!$A:$A,Input_Raw!$DR:$DR),"")</f>
        <v>30.302676056338051</v>
      </c>
      <c r="L14" s="243">
        <f>IFERROR(_xlfn.XLOOKUP($A14,Input_Raw!$A:$A,Input_Raw!$DT:$DT),"")</f>
        <v>51.166175816901429</v>
      </c>
      <c r="M14" s="243">
        <f>IFERROR(_xlfn.XLOOKUP($A14,Input_Raw!$A:$A,Input_Raw!$DZ:$DZ),"")</f>
        <v>5.0999999999999996</v>
      </c>
      <c r="N14" s="243">
        <f>IFERROR(_xlfn.XLOOKUP($A14,Input_Raw!$A:$A,Input_Raw!$EB:$EB),"")</f>
        <v>10.3</v>
      </c>
      <c r="O14" s="244">
        <f>IFERROR(1-SUMIF(Plant_BD!$B:$B,$A14,Plant_BD!$AL:$AL)/($AA14+SUMIF(Plant_BD!$B:$B,$A14,Plant_BD!$AL:$AL)),"")</f>
        <v>0.99932313633018299</v>
      </c>
      <c r="P14" s="244"/>
      <c r="Q14" s="245"/>
      <c r="R14" s="244">
        <f>IFERROR(1-SUMIF(Grid_BD!$B:$B,$A14,Grid_BD!$W:$W)/($AA14+SUMIF(Grid_BD!$B:$B,$A14,Grid_BD!$W:$W)),"")</f>
        <v>1</v>
      </c>
      <c r="S14" s="240"/>
      <c r="T14" s="245"/>
      <c r="U14" s="246">
        <f t="shared" si="6"/>
        <v>0.82449271428227155</v>
      </c>
      <c r="V14" s="246" t="str">
        <f>IFERROR(_xlfn.XLOOKUP($A14,Input_Raw!$A:$A,Input_Raw!$GL:$GL),"")</f>
        <v/>
      </c>
      <c r="W14" s="247">
        <f t="shared" si="7"/>
        <v>0.17835808158388841</v>
      </c>
      <c r="X14" s="239">
        <f>IFERROR(_xlfn.XLOOKUP($A14,Input_Raw!$A:$A,Input_Raw!$EN:$EN),"")</f>
        <v>783874</v>
      </c>
      <c r="Y14" s="239">
        <f>IFERROR(_xlfn.XLOOKUP($A14,Input_Raw!$A:$A,Input_Raw!GE:GE),"")</f>
        <v>744600.00000002794</v>
      </c>
      <c r="Z14" s="239"/>
      <c r="AA14" s="239">
        <f>IFERROR(_xlfn.XLOOKUP($A14,Input_Raw!$A:$A,Input_Raw!$GF:$GF),"")</f>
        <v>752400.00000000175</v>
      </c>
      <c r="AB14" s="239">
        <f>IFERROR(_xlfn.XLOOKUP($A14,Input_Raw!$A:$A,Input_Raw!GG:GG),"")</f>
        <v>148.74</v>
      </c>
      <c r="AC14" s="248">
        <f>IFERROR(_xlfn.XLOOKUP($D14,'Modelling New'!$D:$D,'Modelling New'!P:P),"")</f>
        <v>6.58</v>
      </c>
      <c r="AD14" s="239">
        <f>IFERROR(_xlfn.XLOOKUP($D14,'Modelling New'!$D:$D,'Modelling New'!$T:$T)*1000,"")</f>
        <v>885683.34895816201</v>
      </c>
      <c r="AE14" s="249">
        <f>IFERROR(_xlfn.XLOOKUP($D14,'Modelling New'!$D:$D,'Modelling New'!$O:$O),"")</f>
        <v>0.76578672508626999</v>
      </c>
      <c r="AF14" s="249">
        <f>IFERROR(_xlfn.XLOOKUP($D14,'Modelling New'!$D:$D,'Modelling New'!W:W),"")</f>
        <v>0.20995319379448568</v>
      </c>
      <c r="AG14" s="249">
        <f>IFERROR(_xlfn.XLOOKUP($D14,'Modelling New'!$D:$D,'Modelling New'!$AE:$AE),"")</f>
        <v>0.995</v>
      </c>
      <c r="AH14" s="249">
        <f>IFERROR(_xlfn.XLOOKUP($D14,'Modelling New'!$D:$D,'Modelling New'!$AF:$AF),"")</f>
        <v>0.995</v>
      </c>
      <c r="AI14" s="240"/>
      <c r="AJ14" s="240"/>
      <c r="AK14" s="240"/>
      <c r="AL14" s="240"/>
      <c r="AM14" s="240"/>
      <c r="AN14" s="250"/>
      <c r="AO14" s="247"/>
      <c r="AP14" s="247"/>
      <c r="AQ14" s="247"/>
      <c r="AR14" s="239">
        <f>_xlfn.XLOOKUP($D14,'Modelling New'!$D:$D,'Modelling New'!$N:$N)</f>
        <v>175.77</v>
      </c>
      <c r="AS14" s="239">
        <f t="shared" si="8"/>
        <v>749482.5130798032</v>
      </c>
    </row>
    <row r="15" spans="1:45">
      <c r="A15" s="238">
        <f t="shared" si="9"/>
        <v>45758</v>
      </c>
      <c r="B15" s="239">
        <f>YEAR(Daily_KPI[[#This Row],[Date]])+IF(MONTH(Daily_KPI[[#This Row],[Date]])&gt;=4,1,0)</f>
        <v>2026</v>
      </c>
      <c r="C15" s="240">
        <f>YEAR(Daily_KPI[[#This Row],[Date]])</f>
        <v>2025</v>
      </c>
      <c r="D15" s="241">
        <f>Daily_KPI[[#This Row],[Date]]-DAY(Daily_KPI[[#This Row],[Date]])+1</f>
        <v>45748</v>
      </c>
      <c r="E15" s="240">
        <f t="shared" si="5"/>
        <v>30</v>
      </c>
      <c r="F15" s="242">
        <f>IFERROR(_xlfn.XLOOKUP($A15,Input_Raw!$A:$A,Input_Raw!$GD:$GD),"")</f>
        <v>11.283333333333335</v>
      </c>
      <c r="G15" s="243">
        <f>IFERROR(_xlfn.XLOOKUP($A15,Input_Raw!$A:$A,Input_Raw!EQ:EQ),"")</f>
        <v>6.2371534036381497</v>
      </c>
      <c r="H15" s="243">
        <f>IFERROR(_xlfn.XLOOKUP($A15,Input_Raw!$A:$A,Input_Raw!ER:ER),"")</f>
        <v>1.363239618780727</v>
      </c>
      <c r="I15" s="243">
        <f>IFERROR(_xlfn.XLOOKUP($A15,Input_Raw!$A:$A,Input_Raw!EO:EO),"")</f>
        <v>6.2579896424948371</v>
      </c>
      <c r="J15" s="243" t="str">
        <f>IFERROR(_xlfn.XLOOKUP($A15,Input_Raw!$A:$A,Input_Raw!EP:EP),"")</f>
        <v/>
      </c>
      <c r="K15" s="243">
        <f>IFERROR(_xlfn.XLOOKUP($A15,Input_Raw!$A:$A,Input_Raw!$DR:$DR),"")</f>
        <v>30.979719764011801</v>
      </c>
      <c r="L15" s="243">
        <f>IFERROR(_xlfn.XLOOKUP($A15,Input_Raw!$A:$A,Input_Raw!$DT:$DT),"")</f>
        <v>53.11718300884953</v>
      </c>
      <c r="M15" s="243">
        <f>IFERROR(_xlfn.XLOOKUP($A15,Input_Raw!$A:$A,Input_Raw!$DZ:$DZ),"")</f>
        <v>6.2</v>
      </c>
      <c r="N15" s="243">
        <f>IFERROR(_xlfn.XLOOKUP($A15,Input_Raw!$A:$A,Input_Raw!$EB:$EB),"")</f>
        <v>11.8</v>
      </c>
      <c r="O15" s="244">
        <f>IFERROR(1-SUMIF(Plant_BD!$B:$B,$A15,Plant_BD!$AL:$AL)/($AA15+SUMIF(Plant_BD!$B:$B,$A15,Plant_BD!$AL:$AL)),"")</f>
        <v>0.99959669604229417</v>
      </c>
      <c r="P15" s="244"/>
      <c r="Q15" s="245"/>
      <c r="R15" s="244">
        <f>IFERROR(1-SUMIF(Grid_BD!$B:$B,$A15,Grid_BD!$W:$W)/($AA15+SUMIF(Grid_BD!$B:$B,$A15,Grid_BD!$W:$W)),"")</f>
        <v>1</v>
      </c>
      <c r="S15" s="240"/>
      <c r="T15" s="245"/>
      <c r="U15" s="246">
        <f t="shared" si="6"/>
        <v>0.82089494724740852</v>
      </c>
      <c r="V15" s="246" t="str">
        <f>IFERROR(_xlfn.XLOOKUP($A15,Input_Raw!$A:$A,Input_Raw!$GL:$GL),"")</f>
        <v/>
      </c>
      <c r="W15" s="247">
        <f t="shared" si="7"/>
        <v>0.18113159242191651</v>
      </c>
      <c r="X15" s="239">
        <f>IFERROR(_xlfn.XLOOKUP($A15,Input_Raw!$A:$A,Input_Raw!$EN:$EN),"")</f>
        <v>794629</v>
      </c>
      <c r="Y15" s="239">
        <f>IFERROR(_xlfn.XLOOKUP($A15,Input_Raw!$A:$A,Input_Raw!GE:GE),"")</f>
        <v>756500.00000002841</v>
      </c>
      <c r="Z15" s="239"/>
      <c r="AA15" s="239">
        <f>IFERROR(_xlfn.XLOOKUP($A15,Input_Raw!$A:$A,Input_Raw!$GF:$GF),"")</f>
        <v>764100.00000000652</v>
      </c>
      <c r="AB15" s="239">
        <f>IFERROR(_xlfn.XLOOKUP($A15,Input_Raw!$A:$A,Input_Raw!GG:GG),"")</f>
        <v>148.74</v>
      </c>
      <c r="AC15" s="248">
        <f>IFERROR(_xlfn.XLOOKUP($D15,'Modelling New'!$D:$D,'Modelling New'!P:P),"")</f>
        <v>6.58</v>
      </c>
      <c r="AD15" s="239">
        <f>IFERROR(_xlfn.XLOOKUP($D15,'Modelling New'!$D:$D,'Modelling New'!$T:$T)*1000,"")</f>
        <v>885683.34895816201</v>
      </c>
      <c r="AE15" s="249">
        <f>IFERROR(_xlfn.XLOOKUP($D15,'Modelling New'!$D:$D,'Modelling New'!$O:$O),"")</f>
        <v>0.76578672508626999</v>
      </c>
      <c r="AF15" s="249">
        <f>IFERROR(_xlfn.XLOOKUP($D15,'Modelling New'!$D:$D,'Modelling New'!W:W),"")</f>
        <v>0.20995319379448568</v>
      </c>
      <c r="AG15" s="249">
        <f>IFERROR(_xlfn.XLOOKUP($D15,'Modelling New'!$D:$D,'Modelling New'!$AE:$AE),"")</f>
        <v>0.995</v>
      </c>
      <c r="AH15" s="249">
        <f>IFERROR(_xlfn.XLOOKUP($D15,'Modelling New'!$D:$D,'Modelling New'!$AF:$AF),"")</f>
        <v>0.995</v>
      </c>
      <c r="AI15" s="240"/>
      <c r="AJ15" s="240"/>
      <c r="AK15" s="240"/>
      <c r="AL15" s="240"/>
      <c r="AM15" s="240"/>
      <c r="AN15" s="250"/>
      <c r="AO15" s="247"/>
      <c r="AP15" s="247"/>
      <c r="AQ15" s="247"/>
      <c r="AR15" s="239">
        <f>_xlfn.XLOOKUP($D15,'Modelling New'!$D:$D,'Modelling New'!$N:$N)</f>
        <v>175.77</v>
      </c>
      <c r="AS15" s="239">
        <f t="shared" si="8"/>
        <v>749482.5130798032</v>
      </c>
    </row>
    <row r="16" spans="1:45">
      <c r="A16" s="238">
        <f t="shared" si="9"/>
        <v>45759</v>
      </c>
      <c r="B16" s="239">
        <f>YEAR(Daily_KPI[[#This Row],[Date]])+IF(MONTH(Daily_KPI[[#This Row],[Date]])&gt;=4,1,0)</f>
        <v>2026</v>
      </c>
      <c r="C16" s="240">
        <f>YEAR(Daily_KPI[[#This Row],[Date]])</f>
        <v>2025</v>
      </c>
      <c r="D16" s="241">
        <f>Daily_KPI[[#This Row],[Date]]-DAY(Daily_KPI[[#This Row],[Date]])+1</f>
        <v>45748</v>
      </c>
      <c r="E16" s="240">
        <f t="shared" si="5"/>
        <v>30</v>
      </c>
      <c r="F16" s="242">
        <f>IFERROR(_xlfn.XLOOKUP($A16,Input_Raw!$A:$A,Input_Raw!$GD:$GD),"")</f>
        <v>11.649999999999999</v>
      </c>
      <c r="G16" s="243">
        <f>IFERROR(_xlfn.XLOOKUP($A16,Input_Raw!$A:$A,Input_Raw!EQ:EQ),"")</f>
        <v>6.013796405000007</v>
      </c>
      <c r="H16" s="243">
        <f>IFERROR(_xlfn.XLOOKUP($A16,Input_Raw!$A:$A,Input_Raw!ER:ER),"")</f>
        <v>1.3285987032142861</v>
      </c>
      <c r="I16" s="243">
        <f>IFERROR(_xlfn.XLOOKUP($A16,Input_Raw!$A:$A,Input_Raw!EO:EO),"")</f>
        <v>6.0641828458935709</v>
      </c>
      <c r="J16" s="243" t="str">
        <f>IFERROR(_xlfn.XLOOKUP($A16,Input_Raw!$A:$A,Input_Raw!EP:EP),"")</f>
        <v/>
      </c>
      <c r="K16" s="243">
        <f>IFERROR(_xlfn.XLOOKUP($A16,Input_Raw!$A:$A,Input_Raw!$DR:$DR),"")</f>
        <v>30.348842857142881</v>
      </c>
      <c r="L16" s="243">
        <f>IFERROR(_xlfn.XLOOKUP($A16,Input_Raw!$A:$A,Input_Raw!$DT:$DT),"")</f>
        <v>51.297275900000002</v>
      </c>
      <c r="M16" s="243">
        <f>IFERROR(_xlfn.XLOOKUP($A16,Input_Raw!$A:$A,Input_Raw!$DZ:$DZ),"")</f>
        <v>4.4000000000000004</v>
      </c>
      <c r="N16" s="243">
        <f>IFERROR(_xlfn.XLOOKUP($A16,Input_Raw!$A:$A,Input_Raw!$EB:$EB),"")</f>
        <v>8.5</v>
      </c>
      <c r="O16" s="244">
        <f>IFERROR(1-SUMIF(Plant_BD!$B:$B,$A16,Plant_BD!$AL:$AL)/($AA16+SUMIF(Plant_BD!$B:$B,$A16,Plant_BD!$AL:$AL)),"")</f>
        <v>0.9991830201148546</v>
      </c>
      <c r="P16" s="244"/>
      <c r="Q16" s="245"/>
      <c r="R16" s="244">
        <f>IFERROR(1-SUMIF(Grid_BD!$B:$B,$A16,Grid_BD!$W:$W)/($AA16+SUMIF(Grid_BD!$B:$B,$A16,Grid_BD!$W:$W)),"")</f>
        <v>1</v>
      </c>
      <c r="S16" s="240"/>
      <c r="T16" s="245"/>
      <c r="U16" s="246">
        <f t="shared" si="6"/>
        <v>0.82093795596550412</v>
      </c>
      <c r="V16" s="246" t="str">
        <f>IFERROR(_xlfn.XLOOKUP($A16,Input_Raw!$A:$A,Input_Raw!$GL:$GL),"")</f>
        <v/>
      </c>
      <c r="W16" s="247">
        <f t="shared" si="7"/>
        <v>0.17553123399897685</v>
      </c>
      <c r="X16" s="239">
        <f>IFERROR(_xlfn.XLOOKUP($A16,Input_Raw!$A:$A,Input_Raw!$EN:$EN),"")</f>
        <v>771616</v>
      </c>
      <c r="Y16" s="239">
        <f>IFERROR(_xlfn.XLOOKUP($A16,Input_Raw!$A:$A,Input_Raw!GE:GE),"")</f>
        <v>730875.00000002352</v>
      </c>
      <c r="Z16" s="239"/>
      <c r="AA16" s="239">
        <f>IFERROR(_xlfn.XLOOKUP($A16,Input_Raw!$A:$A,Input_Raw!$GF:$GF),"")</f>
        <v>740475.00000000407</v>
      </c>
      <c r="AB16" s="239">
        <f>IFERROR(_xlfn.XLOOKUP($A16,Input_Raw!$A:$A,Input_Raw!GG:GG),"")</f>
        <v>148.74</v>
      </c>
      <c r="AC16" s="248">
        <f>IFERROR(_xlfn.XLOOKUP($D16,'Modelling New'!$D:$D,'Modelling New'!P:P),"")</f>
        <v>6.58</v>
      </c>
      <c r="AD16" s="239">
        <f>IFERROR(_xlfn.XLOOKUP($D16,'Modelling New'!$D:$D,'Modelling New'!$T:$T)*1000,"")</f>
        <v>885683.34895816201</v>
      </c>
      <c r="AE16" s="249">
        <f>IFERROR(_xlfn.XLOOKUP($D16,'Modelling New'!$D:$D,'Modelling New'!$O:$O),"")</f>
        <v>0.76578672508626999</v>
      </c>
      <c r="AF16" s="249">
        <f>IFERROR(_xlfn.XLOOKUP($D16,'Modelling New'!$D:$D,'Modelling New'!W:W),"")</f>
        <v>0.20995319379448568</v>
      </c>
      <c r="AG16" s="249">
        <f>IFERROR(_xlfn.XLOOKUP($D16,'Modelling New'!$D:$D,'Modelling New'!$AE:$AE),"")</f>
        <v>0.995</v>
      </c>
      <c r="AH16" s="249">
        <f>IFERROR(_xlfn.XLOOKUP($D16,'Modelling New'!$D:$D,'Modelling New'!$AF:$AF),"")</f>
        <v>0.995</v>
      </c>
      <c r="AI16" s="240"/>
      <c r="AJ16" s="240"/>
      <c r="AK16" s="240"/>
      <c r="AL16" s="240"/>
      <c r="AM16" s="240"/>
      <c r="AN16" s="250"/>
      <c r="AO16" s="247"/>
      <c r="AP16" s="247"/>
      <c r="AQ16" s="247"/>
      <c r="AR16" s="239">
        <f>_xlfn.XLOOKUP($D16,'Modelling New'!$D:$D,'Modelling New'!$N:$N)</f>
        <v>175.77</v>
      </c>
      <c r="AS16" s="239">
        <f t="shared" si="8"/>
        <v>749482.5130798032</v>
      </c>
    </row>
    <row r="17" spans="1:45">
      <c r="A17" s="238">
        <f t="shared" si="9"/>
        <v>45760</v>
      </c>
      <c r="B17" s="239">
        <f>YEAR(Daily_KPI[[#This Row],[Date]])+IF(MONTH(Daily_KPI[[#This Row],[Date]])&gt;=4,1,0)</f>
        <v>2026</v>
      </c>
      <c r="C17" s="240">
        <f>YEAR(Daily_KPI[[#This Row],[Date]])</f>
        <v>2025</v>
      </c>
      <c r="D17" s="241">
        <f>Daily_KPI[[#This Row],[Date]]-DAY(Daily_KPI[[#This Row],[Date]])+1</f>
        <v>45748</v>
      </c>
      <c r="E17" s="240">
        <f t="shared" si="5"/>
        <v>30</v>
      </c>
      <c r="F17" s="242">
        <f>IFERROR(_xlfn.XLOOKUP($A17,Input_Raw!$A:$A,Input_Raw!$GD:$GD),"")</f>
        <v>11.5</v>
      </c>
      <c r="G17" s="243">
        <f>IFERROR(_xlfn.XLOOKUP($A17,Input_Raw!$A:$A,Input_Raw!EQ:EQ),"")</f>
        <v>6.4908924095513738</v>
      </c>
      <c r="H17" s="243">
        <f>IFERROR(_xlfn.XLOOKUP($A17,Input_Raw!$A:$A,Input_Raw!ER:ER),"")</f>
        <v>1.4142671541244574</v>
      </c>
      <c r="I17" s="243">
        <f>IFERROR(_xlfn.XLOOKUP($A17,Input_Raw!$A:$A,Input_Raw!EO:EO),"")</f>
        <v>6.4865325355426924</v>
      </c>
      <c r="J17" s="243" t="str">
        <f>IFERROR(_xlfn.XLOOKUP($A17,Input_Raw!$A:$A,Input_Raw!EP:EP),"")</f>
        <v/>
      </c>
      <c r="K17" s="243">
        <f>IFERROR(_xlfn.XLOOKUP($A17,Input_Raw!$A:$A,Input_Raw!$DR:$DR),"")</f>
        <v>31.399493487699001</v>
      </c>
      <c r="L17" s="243">
        <f>IFERROR(_xlfn.XLOOKUP($A17,Input_Raw!$A:$A,Input_Raw!$DT:$DT),"")</f>
        <v>53.646198856729413</v>
      </c>
      <c r="M17" s="243">
        <f>IFERROR(_xlfn.XLOOKUP($A17,Input_Raw!$A:$A,Input_Raw!$DZ:$DZ),"")</f>
        <v>2.9</v>
      </c>
      <c r="N17" s="243">
        <f>IFERROR(_xlfn.XLOOKUP($A17,Input_Raw!$A:$A,Input_Raw!$EB:$EB),"")</f>
        <v>5.3</v>
      </c>
      <c r="O17" s="244">
        <f>IFERROR(1-SUMIF(Plant_BD!$B:$B,$A17,Plant_BD!$AL:$AL)/($AA17+SUMIF(Plant_BD!$B:$B,$A17,Plant_BD!$AL:$AL)),"")</f>
        <v>1</v>
      </c>
      <c r="P17" s="244"/>
      <c r="Q17" s="245"/>
      <c r="R17" s="244">
        <f>IFERROR(1-SUMIF(Grid_BD!$B:$B,$A17,Grid_BD!$W:$W)/($AA17+SUMIF(Grid_BD!$B:$B,$A17,Grid_BD!$W:$W)),"")</f>
        <v>1</v>
      </c>
      <c r="S17" s="240"/>
      <c r="T17" s="245"/>
      <c r="U17" s="246">
        <f t="shared" si="6"/>
        <v>0.83231685238567832</v>
      </c>
      <c r="V17" s="246" t="str">
        <f>IFERROR(_xlfn.XLOOKUP($A17,Input_Raw!$A:$A,Input_Raw!$GL:$GL),"")</f>
        <v/>
      </c>
      <c r="W17" s="247">
        <f t="shared" si="7"/>
        <v>0.19035884963304292</v>
      </c>
      <c r="X17" s="239">
        <f>IFERROR(_xlfn.XLOOKUP($A17,Input_Raw!$A:$A,Input_Raw!$EN:$EN),"")</f>
        <v>831962</v>
      </c>
      <c r="Y17" s="239">
        <f>IFERROR(_xlfn.XLOOKUP($A17,Input_Raw!$A:$A,Input_Raw!GE:GE),"")</f>
        <v>793424.99999999534</v>
      </c>
      <c r="Z17" s="239"/>
      <c r="AA17" s="239">
        <f>IFERROR(_xlfn.XLOOKUP($A17,Input_Raw!$A:$A,Input_Raw!$GF:$GF),"")</f>
        <v>803024.99999999907</v>
      </c>
      <c r="AB17" s="239">
        <f>IFERROR(_xlfn.XLOOKUP($A17,Input_Raw!$A:$A,Input_Raw!GG:GG),"")</f>
        <v>148.74</v>
      </c>
      <c r="AC17" s="248">
        <f>IFERROR(_xlfn.XLOOKUP($D17,'Modelling New'!$D:$D,'Modelling New'!P:P),"")</f>
        <v>6.58</v>
      </c>
      <c r="AD17" s="239">
        <f>IFERROR(_xlfn.XLOOKUP($D17,'Modelling New'!$D:$D,'Modelling New'!$T:$T)*1000,"")</f>
        <v>885683.34895816201</v>
      </c>
      <c r="AE17" s="249">
        <f>IFERROR(_xlfn.XLOOKUP($D17,'Modelling New'!$D:$D,'Modelling New'!$O:$O),"")</f>
        <v>0.76578672508626999</v>
      </c>
      <c r="AF17" s="249">
        <f>IFERROR(_xlfn.XLOOKUP($D17,'Modelling New'!$D:$D,'Modelling New'!W:W),"")</f>
        <v>0.20995319379448568</v>
      </c>
      <c r="AG17" s="249">
        <f>IFERROR(_xlfn.XLOOKUP($D17,'Modelling New'!$D:$D,'Modelling New'!$AE:$AE),"")</f>
        <v>0.995</v>
      </c>
      <c r="AH17" s="249">
        <f>IFERROR(_xlfn.XLOOKUP($D17,'Modelling New'!$D:$D,'Modelling New'!$AF:$AF),"")</f>
        <v>0.995</v>
      </c>
      <c r="AI17" s="240"/>
      <c r="AJ17" s="240"/>
      <c r="AK17" s="240"/>
      <c r="AL17" s="240"/>
      <c r="AM17" s="240"/>
      <c r="AN17" s="250"/>
      <c r="AO17" s="247"/>
      <c r="AP17" s="247"/>
      <c r="AQ17" s="247"/>
      <c r="AR17" s="239">
        <f>_xlfn.XLOOKUP($D17,'Modelling New'!$D:$D,'Modelling New'!$N:$N)</f>
        <v>175.77</v>
      </c>
      <c r="AS17" s="239">
        <f t="shared" si="8"/>
        <v>749482.5130798032</v>
      </c>
    </row>
    <row r="18" spans="1:45">
      <c r="A18" s="238">
        <f t="shared" si="9"/>
        <v>45761</v>
      </c>
      <c r="B18" s="239">
        <f>YEAR(Daily_KPI[[#This Row],[Date]])+IF(MONTH(Daily_KPI[[#This Row],[Date]])&gt;=4,1,0)</f>
        <v>2026</v>
      </c>
      <c r="C18" s="240">
        <f>YEAR(Daily_KPI[[#This Row],[Date]])</f>
        <v>2025</v>
      </c>
      <c r="D18" s="241">
        <f>Daily_KPI[[#This Row],[Date]]-DAY(Daily_KPI[[#This Row],[Date]])+1</f>
        <v>45748</v>
      </c>
      <c r="E18" s="240">
        <f t="shared" si="5"/>
        <v>30</v>
      </c>
      <c r="F18" s="242">
        <f>IFERROR(_xlfn.XLOOKUP($A18,Input_Raw!$A:$A,Input_Raw!$GD:$GD),"")</f>
        <v>11.7</v>
      </c>
      <c r="G18" s="243">
        <f>IFERROR(_xlfn.XLOOKUP($A18,Input_Raw!$A:$A,Input_Raw!EQ:EQ),"")</f>
        <v>6.8131085504978692</v>
      </c>
      <c r="H18" s="243">
        <f>IFERROR(_xlfn.XLOOKUP($A18,Input_Raw!$A:$A,Input_Raw!ER:ER),"")</f>
        <v>1.4809886295874839</v>
      </c>
      <c r="I18" s="243">
        <f>IFERROR(_xlfn.XLOOKUP($A18,Input_Raw!$A:$A,Input_Raw!EO:EO),"")</f>
        <v>6.7803469556031288</v>
      </c>
      <c r="J18" s="243" t="str">
        <f>IFERROR(_xlfn.XLOOKUP($A18,Input_Raw!$A:$A,Input_Raw!EP:EP),"")</f>
        <v/>
      </c>
      <c r="K18" s="243">
        <f>IFERROR(_xlfn.XLOOKUP($A18,Input_Raw!$A:$A,Input_Raw!$DR:$DR),"")</f>
        <v>32.339402560455206</v>
      </c>
      <c r="L18" s="243">
        <f>IFERROR(_xlfn.XLOOKUP($A18,Input_Raw!$A:$A,Input_Raw!$DT:$DT),"")</f>
        <v>55.836181924608802</v>
      </c>
      <c r="M18" s="243">
        <f>IFERROR(_xlfn.XLOOKUP($A18,Input_Raw!$A:$A,Input_Raw!$DZ:$DZ),"")</f>
        <v>3.1</v>
      </c>
      <c r="N18" s="243">
        <f>IFERROR(_xlfn.XLOOKUP($A18,Input_Raw!$A:$A,Input_Raw!$EB:$EB),"")</f>
        <v>5.5</v>
      </c>
      <c r="O18" s="244">
        <f>IFERROR(1-SUMIF(Plant_BD!$B:$B,$A18,Plant_BD!$AL:$AL)/($AA18+SUMIF(Plant_BD!$B:$B,$A18,Plant_BD!$AL:$AL)),"")</f>
        <v>0.99886370634944477</v>
      </c>
      <c r="P18" s="244"/>
      <c r="Q18" s="245"/>
      <c r="R18" s="244">
        <f>IFERROR(1-SUMIF(Grid_BD!$B:$B,$A18,Grid_BD!$W:$W)/($AA18+SUMIF(Grid_BD!$B:$B,$A18,Grid_BD!$W:$W)),"")</f>
        <v>1</v>
      </c>
      <c r="S18" s="240"/>
      <c r="T18" s="245"/>
      <c r="U18" s="246">
        <f t="shared" si="6"/>
        <v>0.79931636193788702</v>
      </c>
      <c r="V18" s="246" t="str">
        <f>IFERROR(_xlfn.XLOOKUP($A18,Input_Raw!$A:$A,Input_Raw!$GL:$GL),"")</f>
        <v/>
      </c>
      <c r="W18" s="247">
        <f t="shared" si="7"/>
        <v>0.19249231950844592</v>
      </c>
      <c r="X18" s="239">
        <f>IFERROR(_xlfn.XLOOKUP($A18,Input_Raw!$A:$A,Input_Raw!$EN:$EN),"")</f>
        <v>845986</v>
      </c>
      <c r="Y18" s="239">
        <f>IFERROR(_xlfn.XLOOKUP($A18,Input_Raw!$A:$A,Input_Raw!GE:GE),"")</f>
        <v>806824.99999992643</v>
      </c>
      <c r="Z18" s="239"/>
      <c r="AA18" s="239">
        <f>IFERROR(_xlfn.XLOOKUP($A18,Input_Raw!$A:$A,Input_Raw!$GF:$GF),"")</f>
        <v>812024.99999998917</v>
      </c>
      <c r="AB18" s="239">
        <f>IFERROR(_xlfn.XLOOKUP($A18,Input_Raw!$A:$A,Input_Raw!GG:GG),"")</f>
        <v>149.83000000000001</v>
      </c>
      <c r="AC18" s="248">
        <f>IFERROR(_xlfn.XLOOKUP($D18,'Modelling New'!$D:$D,'Modelling New'!P:P),"")</f>
        <v>6.58</v>
      </c>
      <c r="AD18" s="239">
        <f>IFERROR(_xlfn.XLOOKUP($D18,'Modelling New'!$D:$D,'Modelling New'!$T:$T)*1000,"")</f>
        <v>885683.34895816201</v>
      </c>
      <c r="AE18" s="249">
        <f>IFERROR(_xlfn.XLOOKUP($D18,'Modelling New'!$D:$D,'Modelling New'!$O:$O),"")</f>
        <v>0.76578672508626999</v>
      </c>
      <c r="AF18" s="249">
        <f>IFERROR(_xlfn.XLOOKUP($D18,'Modelling New'!$D:$D,'Modelling New'!W:W),"")</f>
        <v>0.20995319379448568</v>
      </c>
      <c r="AG18" s="249">
        <f>IFERROR(_xlfn.XLOOKUP($D18,'Modelling New'!$D:$D,'Modelling New'!$AE:$AE),"")</f>
        <v>0.995</v>
      </c>
      <c r="AH18" s="249">
        <f>IFERROR(_xlfn.XLOOKUP($D18,'Modelling New'!$D:$D,'Modelling New'!$AF:$AF),"")</f>
        <v>0.995</v>
      </c>
      <c r="AI18" s="240"/>
      <c r="AJ18" s="240"/>
      <c r="AK18" s="240"/>
      <c r="AL18" s="240"/>
      <c r="AM18" s="240"/>
      <c r="AN18" s="250"/>
      <c r="AO18" s="247"/>
      <c r="AP18" s="247"/>
      <c r="AQ18" s="247"/>
      <c r="AR18" s="239">
        <f>_xlfn.XLOOKUP($D18,'Modelling New'!$D:$D,'Modelling New'!$N:$N)</f>
        <v>175.77</v>
      </c>
      <c r="AS18" s="239">
        <f t="shared" si="8"/>
        <v>754974.88862946699</v>
      </c>
    </row>
    <row r="19" spans="1:45">
      <c r="A19" s="238">
        <f t="shared" si="9"/>
        <v>45762</v>
      </c>
      <c r="B19" s="239">
        <f>YEAR(Daily_KPI[[#This Row],[Date]])+IF(MONTH(Daily_KPI[[#This Row],[Date]])&gt;=4,1,0)</f>
        <v>2026</v>
      </c>
      <c r="C19" s="240">
        <f>YEAR(Daily_KPI[[#This Row],[Date]])</f>
        <v>2025</v>
      </c>
      <c r="D19" s="241">
        <f>Daily_KPI[[#This Row],[Date]]-DAY(Daily_KPI[[#This Row],[Date]])+1</f>
        <v>45748</v>
      </c>
      <c r="E19" s="240">
        <f t="shared" si="5"/>
        <v>30</v>
      </c>
      <c r="F19" s="242">
        <f>IFERROR(_xlfn.XLOOKUP($A19,Input_Raw!$A:$A,Input_Raw!$GD:$GD),"")</f>
        <v>11.7</v>
      </c>
      <c r="G19" s="243">
        <f>IFERROR(_xlfn.XLOOKUP($A19,Input_Raw!$A:$A,Input_Raw!EQ:EQ),"")</f>
        <v>6.4547831522048345</v>
      </c>
      <c r="H19" s="243">
        <f>IFERROR(_xlfn.XLOOKUP($A19,Input_Raw!$A:$A,Input_Raw!ER:ER),"")</f>
        <v>1.4072473574679938</v>
      </c>
      <c r="I19" s="243">
        <f>IFERROR(_xlfn.XLOOKUP($A19,Input_Raw!$A:$A,Input_Raw!EO:EO),"")</f>
        <v>6.4311332801479359</v>
      </c>
      <c r="J19" s="243" t="str">
        <f>IFERROR(_xlfn.XLOOKUP($A19,Input_Raw!$A:$A,Input_Raw!EP:EP),"")</f>
        <v/>
      </c>
      <c r="K19" s="243">
        <f>IFERROR(_xlfn.XLOOKUP($A19,Input_Raw!$A:$A,Input_Raw!$DR:$DR),"")</f>
        <v>30.950440967283104</v>
      </c>
      <c r="L19" s="243">
        <f>IFERROR(_xlfn.XLOOKUP($A19,Input_Raw!$A:$A,Input_Raw!$DT:$DT),"")</f>
        <v>53.925716529160773</v>
      </c>
      <c r="M19" s="243">
        <f>IFERROR(_xlfn.XLOOKUP($A19,Input_Raw!$A:$A,Input_Raw!$DZ:$DZ),"")</f>
        <v>4.0999999999999996</v>
      </c>
      <c r="N19" s="243">
        <f>IFERROR(_xlfn.XLOOKUP($A19,Input_Raw!$A:$A,Input_Raw!$EB:$EB),"")</f>
        <v>8.3000000000000007</v>
      </c>
      <c r="O19" s="244">
        <f>IFERROR(1-SUMIF(Plant_BD!$B:$B,$A19,Plant_BD!$AL:$AL)/($AA19+SUMIF(Plant_BD!$B:$B,$A19,Plant_BD!$AL:$AL)),"")</f>
        <v>0.97941821218169112</v>
      </c>
      <c r="P19" s="244"/>
      <c r="Q19" s="245"/>
      <c r="R19" s="244">
        <f>IFERROR(1-SUMIF(Grid_BD!$B:$B,$A19,Grid_BD!$W:$W)/($AA19+SUMIF(Grid_BD!$B:$B,$A19,Grid_BD!$W:$W)),"")</f>
        <v>1</v>
      </c>
      <c r="S19" s="240"/>
      <c r="T19" s="245"/>
      <c r="U19" s="246">
        <f t="shared" si="6"/>
        <v>0.7243518484849959</v>
      </c>
      <c r="V19" s="246" t="str">
        <f>IFERROR(_xlfn.XLOOKUP($A19,Input_Raw!$A:$A,Input_Raw!$GL:$GL),"")</f>
        <v/>
      </c>
      <c r="W19" s="247">
        <f t="shared" si="7"/>
        <v>0.16971752858849679</v>
      </c>
      <c r="X19" s="239">
        <f>IFERROR(_xlfn.XLOOKUP($A19,Input_Raw!$A:$A,Input_Raw!$EN:$EN),"")</f>
        <v>744601</v>
      </c>
      <c r="Y19" s="239">
        <f>IFERROR(_xlfn.XLOOKUP($A19,Input_Raw!$A:$A,Input_Raw!GE:GE),"")</f>
        <v>706349.99999999988</v>
      </c>
      <c r="Z19" s="239"/>
      <c r="AA19" s="239">
        <f>IFERROR(_xlfn.XLOOKUP($A19,Input_Raw!$A:$A,Input_Raw!$GF:$GF),"")</f>
        <v>715950.0000000021</v>
      </c>
      <c r="AB19" s="239">
        <f>IFERROR(_xlfn.XLOOKUP($A19,Input_Raw!$A:$A,Input_Raw!GG:GG),"")</f>
        <v>153.69</v>
      </c>
      <c r="AC19" s="248">
        <f>IFERROR(_xlfn.XLOOKUP($D19,'Modelling New'!$D:$D,'Modelling New'!P:P),"")</f>
        <v>6.58</v>
      </c>
      <c r="AD19" s="239">
        <f>IFERROR(_xlfn.XLOOKUP($D19,'Modelling New'!$D:$D,'Modelling New'!$T:$T)*1000,"")</f>
        <v>885683.34895816201</v>
      </c>
      <c r="AE19" s="249">
        <f>IFERROR(_xlfn.XLOOKUP($D19,'Modelling New'!$D:$D,'Modelling New'!$O:$O),"")</f>
        <v>0.76578672508626999</v>
      </c>
      <c r="AF19" s="249">
        <f>IFERROR(_xlfn.XLOOKUP($D19,'Modelling New'!$D:$D,'Modelling New'!W:W),"")</f>
        <v>0.20995319379448568</v>
      </c>
      <c r="AG19" s="249">
        <f>IFERROR(_xlfn.XLOOKUP($D19,'Modelling New'!$D:$D,'Modelling New'!$AE:$AE),"")</f>
        <v>0.995</v>
      </c>
      <c r="AH19" s="249">
        <f>IFERROR(_xlfn.XLOOKUP($D19,'Modelling New'!$D:$D,'Modelling New'!$AF:$AF),"")</f>
        <v>0.995</v>
      </c>
      <c r="AI19" s="240"/>
      <c r="AJ19" s="240"/>
      <c r="AK19" s="240"/>
      <c r="AL19" s="240"/>
      <c r="AM19" s="240"/>
      <c r="AN19" s="250"/>
      <c r="AO19" s="247"/>
      <c r="AP19" s="247"/>
      <c r="AQ19" s="247"/>
      <c r="AR19" s="239">
        <f>_xlfn.XLOOKUP($D19,'Modelling New'!$D:$D,'Modelling New'!$N:$N)</f>
        <v>175.77</v>
      </c>
      <c r="AS19" s="239">
        <f t="shared" si="8"/>
        <v>774424.95250258804</v>
      </c>
    </row>
    <row r="20" spans="1:45">
      <c r="A20" s="238">
        <f t="shared" si="9"/>
        <v>45763</v>
      </c>
      <c r="B20" s="239">
        <f>YEAR(Daily_KPI[[#This Row],[Date]])+IF(MONTH(Daily_KPI[[#This Row],[Date]])&gt;=4,1,0)</f>
        <v>2026</v>
      </c>
      <c r="C20" s="240">
        <f>YEAR(Daily_KPI[[#This Row],[Date]])</f>
        <v>2025</v>
      </c>
      <c r="D20" s="241">
        <f>Daily_KPI[[#This Row],[Date]]-DAY(Daily_KPI[[#This Row],[Date]])+1</f>
        <v>45748</v>
      </c>
      <c r="E20" s="240">
        <f t="shared" si="5"/>
        <v>30</v>
      </c>
      <c r="F20" s="242">
        <f>IFERROR(_xlfn.XLOOKUP($A20,Input_Raw!$A:$A,Input_Raw!$GD:$GD),"")</f>
        <v>11.816666666666666</v>
      </c>
      <c r="G20" s="243">
        <f>IFERROR(_xlfn.XLOOKUP($A20,Input_Raw!$A:$A,Input_Raw!EQ:EQ),"")</f>
        <v>6.7763859995305138</v>
      </c>
      <c r="H20" s="243">
        <f>IFERROR(_xlfn.XLOOKUP($A20,Input_Raw!$A:$A,Input_Raw!ER:ER),"")</f>
        <v>1.3800912346009389</v>
      </c>
      <c r="I20" s="243">
        <f>IFERROR(_xlfn.XLOOKUP($A20,Input_Raw!$A:$A,Input_Raw!EO:EO),"")</f>
        <v>6.7253393313187795</v>
      </c>
      <c r="J20" s="243" t="str">
        <f>IFERROR(_xlfn.XLOOKUP($A20,Input_Raw!$A:$A,Input_Raw!EP:EP),"")</f>
        <v/>
      </c>
      <c r="K20" s="243">
        <f>IFERROR(_xlfn.XLOOKUP($A20,Input_Raw!$A:$A,Input_Raw!$DR:$DR),"")</f>
        <v>31.274943661971768</v>
      </c>
      <c r="L20" s="243">
        <f>IFERROR(_xlfn.XLOOKUP($A20,Input_Raw!$A:$A,Input_Raw!$DT:$DT),"")</f>
        <v>55.434981830985933</v>
      </c>
      <c r="M20" s="243">
        <f>IFERROR(_xlfn.XLOOKUP($A20,Input_Raw!$A:$A,Input_Raw!$DZ:$DZ),"")</f>
        <v>3.7</v>
      </c>
      <c r="N20" s="243">
        <f>IFERROR(_xlfn.XLOOKUP($A20,Input_Raw!$A:$A,Input_Raw!$EB:$EB),"")</f>
        <v>7.5</v>
      </c>
      <c r="O20" s="244">
        <f>IFERROR(1-SUMIF(Plant_BD!$B:$B,$A20,Plant_BD!$AL:$AL)/($AA20+SUMIF(Plant_BD!$B:$B,$A20,Plant_BD!$AL:$AL)),"")</f>
        <v>0.99975160735076807</v>
      </c>
      <c r="P20" s="244"/>
      <c r="Q20" s="245"/>
      <c r="R20" s="244">
        <f>IFERROR(1-SUMIF(Grid_BD!$B:$B,$A20,Grid_BD!$W:$W)/($AA20+SUMIF(Grid_BD!$B:$B,$A20,Grid_BD!$W:$W)),"")</f>
        <v>1</v>
      </c>
      <c r="S20" s="240"/>
      <c r="T20" s="245"/>
      <c r="U20" s="246">
        <f t="shared" si="6"/>
        <v>0.79519268787899544</v>
      </c>
      <c r="V20" s="246" t="str">
        <f>IFERROR(_xlfn.XLOOKUP($A20,Input_Raw!$A:$A,Input_Raw!$GL:$GL),"")</f>
        <v/>
      </c>
      <c r="W20" s="247">
        <f t="shared" si="7"/>
        <v>0.19483913637139583</v>
      </c>
      <c r="X20" s="239">
        <f>IFERROR(_xlfn.XLOOKUP($A20,Input_Raw!$A:$A,Input_Raw!$EN:$EN),"")</f>
        <v>856725</v>
      </c>
      <c r="Y20" s="239">
        <f>IFERROR(_xlfn.XLOOKUP($A20,Input_Raw!$A:$A,Input_Raw!GE:GE),"")</f>
        <v>812525.0000000447</v>
      </c>
      <c r="Z20" s="239"/>
      <c r="AA20" s="239">
        <f>IFERROR(_xlfn.XLOOKUP($A20,Input_Raw!$A:$A,Input_Raw!$GF:$GF),"")</f>
        <v>821925.00000000605</v>
      </c>
      <c r="AB20" s="239">
        <f>IFERROR(_xlfn.XLOOKUP($A20,Input_Raw!$A:$A,Input_Raw!GG:GG),"")</f>
        <v>153.69</v>
      </c>
      <c r="AC20" s="248">
        <f>IFERROR(_xlfn.XLOOKUP($D20,'Modelling New'!$D:$D,'Modelling New'!P:P),"")</f>
        <v>6.58</v>
      </c>
      <c r="AD20" s="239">
        <f>IFERROR(_xlfn.XLOOKUP($D20,'Modelling New'!$D:$D,'Modelling New'!$T:$T)*1000,"")</f>
        <v>885683.34895816201</v>
      </c>
      <c r="AE20" s="249">
        <f>IFERROR(_xlfn.XLOOKUP($D20,'Modelling New'!$D:$D,'Modelling New'!$O:$O),"")</f>
        <v>0.76578672508626999</v>
      </c>
      <c r="AF20" s="249">
        <f>IFERROR(_xlfn.XLOOKUP($D20,'Modelling New'!$D:$D,'Modelling New'!W:W),"")</f>
        <v>0.20995319379448568</v>
      </c>
      <c r="AG20" s="249">
        <f>IFERROR(_xlfn.XLOOKUP($D20,'Modelling New'!$D:$D,'Modelling New'!$AE:$AE),"")</f>
        <v>0.995</v>
      </c>
      <c r="AH20" s="249">
        <f>IFERROR(_xlfn.XLOOKUP($D20,'Modelling New'!$D:$D,'Modelling New'!$AF:$AF),"")</f>
        <v>0.995</v>
      </c>
      <c r="AI20" s="240"/>
      <c r="AJ20" s="240"/>
      <c r="AK20" s="240"/>
      <c r="AL20" s="240"/>
      <c r="AM20" s="240"/>
      <c r="AN20" s="250"/>
      <c r="AO20" s="247"/>
      <c r="AP20" s="247"/>
      <c r="AQ20" s="247"/>
      <c r="AR20" s="239">
        <f>_xlfn.XLOOKUP($D20,'Modelling New'!$D:$D,'Modelling New'!$N:$N)</f>
        <v>175.77</v>
      </c>
      <c r="AS20" s="239">
        <f t="shared" si="8"/>
        <v>774424.95250258804</v>
      </c>
    </row>
    <row r="21" spans="1:45">
      <c r="A21" s="238">
        <f t="shared" si="9"/>
        <v>45764</v>
      </c>
      <c r="B21" s="239">
        <f>YEAR(Daily_KPI[[#This Row],[Date]])+IF(MONTH(Daily_KPI[[#This Row],[Date]])&gt;=4,1,0)</f>
        <v>2026</v>
      </c>
      <c r="C21" s="240">
        <f>YEAR(Daily_KPI[[#This Row],[Date]])</f>
        <v>2025</v>
      </c>
      <c r="D21" s="241">
        <f>Daily_KPI[[#This Row],[Date]]-DAY(Daily_KPI[[#This Row],[Date]])+1</f>
        <v>45748</v>
      </c>
      <c r="E21" s="240">
        <f t="shared" si="5"/>
        <v>30</v>
      </c>
      <c r="F21" s="242">
        <f>IFERROR(_xlfn.XLOOKUP($A21,Input_Raw!$A:$A,Input_Raw!$GD:$GD),"")</f>
        <v>11.866666666666665</v>
      </c>
      <c r="G21" s="243">
        <f>IFERROR(_xlfn.XLOOKUP($A21,Input_Raw!$A:$A,Input_Raw!EQ:EQ),"")</f>
        <v>6.7460332342216001</v>
      </c>
      <c r="H21" s="243">
        <f>IFERROR(_xlfn.XLOOKUP($A21,Input_Raw!$A:$A,Input_Raw!ER:ER),"")</f>
        <v>1.2057791399719497</v>
      </c>
      <c r="I21" s="243">
        <f>IFERROR(_xlfn.XLOOKUP($A21,Input_Raw!$A:$A,Input_Raw!EO:EO),"")</f>
        <v>6.6595494766732122</v>
      </c>
      <c r="J21" s="243" t="str">
        <f>IFERROR(_xlfn.XLOOKUP($A21,Input_Raw!$A:$A,Input_Raw!EP:EP),"")</f>
        <v/>
      </c>
      <c r="K21" s="243">
        <f>IFERROR(_xlfn.XLOOKUP($A21,Input_Raw!$A:$A,Input_Raw!$DR:$DR),"")</f>
        <v>30.672468443197747</v>
      </c>
      <c r="L21" s="243">
        <f>IFERROR(_xlfn.XLOOKUP($A21,Input_Raw!$A:$A,Input_Raw!$DT:$DT),"")</f>
        <v>53.100905539971919</v>
      </c>
      <c r="M21" s="243">
        <f>IFERROR(_xlfn.XLOOKUP($A21,Input_Raw!$A:$A,Input_Raw!$DZ:$DZ),"")</f>
        <v>3.8</v>
      </c>
      <c r="N21" s="243">
        <f>IFERROR(_xlfn.XLOOKUP($A21,Input_Raw!$A:$A,Input_Raw!$EB:$EB),"")</f>
        <v>7.7</v>
      </c>
      <c r="O21" s="244">
        <f>IFERROR(1-SUMIF(Plant_BD!$B:$B,$A21,Plant_BD!$AL:$AL)/($AA21+SUMIF(Plant_BD!$B:$B,$A21,Plant_BD!$AL:$AL)),"")</f>
        <v>0.99797361546211671</v>
      </c>
      <c r="P21" s="244"/>
      <c r="Q21" s="245"/>
      <c r="R21" s="244">
        <f>IFERROR(1-SUMIF(Grid_BD!$B:$B,$A21,Grid_BD!$W:$W)/($AA21+SUMIF(Grid_BD!$B:$B,$A21,Grid_BD!$W:$W)),"")</f>
        <v>1</v>
      </c>
      <c r="S21" s="240"/>
      <c r="T21" s="245"/>
      <c r="U21" s="246">
        <f t="shared" si="6"/>
        <v>0.80041042522347916</v>
      </c>
      <c r="V21" s="246" t="str">
        <f>IFERROR(_xlfn.XLOOKUP($A21,Input_Raw!$A:$A,Input_Raw!$GL:$GL),"")</f>
        <v/>
      </c>
      <c r="W21" s="247">
        <f t="shared" si="7"/>
        <v>0.19419909540877117</v>
      </c>
      <c r="X21" s="239">
        <f>IFERROR(_xlfn.XLOOKUP($A21,Input_Raw!$A:$A,Input_Raw!$EN:$EN),"")</f>
        <v>853294</v>
      </c>
      <c r="Y21" s="239">
        <f>IFERROR(_xlfn.XLOOKUP($A21,Input_Raw!$A:$A,Input_Raw!GE:GE),"")</f>
        <v>813224.99999997136</v>
      </c>
      <c r="Z21" s="239"/>
      <c r="AA21" s="239">
        <f>IFERROR(_xlfn.XLOOKUP($A21,Input_Raw!$A:$A,Input_Raw!$GF:$GF),"")</f>
        <v>819224.99999999325</v>
      </c>
      <c r="AB21" s="239">
        <f>IFERROR(_xlfn.XLOOKUP($A21,Input_Raw!$A:$A,Input_Raw!GG:GG),"")</f>
        <v>153.69</v>
      </c>
      <c r="AC21" s="248">
        <f>IFERROR(_xlfn.XLOOKUP($D21,'Modelling New'!$D:$D,'Modelling New'!P:P),"")</f>
        <v>6.58</v>
      </c>
      <c r="AD21" s="239">
        <f>IFERROR(_xlfn.XLOOKUP($D21,'Modelling New'!$D:$D,'Modelling New'!$T:$T)*1000,"")</f>
        <v>885683.34895816201</v>
      </c>
      <c r="AE21" s="249">
        <f>IFERROR(_xlfn.XLOOKUP($D21,'Modelling New'!$D:$D,'Modelling New'!$O:$O),"")</f>
        <v>0.76578672508626999</v>
      </c>
      <c r="AF21" s="249">
        <f>IFERROR(_xlfn.XLOOKUP($D21,'Modelling New'!$D:$D,'Modelling New'!W:W),"")</f>
        <v>0.20995319379448568</v>
      </c>
      <c r="AG21" s="249">
        <f>IFERROR(_xlfn.XLOOKUP($D21,'Modelling New'!$D:$D,'Modelling New'!$AE:$AE),"")</f>
        <v>0.995</v>
      </c>
      <c r="AH21" s="249">
        <f>IFERROR(_xlfn.XLOOKUP($D21,'Modelling New'!$D:$D,'Modelling New'!$AF:$AF),"")</f>
        <v>0.995</v>
      </c>
      <c r="AI21" s="240"/>
      <c r="AJ21" s="240"/>
      <c r="AK21" s="240"/>
      <c r="AL21" s="240"/>
      <c r="AM21" s="240"/>
      <c r="AN21" s="250"/>
      <c r="AO21" s="247"/>
      <c r="AP21" s="247"/>
      <c r="AQ21" s="247"/>
      <c r="AR21" s="239">
        <f>_xlfn.XLOOKUP($D21,'Modelling New'!$D:$D,'Modelling New'!$N:$N)</f>
        <v>175.77</v>
      </c>
      <c r="AS21" s="239">
        <f t="shared" si="8"/>
        <v>774424.95250258804</v>
      </c>
    </row>
    <row r="22" spans="1:45">
      <c r="A22" s="238">
        <f t="shared" si="9"/>
        <v>45765</v>
      </c>
      <c r="B22" s="239">
        <f>YEAR(Daily_KPI[[#This Row],[Date]])+IF(MONTH(Daily_KPI[[#This Row],[Date]])&gt;=4,1,0)</f>
        <v>2026</v>
      </c>
      <c r="C22" s="240">
        <f>YEAR(Daily_KPI[[#This Row],[Date]])</f>
        <v>2025</v>
      </c>
      <c r="D22" s="241">
        <f>Daily_KPI[[#This Row],[Date]]-DAY(Daily_KPI[[#This Row],[Date]])+1</f>
        <v>45748</v>
      </c>
      <c r="E22" s="240">
        <f t="shared" si="5"/>
        <v>30</v>
      </c>
      <c r="F22" s="242">
        <f>IFERROR(_xlfn.XLOOKUP($A22,Input_Raw!$A:$A,Input_Raw!$GD:$GD),"")</f>
        <v>10.816666666666666</v>
      </c>
      <c r="G22" s="243">
        <f>IFERROR(_xlfn.XLOOKUP($A22,Input_Raw!$A:$A,Input_Raw!EQ:EQ),"")</f>
        <v>6.4610035120512785</v>
      </c>
      <c r="H22" s="243">
        <f>IFERROR(_xlfn.XLOOKUP($A22,Input_Raw!$A:$A,Input_Raw!ER:ER),"")</f>
        <v>1.1541882564102559</v>
      </c>
      <c r="I22" s="243">
        <f>IFERROR(_xlfn.XLOOKUP($A22,Input_Raw!$A:$A,Input_Raw!EO:EO),"")</f>
        <v>6.3489090699269237</v>
      </c>
      <c r="J22" s="243" t="str">
        <f>IFERROR(_xlfn.XLOOKUP($A22,Input_Raw!$A:$A,Input_Raw!EP:EP),"")</f>
        <v/>
      </c>
      <c r="K22" s="243">
        <f>IFERROR(_xlfn.XLOOKUP($A22,Input_Raw!$A:$A,Input_Raw!$DR:$DR),"")</f>
        <v>31.215569230769258</v>
      </c>
      <c r="L22" s="243">
        <f>IFERROR(_xlfn.XLOOKUP($A22,Input_Raw!$A:$A,Input_Raw!$DT:$DT),"")</f>
        <v>56.749778384615425</v>
      </c>
      <c r="M22" s="243">
        <f>IFERROR(_xlfn.XLOOKUP($A22,Input_Raw!$A:$A,Input_Raw!$DZ:$DZ),"")</f>
        <v>4.2</v>
      </c>
      <c r="N22" s="243">
        <f>IFERROR(_xlfn.XLOOKUP($A22,Input_Raw!$A:$A,Input_Raw!$EB:$EB),"")</f>
        <v>8.4</v>
      </c>
      <c r="O22" s="244">
        <f>IFERROR(1-SUMIF(Plant_BD!$B:$B,$A22,Plant_BD!$AL:$AL)/($AA22+SUMIF(Plant_BD!$B:$B,$A22,Plant_BD!$AL:$AL)),"")</f>
        <v>0.99911861027600979</v>
      </c>
      <c r="P22" s="244"/>
      <c r="Q22" s="245"/>
      <c r="R22" s="244">
        <f>IFERROR(1-SUMIF(Grid_BD!$B:$B,$A22,Grid_BD!$W:$W)/($AA22+SUMIF(Grid_BD!$B:$B,$A22,Grid_BD!$W:$W)),"")</f>
        <v>1</v>
      </c>
      <c r="S22" s="240"/>
      <c r="T22" s="245"/>
      <c r="U22" s="246">
        <f t="shared" si="6"/>
        <v>0.799220028516755</v>
      </c>
      <c r="V22" s="246" t="str">
        <f>IFERROR(_xlfn.XLOOKUP($A22,Input_Raw!$A:$A,Input_Raw!$GL:$GL),"")</f>
        <v/>
      </c>
      <c r="W22" s="247">
        <f t="shared" si="7"/>
        <v>0.18486516470387593</v>
      </c>
      <c r="X22" s="239">
        <f>IFERROR(_xlfn.XLOOKUP($A22,Input_Raw!$A:$A,Input_Raw!$EN:$EN),"")</f>
        <v>812358</v>
      </c>
      <c r="Y22" s="239">
        <f>IFERROR(_xlfn.XLOOKUP($A22,Input_Raw!$A:$A,Input_Raw!GE:GE),"")</f>
        <v>772650.00000006042</v>
      </c>
      <c r="Z22" s="239"/>
      <c r="AA22" s="239">
        <f>IFERROR(_xlfn.XLOOKUP($A22,Input_Raw!$A:$A,Input_Raw!$GF:$GF),"")</f>
        <v>779850.00000000675</v>
      </c>
      <c r="AB22" s="239">
        <f>IFERROR(_xlfn.XLOOKUP($A22,Input_Raw!$A:$A,Input_Raw!GG:GG),"")</f>
        <v>153.69</v>
      </c>
      <c r="AC22" s="248">
        <f>IFERROR(_xlfn.XLOOKUP($D22,'Modelling New'!$D:$D,'Modelling New'!P:P),"")</f>
        <v>6.58</v>
      </c>
      <c r="AD22" s="239">
        <f>IFERROR(_xlfn.XLOOKUP($D22,'Modelling New'!$D:$D,'Modelling New'!$T:$T)*1000,"")</f>
        <v>885683.34895816201</v>
      </c>
      <c r="AE22" s="249">
        <f>IFERROR(_xlfn.XLOOKUP($D22,'Modelling New'!$D:$D,'Modelling New'!$O:$O),"")</f>
        <v>0.76578672508626999</v>
      </c>
      <c r="AF22" s="249">
        <f>IFERROR(_xlfn.XLOOKUP($D22,'Modelling New'!$D:$D,'Modelling New'!W:W),"")</f>
        <v>0.20995319379448568</v>
      </c>
      <c r="AG22" s="249">
        <f>IFERROR(_xlfn.XLOOKUP($D22,'Modelling New'!$D:$D,'Modelling New'!$AE:$AE),"")</f>
        <v>0.995</v>
      </c>
      <c r="AH22" s="249">
        <f>IFERROR(_xlfn.XLOOKUP($D22,'Modelling New'!$D:$D,'Modelling New'!$AF:$AF),"")</f>
        <v>0.995</v>
      </c>
      <c r="AI22" s="240"/>
      <c r="AJ22" s="240"/>
      <c r="AK22" s="240"/>
      <c r="AL22" s="240"/>
      <c r="AM22" s="240"/>
      <c r="AN22" s="250"/>
      <c r="AO22" s="247"/>
      <c r="AP22" s="247"/>
      <c r="AQ22" s="247"/>
      <c r="AR22" s="239">
        <f>_xlfn.XLOOKUP($D22,'Modelling New'!$D:$D,'Modelling New'!$N:$N)</f>
        <v>175.77</v>
      </c>
      <c r="AS22" s="239">
        <f t="shared" si="8"/>
        <v>774424.95250258804</v>
      </c>
    </row>
    <row r="23" spans="1:45">
      <c r="A23" s="238">
        <f t="shared" si="9"/>
        <v>45766</v>
      </c>
      <c r="B23" s="239">
        <f>YEAR(Daily_KPI[[#This Row],[Date]])+IF(MONTH(Daily_KPI[[#This Row],[Date]])&gt;=4,1,0)</f>
        <v>2026</v>
      </c>
      <c r="C23" s="240">
        <f>YEAR(Daily_KPI[[#This Row],[Date]])</f>
        <v>2025</v>
      </c>
      <c r="D23" s="241">
        <f>Daily_KPI[[#This Row],[Date]]-DAY(Daily_KPI[[#This Row],[Date]])+1</f>
        <v>45748</v>
      </c>
      <c r="E23" s="240">
        <f t="shared" si="5"/>
        <v>30</v>
      </c>
      <c r="F23" s="242">
        <f>IFERROR(_xlfn.XLOOKUP($A23,Input_Raw!$A:$A,Input_Raw!$GD:$GD),"")</f>
        <v>11.866666666666665</v>
      </c>
      <c r="G23" s="243">
        <f>IFERROR(_xlfn.XLOOKUP($A23,Input_Raw!$A:$A,Input_Raw!EQ:EQ),"")</f>
        <v>6.8198046227208904</v>
      </c>
      <c r="H23" s="243">
        <f>IFERROR(_xlfn.XLOOKUP($A23,Input_Raw!$A:$A,Input_Raw!ER:ER),"")</f>
        <v>1.1697870906030843</v>
      </c>
      <c r="I23" s="243">
        <f>IFERROR(_xlfn.XLOOKUP($A23,Input_Raw!$A:$A,Input_Raw!EO:EO),"")</f>
        <v>6.7147164428125299</v>
      </c>
      <c r="J23" s="243" t="str">
        <f>IFERROR(_xlfn.XLOOKUP($A23,Input_Raw!$A:$A,Input_Raw!EP:EP),"")</f>
        <v/>
      </c>
      <c r="K23" s="243">
        <f>IFERROR(_xlfn.XLOOKUP($A23,Input_Raw!$A:$A,Input_Raw!$DR:$DR),"")</f>
        <v>30.615035063113645</v>
      </c>
      <c r="L23" s="243">
        <f>IFERROR(_xlfn.XLOOKUP($A23,Input_Raw!$A:$A,Input_Raw!$DT:$DT),"")</f>
        <v>54.383346255259504</v>
      </c>
      <c r="M23" s="243">
        <f>IFERROR(_xlfn.XLOOKUP($A23,Input_Raw!$A:$A,Input_Raw!$DZ:$DZ),"")</f>
        <v>4.3</v>
      </c>
      <c r="N23" s="243">
        <f>IFERROR(_xlfn.XLOOKUP($A23,Input_Raw!$A:$A,Input_Raw!$EB:$EB),"")</f>
        <v>8.4</v>
      </c>
      <c r="O23" s="244">
        <f>IFERROR(1-SUMIF(Plant_BD!$B:$B,$A23,Plant_BD!$AL:$AL)/($AA23+SUMIF(Plant_BD!$B:$B,$A23,Plant_BD!$AL:$AL)),"")</f>
        <v>0.98940832135162293</v>
      </c>
      <c r="P23" s="244"/>
      <c r="Q23" s="245"/>
      <c r="R23" s="244">
        <f>IFERROR(1-SUMIF(Grid_BD!$B:$B,$A23,Grid_BD!$W:$W)/($AA23+SUMIF(Grid_BD!$B:$B,$A23,Grid_BD!$W:$W)),"")</f>
        <v>1</v>
      </c>
      <c r="S23" s="240"/>
      <c r="T23" s="245"/>
      <c r="U23" s="246">
        <f t="shared" si="6"/>
        <v>0.7029173501587781</v>
      </c>
      <c r="V23" s="246" t="str">
        <f>IFERROR(_xlfn.XLOOKUP($A23,Input_Raw!$A:$A,Input_Raw!$GL:$GL),"")</f>
        <v/>
      </c>
      <c r="W23" s="247">
        <f t="shared" si="7"/>
        <v>0.17195767195767098</v>
      </c>
      <c r="X23" s="239">
        <f>IFERROR(_xlfn.XLOOKUP($A23,Input_Raw!$A:$A,Input_Raw!$EN:$EN),"")</f>
        <v>753123</v>
      </c>
      <c r="Y23" s="239">
        <f>IFERROR(_xlfn.XLOOKUP($A23,Input_Raw!$A:$A,Input_Raw!GE:GE),"")</f>
        <v>714999.99999998743</v>
      </c>
      <c r="Z23" s="239"/>
      <c r="AA23" s="239">
        <f>IFERROR(_xlfn.XLOOKUP($A23,Input_Raw!$A:$A,Input_Raw!$GF:$GF),"")</f>
        <v>725399.99999999604</v>
      </c>
      <c r="AB23" s="239">
        <f>IFERROR(_xlfn.XLOOKUP($A23,Input_Raw!$A:$A,Input_Raw!GG:GG),"")</f>
        <v>153.69</v>
      </c>
      <c r="AC23" s="248">
        <f>IFERROR(_xlfn.XLOOKUP($D23,'Modelling New'!$D:$D,'Modelling New'!P:P),"")</f>
        <v>6.58</v>
      </c>
      <c r="AD23" s="239">
        <f>IFERROR(_xlfn.XLOOKUP($D23,'Modelling New'!$D:$D,'Modelling New'!$T:$T)*1000,"")</f>
        <v>885683.34895816201</v>
      </c>
      <c r="AE23" s="249">
        <f>IFERROR(_xlfn.XLOOKUP($D23,'Modelling New'!$D:$D,'Modelling New'!$O:$O),"")</f>
        <v>0.76578672508626999</v>
      </c>
      <c r="AF23" s="249">
        <f>IFERROR(_xlfn.XLOOKUP($D23,'Modelling New'!$D:$D,'Modelling New'!W:W),"")</f>
        <v>0.20995319379448568</v>
      </c>
      <c r="AG23" s="249">
        <f>IFERROR(_xlfn.XLOOKUP($D23,'Modelling New'!$D:$D,'Modelling New'!$AE:$AE),"")</f>
        <v>0.995</v>
      </c>
      <c r="AH23" s="249">
        <f>IFERROR(_xlfn.XLOOKUP($D23,'Modelling New'!$D:$D,'Modelling New'!$AF:$AF),"")</f>
        <v>0.995</v>
      </c>
      <c r="AI23" s="240"/>
      <c r="AJ23" s="240"/>
      <c r="AK23" s="240"/>
      <c r="AL23" s="240"/>
      <c r="AM23" s="240"/>
      <c r="AN23" s="250"/>
      <c r="AO23" s="247"/>
      <c r="AP23" s="247"/>
      <c r="AQ23" s="247"/>
      <c r="AR23" s="239">
        <f>_xlfn.XLOOKUP($D23,'Modelling New'!$D:$D,'Modelling New'!$N:$N)</f>
        <v>175.77</v>
      </c>
      <c r="AS23" s="239">
        <f t="shared" si="8"/>
        <v>774424.95250258804</v>
      </c>
    </row>
    <row r="24" spans="1:45">
      <c r="A24" s="238">
        <f t="shared" si="9"/>
        <v>45767</v>
      </c>
      <c r="B24" s="239">
        <f>YEAR(Daily_KPI[[#This Row],[Date]])+IF(MONTH(Daily_KPI[[#This Row],[Date]])&gt;=4,1,0)</f>
        <v>2026</v>
      </c>
      <c r="C24" s="240">
        <f>YEAR(Daily_KPI[[#This Row],[Date]])</f>
        <v>2025</v>
      </c>
      <c r="D24" s="241">
        <f>Daily_KPI[[#This Row],[Date]]-DAY(Daily_KPI[[#This Row],[Date]])+1</f>
        <v>45748</v>
      </c>
      <c r="E24" s="240">
        <f t="shared" si="5"/>
        <v>30</v>
      </c>
      <c r="F24" s="242">
        <f>IFERROR(_xlfn.XLOOKUP($A24,Input_Raw!$A:$A,Input_Raw!$GD:$GD),"")</f>
        <v>11.383333333333335</v>
      </c>
      <c r="G24" s="243">
        <f>IFERROR(_xlfn.XLOOKUP($A24,Input_Raw!$A:$A,Input_Raw!EQ:EQ),"")</f>
        <v>6.6369682899610094</v>
      </c>
      <c r="H24" s="243">
        <f>IFERROR(_xlfn.XLOOKUP($A24,Input_Raw!$A:$A,Input_Raw!ER:ER),"")</f>
        <v>1.1566768260964906</v>
      </c>
      <c r="I24" s="243">
        <f>IFERROR(_xlfn.XLOOKUP($A24,Input_Raw!$A:$A,Input_Raw!EO:EO),"")</f>
        <v>6.5557986808935187</v>
      </c>
      <c r="J24" s="243" t="str">
        <f>IFERROR(_xlfn.XLOOKUP($A24,Input_Raw!$A:$A,Input_Raw!EP:EP),"")</f>
        <v/>
      </c>
      <c r="K24" s="243">
        <f>IFERROR(_xlfn.XLOOKUP($A24,Input_Raw!$A:$A,Input_Raw!$DR:$DR),"")</f>
        <v>31.548216374269018</v>
      </c>
      <c r="L24" s="243">
        <f>IFERROR(_xlfn.XLOOKUP($A24,Input_Raw!$A:$A,Input_Raw!$DT:$DT),"")</f>
        <v>56.140227923976575</v>
      </c>
      <c r="M24" s="243">
        <f>IFERROR(_xlfn.XLOOKUP($A24,Input_Raw!$A:$A,Input_Raw!$DZ:$DZ),"")</f>
        <v>3.6</v>
      </c>
      <c r="N24" s="243">
        <f>IFERROR(_xlfn.XLOOKUP($A24,Input_Raw!$A:$A,Input_Raw!$EB:$EB),"")</f>
        <v>7.6</v>
      </c>
      <c r="O24" s="244">
        <f>IFERROR(1-SUMIF(Plant_BD!$B:$B,$A24,Plant_BD!$AL:$AL)/($AA24+SUMIF(Plant_BD!$B:$B,$A24,Plant_BD!$AL:$AL)),"")</f>
        <v>0.99938648257656471</v>
      </c>
      <c r="P24" s="244"/>
      <c r="Q24" s="245"/>
      <c r="R24" s="244">
        <f>IFERROR(1-SUMIF(Grid_BD!$B:$B,$A24,Grid_BD!$W:$W)/($AA24+SUMIF(Grid_BD!$B:$B,$A24,Grid_BD!$W:$W)),"")</f>
        <v>1</v>
      </c>
      <c r="S24" s="240"/>
      <c r="T24" s="245"/>
      <c r="U24" s="246">
        <f t="shared" si="6"/>
        <v>0.76930848986495004</v>
      </c>
      <c r="V24" s="246" t="str">
        <f>IFERROR(_xlfn.XLOOKUP($A24,Input_Raw!$A:$A,Input_Raw!$GL:$GL),"")</f>
        <v/>
      </c>
      <c r="W24" s="247">
        <f t="shared" si="7"/>
        <v>0.18374509301928729</v>
      </c>
      <c r="X24" s="239">
        <f>IFERROR(_xlfn.XLOOKUP($A24,Input_Raw!$A:$A,Input_Raw!$EN:$EN),"")</f>
        <v>806307</v>
      </c>
      <c r="Y24" s="239">
        <f>IFERROR(_xlfn.XLOOKUP($A24,Input_Raw!$A:$A,Input_Raw!GE:GE),"")</f>
        <v>765724.99999998719</v>
      </c>
      <c r="Z24" s="239"/>
      <c r="AA24" s="239">
        <f>IFERROR(_xlfn.XLOOKUP($A24,Input_Raw!$A:$A,Input_Raw!$GF:$GF),"")</f>
        <v>775125.00000000326</v>
      </c>
      <c r="AB24" s="239">
        <f>IFERROR(_xlfn.XLOOKUP($A24,Input_Raw!$A:$A,Input_Raw!GG:GG),"")</f>
        <v>153.69</v>
      </c>
      <c r="AC24" s="248">
        <f>IFERROR(_xlfn.XLOOKUP($D24,'Modelling New'!$D:$D,'Modelling New'!P:P),"")</f>
        <v>6.58</v>
      </c>
      <c r="AD24" s="239">
        <f>IFERROR(_xlfn.XLOOKUP($D24,'Modelling New'!$D:$D,'Modelling New'!$T:$T)*1000,"")</f>
        <v>885683.34895816201</v>
      </c>
      <c r="AE24" s="249">
        <f>IFERROR(_xlfn.XLOOKUP($D24,'Modelling New'!$D:$D,'Modelling New'!$O:$O),"")</f>
        <v>0.76578672508626999</v>
      </c>
      <c r="AF24" s="249">
        <f>IFERROR(_xlfn.XLOOKUP($D24,'Modelling New'!$D:$D,'Modelling New'!W:W),"")</f>
        <v>0.20995319379448568</v>
      </c>
      <c r="AG24" s="249">
        <f>IFERROR(_xlfn.XLOOKUP($D24,'Modelling New'!$D:$D,'Modelling New'!$AE:$AE),"")</f>
        <v>0.995</v>
      </c>
      <c r="AH24" s="249">
        <f>IFERROR(_xlfn.XLOOKUP($D24,'Modelling New'!$D:$D,'Modelling New'!$AF:$AF),"")</f>
        <v>0.995</v>
      </c>
      <c r="AI24" s="240"/>
      <c r="AJ24" s="240"/>
      <c r="AK24" s="240"/>
      <c r="AL24" s="240"/>
      <c r="AM24" s="240"/>
      <c r="AN24" s="250"/>
      <c r="AO24" s="247"/>
      <c r="AP24" s="247"/>
      <c r="AQ24" s="247"/>
      <c r="AR24" s="239">
        <f>_xlfn.XLOOKUP($D24,'Modelling New'!$D:$D,'Modelling New'!$N:$N)</f>
        <v>175.77</v>
      </c>
      <c r="AS24" s="239">
        <f t="shared" si="8"/>
        <v>774424.95250258804</v>
      </c>
    </row>
    <row r="25" spans="1:45">
      <c r="A25" s="238">
        <f t="shared" si="9"/>
        <v>45768</v>
      </c>
      <c r="B25" s="239">
        <f>YEAR(Daily_KPI[[#This Row],[Date]])+IF(MONTH(Daily_KPI[[#This Row],[Date]])&gt;=4,1,0)</f>
        <v>2026</v>
      </c>
      <c r="C25" s="240">
        <f>YEAR(Daily_KPI[[#This Row],[Date]])</f>
        <v>2025</v>
      </c>
      <c r="D25" s="241">
        <f>Daily_KPI[[#This Row],[Date]]-DAY(Daily_KPI[[#This Row],[Date]])+1</f>
        <v>45748</v>
      </c>
      <c r="E25" s="240">
        <f t="shared" si="5"/>
        <v>30</v>
      </c>
      <c r="F25" s="242">
        <f>IFERROR(_xlfn.XLOOKUP($A25,Input_Raw!$A:$A,Input_Raw!$GD:$GD),"")</f>
        <v>11.783333333333333</v>
      </c>
      <c r="G25" s="243">
        <f>IFERROR(_xlfn.XLOOKUP($A25,Input_Raw!$A:$A,Input_Raw!EQ:EQ),"")</f>
        <v>7.008046628531071</v>
      </c>
      <c r="H25" s="243">
        <f>IFERROR(_xlfn.XLOOKUP($A25,Input_Raw!$A:$A,Input_Raw!ER:ER),"")</f>
        <v>1.1172916057438791</v>
      </c>
      <c r="I25" s="243">
        <f>IFERROR(_xlfn.XLOOKUP($A25,Input_Raw!$A:$A,Input_Raw!EO:EO),"")</f>
        <v>6.8658027038677014</v>
      </c>
      <c r="J25" s="243" t="str">
        <f>IFERROR(_xlfn.XLOOKUP($A25,Input_Raw!$A:$A,Input_Raw!EP:EP),"")</f>
        <v/>
      </c>
      <c r="K25" s="243">
        <f>IFERROR(_xlfn.XLOOKUP($A25,Input_Raw!$A:$A,Input_Raw!$DR:$DR),"")</f>
        <v>30.380805084745731</v>
      </c>
      <c r="L25" s="243">
        <f>IFERROR(_xlfn.XLOOKUP($A25,Input_Raw!$A:$A,Input_Raw!$DT:$DT),"")</f>
        <v>54.943182104519749</v>
      </c>
      <c r="M25" s="243">
        <f>IFERROR(_xlfn.XLOOKUP($A25,Input_Raw!$A:$A,Input_Raw!$DZ:$DZ),"")</f>
        <v>2.2000000000000002</v>
      </c>
      <c r="N25" s="243">
        <f>IFERROR(_xlfn.XLOOKUP($A25,Input_Raw!$A:$A,Input_Raw!$EB:$EB),"")</f>
        <v>3.7</v>
      </c>
      <c r="O25" s="244">
        <f>IFERROR(1-SUMIF(Plant_BD!$B:$B,$A25,Plant_BD!$AL:$AL)/($AA25+SUMIF(Plant_BD!$B:$B,$A25,Plant_BD!$AL:$AL)),"")</f>
        <v>0.96308286274760868</v>
      </c>
      <c r="P25" s="244"/>
      <c r="Q25" s="245"/>
      <c r="R25" s="244">
        <f>IFERROR(1-SUMIF(Grid_BD!$B:$B,$A25,Grid_BD!$W:$W)/($AA25+SUMIF(Grid_BD!$B:$B,$A25,Grid_BD!$W:$W)),"")</f>
        <v>1</v>
      </c>
      <c r="S25" s="240"/>
      <c r="T25" s="245"/>
      <c r="U25" s="246">
        <f t="shared" si="6"/>
        <v>0.75314874243190044</v>
      </c>
      <c r="V25" s="246" t="str">
        <f>IFERROR(_xlfn.XLOOKUP($A25,Input_Raw!$A:$A,Input_Raw!$GL:$GL),"")</f>
        <v/>
      </c>
      <c r="W25" s="247">
        <f t="shared" si="7"/>
        <v>0.18891875746714537</v>
      </c>
      <c r="X25" s="239">
        <f>IFERROR(_xlfn.XLOOKUP($A25,Input_Raw!$A:$A,Input_Raw!$EN:$EN),"")</f>
        <v>830506</v>
      </c>
      <c r="Y25" s="239">
        <f>IFERROR(_xlfn.XLOOKUP($A25,Input_Raw!$A:$A,Input_Raw!GE:GE),"")</f>
        <v>789949.99999999988</v>
      </c>
      <c r="Z25" s="239"/>
      <c r="AA25" s="239">
        <f>IFERROR(_xlfn.XLOOKUP($A25,Input_Raw!$A:$A,Input_Raw!$GF:$GF),"")</f>
        <v>796950.00000000361</v>
      </c>
      <c r="AB25" s="239">
        <f>IFERROR(_xlfn.XLOOKUP($A25,Input_Raw!$A:$A,Input_Raw!GG:GG),"")</f>
        <v>154.12</v>
      </c>
      <c r="AC25" s="248">
        <f>IFERROR(_xlfn.XLOOKUP($D25,'Modelling New'!$D:$D,'Modelling New'!P:P),"")</f>
        <v>6.58</v>
      </c>
      <c r="AD25" s="239">
        <f>IFERROR(_xlfn.XLOOKUP($D25,'Modelling New'!$D:$D,'Modelling New'!$T:$T)*1000,"")</f>
        <v>885683.34895816201</v>
      </c>
      <c r="AE25" s="249">
        <f>IFERROR(_xlfn.XLOOKUP($D25,'Modelling New'!$D:$D,'Modelling New'!$O:$O),"")</f>
        <v>0.76578672508626999</v>
      </c>
      <c r="AF25" s="249">
        <f>IFERROR(_xlfn.XLOOKUP($D25,'Modelling New'!$D:$D,'Modelling New'!W:W),"")</f>
        <v>0.20995319379448568</v>
      </c>
      <c r="AG25" s="249">
        <f>IFERROR(_xlfn.XLOOKUP($D25,'Modelling New'!$D:$D,'Modelling New'!$AE:$AE),"")</f>
        <v>0.995</v>
      </c>
      <c r="AH25" s="249">
        <f>IFERROR(_xlfn.XLOOKUP($D25,'Modelling New'!$D:$D,'Modelling New'!$AF:$AF),"")</f>
        <v>0.995</v>
      </c>
      <c r="AI25" s="240"/>
      <c r="AJ25" s="240"/>
      <c r="AK25" s="240"/>
      <c r="AL25" s="240"/>
      <c r="AM25" s="240"/>
      <c r="AN25" s="250"/>
      <c r="AO25" s="247"/>
      <c r="AP25" s="247"/>
      <c r="AQ25" s="247"/>
      <c r="AR25" s="239">
        <f>_xlfn.XLOOKUP($D25,'Modelling New'!$D:$D,'Modelling New'!$N:$N)</f>
        <v>175.77</v>
      </c>
      <c r="AS25" s="239">
        <f t="shared" si="8"/>
        <v>776591.66946254717</v>
      </c>
    </row>
    <row r="26" spans="1:45">
      <c r="A26" s="238">
        <f t="shared" si="9"/>
        <v>45769</v>
      </c>
      <c r="B26" s="239">
        <f>YEAR(Daily_KPI[[#This Row],[Date]])+IF(MONTH(Daily_KPI[[#This Row],[Date]])&gt;=4,1,0)</f>
        <v>2026</v>
      </c>
      <c r="C26" s="240">
        <f>YEAR(Daily_KPI[[#This Row],[Date]])</f>
        <v>2025</v>
      </c>
      <c r="D26" s="241">
        <f>Daily_KPI[[#This Row],[Date]]-DAY(Daily_KPI[[#This Row],[Date]])+1</f>
        <v>45748</v>
      </c>
      <c r="E26" s="240">
        <f t="shared" si="5"/>
        <v>30</v>
      </c>
      <c r="F26" s="242">
        <f>IFERROR(_xlfn.XLOOKUP($A26,Input_Raw!$A:$A,Input_Raw!$GD:$GD),"")</f>
        <v>11.7</v>
      </c>
      <c r="G26" s="243">
        <f>IFERROR(_xlfn.XLOOKUP($A26,Input_Raw!$A:$A,Input_Raw!EQ:EQ),"")</f>
        <v>7.1812591194879065</v>
      </c>
      <c r="H26" s="243">
        <f>IFERROR(_xlfn.XLOOKUP($A26,Input_Raw!$A:$A,Input_Raw!ER:ER),"")</f>
        <v>1.2769456890469406</v>
      </c>
      <c r="I26" s="243">
        <f>IFERROR(_xlfn.XLOOKUP($A26,Input_Raw!$A:$A,Input_Raw!EO:EO),"")</f>
        <v>7.0660372002759591</v>
      </c>
      <c r="J26" s="243" t="str">
        <f>IFERROR(_xlfn.XLOOKUP($A26,Input_Raw!$A:$A,Input_Raw!EP:EP),"")</f>
        <v/>
      </c>
      <c r="K26" s="243">
        <f>IFERROR(_xlfn.XLOOKUP($A26,Input_Raw!$A:$A,Input_Raw!$DR:$DR),"")</f>
        <v>31.559886201991386</v>
      </c>
      <c r="L26" s="243">
        <f>IFERROR(_xlfn.XLOOKUP($A26,Input_Raw!$A:$A,Input_Raw!$DT:$DT),"")</f>
        <v>55.874858634423973</v>
      </c>
      <c r="M26" s="243">
        <f>IFERROR(_xlfn.XLOOKUP($A26,Input_Raw!$A:$A,Input_Raw!$DZ:$DZ),"")</f>
        <v>2</v>
      </c>
      <c r="N26" s="243">
        <f>IFERROR(_xlfn.XLOOKUP($A26,Input_Raw!$A:$A,Input_Raw!$EB:$EB),"")</f>
        <v>3.5</v>
      </c>
      <c r="O26" s="244">
        <f>IFERROR(1-SUMIF(Plant_BD!$B:$B,$A26,Plant_BD!$AL:$AL)/($AA26+SUMIF(Plant_BD!$B:$B,$A26,Plant_BD!$AL:$AL)),"")</f>
        <v>0.99373675552266649</v>
      </c>
      <c r="P26" s="244"/>
      <c r="Q26" s="245"/>
      <c r="R26" s="244">
        <f>IFERROR(1-SUMIF(Grid_BD!$B:$B,$A26,Grid_BD!$W:$W)/($AA26+SUMIF(Grid_BD!$B:$B,$A26,Grid_BD!$W:$W)),"")</f>
        <v>0.94213296617351727</v>
      </c>
      <c r="S26" s="240"/>
      <c r="T26" s="245"/>
      <c r="U26" s="246">
        <f t="shared" si="6"/>
        <v>0.72519485575107101</v>
      </c>
      <c r="V26" s="246" t="str">
        <f>IFERROR(_xlfn.XLOOKUP($A26,Input_Raw!$A:$A,Input_Raw!$GL:$GL),"")</f>
        <v/>
      </c>
      <c r="W26" s="247">
        <f t="shared" si="7"/>
        <v>0.18721198156682012</v>
      </c>
      <c r="X26" s="239">
        <f>IFERROR(_xlfn.XLOOKUP($A26,Input_Raw!$A:$A,Input_Raw!$EN:$EN),"")</f>
        <v>823639</v>
      </c>
      <c r="Y26" s="239">
        <f>IFERROR(_xlfn.XLOOKUP($A26,Input_Raw!$A:$A,Input_Raw!GE:GE),"")</f>
        <v>782349.99999994203</v>
      </c>
      <c r="Z26" s="239"/>
      <c r="AA26" s="239">
        <f>IFERROR(_xlfn.XLOOKUP($A26,Input_Raw!$A:$A,Input_Raw!$GF:$GF),"")</f>
        <v>789749.99999999953</v>
      </c>
      <c r="AB26" s="239">
        <f>IFERROR(_xlfn.XLOOKUP($A26,Input_Raw!$A:$A,Input_Raw!GG:GG),"")</f>
        <v>154.12</v>
      </c>
      <c r="AC26" s="248">
        <f>IFERROR(_xlfn.XLOOKUP($D26,'Modelling New'!$D:$D,'Modelling New'!P:P),"")</f>
        <v>6.58</v>
      </c>
      <c r="AD26" s="239">
        <f>IFERROR(_xlfn.XLOOKUP($D26,'Modelling New'!$D:$D,'Modelling New'!$T:$T)*1000,"")</f>
        <v>885683.34895816201</v>
      </c>
      <c r="AE26" s="249">
        <f>IFERROR(_xlfn.XLOOKUP($D26,'Modelling New'!$D:$D,'Modelling New'!$O:$O),"")</f>
        <v>0.76578672508626999</v>
      </c>
      <c r="AF26" s="249">
        <f>IFERROR(_xlfn.XLOOKUP($D26,'Modelling New'!$D:$D,'Modelling New'!W:W),"")</f>
        <v>0.20995319379448568</v>
      </c>
      <c r="AG26" s="249">
        <f>IFERROR(_xlfn.XLOOKUP($D26,'Modelling New'!$D:$D,'Modelling New'!$AE:$AE),"")</f>
        <v>0.995</v>
      </c>
      <c r="AH26" s="249">
        <f>IFERROR(_xlfn.XLOOKUP($D26,'Modelling New'!$D:$D,'Modelling New'!$AF:$AF),"")</f>
        <v>0.995</v>
      </c>
      <c r="AI26" s="240"/>
      <c r="AJ26" s="240"/>
      <c r="AK26" s="240"/>
      <c r="AL26" s="240"/>
      <c r="AM26" s="240"/>
      <c r="AN26" s="250"/>
      <c r="AO26" s="247"/>
      <c r="AP26" s="247"/>
      <c r="AQ26" s="247"/>
      <c r="AR26" s="239">
        <f>_xlfn.XLOOKUP($D26,'Modelling New'!$D:$D,'Modelling New'!$N:$N)</f>
        <v>175.77</v>
      </c>
      <c r="AS26" s="239">
        <f t="shared" si="8"/>
        <v>776591.66946254717</v>
      </c>
    </row>
    <row r="27" spans="1:45">
      <c r="A27" s="238">
        <f t="shared" si="9"/>
        <v>45770</v>
      </c>
      <c r="B27" s="239">
        <f>YEAR(Daily_KPI[[#This Row],[Date]])+IF(MONTH(Daily_KPI[[#This Row],[Date]])&gt;=4,1,0)</f>
        <v>2026</v>
      </c>
      <c r="C27" s="240">
        <f>YEAR(Daily_KPI[[#This Row],[Date]])</f>
        <v>2025</v>
      </c>
      <c r="D27" s="241">
        <f>Daily_KPI[[#This Row],[Date]]-DAY(Daily_KPI[[#This Row],[Date]])+1</f>
        <v>45748</v>
      </c>
      <c r="E27" s="240">
        <f t="shared" si="5"/>
        <v>30</v>
      </c>
      <c r="F27" s="242">
        <f>IFERROR(_xlfn.XLOOKUP($A27,Input_Raw!$A:$A,Input_Raw!$GD:$GD),"")</f>
        <v>11.716666666666667</v>
      </c>
      <c r="G27" s="243">
        <f>IFERROR(_xlfn.XLOOKUP($A27,Input_Raw!$A:$A,Input_Raw!EQ:EQ),"")</f>
        <v>6.8603103792613638</v>
      </c>
      <c r="H27" s="243">
        <f>IFERROR(_xlfn.XLOOKUP($A27,Input_Raw!$A:$A,Input_Raw!ER:ER),"")</f>
        <v>1.2826081218750005</v>
      </c>
      <c r="I27" s="243">
        <f>IFERROR(_xlfn.XLOOKUP($A27,Input_Raw!$A:$A,Input_Raw!EO:EO),"")</f>
        <v>6.7853424600935126</v>
      </c>
      <c r="J27" s="243" t="str">
        <f>IFERROR(_xlfn.XLOOKUP($A27,Input_Raw!$A:$A,Input_Raw!EP:EP),"")</f>
        <v/>
      </c>
      <c r="K27" s="243">
        <f>IFERROR(_xlfn.XLOOKUP($A27,Input_Raw!$A:$A,Input_Raw!$DR:$DR),"")</f>
        <v>31.853394886363688</v>
      </c>
      <c r="L27" s="243">
        <f>IFERROR(_xlfn.XLOOKUP($A27,Input_Raw!$A:$A,Input_Raw!$DT:$DT),"")</f>
        <v>56.472973011363599</v>
      </c>
      <c r="M27" s="243">
        <f>IFERROR(_xlfn.XLOOKUP($A27,Input_Raw!$A:$A,Input_Raw!$DZ:$DZ),"")</f>
        <v>2.6</v>
      </c>
      <c r="N27" s="243">
        <f>IFERROR(_xlfn.XLOOKUP($A27,Input_Raw!$A:$A,Input_Raw!$EB:$EB),"")</f>
        <v>5.5</v>
      </c>
      <c r="O27" s="244">
        <f>IFERROR(1-SUMIF(Plant_BD!$B:$B,$A27,Plant_BD!$AL:$AL)/($AA27+SUMIF(Plant_BD!$B:$B,$A27,Plant_BD!$AL:$AL)),"")</f>
        <v>0.99864184678510481</v>
      </c>
      <c r="P27" s="244"/>
      <c r="Q27" s="245"/>
      <c r="R27" s="244">
        <f>IFERROR(1-SUMIF(Grid_BD!$B:$B,$A27,Grid_BD!$W:$W)/($AA27+SUMIF(Grid_BD!$B:$B,$A27,Grid_BD!$W:$W)),"")</f>
        <v>1</v>
      </c>
      <c r="S27" s="240"/>
      <c r="T27" s="245"/>
      <c r="U27" s="246">
        <f t="shared" si="6"/>
        <v>0.78682238395352522</v>
      </c>
      <c r="V27" s="246" t="str">
        <f>IFERROR(_xlfn.XLOOKUP($A27,Input_Raw!$A:$A,Input_Raw!$GL:$GL),"")</f>
        <v/>
      </c>
      <c r="W27" s="247">
        <f t="shared" si="7"/>
        <v>0.19505248335893322</v>
      </c>
      <c r="X27" s="239">
        <f>IFERROR(_xlfn.XLOOKUP($A27,Input_Raw!$A:$A,Input_Raw!$EN:$EN),"")</f>
        <v>857482</v>
      </c>
      <c r="Y27" s="239">
        <f>IFERROR(_xlfn.XLOOKUP($A27,Input_Raw!$A:$A,Input_Raw!GE:GE),"")</f>
        <v>815025.00000006624</v>
      </c>
      <c r="Z27" s="239"/>
      <c r="AA27" s="239">
        <f>IFERROR(_xlfn.XLOOKUP($A27,Input_Raw!$A:$A,Input_Raw!$GF:$GF),"")</f>
        <v>822824.99999999278</v>
      </c>
      <c r="AB27" s="239">
        <f>IFERROR(_xlfn.XLOOKUP($A27,Input_Raw!$A:$A,Input_Raw!GG:GG),"")</f>
        <v>154.12</v>
      </c>
      <c r="AC27" s="248">
        <f>IFERROR(_xlfn.XLOOKUP($D27,'Modelling New'!$D:$D,'Modelling New'!P:P),"")</f>
        <v>6.58</v>
      </c>
      <c r="AD27" s="239">
        <f>IFERROR(_xlfn.XLOOKUP($D27,'Modelling New'!$D:$D,'Modelling New'!$T:$T)*1000,"")</f>
        <v>885683.34895816201</v>
      </c>
      <c r="AE27" s="249">
        <f>IFERROR(_xlfn.XLOOKUP($D27,'Modelling New'!$D:$D,'Modelling New'!$O:$O),"")</f>
        <v>0.76578672508626999</v>
      </c>
      <c r="AF27" s="249">
        <f>IFERROR(_xlfn.XLOOKUP($D27,'Modelling New'!$D:$D,'Modelling New'!W:W),"")</f>
        <v>0.20995319379448568</v>
      </c>
      <c r="AG27" s="249">
        <f>IFERROR(_xlfn.XLOOKUP($D27,'Modelling New'!$D:$D,'Modelling New'!$AE:$AE),"")</f>
        <v>0.995</v>
      </c>
      <c r="AH27" s="249">
        <f>IFERROR(_xlfn.XLOOKUP($D27,'Modelling New'!$D:$D,'Modelling New'!$AF:$AF),"")</f>
        <v>0.995</v>
      </c>
      <c r="AI27" s="240"/>
      <c r="AJ27" s="240"/>
      <c r="AK27" s="240"/>
      <c r="AL27" s="240"/>
      <c r="AM27" s="240"/>
      <c r="AN27" s="250"/>
      <c r="AO27" s="247"/>
      <c r="AP27" s="247"/>
      <c r="AQ27" s="247"/>
      <c r="AR27" s="239">
        <f>_xlfn.XLOOKUP($D27,'Modelling New'!$D:$D,'Modelling New'!$N:$N)</f>
        <v>175.77</v>
      </c>
      <c r="AS27" s="239">
        <f t="shared" si="8"/>
        <v>776591.66946254717</v>
      </c>
    </row>
    <row r="28" spans="1:45">
      <c r="A28" s="238">
        <f t="shared" si="9"/>
        <v>45771</v>
      </c>
      <c r="B28" s="239">
        <f>YEAR(Daily_KPI[[#This Row],[Date]])+IF(MONTH(Daily_KPI[[#This Row],[Date]])&gt;=4,1,0)</f>
        <v>2026</v>
      </c>
      <c r="C28" s="240">
        <f>YEAR(Daily_KPI[[#This Row],[Date]])</f>
        <v>2025</v>
      </c>
      <c r="D28" s="241">
        <f>Daily_KPI[[#This Row],[Date]]-DAY(Daily_KPI[[#This Row],[Date]])+1</f>
        <v>45748</v>
      </c>
      <c r="E28" s="240">
        <f t="shared" si="5"/>
        <v>30</v>
      </c>
      <c r="F28" s="242">
        <f>IFERROR(_xlfn.XLOOKUP($A28,Input_Raw!$A:$A,Input_Raw!$GD:$GD),"")</f>
        <v>11.766666666666666</v>
      </c>
      <c r="G28" s="243">
        <f>IFERROR(_xlfn.XLOOKUP($A28,Input_Raw!$A:$A,Input_Raw!EQ:EQ),"")</f>
        <v>6.9418027515322986</v>
      </c>
      <c r="H28" s="243">
        <f>IFERROR(_xlfn.XLOOKUP($A28,Input_Raw!$A:$A,Input_Raw!ER:ER),"")</f>
        <v>1.3306127959924565</v>
      </c>
      <c r="I28" s="243">
        <f>IFERROR(_xlfn.XLOOKUP($A28,Input_Raw!$A:$A,Input_Raw!EO:EO),"")</f>
        <v>6.8293128631518139</v>
      </c>
      <c r="J28" s="243" t="str">
        <f>IFERROR(_xlfn.XLOOKUP($A28,Input_Raw!$A:$A,Input_Raw!EP:EP),"")</f>
        <v/>
      </c>
      <c r="K28" s="243">
        <f>IFERROR(_xlfn.XLOOKUP($A28,Input_Raw!$A:$A,Input_Raw!$DR:$DR),"")</f>
        <v>31.893804809052316</v>
      </c>
      <c r="L28" s="243">
        <f>IFERROR(_xlfn.XLOOKUP($A28,Input_Raw!$A:$A,Input_Raw!$DT:$DT),"")</f>
        <v>55.273791032531847</v>
      </c>
      <c r="M28" s="243">
        <f>IFERROR(_xlfn.XLOOKUP($A28,Input_Raw!$A:$A,Input_Raw!$DZ:$DZ),"")</f>
        <v>2.8</v>
      </c>
      <c r="N28" s="243">
        <f>IFERROR(_xlfn.XLOOKUP($A28,Input_Raw!$A:$A,Input_Raw!$EB:$EB),"")</f>
        <v>5.7</v>
      </c>
      <c r="O28" s="244">
        <f>IFERROR(1-SUMIF(Plant_BD!$B:$B,$A28,Plant_BD!$AL:$AL)/($AA28+SUMIF(Plant_BD!$B:$B,$A28,Plant_BD!$AL:$AL)),"")</f>
        <v>0.99801162912732377</v>
      </c>
      <c r="P28" s="244"/>
      <c r="Q28" s="245"/>
      <c r="R28" s="244">
        <f>IFERROR(1-SUMIF(Grid_BD!$B:$B,$A28,Grid_BD!$W:$W)/($AA28+SUMIF(Grid_BD!$B:$B,$A28,Grid_BD!$W:$W)),"")</f>
        <v>1</v>
      </c>
      <c r="S28" s="240"/>
      <c r="T28" s="245"/>
      <c r="U28" s="246">
        <f t="shared" si="6"/>
        <v>0.77235056814095959</v>
      </c>
      <c r="V28" s="246" t="str">
        <f>IFERROR(_xlfn.XLOOKUP($A28,Input_Raw!$A:$A,Input_Raw!$GL:$GL),"")</f>
        <v/>
      </c>
      <c r="W28" s="247">
        <f t="shared" si="7"/>
        <v>0.19270566649599016</v>
      </c>
      <c r="X28" s="239">
        <f>IFERROR(_xlfn.XLOOKUP($A28,Input_Raw!$A:$A,Input_Raw!$EN:$EN),"")</f>
        <v>846313</v>
      </c>
      <c r="Y28" s="239">
        <f>IFERROR(_xlfn.XLOOKUP($A28,Input_Raw!$A:$A,Input_Raw!GE:GE),"")</f>
        <v>803524.99999997998</v>
      </c>
      <c r="Z28" s="239"/>
      <c r="AA28" s="239">
        <f>IFERROR(_xlfn.XLOOKUP($A28,Input_Raw!$A:$A,Input_Raw!$GF:$GF),"")</f>
        <v>812925.00000000477</v>
      </c>
      <c r="AB28" s="239">
        <f>IFERROR(_xlfn.XLOOKUP($A28,Input_Raw!$A:$A,Input_Raw!GG:GG),"")</f>
        <v>154.12</v>
      </c>
      <c r="AC28" s="248">
        <f>IFERROR(_xlfn.XLOOKUP($D28,'Modelling New'!$D:$D,'Modelling New'!P:P),"")</f>
        <v>6.58</v>
      </c>
      <c r="AD28" s="239">
        <f>IFERROR(_xlfn.XLOOKUP($D28,'Modelling New'!$D:$D,'Modelling New'!$T:$T)*1000,"")</f>
        <v>885683.34895816201</v>
      </c>
      <c r="AE28" s="249">
        <f>IFERROR(_xlfn.XLOOKUP($D28,'Modelling New'!$D:$D,'Modelling New'!$O:$O),"")</f>
        <v>0.76578672508626999</v>
      </c>
      <c r="AF28" s="249">
        <f>IFERROR(_xlfn.XLOOKUP($D28,'Modelling New'!$D:$D,'Modelling New'!W:W),"")</f>
        <v>0.20995319379448568</v>
      </c>
      <c r="AG28" s="249">
        <f>IFERROR(_xlfn.XLOOKUP($D28,'Modelling New'!$D:$D,'Modelling New'!$AE:$AE),"")</f>
        <v>0.995</v>
      </c>
      <c r="AH28" s="249">
        <f>IFERROR(_xlfn.XLOOKUP($D28,'Modelling New'!$D:$D,'Modelling New'!$AF:$AF),"")</f>
        <v>0.995</v>
      </c>
      <c r="AI28" s="240"/>
      <c r="AJ28" s="240"/>
      <c r="AK28" s="240"/>
      <c r="AL28" s="240"/>
      <c r="AM28" s="240"/>
      <c r="AN28" s="250"/>
      <c r="AO28" s="247"/>
      <c r="AP28" s="247"/>
      <c r="AQ28" s="247"/>
      <c r="AR28" s="239">
        <f>_xlfn.XLOOKUP($D28,'Modelling New'!$D:$D,'Modelling New'!$N:$N)</f>
        <v>175.77</v>
      </c>
      <c r="AS28" s="239">
        <f t="shared" si="8"/>
        <v>776591.66946254717</v>
      </c>
    </row>
    <row r="29" spans="1:45">
      <c r="A29" s="238">
        <f t="shared" si="9"/>
        <v>45772</v>
      </c>
      <c r="B29" s="239">
        <f>YEAR(Daily_KPI[[#This Row],[Date]])+IF(MONTH(Daily_KPI[[#This Row],[Date]])&gt;=4,1,0)</f>
        <v>2026</v>
      </c>
      <c r="C29" s="240">
        <f>YEAR(Daily_KPI[[#This Row],[Date]])</f>
        <v>2025</v>
      </c>
      <c r="D29" s="241">
        <f>Daily_KPI[[#This Row],[Date]]-DAY(Daily_KPI[[#This Row],[Date]])+1</f>
        <v>45748</v>
      </c>
      <c r="E29" s="240">
        <f t="shared" si="5"/>
        <v>30</v>
      </c>
      <c r="F29" s="242">
        <f>IFERROR(_xlfn.XLOOKUP($A29,Input_Raw!$A:$A,Input_Raw!$GD:$GD),"")</f>
        <v>11.733333333333333</v>
      </c>
      <c r="G29" s="243">
        <f>IFERROR(_xlfn.XLOOKUP($A29,Input_Raw!$A:$A,Input_Raw!EQ:EQ),"")</f>
        <v>6.4882342581560293</v>
      </c>
      <c r="H29" s="243">
        <f>IFERROR(_xlfn.XLOOKUP($A29,Input_Raw!$A:$A,Input_Raw!ER:ER),"")</f>
        <v>1.2497864851063829</v>
      </c>
      <c r="I29" s="243">
        <f>IFERROR(_xlfn.XLOOKUP($A29,Input_Raw!$A:$A,Input_Raw!EO:EO),"")</f>
        <v>6.3011162329721042</v>
      </c>
      <c r="J29" s="243" t="str">
        <f>IFERROR(_xlfn.XLOOKUP($A29,Input_Raw!$A:$A,Input_Raw!EP:EP),"")</f>
        <v/>
      </c>
      <c r="K29" s="243">
        <f>IFERROR(_xlfn.XLOOKUP($A29,Input_Raw!$A:$A,Input_Raw!$DR:$DR),"")</f>
        <v>31.46896453900705</v>
      </c>
      <c r="L29" s="243">
        <f>IFERROR(_xlfn.XLOOKUP($A29,Input_Raw!$A:$A,Input_Raw!$DT:$DT),"")</f>
        <v>54.778223971631199</v>
      </c>
      <c r="M29" s="243">
        <f>IFERROR(_xlfn.XLOOKUP($A29,Input_Raw!$A:$A,Input_Raw!$DZ:$DZ),"")</f>
        <v>3.1</v>
      </c>
      <c r="N29" s="243">
        <f>IFERROR(_xlfn.XLOOKUP($A29,Input_Raw!$A:$A,Input_Raw!$EB:$EB),"")</f>
        <v>6.2</v>
      </c>
      <c r="O29" s="244">
        <f>IFERROR(1-SUMIF(Plant_BD!$B:$B,$A29,Plant_BD!$AL:$AL)/($AA29+SUMIF(Plant_BD!$B:$B,$A29,Plant_BD!$AL:$AL)),"")</f>
        <v>0.99692938174363954</v>
      </c>
      <c r="P29" s="244"/>
      <c r="Q29" s="245"/>
      <c r="R29" s="244">
        <f>IFERROR(1-SUMIF(Grid_BD!$B:$B,$A29,Grid_BD!$W:$W)/($AA29+SUMIF(Grid_BD!$B:$B,$A29,Grid_BD!$W:$W)),"")</f>
        <v>1</v>
      </c>
      <c r="S29" s="240"/>
      <c r="T29" s="245"/>
      <c r="U29" s="246">
        <f t="shared" si="6"/>
        <v>0.78681695243612282</v>
      </c>
      <c r="V29" s="246" t="str">
        <f>IFERROR(_xlfn.XLOOKUP($A29,Input_Raw!$A:$A,Input_Raw!$GL:$GL),"")</f>
        <v/>
      </c>
      <c r="W29" s="247">
        <f t="shared" si="7"/>
        <v>0.18113159242191271</v>
      </c>
      <c r="X29" s="239">
        <f>IFERROR(_xlfn.XLOOKUP($A29,Input_Raw!$A:$A,Input_Raw!$EN:$EN),"")</f>
        <v>794118</v>
      </c>
      <c r="Y29" s="239">
        <f>IFERROR(_xlfn.XLOOKUP($A29,Input_Raw!$A:$A,Input_Raw!GE:GE),"")</f>
        <v>755099.99999995041</v>
      </c>
      <c r="Z29" s="239"/>
      <c r="AA29" s="239">
        <f>IFERROR(_xlfn.XLOOKUP($A29,Input_Raw!$A:$A,Input_Raw!$GF:$GF),"")</f>
        <v>764099.99999999045</v>
      </c>
      <c r="AB29" s="239">
        <f>IFERROR(_xlfn.XLOOKUP($A29,Input_Raw!$A:$A,Input_Raw!GG:GG),"")</f>
        <v>154.12</v>
      </c>
      <c r="AC29" s="248">
        <f>IFERROR(_xlfn.XLOOKUP($D29,'Modelling New'!$D:$D,'Modelling New'!P:P),"")</f>
        <v>6.58</v>
      </c>
      <c r="AD29" s="239">
        <f>IFERROR(_xlfn.XLOOKUP($D29,'Modelling New'!$D:$D,'Modelling New'!$T:$T)*1000,"")</f>
        <v>885683.34895816201</v>
      </c>
      <c r="AE29" s="249">
        <f>IFERROR(_xlfn.XLOOKUP($D29,'Modelling New'!$D:$D,'Modelling New'!$O:$O),"")</f>
        <v>0.76578672508626999</v>
      </c>
      <c r="AF29" s="249">
        <f>IFERROR(_xlfn.XLOOKUP($D29,'Modelling New'!$D:$D,'Modelling New'!W:W),"")</f>
        <v>0.20995319379448568</v>
      </c>
      <c r="AG29" s="249">
        <f>IFERROR(_xlfn.XLOOKUP($D29,'Modelling New'!$D:$D,'Modelling New'!$AE:$AE),"")</f>
        <v>0.995</v>
      </c>
      <c r="AH29" s="249">
        <f>IFERROR(_xlfn.XLOOKUP($D29,'Modelling New'!$D:$D,'Modelling New'!$AF:$AF),"")</f>
        <v>0.995</v>
      </c>
      <c r="AI29" s="240"/>
      <c r="AJ29" s="240"/>
      <c r="AK29" s="240"/>
      <c r="AL29" s="240"/>
      <c r="AM29" s="240"/>
      <c r="AN29" s="250"/>
      <c r="AO29" s="247"/>
      <c r="AP29" s="247"/>
      <c r="AQ29" s="247"/>
      <c r="AR29" s="239">
        <f>_xlfn.XLOOKUP($D29,'Modelling New'!$D:$D,'Modelling New'!$N:$N)</f>
        <v>175.77</v>
      </c>
      <c r="AS29" s="239">
        <f t="shared" si="8"/>
        <v>776591.66946254717</v>
      </c>
    </row>
    <row r="30" spans="1:45">
      <c r="A30" s="238">
        <f t="shared" si="9"/>
        <v>45773</v>
      </c>
      <c r="B30" s="239">
        <f>YEAR(Daily_KPI[[#This Row],[Date]])+IF(MONTH(Daily_KPI[[#This Row],[Date]])&gt;=4,1,0)</f>
        <v>2026</v>
      </c>
      <c r="C30" s="240">
        <f>YEAR(Daily_KPI[[#This Row],[Date]])</f>
        <v>2025</v>
      </c>
      <c r="D30" s="241">
        <f>Daily_KPI[[#This Row],[Date]]-DAY(Daily_KPI[[#This Row],[Date]])+1</f>
        <v>45748</v>
      </c>
      <c r="E30" s="240">
        <f t="shared" si="5"/>
        <v>30</v>
      </c>
      <c r="F30" s="242">
        <f>IFERROR(_xlfn.XLOOKUP($A30,Input_Raw!$A:$A,Input_Raw!$GD:$GD),"")</f>
        <v>11.799999999999999</v>
      </c>
      <c r="G30" s="243">
        <f>IFERROR(_xlfn.XLOOKUP($A30,Input_Raw!$A:$A,Input_Raw!EQ:EQ),"")</f>
        <v>6.196475167</v>
      </c>
      <c r="H30" s="243">
        <f>IFERROR(_xlfn.XLOOKUP($A30,Input_Raw!$A:$A,Input_Raw!ER:ER),"")</f>
        <v>1.2029160670000001</v>
      </c>
      <c r="I30" s="243">
        <f>IFERROR(_xlfn.XLOOKUP($A30,Input_Raw!$A:$A,Input_Raw!EO:EO),"")</f>
        <v>6.2124694490000003</v>
      </c>
      <c r="J30" s="243" t="str">
        <f>IFERROR(_xlfn.XLOOKUP($A30,Input_Raw!$A:$A,Input_Raw!EP:EP),"")</f>
        <v/>
      </c>
      <c r="K30" s="243">
        <f>IFERROR(_xlfn.XLOOKUP($A30,Input_Raw!$A:$A,Input_Raw!$DR:$DR),"")</f>
        <v>32.573573449999998</v>
      </c>
      <c r="L30" s="243">
        <f>IFERROR(_xlfn.XLOOKUP($A30,Input_Raw!$A:$A,Input_Raw!$DT:$DT),"")</f>
        <v>53.991445679999998</v>
      </c>
      <c r="M30" s="243">
        <f>IFERROR(_xlfn.XLOOKUP($A30,Input_Raw!$A:$A,Input_Raw!$DZ:$DZ),"")</f>
        <v>2.9</v>
      </c>
      <c r="N30" s="243">
        <f>IFERROR(_xlfn.XLOOKUP($A30,Input_Raw!$A:$A,Input_Raw!$EB:$EB),"")</f>
        <v>5.7</v>
      </c>
      <c r="O30" s="244">
        <f>IFERROR(1-SUMIF(Plant_BD!$B:$B,$A30,Plant_BD!$AL:$AL)/($AA30+SUMIF(Plant_BD!$B:$B,$A30,Plant_BD!$AL:$AL)),"")</f>
        <v>0.9995718180677956</v>
      </c>
      <c r="P30" s="244"/>
      <c r="Q30" s="245"/>
      <c r="R30" s="244">
        <f>IFERROR(1-SUMIF(Grid_BD!$B:$B,$A30,Grid_BD!$W:$W)/($AA30+SUMIF(Grid_BD!$B:$B,$A30,Grid_BD!$W:$W)),"")</f>
        <v>0.91483373524446698</v>
      </c>
      <c r="S30" s="240"/>
      <c r="T30" s="245"/>
      <c r="U30" s="246">
        <f t="shared" si="6"/>
        <v>0.728250561226087</v>
      </c>
      <c r="V30" s="246" t="str">
        <f>IFERROR(_xlfn.XLOOKUP($A30,Input_Raw!$A:$A,Input_Raw!$GL:$GL),"")</f>
        <v/>
      </c>
      <c r="W30" s="247">
        <f t="shared" si="7"/>
        <v>0.16529057859703072</v>
      </c>
      <c r="X30" s="239">
        <f>IFERROR(_xlfn.XLOOKUP($A30,Input_Raw!$A:$A,Input_Raw!$EN:$EN),"")</f>
        <v>725480</v>
      </c>
      <c r="Y30" s="239">
        <f>IFERROR(_xlfn.XLOOKUP($A30,Input_Raw!$A:$A,Input_Raw!GE:GE),"")</f>
        <v>690075.00000006205</v>
      </c>
      <c r="Z30" s="239"/>
      <c r="AA30" s="239">
        <f>IFERROR(_xlfn.XLOOKUP($A30,Input_Raw!$A:$A,Input_Raw!$GF:$GF),"")</f>
        <v>697275.00000000233</v>
      </c>
      <c r="AB30" s="239">
        <f>IFERROR(_xlfn.XLOOKUP($A30,Input_Raw!$A:$A,Input_Raw!GG:GG),"")</f>
        <v>154.12</v>
      </c>
      <c r="AC30" s="248">
        <f>IFERROR(_xlfn.XLOOKUP($D30,'Modelling New'!$D:$D,'Modelling New'!P:P),"")</f>
        <v>6.58</v>
      </c>
      <c r="AD30" s="239">
        <f>IFERROR(_xlfn.XLOOKUP($D30,'Modelling New'!$D:$D,'Modelling New'!$T:$T)*1000,"")</f>
        <v>885683.34895816201</v>
      </c>
      <c r="AE30" s="249">
        <f>IFERROR(_xlfn.XLOOKUP($D30,'Modelling New'!$D:$D,'Modelling New'!$O:$O),"")</f>
        <v>0.76578672508626999</v>
      </c>
      <c r="AF30" s="249">
        <f>IFERROR(_xlfn.XLOOKUP($D30,'Modelling New'!$D:$D,'Modelling New'!W:W),"")</f>
        <v>0.20995319379448568</v>
      </c>
      <c r="AG30" s="249">
        <f>IFERROR(_xlfn.XLOOKUP($D30,'Modelling New'!$D:$D,'Modelling New'!$AE:$AE),"")</f>
        <v>0.995</v>
      </c>
      <c r="AH30" s="249">
        <f>IFERROR(_xlfn.XLOOKUP($D30,'Modelling New'!$D:$D,'Modelling New'!$AF:$AF),"")</f>
        <v>0.995</v>
      </c>
      <c r="AI30" s="240"/>
      <c r="AJ30" s="240"/>
      <c r="AK30" s="240"/>
      <c r="AL30" s="240"/>
      <c r="AM30" s="240"/>
      <c r="AN30" s="250"/>
      <c r="AO30" s="247"/>
      <c r="AP30" s="247"/>
      <c r="AQ30" s="247"/>
      <c r="AR30" s="239">
        <f>_xlfn.XLOOKUP($D30,'Modelling New'!$D:$D,'Modelling New'!$N:$N)</f>
        <v>175.77</v>
      </c>
      <c r="AS30" s="239">
        <f t="shared" si="8"/>
        <v>776591.66946254717</v>
      </c>
    </row>
    <row r="31" spans="1:45">
      <c r="A31" s="238">
        <f t="shared" si="9"/>
        <v>45774</v>
      </c>
      <c r="B31" s="239">
        <f>YEAR(Daily_KPI[[#This Row],[Date]])+IF(MONTH(Daily_KPI[[#This Row],[Date]])&gt;=4,1,0)</f>
        <v>2026</v>
      </c>
      <c r="C31" s="240">
        <f>YEAR(Daily_KPI[[#This Row],[Date]])</f>
        <v>2025</v>
      </c>
      <c r="D31" s="241">
        <f>Daily_KPI[[#This Row],[Date]]-DAY(Daily_KPI[[#This Row],[Date]])+1</f>
        <v>45748</v>
      </c>
      <c r="E31" s="240">
        <f t="shared" si="5"/>
        <v>30</v>
      </c>
      <c r="F31" s="242">
        <f>IFERROR(_xlfn.XLOOKUP($A31,Input_Raw!$A:$A,Input_Raw!$GD:$GD),"")</f>
        <v>11.433333333333334</v>
      </c>
      <c r="G31" s="243">
        <f>IFERROR(_xlfn.XLOOKUP($A31,Input_Raw!$A:$A,Input_Raw!EQ:EQ),"")</f>
        <v>5.6779244754973339</v>
      </c>
      <c r="H31" s="243">
        <f>IFERROR(_xlfn.XLOOKUP($A31,Input_Raw!$A:$A,Input_Raw!ER:ER),"")</f>
        <v>1.0867879942746248</v>
      </c>
      <c r="I31" s="243">
        <f>IFERROR(_xlfn.XLOOKUP($A31,Input_Raw!$A:$A,Input_Raw!EO:EO),"")</f>
        <v>5.5453525122547305</v>
      </c>
      <c r="J31" s="243" t="str">
        <f>IFERROR(_xlfn.XLOOKUP($A31,Input_Raw!$A:$A,Input_Raw!EP:EP),"")</f>
        <v/>
      </c>
      <c r="K31" s="243">
        <f>IFERROR(_xlfn.XLOOKUP($A31,Input_Raw!$A:$A,Input_Raw!$DR:$DR),"")</f>
        <v>30.954730713246022</v>
      </c>
      <c r="L31" s="243">
        <f>IFERROR(_xlfn.XLOOKUP($A31,Input_Raw!$A:$A,Input_Raw!$DT:$DT),"")</f>
        <v>51.835703682678378</v>
      </c>
      <c r="M31" s="243">
        <f>IFERROR(_xlfn.XLOOKUP($A31,Input_Raw!$A:$A,Input_Raw!$DZ:$DZ),"")</f>
        <v>3</v>
      </c>
      <c r="N31" s="243">
        <f>IFERROR(_xlfn.XLOOKUP($A31,Input_Raw!$A:$A,Input_Raw!$EB:$EB),"")</f>
        <v>4</v>
      </c>
      <c r="O31" s="244">
        <f>IFERROR(1-SUMIF(Plant_BD!$B:$B,$A31,Plant_BD!$AL:$AL)/($AA31+SUMIF(Plant_BD!$B:$B,$A31,Plant_BD!$AL:$AL)),"")</f>
        <v>0.99763411302509519</v>
      </c>
      <c r="P31" s="244"/>
      <c r="Q31" s="245"/>
      <c r="R31" s="244">
        <f>IFERROR(1-SUMIF(Grid_BD!$B:$B,$A31,Grid_BD!$W:$W)/($AA31+SUMIF(Grid_BD!$B:$B,$A31,Grid_BD!$W:$W)),"")</f>
        <v>1</v>
      </c>
      <c r="S31" s="240"/>
      <c r="T31" s="245"/>
      <c r="U31" s="246">
        <f t="shared" si="6"/>
        <v>0.74635839480757349</v>
      </c>
      <c r="V31" s="246" t="str">
        <f>IFERROR(_xlfn.XLOOKUP($A31,Input_Raw!$A:$A,Input_Raw!$GL:$GL),"")</f>
        <v/>
      </c>
      <c r="W31" s="247">
        <f t="shared" si="7"/>
        <v>0.15120967741935595</v>
      </c>
      <c r="X31" s="239">
        <f>IFERROR(_xlfn.XLOOKUP($A31,Input_Raw!$A:$A,Input_Raw!$EN:$EN),"")</f>
        <v>664186</v>
      </c>
      <c r="Y31" s="239">
        <f>IFERROR(_xlfn.XLOOKUP($A31,Input_Raw!$A:$A,Input_Raw!GE:GE),"")</f>
        <v>629474.99999999616</v>
      </c>
      <c r="Z31" s="239"/>
      <c r="AA31" s="239">
        <f>IFERROR(_xlfn.XLOOKUP($A31,Input_Raw!$A:$A,Input_Raw!$GF:$GF),"")</f>
        <v>637875.00000000489</v>
      </c>
      <c r="AB31" s="239">
        <f>IFERROR(_xlfn.XLOOKUP($A31,Input_Raw!$A:$A,Input_Raw!GG:GG),"")</f>
        <v>154.12</v>
      </c>
      <c r="AC31" s="248">
        <f>IFERROR(_xlfn.XLOOKUP($D31,'Modelling New'!$D:$D,'Modelling New'!P:P),"")</f>
        <v>6.58</v>
      </c>
      <c r="AD31" s="239">
        <f>IFERROR(_xlfn.XLOOKUP($D31,'Modelling New'!$D:$D,'Modelling New'!$T:$T)*1000,"")</f>
        <v>885683.34895816201</v>
      </c>
      <c r="AE31" s="249">
        <f>IFERROR(_xlfn.XLOOKUP($D31,'Modelling New'!$D:$D,'Modelling New'!$O:$O),"")</f>
        <v>0.76578672508626999</v>
      </c>
      <c r="AF31" s="249">
        <f>IFERROR(_xlfn.XLOOKUP($D31,'Modelling New'!$D:$D,'Modelling New'!W:W),"")</f>
        <v>0.20995319379448568</v>
      </c>
      <c r="AG31" s="249">
        <f>IFERROR(_xlfn.XLOOKUP($D31,'Modelling New'!$D:$D,'Modelling New'!$AE:$AE),"")</f>
        <v>0.995</v>
      </c>
      <c r="AH31" s="249">
        <f>IFERROR(_xlfn.XLOOKUP($D31,'Modelling New'!$D:$D,'Modelling New'!$AF:$AF),"")</f>
        <v>0.995</v>
      </c>
      <c r="AI31" s="240"/>
      <c r="AJ31" s="240"/>
      <c r="AK31" s="240"/>
      <c r="AL31" s="240"/>
      <c r="AM31" s="240"/>
      <c r="AN31" s="250"/>
      <c r="AO31" s="247"/>
      <c r="AP31" s="247"/>
      <c r="AQ31" s="247"/>
      <c r="AR31" s="239">
        <f>_xlfn.XLOOKUP($D31,'Modelling New'!$D:$D,'Modelling New'!$N:$N)</f>
        <v>175.77</v>
      </c>
      <c r="AS31" s="239">
        <f t="shared" si="8"/>
        <v>776591.66946254717</v>
      </c>
    </row>
    <row r="32" spans="1:45">
      <c r="A32" s="238">
        <f t="shared" si="9"/>
        <v>45775</v>
      </c>
      <c r="B32" s="239">
        <f>YEAR(Daily_KPI[[#This Row],[Date]])+IF(MONTH(Daily_KPI[[#This Row],[Date]])&gt;=4,1,0)</f>
        <v>2026</v>
      </c>
      <c r="C32" s="240">
        <f>YEAR(Daily_KPI[[#This Row],[Date]])</f>
        <v>2025</v>
      </c>
      <c r="D32" s="241">
        <f>Daily_KPI[[#This Row],[Date]]-DAY(Daily_KPI[[#This Row],[Date]])+1</f>
        <v>45748</v>
      </c>
      <c r="E32" s="240">
        <f t="shared" si="5"/>
        <v>30</v>
      </c>
      <c r="F32" s="242">
        <f>IFERROR(_xlfn.XLOOKUP($A32,Input_Raw!$A:$A,Input_Raw!$GD:$GD),"")</f>
        <v>11.95</v>
      </c>
      <c r="G32" s="243">
        <f>IFERROR(_xlfn.XLOOKUP($A32,Input_Raw!$A:$A,Input_Raw!EQ:EQ),"")</f>
        <v>6.8621005901715311</v>
      </c>
      <c r="H32" s="243">
        <f>IFERROR(_xlfn.XLOOKUP($A32,Input_Raw!$A:$A,Input_Raw!ER:ER),"")</f>
        <v>1.3192151197032917</v>
      </c>
      <c r="I32" s="243">
        <f>IFERROR(_xlfn.XLOOKUP($A32,Input_Raw!$A:$A,Input_Raw!EO:EO),"")</f>
        <v>6.6757439704478418</v>
      </c>
      <c r="J32" s="243" t="str">
        <f>IFERROR(_xlfn.XLOOKUP($A32,Input_Raw!$A:$A,Input_Raw!EP:EP),"")</f>
        <v/>
      </c>
      <c r="K32" s="243">
        <f>IFERROR(_xlfn.XLOOKUP($A32,Input_Raw!$A:$A,Input_Raw!$DR:$DR),"")</f>
        <v>30.716411682892922</v>
      </c>
      <c r="L32" s="243">
        <f>IFERROR(_xlfn.XLOOKUP($A32,Input_Raw!$A:$A,Input_Raw!$DT:$DT),"")</f>
        <v>54.324834617524417</v>
      </c>
      <c r="M32" s="243">
        <f>IFERROR(_xlfn.XLOOKUP($A32,Input_Raw!$A:$A,Input_Raw!$DZ:$DZ),"")</f>
        <v>1.8</v>
      </c>
      <c r="N32" s="243">
        <f>IFERROR(_xlfn.XLOOKUP($A32,Input_Raw!$A:$A,Input_Raw!$EB:$EB),"")</f>
        <v>3.7</v>
      </c>
      <c r="O32" s="244">
        <f>IFERROR(1-SUMIF(Plant_BD!$B:$B,$A32,Plant_BD!$AL:$AL)/($AA32+SUMIF(Plant_BD!$B:$B,$A32,Plant_BD!$AL:$AL)),"")</f>
        <v>0.99979865981380045</v>
      </c>
      <c r="P32" s="244"/>
      <c r="Q32" s="245"/>
      <c r="R32" s="244">
        <f>IFERROR(1-SUMIF(Grid_BD!$B:$B,$A32,Grid_BD!$W:$W)/($AA32+SUMIF(Grid_BD!$B:$B,$A32,Grid_BD!$W:$W)),"")</f>
        <v>1</v>
      </c>
      <c r="S32" s="240"/>
      <c r="T32" s="245"/>
      <c r="U32" s="246">
        <f t="shared" si="6"/>
        <v>0.78027679477024403</v>
      </c>
      <c r="V32" s="246" t="str">
        <f>IFERROR(_xlfn.XLOOKUP($A32,Input_Raw!$A:$A,Input_Raw!$GL:$GL),"")</f>
        <v/>
      </c>
      <c r="W32" s="247">
        <f t="shared" si="7"/>
        <v>0.19030551288615827</v>
      </c>
      <c r="X32" s="239">
        <f>IFERROR(_xlfn.XLOOKUP($A32,Input_Raw!$A:$A,Input_Raw!$EN:$EN),"")</f>
        <v>835501</v>
      </c>
      <c r="Y32" s="239">
        <f>IFERROR(_xlfn.XLOOKUP($A32,Input_Raw!$A:$A,Input_Raw!GE:GE),"")</f>
        <v>797199.99999996473</v>
      </c>
      <c r="Z32" s="239"/>
      <c r="AA32" s="239">
        <f>IFERROR(_xlfn.XLOOKUP($A32,Input_Raw!$A:$A,Input_Raw!$GF:$GF),"")</f>
        <v>802800.00000000116</v>
      </c>
      <c r="AB32" s="239">
        <f>IFERROR(_xlfn.XLOOKUP($A32,Input_Raw!$A:$A,Input_Raw!GG:GG),"")</f>
        <v>154.12</v>
      </c>
      <c r="AC32" s="248">
        <f>IFERROR(_xlfn.XLOOKUP($D32,'Modelling New'!$D:$D,'Modelling New'!P:P),"")</f>
        <v>6.58</v>
      </c>
      <c r="AD32" s="239">
        <f>IFERROR(_xlfn.XLOOKUP($D32,'Modelling New'!$D:$D,'Modelling New'!$T:$T)*1000,"")</f>
        <v>885683.34895816201</v>
      </c>
      <c r="AE32" s="249">
        <f>IFERROR(_xlfn.XLOOKUP($D32,'Modelling New'!$D:$D,'Modelling New'!$O:$O),"")</f>
        <v>0.76578672508626999</v>
      </c>
      <c r="AF32" s="249">
        <f>IFERROR(_xlfn.XLOOKUP($D32,'Modelling New'!$D:$D,'Modelling New'!W:W),"")</f>
        <v>0.20995319379448568</v>
      </c>
      <c r="AG32" s="249">
        <f>IFERROR(_xlfn.XLOOKUP($D32,'Modelling New'!$D:$D,'Modelling New'!$AE:$AE),"")</f>
        <v>0.995</v>
      </c>
      <c r="AH32" s="249">
        <f>IFERROR(_xlfn.XLOOKUP($D32,'Modelling New'!$D:$D,'Modelling New'!$AF:$AF),"")</f>
        <v>0.995</v>
      </c>
      <c r="AI32" s="240"/>
      <c r="AJ32" s="240"/>
      <c r="AK32" s="240"/>
      <c r="AL32" s="240"/>
      <c r="AM32" s="240"/>
      <c r="AN32" s="250"/>
      <c r="AO32" s="247"/>
      <c r="AP32" s="247"/>
      <c r="AQ32" s="247"/>
      <c r="AR32" s="239">
        <f>_xlfn.XLOOKUP($D32,'Modelling New'!$D:$D,'Modelling New'!$N:$N)</f>
        <v>175.77</v>
      </c>
      <c r="AS32" s="239">
        <f t="shared" si="8"/>
        <v>776591.66946254717</v>
      </c>
    </row>
    <row r="33" spans="1:45">
      <c r="A33" s="238">
        <f t="shared" si="9"/>
        <v>45776</v>
      </c>
      <c r="B33" s="239">
        <f>YEAR(Daily_KPI[[#This Row],[Date]])+IF(MONTH(Daily_KPI[[#This Row],[Date]])&gt;=4,1,0)</f>
        <v>2026</v>
      </c>
      <c r="C33" s="240">
        <f>YEAR(Daily_KPI[[#This Row],[Date]])</f>
        <v>2025</v>
      </c>
      <c r="D33" s="241">
        <f>Daily_KPI[[#This Row],[Date]]-DAY(Daily_KPI[[#This Row],[Date]])+1</f>
        <v>45748</v>
      </c>
      <c r="E33" s="240">
        <f t="shared" si="5"/>
        <v>30</v>
      </c>
      <c r="F33" s="242">
        <f>IFERROR(_xlfn.XLOOKUP($A33,Input_Raw!$A:$A,Input_Raw!$GD:$GD),"")</f>
        <v>11.833333333333334</v>
      </c>
      <c r="G33" s="243">
        <f>IFERROR(_xlfn.XLOOKUP($A33,Input_Raw!$A:$A,Input_Raw!EQ:EQ),"")</f>
        <v>6.4355119229544915</v>
      </c>
      <c r="H33" s="243">
        <f>IFERROR(_xlfn.XLOOKUP($A33,Input_Raw!$A:$A,Input_Raw!ER:ER),"")</f>
        <v>1.2789752597280817</v>
      </c>
      <c r="I33" s="243">
        <f>IFERROR(_xlfn.XLOOKUP($A33,Input_Raw!$A:$A,Input_Raw!EO:EO),"")</f>
        <v>6.4274936407207122</v>
      </c>
      <c r="J33" s="243">
        <f>IFERROR(_xlfn.XLOOKUP($A33,Input_Raw!$A:$A,Input_Raw!EP:EP),"")</f>
        <v>1.1944532304194448</v>
      </c>
      <c r="K33" s="243">
        <f>IFERROR(_xlfn.XLOOKUP($A33,Input_Raw!$A:$A,Input_Raw!$DR:$DR),"")</f>
        <v>31.099620253164581</v>
      </c>
      <c r="L33" s="243">
        <f>IFERROR(_xlfn.XLOOKUP($A33,Input_Raw!$A:$A,Input_Raw!$DT:$DT),"")</f>
        <v>53.853716315049226</v>
      </c>
      <c r="M33" s="243">
        <f>IFERROR(_xlfn.XLOOKUP($A33,Input_Raw!$A:$A,Input_Raw!$DZ:$DZ),"")</f>
        <v>2.6</v>
      </c>
      <c r="N33" s="243">
        <f>IFERROR(_xlfn.XLOOKUP($A33,Input_Raw!$A:$A,Input_Raw!$EB:$EB),"")</f>
        <v>11</v>
      </c>
      <c r="O33" s="244">
        <f>IFERROR(1-SUMIF(Plant_BD!$B:$B,$A33,Plant_BD!$AL:$AL)/($AA33+SUMIF(Plant_BD!$B:$B,$A33,Plant_BD!$AL:$AL)),"")</f>
        <v>0.99824594159437807</v>
      </c>
      <c r="P33" s="244"/>
      <c r="Q33" s="245"/>
      <c r="R33" s="244">
        <f>IFERROR(1-SUMIF(Grid_BD!$B:$B,$A33,Grid_BD!$W:$W)/($AA33+SUMIF(Grid_BD!$B:$B,$A33,Grid_BD!$W:$W)),"")</f>
        <v>1</v>
      </c>
      <c r="S33" s="240"/>
      <c r="T33" s="245"/>
      <c r="U33" s="246">
        <f t="shared" si="6"/>
        <v>0.765221348789761</v>
      </c>
      <c r="V33" s="246" t="str">
        <f>IFERROR(_xlfn.XLOOKUP($A33,Input_Raw!$A:$A,Input_Raw!$GL:$GL),"")</f>
        <v/>
      </c>
      <c r="W33" s="247">
        <f t="shared" si="7"/>
        <v>0.17979817374978563</v>
      </c>
      <c r="X33" s="239">
        <f>IFERROR(_xlfn.XLOOKUP($A33,Input_Raw!$A:$A,Input_Raw!$EN:$EN),"")</f>
        <v>790466</v>
      </c>
      <c r="Y33" s="239">
        <f>IFERROR(_xlfn.XLOOKUP($A33,Input_Raw!$A:$A,Input_Raw!GE:GE),"")</f>
        <v>748875.00000000675</v>
      </c>
      <c r="Z33" s="239"/>
      <c r="AA33" s="239">
        <f>IFERROR(_xlfn.XLOOKUP($A33,Input_Raw!$A:$A,Input_Raw!$GF:$GF),"")</f>
        <v>758474.99999999581</v>
      </c>
      <c r="AB33" s="239">
        <f>IFERROR(_xlfn.XLOOKUP($A33,Input_Raw!$A:$A,Input_Raw!GG:GG),"")</f>
        <v>154.21</v>
      </c>
      <c r="AC33" s="248">
        <f>IFERROR(_xlfn.XLOOKUP($D33,'Modelling New'!$D:$D,'Modelling New'!P:P),"")</f>
        <v>6.58</v>
      </c>
      <c r="AD33" s="239">
        <f>IFERROR(_xlfn.XLOOKUP($D33,'Modelling New'!$D:$D,'Modelling New'!$T:$T)*1000,"")</f>
        <v>885683.34895816201</v>
      </c>
      <c r="AE33" s="249">
        <f>IFERROR(_xlfn.XLOOKUP($D33,'Modelling New'!$D:$D,'Modelling New'!$O:$O),"")</f>
        <v>0.76578672508626999</v>
      </c>
      <c r="AF33" s="249">
        <f>IFERROR(_xlfn.XLOOKUP($D33,'Modelling New'!$D:$D,'Modelling New'!W:W),"")</f>
        <v>0.20995319379448568</v>
      </c>
      <c r="AG33" s="249">
        <f>IFERROR(_xlfn.XLOOKUP($D33,'Modelling New'!$D:$D,'Modelling New'!$AE:$AE),"")</f>
        <v>0.995</v>
      </c>
      <c r="AH33" s="249">
        <f>IFERROR(_xlfn.XLOOKUP($D33,'Modelling New'!$D:$D,'Modelling New'!$AF:$AF),"")</f>
        <v>0.995</v>
      </c>
      <c r="AI33" s="240"/>
      <c r="AJ33" s="240"/>
      <c r="AK33" s="240"/>
      <c r="AL33" s="240"/>
      <c r="AM33" s="240"/>
      <c r="AN33" s="250"/>
      <c r="AO33" s="247"/>
      <c r="AP33" s="247"/>
      <c r="AQ33" s="247"/>
      <c r="AR33" s="239">
        <f>_xlfn.XLOOKUP($D33,'Modelling New'!$D:$D,'Modelling New'!$N:$N)</f>
        <v>175.77</v>
      </c>
      <c r="AS33" s="239">
        <f t="shared" si="8"/>
        <v>777045.16836114333</v>
      </c>
    </row>
    <row r="34" spans="1:45">
      <c r="A34" s="238">
        <f t="shared" si="9"/>
        <v>45777</v>
      </c>
      <c r="B34" s="239">
        <f>YEAR(Daily_KPI[[#This Row],[Date]])+IF(MONTH(Daily_KPI[[#This Row],[Date]])&gt;=4,1,0)</f>
        <v>2026</v>
      </c>
      <c r="C34" s="240">
        <f>YEAR(Daily_KPI[[#This Row],[Date]])</f>
        <v>2025</v>
      </c>
      <c r="D34" s="241">
        <f>Daily_KPI[[#This Row],[Date]]-DAY(Daily_KPI[[#This Row],[Date]])+1</f>
        <v>45748</v>
      </c>
      <c r="E34" s="240">
        <f t="shared" si="5"/>
        <v>30</v>
      </c>
      <c r="F34" s="242">
        <f>IFERROR(_xlfn.XLOOKUP($A34,Input_Raw!$A:$A,Input_Raw!$GD:$GD),"")</f>
        <v>12.066666666666666</v>
      </c>
      <c r="G34" s="243">
        <f>IFERROR(_xlfn.XLOOKUP($A34,Input_Raw!$A:$A,Input_Raw!EQ:EQ),"")</f>
        <v>6.6529862194312637</v>
      </c>
      <c r="H34" s="243">
        <f>IFERROR(_xlfn.XLOOKUP($A34,Input_Raw!$A:$A,Input_Raw!ER:ER),"")</f>
        <v>1.3120844952643669</v>
      </c>
      <c r="I34" s="243">
        <f>IFERROR(_xlfn.XLOOKUP($A34,Input_Raw!$A:$A,Input_Raw!EO:EO),"")</f>
        <v>6.6385971705581568</v>
      </c>
      <c r="J34" s="243">
        <f>IFERROR(_xlfn.XLOOKUP($A34,Input_Raw!$A:$A,Input_Raw!EP:EP),"")</f>
        <v>1.2818690800965542</v>
      </c>
      <c r="K34" s="243">
        <f>IFERROR(_xlfn.XLOOKUP($A34,Input_Raw!$A:$A,Input_Raw!$DR:$DR),"")</f>
        <v>32.133172413793126</v>
      </c>
      <c r="L34" s="243">
        <f>IFERROR(_xlfn.XLOOKUP($A34,Input_Raw!$A:$A,Input_Raw!$DT:$DT),"")</f>
        <v>54.869615158620675</v>
      </c>
      <c r="M34" s="243">
        <f>IFERROR(_xlfn.XLOOKUP($A34,Input_Raw!$A:$A,Input_Raw!$DZ:$DZ),"")</f>
        <v>4.0999999999999996</v>
      </c>
      <c r="N34" s="243">
        <f>IFERROR(_xlfn.XLOOKUP($A34,Input_Raw!$A:$A,Input_Raw!$EB:$EB),"")</f>
        <v>7.7</v>
      </c>
      <c r="O34" s="244">
        <f>IFERROR(1-SUMIF(Plant_BD!$B:$B,$A34,Plant_BD!$AL:$AL)/($AA34+SUMIF(Plant_BD!$B:$B,$A34,Plant_BD!$AL:$AL)),"")</f>
        <v>0.99840449236277307</v>
      </c>
      <c r="P34" s="244"/>
      <c r="Q34" s="245"/>
      <c r="R34" s="244">
        <f>IFERROR(1-SUMIF(Grid_BD!$B:$B,$A34,Grid_BD!$W:$W)/($AA34+SUMIF(Grid_BD!$B:$B,$A34,Grid_BD!$W:$W)),"")</f>
        <v>1</v>
      </c>
      <c r="S34" s="240"/>
      <c r="T34" s="245"/>
      <c r="U34" s="246">
        <f t="shared" si="6"/>
        <v>0.76205843383478833</v>
      </c>
      <c r="V34" s="246" t="str">
        <f>IFERROR(_xlfn.XLOOKUP($A34,Input_Raw!$A:$A,Input_Raw!$GL:$GL),"")</f>
        <v/>
      </c>
      <c r="W34" s="247">
        <f t="shared" si="7"/>
        <v>0.18497183819764476</v>
      </c>
      <c r="X34" s="239">
        <f>IFERROR(_xlfn.XLOOKUP($A34,Input_Raw!$A:$A,Input_Raw!$EN:$EN),"")</f>
        <v>811959</v>
      </c>
      <c r="Y34" s="239">
        <f>IFERROR(_xlfn.XLOOKUP($A34,Input_Raw!$A:$A,Input_Raw!GE:GE),"")</f>
        <v>772900.00000005018</v>
      </c>
      <c r="Z34" s="239"/>
      <c r="AA34" s="239">
        <f>IFERROR(_xlfn.XLOOKUP($A34,Input_Raw!$A:$A,Input_Raw!$GF:$GF),"")</f>
        <v>780300.0000000007</v>
      </c>
      <c r="AB34" s="239">
        <f>IFERROR(_xlfn.XLOOKUP($A34,Input_Raw!$A:$A,Input_Raw!GG:GG),"")</f>
        <v>154.24</v>
      </c>
      <c r="AC34" s="248">
        <f>IFERROR(_xlfn.XLOOKUP($D34,'Modelling New'!$D:$D,'Modelling New'!P:P),"")</f>
        <v>6.58</v>
      </c>
      <c r="AD34" s="239">
        <f>IFERROR(_xlfn.XLOOKUP($D34,'Modelling New'!$D:$D,'Modelling New'!$T:$T)*1000,"")</f>
        <v>885683.34895816201</v>
      </c>
      <c r="AE34" s="249">
        <f>IFERROR(_xlfn.XLOOKUP($D34,'Modelling New'!$D:$D,'Modelling New'!$O:$O),"")</f>
        <v>0.76578672508626999</v>
      </c>
      <c r="AF34" s="249">
        <f>IFERROR(_xlfn.XLOOKUP($D34,'Modelling New'!$D:$D,'Modelling New'!W:W),"")</f>
        <v>0.20995319379448568</v>
      </c>
      <c r="AG34" s="249">
        <f>IFERROR(_xlfn.XLOOKUP($D34,'Modelling New'!$D:$D,'Modelling New'!$AE:$AE),"")</f>
        <v>0.995</v>
      </c>
      <c r="AH34" s="249">
        <f>IFERROR(_xlfn.XLOOKUP($D34,'Modelling New'!$D:$D,'Modelling New'!$AF:$AF),"")</f>
        <v>0.995</v>
      </c>
      <c r="AI34" s="240"/>
      <c r="AJ34" s="240"/>
      <c r="AK34" s="240"/>
      <c r="AL34" s="240"/>
      <c r="AM34" s="240"/>
      <c r="AN34" s="250"/>
      <c r="AO34" s="247"/>
      <c r="AP34" s="247"/>
      <c r="AQ34" s="247"/>
      <c r="AR34" s="239">
        <f>_xlfn.XLOOKUP($D34,'Modelling New'!$D:$D,'Modelling New'!$N:$N)</f>
        <v>175.77</v>
      </c>
      <c r="AS34" s="239">
        <f t="shared" si="8"/>
        <v>777196.33466067526</v>
      </c>
    </row>
    <row r="35" spans="1:45">
      <c r="A35" s="238">
        <f t="shared" si="9"/>
        <v>45778</v>
      </c>
      <c r="B35" s="239">
        <f>YEAR(Daily_KPI[[#This Row],[Date]])+IF(MONTH(Daily_KPI[[#This Row],[Date]])&gt;=4,1,0)</f>
        <v>2026</v>
      </c>
      <c r="C35" s="240">
        <f>YEAR(Daily_KPI[[#This Row],[Date]])</f>
        <v>2025</v>
      </c>
      <c r="D35" s="241">
        <f>Daily_KPI[[#This Row],[Date]]-DAY(Daily_KPI[[#This Row],[Date]])+1</f>
        <v>45778</v>
      </c>
      <c r="E35" s="240">
        <f t="shared" si="5"/>
        <v>31</v>
      </c>
      <c r="F35" s="242">
        <f>IFERROR(_xlfn.XLOOKUP($A35,Input_Raw!$A:$A,Input_Raw!$GD:$GD),"")</f>
        <v>12.033333333333333</v>
      </c>
      <c r="G35" s="243">
        <f>IFERROR(_xlfn.XLOOKUP($A35,Input_Raw!$A:$A,Input_Raw!EQ:EQ),"")</f>
        <v>7.0616915355511765</v>
      </c>
      <c r="H35" s="243">
        <f>IFERROR(_xlfn.XLOOKUP($A35,Input_Raw!$A:$A,Input_Raw!ER:ER),"")</f>
        <v>1.3781251061318593</v>
      </c>
      <c r="I35" s="243">
        <f>IFERROR(_xlfn.XLOOKUP($A35,Input_Raw!$A:$A,Input_Raw!EO:EO),"")</f>
        <v>6.8419353270033794</v>
      </c>
      <c r="J35" s="243">
        <f>IFERROR(_xlfn.XLOOKUP($A35,Input_Raw!$A:$A,Input_Raw!EP:EP),"")</f>
        <v>1.3577582952112501</v>
      </c>
      <c r="K35" s="243">
        <f>IFERROR(_xlfn.XLOOKUP($A35,Input_Raw!$A:$A,Input_Raw!$DR:$DR),"")</f>
        <v>32.293941908713649</v>
      </c>
      <c r="L35" s="243">
        <f>IFERROR(_xlfn.XLOOKUP($A35,Input_Raw!$A:$A,Input_Raw!$DT:$DT),"")</f>
        <v>55.392859972337483</v>
      </c>
      <c r="M35" s="243">
        <f>IFERROR(_xlfn.XLOOKUP($A35,Input_Raw!$A:$A,Input_Raw!$DZ:$DZ),"")</f>
        <v>3.6</v>
      </c>
      <c r="N35" s="243">
        <f>IFERROR(_xlfn.XLOOKUP($A35,Input_Raw!$A:$A,Input_Raw!$EB:$EB),"")</f>
        <v>6.8</v>
      </c>
      <c r="O35" s="244">
        <f>IFERROR(1-SUMIF(Plant_BD!$B:$B,$A35,Plant_BD!$AL:$AL)/($AA35+SUMIF(Plant_BD!$B:$B,$A35,Plant_BD!$AL:$AL)),"")</f>
        <v>0.99739722083484339</v>
      </c>
      <c r="P35" s="244"/>
      <c r="Q35" s="245"/>
      <c r="R35" s="244">
        <f>IFERROR(1-SUMIF(Grid_BD!$B:$B,$A35,Grid_BD!$W:$W)/($AA35+SUMIF(Grid_BD!$B:$B,$A35,Grid_BD!$W:$W)),"")</f>
        <v>1</v>
      </c>
      <c r="S35" s="240"/>
      <c r="T35" s="245"/>
      <c r="U35" s="246">
        <f t="shared" si="6"/>
        <v>0.79655066473232661</v>
      </c>
      <c r="V35" s="246" t="str">
        <f>IFERROR(_xlfn.XLOOKUP($A35,Input_Raw!$A:$A,Input_Raw!$GL:$GL),"")</f>
        <v/>
      </c>
      <c r="W35" s="247">
        <f t="shared" si="7"/>
        <v>0.18016975308642133</v>
      </c>
      <c r="X35" s="239">
        <f>IFERROR(_xlfn.XLOOKUP($A35,Input_Raw!$A:$A,Input_Raw!$EN:$EN),"")</f>
        <v>875942</v>
      </c>
      <c r="Y35" s="239">
        <f>IFERROR(_xlfn.XLOOKUP($A35,Input_Raw!$A:$A,Input_Raw!GE:GE),"")</f>
        <v>829599.99999997439</v>
      </c>
      <c r="Z35" s="239"/>
      <c r="AA35" s="239">
        <f>IFERROR(_xlfn.XLOOKUP($A35,Input_Raw!$A:$A,Input_Raw!$GF:$GF),"")</f>
        <v>840600.00000000733</v>
      </c>
      <c r="AB35" s="239">
        <f>IFERROR(_xlfn.XLOOKUP($A35,Input_Raw!$A:$A,Input_Raw!GG:GG),"")</f>
        <v>154.24</v>
      </c>
      <c r="AC35" s="248">
        <f>IFERROR(_xlfn.XLOOKUP($D35,'Modelling New'!$D:$D,'Modelling New'!P:P),"")</f>
        <v>6.3322580645161297</v>
      </c>
      <c r="AD35" s="239">
        <f>IFERROR(_xlfn.XLOOKUP($D35,'Modelling New'!$D:$D,'Modelling New'!$T:$T)*1000,"")</f>
        <v>951953.88874759083</v>
      </c>
      <c r="AE35" s="249">
        <f>IFERROR(_xlfn.XLOOKUP($D35,'Modelling New'!$D:$D,'Modelling New'!$O:$O),"")</f>
        <v>0.77332321169976126</v>
      </c>
      <c r="AF35" s="249">
        <f>IFERROR(_xlfn.XLOOKUP($D35,'Modelling New'!$D:$D,'Modelling New'!W:W),"")</f>
        <v>0.20403675599013862</v>
      </c>
      <c r="AG35" s="249">
        <f>IFERROR(_xlfn.XLOOKUP($D35,'Modelling New'!$D:$D,'Modelling New'!$AE:$AE),"")</f>
        <v>0.995</v>
      </c>
      <c r="AH35" s="249">
        <f>IFERROR(_xlfn.XLOOKUP($D35,'Modelling New'!$D:$D,'Modelling New'!$AF:$AF),"")</f>
        <v>0.995</v>
      </c>
      <c r="AI35" s="240"/>
      <c r="AJ35" s="240"/>
      <c r="AK35" s="240"/>
      <c r="AL35" s="240"/>
      <c r="AM35" s="240"/>
      <c r="AN35" s="250"/>
      <c r="AO35" s="247"/>
      <c r="AP35" s="247"/>
      <c r="AQ35" s="247"/>
      <c r="AR35" s="239">
        <f>_xlfn.XLOOKUP($D35,'Modelling New'!$D:$D,'Modelling New'!$N:$N)</f>
        <v>194.4</v>
      </c>
      <c r="AS35" s="239">
        <f t="shared" si="8"/>
        <v>755295.10185405554</v>
      </c>
    </row>
    <row r="36" spans="1:45">
      <c r="A36" s="238">
        <f t="shared" si="9"/>
        <v>45779</v>
      </c>
      <c r="B36" s="239">
        <f>YEAR(Daily_KPI[[#This Row],[Date]])+IF(MONTH(Daily_KPI[[#This Row],[Date]])&gt;=4,1,0)</f>
        <v>2026</v>
      </c>
      <c r="C36" s="240">
        <f>YEAR(Daily_KPI[[#This Row],[Date]])</f>
        <v>2025</v>
      </c>
      <c r="D36" s="241">
        <f>Daily_KPI[[#This Row],[Date]]-DAY(Daily_KPI[[#This Row],[Date]])+1</f>
        <v>45778</v>
      </c>
      <c r="E36" s="240">
        <f t="shared" si="5"/>
        <v>31</v>
      </c>
      <c r="F36" s="242">
        <f>IFERROR(_xlfn.XLOOKUP($A36,Input_Raw!$A:$A,Input_Raw!$GD:$GD),"")</f>
        <v>12.133333333333333</v>
      </c>
      <c r="G36" s="243">
        <f>IFERROR(_xlfn.XLOOKUP($A36,Input_Raw!$A:$A,Input_Raw!EQ:EQ),"")</f>
        <v>6.8624630429428386</v>
      </c>
      <c r="H36" s="243">
        <f>IFERROR(_xlfn.XLOOKUP($A36,Input_Raw!$A:$A,Input_Raw!ER:ER),"")</f>
        <v>1.3468044438957478</v>
      </c>
      <c r="I36" s="243">
        <f>IFERROR(_xlfn.XLOOKUP($A36,Input_Raw!$A:$A,Input_Raw!EO:EO),"")</f>
        <v>6.6002018145117818</v>
      </c>
      <c r="J36" s="243">
        <f>IFERROR(_xlfn.XLOOKUP($A36,Input_Raw!$A:$A,Input_Raw!EP:EP),"")</f>
        <v>1.3338872515251954</v>
      </c>
      <c r="K36" s="243">
        <f>IFERROR(_xlfn.XLOOKUP($A36,Input_Raw!$A:$A,Input_Raw!$DR:$DR),"")</f>
        <v>31.754320987654392</v>
      </c>
      <c r="L36" s="243">
        <f>IFERROR(_xlfn.XLOOKUP($A36,Input_Raw!$A:$A,Input_Raw!$DT:$DT),"")</f>
        <v>54.398225775034291</v>
      </c>
      <c r="M36" s="243">
        <f>IFERROR(_xlfn.XLOOKUP($A36,Input_Raw!$A:$A,Input_Raw!$DZ:$DZ),"")</f>
        <v>2.9</v>
      </c>
      <c r="N36" s="243">
        <f>IFERROR(_xlfn.XLOOKUP($A36,Input_Raw!$A:$A,Input_Raw!$EB:$EB),"")</f>
        <v>6</v>
      </c>
      <c r="O36" s="244">
        <f>IFERROR(1-SUMIF(Plant_BD!$B:$B,$A36,Plant_BD!$AL:$AL)/($AA36+SUMIF(Plant_BD!$B:$B,$A36,Plant_BD!$AL:$AL)),"")</f>
        <v>0.99742586342333128</v>
      </c>
      <c r="P36" s="244"/>
      <c r="Q36" s="245"/>
      <c r="R36" s="244">
        <f>IFERROR(1-SUMIF(Grid_BD!$B:$B,$A36,Grid_BD!$W:$W)/($AA36+SUMIF(Grid_BD!$B:$B,$A36,Grid_BD!$W:$W)),"")</f>
        <v>1</v>
      </c>
      <c r="S36" s="240"/>
      <c r="T36" s="245"/>
      <c r="U36" s="246">
        <f t="shared" si="6"/>
        <v>0.8038436537892566</v>
      </c>
      <c r="V36" s="246" t="str">
        <f>IFERROR(_xlfn.XLOOKUP($A36,Input_Raw!$A:$A,Input_Raw!$GL:$GL),"")</f>
        <v/>
      </c>
      <c r="W36" s="247">
        <f t="shared" si="7"/>
        <v>0.17539544753086356</v>
      </c>
      <c r="X36" s="239">
        <f>IFERROR(_xlfn.XLOOKUP($A36,Input_Raw!$A:$A,Input_Raw!$EN:$EN),"")</f>
        <v>851565</v>
      </c>
      <c r="Y36" s="239">
        <f>IFERROR(_xlfn.XLOOKUP($A36,Input_Raw!$A:$A,Input_Raw!GE:GE),"")</f>
        <v>812524.9999999454</v>
      </c>
      <c r="Z36" s="239"/>
      <c r="AA36" s="239">
        <f>IFERROR(_xlfn.XLOOKUP($A36,Input_Raw!$A:$A,Input_Raw!$GF:$GF),"")</f>
        <v>818324.99999999697</v>
      </c>
      <c r="AB36" s="239">
        <f>IFERROR(_xlfn.XLOOKUP($A36,Input_Raw!$A:$A,Input_Raw!GG:GG),"")</f>
        <v>154.24</v>
      </c>
      <c r="AC36" s="248">
        <f>IFERROR(_xlfn.XLOOKUP($D36,'Modelling New'!$D:$D,'Modelling New'!P:P),"")</f>
        <v>6.3322580645161297</v>
      </c>
      <c r="AD36" s="239">
        <f>IFERROR(_xlfn.XLOOKUP($D36,'Modelling New'!$D:$D,'Modelling New'!$T:$T)*1000,"")</f>
        <v>951953.88874759083</v>
      </c>
      <c r="AE36" s="249">
        <f>IFERROR(_xlfn.XLOOKUP($D36,'Modelling New'!$D:$D,'Modelling New'!$O:$O),"")</f>
        <v>0.77332321169976126</v>
      </c>
      <c r="AF36" s="249">
        <f>IFERROR(_xlfn.XLOOKUP($D36,'Modelling New'!$D:$D,'Modelling New'!W:W),"")</f>
        <v>0.20403675599013862</v>
      </c>
      <c r="AG36" s="249">
        <f>IFERROR(_xlfn.XLOOKUP($D36,'Modelling New'!$D:$D,'Modelling New'!$AE:$AE),"")</f>
        <v>0.995</v>
      </c>
      <c r="AH36" s="249">
        <f>IFERROR(_xlfn.XLOOKUP($D36,'Modelling New'!$D:$D,'Modelling New'!$AF:$AF),"")</f>
        <v>0.995</v>
      </c>
      <c r="AI36" s="240"/>
      <c r="AJ36" s="240"/>
      <c r="AK36" s="240"/>
      <c r="AL36" s="240"/>
      <c r="AM36" s="240"/>
      <c r="AN36" s="250"/>
      <c r="AO36" s="247"/>
      <c r="AP36" s="247"/>
      <c r="AQ36" s="247"/>
      <c r="AR36" s="239">
        <f>_xlfn.XLOOKUP($D36,'Modelling New'!$D:$D,'Modelling New'!$N:$N)</f>
        <v>194.4</v>
      </c>
      <c r="AS36" s="239">
        <f t="shared" si="8"/>
        <v>755295.10185405554</v>
      </c>
    </row>
    <row r="37" spans="1:45">
      <c r="A37" s="238">
        <f t="shared" si="9"/>
        <v>45780</v>
      </c>
      <c r="B37" s="239">
        <f>YEAR(Daily_KPI[[#This Row],[Date]])+IF(MONTH(Daily_KPI[[#This Row],[Date]])&gt;=4,1,0)</f>
        <v>2026</v>
      </c>
      <c r="C37" s="240">
        <f>YEAR(Daily_KPI[[#This Row],[Date]])</f>
        <v>2025</v>
      </c>
      <c r="D37" s="241">
        <f>Daily_KPI[[#This Row],[Date]]-DAY(Daily_KPI[[#This Row],[Date]])+1</f>
        <v>45778</v>
      </c>
      <c r="E37" s="240">
        <f t="shared" si="5"/>
        <v>31</v>
      </c>
      <c r="F37" s="242">
        <f>IFERROR(_xlfn.XLOOKUP($A37,Input_Raw!$A:$A,Input_Raw!$GD:$GD),"")</f>
        <v>11.083333333333336</v>
      </c>
      <c r="G37" s="243">
        <f>IFERROR(_xlfn.XLOOKUP($A37,Input_Raw!$A:$A,Input_Raw!EQ:EQ),"")</f>
        <v>6.1010536972453782</v>
      </c>
      <c r="H37" s="243">
        <f>IFERROR(_xlfn.XLOOKUP($A37,Input_Raw!$A:$A,Input_Raw!ER:ER),"")</f>
        <v>0.99421662074574602</v>
      </c>
      <c r="I37" s="243">
        <f>IFERROR(_xlfn.XLOOKUP($A37,Input_Raw!$A:$A,Input_Raw!EO:EO),"")</f>
        <v>5.7206498334231837</v>
      </c>
      <c r="J37" s="243">
        <f>IFERROR(_xlfn.XLOOKUP($A37,Input_Raw!$A:$A,Input_Raw!EP:EP),"")</f>
        <v>0.95417624726701722</v>
      </c>
      <c r="K37" s="243">
        <f>IFERROR(_xlfn.XLOOKUP($A37,Input_Raw!$A:$A,Input_Raw!$DR:$DR),"")</f>
        <v>28.176486486486549</v>
      </c>
      <c r="L37" s="243">
        <f>IFERROR(_xlfn.XLOOKUP($A37,Input_Raw!$A:$A,Input_Raw!$DT:$DT),"")</f>
        <v>51.880923303303284</v>
      </c>
      <c r="M37" s="243">
        <f>IFERROR(_xlfn.XLOOKUP($A37,Input_Raw!$A:$A,Input_Raw!$DZ:$DZ),"")</f>
        <v>5</v>
      </c>
      <c r="N37" s="243">
        <f>IFERROR(_xlfn.XLOOKUP($A37,Input_Raw!$A:$A,Input_Raw!$EB:$EB),"")</f>
        <v>4</v>
      </c>
      <c r="O37" s="244">
        <f>IFERROR(1-SUMIF(Plant_BD!$B:$B,$A37,Plant_BD!$AL:$AL)/($AA37+SUMIF(Plant_BD!$B:$B,$A37,Plant_BD!$AL:$AL)),"")</f>
        <v>0.95583777673929171</v>
      </c>
      <c r="P37" s="244"/>
      <c r="Q37" s="245"/>
      <c r="R37" s="244">
        <f>IFERROR(1-SUMIF(Grid_BD!$B:$B,$A37,Grid_BD!$W:$W)/($AA37+SUMIF(Grid_BD!$B:$B,$A37,Grid_BD!$W:$W)),"")</f>
        <v>1</v>
      </c>
      <c r="S37" s="240"/>
      <c r="T37" s="245"/>
      <c r="U37" s="246">
        <f t="shared" si="6"/>
        <v>0.75734992349643537</v>
      </c>
      <c r="V37" s="246" t="str">
        <f>IFERROR(_xlfn.XLOOKUP($A37,Input_Raw!$A:$A,Input_Raw!$GL:$GL),"")</f>
        <v/>
      </c>
      <c r="W37" s="247">
        <f t="shared" si="7"/>
        <v>0.14322916666666663</v>
      </c>
      <c r="X37" s="239">
        <f>IFERROR(_xlfn.XLOOKUP($A37,Input_Raw!$A:$A,Input_Raw!$EN:$EN),"")</f>
        <v>693137</v>
      </c>
      <c r="Y37" s="239">
        <f>IFERROR(_xlfn.XLOOKUP($A37,Input_Raw!$A:$A,Input_Raw!GE:GE),"")</f>
        <v>660250.00000003621</v>
      </c>
      <c r="Z37" s="239"/>
      <c r="AA37" s="239">
        <f>IFERROR(_xlfn.XLOOKUP($A37,Input_Raw!$A:$A,Input_Raw!$GF:$GF),"")</f>
        <v>668249.99999999977</v>
      </c>
      <c r="AB37" s="239">
        <f>IFERROR(_xlfn.XLOOKUP($A37,Input_Raw!$A:$A,Input_Raw!GG:GG),"")</f>
        <v>154.24</v>
      </c>
      <c r="AC37" s="248">
        <f>IFERROR(_xlfn.XLOOKUP($D37,'Modelling New'!$D:$D,'Modelling New'!P:P),"")</f>
        <v>6.3322580645161297</v>
      </c>
      <c r="AD37" s="239">
        <f>IFERROR(_xlfn.XLOOKUP($D37,'Modelling New'!$D:$D,'Modelling New'!$T:$T)*1000,"")</f>
        <v>951953.88874759083</v>
      </c>
      <c r="AE37" s="249">
        <f>IFERROR(_xlfn.XLOOKUP($D37,'Modelling New'!$D:$D,'Modelling New'!$O:$O),"")</f>
        <v>0.77332321169976126</v>
      </c>
      <c r="AF37" s="249">
        <f>IFERROR(_xlfn.XLOOKUP($D37,'Modelling New'!$D:$D,'Modelling New'!W:W),"")</f>
        <v>0.20403675599013862</v>
      </c>
      <c r="AG37" s="249">
        <f>IFERROR(_xlfn.XLOOKUP($D37,'Modelling New'!$D:$D,'Modelling New'!$AE:$AE),"")</f>
        <v>0.995</v>
      </c>
      <c r="AH37" s="249">
        <f>IFERROR(_xlfn.XLOOKUP($D37,'Modelling New'!$D:$D,'Modelling New'!$AF:$AF),"")</f>
        <v>0.995</v>
      </c>
      <c r="AI37" s="240"/>
      <c r="AJ37" s="240"/>
      <c r="AK37" s="240"/>
      <c r="AL37" s="240"/>
      <c r="AM37" s="240"/>
      <c r="AN37" s="250"/>
      <c r="AO37" s="247"/>
      <c r="AP37" s="247"/>
      <c r="AQ37" s="247"/>
      <c r="AR37" s="239">
        <f>_xlfn.XLOOKUP($D37,'Modelling New'!$D:$D,'Modelling New'!$N:$N)</f>
        <v>194.4</v>
      </c>
      <c r="AS37" s="239">
        <f t="shared" si="8"/>
        <v>755295.10185405554</v>
      </c>
    </row>
    <row r="38" spans="1:45">
      <c r="A38" s="238">
        <f t="shared" si="9"/>
        <v>45781</v>
      </c>
      <c r="B38" s="239">
        <f>YEAR(Daily_KPI[[#This Row],[Date]])+IF(MONTH(Daily_KPI[[#This Row],[Date]])&gt;=4,1,0)</f>
        <v>2026</v>
      </c>
      <c r="C38" s="240">
        <f>YEAR(Daily_KPI[[#This Row],[Date]])</f>
        <v>2025</v>
      </c>
      <c r="D38" s="241">
        <f>Daily_KPI[[#This Row],[Date]]-DAY(Daily_KPI[[#This Row],[Date]])+1</f>
        <v>45778</v>
      </c>
      <c r="E38" s="240">
        <f t="shared" si="5"/>
        <v>31</v>
      </c>
      <c r="F38" s="242">
        <f>IFERROR(_xlfn.XLOOKUP($A38,Input_Raw!$A:$A,Input_Raw!$GD:$GD),"")</f>
        <v>11.549999999999999</v>
      </c>
      <c r="G38" s="243">
        <f>IFERROR(_xlfn.XLOOKUP($A38,Input_Raw!$A:$A,Input_Raw!EQ:EQ),"")</f>
        <v>6.9222893168978166</v>
      </c>
      <c r="H38" s="243">
        <f>IFERROR(_xlfn.XLOOKUP($A38,Input_Raw!$A:$A,Input_Raw!ER:ER),"")</f>
        <v>1.2713691624639749</v>
      </c>
      <c r="I38" s="243">
        <f>IFERROR(_xlfn.XLOOKUP($A38,Input_Raw!$A:$A,Input_Raw!EO:EO),"")</f>
        <v>6.6873715630924631</v>
      </c>
      <c r="J38" s="243">
        <f>IFERROR(_xlfn.XLOOKUP($A38,Input_Raw!$A:$A,Input_Raw!EP:EP),"")</f>
        <v>1.1946418920195163</v>
      </c>
      <c r="K38" s="243">
        <f>IFERROR(_xlfn.XLOOKUP($A38,Input_Raw!$A:$A,Input_Raw!$DR:$DR),"")</f>
        <v>30.627435158501438</v>
      </c>
      <c r="L38" s="243">
        <f>IFERROR(_xlfn.XLOOKUP($A38,Input_Raw!$A:$A,Input_Raw!$DT:$DT),"")</f>
        <v>52.692213141210409</v>
      </c>
      <c r="M38" s="243">
        <f>IFERROR(_xlfn.XLOOKUP($A38,Input_Raw!$A:$A,Input_Raw!$DZ:$DZ),"")</f>
        <v>3.5</v>
      </c>
      <c r="N38" s="243">
        <f>IFERROR(_xlfn.XLOOKUP($A38,Input_Raw!$A:$A,Input_Raw!$EB:$EB),"")</f>
        <v>6.5</v>
      </c>
      <c r="O38" s="244">
        <f>IFERROR(1-SUMIF(Plant_BD!$B:$B,$A38,Plant_BD!$AL:$AL)/($AA38+SUMIF(Plant_BD!$B:$B,$A38,Plant_BD!$AL:$AL)),"")</f>
        <v>0.99500044183848058</v>
      </c>
      <c r="P38" s="244"/>
      <c r="Q38" s="245"/>
      <c r="R38" s="244">
        <f>IFERROR(1-SUMIF(Grid_BD!$B:$B,$A38,Grid_BD!$W:$W)/($AA38+SUMIF(Grid_BD!$B:$B,$A38,Grid_BD!$W:$W)),"")</f>
        <v>1</v>
      </c>
      <c r="S38" s="240"/>
      <c r="T38" s="245"/>
      <c r="U38" s="246">
        <f t="shared" si="6"/>
        <v>0.80645380999880989</v>
      </c>
      <c r="V38" s="246" t="str">
        <f>IFERROR(_xlfn.XLOOKUP($A38,Input_Raw!$A:$A,Input_Raw!$GL:$GL),"")</f>
        <v/>
      </c>
      <c r="W38" s="247">
        <f t="shared" si="7"/>
        <v>0.17828896604938285</v>
      </c>
      <c r="X38" s="239">
        <f>IFERROR(_xlfn.XLOOKUP($A38,Input_Raw!$A:$A,Input_Raw!$EN:$EN),"")</f>
        <v>866746</v>
      </c>
      <c r="Y38" s="239">
        <f>IFERROR(_xlfn.XLOOKUP($A38,Input_Raw!$A:$A,Input_Raw!GE:GE),"")</f>
        <v>819825.00000001374</v>
      </c>
      <c r="Z38" s="239"/>
      <c r="AA38" s="239">
        <f>IFERROR(_xlfn.XLOOKUP($A38,Input_Raw!$A:$A,Input_Raw!$GF:$GF),"")</f>
        <v>831825.00000000058</v>
      </c>
      <c r="AB38" s="239">
        <f>IFERROR(_xlfn.XLOOKUP($A38,Input_Raw!$A:$A,Input_Raw!GG:GG),"")</f>
        <v>154.24</v>
      </c>
      <c r="AC38" s="248">
        <f>IFERROR(_xlfn.XLOOKUP($D38,'Modelling New'!$D:$D,'Modelling New'!P:P),"")</f>
        <v>6.3322580645161297</v>
      </c>
      <c r="AD38" s="239">
        <f>IFERROR(_xlfn.XLOOKUP($D38,'Modelling New'!$D:$D,'Modelling New'!$T:$T)*1000,"")</f>
        <v>951953.88874759083</v>
      </c>
      <c r="AE38" s="249">
        <f>IFERROR(_xlfn.XLOOKUP($D38,'Modelling New'!$D:$D,'Modelling New'!$O:$O),"")</f>
        <v>0.77332321169976126</v>
      </c>
      <c r="AF38" s="249">
        <f>IFERROR(_xlfn.XLOOKUP($D38,'Modelling New'!$D:$D,'Modelling New'!W:W),"")</f>
        <v>0.20403675599013862</v>
      </c>
      <c r="AG38" s="249">
        <f>IFERROR(_xlfn.XLOOKUP($D38,'Modelling New'!$D:$D,'Modelling New'!$AE:$AE),"")</f>
        <v>0.995</v>
      </c>
      <c r="AH38" s="249">
        <f>IFERROR(_xlfn.XLOOKUP($D38,'Modelling New'!$D:$D,'Modelling New'!$AF:$AF),"")</f>
        <v>0.995</v>
      </c>
      <c r="AI38" s="240"/>
      <c r="AJ38" s="240"/>
      <c r="AK38" s="240"/>
      <c r="AL38" s="240"/>
      <c r="AM38" s="240"/>
      <c r="AN38" s="250"/>
      <c r="AO38" s="247"/>
      <c r="AP38" s="247"/>
      <c r="AQ38" s="247"/>
      <c r="AR38" s="239">
        <f>_xlfn.XLOOKUP($D38,'Modelling New'!$D:$D,'Modelling New'!$N:$N)</f>
        <v>194.4</v>
      </c>
      <c r="AS38" s="239">
        <f t="shared" si="8"/>
        <v>755295.10185405554</v>
      </c>
    </row>
    <row r="39" spans="1:45">
      <c r="A39" s="238">
        <f t="shared" si="9"/>
        <v>45782</v>
      </c>
      <c r="B39" s="239">
        <f>YEAR(Daily_KPI[[#This Row],[Date]])+IF(MONTH(Daily_KPI[[#This Row],[Date]])&gt;=4,1,0)</f>
        <v>2026</v>
      </c>
      <c r="C39" s="240">
        <f>YEAR(Daily_KPI[[#This Row],[Date]])</f>
        <v>2025</v>
      </c>
      <c r="D39" s="241">
        <f>Daily_KPI[[#This Row],[Date]]-DAY(Daily_KPI[[#This Row],[Date]])+1</f>
        <v>45778</v>
      </c>
      <c r="E39" s="240">
        <f t="shared" si="5"/>
        <v>31</v>
      </c>
      <c r="F39" s="242">
        <f>IFERROR(_xlfn.XLOOKUP($A39,Input_Raw!$A:$A,Input_Raw!$GD:$GD),"")</f>
        <v>12.150000000000002</v>
      </c>
      <c r="G39" s="243">
        <f>IFERROR(_xlfn.XLOOKUP($A39,Input_Raw!$A:$A,Input_Raw!EQ:EQ),"")</f>
        <v>7.258161249129234</v>
      </c>
      <c r="H39" s="243">
        <f>IFERROR(_xlfn.XLOOKUP($A39,Input_Raw!$A:$A,Input_Raw!ER:ER),"")</f>
        <v>1.4081150958904101</v>
      </c>
      <c r="I39" s="243">
        <f>IFERROR(_xlfn.XLOOKUP($A39,Input_Raw!$A:$A,Input_Raw!EO:EO),"")</f>
        <v>6.9948917877039563</v>
      </c>
      <c r="J39" s="243">
        <f>IFERROR(_xlfn.XLOOKUP($A39,Input_Raw!$A:$A,Input_Raw!EP:EP),"")</f>
        <v>1.3380455395880071</v>
      </c>
      <c r="K39" s="243">
        <f>IFERROR(_xlfn.XLOOKUP($A39,Input_Raw!$A:$A,Input_Raw!$DR:$DR),"")</f>
        <v>30.68564383561646</v>
      </c>
      <c r="L39" s="243">
        <f>IFERROR(_xlfn.XLOOKUP($A39,Input_Raw!$A:$A,Input_Raw!$DT:$DT),"")</f>
        <v>54.129193684931522</v>
      </c>
      <c r="M39" s="243">
        <f>IFERROR(_xlfn.XLOOKUP($A39,Input_Raw!$A:$A,Input_Raw!$DZ:$DZ),"")</f>
        <v>2.2000000000000002</v>
      </c>
      <c r="N39" s="243">
        <f>IFERROR(_xlfn.XLOOKUP($A39,Input_Raw!$A:$A,Input_Raw!$EB:$EB),"")</f>
        <v>4.5999999999999996</v>
      </c>
      <c r="O39" s="244">
        <f>IFERROR(1-SUMIF(Plant_BD!$B:$B,$A39,Plant_BD!$AL:$AL)/($AA39+SUMIF(Plant_BD!$B:$B,$A39,Plant_BD!$AL:$AL)),"")</f>
        <v>0.98704017999569804</v>
      </c>
      <c r="P39" s="244"/>
      <c r="Q39" s="245"/>
      <c r="R39" s="244">
        <f>IFERROR(1-SUMIF(Grid_BD!$B:$B,$A39,Grid_BD!$W:$W)/($AA39+SUMIF(Grid_BD!$B:$B,$A39,Grid_BD!$W:$W)),"")</f>
        <v>1</v>
      </c>
      <c r="S39" s="240"/>
      <c r="T39" s="245"/>
      <c r="U39" s="246">
        <f t="shared" si="6"/>
        <v>0.77746420864700416</v>
      </c>
      <c r="V39" s="246" t="str">
        <f>IFERROR(_xlfn.XLOOKUP($A39,Input_Raw!$A:$A,Input_Raw!$GL:$GL),"")</f>
        <v/>
      </c>
      <c r="W39" s="247">
        <f t="shared" si="7"/>
        <v>0.17978395061728164</v>
      </c>
      <c r="X39" s="239">
        <f>IFERROR(_xlfn.XLOOKUP($A39,Input_Raw!$A:$A,Input_Raw!$EN:$EN),"")</f>
        <v>874654</v>
      </c>
      <c r="Y39" s="239">
        <f>IFERROR(_xlfn.XLOOKUP($A39,Input_Raw!$A:$A,Input_Raw!GE:GE),"")</f>
        <v>834199.99999995425</v>
      </c>
      <c r="Z39" s="239"/>
      <c r="AA39" s="239">
        <f>IFERROR(_xlfn.XLOOKUP($A39,Input_Raw!$A:$A,Input_Raw!$GF:$GF),"")</f>
        <v>838799.99999998917</v>
      </c>
      <c r="AB39" s="239">
        <f>IFERROR(_xlfn.XLOOKUP($A39,Input_Raw!$A:$A,Input_Raw!GG:GG),"")</f>
        <v>154.24</v>
      </c>
      <c r="AC39" s="248">
        <f>IFERROR(_xlfn.XLOOKUP($D39,'Modelling New'!$D:$D,'Modelling New'!P:P),"")</f>
        <v>6.3322580645161297</v>
      </c>
      <c r="AD39" s="239">
        <f>IFERROR(_xlfn.XLOOKUP($D39,'Modelling New'!$D:$D,'Modelling New'!$T:$T)*1000,"")</f>
        <v>951953.88874759083</v>
      </c>
      <c r="AE39" s="249">
        <f>IFERROR(_xlfn.XLOOKUP($D39,'Modelling New'!$D:$D,'Modelling New'!$O:$O),"")</f>
        <v>0.77332321169976126</v>
      </c>
      <c r="AF39" s="249">
        <f>IFERROR(_xlfn.XLOOKUP($D39,'Modelling New'!$D:$D,'Modelling New'!W:W),"")</f>
        <v>0.20403675599013862</v>
      </c>
      <c r="AG39" s="249">
        <f>IFERROR(_xlfn.XLOOKUP($D39,'Modelling New'!$D:$D,'Modelling New'!$AE:$AE),"")</f>
        <v>0.995</v>
      </c>
      <c r="AH39" s="249">
        <f>IFERROR(_xlfn.XLOOKUP($D39,'Modelling New'!$D:$D,'Modelling New'!$AF:$AF),"")</f>
        <v>0.995</v>
      </c>
      <c r="AI39" s="240"/>
      <c r="AJ39" s="240"/>
      <c r="AK39" s="240"/>
      <c r="AL39" s="240"/>
      <c r="AM39" s="240"/>
      <c r="AN39" s="250"/>
      <c r="AO39" s="247"/>
      <c r="AP39" s="247"/>
      <c r="AQ39" s="247"/>
      <c r="AR39" s="239">
        <f>_xlfn.XLOOKUP($D39,'Modelling New'!$D:$D,'Modelling New'!$N:$N)</f>
        <v>194.4</v>
      </c>
      <c r="AS39" s="239">
        <f t="shared" si="8"/>
        <v>755295.10185405554</v>
      </c>
    </row>
    <row r="40" spans="1:45">
      <c r="A40" s="238">
        <f t="shared" si="9"/>
        <v>45783</v>
      </c>
      <c r="B40" s="239">
        <f>YEAR(Daily_KPI[[#This Row],[Date]])+IF(MONTH(Daily_KPI[[#This Row],[Date]])&gt;=4,1,0)</f>
        <v>2026</v>
      </c>
      <c r="C40" s="240">
        <f>YEAR(Daily_KPI[[#This Row],[Date]])</f>
        <v>2025</v>
      </c>
      <c r="D40" s="241">
        <f>Daily_KPI[[#This Row],[Date]]-DAY(Daily_KPI[[#This Row],[Date]])+1</f>
        <v>45778</v>
      </c>
      <c r="E40" s="240">
        <f t="shared" si="5"/>
        <v>31</v>
      </c>
      <c r="F40" s="242">
        <f>IFERROR(_xlfn.XLOOKUP($A40,Input_Raw!$A:$A,Input_Raw!$GD:$GD),"")</f>
        <v>11.616666666666667</v>
      </c>
      <c r="G40" s="243">
        <f>IFERROR(_xlfn.XLOOKUP($A40,Input_Raw!$A:$A,Input_Raw!EQ:EQ),"")</f>
        <v>6.6527538553781058</v>
      </c>
      <c r="H40" s="243">
        <f>IFERROR(_xlfn.XLOOKUP($A40,Input_Raw!$A:$A,Input_Raw!ER:ER),"")</f>
        <v>1.3260151226122254</v>
      </c>
      <c r="I40" s="243">
        <f>IFERROR(_xlfn.XLOOKUP($A40,Input_Raw!$A:$A,Input_Raw!EO:EO),"")</f>
        <v>6.4795836140490124</v>
      </c>
      <c r="J40" s="243">
        <f>IFERROR(_xlfn.XLOOKUP($A40,Input_Raw!$A:$A,Input_Raw!EP:EP),"")</f>
        <v>1.2534462921313516</v>
      </c>
      <c r="K40" s="243">
        <f>IFERROR(_xlfn.XLOOKUP($A40,Input_Raw!$A:$A,Input_Raw!$DR:$DR),"")</f>
        <v>29.965028653295107</v>
      </c>
      <c r="L40" s="243">
        <f>IFERROR(_xlfn.XLOOKUP($A40,Input_Raw!$A:$A,Input_Raw!$DT:$DT),"")</f>
        <v>52.434462621776468</v>
      </c>
      <c r="M40" s="243">
        <f>IFERROR(_xlfn.XLOOKUP($A40,Input_Raw!$A:$A,Input_Raw!$DZ:$DZ),"")</f>
        <v>2.7</v>
      </c>
      <c r="N40" s="243">
        <f>IFERROR(_xlfn.XLOOKUP($A40,Input_Raw!$A:$A,Input_Raw!$EB:$EB),"")</f>
        <v>6.8</v>
      </c>
      <c r="O40" s="244">
        <f>IFERROR(1-SUMIF(Plant_BD!$B:$B,$A40,Plant_BD!$AL:$AL)/($AA40+SUMIF(Plant_BD!$B:$B,$A40,Plant_BD!$AL:$AL)),"")</f>
        <v>0.99637470849962306</v>
      </c>
      <c r="P40" s="244"/>
      <c r="Q40" s="245"/>
      <c r="R40" s="244">
        <f>IFERROR(1-SUMIF(Grid_BD!$B:$B,$A40,Grid_BD!$W:$W)/($AA40+SUMIF(Grid_BD!$B:$B,$A40,Grid_BD!$W:$W)),"")</f>
        <v>1</v>
      </c>
      <c r="S40" s="240"/>
      <c r="T40" s="245"/>
      <c r="U40" s="246">
        <f t="shared" si="6"/>
        <v>0.80034642274637169</v>
      </c>
      <c r="V40" s="246" t="str">
        <f>IFERROR(_xlfn.XLOOKUP($A40,Input_Raw!$A:$A,Input_Raw!$GL:$GL),"")</f>
        <v/>
      </c>
      <c r="W40" s="247">
        <f t="shared" si="7"/>
        <v>0.17144097222222529</v>
      </c>
      <c r="X40" s="239">
        <f>IFERROR(_xlfn.XLOOKUP($A40,Input_Raw!$A:$A,Input_Raw!$EN:$EN),"")</f>
        <v>832160</v>
      </c>
      <c r="Y40" s="239">
        <f>IFERROR(_xlfn.XLOOKUP($A40,Input_Raw!$A:$A,Input_Raw!GE:GE),"")</f>
        <v>789475.00000004924</v>
      </c>
      <c r="Z40" s="239"/>
      <c r="AA40" s="239">
        <f>IFERROR(_xlfn.XLOOKUP($A40,Input_Raw!$A:$A,Input_Raw!$GF:$GF),"")</f>
        <v>799875.00000001432</v>
      </c>
      <c r="AB40" s="239">
        <f>IFERROR(_xlfn.XLOOKUP($A40,Input_Raw!$A:$A,Input_Raw!GG:GG),"")</f>
        <v>154.24</v>
      </c>
      <c r="AC40" s="248">
        <f>IFERROR(_xlfn.XLOOKUP($D40,'Modelling New'!$D:$D,'Modelling New'!P:P),"")</f>
        <v>6.3322580645161297</v>
      </c>
      <c r="AD40" s="239">
        <f>IFERROR(_xlfn.XLOOKUP($D40,'Modelling New'!$D:$D,'Modelling New'!$T:$T)*1000,"")</f>
        <v>951953.88874759083</v>
      </c>
      <c r="AE40" s="249">
        <f>IFERROR(_xlfn.XLOOKUP($D40,'Modelling New'!$D:$D,'Modelling New'!$O:$O),"")</f>
        <v>0.77332321169976126</v>
      </c>
      <c r="AF40" s="249">
        <f>IFERROR(_xlfn.XLOOKUP($D40,'Modelling New'!$D:$D,'Modelling New'!W:W),"")</f>
        <v>0.20403675599013862</v>
      </c>
      <c r="AG40" s="249">
        <f>IFERROR(_xlfn.XLOOKUP($D40,'Modelling New'!$D:$D,'Modelling New'!$AE:$AE),"")</f>
        <v>0.995</v>
      </c>
      <c r="AH40" s="249">
        <f>IFERROR(_xlfn.XLOOKUP($D40,'Modelling New'!$D:$D,'Modelling New'!$AF:$AF),"")</f>
        <v>0.995</v>
      </c>
      <c r="AI40" s="240"/>
      <c r="AJ40" s="240"/>
      <c r="AK40" s="240"/>
      <c r="AL40" s="240"/>
      <c r="AM40" s="240"/>
      <c r="AN40" s="250"/>
      <c r="AO40" s="247"/>
      <c r="AP40" s="247"/>
      <c r="AQ40" s="247"/>
      <c r="AR40" s="239">
        <f>_xlfn.XLOOKUP($D40,'Modelling New'!$D:$D,'Modelling New'!$N:$N)</f>
        <v>194.4</v>
      </c>
      <c r="AS40" s="239">
        <f t="shared" si="8"/>
        <v>755295.10185405554</v>
      </c>
    </row>
    <row r="41" spans="1:45">
      <c r="A41" s="238">
        <f t="shared" si="9"/>
        <v>45784</v>
      </c>
      <c r="B41" s="239">
        <f>YEAR(Daily_KPI[[#This Row],[Date]])+IF(MONTH(Daily_KPI[[#This Row],[Date]])&gt;=4,1,0)</f>
        <v>2026</v>
      </c>
      <c r="C41" s="240">
        <f>YEAR(Daily_KPI[[#This Row],[Date]])</f>
        <v>2025</v>
      </c>
      <c r="D41" s="241">
        <f>Daily_KPI[[#This Row],[Date]]-DAY(Daily_KPI[[#This Row],[Date]])+1</f>
        <v>45778</v>
      </c>
      <c r="E41" s="240">
        <f t="shared" si="5"/>
        <v>31</v>
      </c>
      <c r="F41" s="242">
        <f>IFERROR(_xlfn.XLOOKUP($A41,Input_Raw!$A:$A,Input_Raw!$GD:$GD),"")</f>
        <v>12.083333333333336</v>
      </c>
      <c r="G41" s="243">
        <f>IFERROR(_xlfn.XLOOKUP($A41,Input_Raw!$A:$A,Input_Raw!EQ:EQ),"")</f>
        <v>6.9048504329339995</v>
      </c>
      <c r="H41" s="243">
        <f>IFERROR(_xlfn.XLOOKUP($A41,Input_Raw!$A:$A,Input_Raw!ER:ER),"")</f>
        <v>1.1431731594352619</v>
      </c>
      <c r="I41" s="243">
        <f>IFERROR(_xlfn.XLOOKUP($A41,Input_Raw!$A:$A,Input_Raw!EO:EO),"")</f>
        <v>6.7101077653049828</v>
      </c>
      <c r="J41" s="243">
        <f>IFERROR(_xlfn.XLOOKUP($A41,Input_Raw!$A:$A,Input_Raw!EP:EP),"")</f>
        <v>1.1957955769682709</v>
      </c>
      <c r="K41" s="243">
        <f>IFERROR(_xlfn.XLOOKUP($A41,Input_Raw!$A:$A,Input_Raw!$DR:$DR),"")</f>
        <v>29.711763085399436</v>
      </c>
      <c r="L41" s="243">
        <f>IFERROR(_xlfn.XLOOKUP($A41,Input_Raw!$A:$A,Input_Raw!$DT:$DT),"")</f>
        <v>52.330109986225963</v>
      </c>
      <c r="M41" s="243">
        <f>IFERROR(_xlfn.XLOOKUP($A41,Input_Raw!$A:$A,Input_Raw!$DZ:$DZ),"")</f>
        <v>2.6</v>
      </c>
      <c r="N41" s="243">
        <f>IFERROR(_xlfn.XLOOKUP($A41,Input_Raw!$A:$A,Input_Raw!$EB:$EB),"")</f>
        <v>5.9</v>
      </c>
      <c r="O41" s="244">
        <f>IFERROR(1-SUMIF(Plant_BD!$B:$B,$A41,Plant_BD!$AL:$AL)/($AA41+SUMIF(Plant_BD!$B:$B,$A41,Plant_BD!$AL:$AL)),"")</f>
        <v>0.99487962786690221</v>
      </c>
      <c r="P41" s="244"/>
      <c r="Q41" s="245"/>
      <c r="R41" s="244">
        <f>IFERROR(1-SUMIF(Grid_BD!$B:$B,$A41,Grid_BD!$W:$W)/($AA41+SUMIF(Grid_BD!$B:$B,$A41,Grid_BD!$W:$W)),"")</f>
        <v>1</v>
      </c>
      <c r="S41" s="240"/>
      <c r="T41" s="245"/>
      <c r="U41" s="246">
        <f t="shared" si="6"/>
        <v>0.80393865943352361</v>
      </c>
      <c r="V41" s="246" t="str">
        <f>IFERROR(_xlfn.XLOOKUP($A41,Input_Raw!$A:$A,Input_Raw!$GL:$GL),"")</f>
        <v/>
      </c>
      <c r="W41" s="247">
        <f t="shared" si="7"/>
        <v>0.17833719135802434</v>
      </c>
      <c r="X41" s="239">
        <f>IFERROR(_xlfn.XLOOKUP($A41,Input_Raw!$A:$A,Input_Raw!$EN:$EN),"")</f>
        <v>867109</v>
      </c>
      <c r="Y41" s="239">
        <f>IFERROR(_xlfn.XLOOKUP($A41,Input_Raw!$A:$A,Input_Raw!GE:GE),"")</f>
        <v>823450.00000003271</v>
      </c>
      <c r="Z41" s="239"/>
      <c r="AA41" s="239">
        <f>IFERROR(_xlfn.XLOOKUP($A41,Input_Raw!$A:$A,Input_Raw!$GF:$GF),"")</f>
        <v>832049.99999999837</v>
      </c>
      <c r="AB41" s="239">
        <f>IFERROR(_xlfn.XLOOKUP($A41,Input_Raw!$A:$A,Input_Raw!GG:GG),"")</f>
        <v>154.24</v>
      </c>
      <c r="AC41" s="248">
        <f>IFERROR(_xlfn.XLOOKUP($D41,'Modelling New'!$D:$D,'Modelling New'!P:P),"")</f>
        <v>6.3322580645161297</v>
      </c>
      <c r="AD41" s="239">
        <f>IFERROR(_xlfn.XLOOKUP($D41,'Modelling New'!$D:$D,'Modelling New'!$T:$T)*1000,"")</f>
        <v>951953.88874759083</v>
      </c>
      <c r="AE41" s="249">
        <f>IFERROR(_xlfn.XLOOKUP($D41,'Modelling New'!$D:$D,'Modelling New'!$O:$O),"")</f>
        <v>0.77332321169976126</v>
      </c>
      <c r="AF41" s="249">
        <f>IFERROR(_xlfn.XLOOKUP($D41,'Modelling New'!$D:$D,'Modelling New'!W:W),"")</f>
        <v>0.20403675599013862</v>
      </c>
      <c r="AG41" s="249">
        <f>IFERROR(_xlfn.XLOOKUP($D41,'Modelling New'!$D:$D,'Modelling New'!$AE:$AE),"")</f>
        <v>0.995</v>
      </c>
      <c r="AH41" s="249">
        <f>IFERROR(_xlfn.XLOOKUP($D41,'Modelling New'!$D:$D,'Modelling New'!$AF:$AF),"")</f>
        <v>0.995</v>
      </c>
      <c r="AI41" s="240"/>
      <c r="AJ41" s="240"/>
      <c r="AK41" s="240"/>
      <c r="AL41" s="240"/>
      <c r="AM41" s="240"/>
      <c r="AN41" s="250"/>
      <c r="AO41" s="247"/>
      <c r="AP41" s="247"/>
      <c r="AQ41" s="247"/>
      <c r="AR41" s="239">
        <f>_xlfn.XLOOKUP($D41,'Modelling New'!$D:$D,'Modelling New'!$N:$N)</f>
        <v>194.4</v>
      </c>
      <c r="AS41" s="239">
        <f t="shared" si="8"/>
        <v>755295.10185405554</v>
      </c>
    </row>
    <row r="42" spans="1:45">
      <c r="A42" s="238">
        <f t="shared" si="9"/>
        <v>45785</v>
      </c>
      <c r="B42" s="239">
        <f>YEAR(Daily_KPI[[#This Row],[Date]])+IF(MONTH(Daily_KPI[[#This Row],[Date]])&gt;=4,1,0)</f>
        <v>2026</v>
      </c>
      <c r="C42" s="240">
        <f>YEAR(Daily_KPI[[#This Row],[Date]])</f>
        <v>2025</v>
      </c>
      <c r="D42" s="241">
        <f>Daily_KPI[[#This Row],[Date]]-DAY(Daily_KPI[[#This Row],[Date]])+1</f>
        <v>45778</v>
      </c>
      <c r="E42" s="240">
        <f t="shared" si="5"/>
        <v>31</v>
      </c>
      <c r="F42" s="242">
        <f>IFERROR(_xlfn.XLOOKUP($A42,Input_Raw!$A:$A,Input_Raw!$GD:$GD),"")</f>
        <v>11.966666666666665</v>
      </c>
      <c r="G42" s="243">
        <f>IFERROR(_xlfn.XLOOKUP($A42,Input_Raw!$A:$A,Input_Raw!EQ:EQ),"")</f>
        <v>6.9753539707423551</v>
      </c>
      <c r="H42" s="243">
        <f>IFERROR(_xlfn.XLOOKUP($A42,Input_Raw!$A:$A,Input_Raw!ER:ER),"")</f>
        <v>1.2954079107093186</v>
      </c>
      <c r="I42" s="243">
        <f>IFERROR(_xlfn.XLOOKUP($A42,Input_Raw!$A:$A,Input_Raw!EO:EO),"")</f>
        <v>6.7077571810905994</v>
      </c>
      <c r="J42" s="243">
        <f>IFERROR(_xlfn.XLOOKUP($A42,Input_Raw!$A:$A,Input_Raw!EP:EP),"")</f>
        <v>1.2690994928020818</v>
      </c>
      <c r="K42" s="243">
        <f>IFERROR(_xlfn.XLOOKUP($A42,Input_Raw!$A:$A,Input_Raw!$DR:$DR),"")</f>
        <v>29.174478442280932</v>
      </c>
      <c r="L42" s="243">
        <f>IFERROR(_xlfn.XLOOKUP($A42,Input_Raw!$A:$A,Input_Raw!$DT:$DT),"")</f>
        <v>52.453779374130725</v>
      </c>
      <c r="M42" s="243">
        <f>IFERROR(_xlfn.XLOOKUP($A42,Input_Raw!$A:$A,Input_Raw!$DZ:$DZ),"")</f>
        <v>3.7</v>
      </c>
      <c r="N42" s="243">
        <f>IFERROR(_xlfn.XLOOKUP($A42,Input_Raw!$A:$A,Input_Raw!$EB:$EB),"")</f>
        <v>10.9</v>
      </c>
      <c r="O42" s="244">
        <f>IFERROR(1-SUMIF(Plant_BD!$B:$B,$A42,Plant_BD!$AL:$AL)/($AA42+SUMIF(Plant_BD!$B:$B,$A42,Plant_BD!$AL:$AL)),"")</f>
        <v>0.99578630595702478</v>
      </c>
      <c r="P42" s="244"/>
      <c r="Q42" s="245"/>
      <c r="R42" s="244">
        <f>IFERROR(1-SUMIF(Grid_BD!$B:$B,$A42,Grid_BD!$W:$W)/($AA42+SUMIF(Grid_BD!$B:$B,$A42,Grid_BD!$W:$W)),"")</f>
        <v>1</v>
      </c>
      <c r="S42" s="240"/>
      <c r="T42" s="245"/>
      <c r="U42" s="246">
        <f t="shared" si="6"/>
        <v>0.77594870806368454</v>
      </c>
      <c r="V42" s="246" t="str">
        <f>IFERROR(_xlfn.XLOOKUP($A42,Input_Raw!$A:$A,Input_Raw!$GL:$GL),"")</f>
        <v/>
      </c>
      <c r="W42" s="247">
        <f t="shared" si="7"/>
        <v>0.17206790123456642</v>
      </c>
      <c r="X42" s="239">
        <f>IFERROR(_xlfn.XLOOKUP($A42,Input_Raw!$A:$A,Input_Raw!$EN:$EN),"")</f>
        <v>835773</v>
      </c>
      <c r="Y42" s="239">
        <f>IFERROR(_xlfn.XLOOKUP($A42,Input_Raw!$A:$A,Input_Raw!GE:GE),"")</f>
        <v>792199.99999992771</v>
      </c>
      <c r="Z42" s="239"/>
      <c r="AA42" s="239">
        <f>IFERROR(_xlfn.XLOOKUP($A42,Input_Raw!$A:$A,Input_Raw!$GF:$GF),"")</f>
        <v>802799.99999999302</v>
      </c>
      <c r="AB42" s="239">
        <f>IFERROR(_xlfn.XLOOKUP($A42,Input_Raw!$A:$A,Input_Raw!GG:GG),"")</f>
        <v>154.24</v>
      </c>
      <c r="AC42" s="248">
        <f>IFERROR(_xlfn.XLOOKUP($D42,'Modelling New'!$D:$D,'Modelling New'!P:P),"")</f>
        <v>6.3322580645161297</v>
      </c>
      <c r="AD42" s="239">
        <f>IFERROR(_xlfn.XLOOKUP($D42,'Modelling New'!$D:$D,'Modelling New'!$T:$T)*1000,"")</f>
        <v>951953.88874759083</v>
      </c>
      <c r="AE42" s="249">
        <f>IFERROR(_xlfn.XLOOKUP($D42,'Modelling New'!$D:$D,'Modelling New'!$O:$O),"")</f>
        <v>0.77332321169976126</v>
      </c>
      <c r="AF42" s="249">
        <f>IFERROR(_xlfn.XLOOKUP($D42,'Modelling New'!$D:$D,'Modelling New'!W:W),"")</f>
        <v>0.20403675599013862</v>
      </c>
      <c r="AG42" s="249">
        <f>IFERROR(_xlfn.XLOOKUP($D42,'Modelling New'!$D:$D,'Modelling New'!$AE:$AE),"")</f>
        <v>0.995</v>
      </c>
      <c r="AH42" s="249">
        <f>IFERROR(_xlfn.XLOOKUP($D42,'Modelling New'!$D:$D,'Modelling New'!$AF:$AF),"")</f>
        <v>0.995</v>
      </c>
      <c r="AI42" s="240"/>
      <c r="AJ42" s="240"/>
      <c r="AK42" s="240"/>
      <c r="AL42" s="240"/>
      <c r="AM42" s="240"/>
      <c r="AN42" s="250"/>
      <c r="AO42" s="247"/>
      <c r="AP42" s="247"/>
      <c r="AQ42" s="247"/>
      <c r="AR42" s="239">
        <f>_xlfn.XLOOKUP($D42,'Modelling New'!$D:$D,'Modelling New'!$N:$N)</f>
        <v>194.4</v>
      </c>
      <c r="AS42" s="239">
        <f t="shared" si="8"/>
        <v>755295.10185405554</v>
      </c>
    </row>
    <row r="43" spans="1:45">
      <c r="A43" s="238">
        <f t="shared" si="9"/>
        <v>45786</v>
      </c>
      <c r="B43" s="239">
        <f>YEAR(Daily_KPI[[#This Row],[Date]])+IF(MONTH(Daily_KPI[[#This Row],[Date]])&gt;=4,1,0)</f>
        <v>2026</v>
      </c>
      <c r="C43" s="240">
        <f>YEAR(Daily_KPI[[#This Row],[Date]])</f>
        <v>2025</v>
      </c>
      <c r="D43" s="241">
        <f>Daily_KPI[[#This Row],[Date]]-DAY(Daily_KPI[[#This Row],[Date]])+1</f>
        <v>45778</v>
      </c>
      <c r="E43" s="240">
        <f t="shared" si="5"/>
        <v>31</v>
      </c>
      <c r="F43" s="242">
        <f>IFERROR(_xlfn.XLOOKUP($A43,Input_Raw!$A:$A,Input_Raw!$GD:$GD),"")</f>
        <v>12.083333333333336</v>
      </c>
      <c r="G43" s="243">
        <f>IFERROR(_xlfn.XLOOKUP($A43,Input_Raw!$A:$A,Input_Raw!EQ:EQ),"")</f>
        <v>7.4388794232358117</v>
      </c>
      <c r="H43" s="243">
        <f>IFERROR(_xlfn.XLOOKUP($A43,Input_Raw!$A:$A,Input_Raw!ER:ER),"")</f>
        <v>1.3908009705004567</v>
      </c>
      <c r="I43" s="243">
        <f>IFERROR(_xlfn.XLOOKUP($A43,Input_Raw!$A:$A,Input_Raw!EO:EO),"")</f>
        <v>7.0611181986232401</v>
      </c>
      <c r="J43" s="243">
        <f>IFERROR(_xlfn.XLOOKUP($A43,Input_Raw!$A:$A,Input_Raw!EP:EP),"")</f>
        <v>1.3832428429612134</v>
      </c>
      <c r="K43" s="243">
        <f>IFERROR(_xlfn.XLOOKUP($A43,Input_Raw!$A:$A,Input_Raw!$DR:$DR),"")</f>
        <v>29.288016528925606</v>
      </c>
      <c r="L43" s="243">
        <f>IFERROR(_xlfn.XLOOKUP($A43,Input_Raw!$A:$A,Input_Raw!$DT:$DT),"")</f>
        <v>54.285328333333318</v>
      </c>
      <c r="M43" s="243">
        <f>IFERROR(_xlfn.XLOOKUP($A43,Input_Raw!$A:$A,Input_Raw!$DZ:$DZ),"")</f>
        <v>2</v>
      </c>
      <c r="N43" s="243">
        <f>IFERROR(_xlfn.XLOOKUP($A43,Input_Raw!$A:$A,Input_Raw!$EB:$EB),"")</f>
        <v>5</v>
      </c>
      <c r="O43" s="244">
        <f>IFERROR(1-SUMIF(Plant_BD!$B:$B,$A43,Plant_BD!$AL:$AL)/($AA43+SUMIF(Plant_BD!$B:$B,$A43,Plant_BD!$AL:$AL)),"")</f>
        <v>0.99561886557779045</v>
      </c>
      <c r="P43" s="244"/>
      <c r="Q43" s="245"/>
      <c r="R43" s="244">
        <f>IFERROR(1-SUMIF(Grid_BD!$B:$B,$A43,Grid_BD!$W:$W)/($AA43+SUMIF(Grid_BD!$B:$B,$A43,Grid_BD!$W:$W)),"")</f>
        <v>1</v>
      </c>
      <c r="S43" s="240"/>
      <c r="T43" s="245"/>
      <c r="U43" s="246">
        <f t="shared" si="6"/>
        <v>0.78773261181173315</v>
      </c>
      <c r="V43" s="246" t="str">
        <f>IFERROR(_xlfn.XLOOKUP($A43,Input_Raw!$A:$A,Input_Raw!$GL:$GL),"")</f>
        <v/>
      </c>
      <c r="W43" s="247">
        <f t="shared" si="7"/>
        <v>0.18388310185185128</v>
      </c>
      <c r="X43" s="239">
        <f>IFERROR(_xlfn.XLOOKUP($A43,Input_Raw!$A:$A,Input_Raw!$EN:$EN),"")</f>
        <v>896494</v>
      </c>
      <c r="Y43" s="239">
        <f>IFERROR(_xlfn.XLOOKUP($A43,Input_Raw!$A:$A,Input_Raw!GE:GE),"")</f>
        <v>850324.99999998789</v>
      </c>
      <c r="Z43" s="239"/>
      <c r="AA43" s="239">
        <f>IFERROR(_xlfn.XLOOKUP($A43,Input_Raw!$A:$A,Input_Raw!$GF:$GF),"")</f>
        <v>857924.99999999732</v>
      </c>
      <c r="AB43" s="239">
        <f>IFERROR(_xlfn.XLOOKUP($A43,Input_Raw!$A:$A,Input_Raw!GG:GG),"")</f>
        <v>154.24</v>
      </c>
      <c r="AC43" s="248">
        <f>IFERROR(_xlfn.XLOOKUP($D43,'Modelling New'!$D:$D,'Modelling New'!P:P),"")</f>
        <v>6.3322580645161297</v>
      </c>
      <c r="AD43" s="239">
        <f>IFERROR(_xlfn.XLOOKUP($D43,'Modelling New'!$D:$D,'Modelling New'!$T:$T)*1000,"")</f>
        <v>951953.88874759083</v>
      </c>
      <c r="AE43" s="249">
        <f>IFERROR(_xlfn.XLOOKUP($D43,'Modelling New'!$D:$D,'Modelling New'!$O:$O),"")</f>
        <v>0.77332321169976126</v>
      </c>
      <c r="AF43" s="249">
        <f>IFERROR(_xlfn.XLOOKUP($D43,'Modelling New'!$D:$D,'Modelling New'!W:W),"")</f>
        <v>0.20403675599013862</v>
      </c>
      <c r="AG43" s="249">
        <f>IFERROR(_xlfn.XLOOKUP($D43,'Modelling New'!$D:$D,'Modelling New'!$AE:$AE),"")</f>
        <v>0.995</v>
      </c>
      <c r="AH43" s="249">
        <f>IFERROR(_xlfn.XLOOKUP($D43,'Modelling New'!$D:$D,'Modelling New'!$AF:$AF),"")</f>
        <v>0.995</v>
      </c>
      <c r="AI43" s="240"/>
      <c r="AJ43" s="240"/>
      <c r="AK43" s="240"/>
      <c r="AL43" s="240"/>
      <c r="AM43" s="240"/>
      <c r="AN43" s="250"/>
      <c r="AO43" s="247"/>
      <c r="AP43" s="247"/>
      <c r="AQ43" s="247"/>
      <c r="AR43" s="239">
        <f>_xlfn.XLOOKUP($D43,'Modelling New'!$D:$D,'Modelling New'!$N:$N)</f>
        <v>194.4</v>
      </c>
      <c r="AS43" s="239">
        <f t="shared" si="8"/>
        <v>755295.10185405554</v>
      </c>
    </row>
    <row r="44" spans="1:45">
      <c r="A44" s="238">
        <f t="shared" si="9"/>
        <v>45787</v>
      </c>
      <c r="B44" s="239">
        <f>YEAR(Daily_KPI[[#This Row],[Date]])+IF(MONTH(Daily_KPI[[#This Row],[Date]])&gt;=4,1,0)</f>
        <v>2026</v>
      </c>
      <c r="C44" s="240">
        <f>YEAR(Daily_KPI[[#This Row],[Date]])</f>
        <v>2025</v>
      </c>
      <c r="D44" s="241">
        <f>Daily_KPI[[#This Row],[Date]]-DAY(Daily_KPI[[#This Row],[Date]])+1</f>
        <v>45778</v>
      </c>
      <c r="E44" s="240">
        <f t="shared" si="5"/>
        <v>31</v>
      </c>
      <c r="F44" s="242">
        <f>IFERROR(_xlfn.XLOOKUP($A44,Input_Raw!$A:$A,Input_Raw!$GD:$GD),"")</f>
        <v>12.033333333333333</v>
      </c>
      <c r="G44" s="243">
        <f>IFERROR(_xlfn.XLOOKUP($A44,Input_Raw!$A:$A,Input_Raw!EQ:EQ),"")</f>
        <v>6.3178498774213754</v>
      </c>
      <c r="H44" s="243">
        <f>IFERROR(_xlfn.XLOOKUP($A44,Input_Raw!$A:$A,Input_Raw!ER:ER),"")</f>
        <v>1.2098384068695243</v>
      </c>
      <c r="I44" s="243">
        <f>IFERROR(_xlfn.XLOOKUP($A44,Input_Raw!$A:$A,Input_Raw!EO:EO),"")</f>
        <v>6.0886709079092443</v>
      </c>
      <c r="J44" s="243">
        <f>IFERROR(_xlfn.XLOOKUP($A44,Input_Raw!$A:$A,Input_Raw!EP:EP),"")</f>
        <v>1.2119587928636051</v>
      </c>
      <c r="K44" s="243">
        <f>IFERROR(_xlfn.XLOOKUP($A44,Input_Raw!$A:$A,Input_Raw!$DR:$DR),"")</f>
        <v>29.561894882434352</v>
      </c>
      <c r="L44" s="243">
        <f>IFERROR(_xlfn.XLOOKUP($A44,Input_Raw!$A:$A,Input_Raw!$DT:$DT),"")</f>
        <v>51.92656200553251</v>
      </c>
      <c r="M44" s="243">
        <f>IFERROR(_xlfn.XLOOKUP($A44,Input_Raw!$A:$A,Input_Raw!$DZ:$DZ),"")</f>
        <v>2.8</v>
      </c>
      <c r="N44" s="243">
        <f>IFERROR(_xlfn.XLOOKUP($A44,Input_Raw!$A:$A,Input_Raw!$EB:$EB),"")</f>
        <v>5.8</v>
      </c>
      <c r="O44" s="244">
        <f>IFERROR(1-SUMIF(Plant_BD!$B:$B,$A44,Plant_BD!$AL:$AL)/($AA44+SUMIF(Plant_BD!$B:$B,$A44,Plant_BD!$AL:$AL)),"")</f>
        <v>0.99883889789756741</v>
      </c>
      <c r="P44" s="244"/>
      <c r="Q44" s="245"/>
      <c r="R44" s="244">
        <f>IFERROR(1-SUMIF(Grid_BD!$B:$B,$A44,Grid_BD!$W:$W)/($AA44+SUMIF(Grid_BD!$B:$B,$A44,Grid_BD!$W:$W)),"")</f>
        <v>1</v>
      </c>
      <c r="S44" s="240"/>
      <c r="T44" s="245"/>
      <c r="U44" s="246">
        <f t="shared" si="6"/>
        <v>0.80573061888851216</v>
      </c>
      <c r="V44" s="246" t="str">
        <f>IFERROR(_xlfn.XLOOKUP($A44,Input_Raw!$A:$A,Input_Raw!$GL:$GL),"")</f>
        <v/>
      </c>
      <c r="W44" s="247">
        <f t="shared" si="7"/>
        <v>0.16218171296296363</v>
      </c>
      <c r="X44" s="239">
        <f>IFERROR(_xlfn.XLOOKUP($A44,Input_Raw!$A:$A,Input_Raw!$EN:$EN),"")</f>
        <v>787027</v>
      </c>
      <c r="Y44" s="239">
        <f>IFERROR(_xlfn.XLOOKUP($A44,Input_Raw!$A:$A,Input_Raw!GE:GE),"")</f>
        <v>749875.0000000752</v>
      </c>
      <c r="Z44" s="239"/>
      <c r="AA44" s="239">
        <f>IFERROR(_xlfn.XLOOKUP($A44,Input_Raw!$A:$A,Input_Raw!$GF:$GF),"")</f>
        <v>756675.00000000314</v>
      </c>
      <c r="AB44" s="239">
        <f>IFERROR(_xlfn.XLOOKUP($A44,Input_Raw!$A:$A,Input_Raw!GG:GG),"")</f>
        <v>154.24</v>
      </c>
      <c r="AC44" s="248">
        <f>IFERROR(_xlfn.XLOOKUP($D44,'Modelling New'!$D:$D,'Modelling New'!P:P),"")</f>
        <v>6.3322580645161297</v>
      </c>
      <c r="AD44" s="239">
        <f>IFERROR(_xlfn.XLOOKUP($D44,'Modelling New'!$D:$D,'Modelling New'!$T:$T)*1000,"")</f>
        <v>951953.88874759083</v>
      </c>
      <c r="AE44" s="249">
        <f>IFERROR(_xlfn.XLOOKUP($D44,'Modelling New'!$D:$D,'Modelling New'!$O:$O),"")</f>
        <v>0.77332321169976126</v>
      </c>
      <c r="AF44" s="249">
        <f>IFERROR(_xlfn.XLOOKUP($D44,'Modelling New'!$D:$D,'Modelling New'!W:W),"")</f>
        <v>0.20403675599013862</v>
      </c>
      <c r="AG44" s="249">
        <f>IFERROR(_xlfn.XLOOKUP($D44,'Modelling New'!$D:$D,'Modelling New'!$AE:$AE),"")</f>
        <v>0.995</v>
      </c>
      <c r="AH44" s="249">
        <f>IFERROR(_xlfn.XLOOKUP($D44,'Modelling New'!$D:$D,'Modelling New'!$AF:$AF),"")</f>
        <v>0.995</v>
      </c>
      <c r="AI44" s="240"/>
      <c r="AJ44" s="240"/>
      <c r="AK44" s="240"/>
      <c r="AL44" s="240"/>
      <c r="AM44" s="240"/>
      <c r="AN44" s="250"/>
      <c r="AO44" s="247"/>
      <c r="AP44" s="247"/>
      <c r="AQ44" s="247"/>
      <c r="AR44" s="239">
        <f>_xlfn.XLOOKUP($D44,'Modelling New'!$D:$D,'Modelling New'!$N:$N)</f>
        <v>194.4</v>
      </c>
      <c r="AS44" s="239">
        <f t="shared" si="8"/>
        <v>755295.10185405554</v>
      </c>
    </row>
    <row r="45" spans="1:45">
      <c r="A45" s="238">
        <f t="shared" si="9"/>
        <v>45788</v>
      </c>
      <c r="B45" s="239">
        <f>YEAR(Daily_KPI[[#This Row],[Date]])+IF(MONTH(Daily_KPI[[#This Row],[Date]])&gt;=4,1,0)</f>
        <v>2026</v>
      </c>
      <c r="C45" s="240">
        <f>YEAR(Daily_KPI[[#This Row],[Date]])</f>
        <v>2025</v>
      </c>
      <c r="D45" s="241">
        <f>Daily_KPI[[#This Row],[Date]]-DAY(Daily_KPI[[#This Row],[Date]])+1</f>
        <v>45778</v>
      </c>
      <c r="E45" s="240">
        <f t="shared" si="5"/>
        <v>31</v>
      </c>
      <c r="F45" s="242">
        <f>IFERROR(_xlfn.XLOOKUP($A45,Input_Raw!$A:$A,Input_Raw!$GD:$GD),"")</f>
        <v>11.916666666666666</v>
      </c>
      <c r="G45" s="243">
        <f>IFERROR(_xlfn.XLOOKUP($A45,Input_Raw!$A:$A,Input_Raw!EQ:EQ),"")</f>
        <v>6.1348474779452644</v>
      </c>
      <c r="H45" s="243">
        <f>IFERROR(_xlfn.XLOOKUP($A45,Input_Raw!$A:$A,Input_Raw!ER:ER),"")</f>
        <v>1.2007072558193665</v>
      </c>
      <c r="I45" s="243">
        <f>IFERROR(_xlfn.XLOOKUP($A45,Input_Raw!$A:$A,Input_Raw!EO:EO),"")</f>
        <v>5.8217677175795686</v>
      </c>
      <c r="J45" s="243">
        <f>IFERROR(_xlfn.XLOOKUP($A45,Input_Raw!$A:$A,Input_Raw!EP:EP),"")</f>
        <v>1.140646095630971</v>
      </c>
      <c r="K45" s="243">
        <f>IFERROR(_xlfn.XLOOKUP($A45,Input_Raw!$A:$A,Input_Raw!$DR:$DR),"")</f>
        <v>29.77814245810054</v>
      </c>
      <c r="L45" s="243">
        <f>IFERROR(_xlfn.XLOOKUP($A45,Input_Raw!$A:$A,Input_Raw!$DT:$DT),"")</f>
        <v>51.814434860335176</v>
      </c>
      <c r="M45" s="243">
        <f>IFERROR(_xlfn.XLOOKUP($A45,Input_Raw!$A:$A,Input_Raw!$DZ:$DZ),"")</f>
        <v>2.7</v>
      </c>
      <c r="N45" s="243">
        <f>IFERROR(_xlfn.XLOOKUP($A45,Input_Raw!$A:$A,Input_Raw!$EB:$EB),"")</f>
        <v>8.3000000000000007</v>
      </c>
      <c r="O45" s="244">
        <f>IFERROR(1-SUMIF(Plant_BD!$B:$B,$A45,Plant_BD!$AL:$AL)/($AA45+SUMIF(Plant_BD!$B:$B,$A45,Plant_BD!$AL:$AL)),"")</f>
        <v>0.99815122105967846</v>
      </c>
      <c r="P45" s="244"/>
      <c r="Q45" s="245"/>
      <c r="R45" s="244">
        <f>IFERROR(1-SUMIF(Grid_BD!$B:$B,$A45,Grid_BD!$W:$W)/($AA45+SUMIF(Grid_BD!$B:$B,$A45,Grid_BD!$W:$W)),"")</f>
        <v>1</v>
      </c>
      <c r="S45" s="240"/>
      <c r="T45" s="245"/>
      <c r="U45" s="246">
        <f t="shared" si="6"/>
        <v>0.78929832611619422</v>
      </c>
      <c r="V45" s="246" t="str">
        <f>IFERROR(_xlfn.XLOOKUP($A45,Input_Raw!$A:$A,Input_Raw!$GL:$GL),"")</f>
        <v/>
      </c>
      <c r="W45" s="247">
        <f t="shared" si="7"/>
        <v>0.15190972222222318</v>
      </c>
      <c r="X45" s="239">
        <f>IFERROR(_xlfn.XLOOKUP($A45,Input_Raw!$A:$A,Input_Raw!$EN:$EN),"")</f>
        <v>736306</v>
      </c>
      <c r="Y45" s="239">
        <f>IFERROR(_xlfn.XLOOKUP($A45,Input_Raw!$A:$A,Input_Raw!GE:GE),"")</f>
        <v>701149.9999999404</v>
      </c>
      <c r="Z45" s="239"/>
      <c r="AA45" s="239">
        <f>IFERROR(_xlfn.XLOOKUP($A45,Input_Raw!$A:$A,Input_Raw!$GF:$GF),"")</f>
        <v>708750.00000000442</v>
      </c>
      <c r="AB45" s="239">
        <f>IFERROR(_xlfn.XLOOKUP($A45,Input_Raw!$A:$A,Input_Raw!GG:GG),"")</f>
        <v>154.24</v>
      </c>
      <c r="AC45" s="248">
        <f>IFERROR(_xlfn.XLOOKUP($D45,'Modelling New'!$D:$D,'Modelling New'!P:P),"")</f>
        <v>6.3322580645161297</v>
      </c>
      <c r="AD45" s="239">
        <f>IFERROR(_xlfn.XLOOKUP($D45,'Modelling New'!$D:$D,'Modelling New'!$T:$T)*1000,"")</f>
        <v>951953.88874759083</v>
      </c>
      <c r="AE45" s="249">
        <f>IFERROR(_xlfn.XLOOKUP($D45,'Modelling New'!$D:$D,'Modelling New'!$O:$O),"")</f>
        <v>0.77332321169976126</v>
      </c>
      <c r="AF45" s="249">
        <f>IFERROR(_xlfn.XLOOKUP($D45,'Modelling New'!$D:$D,'Modelling New'!W:W),"")</f>
        <v>0.20403675599013862</v>
      </c>
      <c r="AG45" s="249">
        <f>IFERROR(_xlfn.XLOOKUP($D45,'Modelling New'!$D:$D,'Modelling New'!$AE:$AE),"")</f>
        <v>0.995</v>
      </c>
      <c r="AH45" s="249">
        <f>IFERROR(_xlfn.XLOOKUP($D45,'Modelling New'!$D:$D,'Modelling New'!$AF:$AF),"")</f>
        <v>0.995</v>
      </c>
      <c r="AI45" s="240"/>
      <c r="AJ45" s="240"/>
      <c r="AK45" s="240"/>
      <c r="AL45" s="240"/>
      <c r="AM45" s="240"/>
      <c r="AN45" s="250"/>
      <c r="AO45" s="247"/>
      <c r="AP45" s="247"/>
      <c r="AQ45" s="247"/>
      <c r="AR45" s="239">
        <f>_xlfn.XLOOKUP($D45,'Modelling New'!$D:$D,'Modelling New'!$N:$N)</f>
        <v>194.4</v>
      </c>
      <c r="AS45" s="239">
        <f t="shared" si="8"/>
        <v>755295.10185405554</v>
      </c>
    </row>
    <row r="46" spans="1:45">
      <c r="A46" s="238">
        <f t="shared" si="9"/>
        <v>45789</v>
      </c>
      <c r="B46" s="239">
        <f>YEAR(Daily_KPI[[#This Row],[Date]])+IF(MONTH(Daily_KPI[[#This Row],[Date]])&gt;=4,1,0)</f>
        <v>2026</v>
      </c>
      <c r="C46" s="240">
        <f>YEAR(Daily_KPI[[#This Row],[Date]])</f>
        <v>2025</v>
      </c>
      <c r="D46" s="241">
        <f>Daily_KPI[[#This Row],[Date]]-DAY(Daily_KPI[[#This Row],[Date]])+1</f>
        <v>45778</v>
      </c>
      <c r="E46" s="240">
        <f t="shared" si="5"/>
        <v>31</v>
      </c>
      <c r="F46" s="242">
        <f>IFERROR(_xlfn.XLOOKUP($A46,Input_Raw!$A:$A,Input_Raw!$GD:$GD),"")</f>
        <v>11.983333333333334</v>
      </c>
      <c r="G46" s="243">
        <f>IFERROR(_xlfn.XLOOKUP($A46,Input_Raw!$A:$A,Input_Raw!EQ:EQ),"")</f>
        <v>6.9011720998737323</v>
      </c>
      <c r="H46" s="243">
        <f>IFERROR(_xlfn.XLOOKUP($A46,Input_Raw!$A:$A,Input_Raw!ER:ER),"")</f>
        <v>1.3520131360000001</v>
      </c>
      <c r="I46" s="243">
        <f>IFERROR(_xlfn.XLOOKUP($A46,Input_Raw!$A:$A,Input_Raw!EO:EO),"")</f>
        <v>5.9560300079709618</v>
      </c>
      <c r="J46" s="243">
        <f>IFERROR(_xlfn.XLOOKUP($A46,Input_Raw!$A:$A,Input_Raw!EP:EP),"")</f>
        <v>1.2936515336008765</v>
      </c>
      <c r="K46" s="243">
        <f>IFERROR(_xlfn.XLOOKUP($A46,Input_Raw!$A:$A,Input_Raw!$DR:$DR),"")</f>
        <v>30.67035868</v>
      </c>
      <c r="L46" s="243">
        <f>IFERROR(_xlfn.XLOOKUP($A46,Input_Raw!$A:$A,Input_Raw!$DT:$DT),"")</f>
        <v>54.932055599999998</v>
      </c>
      <c r="M46" s="243">
        <f>IFERROR(_xlfn.XLOOKUP($A46,Input_Raw!$A:$A,Input_Raw!$DZ:$DZ),"")</f>
        <v>2.9</v>
      </c>
      <c r="N46" s="243">
        <f>IFERROR(_xlfn.XLOOKUP($A46,Input_Raw!$A:$A,Input_Raw!$EB:$EB),"")</f>
        <v>7.6</v>
      </c>
      <c r="O46" s="244">
        <f>IFERROR(1-SUMIF(Plant_BD!$B:$B,$A46,Plant_BD!$AL:$AL)/($AA46+SUMIF(Plant_BD!$B:$B,$A46,Plant_BD!$AL:$AL)),"")</f>
        <v>0.99813915528540353</v>
      </c>
      <c r="P46" s="244"/>
      <c r="Q46" s="245"/>
      <c r="R46" s="244">
        <f>IFERROR(1-SUMIF(Grid_BD!$B:$B,$A46,Grid_BD!$W:$W)/($AA46+SUMIF(Grid_BD!$B:$B,$A46,Grid_BD!$W:$W)),"")</f>
        <v>1</v>
      </c>
      <c r="S46" s="240"/>
      <c r="T46" s="245"/>
      <c r="U46" s="246">
        <f t="shared" si="6"/>
        <v>0.74089046119587953</v>
      </c>
      <c r="V46" s="246" t="str">
        <f>IFERROR(_xlfn.XLOOKUP($A46,Input_Raw!$A:$A,Input_Raw!$GL:$GL),"")</f>
        <v/>
      </c>
      <c r="W46" s="247">
        <f t="shared" si="7"/>
        <v>0.14588155864197627</v>
      </c>
      <c r="X46" s="239">
        <f>IFERROR(_xlfn.XLOOKUP($A46,Input_Raw!$A:$A,Input_Raw!$EN:$EN),"")</f>
        <v>701638</v>
      </c>
      <c r="Y46" s="239">
        <f>IFERROR(_xlfn.XLOOKUP($A46,Input_Raw!$A:$A,Input_Raw!GE:GE),"")</f>
        <v>674225.00000004296</v>
      </c>
      <c r="Z46" s="239"/>
      <c r="AA46" s="239">
        <f>IFERROR(_xlfn.XLOOKUP($A46,Input_Raw!$A:$A,Input_Raw!$GF:$GF),"")</f>
        <v>680625.00000000454</v>
      </c>
      <c r="AB46" s="239">
        <f>IFERROR(_xlfn.XLOOKUP($A46,Input_Raw!$A:$A,Input_Raw!GG:GG),"")</f>
        <v>154.24</v>
      </c>
      <c r="AC46" s="248">
        <f>IFERROR(_xlfn.XLOOKUP($D46,'Modelling New'!$D:$D,'Modelling New'!P:P),"")</f>
        <v>6.3322580645161297</v>
      </c>
      <c r="AD46" s="239">
        <f>IFERROR(_xlfn.XLOOKUP($D46,'Modelling New'!$D:$D,'Modelling New'!$T:$T)*1000,"")</f>
        <v>951953.88874759083</v>
      </c>
      <c r="AE46" s="249">
        <f>IFERROR(_xlfn.XLOOKUP($D46,'Modelling New'!$D:$D,'Modelling New'!$O:$O),"")</f>
        <v>0.77332321169976126</v>
      </c>
      <c r="AF46" s="249">
        <f>IFERROR(_xlfn.XLOOKUP($D46,'Modelling New'!$D:$D,'Modelling New'!W:W),"")</f>
        <v>0.20403675599013862</v>
      </c>
      <c r="AG46" s="249">
        <f>IFERROR(_xlfn.XLOOKUP($D46,'Modelling New'!$D:$D,'Modelling New'!$AE:$AE),"")</f>
        <v>0.995</v>
      </c>
      <c r="AH46" s="249">
        <f>IFERROR(_xlfn.XLOOKUP($D46,'Modelling New'!$D:$D,'Modelling New'!$AF:$AF),"")</f>
        <v>0.995</v>
      </c>
      <c r="AI46" s="240"/>
      <c r="AJ46" s="240"/>
      <c r="AK46" s="240"/>
      <c r="AL46" s="240"/>
      <c r="AM46" s="240"/>
      <c r="AN46" s="250"/>
      <c r="AO46" s="247"/>
      <c r="AP46" s="247"/>
      <c r="AQ46" s="247"/>
      <c r="AR46" s="239">
        <f>_xlfn.XLOOKUP($D46,'Modelling New'!$D:$D,'Modelling New'!$N:$N)</f>
        <v>194.4</v>
      </c>
      <c r="AS46" s="239">
        <f t="shared" si="8"/>
        <v>755295.10185405554</v>
      </c>
    </row>
    <row r="47" spans="1:45">
      <c r="A47" s="238">
        <f t="shared" si="9"/>
        <v>45790</v>
      </c>
      <c r="B47" s="239">
        <f>YEAR(Daily_KPI[[#This Row],[Date]])+IF(MONTH(Daily_KPI[[#This Row],[Date]])&gt;=4,1,0)</f>
        <v>2026</v>
      </c>
      <c r="C47" s="240">
        <f>YEAR(Daily_KPI[[#This Row],[Date]])</f>
        <v>2025</v>
      </c>
      <c r="D47" s="241">
        <f>Daily_KPI[[#This Row],[Date]]-DAY(Daily_KPI[[#This Row],[Date]])+1</f>
        <v>45778</v>
      </c>
      <c r="E47" s="240">
        <f t="shared" si="5"/>
        <v>31</v>
      </c>
      <c r="F47" s="242">
        <f>IFERROR(_xlfn.XLOOKUP($A47,Input_Raw!$A:$A,Input_Raw!$GD:$GD),"")</f>
        <v>10.85</v>
      </c>
      <c r="G47" s="243">
        <f>IFERROR(_xlfn.XLOOKUP($A47,Input_Raw!$A:$A,Input_Raw!EQ:EQ),"")</f>
        <v>5.4713089378355093</v>
      </c>
      <c r="H47" s="243">
        <f>IFERROR(_xlfn.XLOOKUP($A47,Input_Raw!$A:$A,Input_Raw!ER:ER),"")</f>
        <v>0.99038978059815885</v>
      </c>
      <c r="I47" s="243">
        <f>IFERROR(_xlfn.XLOOKUP($A47,Input_Raw!$A:$A,Input_Raw!EO:EO),"")</f>
        <v>5.1129912620571067</v>
      </c>
      <c r="J47" s="243">
        <f>IFERROR(_xlfn.XLOOKUP($A47,Input_Raw!$A:$A,Input_Raw!EP:EP),"")</f>
        <v>0.96363786009470986</v>
      </c>
      <c r="K47" s="243">
        <f>IFERROR(_xlfn.XLOOKUP($A47,Input_Raw!$A:$A,Input_Raw!$DR:$DR),"")</f>
        <v>27.96012269938651</v>
      </c>
      <c r="L47" s="243">
        <f>IFERROR(_xlfn.XLOOKUP($A47,Input_Raw!$A:$A,Input_Raw!$DT:$DT),"")</f>
        <v>49.085145398772994</v>
      </c>
      <c r="M47" s="243">
        <f>IFERROR(_xlfn.XLOOKUP($A47,Input_Raw!$A:$A,Input_Raw!$DZ:$DZ),"")</f>
        <v>3</v>
      </c>
      <c r="N47" s="243">
        <f>IFERROR(_xlfn.XLOOKUP($A47,Input_Raw!$A:$A,Input_Raw!$EB:$EB),"")</f>
        <v>9.6</v>
      </c>
      <c r="O47" s="244">
        <f>IFERROR(1-SUMIF(Plant_BD!$B:$B,$A47,Plant_BD!$AL:$AL)/($AA47+SUMIF(Plant_BD!$B:$B,$A47,Plant_BD!$AL:$AL)),"")</f>
        <v>0.98829101141817388</v>
      </c>
      <c r="P47" s="244"/>
      <c r="Q47" s="245"/>
      <c r="R47" s="244">
        <f>IFERROR(1-SUMIF(Grid_BD!$B:$B,$A47,Grid_BD!$W:$W)/($AA47+SUMIF(Grid_BD!$B:$B,$A47,Grid_BD!$W:$W)),"")</f>
        <v>0.99908017708222707</v>
      </c>
      <c r="S47" s="240"/>
      <c r="T47" s="245"/>
      <c r="U47" s="246">
        <f t="shared" si="6"/>
        <v>0.82139511539632271</v>
      </c>
      <c r="V47" s="246" t="str">
        <f>IFERROR(_xlfn.XLOOKUP($A47,Input_Raw!$A:$A,Input_Raw!$GL:$GL),"")</f>
        <v/>
      </c>
      <c r="W47" s="247">
        <f t="shared" si="7"/>
        <v>0.13884066358024511</v>
      </c>
      <c r="X47" s="239">
        <f>IFERROR(_xlfn.XLOOKUP($A47,Input_Raw!$A:$A,Input_Raw!$EN:$EN),"")</f>
        <v>674790</v>
      </c>
      <c r="Y47" s="239">
        <f>IFERROR(_xlfn.XLOOKUP($A47,Input_Raw!$A:$A,Input_Raw!GE:GE),"")</f>
        <v>639974.99999994354</v>
      </c>
      <c r="Z47" s="239"/>
      <c r="AA47" s="239">
        <f>IFERROR(_xlfn.XLOOKUP($A47,Input_Raw!$A:$A,Input_Raw!$GF:$GF),"")</f>
        <v>647774.9999999915</v>
      </c>
      <c r="AB47" s="239">
        <f>IFERROR(_xlfn.XLOOKUP($A47,Input_Raw!$A:$A,Input_Raw!GG:GG),"")</f>
        <v>154.24</v>
      </c>
      <c r="AC47" s="248">
        <f>IFERROR(_xlfn.XLOOKUP($D47,'Modelling New'!$D:$D,'Modelling New'!P:P),"")</f>
        <v>6.3322580645161297</v>
      </c>
      <c r="AD47" s="239">
        <f>IFERROR(_xlfn.XLOOKUP($D47,'Modelling New'!$D:$D,'Modelling New'!$T:$T)*1000,"")</f>
        <v>951953.88874759083</v>
      </c>
      <c r="AE47" s="249">
        <f>IFERROR(_xlfn.XLOOKUP($D47,'Modelling New'!$D:$D,'Modelling New'!$O:$O),"")</f>
        <v>0.77332321169976126</v>
      </c>
      <c r="AF47" s="249">
        <f>IFERROR(_xlfn.XLOOKUP($D47,'Modelling New'!$D:$D,'Modelling New'!W:W),"")</f>
        <v>0.20403675599013862</v>
      </c>
      <c r="AG47" s="249">
        <f>IFERROR(_xlfn.XLOOKUP($D47,'Modelling New'!$D:$D,'Modelling New'!$AE:$AE),"")</f>
        <v>0.995</v>
      </c>
      <c r="AH47" s="249">
        <f>IFERROR(_xlfn.XLOOKUP($D47,'Modelling New'!$D:$D,'Modelling New'!$AF:$AF),"")</f>
        <v>0.995</v>
      </c>
      <c r="AI47" s="240"/>
      <c r="AJ47" s="240"/>
      <c r="AK47" s="240"/>
      <c r="AL47" s="240"/>
      <c r="AM47" s="240"/>
      <c r="AN47" s="250"/>
      <c r="AO47" s="247"/>
      <c r="AP47" s="247"/>
      <c r="AQ47" s="247"/>
      <c r="AR47" s="239">
        <f>_xlfn.XLOOKUP($D47,'Modelling New'!$D:$D,'Modelling New'!$N:$N)</f>
        <v>194.4</v>
      </c>
      <c r="AS47" s="239">
        <f t="shared" si="8"/>
        <v>755295.10185405554</v>
      </c>
    </row>
    <row r="48" spans="1:45">
      <c r="A48" s="238">
        <f t="shared" si="9"/>
        <v>45791</v>
      </c>
      <c r="B48" s="239">
        <f>YEAR(Daily_KPI[[#This Row],[Date]])+IF(MONTH(Daily_KPI[[#This Row],[Date]])&gt;=4,1,0)</f>
        <v>2026</v>
      </c>
      <c r="C48" s="240">
        <f>YEAR(Daily_KPI[[#This Row],[Date]])</f>
        <v>2025</v>
      </c>
      <c r="D48" s="241">
        <f>Daily_KPI[[#This Row],[Date]]-DAY(Daily_KPI[[#This Row],[Date]])+1</f>
        <v>45778</v>
      </c>
      <c r="E48" s="240">
        <f t="shared" si="5"/>
        <v>31</v>
      </c>
      <c r="F48" s="242">
        <f>IFERROR(_xlfn.XLOOKUP($A48,Input_Raw!$A:$A,Input_Raw!$GD:$GD),"")</f>
        <v>12.066666666666666</v>
      </c>
      <c r="G48" s="243">
        <f>IFERROR(_xlfn.XLOOKUP($A48,Input_Raw!$A:$A,Input_Raw!EQ:EQ),"")</f>
        <v>6.4930897021411527</v>
      </c>
      <c r="H48" s="243">
        <f>IFERROR(_xlfn.XLOOKUP($A48,Input_Raw!$A:$A,Input_Raw!ER:ER),"")</f>
        <v>1.2446678621609184</v>
      </c>
      <c r="I48" s="243">
        <f>IFERROR(_xlfn.XLOOKUP($A48,Input_Raw!$A:$A,Input_Raw!EO:EO),"")</f>
        <v>6.5238269945046845</v>
      </c>
      <c r="J48" s="243">
        <f>IFERROR(_xlfn.XLOOKUP($A48,Input_Raw!$A:$A,Input_Raw!EP:EP),"")</f>
        <v>1.2692656429588962</v>
      </c>
      <c r="K48" s="243">
        <f>IFERROR(_xlfn.XLOOKUP($A48,Input_Raw!$A:$A,Input_Raw!$DR:$DR),"")</f>
        <v>30.216124137931043</v>
      </c>
      <c r="L48" s="243">
        <f>IFERROR(_xlfn.XLOOKUP($A48,Input_Raw!$A:$A,Input_Raw!$DT:$DT),"")</f>
        <v>52.600107172413857</v>
      </c>
      <c r="M48" s="243">
        <f>IFERROR(_xlfn.XLOOKUP($A48,Input_Raw!$A:$A,Input_Raw!$DZ:$DZ),"")</f>
        <v>2.2999999999999998</v>
      </c>
      <c r="N48" s="243">
        <f>IFERROR(_xlfn.XLOOKUP($A48,Input_Raw!$A:$A,Input_Raw!$EB:$EB),"")</f>
        <v>5.5</v>
      </c>
      <c r="O48" s="244">
        <f>IFERROR(1-SUMIF(Plant_BD!$B:$B,$A48,Plant_BD!$AL:$AL)/($AA48+SUMIF(Plant_BD!$B:$B,$A48,Plant_BD!$AL:$AL)),"")</f>
        <v>0.99695758053687977</v>
      </c>
      <c r="P48" s="244"/>
      <c r="Q48" s="245"/>
      <c r="R48" s="244">
        <f>IFERROR(1-SUMIF(Grid_BD!$B:$B,$A48,Grid_BD!$W:$W)/($AA48+SUMIF(Grid_BD!$B:$B,$A48,Grid_BD!$W:$W)),"")</f>
        <v>1</v>
      </c>
      <c r="S48" s="240"/>
      <c r="T48" s="245"/>
      <c r="U48" s="246">
        <f t="shared" si="6"/>
        <v>0.81079463413382735</v>
      </c>
      <c r="V48" s="246" t="str">
        <f>IFERROR(_xlfn.XLOOKUP($A48,Input_Raw!$A:$A,Input_Raw!$GL:$GL),"")</f>
        <v/>
      </c>
      <c r="W48" s="247">
        <f t="shared" si="7"/>
        <v>0.17486496913580202</v>
      </c>
      <c r="X48" s="239">
        <f>IFERROR(_xlfn.XLOOKUP($A48,Input_Raw!$A:$A,Input_Raw!$EN:$EN),"")</f>
        <v>849552</v>
      </c>
      <c r="Y48" s="239">
        <f>IFERROR(_xlfn.XLOOKUP($A48,Input_Raw!$A:$A,Input_Raw!GE:GE),"")</f>
        <v>811650.00000000081</v>
      </c>
      <c r="Z48" s="239"/>
      <c r="AA48" s="239">
        <f>IFERROR(_xlfn.XLOOKUP($A48,Input_Raw!$A:$A,Input_Raw!$GF:$GF),"")</f>
        <v>815849.9999999979</v>
      </c>
      <c r="AB48" s="239">
        <f>IFERROR(_xlfn.XLOOKUP($A48,Input_Raw!$A:$A,Input_Raw!GG:GG),"")</f>
        <v>154.24</v>
      </c>
      <c r="AC48" s="248">
        <f>IFERROR(_xlfn.XLOOKUP($D48,'Modelling New'!$D:$D,'Modelling New'!P:P),"")</f>
        <v>6.3322580645161297</v>
      </c>
      <c r="AD48" s="239">
        <f>IFERROR(_xlfn.XLOOKUP($D48,'Modelling New'!$D:$D,'Modelling New'!$T:$T)*1000,"")</f>
        <v>951953.88874759083</v>
      </c>
      <c r="AE48" s="249">
        <f>IFERROR(_xlfn.XLOOKUP($D48,'Modelling New'!$D:$D,'Modelling New'!$O:$O),"")</f>
        <v>0.77332321169976126</v>
      </c>
      <c r="AF48" s="249">
        <f>IFERROR(_xlfn.XLOOKUP($D48,'Modelling New'!$D:$D,'Modelling New'!W:W),"")</f>
        <v>0.20403675599013862</v>
      </c>
      <c r="AG48" s="249">
        <f>IFERROR(_xlfn.XLOOKUP($D48,'Modelling New'!$D:$D,'Modelling New'!$AE:$AE),"")</f>
        <v>0.995</v>
      </c>
      <c r="AH48" s="249">
        <f>IFERROR(_xlfn.XLOOKUP($D48,'Modelling New'!$D:$D,'Modelling New'!$AF:$AF),"")</f>
        <v>0.995</v>
      </c>
      <c r="AI48" s="240"/>
      <c r="AJ48" s="240"/>
      <c r="AK48" s="240"/>
      <c r="AL48" s="240"/>
      <c r="AM48" s="240"/>
      <c r="AN48" s="250"/>
      <c r="AO48" s="247"/>
      <c r="AP48" s="247"/>
      <c r="AQ48" s="247"/>
      <c r="AR48" s="239">
        <f>_xlfn.XLOOKUP($D48,'Modelling New'!$D:$D,'Modelling New'!$N:$N)</f>
        <v>194.4</v>
      </c>
      <c r="AS48" s="239">
        <f t="shared" si="8"/>
        <v>755295.10185405554</v>
      </c>
    </row>
    <row r="49" spans="1:45">
      <c r="A49" s="238">
        <f t="shared" si="9"/>
        <v>45792</v>
      </c>
      <c r="B49" s="239">
        <f>YEAR(Daily_KPI[[#This Row],[Date]])+IF(MONTH(Daily_KPI[[#This Row],[Date]])&gt;=4,1,0)</f>
        <v>2026</v>
      </c>
      <c r="C49" s="240">
        <f>YEAR(Daily_KPI[[#This Row],[Date]])</f>
        <v>2025</v>
      </c>
      <c r="D49" s="241">
        <f>Daily_KPI[[#This Row],[Date]]-DAY(Daily_KPI[[#This Row],[Date]])+1</f>
        <v>45778</v>
      </c>
      <c r="E49" s="240">
        <f t="shared" si="5"/>
        <v>31</v>
      </c>
      <c r="F49" s="242">
        <f>IFERROR(_xlfn.XLOOKUP($A49,Input_Raw!$A:$A,Input_Raw!$GD:$GD),"")</f>
        <v>10.55</v>
      </c>
      <c r="G49" s="243">
        <f>IFERROR(_xlfn.XLOOKUP($A49,Input_Raw!$A:$A,Input_Raw!EQ:EQ),"")</f>
        <v>3.0243331072261981</v>
      </c>
      <c r="H49" s="243">
        <f>IFERROR(_xlfn.XLOOKUP($A49,Input_Raw!$A:$A,Input_Raw!ER:ER),"")</f>
        <v>0.55662261114616285</v>
      </c>
      <c r="I49" s="243">
        <f>IFERROR(_xlfn.XLOOKUP($A49,Input_Raw!$A:$A,Input_Raw!EO:EO),"")</f>
        <v>2.8376300513135537</v>
      </c>
      <c r="J49" s="243">
        <f>IFERROR(_xlfn.XLOOKUP($A49,Input_Raw!$A:$A,Input_Raw!EP:EP),"")</f>
        <v>0.55243943875170631</v>
      </c>
      <c r="K49" s="243">
        <f>IFERROR(_xlfn.XLOOKUP($A49,Input_Raw!$A:$A,Input_Raw!$DR:$DR),"")</f>
        <v>27.684700315457359</v>
      </c>
      <c r="L49" s="243">
        <f>IFERROR(_xlfn.XLOOKUP($A49,Input_Raw!$A:$A,Input_Raw!$DT:$DT),"")</f>
        <v>42.856761529968445</v>
      </c>
      <c r="M49" s="243">
        <f>IFERROR(_xlfn.XLOOKUP($A49,Input_Raw!$A:$A,Input_Raw!$DZ:$DZ),"")</f>
        <v>2.6</v>
      </c>
      <c r="N49" s="243">
        <f>IFERROR(_xlfn.XLOOKUP($A49,Input_Raw!$A:$A,Input_Raw!$EB:$EB),"")</f>
        <v>6</v>
      </c>
      <c r="O49" s="244">
        <f>IFERROR(1-SUMIF(Plant_BD!$B:$B,$A49,Plant_BD!$AL:$AL)/($AA49+SUMIF(Plant_BD!$B:$B,$A49,Plant_BD!$AL:$AL)),"")</f>
        <v>0.99901360362632929</v>
      </c>
      <c r="P49" s="244"/>
      <c r="Q49" s="245"/>
      <c r="R49" s="244">
        <f>IFERROR(1-SUMIF(Grid_BD!$B:$B,$A49,Grid_BD!$W:$W)/($AA49+SUMIF(Grid_BD!$B:$B,$A49,Grid_BD!$W:$W)),"")</f>
        <v>1</v>
      </c>
      <c r="S49" s="240"/>
      <c r="T49" s="245"/>
      <c r="U49" s="246">
        <f t="shared" si="6"/>
        <v>0.87290586735054765</v>
      </c>
      <c r="V49" s="246" t="str">
        <f>IFERROR(_xlfn.XLOOKUP($A49,Input_Raw!$A:$A,Input_Raw!$GL:$GL),"")</f>
        <v/>
      </c>
      <c r="W49" s="247">
        <f t="shared" si="7"/>
        <v>8.1886574074074431E-2</v>
      </c>
      <c r="X49" s="239">
        <f>IFERROR(_xlfn.XLOOKUP($A49,Input_Raw!$A:$A,Input_Raw!$EN:$EN),"")</f>
        <v>388481</v>
      </c>
      <c r="Y49" s="239">
        <f>IFERROR(_xlfn.XLOOKUP($A49,Input_Raw!$A:$A,Input_Raw!GE:GE),"")</f>
        <v>375849.99999999005</v>
      </c>
      <c r="Z49" s="239"/>
      <c r="AA49" s="239">
        <f>IFERROR(_xlfn.XLOOKUP($A49,Input_Raw!$A:$A,Input_Raw!$GF:$GF),"")</f>
        <v>382050.00000000169</v>
      </c>
      <c r="AB49" s="239">
        <f>IFERROR(_xlfn.XLOOKUP($A49,Input_Raw!$A:$A,Input_Raw!GG:GG),"")</f>
        <v>154.24</v>
      </c>
      <c r="AC49" s="248">
        <f>IFERROR(_xlfn.XLOOKUP($D49,'Modelling New'!$D:$D,'Modelling New'!P:P),"")</f>
        <v>6.3322580645161297</v>
      </c>
      <c r="AD49" s="239">
        <f>IFERROR(_xlfn.XLOOKUP($D49,'Modelling New'!$D:$D,'Modelling New'!$T:$T)*1000,"")</f>
        <v>951953.88874759083</v>
      </c>
      <c r="AE49" s="249">
        <f>IFERROR(_xlfn.XLOOKUP($D49,'Modelling New'!$D:$D,'Modelling New'!$O:$O),"")</f>
        <v>0.77332321169976126</v>
      </c>
      <c r="AF49" s="249">
        <f>IFERROR(_xlfn.XLOOKUP($D49,'Modelling New'!$D:$D,'Modelling New'!W:W),"")</f>
        <v>0.20403675599013862</v>
      </c>
      <c r="AG49" s="249">
        <f>IFERROR(_xlfn.XLOOKUP($D49,'Modelling New'!$D:$D,'Modelling New'!$AE:$AE),"")</f>
        <v>0.995</v>
      </c>
      <c r="AH49" s="249">
        <f>IFERROR(_xlfn.XLOOKUP($D49,'Modelling New'!$D:$D,'Modelling New'!$AF:$AF),"")</f>
        <v>0.995</v>
      </c>
      <c r="AI49" s="240"/>
      <c r="AJ49" s="240"/>
      <c r="AK49" s="240"/>
      <c r="AL49" s="240"/>
      <c r="AM49" s="240"/>
      <c r="AN49" s="250"/>
      <c r="AO49" s="247"/>
      <c r="AP49" s="247"/>
      <c r="AQ49" s="247"/>
      <c r="AR49" s="239">
        <f>_xlfn.XLOOKUP($D49,'Modelling New'!$D:$D,'Modelling New'!$N:$N)</f>
        <v>194.4</v>
      </c>
      <c r="AS49" s="239">
        <f t="shared" si="8"/>
        <v>755295.10185405554</v>
      </c>
    </row>
    <row r="50" spans="1:45">
      <c r="A50" s="238">
        <f t="shared" si="9"/>
        <v>45793</v>
      </c>
      <c r="B50" s="239">
        <f>YEAR(Daily_KPI[[#This Row],[Date]])+IF(MONTH(Daily_KPI[[#This Row],[Date]])&gt;=4,1,0)</f>
        <v>2026</v>
      </c>
      <c r="C50" s="240">
        <f>YEAR(Daily_KPI[[#This Row],[Date]])</f>
        <v>2025</v>
      </c>
      <c r="D50" s="241">
        <f>Daily_KPI[[#This Row],[Date]]-DAY(Daily_KPI[[#This Row],[Date]])+1</f>
        <v>45778</v>
      </c>
      <c r="E50" s="240">
        <f t="shared" si="5"/>
        <v>31</v>
      </c>
      <c r="F50" s="242">
        <f>IFERROR(_xlfn.XLOOKUP($A50,Input_Raw!$A:$A,Input_Raw!$GD:$GD),"")</f>
        <v>12.216666666666669</v>
      </c>
      <c r="G50" s="243">
        <f>IFERROR(_xlfn.XLOOKUP($A50,Input_Raw!$A:$A,Input_Raw!EQ:EQ),"")</f>
        <v>4.5086304205651633</v>
      </c>
      <c r="H50" s="243">
        <f>IFERROR(_xlfn.XLOOKUP($A50,Input_Raw!$A:$A,Input_Raw!ER:ER),"")</f>
        <v>0.83899789168937378</v>
      </c>
      <c r="I50" s="243">
        <f>IFERROR(_xlfn.XLOOKUP($A50,Input_Raw!$A:$A,Input_Raw!EO:EO),"")</f>
        <v>4.4186307126885049</v>
      </c>
      <c r="J50" s="243">
        <f>IFERROR(_xlfn.XLOOKUP($A50,Input_Raw!$A:$A,Input_Raw!EP:EP),"")</f>
        <v>0.89044422482933638</v>
      </c>
      <c r="K50" s="243">
        <f>IFERROR(_xlfn.XLOOKUP($A50,Input_Raw!$A:$A,Input_Raw!$DR:$DR),"")</f>
        <v>27.920667574931826</v>
      </c>
      <c r="L50" s="243">
        <f>IFERROR(_xlfn.XLOOKUP($A50,Input_Raw!$A:$A,Input_Raw!$DT:$DT),"")</f>
        <v>45.090006348773827</v>
      </c>
      <c r="M50" s="243">
        <f>IFERROR(_xlfn.XLOOKUP($A50,Input_Raw!$A:$A,Input_Raw!$DZ:$DZ),"")</f>
        <v>3.5</v>
      </c>
      <c r="N50" s="243">
        <f>IFERROR(_xlfn.XLOOKUP($A50,Input_Raw!$A:$A,Input_Raw!$EB:$EB),"")</f>
        <v>10.3</v>
      </c>
      <c r="O50" s="244">
        <f>IFERROR(1-SUMIF(Plant_BD!$B:$B,$A50,Plant_BD!$AL:$AL)/($AA50+SUMIF(Plant_BD!$B:$B,$A50,Plant_BD!$AL:$AL)),"")</f>
        <v>0.9996316387445221</v>
      </c>
      <c r="P50" s="244"/>
      <c r="Q50" s="245"/>
      <c r="R50" s="244">
        <f>IFERROR(1-SUMIF(Grid_BD!$B:$B,$A50,Grid_BD!$W:$W)/($AA50+SUMIF(Grid_BD!$B:$B,$A50,Grid_BD!$W:$W)),"")</f>
        <v>1</v>
      </c>
      <c r="S50" s="240"/>
      <c r="T50" s="245"/>
      <c r="U50" s="246">
        <f t="shared" si="6"/>
        <v>0.79266549700585343</v>
      </c>
      <c r="V50" s="246" t="str">
        <f>IFERROR(_xlfn.XLOOKUP($A50,Input_Raw!$A:$A,Input_Raw!$GL:$GL),"")</f>
        <v/>
      </c>
      <c r="W50" s="247">
        <f t="shared" si="7"/>
        <v>0.11578896604938459</v>
      </c>
      <c r="X50" s="239">
        <f>IFERROR(_xlfn.XLOOKUP($A50,Input_Raw!$A:$A,Input_Raw!$EN:$EN),"")</f>
        <v>557507</v>
      </c>
      <c r="Y50" s="239">
        <f>IFERROR(_xlfn.XLOOKUP($A50,Input_Raw!$A:$A,Input_Raw!GE:GE),"")</f>
        <v>532625.00000005751</v>
      </c>
      <c r="Z50" s="239"/>
      <c r="AA50" s="239">
        <f>IFERROR(_xlfn.XLOOKUP($A50,Input_Raw!$A:$A,Input_Raw!$GF:$GF),"")</f>
        <v>540225.00000000873</v>
      </c>
      <c r="AB50" s="239">
        <f>IFERROR(_xlfn.XLOOKUP($A50,Input_Raw!$A:$A,Input_Raw!GG:GG),"")</f>
        <v>154.24</v>
      </c>
      <c r="AC50" s="248">
        <f>IFERROR(_xlfn.XLOOKUP($D50,'Modelling New'!$D:$D,'Modelling New'!P:P),"")</f>
        <v>6.3322580645161297</v>
      </c>
      <c r="AD50" s="239">
        <f>IFERROR(_xlfn.XLOOKUP($D50,'Modelling New'!$D:$D,'Modelling New'!$T:$T)*1000,"")</f>
        <v>951953.88874759083</v>
      </c>
      <c r="AE50" s="249">
        <f>IFERROR(_xlfn.XLOOKUP($D50,'Modelling New'!$D:$D,'Modelling New'!$O:$O),"")</f>
        <v>0.77332321169976126</v>
      </c>
      <c r="AF50" s="249">
        <f>IFERROR(_xlfn.XLOOKUP($D50,'Modelling New'!$D:$D,'Modelling New'!W:W),"")</f>
        <v>0.20403675599013862</v>
      </c>
      <c r="AG50" s="249">
        <f>IFERROR(_xlfn.XLOOKUP($D50,'Modelling New'!$D:$D,'Modelling New'!$AE:$AE),"")</f>
        <v>0.995</v>
      </c>
      <c r="AH50" s="249">
        <f>IFERROR(_xlfn.XLOOKUP($D50,'Modelling New'!$D:$D,'Modelling New'!$AF:$AF),"")</f>
        <v>0.995</v>
      </c>
      <c r="AI50" s="240"/>
      <c r="AJ50" s="240"/>
      <c r="AK50" s="240"/>
      <c r="AL50" s="240"/>
      <c r="AM50" s="240"/>
      <c r="AN50" s="250"/>
      <c r="AO50" s="247"/>
      <c r="AP50" s="247"/>
      <c r="AQ50" s="247"/>
      <c r="AR50" s="239">
        <f>_xlfn.XLOOKUP($D50,'Modelling New'!$D:$D,'Modelling New'!$N:$N)</f>
        <v>194.4</v>
      </c>
      <c r="AS50" s="239">
        <f t="shared" si="8"/>
        <v>755295.10185405554</v>
      </c>
    </row>
    <row r="51" spans="1:45">
      <c r="A51" s="238">
        <f t="shared" si="9"/>
        <v>45794</v>
      </c>
      <c r="B51" s="239">
        <f>YEAR(Daily_KPI[[#This Row],[Date]])+IF(MONTH(Daily_KPI[[#This Row],[Date]])&gt;=4,1,0)</f>
        <v>2026</v>
      </c>
      <c r="C51" s="240">
        <f>YEAR(Daily_KPI[[#This Row],[Date]])</f>
        <v>2025</v>
      </c>
      <c r="D51" s="241">
        <f>Daily_KPI[[#This Row],[Date]]-DAY(Daily_KPI[[#This Row],[Date]])+1</f>
        <v>45778</v>
      </c>
      <c r="E51" s="240">
        <f t="shared" si="5"/>
        <v>31</v>
      </c>
      <c r="F51" s="242">
        <f>IFERROR(_xlfn.XLOOKUP($A51,Input_Raw!$A:$A,Input_Raw!$GD:$GD),"")</f>
        <v>12.150000000000002</v>
      </c>
      <c r="G51" s="243">
        <f>IFERROR(_xlfn.XLOOKUP($A51,Input_Raw!$A:$A,Input_Raw!EQ:EQ),"")</f>
        <v>5.7573348310762267</v>
      </c>
      <c r="H51" s="243">
        <f>IFERROR(_xlfn.XLOOKUP($A51,Input_Raw!$A:$A,Input_Raw!ER:ER),"")</f>
        <v>0.99940653863013673</v>
      </c>
      <c r="I51" s="243">
        <f>IFERROR(_xlfn.XLOOKUP($A51,Input_Raw!$A:$A,Input_Raw!EO:EO),"")</f>
        <v>5.3010338507971753</v>
      </c>
      <c r="J51" s="243">
        <f>IFERROR(_xlfn.XLOOKUP($A51,Input_Raw!$A:$A,Input_Raw!EP:EP),"")</f>
        <v>1.0280109723413136</v>
      </c>
      <c r="K51" s="243">
        <f>IFERROR(_xlfn.XLOOKUP($A51,Input_Raw!$A:$A,Input_Raw!$DR:$DR),"")</f>
        <v>28.372013698630173</v>
      </c>
      <c r="L51" s="243">
        <f>IFERROR(_xlfn.XLOOKUP($A51,Input_Raw!$A:$A,Input_Raw!$DT:$DT),"")</f>
        <v>49.671717917808166</v>
      </c>
      <c r="M51" s="243">
        <f>IFERROR(_xlfn.XLOOKUP($A51,Input_Raw!$A:$A,Input_Raw!$DZ:$DZ),"")</f>
        <v>3.7</v>
      </c>
      <c r="N51" s="243">
        <f>IFERROR(_xlfn.XLOOKUP($A51,Input_Raw!$A:$A,Input_Raw!$EB:$EB),"")</f>
        <v>9.6999999999999993</v>
      </c>
      <c r="O51" s="244">
        <f>IFERROR(1-SUMIF(Plant_BD!$B:$B,$A51,Plant_BD!$AL:$AL)/($AA51+SUMIF(Plant_BD!$B:$B,$A51,Plant_BD!$AL:$AL)),"")</f>
        <v>0.99777228652519312</v>
      </c>
      <c r="P51" s="244"/>
      <c r="Q51" s="245"/>
      <c r="R51" s="244">
        <f>IFERROR(1-SUMIF(Grid_BD!$B:$B,$A51,Grid_BD!$W:$W)/($AA51+SUMIF(Grid_BD!$B:$B,$A51,Grid_BD!$W:$W)),"")</f>
        <v>1</v>
      </c>
      <c r="S51" s="240"/>
      <c r="T51" s="245"/>
      <c r="U51" s="246">
        <f t="shared" si="6"/>
        <v>0.82005161476960675</v>
      </c>
      <c r="V51" s="246" t="str">
        <f>IFERROR(_xlfn.XLOOKUP($A51,Input_Raw!$A:$A,Input_Raw!$GL:$GL),"")</f>
        <v/>
      </c>
      <c r="W51" s="247">
        <f t="shared" si="7"/>
        <v>0.14371141975308524</v>
      </c>
      <c r="X51" s="239">
        <f>IFERROR(_xlfn.XLOOKUP($A51,Input_Raw!$A:$A,Input_Raw!$EN:$EN),"")</f>
        <v>692731</v>
      </c>
      <c r="Y51" s="239">
        <f>IFERROR(_xlfn.XLOOKUP($A51,Input_Raw!$A:$A,Input_Raw!GE:GE),"")</f>
        <v>663899.99999999802</v>
      </c>
      <c r="Z51" s="239"/>
      <c r="AA51" s="239">
        <f>IFERROR(_xlfn.XLOOKUP($A51,Input_Raw!$A:$A,Input_Raw!$GF:$GF),"")</f>
        <v>670499.99999999453</v>
      </c>
      <c r="AB51" s="239">
        <f>IFERROR(_xlfn.XLOOKUP($A51,Input_Raw!$A:$A,Input_Raw!GG:GG),"")</f>
        <v>154.24</v>
      </c>
      <c r="AC51" s="248">
        <f>IFERROR(_xlfn.XLOOKUP($D51,'Modelling New'!$D:$D,'Modelling New'!P:P),"")</f>
        <v>6.3322580645161297</v>
      </c>
      <c r="AD51" s="239">
        <f>IFERROR(_xlfn.XLOOKUP($D51,'Modelling New'!$D:$D,'Modelling New'!$T:$T)*1000,"")</f>
        <v>951953.88874759083</v>
      </c>
      <c r="AE51" s="249">
        <f>IFERROR(_xlfn.XLOOKUP($D51,'Modelling New'!$D:$D,'Modelling New'!$O:$O),"")</f>
        <v>0.77332321169976126</v>
      </c>
      <c r="AF51" s="249">
        <f>IFERROR(_xlfn.XLOOKUP($D51,'Modelling New'!$D:$D,'Modelling New'!W:W),"")</f>
        <v>0.20403675599013862</v>
      </c>
      <c r="AG51" s="249">
        <f>IFERROR(_xlfn.XLOOKUP($D51,'Modelling New'!$D:$D,'Modelling New'!$AE:$AE),"")</f>
        <v>0.995</v>
      </c>
      <c r="AH51" s="249">
        <f>IFERROR(_xlfn.XLOOKUP($D51,'Modelling New'!$D:$D,'Modelling New'!$AF:$AF),"")</f>
        <v>0.995</v>
      </c>
      <c r="AI51" s="240"/>
      <c r="AJ51" s="240"/>
      <c r="AK51" s="240"/>
      <c r="AL51" s="240"/>
      <c r="AM51" s="240"/>
      <c r="AN51" s="250"/>
      <c r="AO51" s="247"/>
      <c r="AP51" s="247"/>
      <c r="AQ51" s="247"/>
      <c r="AR51" s="239">
        <f>_xlfn.XLOOKUP($D51,'Modelling New'!$D:$D,'Modelling New'!$N:$N)</f>
        <v>194.4</v>
      </c>
      <c r="AS51" s="239">
        <f t="shared" si="8"/>
        <v>755295.10185405554</v>
      </c>
    </row>
    <row r="52" spans="1:45">
      <c r="A52" s="238">
        <f t="shared" si="9"/>
        <v>45795</v>
      </c>
      <c r="B52" s="239">
        <f>YEAR(Daily_KPI[[#This Row],[Date]])+IF(MONTH(Daily_KPI[[#This Row],[Date]])&gt;=4,1,0)</f>
        <v>2026</v>
      </c>
      <c r="C52" s="240">
        <f>YEAR(Daily_KPI[[#This Row],[Date]])</f>
        <v>2025</v>
      </c>
      <c r="D52" s="241">
        <f>Daily_KPI[[#This Row],[Date]]-DAY(Daily_KPI[[#This Row],[Date]])+1</f>
        <v>45778</v>
      </c>
      <c r="E52" s="240">
        <f t="shared" si="5"/>
        <v>31</v>
      </c>
      <c r="F52" s="242">
        <f>IFERROR(_xlfn.XLOOKUP($A52,Input_Raw!$A:$A,Input_Raw!$GD:$GD),"")</f>
        <v>12.216666666666669</v>
      </c>
      <c r="G52" s="243">
        <f>IFERROR(_xlfn.XLOOKUP($A52,Input_Raw!$A:$A,Input_Raw!EQ:EQ),"")</f>
        <v>6.0784444434825833</v>
      </c>
      <c r="H52" s="243">
        <f>IFERROR(_xlfn.XLOOKUP($A52,Input_Raw!$A:$A,Input_Raw!ER:ER),"")</f>
        <v>0.98171502225249718</v>
      </c>
      <c r="I52" s="243">
        <f>IFERROR(_xlfn.XLOOKUP($A52,Input_Raw!$A:$A,Input_Raw!EO:EO),"")</f>
        <v>5.7322131121136506</v>
      </c>
      <c r="J52" s="243">
        <f>IFERROR(_xlfn.XLOOKUP($A52,Input_Raw!$A:$A,Input_Raw!EP:EP),"")</f>
        <v>1.0302141971028014</v>
      </c>
      <c r="K52" s="243">
        <f>IFERROR(_xlfn.XLOOKUP($A52,Input_Raw!$A:$A,Input_Raw!$DR:$DR),"")</f>
        <v>27.781416893732946</v>
      </c>
      <c r="L52" s="243">
        <f>IFERROR(_xlfn.XLOOKUP($A52,Input_Raw!$A:$A,Input_Raw!$DT:$DT),"")</f>
        <v>49.024627179836536</v>
      </c>
      <c r="M52" s="243">
        <f>IFERROR(_xlfn.XLOOKUP($A52,Input_Raw!$A:$A,Input_Raw!$DZ:$DZ),"")</f>
        <v>2.8</v>
      </c>
      <c r="N52" s="243">
        <f>IFERROR(_xlfn.XLOOKUP($A52,Input_Raw!$A:$A,Input_Raw!$EB:$EB),"")</f>
        <v>5.0999999999999996</v>
      </c>
      <c r="O52" s="244">
        <f>IFERROR(1-SUMIF(Plant_BD!$B:$B,$A52,Plant_BD!$AL:$AL)/($AA52+SUMIF(Plant_BD!$B:$B,$A52,Plant_BD!$AL:$AL)),"")</f>
        <v>0.99846563966195312</v>
      </c>
      <c r="P52" s="244"/>
      <c r="Q52" s="245"/>
      <c r="R52" s="244">
        <f>IFERROR(1-SUMIF(Grid_BD!$B:$B,$A52,Grid_BD!$W:$W)/($AA52+SUMIF(Grid_BD!$B:$B,$A52,Grid_BD!$W:$W)),"")</f>
        <v>1</v>
      </c>
      <c r="S52" s="240"/>
      <c r="T52" s="245"/>
      <c r="U52" s="246">
        <f t="shared" si="6"/>
        <v>0.85613653114397847</v>
      </c>
      <c r="V52" s="246" t="str">
        <f>IFERROR(_xlfn.XLOOKUP($A52,Input_Raw!$A:$A,Input_Raw!$GL:$GL),"")</f>
        <v/>
      </c>
      <c r="W52" s="247">
        <f t="shared" si="7"/>
        <v>0.16271219135802378</v>
      </c>
      <c r="X52" s="239">
        <f>IFERROR(_xlfn.XLOOKUP($A52,Input_Raw!$A:$A,Input_Raw!$EN:$EN),"")</f>
        <v>786219</v>
      </c>
      <c r="Y52" s="239">
        <f>IFERROR(_xlfn.XLOOKUP($A52,Input_Raw!$A:$A,Input_Raw!GE:GE),"")</f>
        <v>749549.99999997532</v>
      </c>
      <c r="Z52" s="239"/>
      <c r="AA52" s="239">
        <f>IFERROR(_xlfn.XLOOKUP($A52,Input_Raw!$A:$A,Input_Raw!$GF:$GF),"")</f>
        <v>759149.99999999581</v>
      </c>
      <c r="AB52" s="239">
        <f>IFERROR(_xlfn.XLOOKUP($A52,Input_Raw!$A:$A,Input_Raw!GG:GG),"")</f>
        <v>154.69</v>
      </c>
      <c r="AC52" s="248">
        <f>IFERROR(_xlfn.XLOOKUP($D52,'Modelling New'!$D:$D,'Modelling New'!P:P),"")</f>
        <v>6.3322580645161297</v>
      </c>
      <c r="AD52" s="239">
        <f>IFERROR(_xlfn.XLOOKUP($D52,'Modelling New'!$D:$D,'Modelling New'!$T:$T)*1000,"")</f>
        <v>951953.88874759083</v>
      </c>
      <c r="AE52" s="249">
        <f>IFERROR(_xlfn.XLOOKUP($D52,'Modelling New'!$D:$D,'Modelling New'!$O:$O),"")</f>
        <v>0.77332321169976126</v>
      </c>
      <c r="AF52" s="249">
        <f>IFERROR(_xlfn.XLOOKUP($D52,'Modelling New'!$D:$D,'Modelling New'!W:W),"")</f>
        <v>0.20403675599013862</v>
      </c>
      <c r="AG52" s="249">
        <f>IFERROR(_xlfn.XLOOKUP($D52,'Modelling New'!$D:$D,'Modelling New'!$AE:$AE),"")</f>
        <v>0.995</v>
      </c>
      <c r="AH52" s="249">
        <f>IFERROR(_xlfn.XLOOKUP($D52,'Modelling New'!$D:$D,'Modelling New'!$AF:$AF),"")</f>
        <v>0.995</v>
      </c>
      <c r="AI52" s="240"/>
      <c r="AJ52" s="240"/>
      <c r="AK52" s="240"/>
      <c r="AL52" s="240"/>
      <c r="AM52" s="240"/>
      <c r="AN52" s="250"/>
      <c r="AO52" s="247"/>
      <c r="AP52" s="247"/>
      <c r="AQ52" s="247"/>
      <c r="AR52" s="239">
        <f>_xlfn.XLOOKUP($D52,'Modelling New'!$D:$D,'Modelling New'!$N:$N)</f>
        <v>194.4</v>
      </c>
      <c r="AS52" s="239">
        <f t="shared" si="8"/>
        <v>757498.69881874905</v>
      </c>
    </row>
    <row r="53" spans="1:45">
      <c r="A53" s="238">
        <f t="shared" si="9"/>
        <v>45796</v>
      </c>
      <c r="B53" s="239">
        <f>YEAR(Daily_KPI[[#This Row],[Date]])+IF(MONTH(Daily_KPI[[#This Row],[Date]])&gt;=4,1,0)</f>
        <v>2026</v>
      </c>
      <c r="C53" s="240">
        <f>YEAR(Daily_KPI[[#This Row],[Date]])</f>
        <v>2025</v>
      </c>
      <c r="D53" s="241">
        <f>Daily_KPI[[#This Row],[Date]]-DAY(Daily_KPI[[#This Row],[Date]])+1</f>
        <v>45778</v>
      </c>
      <c r="E53" s="240">
        <f t="shared" si="5"/>
        <v>31</v>
      </c>
      <c r="F53" s="242">
        <f>IFERROR(_xlfn.XLOOKUP($A53,Input_Raw!$A:$A,Input_Raw!$GD:$GD),"")</f>
        <v>11.616666666666667</v>
      </c>
      <c r="G53" s="243">
        <f>IFERROR(_xlfn.XLOOKUP($A53,Input_Raw!$A:$A,Input_Raw!EQ:EQ),"")</f>
        <v>4.2991267045170112</v>
      </c>
      <c r="H53" s="243">
        <f>IFERROR(_xlfn.XLOOKUP($A53,Input_Raw!$A:$A,Input_Raw!ER:ER),"")</f>
        <v>0.74607632254059353</v>
      </c>
      <c r="I53" s="243">
        <f>IFERROR(_xlfn.XLOOKUP($A53,Input_Raw!$A:$A,Input_Raw!EO:EO),"")</f>
        <v>4.3009876961489049</v>
      </c>
      <c r="J53" s="243">
        <f>IFERROR(_xlfn.XLOOKUP($A53,Input_Raw!$A:$A,Input_Raw!EP:EP),"")</f>
        <v>0.77007232963008987</v>
      </c>
      <c r="K53" s="243">
        <f>IFERROR(_xlfn.XLOOKUP($A53,Input_Raw!$A:$A,Input_Raw!$DR:$DR),"")</f>
        <v>27.518467048710569</v>
      </c>
      <c r="L53" s="243">
        <f>IFERROR(_xlfn.XLOOKUP($A53,Input_Raw!$A:$A,Input_Raw!$DT:$DT),"")</f>
        <v>45.485994169054493</v>
      </c>
      <c r="M53" s="243">
        <f>IFERROR(_xlfn.XLOOKUP($A53,Input_Raw!$A:$A,Input_Raw!$DZ:$DZ),"")</f>
        <v>2.1</v>
      </c>
      <c r="N53" s="243">
        <f>IFERROR(_xlfn.XLOOKUP($A53,Input_Raw!$A:$A,Input_Raw!$EB:$EB),"")</f>
        <v>5.6</v>
      </c>
      <c r="O53" s="244">
        <f>IFERROR(1-SUMIF(Plant_BD!$B:$B,$A53,Plant_BD!$AL:$AL)/($AA53+SUMIF(Plant_BD!$B:$B,$A53,Plant_BD!$AL:$AL)),"")</f>
        <v>0.99893238056132005</v>
      </c>
      <c r="P53" s="244"/>
      <c r="Q53" s="245"/>
      <c r="R53" s="244">
        <f>IFERROR(1-SUMIF(Grid_BD!$B:$B,$A53,Grid_BD!$W:$W)/($AA53+SUMIF(Grid_BD!$B:$B,$A53,Grid_BD!$W:$W)),"")</f>
        <v>1</v>
      </c>
      <c r="S53" s="240"/>
      <c r="T53" s="245"/>
      <c r="U53" s="246">
        <f t="shared" si="6"/>
        <v>0.88671645091280604</v>
      </c>
      <c r="V53" s="246" t="str">
        <f>IFERROR(_xlfn.XLOOKUP($A53,Input_Raw!$A:$A,Input_Raw!$GL:$GL),"")</f>
        <v/>
      </c>
      <c r="W53" s="247">
        <f t="shared" si="7"/>
        <v>0.12644675925926063</v>
      </c>
      <c r="X53" s="239">
        <f>IFERROR(_xlfn.XLOOKUP($A53,Input_Raw!$A:$A,Input_Raw!$EN:$EN),"")</f>
        <v>609379</v>
      </c>
      <c r="Y53" s="239">
        <f>IFERROR(_xlfn.XLOOKUP($A53,Input_Raw!$A:$A,Input_Raw!GE:GE),"")</f>
        <v>584150.00000006019</v>
      </c>
      <c r="Z53" s="239"/>
      <c r="AA53" s="239">
        <f>IFERROR(_xlfn.XLOOKUP($A53,Input_Raw!$A:$A,Input_Raw!$GF:$GF),"")</f>
        <v>589950.0000000064</v>
      </c>
      <c r="AB53" s="239">
        <f>IFERROR(_xlfn.XLOOKUP($A53,Input_Raw!$A:$A,Input_Raw!GG:GG),"")</f>
        <v>154.69</v>
      </c>
      <c r="AC53" s="248">
        <f>IFERROR(_xlfn.XLOOKUP($D53,'Modelling New'!$D:$D,'Modelling New'!P:P),"")</f>
        <v>6.3322580645161297</v>
      </c>
      <c r="AD53" s="239">
        <f>IFERROR(_xlfn.XLOOKUP($D53,'Modelling New'!$D:$D,'Modelling New'!$T:$T)*1000,"")</f>
        <v>951953.88874759083</v>
      </c>
      <c r="AE53" s="249">
        <f>IFERROR(_xlfn.XLOOKUP($D53,'Modelling New'!$D:$D,'Modelling New'!$O:$O),"")</f>
        <v>0.77332321169976126</v>
      </c>
      <c r="AF53" s="249">
        <f>IFERROR(_xlfn.XLOOKUP($D53,'Modelling New'!$D:$D,'Modelling New'!W:W),"")</f>
        <v>0.20403675599013862</v>
      </c>
      <c r="AG53" s="249">
        <f>IFERROR(_xlfn.XLOOKUP($D53,'Modelling New'!$D:$D,'Modelling New'!$AE:$AE),"")</f>
        <v>0.995</v>
      </c>
      <c r="AH53" s="249">
        <f>IFERROR(_xlfn.XLOOKUP($D53,'Modelling New'!$D:$D,'Modelling New'!$AF:$AF),"")</f>
        <v>0.995</v>
      </c>
      <c r="AI53" s="240"/>
      <c r="AJ53" s="240"/>
      <c r="AK53" s="240"/>
      <c r="AL53" s="240"/>
      <c r="AM53" s="240"/>
      <c r="AN53" s="250"/>
      <c r="AO53" s="247"/>
      <c r="AP53" s="247"/>
      <c r="AQ53" s="247"/>
      <c r="AR53" s="239">
        <f>_xlfn.XLOOKUP($D53,'Modelling New'!$D:$D,'Modelling New'!$N:$N)</f>
        <v>194.4</v>
      </c>
      <c r="AS53" s="239">
        <f t="shared" si="8"/>
        <v>757498.69881874905</v>
      </c>
    </row>
    <row r="54" spans="1:45">
      <c r="A54" s="238">
        <f t="shared" si="9"/>
        <v>45797</v>
      </c>
      <c r="B54" s="239">
        <f>YEAR(Daily_KPI[[#This Row],[Date]])+IF(MONTH(Daily_KPI[[#This Row],[Date]])&gt;=4,1,0)</f>
        <v>2026</v>
      </c>
      <c r="C54" s="240">
        <f>YEAR(Daily_KPI[[#This Row],[Date]])</f>
        <v>2025</v>
      </c>
      <c r="D54" s="241">
        <f>Daily_KPI[[#This Row],[Date]]-DAY(Daily_KPI[[#This Row],[Date]])+1</f>
        <v>45778</v>
      </c>
      <c r="E54" s="240">
        <f t="shared" si="5"/>
        <v>31</v>
      </c>
      <c r="F54" s="242">
        <f>IFERROR(_xlfn.XLOOKUP($A54,Input_Raw!$A:$A,Input_Raw!$GD:$GD),"")</f>
        <v>10.833333333333334</v>
      </c>
      <c r="G54" s="243">
        <f>IFERROR(_xlfn.XLOOKUP($A54,Input_Raw!$A:$A,Input_Raw!EQ:EQ),"")</f>
        <v>3.1230526967194856</v>
      </c>
      <c r="H54" s="243">
        <f>IFERROR(_xlfn.XLOOKUP($A54,Input_Raw!$A:$A,Input_Raw!ER:ER),"")</f>
        <v>0.45093242447516657</v>
      </c>
      <c r="I54" s="243">
        <f>IFERROR(_xlfn.XLOOKUP($A54,Input_Raw!$A:$A,Input_Raw!EO:EO),"")</f>
        <v>3.14680488473449</v>
      </c>
      <c r="J54" s="243">
        <f>IFERROR(_xlfn.XLOOKUP($A54,Input_Raw!$A:$A,Input_Raw!EP:EP),"")</f>
        <v>0.51278271839637579</v>
      </c>
      <c r="K54" s="243">
        <f>IFERROR(_xlfn.XLOOKUP($A54,Input_Raw!$A:$A,Input_Raw!$DR:$DR),"")</f>
        <v>25.445775729646659</v>
      </c>
      <c r="L54" s="243">
        <f>IFERROR(_xlfn.XLOOKUP($A54,Input_Raw!$A:$A,Input_Raw!$DT:$DT),"")</f>
        <v>38.930860998463864</v>
      </c>
      <c r="M54" s="243">
        <f>IFERROR(_xlfn.XLOOKUP($A54,Input_Raw!$A:$A,Input_Raw!$DZ:$DZ),"")</f>
        <v>2.8</v>
      </c>
      <c r="N54" s="243">
        <f>IFERROR(_xlfn.XLOOKUP($A54,Input_Raw!$A:$A,Input_Raw!$EB:$EB),"")</f>
        <v>11.8</v>
      </c>
      <c r="O54" s="244">
        <f>IFERROR(1-SUMIF(Plant_BD!$B:$B,$A54,Plant_BD!$AL:$AL)/($AA54+SUMIF(Plant_BD!$B:$B,$A54,Plant_BD!$AL:$AL)),"")</f>
        <v>0.99648410625512818</v>
      </c>
      <c r="P54" s="244"/>
      <c r="Q54" s="245"/>
      <c r="R54" s="244">
        <f>IFERROR(1-SUMIF(Grid_BD!$B:$B,$A54,Grid_BD!$W:$W)/($AA54+SUMIF(Grid_BD!$B:$B,$A54,Grid_BD!$W:$W)),"")</f>
        <v>1</v>
      </c>
      <c r="S54" s="240"/>
      <c r="T54" s="245"/>
      <c r="U54" s="246">
        <f t="shared" si="6"/>
        <v>0.9004081462867205</v>
      </c>
      <c r="V54" s="246" t="str">
        <f>IFERROR(_xlfn.XLOOKUP($A54,Input_Raw!$A:$A,Input_Raw!$GL:$GL),"")</f>
        <v/>
      </c>
      <c r="W54" s="247">
        <f t="shared" si="7"/>
        <v>9.3942901234565529E-2</v>
      </c>
      <c r="X54" s="239">
        <f>IFERROR(_xlfn.XLOOKUP($A54,Input_Raw!$A:$A,Input_Raw!$EN:$EN),"")</f>
        <v>450048</v>
      </c>
      <c r="Y54" s="239">
        <f>IFERROR(_xlfn.XLOOKUP($A54,Input_Raw!$A:$A,Input_Raw!GE:GE),"")</f>
        <v>433899.99999995553</v>
      </c>
      <c r="Z54" s="239"/>
      <c r="AA54" s="239">
        <f>IFERROR(_xlfn.XLOOKUP($A54,Input_Raw!$A:$A,Input_Raw!$GF:$GF),"")</f>
        <v>438299.99999998894</v>
      </c>
      <c r="AB54" s="239">
        <f>IFERROR(_xlfn.XLOOKUP($A54,Input_Raw!$A:$A,Input_Raw!GG:GG),"")</f>
        <v>154.69</v>
      </c>
      <c r="AC54" s="248">
        <f>IFERROR(_xlfn.XLOOKUP($D54,'Modelling New'!$D:$D,'Modelling New'!P:P),"")</f>
        <v>6.3322580645161297</v>
      </c>
      <c r="AD54" s="239">
        <f>IFERROR(_xlfn.XLOOKUP($D54,'Modelling New'!$D:$D,'Modelling New'!$T:$T)*1000,"")</f>
        <v>951953.88874759083</v>
      </c>
      <c r="AE54" s="249">
        <f>IFERROR(_xlfn.XLOOKUP($D54,'Modelling New'!$D:$D,'Modelling New'!$O:$O),"")</f>
        <v>0.77332321169976126</v>
      </c>
      <c r="AF54" s="249">
        <f>IFERROR(_xlfn.XLOOKUP($D54,'Modelling New'!$D:$D,'Modelling New'!W:W),"")</f>
        <v>0.20403675599013862</v>
      </c>
      <c r="AG54" s="249">
        <f>IFERROR(_xlfn.XLOOKUP($D54,'Modelling New'!$D:$D,'Modelling New'!$AE:$AE),"")</f>
        <v>0.995</v>
      </c>
      <c r="AH54" s="249">
        <f>IFERROR(_xlfn.XLOOKUP($D54,'Modelling New'!$D:$D,'Modelling New'!$AF:$AF),"")</f>
        <v>0.995</v>
      </c>
      <c r="AI54" s="240"/>
      <c r="AJ54" s="240"/>
      <c r="AK54" s="240"/>
      <c r="AL54" s="240"/>
      <c r="AM54" s="240"/>
      <c r="AN54" s="250"/>
      <c r="AO54" s="247"/>
      <c r="AP54" s="247"/>
      <c r="AQ54" s="247"/>
      <c r="AR54" s="239">
        <f>_xlfn.XLOOKUP($D54,'Modelling New'!$D:$D,'Modelling New'!$N:$N)</f>
        <v>194.4</v>
      </c>
      <c r="AS54" s="239">
        <f t="shared" si="8"/>
        <v>757498.69881874905</v>
      </c>
    </row>
    <row r="55" spans="1:45">
      <c r="A55" s="238">
        <f t="shared" si="9"/>
        <v>45798</v>
      </c>
      <c r="B55" s="239">
        <f>YEAR(Daily_KPI[[#This Row],[Date]])+IF(MONTH(Daily_KPI[[#This Row],[Date]])&gt;=4,1,0)</f>
        <v>2026</v>
      </c>
      <c r="C55" s="240">
        <f>YEAR(Daily_KPI[[#This Row],[Date]])</f>
        <v>2025</v>
      </c>
      <c r="D55" s="241">
        <f>Daily_KPI[[#This Row],[Date]]-DAY(Daily_KPI[[#This Row],[Date]])+1</f>
        <v>45778</v>
      </c>
      <c r="E55" s="240">
        <f t="shared" si="5"/>
        <v>31</v>
      </c>
      <c r="F55" s="242">
        <f>IFERROR(_xlfn.XLOOKUP($A55,Input_Raw!$A:$A,Input_Raw!$GD:$GD),"")</f>
        <v>12.183333333333335</v>
      </c>
      <c r="G55" s="243">
        <f>IFERROR(_xlfn.XLOOKUP($A55,Input_Raw!$A:$A,Input_Raw!EQ:EQ),"")</f>
        <v>3.2498168957190385</v>
      </c>
      <c r="H55" s="243">
        <f>IFERROR(_xlfn.XLOOKUP($A55,Input_Raw!$A:$A,Input_Raw!ER:ER),"")</f>
        <v>0.49196727748178432</v>
      </c>
      <c r="I55" s="243">
        <f>IFERROR(_xlfn.XLOOKUP($A55,Input_Raw!$A:$A,Input_Raw!EO:EO),"")</f>
        <v>3.1136204779824594</v>
      </c>
      <c r="J55" s="243">
        <f>IFERROR(_xlfn.XLOOKUP($A55,Input_Raw!$A:$A,Input_Raw!EP:EP),"")</f>
        <v>0.5490528810809685</v>
      </c>
      <c r="K55" s="243">
        <f>IFERROR(_xlfn.XLOOKUP($A55,Input_Raw!$A:$A,Input_Raw!$DR:$DR),"")</f>
        <v>24.875546448087405</v>
      </c>
      <c r="L55" s="243">
        <f>IFERROR(_xlfn.XLOOKUP($A55,Input_Raw!$A:$A,Input_Raw!$DT:$DT),"")</f>
        <v>38.900597267759558</v>
      </c>
      <c r="M55" s="243">
        <f>IFERROR(_xlfn.XLOOKUP($A55,Input_Raw!$A:$A,Input_Raw!$DZ:$DZ),"")</f>
        <v>5</v>
      </c>
      <c r="N55" s="243">
        <f>IFERROR(_xlfn.XLOOKUP($A55,Input_Raw!$A:$A,Input_Raw!$EB:$EB),"")</f>
        <v>11.2</v>
      </c>
      <c r="O55" s="244">
        <f>IFERROR(1-SUMIF(Plant_BD!$B:$B,$A55,Plant_BD!$AL:$AL)/($AA55+SUMIF(Plant_BD!$B:$B,$A55,Plant_BD!$AL:$AL)),"")</f>
        <v>0.9965157056113938</v>
      </c>
      <c r="P55" s="244"/>
      <c r="Q55" s="245"/>
      <c r="R55" s="244">
        <f>IFERROR(1-SUMIF(Grid_BD!$B:$B,$A55,Grid_BD!$W:$W)/($AA55+SUMIF(Grid_BD!$B:$B,$A55,Grid_BD!$W:$W)),"")</f>
        <v>1</v>
      </c>
      <c r="S55" s="240"/>
      <c r="T55" s="245"/>
      <c r="U55" s="246">
        <f t="shared" si="6"/>
        <v>0.90754705224055987</v>
      </c>
      <c r="V55" s="246" t="str">
        <f>IFERROR(_xlfn.XLOOKUP($A55,Input_Raw!$A:$A,Input_Raw!$GL:$GL),"")</f>
        <v/>
      </c>
      <c r="W55" s="247">
        <f t="shared" si="7"/>
        <v>9.3798225308644387E-2</v>
      </c>
      <c r="X55" s="239">
        <f>IFERROR(_xlfn.XLOOKUP($A55,Input_Raw!$A:$A,Input_Raw!$EN:$EN),"")</f>
        <v>444791</v>
      </c>
      <c r="Y55" s="239">
        <f>IFERROR(_xlfn.XLOOKUP($A55,Input_Raw!$A:$A,Input_Raw!GE:GE),"")</f>
        <v>428825.00000000466</v>
      </c>
      <c r="Z55" s="239"/>
      <c r="AA55" s="239">
        <f>IFERROR(_xlfn.XLOOKUP($A55,Input_Raw!$A:$A,Input_Raw!$GF:$GF),"")</f>
        <v>437625.00000001123</v>
      </c>
      <c r="AB55" s="239">
        <f>IFERROR(_xlfn.XLOOKUP($A55,Input_Raw!$A:$A,Input_Raw!GG:GG),"")</f>
        <v>154.87</v>
      </c>
      <c r="AC55" s="248">
        <f>IFERROR(_xlfn.XLOOKUP($D55,'Modelling New'!$D:$D,'Modelling New'!P:P),"")</f>
        <v>6.3322580645161297</v>
      </c>
      <c r="AD55" s="239">
        <f>IFERROR(_xlfn.XLOOKUP($D55,'Modelling New'!$D:$D,'Modelling New'!$T:$T)*1000,"")</f>
        <v>951953.88874759083</v>
      </c>
      <c r="AE55" s="249">
        <f>IFERROR(_xlfn.XLOOKUP($D55,'Modelling New'!$D:$D,'Modelling New'!$O:$O),"")</f>
        <v>0.77332321169976126</v>
      </c>
      <c r="AF55" s="249">
        <f>IFERROR(_xlfn.XLOOKUP($D55,'Modelling New'!$D:$D,'Modelling New'!W:W),"")</f>
        <v>0.20403675599013862</v>
      </c>
      <c r="AG55" s="249">
        <f>IFERROR(_xlfn.XLOOKUP($D55,'Modelling New'!$D:$D,'Modelling New'!$AE:$AE),"")</f>
        <v>0.995</v>
      </c>
      <c r="AH55" s="249">
        <f>IFERROR(_xlfn.XLOOKUP($D55,'Modelling New'!$D:$D,'Modelling New'!$AF:$AF),"")</f>
        <v>0.995</v>
      </c>
      <c r="AI55" s="240"/>
      <c r="AJ55" s="240"/>
      <c r="AK55" s="240"/>
      <c r="AL55" s="240"/>
      <c r="AM55" s="240"/>
      <c r="AN55" s="250"/>
      <c r="AO55" s="247"/>
      <c r="AP55" s="247"/>
      <c r="AQ55" s="247"/>
      <c r="AR55" s="239">
        <f>_xlfn.XLOOKUP($D55,'Modelling New'!$D:$D,'Modelling New'!$N:$N)</f>
        <v>194.4</v>
      </c>
      <c r="AS55" s="239">
        <f t="shared" si="8"/>
        <v>758380.13760462648</v>
      </c>
    </row>
    <row r="56" spans="1:45">
      <c r="A56" s="238">
        <f t="shared" si="9"/>
        <v>45799</v>
      </c>
      <c r="B56" s="239">
        <f>YEAR(Daily_KPI[[#This Row],[Date]])+IF(MONTH(Daily_KPI[[#This Row],[Date]])&gt;=4,1,0)</f>
        <v>2026</v>
      </c>
      <c r="C56" s="240">
        <f>YEAR(Daily_KPI[[#This Row],[Date]])</f>
        <v>2025</v>
      </c>
      <c r="D56" s="241">
        <f>Daily_KPI[[#This Row],[Date]]-DAY(Daily_KPI[[#This Row],[Date]])+1</f>
        <v>45778</v>
      </c>
      <c r="E56" s="240">
        <f t="shared" si="5"/>
        <v>31</v>
      </c>
      <c r="F56" s="242">
        <f>IFERROR(_xlfn.XLOOKUP($A56,Input_Raw!$A:$A,Input_Raw!$GD:$GD),"")</f>
        <v>12.316666666666668</v>
      </c>
      <c r="G56" s="243">
        <f>IFERROR(_xlfn.XLOOKUP($A56,Input_Raw!$A:$A,Input_Raw!EQ:EQ),"")</f>
        <v>5.4323400122891874</v>
      </c>
      <c r="H56" s="243">
        <f>IFERROR(_xlfn.XLOOKUP($A56,Input_Raw!$A:$A,Input_Raw!ER:ER),"")</f>
        <v>0.86050604711711687</v>
      </c>
      <c r="I56" s="243">
        <f>IFERROR(_xlfn.XLOOKUP($A56,Input_Raw!$A:$A,Input_Raw!EO:EO),"")</f>
        <v>5.2107683924935877</v>
      </c>
      <c r="J56" s="243">
        <f>IFERROR(_xlfn.XLOOKUP($A56,Input_Raw!$A:$A,Input_Raw!EP:EP),"")</f>
        <v>0.93496668194396437</v>
      </c>
      <c r="K56" s="243">
        <f>IFERROR(_xlfn.XLOOKUP($A56,Input_Raw!$A:$A,Input_Raw!$DR:$DR),"")</f>
        <v>26.522432432432439</v>
      </c>
      <c r="L56" s="243">
        <f>IFERROR(_xlfn.XLOOKUP($A56,Input_Raw!$A:$A,Input_Raw!$DT:$DT),"")</f>
        <v>45.325915905405445</v>
      </c>
      <c r="M56" s="243">
        <f>IFERROR(_xlfn.XLOOKUP($A56,Input_Raw!$A:$A,Input_Raw!$DZ:$DZ),"")</f>
        <v>6.2</v>
      </c>
      <c r="N56" s="243">
        <f>IFERROR(_xlfn.XLOOKUP($A56,Input_Raw!$A:$A,Input_Raw!$EB:$EB),"")</f>
        <v>11.5</v>
      </c>
      <c r="O56" s="244">
        <f>IFERROR(1-SUMIF(Plant_BD!$B:$B,$A56,Plant_BD!$AL:$AL)/($AA56+SUMIF(Plant_BD!$B:$B,$A56,Plant_BD!$AL:$AL)),"")</f>
        <v>0.87161000996258542</v>
      </c>
      <c r="P56" s="244"/>
      <c r="Q56" s="245"/>
      <c r="R56" s="244">
        <f>IFERROR(1-SUMIF(Grid_BD!$B:$B,$A56,Grid_BD!$W:$W)/($AA56+SUMIF(Grid_BD!$B:$B,$A56,Grid_BD!$W:$W)),"")</f>
        <v>0.58174029546362327</v>
      </c>
      <c r="S56" s="240"/>
      <c r="T56" s="245"/>
      <c r="U56" s="246">
        <f t="shared" si="6"/>
        <v>0.49126899264950419</v>
      </c>
      <c r="V56" s="246" t="str">
        <f>IFERROR(_xlfn.XLOOKUP($A56,Input_Raw!$A:$A,Input_Raw!$GL:$GL),"")</f>
        <v/>
      </c>
      <c r="W56" s="247">
        <f t="shared" si="7"/>
        <v>8.4972993827159823E-2</v>
      </c>
      <c r="X56" s="239">
        <f>IFERROR(_xlfn.XLOOKUP($A56,Input_Raw!$A:$A,Input_Raw!$EN:$EN),"")</f>
        <v>406879</v>
      </c>
      <c r="Y56" s="239">
        <f>IFERROR(_xlfn.XLOOKUP($A56,Input_Raw!$A:$A,Input_Raw!GE:GE),"")</f>
        <v>386850.00000003824</v>
      </c>
      <c r="Z56" s="239"/>
      <c r="AA56" s="239">
        <f>IFERROR(_xlfn.XLOOKUP($A56,Input_Raw!$A:$A,Input_Raw!$GF:$GF),"")</f>
        <v>396449.99999999686</v>
      </c>
      <c r="AB56" s="239">
        <f>IFERROR(_xlfn.XLOOKUP($A56,Input_Raw!$A:$A,Input_Raw!GG:GG),"")</f>
        <v>154.87</v>
      </c>
      <c r="AC56" s="248">
        <f>IFERROR(_xlfn.XLOOKUP($D56,'Modelling New'!$D:$D,'Modelling New'!P:P),"")</f>
        <v>6.3322580645161297</v>
      </c>
      <c r="AD56" s="239">
        <f>IFERROR(_xlfn.XLOOKUP($D56,'Modelling New'!$D:$D,'Modelling New'!$T:$T)*1000,"")</f>
        <v>951953.88874759083</v>
      </c>
      <c r="AE56" s="249">
        <f>IFERROR(_xlfn.XLOOKUP($D56,'Modelling New'!$D:$D,'Modelling New'!$O:$O),"")</f>
        <v>0.77332321169976126</v>
      </c>
      <c r="AF56" s="249">
        <f>IFERROR(_xlfn.XLOOKUP($D56,'Modelling New'!$D:$D,'Modelling New'!W:W),"")</f>
        <v>0.20403675599013862</v>
      </c>
      <c r="AG56" s="249">
        <f>IFERROR(_xlfn.XLOOKUP($D56,'Modelling New'!$D:$D,'Modelling New'!$AE:$AE),"")</f>
        <v>0.995</v>
      </c>
      <c r="AH56" s="249">
        <f>IFERROR(_xlfn.XLOOKUP($D56,'Modelling New'!$D:$D,'Modelling New'!$AF:$AF),"")</f>
        <v>0.995</v>
      </c>
      <c r="AI56" s="240"/>
      <c r="AJ56" s="240"/>
      <c r="AK56" s="240"/>
      <c r="AL56" s="240"/>
      <c r="AM56" s="240"/>
      <c r="AN56" s="250"/>
      <c r="AO56" s="247"/>
      <c r="AP56" s="247"/>
      <c r="AQ56" s="247"/>
      <c r="AR56" s="239">
        <f>_xlfn.XLOOKUP($D56,'Modelling New'!$D:$D,'Modelling New'!$N:$N)</f>
        <v>194.4</v>
      </c>
      <c r="AS56" s="239">
        <f t="shared" si="8"/>
        <v>758380.13760462648</v>
      </c>
    </row>
    <row r="57" spans="1:45">
      <c r="A57" s="238">
        <f t="shared" si="9"/>
        <v>45800</v>
      </c>
      <c r="B57" s="239">
        <f>YEAR(Daily_KPI[[#This Row],[Date]])+IF(MONTH(Daily_KPI[[#This Row],[Date]])&gt;=4,1,0)</f>
        <v>2026</v>
      </c>
      <c r="C57" s="240">
        <f>YEAR(Daily_KPI[[#This Row],[Date]])</f>
        <v>2025</v>
      </c>
      <c r="D57" s="241">
        <f>Daily_KPI[[#This Row],[Date]]-DAY(Daily_KPI[[#This Row],[Date]])+1</f>
        <v>45778</v>
      </c>
      <c r="E57" s="240">
        <f t="shared" si="5"/>
        <v>31</v>
      </c>
      <c r="F57" s="242">
        <f>IFERROR(_xlfn.XLOOKUP($A57,Input_Raw!$A:$A,Input_Raw!$GD:$GD),"")</f>
        <v>12.216666666666669</v>
      </c>
      <c r="G57" s="243">
        <f>IFERROR(_xlfn.XLOOKUP($A57,Input_Raw!$A:$A,Input_Raw!EQ:EQ),"")</f>
        <v>5.1415404194593322</v>
      </c>
      <c r="H57" s="243">
        <f>IFERROR(_xlfn.XLOOKUP($A57,Input_Raw!$A:$A,Input_Raw!ER:ER),"")</f>
        <v>0.87906333215258703</v>
      </c>
      <c r="I57" s="243">
        <f>IFERROR(_xlfn.XLOOKUP($A57,Input_Raw!$A:$A,Input_Raw!EO:EO),"")</f>
        <v>4.9017675664741995</v>
      </c>
      <c r="J57" s="243">
        <f>IFERROR(_xlfn.XLOOKUP($A57,Input_Raw!$A:$A,Input_Raw!EP:EP),"")</f>
        <v>0.92627665382263036</v>
      </c>
      <c r="K57" s="243">
        <f>IFERROR(_xlfn.XLOOKUP($A57,Input_Raw!$A:$A,Input_Raw!$DR:$DR),"")</f>
        <v>26.870027247956376</v>
      </c>
      <c r="L57" s="243">
        <f>IFERROR(_xlfn.XLOOKUP($A57,Input_Raw!$A:$A,Input_Raw!$DT:$DT),"")</f>
        <v>44.439593964577696</v>
      </c>
      <c r="M57" s="243">
        <f>IFERROR(_xlfn.XLOOKUP($A57,Input_Raw!$A:$A,Input_Raw!$DZ:$DZ),"")</f>
        <v>7.1</v>
      </c>
      <c r="N57" s="243">
        <f>IFERROR(_xlfn.XLOOKUP($A57,Input_Raw!$A:$A,Input_Raw!$EB:$EB),"")</f>
        <v>12.4</v>
      </c>
      <c r="O57" s="244">
        <f>IFERROR(1-SUMIF(Plant_BD!$B:$B,$A57,Plant_BD!$AL:$AL)/($AA57+SUMIF(Plant_BD!$B:$B,$A57,Plant_BD!$AL:$AL)),"")</f>
        <v>0.99306375386486589</v>
      </c>
      <c r="P57" s="244"/>
      <c r="Q57" s="245"/>
      <c r="R57" s="244">
        <f>IFERROR(1-SUMIF(Grid_BD!$B:$B,$A57,Grid_BD!$W:$W)/($AA57+SUMIF(Grid_BD!$B:$B,$A57,Grid_BD!$W:$W)),"")</f>
        <v>0.69852693618423434</v>
      </c>
      <c r="S57" s="240"/>
      <c r="T57" s="245"/>
      <c r="U57" s="246">
        <f t="shared" si="6"/>
        <v>0.59218580069208615</v>
      </c>
      <c r="V57" s="246" t="str">
        <f>IFERROR(_xlfn.XLOOKUP($A57,Input_Raw!$A:$A,Input_Raw!$GL:$GL),"")</f>
        <v/>
      </c>
      <c r="W57" s="247">
        <f t="shared" si="7"/>
        <v>9.6354166666666199E-2</v>
      </c>
      <c r="X57" s="239">
        <f>IFERROR(_xlfn.XLOOKUP($A57,Input_Raw!$A:$A,Input_Raw!$EN:$EN),"")</f>
        <v>461874</v>
      </c>
      <c r="Y57" s="239">
        <f>IFERROR(_xlfn.XLOOKUP($A57,Input_Raw!$A:$A,Input_Raw!GE:GE),"")</f>
        <v>447349.99999996426</v>
      </c>
      <c r="Z57" s="239"/>
      <c r="AA57" s="239">
        <f>IFERROR(_xlfn.XLOOKUP($A57,Input_Raw!$A:$A,Input_Raw!$GF:$GF),"")</f>
        <v>449549.99999999779</v>
      </c>
      <c r="AB57" s="239">
        <f>IFERROR(_xlfn.XLOOKUP($A57,Input_Raw!$A:$A,Input_Raw!GG:GG),"")</f>
        <v>154.87</v>
      </c>
      <c r="AC57" s="248">
        <f>IFERROR(_xlfn.XLOOKUP($D57,'Modelling New'!$D:$D,'Modelling New'!P:P),"")</f>
        <v>6.3322580645161297</v>
      </c>
      <c r="AD57" s="239">
        <f>IFERROR(_xlfn.XLOOKUP($D57,'Modelling New'!$D:$D,'Modelling New'!$T:$T)*1000,"")</f>
        <v>951953.88874759083</v>
      </c>
      <c r="AE57" s="249">
        <f>IFERROR(_xlfn.XLOOKUP($D57,'Modelling New'!$D:$D,'Modelling New'!$O:$O),"")</f>
        <v>0.77332321169976126</v>
      </c>
      <c r="AF57" s="249">
        <f>IFERROR(_xlfn.XLOOKUP($D57,'Modelling New'!$D:$D,'Modelling New'!W:W),"")</f>
        <v>0.20403675599013862</v>
      </c>
      <c r="AG57" s="249">
        <f>IFERROR(_xlfn.XLOOKUP($D57,'Modelling New'!$D:$D,'Modelling New'!$AE:$AE),"")</f>
        <v>0.995</v>
      </c>
      <c r="AH57" s="249">
        <f>IFERROR(_xlfn.XLOOKUP($D57,'Modelling New'!$D:$D,'Modelling New'!$AF:$AF),"")</f>
        <v>0.995</v>
      </c>
      <c r="AI57" s="240"/>
      <c r="AJ57" s="240"/>
      <c r="AK57" s="240"/>
      <c r="AL57" s="240"/>
      <c r="AM57" s="240"/>
      <c r="AN57" s="250"/>
      <c r="AO57" s="247"/>
      <c r="AP57" s="247"/>
      <c r="AQ57" s="247"/>
      <c r="AR57" s="239">
        <f>_xlfn.XLOOKUP($D57,'Modelling New'!$D:$D,'Modelling New'!$N:$N)</f>
        <v>194.4</v>
      </c>
      <c r="AS57" s="239">
        <f t="shared" si="8"/>
        <v>758380.13760462648</v>
      </c>
    </row>
    <row r="58" spans="1:45">
      <c r="A58" s="238">
        <f t="shared" si="9"/>
        <v>45801</v>
      </c>
      <c r="B58" s="239">
        <f>YEAR(Daily_KPI[[#This Row],[Date]])+IF(MONTH(Daily_KPI[[#This Row],[Date]])&gt;=4,1,0)</f>
        <v>2026</v>
      </c>
      <c r="C58" s="240">
        <f>YEAR(Daily_KPI[[#This Row],[Date]])</f>
        <v>2025</v>
      </c>
      <c r="D58" s="241">
        <f>Daily_KPI[[#This Row],[Date]]-DAY(Daily_KPI[[#This Row],[Date]])+1</f>
        <v>45778</v>
      </c>
      <c r="E58" s="240">
        <f t="shared" si="5"/>
        <v>31</v>
      </c>
      <c r="F58" s="242">
        <f>IFERROR(_xlfn.XLOOKUP($A58,Input_Raw!$A:$A,Input_Raw!$GD:$GD),"")</f>
        <v>11.85</v>
      </c>
      <c r="G58" s="243">
        <f>IFERROR(_xlfn.XLOOKUP($A58,Input_Raw!$A:$A,Input_Raw!EQ:EQ),"")</f>
        <v>3.5503450878265479</v>
      </c>
      <c r="H58" s="243">
        <f>IFERROR(_xlfn.XLOOKUP($A58,Input_Raw!$A:$A,Input_Raw!ER:ER),"")</f>
        <v>0.60661343321629269</v>
      </c>
      <c r="I58" s="243">
        <f>IFERROR(_xlfn.XLOOKUP($A58,Input_Raw!$A:$A,Input_Raw!EO:EO),"")</f>
        <v>3.4647578193326631</v>
      </c>
      <c r="J58" s="243">
        <f>IFERROR(_xlfn.XLOOKUP($A58,Input_Raw!$A:$A,Input_Raw!EP:EP),"")</f>
        <v>0.62386899096278092</v>
      </c>
      <c r="K58" s="243">
        <f>IFERROR(_xlfn.XLOOKUP($A58,Input_Raw!$A:$A,Input_Raw!$DR:$DR),"")</f>
        <v>26.194662921348286</v>
      </c>
      <c r="L58" s="243">
        <f>IFERROR(_xlfn.XLOOKUP($A58,Input_Raw!$A:$A,Input_Raw!$DT:$DT),"")</f>
        <v>40.002590266853929</v>
      </c>
      <c r="M58" s="243">
        <f>IFERROR(_xlfn.XLOOKUP($A58,Input_Raw!$A:$A,Input_Raw!$DZ:$DZ),"")</f>
        <v>6.9</v>
      </c>
      <c r="N58" s="243">
        <f>IFERROR(_xlfn.XLOOKUP($A58,Input_Raw!$A:$A,Input_Raw!$EB:$EB),"")</f>
        <v>11.4</v>
      </c>
      <c r="O58" s="244">
        <f>IFERROR(1-SUMIF(Plant_BD!$B:$B,$A58,Plant_BD!$AL:$AL)/($AA58+SUMIF(Plant_BD!$B:$B,$A58,Plant_BD!$AL:$AL)),"")</f>
        <v>0.99757305134945873</v>
      </c>
      <c r="P58" s="244"/>
      <c r="Q58" s="245"/>
      <c r="R58" s="244">
        <f>IFERROR(1-SUMIF(Grid_BD!$B:$B,$A58,Grid_BD!$W:$W)/($AA58+SUMIF(Grid_BD!$B:$B,$A58,Grid_BD!$W:$W)),"")</f>
        <v>1</v>
      </c>
      <c r="S58" s="240"/>
      <c r="T58" s="245"/>
      <c r="U58" s="246">
        <f t="shared" si="6"/>
        <v>0.93381867133850727</v>
      </c>
      <c r="V58" s="246" t="str">
        <f>IFERROR(_xlfn.XLOOKUP($A58,Input_Raw!$A:$A,Input_Raw!$GL:$GL),"")</f>
        <v/>
      </c>
      <c r="W58" s="247">
        <f t="shared" si="7"/>
        <v>0.10739776234567851</v>
      </c>
      <c r="X58" s="239">
        <f>IFERROR(_xlfn.XLOOKUP($A58,Input_Raw!$A:$A,Input_Raw!$EN:$EN),"")</f>
        <v>512003</v>
      </c>
      <c r="Y58" s="239">
        <f>IFERROR(_xlfn.XLOOKUP($A58,Input_Raw!$A:$A,Input_Raw!GE:GE),"")</f>
        <v>490675.00000000716</v>
      </c>
      <c r="Z58" s="239"/>
      <c r="AA58" s="239">
        <f>IFERROR(_xlfn.XLOOKUP($A58,Input_Raw!$A:$A,Input_Raw!$GF:$GF),"")</f>
        <v>501074.99999999767</v>
      </c>
      <c r="AB58" s="239">
        <f>IFERROR(_xlfn.XLOOKUP($A58,Input_Raw!$A:$A,Input_Raw!GG:GG),"")</f>
        <v>154.87</v>
      </c>
      <c r="AC58" s="248">
        <f>IFERROR(_xlfn.XLOOKUP($D58,'Modelling New'!$D:$D,'Modelling New'!P:P),"")</f>
        <v>6.3322580645161297</v>
      </c>
      <c r="AD58" s="239">
        <f>IFERROR(_xlfn.XLOOKUP($D58,'Modelling New'!$D:$D,'Modelling New'!$T:$T)*1000,"")</f>
        <v>951953.88874759083</v>
      </c>
      <c r="AE58" s="249">
        <f>IFERROR(_xlfn.XLOOKUP($D58,'Modelling New'!$D:$D,'Modelling New'!$O:$O),"")</f>
        <v>0.77332321169976126</v>
      </c>
      <c r="AF58" s="249">
        <f>IFERROR(_xlfn.XLOOKUP($D58,'Modelling New'!$D:$D,'Modelling New'!W:W),"")</f>
        <v>0.20403675599013862</v>
      </c>
      <c r="AG58" s="249">
        <f>IFERROR(_xlfn.XLOOKUP($D58,'Modelling New'!$D:$D,'Modelling New'!$AE:$AE),"")</f>
        <v>0.995</v>
      </c>
      <c r="AH58" s="249">
        <f>IFERROR(_xlfn.XLOOKUP($D58,'Modelling New'!$D:$D,'Modelling New'!$AF:$AF),"")</f>
        <v>0.995</v>
      </c>
      <c r="AI58" s="240"/>
      <c r="AJ58" s="240"/>
      <c r="AK58" s="240"/>
      <c r="AL58" s="240"/>
      <c r="AM58" s="240"/>
      <c r="AN58" s="250"/>
      <c r="AO58" s="247"/>
      <c r="AP58" s="247"/>
      <c r="AQ58" s="247"/>
      <c r="AR58" s="239">
        <f>_xlfn.XLOOKUP($D58,'Modelling New'!$D:$D,'Modelling New'!$N:$N)</f>
        <v>194.4</v>
      </c>
      <c r="AS58" s="239">
        <f t="shared" si="8"/>
        <v>758380.13760462648</v>
      </c>
    </row>
    <row r="59" spans="1:45">
      <c r="A59" s="238">
        <f t="shared" si="9"/>
        <v>45802</v>
      </c>
      <c r="B59" s="239">
        <f>YEAR(Daily_KPI[[#This Row],[Date]])+IF(MONTH(Daily_KPI[[#This Row],[Date]])&gt;=4,1,0)</f>
        <v>2026</v>
      </c>
      <c r="C59" s="240">
        <f>YEAR(Daily_KPI[[#This Row],[Date]])</f>
        <v>2025</v>
      </c>
      <c r="D59" s="241">
        <f>Daily_KPI[[#This Row],[Date]]-DAY(Daily_KPI[[#This Row],[Date]])+1</f>
        <v>45778</v>
      </c>
      <c r="E59" s="240">
        <f t="shared" si="5"/>
        <v>31</v>
      </c>
      <c r="F59" s="242">
        <f>IFERROR(_xlfn.XLOOKUP($A59,Input_Raw!$A:$A,Input_Raw!$GD:$GD),"")</f>
        <v>11.683333333333334</v>
      </c>
      <c r="G59" s="243">
        <f>IFERROR(_xlfn.XLOOKUP($A59,Input_Raw!$A:$A,Input_Raw!EQ:EQ),"")</f>
        <v>3.5105208767231009</v>
      </c>
      <c r="H59" s="243">
        <f>IFERROR(_xlfn.XLOOKUP($A59,Input_Raw!$A:$A,Input_Raw!ER:ER),"")</f>
        <v>0.59075466866096882</v>
      </c>
      <c r="I59" s="243">
        <f>IFERROR(_xlfn.XLOOKUP($A59,Input_Raw!$A:$A,Input_Raw!EO:EO),"")</f>
        <v>3.4069502633227304</v>
      </c>
      <c r="J59" s="243">
        <f>IFERROR(_xlfn.XLOOKUP($A59,Input_Raw!$A:$A,Input_Raw!EP:EP),"")</f>
        <v>0.62890364728390225</v>
      </c>
      <c r="K59" s="243">
        <f>IFERROR(_xlfn.XLOOKUP($A59,Input_Raw!$A:$A,Input_Raw!$DR:$DR),"")</f>
        <v>25.778831908831933</v>
      </c>
      <c r="L59" s="243">
        <f>IFERROR(_xlfn.XLOOKUP($A59,Input_Raw!$A:$A,Input_Raw!$DT:$DT),"")</f>
        <v>38.698586481481478</v>
      </c>
      <c r="M59" s="243">
        <f>IFERROR(_xlfn.XLOOKUP($A59,Input_Raw!$A:$A,Input_Raw!$DZ:$DZ),"")</f>
        <v>7.2</v>
      </c>
      <c r="N59" s="243">
        <f>IFERROR(_xlfn.XLOOKUP($A59,Input_Raw!$A:$A,Input_Raw!$EB:$EB),"")</f>
        <v>15</v>
      </c>
      <c r="O59" s="244">
        <f>IFERROR(1-SUMIF(Plant_BD!$B:$B,$A59,Plant_BD!$AL:$AL)/($AA59+SUMIF(Plant_BD!$B:$B,$A59,Plant_BD!$AL:$AL)),"")</f>
        <v>0.99489566826276499</v>
      </c>
      <c r="P59" s="244"/>
      <c r="Q59" s="245"/>
      <c r="R59" s="244">
        <f>IFERROR(1-SUMIF(Grid_BD!$B:$B,$A59,Grid_BD!$W:$W)/($AA59+SUMIF(Grid_BD!$B:$B,$A59,Grid_BD!$W:$W)),"")</f>
        <v>1</v>
      </c>
      <c r="S59" s="240"/>
      <c r="T59" s="245"/>
      <c r="U59" s="246">
        <f t="shared" si="6"/>
        <v>0.90531438343460946</v>
      </c>
      <c r="V59" s="246" t="str">
        <f>IFERROR(_xlfn.XLOOKUP($A59,Input_Raw!$A:$A,Input_Raw!$GL:$GL),"")</f>
        <v/>
      </c>
      <c r="W59" s="247">
        <f t="shared" si="7"/>
        <v>0.10238233024691518</v>
      </c>
      <c r="X59" s="239">
        <f>IFERROR(_xlfn.XLOOKUP($A59,Input_Raw!$A:$A,Input_Raw!$EN:$EN),"")</f>
        <v>489417</v>
      </c>
      <c r="Y59" s="239">
        <f>IFERROR(_xlfn.XLOOKUP($A59,Input_Raw!$A:$A,Input_Raw!GE:GE),"")</f>
        <v>464474.99999995192</v>
      </c>
      <c r="Z59" s="239"/>
      <c r="AA59" s="239">
        <f>IFERROR(_xlfn.XLOOKUP($A59,Input_Raw!$A:$A,Input_Raw!$GF:$GF),"")</f>
        <v>477675.00000000745</v>
      </c>
      <c r="AB59" s="239">
        <f>IFERROR(_xlfn.XLOOKUP($A59,Input_Raw!$A:$A,Input_Raw!GG:GG),"")</f>
        <v>154.87</v>
      </c>
      <c r="AC59" s="248">
        <f>IFERROR(_xlfn.XLOOKUP($D59,'Modelling New'!$D:$D,'Modelling New'!P:P),"")</f>
        <v>6.3322580645161297</v>
      </c>
      <c r="AD59" s="239">
        <f>IFERROR(_xlfn.XLOOKUP($D59,'Modelling New'!$D:$D,'Modelling New'!$T:$T)*1000,"")</f>
        <v>951953.88874759083</v>
      </c>
      <c r="AE59" s="249">
        <f>IFERROR(_xlfn.XLOOKUP($D59,'Modelling New'!$D:$D,'Modelling New'!$O:$O),"")</f>
        <v>0.77332321169976126</v>
      </c>
      <c r="AF59" s="249">
        <f>IFERROR(_xlfn.XLOOKUP($D59,'Modelling New'!$D:$D,'Modelling New'!W:W),"")</f>
        <v>0.20403675599013862</v>
      </c>
      <c r="AG59" s="249">
        <f>IFERROR(_xlfn.XLOOKUP($D59,'Modelling New'!$D:$D,'Modelling New'!$AE:$AE),"")</f>
        <v>0.995</v>
      </c>
      <c r="AH59" s="249">
        <f>IFERROR(_xlfn.XLOOKUP($D59,'Modelling New'!$D:$D,'Modelling New'!$AF:$AF),"")</f>
        <v>0.995</v>
      </c>
      <c r="AI59" s="240"/>
      <c r="AJ59" s="240"/>
      <c r="AK59" s="240"/>
      <c r="AL59" s="240"/>
      <c r="AM59" s="240"/>
      <c r="AN59" s="250"/>
      <c r="AO59" s="247"/>
      <c r="AP59" s="247"/>
      <c r="AQ59" s="247"/>
      <c r="AR59" s="239">
        <f>_xlfn.XLOOKUP($D59,'Modelling New'!$D:$D,'Modelling New'!$N:$N)</f>
        <v>194.4</v>
      </c>
      <c r="AS59" s="239">
        <f t="shared" si="8"/>
        <v>758380.13760462648</v>
      </c>
    </row>
    <row r="60" spans="1:45">
      <c r="A60" s="238">
        <f t="shared" si="9"/>
        <v>45803</v>
      </c>
      <c r="B60" s="239">
        <f>YEAR(Daily_KPI[[#This Row],[Date]])+IF(MONTH(Daily_KPI[[#This Row],[Date]])&gt;=4,1,0)</f>
        <v>2026</v>
      </c>
      <c r="C60" s="240">
        <f>YEAR(Daily_KPI[[#This Row],[Date]])</f>
        <v>2025</v>
      </c>
      <c r="D60" s="241">
        <f>Daily_KPI[[#This Row],[Date]]-DAY(Daily_KPI[[#This Row],[Date]])+1</f>
        <v>45778</v>
      </c>
      <c r="E60" s="240">
        <f t="shared" si="5"/>
        <v>31</v>
      </c>
      <c r="F60" s="242">
        <f>IFERROR(_xlfn.XLOOKUP($A60,Input_Raw!$A:$A,Input_Raw!$GD:$GD),"")</f>
        <v>12.183333333333335</v>
      </c>
      <c r="G60" s="243">
        <f>IFERROR(_xlfn.XLOOKUP($A60,Input_Raw!$A:$A,Input_Raw!EQ:EQ),"")</f>
        <v>3.0637105331686314</v>
      </c>
      <c r="H60" s="243">
        <f>IFERROR(_xlfn.XLOOKUP($A60,Input_Raw!$A:$A,Input_Raw!ER:ER),"")</f>
        <v>0.51702821106557395</v>
      </c>
      <c r="I60" s="243">
        <f>IFERROR(_xlfn.XLOOKUP($A60,Input_Raw!$A:$A,Input_Raw!EO:EO),"")</f>
        <v>2.9052584582480807</v>
      </c>
      <c r="J60" s="243">
        <f>IFERROR(_xlfn.XLOOKUP($A60,Input_Raw!$A:$A,Input_Raw!EP:EP),"")</f>
        <v>0.54066779596693981</v>
      </c>
      <c r="K60" s="243">
        <f>IFERROR(_xlfn.XLOOKUP($A60,Input_Raw!$A:$A,Input_Raw!$DR:$DR),"")</f>
        <v>25.81415300546448</v>
      </c>
      <c r="L60" s="243">
        <f>IFERROR(_xlfn.XLOOKUP($A60,Input_Raw!$A:$A,Input_Raw!$DT:$DT),"")</f>
        <v>37.988092609289602</v>
      </c>
      <c r="M60" s="243">
        <f>IFERROR(_xlfn.XLOOKUP($A60,Input_Raw!$A:$A,Input_Raw!$DZ:$DZ),"")</f>
        <v>7.3</v>
      </c>
      <c r="N60" s="243">
        <f>IFERROR(_xlfn.XLOOKUP($A60,Input_Raw!$A:$A,Input_Raw!$EB:$EB),"")</f>
        <v>10.7</v>
      </c>
      <c r="O60" s="244">
        <f>IFERROR(1-SUMIF(Plant_BD!$B:$B,$A60,Plant_BD!$AL:$AL)/($AA60+SUMIF(Plant_BD!$B:$B,$A60,Plant_BD!$AL:$AL)),"")</f>
        <v>0.99525005892574236</v>
      </c>
      <c r="P60" s="244"/>
      <c r="Q60" s="245"/>
      <c r="R60" s="244">
        <f>IFERROR(1-SUMIF(Grid_BD!$B:$B,$A60,Grid_BD!$W:$W)/($AA60+SUMIF(Grid_BD!$B:$B,$A60,Grid_BD!$W:$W)),"")</f>
        <v>1</v>
      </c>
      <c r="S60" s="240"/>
      <c r="T60" s="245"/>
      <c r="U60" s="246">
        <f t="shared" si="6"/>
        <v>0.91895405202194147</v>
      </c>
      <c r="V60" s="246" t="str">
        <f>IFERROR(_xlfn.XLOOKUP($A60,Input_Raw!$A:$A,Input_Raw!$GL:$GL),"")</f>
        <v/>
      </c>
      <c r="W60" s="247">
        <f t="shared" si="7"/>
        <v>9.2255015432097923E-2</v>
      </c>
      <c r="X60" s="239">
        <f>IFERROR(_xlfn.XLOOKUP($A60,Input_Raw!$A:$A,Input_Raw!$EN:$EN),"")</f>
        <v>436631</v>
      </c>
      <c r="Y60" s="239">
        <f>IFERROR(_xlfn.XLOOKUP($A60,Input_Raw!$A:$A,Input_Raw!GE:GE),"")</f>
        <v>427225.00000007555</v>
      </c>
      <c r="Z60" s="239"/>
      <c r="AA60" s="239">
        <f>IFERROR(_xlfn.XLOOKUP($A60,Input_Raw!$A:$A,Input_Raw!$GF:$GF),"")</f>
        <v>430424.99999999604</v>
      </c>
      <c r="AB60" s="239">
        <f>IFERROR(_xlfn.XLOOKUP($A60,Input_Raw!$A:$A,Input_Raw!GG:GG),"")</f>
        <v>161.22</v>
      </c>
      <c r="AC60" s="248">
        <f>IFERROR(_xlfn.XLOOKUP($D60,'Modelling New'!$D:$D,'Modelling New'!P:P),"")</f>
        <v>6.3322580645161297</v>
      </c>
      <c r="AD60" s="239">
        <f>IFERROR(_xlfn.XLOOKUP($D60,'Modelling New'!$D:$D,'Modelling New'!$T:$T)*1000,"")</f>
        <v>951953.88874759083</v>
      </c>
      <c r="AE60" s="249">
        <f>IFERROR(_xlfn.XLOOKUP($D60,'Modelling New'!$D:$D,'Modelling New'!$O:$O),"")</f>
        <v>0.77332321169976126</v>
      </c>
      <c r="AF60" s="249">
        <f>IFERROR(_xlfn.XLOOKUP($D60,'Modelling New'!$D:$D,'Modelling New'!W:W),"")</f>
        <v>0.20403675599013862</v>
      </c>
      <c r="AG60" s="249">
        <f>IFERROR(_xlfn.XLOOKUP($D60,'Modelling New'!$D:$D,'Modelling New'!$AE:$AE),"")</f>
        <v>0.995</v>
      </c>
      <c r="AH60" s="249">
        <f>IFERROR(_xlfn.XLOOKUP($D60,'Modelling New'!$D:$D,'Modelling New'!$AF:$AF),"")</f>
        <v>0.995</v>
      </c>
      <c r="AI60" s="240"/>
      <c r="AJ60" s="240"/>
      <c r="AK60" s="240"/>
      <c r="AL60" s="240"/>
      <c r="AM60" s="240"/>
      <c r="AN60" s="250"/>
      <c r="AO60" s="247"/>
      <c r="AP60" s="247"/>
      <c r="AQ60" s="247"/>
      <c r="AR60" s="239">
        <f>_xlfn.XLOOKUP($D60,'Modelling New'!$D:$D,'Modelling New'!$N:$N)</f>
        <v>194.4</v>
      </c>
      <c r="AS60" s="239">
        <f t="shared" si="8"/>
        <v>789475.33921752358</v>
      </c>
    </row>
    <row r="61" spans="1:45">
      <c r="A61" s="238">
        <f t="shared" si="9"/>
        <v>45804</v>
      </c>
      <c r="B61" s="239">
        <f>YEAR(Daily_KPI[[#This Row],[Date]])+IF(MONTH(Daily_KPI[[#This Row],[Date]])&gt;=4,1,0)</f>
        <v>2026</v>
      </c>
      <c r="C61" s="240">
        <f>YEAR(Daily_KPI[[#This Row],[Date]])</f>
        <v>2025</v>
      </c>
      <c r="D61" s="241">
        <f>Daily_KPI[[#This Row],[Date]]-DAY(Daily_KPI[[#This Row],[Date]])+1</f>
        <v>45778</v>
      </c>
      <c r="E61" s="240">
        <f t="shared" si="5"/>
        <v>31</v>
      </c>
      <c r="F61" s="242">
        <f>IFERROR(_xlfn.XLOOKUP($A61,Input_Raw!$A:$A,Input_Raw!$GD:$GD),"")</f>
        <v>12</v>
      </c>
      <c r="G61" s="243">
        <f>IFERROR(_xlfn.XLOOKUP($A61,Input_Raw!$A:$A,Input_Raw!EQ:EQ),"")</f>
        <v>5.0145873584188685</v>
      </c>
      <c r="H61" s="243">
        <f>IFERROR(_xlfn.XLOOKUP($A61,Input_Raw!$A:$A,Input_Raw!ER:ER),"")</f>
        <v>0.89682371151178997</v>
      </c>
      <c r="I61" s="243">
        <f>IFERROR(_xlfn.XLOOKUP($A61,Input_Raw!$A:$A,Input_Raw!EO:EO),"")</f>
        <v>4.4904939010678726</v>
      </c>
      <c r="J61" s="243">
        <f>IFERROR(_xlfn.XLOOKUP($A61,Input_Raw!$A:$A,Input_Raw!EP:EP),"")</f>
        <v>0.87784951070180317</v>
      </c>
      <c r="K61" s="243">
        <f>IFERROR(_xlfn.XLOOKUP($A61,Input_Raw!$A:$A,Input_Raw!$DR:$DR),"")</f>
        <v>26.950208044382773</v>
      </c>
      <c r="L61" s="243">
        <f>IFERROR(_xlfn.XLOOKUP($A61,Input_Raw!$A:$A,Input_Raw!$DT:$DT),"")</f>
        <v>42.521699459084623</v>
      </c>
      <c r="M61" s="243">
        <f>IFERROR(_xlfn.XLOOKUP($A61,Input_Raw!$A:$A,Input_Raw!$DZ:$DZ),"")</f>
        <v>8</v>
      </c>
      <c r="N61" s="243">
        <f>IFERROR(_xlfn.XLOOKUP($A61,Input_Raw!$A:$A,Input_Raw!$EB:$EB),"")</f>
        <v>12.2</v>
      </c>
      <c r="O61" s="244">
        <f>IFERROR(1-SUMIF(Plant_BD!$B:$B,$A61,Plant_BD!$AL:$AL)/($AA61+SUMIF(Plant_BD!$B:$B,$A61,Plant_BD!$AL:$AL)),"")</f>
        <v>0.99869371357782943</v>
      </c>
      <c r="P61" s="244"/>
      <c r="Q61" s="245"/>
      <c r="R61" s="244">
        <f>IFERROR(1-SUMIF(Grid_BD!$B:$B,$A61,Grid_BD!$W:$W)/($AA61+SUMIF(Grid_BD!$B:$B,$A61,Grid_BD!$W:$W)),"")</f>
        <v>1</v>
      </c>
      <c r="S61" s="240"/>
      <c r="T61" s="245"/>
      <c r="U61" s="246">
        <f t="shared" si="6"/>
        <v>0.84170880896492184</v>
      </c>
      <c r="V61" s="246" t="str">
        <f>IFERROR(_xlfn.XLOOKUP($A61,Input_Raw!$A:$A,Input_Raw!$GL:$GL),"")</f>
        <v/>
      </c>
      <c r="W61" s="247">
        <f t="shared" si="7"/>
        <v>0.13097993827160395</v>
      </c>
      <c r="X61" s="239">
        <f>IFERROR(_xlfn.XLOOKUP($A61,Input_Raw!$A:$A,Input_Raw!$EN:$EN),"")</f>
        <v>628707</v>
      </c>
      <c r="Y61" s="239">
        <f>IFERROR(_xlfn.XLOOKUP($A61,Input_Raw!$A:$A,Input_Raw!GE:GE),"")</f>
        <v>598699.99999995786</v>
      </c>
      <c r="Z61" s="239"/>
      <c r="AA61" s="239">
        <f>IFERROR(_xlfn.XLOOKUP($A61,Input_Raw!$A:$A,Input_Raw!$GF:$GF),"")</f>
        <v>611099.99999999546</v>
      </c>
      <c r="AB61" s="239">
        <f>IFERROR(_xlfn.XLOOKUP($A61,Input_Raw!$A:$A,Input_Raw!GG:GG),"")</f>
        <v>161.68</v>
      </c>
      <c r="AC61" s="248">
        <f>IFERROR(_xlfn.XLOOKUP($D61,'Modelling New'!$D:$D,'Modelling New'!P:P),"")</f>
        <v>6.3322580645161297</v>
      </c>
      <c r="AD61" s="239">
        <f>IFERROR(_xlfn.XLOOKUP($D61,'Modelling New'!$D:$D,'Modelling New'!$T:$T)*1000,"")</f>
        <v>951953.88874759083</v>
      </c>
      <c r="AE61" s="249">
        <f>IFERROR(_xlfn.XLOOKUP($D61,'Modelling New'!$D:$D,'Modelling New'!$O:$O),"")</f>
        <v>0.77332321169976126</v>
      </c>
      <c r="AF61" s="249">
        <f>IFERROR(_xlfn.XLOOKUP($D61,'Modelling New'!$D:$D,'Modelling New'!W:W),"")</f>
        <v>0.20403675599013862</v>
      </c>
      <c r="AG61" s="249">
        <f>IFERROR(_xlfn.XLOOKUP($D61,'Modelling New'!$D:$D,'Modelling New'!$AE:$AE),"")</f>
        <v>0.995</v>
      </c>
      <c r="AH61" s="249">
        <f>IFERROR(_xlfn.XLOOKUP($D61,'Modelling New'!$D:$D,'Modelling New'!$AF:$AF),"")</f>
        <v>0.995</v>
      </c>
      <c r="AI61" s="240"/>
      <c r="AJ61" s="240"/>
      <c r="AK61" s="240"/>
      <c r="AL61" s="240"/>
      <c r="AM61" s="240"/>
      <c r="AN61" s="250"/>
      <c r="AO61" s="247"/>
      <c r="AP61" s="247"/>
      <c r="AQ61" s="247"/>
      <c r="AR61" s="239">
        <f>_xlfn.XLOOKUP($D61,'Modelling New'!$D:$D,'Modelling New'!$N:$N)</f>
        <v>194.4</v>
      </c>
      <c r="AS61" s="239">
        <f t="shared" si="8"/>
        <v>791727.90500365477</v>
      </c>
    </row>
    <row r="62" spans="1:45">
      <c r="A62" s="238">
        <f t="shared" si="9"/>
        <v>45805</v>
      </c>
      <c r="B62" s="239">
        <f>YEAR(Daily_KPI[[#This Row],[Date]])+IF(MONTH(Daily_KPI[[#This Row],[Date]])&gt;=4,1,0)</f>
        <v>2026</v>
      </c>
      <c r="C62" s="240">
        <f>YEAR(Daily_KPI[[#This Row],[Date]])</f>
        <v>2025</v>
      </c>
      <c r="D62" s="241">
        <f>Daily_KPI[[#This Row],[Date]]-DAY(Daily_KPI[[#This Row],[Date]])+1</f>
        <v>45778</v>
      </c>
      <c r="E62" s="240">
        <f t="shared" si="5"/>
        <v>31</v>
      </c>
      <c r="F62" s="242">
        <f>IFERROR(_xlfn.XLOOKUP($A62,Input_Raw!$A:$A,Input_Raw!$GD:$GD),"")</f>
        <v>12.133333333333333</v>
      </c>
      <c r="G62" s="243">
        <f>IFERROR(_xlfn.XLOOKUP($A62,Input_Raw!$A:$A,Input_Raw!EQ:EQ),"")</f>
        <v>2.1754642297218663</v>
      </c>
      <c r="H62" s="243">
        <f>IFERROR(_xlfn.XLOOKUP($A62,Input_Raw!$A:$A,Input_Raw!ER:ER),"")</f>
        <v>0.38672991092821196</v>
      </c>
      <c r="I62" s="243">
        <f>IFERROR(_xlfn.XLOOKUP($A62,Input_Raw!$A:$A,Input_Raw!EO:EO),"")</f>
        <v>1.959400635271203</v>
      </c>
      <c r="J62" s="243">
        <f>IFERROR(_xlfn.XLOOKUP($A62,Input_Raw!$A:$A,Input_Raw!EP:EP),"")</f>
        <v>0.39137146645700593</v>
      </c>
      <c r="K62" s="243">
        <f>IFERROR(_xlfn.XLOOKUP($A62,Input_Raw!$A:$A,Input_Raw!$DR:$DR),"")</f>
        <v>24.455281207133012</v>
      </c>
      <c r="L62" s="243">
        <f>IFERROR(_xlfn.XLOOKUP($A62,Input_Raw!$A:$A,Input_Raw!$DT:$DT),"")</f>
        <v>35.200435980795632</v>
      </c>
      <c r="M62" s="243">
        <f>IFERROR(_xlfn.XLOOKUP($A62,Input_Raw!$A:$A,Input_Raw!$DZ:$DZ),"")</f>
        <v>5.8</v>
      </c>
      <c r="N62" s="243">
        <f>IFERROR(_xlfn.XLOOKUP($A62,Input_Raw!$A:$A,Input_Raw!$EB:$EB),"")</f>
        <v>9.9</v>
      </c>
      <c r="O62" s="244">
        <f>IFERROR(1-SUMIF(Plant_BD!$B:$B,$A62,Plant_BD!$AL:$AL)/($AA62+SUMIF(Plant_BD!$B:$B,$A62,Plant_BD!$AL:$AL)),"")</f>
        <v>0.99933626299281908</v>
      </c>
      <c r="P62" s="244"/>
      <c r="Q62" s="245"/>
      <c r="R62" s="244">
        <f>IFERROR(1-SUMIF(Grid_BD!$B:$B,$A62,Grid_BD!$W:$W)/($AA62+SUMIF(Grid_BD!$B:$B,$A62,Grid_BD!$W:$W)),"")</f>
        <v>1</v>
      </c>
      <c r="S62" s="240"/>
      <c r="T62" s="245"/>
      <c r="U62" s="246">
        <f t="shared" si="6"/>
        <v>0.86506802826570539</v>
      </c>
      <c r="V62" s="246" t="str">
        <f>IFERROR(_xlfn.XLOOKUP($A62,Input_Raw!$A:$A,Input_Raw!$GL:$GL),"")</f>
        <v/>
      </c>
      <c r="W62" s="247">
        <f t="shared" si="7"/>
        <v>5.8738425925928144E-2</v>
      </c>
      <c r="X62" s="239">
        <f>IFERROR(_xlfn.XLOOKUP($A62,Input_Raw!$A:$A,Input_Raw!$EN:$EN),"")</f>
        <v>274796</v>
      </c>
      <c r="Y62" s="239">
        <f>IFERROR(_xlfn.XLOOKUP($A62,Input_Raw!$A:$A,Input_Raw!GE:GE),"")</f>
        <v>268649.99999996898</v>
      </c>
      <c r="Z62" s="239"/>
      <c r="AA62" s="239">
        <f>IFERROR(_xlfn.XLOOKUP($A62,Input_Raw!$A:$A,Input_Raw!$GF:$GF),"")</f>
        <v>274050.00000001036</v>
      </c>
      <c r="AB62" s="239">
        <f>IFERROR(_xlfn.XLOOKUP($A62,Input_Raw!$A:$A,Input_Raw!GG:GG),"")</f>
        <v>161.68</v>
      </c>
      <c r="AC62" s="248">
        <f>IFERROR(_xlfn.XLOOKUP($D62,'Modelling New'!$D:$D,'Modelling New'!P:P),"")</f>
        <v>6.3322580645161297</v>
      </c>
      <c r="AD62" s="239">
        <f>IFERROR(_xlfn.XLOOKUP($D62,'Modelling New'!$D:$D,'Modelling New'!$T:$T)*1000,"")</f>
        <v>951953.88874759083</v>
      </c>
      <c r="AE62" s="249">
        <f>IFERROR(_xlfn.XLOOKUP($D62,'Modelling New'!$D:$D,'Modelling New'!$O:$O),"")</f>
        <v>0.77332321169976126</v>
      </c>
      <c r="AF62" s="249">
        <f>IFERROR(_xlfn.XLOOKUP($D62,'Modelling New'!$D:$D,'Modelling New'!W:W),"")</f>
        <v>0.20403675599013862</v>
      </c>
      <c r="AG62" s="249">
        <f>IFERROR(_xlfn.XLOOKUP($D62,'Modelling New'!$D:$D,'Modelling New'!$AE:$AE),"")</f>
        <v>0.995</v>
      </c>
      <c r="AH62" s="249">
        <f>IFERROR(_xlfn.XLOOKUP($D62,'Modelling New'!$D:$D,'Modelling New'!$AF:$AF),"")</f>
        <v>0.995</v>
      </c>
      <c r="AI62" s="240"/>
      <c r="AJ62" s="240"/>
      <c r="AK62" s="240"/>
      <c r="AL62" s="240"/>
      <c r="AM62" s="240"/>
      <c r="AN62" s="250"/>
      <c r="AO62" s="247"/>
      <c r="AP62" s="247"/>
      <c r="AQ62" s="247"/>
      <c r="AR62" s="239">
        <f>_xlfn.XLOOKUP($D62,'Modelling New'!$D:$D,'Modelling New'!$N:$N)</f>
        <v>194.4</v>
      </c>
      <c r="AS62" s="239">
        <f t="shared" si="8"/>
        <v>791727.90500365477</v>
      </c>
    </row>
    <row r="63" spans="1:45">
      <c r="A63" s="238">
        <f t="shared" si="9"/>
        <v>45806</v>
      </c>
      <c r="B63" s="239">
        <f>YEAR(Daily_KPI[[#This Row],[Date]])+IF(MONTH(Daily_KPI[[#This Row],[Date]])&gt;=4,1,0)</f>
        <v>2026</v>
      </c>
      <c r="C63" s="240">
        <f>YEAR(Daily_KPI[[#This Row],[Date]])</f>
        <v>2025</v>
      </c>
      <c r="D63" s="241">
        <f>Daily_KPI[[#This Row],[Date]]-DAY(Daily_KPI[[#This Row],[Date]])+1</f>
        <v>45778</v>
      </c>
      <c r="E63" s="240">
        <f t="shared" si="5"/>
        <v>31</v>
      </c>
      <c r="F63" s="242">
        <f>IFERROR(_xlfn.XLOOKUP($A63,Input_Raw!$A:$A,Input_Raw!$GD:$GD),"")</f>
        <v>11.983333333333333</v>
      </c>
      <c r="G63" s="243">
        <f>IFERROR(_xlfn.XLOOKUP($A63,Input_Raw!$A:$A,Input_Raw!EQ:EQ),"")</f>
        <v>3.8961865319067126</v>
      </c>
      <c r="H63" s="243">
        <f>IFERROR(_xlfn.XLOOKUP($A63,Input_Raw!$A:$A,Input_Raw!ER:ER),"")</f>
        <v>1</v>
      </c>
      <c r="I63" s="243">
        <f>IFERROR(_xlfn.XLOOKUP($A63,Input_Raw!$A:$A,Input_Raw!EO:EO),"")</f>
        <v>3.8766087079723488</v>
      </c>
      <c r="J63" s="243">
        <f>IFERROR(_xlfn.XLOOKUP($A63,Input_Raw!$A:$A,Input_Raw!EP:EP),"")</f>
        <v>0.69165741824219928</v>
      </c>
      <c r="K63" s="243">
        <f>IFERROR(_xlfn.XLOOKUP($A63,Input_Raw!$A:$A,Input_Raw!$DR:$DR),"")</f>
        <v>27</v>
      </c>
      <c r="L63" s="243">
        <f>IFERROR(_xlfn.XLOOKUP($A63,Input_Raw!$A:$A,Input_Raw!$DT:$DT),"")</f>
        <v>42</v>
      </c>
      <c r="M63" s="243">
        <f>IFERROR(_xlfn.XLOOKUP($A63,Input_Raw!$A:$A,Input_Raw!$DZ:$DZ),"")</f>
        <v>6.4</v>
      </c>
      <c r="N63" s="243">
        <f>IFERROR(_xlfn.XLOOKUP($A63,Input_Raw!$A:$A,Input_Raw!$EB:$EB),"")</f>
        <v>15.8</v>
      </c>
      <c r="O63" s="244">
        <f>IFERROR(1-SUMIF(Plant_BD!$B:$B,$A63,Plant_BD!$AL:$AL)/($AA63+SUMIF(Plant_BD!$B:$B,$A63,Plant_BD!$AL:$AL)),"")</f>
        <v>0.99238278607656805</v>
      </c>
      <c r="P63" s="244"/>
      <c r="Q63" s="245"/>
      <c r="R63" s="244">
        <f>IFERROR(1-SUMIF(Grid_BD!$B:$B,$A63,Grid_BD!$W:$W)/($AA63+SUMIF(Grid_BD!$B:$B,$A63,Grid_BD!$W:$W)),"")</f>
        <v>1</v>
      </c>
      <c r="S63" s="240"/>
      <c r="T63" s="245"/>
      <c r="U63" s="246">
        <f t="shared" si="6"/>
        <v>0.88525282815043282</v>
      </c>
      <c r="V63" s="246" t="str">
        <f>IFERROR(_xlfn.XLOOKUP($A63,Input_Raw!$A:$A,Input_Raw!$GL:$GL),"")</f>
        <v/>
      </c>
      <c r="W63" s="247">
        <f t="shared" si="7"/>
        <v>0.11892361111110944</v>
      </c>
      <c r="X63" s="239">
        <f>IFERROR(_xlfn.XLOOKUP($A63,Input_Raw!$A:$A,Input_Raw!$EN:$EN),"")</f>
        <v>569728</v>
      </c>
      <c r="Y63" s="239">
        <f>IFERROR(_xlfn.XLOOKUP($A63,Input_Raw!$A:$A,Input_Raw!GE:GE),"")</f>
        <v>543450.00000007101</v>
      </c>
      <c r="Z63" s="239"/>
      <c r="AA63" s="239">
        <f>IFERROR(_xlfn.XLOOKUP($A63,Input_Raw!$A:$A,Input_Raw!$GF:$GF),"")</f>
        <v>554849.9999999922</v>
      </c>
      <c r="AB63" s="239">
        <f>IFERROR(_xlfn.XLOOKUP($A63,Input_Raw!$A:$A,Input_Raw!GG:GG),"")</f>
        <v>161.68</v>
      </c>
      <c r="AC63" s="248">
        <f>IFERROR(_xlfn.XLOOKUP($D63,'Modelling New'!$D:$D,'Modelling New'!P:P),"")</f>
        <v>6.3322580645161297</v>
      </c>
      <c r="AD63" s="239">
        <f>IFERROR(_xlfn.XLOOKUP($D63,'Modelling New'!$D:$D,'Modelling New'!$T:$T)*1000,"")</f>
        <v>951953.88874759083</v>
      </c>
      <c r="AE63" s="249">
        <f>IFERROR(_xlfn.XLOOKUP($D63,'Modelling New'!$D:$D,'Modelling New'!$O:$O),"")</f>
        <v>0.77332321169976126</v>
      </c>
      <c r="AF63" s="249">
        <f>IFERROR(_xlfn.XLOOKUP($D63,'Modelling New'!$D:$D,'Modelling New'!W:W),"")</f>
        <v>0.20403675599013862</v>
      </c>
      <c r="AG63" s="249">
        <f>IFERROR(_xlfn.XLOOKUP($D63,'Modelling New'!$D:$D,'Modelling New'!$AE:$AE),"")</f>
        <v>0.995</v>
      </c>
      <c r="AH63" s="249">
        <f>IFERROR(_xlfn.XLOOKUP($D63,'Modelling New'!$D:$D,'Modelling New'!$AF:$AF),"")</f>
        <v>0.995</v>
      </c>
      <c r="AI63" s="240"/>
      <c r="AJ63" s="240"/>
      <c r="AK63" s="240"/>
      <c r="AL63" s="240"/>
      <c r="AM63" s="240"/>
      <c r="AN63" s="250"/>
      <c r="AO63" s="247"/>
      <c r="AP63" s="247"/>
      <c r="AQ63" s="247"/>
      <c r="AR63" s="239">
        <f>_xlfn.XLOOKUP($D63,'Modelling New'!$D:$D,'Modelling New'!$N:$N)</f>
        <v>194.4</v>
      </c>
      <c r="AS63" s="239">
        <f t="shared" si="8"/>
        <v>791727.90500365477</v>
      </c>
    </row>
    <row r="64" spans="1:45">
      <c r="A64" s="238">
        <f t="shared" si="9"/>
        <v>45807</v>
      </c>
      <c r="B64" s="239">
        <f>YEAR(Daily_KPI[[#This Row],[Date]])+IF(MONTH(Daily_KPI[[#This Row],[Date]])&gt;=4,1,0)</f>
        <v>2026</v>
      </c>
      <c r="C64" s="240">
        <f>YEAR(Daily_KPI[[#This Row],[Date]])</f>
        <v>2025</v>
      </c>
      <c r="D64" s="241">
        <f>Daily_KPI[[#This Row],[Date]]-DAY(Daily_KPI[[#This Row],[Date]])+1</f>
        <v>45778</v>
      </c>
      <c r="E64" s="240">
        <f t="shared" si="5"/>
        <v>31</v>
      </c>
      <c r="F64" s="242">
        <f>IFERROR(_xlfn.XLOOKUP($A64,Input_Raw!$A:$A,Input_Raw!$GD:$GD),"")</f>
        <v>11.8</v>
      </c>
      <c r="G64" s="243">
        <f>IFERROR(_xlfn.XLOOKUP($A64,Input_Raw!$A:$A,Input_Raw!EQ:EQ),"")</f>
        <v>4.3648744709589593</v>
      </c>
      <c r="H64" s="243">
        <f>IFERROR(_xlfn.XLOOKUP($A64,Input_Raw!$A:$A,Input_Raw!ER:ER),"")</f>
        <v>0.83070482143864544</v>
      </c>
      <c r="I64" s="243">
        <f>IFERROR(_xlfn.XLOOKUP($A64,Input_Raw!$A:$A,Input_Raw!EO:EO),"")</f>
        <v>4.3071891135779605</v>
      </c>
      <c r="J64" s="243">
        <f>IFERROR(_xlfn.XLOOKUP($A64,Input_Raw!$A:$A,Input_Raw!EP:EP),"")</f>
        <v>0.81940451361904976</v>
      </c>
      <c r="K64" s="243">
        <f>IFERROR(_xlfn.XLOOKUP($A64,Input_Raw!$A:$A,Input_Raw!$DR:$DR),"")</f>
        <v>28.962115655853317</v>
      </c>
      <c r="L64" s="243">
        <f>IFERROR(_xlfn.XLOOKUP($A64,Input_Raw!$A:$A,Input_Raw!$DT:$DT),"")</f>
        <v>45.339195543018313</v>
      </c>
      <c r="M64" s="243">
        <f>IFERROR(_xlfn.XLOOKUP($A64,Input_Raw!$A:$A,Input_Raw!$DZ:$DZ),"")</f>
        <v>7.9</v>
      </c>
      <c r="N64" s="243">
        <f>IFERROR(_xlfn.XLOOKUP($A64,Input_Raw!$A:$A,Input_Raw!$EB:$EB),"")</f>
        <v>11.7</v>
      </c>
      <c r="O64" s="244">
        <f>IFERROR(1-SUMIF(Plant_BD!$B:$B,$A64,Plant_BD!$AL:$AL)/($AA64+SUMIF(Plant_BD!$B:$B,$A64,Plant_BD!$AL:$AL)),"")</f>
        <v>0.99127435770985173</v>
      </c>
      <c r="P64" s="244"/>
      <c r="Q64" s="245"/>
      <c r="R64" s="244">
        <f>IFERROR(1-SUMIF(Grid_BD!$B:$B,$A64,Grid_BD!$W:$W)/($AA64+SUMIF(Grid_BD!$B:$B,$A64,Grid_BD!$W:$W)),"")</f>
        <v>0.77518064770672024</v>
      </c>
      <c r="S64" s="240"/>
      <c r="T64" s="245"/>
      <c r="U64" s="246">
        <f t="shared" si="6"/>
        <v>0.65620902716361929</v>
      </c>
      <c r="V64" s="246" t="str">
        <f>IFERROR(_xlfn.XLOOKUP($A64,Input_Raw!$A:$A,Input_Raw!$GL:$GL),"")</f>
        <v/>
      </c>
      <c r="W64" s="247">
        <f t="shared" si="7"/>
        <v>9.7945601851853512E-2</v>
      </c>
      <c r="X64" s="239">
        <f>IFERROR(_xlfn.XLOOKUP($A64,Input_Raw!$A:$A,Input_Raw!$EN:$EN),"")</f>
        <v>468438</v>
      </c>
      <c r="Y64" s="239">
        <f>IFERROR(_xlfn.XLOOKUP($A64,Input_Raw!$A:$A,Input_Raw!GE:GE),"")</f>
        <v>449174.99999996502</v>
      </c>
      <c r="Z64" s="239"/>
      <c r="AA64" s="239">
        <f>IFERROR(_xlfn.XLOOKUP($A64,Input_Raw!$A:$A,Input_Raw!$GF:$GF),"")</f>
        <v>456975.00000000774</v>
      </c>
      <c r="AB64" s="239">
        <f>IFERROR(_xlfn.XLOOKUP($A64,Input_Raw!$A:$A,Input_Raw!GG:GG),"")</f>
        <v>161.68</v>
      </c>
      <c r="AC64" s="248">
        <f>IFERROR(_xlfn.XLOOKUP($D64,'Modelling New'!$D:$D,'Modelling New'!P:P),"")</f>
        <v>6.3322580645161297</v>
      </c>
      <c r="AD64" s="239">
        <f>IFERROR(_xlfn.XLOOKUP($D64,'Modelling New'!$D:$D,'Modelling New'!$T:$T)*1000,"")</f>
        <v>951953.88874759083</v>
      </c>
      <c r="AE64" s="249">
        <f>IFERROR(_xlfn.XLOOKUP($D64,'Modelling New'!$D:$D,'Modelling New'!$O:$O),"")</f>
        <v>0.77332321169976126</v>
      </c>
      <c r="AF64" s="249">
        <f>IFERROR(_xlfn.XLOOKUP($D64,'Modelling New'!$D:$D,'Modelling New'!W:W),"")</f>
        <v>0.20403675599013862</v>
      </c>
      <c r="AG64" s="249">
        <f>IFERROR(_xlfn.XLOOKUP($D64,'Modelling New'!$D:$D,'Modelling New'!$AE:$AE),"")</f>
        <v>0.995</v>
      </c>
      <c r="AH64" s="249">
        <f>IFERROR(_xlfn.XLOOKUP($D64,'Modelling New'!$D:$D,'Modelling New'!$AF:$AF),"")</f>
        <v>0.995</v>
      </c>
      <c r="AI64" s="240"/>
      <c r="AJ64" s="240"/>
      <c r="AK64" s="240"/>
      <c r="AL64" s="240"/>
      <c r="AM64" s="240"/>
      <c r="AN64" s="250"/>
      <c r="AO64" s="247"/>
      <c r="AP64" s="247"/>
      <c r="AQ64" s="247"/>
      <c r="AR64" s="239">
        <f>_xlfn.XLOOKUP($D64,'Modelling New'!$D:$D,'Modelling New'!$N:$N)</f>
        <v>194.4</v>
      </c>
      <c r="AS64" s="239">
        <f t="shared" si="8"/>
        <v>791727.90500365477</v>
      </c>
    </row>
    <row r="65" spans="1:45">
      <c r="A65" s="238">
        <f t="shared" si="9"/>
        <v>45808</v>
      </c>
      <c r="B65" s="239">
        <f>YEAR(Daily_KPI[[#This Row],[Date]])+IF(MONTH(Daily_KPI[[#This Row],[Date]])&gt;=4,1,0)</f>
        <v>2026</v>
      </c>
      <c r="C65" s="240">
        <f>YEAR(Daily_KPI[[#This Row],[Date]])</f>
        <v>2025</v>
      </c>
      <c r="D65" s="241">
        <f>Daily_KPI[[#This Row],[Date]]-DAY(Daily_KPI[[#This Row],[Date]])+1</f>
        <v>45778</v>
      </c>
      <c r="E65" s="240">
        <f t="shared" si="5"/>
        <v>31</v>
      </c>
      <c r="F65" s="242">
        <f>IFERROR(_xlfn.XLOOKUP($A65,Input_Raw!$A:$A,Input_Raw!$GD:$GD),"")</f>
        <v>12.2</v>
      </c>
      <c r="G65" s="243">
        <f>IFERROR(_xlfn.XLOOKUP($A65,Input_Raw!$A:$A,Input_Raw!EQ:EQ),"")</f>
        <v>6.3127613736357411</v>
      </c>
      <c r="H65" s="243">
        <f>IFERROR(_xlfn.XLOOKUP($A65,Input_Raw!$A:$A,Input_Raw!ER:ER),"")</f>
        <v>1.1996013004092749</v>
      </c>
      <c r="I65" s="243">
        <f>IFERROR(_xlfn.XLOOKUP($A65,Input_Raw!$A:$A,Input_Raw!EO:EO),"")</f>
        <v>5.8319037681691057</v>
      </c>
      <c r="J65" s="243">
        <f>IFERROR(_xlfn.XLOOKUP($A65,Input_Raw!$A:$A,Input_Raw!EP:EP),"")</f>
        <v>1.1999352993598917</v>
      </c>
      <c r="K65" s="243">
        <f>IFERROR(_xlfn.XLOOKUP($A65,Input_Raw!$A:$A,Input_Raw!$DR:$DR),"")</f>
        <v>30.128267394270107</v>
      </c>
      <c r="L65" s="243">
        <f>IFERROR(_xlfn.XLOOKUP($A65,Input_Raw!$A:$A,Input_Raw!$DT:$DT),"")</f>
        <v>48.415963001364311</v>
      </c>
      <c r="M65" s="243">
        <f>IFERROR(_xlfn.XLOOKUP($A65,Input_Raw!$A:$A,Input_Raw!$DZ:$DZ),"")</f>
        <v>7.9</v>
      </c>
      <c r="N65" s="243">
        <f>IFERROR(_xlfn.XLOOKUP($A65,Input_Raw!$A:$A,Input_Raw!$EB:$EB),"")</f>
        <v>11.7</v>
      </c>
      <c r="O65" s="244">
        <f>IFERROR(1-SUMIF(Plant_BD!$B:$B,$A65,Plant_BD!$AL:$AL)/($AA65+SUMIF(Plant_BD!$B:$B,$A65,Plant_BD!$AL:$AL)),"")</f>
        <v>0.99606880226909822</v>
      </c>
      <c r="P65" s="244"/>
      <c r="Q65" s="245"/>
      <c r="R65" s="244">
        <f>IFERROR(1-SUMIF(Grid_BD!$B:$B,$A65,Grid_BD!$W:$W)/($AA65+SUMIF(Grid_BD!$B:$B,$A65,Grid_BD!$W:$W)),"")</f>
        <v>1</v>
      </c>
      <c r="S65" s="240"/>
      <c r="T65" s="245"/>
      <c r="U65" s="246">
        <f t="shared" si="6"/>
        <v>0.83447148491886469</v>
      </c>
      <c r="V65" s="246" t="str">
        <f>IFERROR(_xlfn.XLOOKUP($A65,Input_Raw!$A:$A,Input_Raw!$GL:$GL),"")</f>
        <v/>
      </c>
      <c r="W65" s="247">
        <f t="shared" si="7"/>
        <v>0.16864390432098561</v>
      </c>
      <c r="X65" s="239">
        <f>IFERROR(_xlfn.XLOOKUP($A65,Input_Raw!$A:$A,Input_Raw!$EN:$EN),"")</f>
        <v>814292</v>
      </c>
      <c r="Y65" s="239">
        <f>IFERROR(_xlfn.XLOOKUP($A65,Input_Raw!$A:$A,Input_Raw!GE:GE),"")</f>
        <v>771025.00000000582</v>
      </c>
      <c r="Z65" s="239"/>
      <c r="AA65" s="239">
        <f>IFERROR(_xlfn.XLOOKUP($A65,Input_Raw!$A:$A,Input_Raw!$GF:$GF),"")</f>
        <v>786824.99999999045</v>
      </c>
      <c r="AB65" s="239">
        <f>IFERROR(_xlfn.XLOOKUP($A65,Input_Raw!$A:$A,Input_Raw!GG:GG),"")</f>
        <v>161.68</v>
      </c>
      <c r="AC65" s="248">
        <f>IFERROR(_xlfn.XLOOKUP($D65,'Modelling New'!$D:$D,'Modelling New'!P:P),"")</f>
        <v>6.3322580645161297</v>
      </c>
      <c r="AD65" s="239">
        <f>IFERROR(_xlfn.XLOOKUP($D65,'Modelling New'!$D:$D,'Modelling New'!$T:$T)*1000,"")</f>
        <v>951953.88874759083</v>
      </c>
      <c r="AE65" s="249">
        <f>IFERROR(_xlfn.XLOOKUP($D65,'Modelling New'!$D:$D,'Modelling New'!$O:$O),"")</f>
        <v>0.77332321169976126</v>
      </c>
      <c r="AF65" s="249">
        <f>IFERROR(_xlfn.XLOOKUP($D65,'Modelling New'!$D:$D,'Modelling New'!W:W),"")</f>
        <v>0.20403675599013862</v>
      </c>
      <c r="AG65" s="249">
        <f>IFERROR(_xlfn.XLOOKUP($D65,'Modelling New'!$D:$D,'Modelling New'!$AE:$AE),"")</f>
        <v>0.995</v>
      </c>
      <c r="AH65" s="249">
        <f>IFERROR(_xlfn.XLOOKUP($D65,'Modelling New'!$D:$D,'Modelling New'!$AF:$AF),"")</f>
        <v>0.995</v>
      </c>
      <c r="AI65" s="240"/>
      <c r="AJ65" s="240"/>
      <c r="AK65" s="240"/>
      <c r="AL65" s="240"/>
      <c r="AM65" s="240"/>
      <c r="AN65" s="250"/>
      <c r="AO65" s="247"/>
      <c r="AP65" s="247"/>
      <c r="AQ65" s="247"/>
      <c r="AR65" s="239">
        <f>_xlfn.XLOOKUP($D65,'Modelling New'!$D:$D,'Modelling New'!$N:$N)</f>
        <v>194.4</v>
      </c>
      <c r="AS65" s="239">
        <f t="shared" si="8"/>
        <v>791727.90500365477</v>
      </c>
    </row>
    <row r="66" spans="1:45">
      <c r="A66" s="238">
        <f t="shared" si="9"/>
        <v>45809</v>
      </c>
      <c r="B66" s="239">
        <f>YEAR(Daily_KPI[[#This Row],[Date]])+IF(MONTH(Daily_KPI[[#This Row],[Date]])&gt;=4,1,0)</f>
        <v>2026</v>
      </c>
      <c r="C66" s="240">
        <f>YEAR(Daily_KPI[[#This Row],[Date]])</f>
        <v>2025</v>
      </c>
      <c r="D66" s="241">
        <f>Daily_KPI[[#This Row],[Date]]-DAY(Daily_KPI[[#This Row],[Date]])+1</f>
        <v>45809</v>
      </c>
      <c r="E66" s="240">
        <f t="shared" si="5"/>
        <v>30</v>
      </c>
      <c r="F66" s="242">
        <f>IFERROR(_xlfn.XLOOKUP($A66,Input_Raw!$A:$A,Input_Raw!$GD:$GD),"")</f>
        <v>12.266666666666666</v>
      </c>
      <c r="G66" s="243">
        <f>IFERROR(_xlfn.XLOOKUP($A66,Input_Raw!$A:$A,Input_Raw!EQ:EQ),"")</f>
        <v>4.4878909150646766</v>
      </c>
      <c r="H66" s="243">
        <f>IFERROR(_xlfn.XLOOKUP($A66,Input_Raw!$A:$A,Input_Raw!ER:ER),"")</f>
        <v>0.88884359873360441</v>
      </c>
      <c r="I66" s="243">
        <f>IFERROR(_xlfn.XLOOKUP($A66,Input_Raw!$A:$A,Input_Raw!EO:EO),"")</f>
        <v>4.645518977359564</v>
      </c>
      <c r="J66" s="243">
        <f>IFERROR(_xlfn.XLOOKUP($A66,Input_Raw!$A:$A,Input_Raw!EP:EP),"")</f>
        <v>0.898739701</v>
      </c>
      <c r="K66" s="243">
        <f>IFERROR(_xlfn.XLOOKUP($A66,Input_Raw!$A:$A,Input_Raw!$DR:$DR),"")</f>
        <v>28.704857530529168</v>
      </c>
      <c r="L66" s="243">
        <f>IFERROR(_xlfn.XLOOKUP($A66,Input_Raw!$A:$A,Input_Raw!$DT:$DT),"")</f>
        <v>44.687697476255103</v>
      </c>
      <c r="M66" s="243">
        <f>IFERROR(_xlfn.XLOOKUP($A66,Input_Raw!$A:$A,Input_Raw!$DZ:$DZ),"")</f>
        <v>7.2</v>
      </c>
      <c r="N66" s="243">
        <f>IFERROR(_xlfn.XLOOKUP($A66,Input_Raw!$A:$A,Input_Raw!$EB:$EB),"")</f>
        <v>11.8</v>
      </c>
      <c r="O66" s="244">
        <f>IFERROR(1-SUMIF(Plant_BD!$B:$B,$A66,Plant_BD!$AL:$AL)/($AA66+SUMIF(Plant_BD!$B:$B,$A66,Plant_BD!$AL:$AL)),"")</f>
        <v>0.99850521946941284</v>
      </c>
      <c r="P66" s="244"/>
      <c r="Q66" s="245"/>
      <c r="R66" s="244">
        <f>IFERROR(1-SUMIF(Grid_BD!$B:$B,$A66,Grid_BD!$W:$W)/($AA66+SUMIF(Grid_BD!$B:$B,$A66,Grid_BD!$W:$W)),"")</f>
        <v>1</v>
      </c>
      <c r="S66" s="240"/>
      <c r="T66" s="245"/>
      <c r="U66" s="246">
        <f t="shared" si="6"/>
        <v>0.87622945763680526</v>
      </c>
      <c r="V66" s="246" t="str">
        <f>IFERROR(_xlfn.XLOOKUP($A66,Input_Raw!$A:$A,Input_Raw!$GL:$GL),"")</f>
        <v/>
      </c>
      <c r="W66" s="247">
        <f t="shared" si="7"/>
        <v>0.14105902777777696</v>
      </c>
      <c r="X66" s="239">
        <f>IFERROR(_xlfn.XLOOKUP($A66,Input_Raw!$A:$A,Input_Raw!$EN:$EN),"")</f>
        <v>676868</v>
      </c>
      <c r="Y66" s="239">
        <f>IFERROR(_xlfn.XLOOKUP($A66,Input_Raw!$A:$A,Input_Raw!GE:GE),"")</f>
        <v>650524.99999996845</v>
      </c>
      <c r="Z66" s="239"/>
      <c r="AA66" s="239">
        <f>IFERROR(_xlfn.XLOOKUP($A66,Input_Raw!$A:$A,Input_Raw!$GF:$GF),"")</f>
        <v>658124.99999999616</v>
      </c>
      <c r="AB66" s="239">
        <f>IFERROR(_xlfn.XLOOKUP($A66,Input_Raw!$A:$A,Input_Raw!GG:GG),"")</f>
        <v>161.68</v>
      </c>
      <c r="AC66" s="248">
        <f>IFERROR(_xlfn.XLOOKUP($D66,'Modelling New'!$D:$D,'Modelling New'!P:P),"")</f>
        <v>5.2866666666666662</v>
      </c>
      <c r="AD66" s="239">
        <f>IFERROR(_xlfn.XLOOKUP($D66,'Modelling New'!$D:$D,'Modelling New'!$T:$T)*1000,"")</f>
        <v>833452.48476008489</v>
      </c>
      <c r="AE66" s="249">
        <f>IFERROR(_xlfn.XLOOKUP($D66,'Modelling New'!$D:$D,'Modelling New'!$O:$O),"")</f>
        <v>0.81096601898565079</v>
      </c>
      <c r="AF66" s="249">
        <f>IFERROR(_xlfn.XLOOKUP($D66,'Modelling New'!$D:$D,'Modelling New'!W:W),"")</f>
        <v>0.17863779251545028</v>
      </c>
      <c r="AG66" s="249">
        <f>IFERROR(_xlfn.XLOOKUP($D66,'Modelling New'!$D:$D,'Modelling New'!$AE:$AE),"")</f>
        <v>0.995</v>
      </c>
      <c r="AH66" s="249">
        <f>IFERROR(_xlfn.XLOOKUP($D66,'Modelling New'!$D:$D,'Modelling New'!$AF:$AF),"")</f>
        <v>0.995</v>
      </c>
      <c r="AI66" s="240"/>
      <c r="AJ66" s="240"/>
      <c r="AK66" s="240"/>
      <c r="AL66" s="240"/>
      <c r="AM66" s="240"/>
      <c r="AN66" s="250"/>
      <c r="AO66" s="247"/>
      <c r="AP66" s="247"/>
      <c r="AQ66" s="247"/>
      <c r="AR66" s="239">
        <f>_xlfn.XLOOKUP($D66,'Modelling New'!$D:$D,'Modelling New'!$N:$N)</f>
        <v>194.4</v>
      </c>
      <c r="AS66" s="239">
        <f t="shared" si="8"/>
        <v>693171.79905355209</v>
      </c>
    </row>
    <row r="67" spans="1:45">
      <c r="A67" s="238">
        <f t="shared" si="9"/>
        <v>45810</v>
      </c>
      <c r="B67" s="239">
        <f>YEAR(Daily_KPI[[#This Row],[Date]])+IF(MONTH(Daily_KPI[[#This Row],[Date]])&gt;=4,1,0)</f>
        <v>2026</v>
      </c>
      <c r="C67" s="240">
        <f>YEAR(Daily_KPI[[#This Row],[Date]])</f>
        <v>2025</v>
      </c>
      <c r="D67" s="241">
        <f>Daily_KPI[[#This Row],[Date]]-DAY(Daily_KPI[[#This Row],[Date]])+1</f>
        <v>45809</v>
      </c>
      <c r="E67" s="240">
        <f t="shared" si="5"/>
        <v>30</v>
      </c>
      <c r="F67" s="242">
        <f>IFERROR(_xlfn.XLOOKUP($A67,Input_Raw!$A:$A,Input_Raw!$GD:$GD),"")</f>
        <v>12.416666666666668</v>
      </c>
      <c r="G67" s="243">
        <f>IFERROR(_xlfn.XLOOKUP($A67,Input_Raw!$A:$A,Input_Raw!EQ:EQ),"")</f>
        <v>4.4261599220685444</v>
      </c>
      <c r="H67" s="243">
        <f>IFERROR(_xlfn.XLOOKUP($A67,Input_Raw!$A:$A,Input_Raw!ER:ER),"")</f>
        <v>0.87773906009830271</v>
      </c>
      <c r="I67" s="243">
        <f>IFERROR(_xlfn.XLOOKUP($A67,Input_Raw!$A:$A,Input_Raw!EO:EO),"")</f>
        <v>4.6126538996936981</v>
      </c>
      <c r="J67" s="243">
        <f>IFERROR(_xlfn.XLOOKUP($A67,Input_Raw!$A:$A,Input_Raw!EP:EP),"")</f>
        <v>0.89813743516934363</v>
      </c>
      <c r="K67" s="243">
        <f>IFERROR(_xlfn.XLOOKUP($A67,Input_Raw!$A:$A,Input_Raw!$DR:$DR),"")</f>
        <v>27.026809651474487</v>
      </c>
      <c r="L67" s="243">
        <f>IFERROR(_xlfn.XLOOKUP($A67,Input_Raw!$A:$A,Input_Raw!$DT:$DT),"")</f>
        <v>42.322424222520134</v>
      </c>
      <c r="M67" s="243">
        <f>IFERROR(_xlfn.XLOOKUP($A67,Input_Raw!$A:$A,Input_Raw!$DZ:$DZ),"")</f>
        <v>6.1</v>
      </c>
      <c r="N67" s="243">
        <f>IFERROR(_xlfn.XLOOKUP($A67,Input_Raw!$A:$A,Input_Raw!$EB:$EB),"")</f>
        <v>11.1</v>
      </c>
      <c r="O67" s="244">
        <f>IFERROR(1-SUMIF(Plant_BD!$B:$B,$A67,Plant_BD!$AL:$AL)/($AA67+SUMIF(Plant_BD!$B:$B,$A67,Plant_BD!$AL:$AL)),"")</f>
        <v>0.99703070354153311</v>
      </c>
      <c r="P67" s="244"/>
      <c r="Q67" s="245"/>
      <c r="R67" s="244">
        <f>IFERROR(1-SUMIF(Grid_BD!$B:$B,$A67,Grid_BD!$W:$W)/($AA67+SUMIF(Grid_BD!$B:$B,$A67,Grid_BD!$W:$W)),"")</f>
        <v>1</v>
      </c>
      <c r="S67" s="240"/>
      <c r="T67" s="245"/>
      <c r="U67" s="246">
        <f t="shared" si="6"/>
        <v>0.84973130512565875</v>
      </c>
      <c r="V67" s="246" t="str">
        <f>IFERROR(_xlfn.XLOOKUP($A67,Input_Raw!$A:$A,Input_Raw!$GL:$GL),"")</f>
        <v/>
      </c>
      <c r="W67" s="247">
        <f t="shared" si="7"/>
        <v>0.13585069444444617</v>
      </c>
      <c r="X67" s="239">
        <f>IFERROR(_xlfn.XLOOKUP($A67,Input_Raw!$A:$A,Input_Raw!$EN:$EN),"")</f>
        <v>652264</v>
      </c>
      <c r="Y67" s="239">
        <f>IFERROR(_xlfn.XLOOKUP($A67,Input_Raw!$A:$A,Input_Raw!GE:GE),"")</f>
        <v>628025.00000000151</v>
      </c>
      <c r="Z67" s="239"/>
      <c r="AA67" s="239">
        <f>IFERROR(_xlfn.XLOOKUP($A67,Input_Raw!$A:$A,Input_Raw!$GF:$GF),"")</f>
        <v>633825.00000000803</v>
      </c>
      <c r="AB67" s="239">
        <f>IFERROR(_xlfn.XLOOKUP($A67,Input_Raw!$A:$A,Input_Raw!GG:GG),"")</f>
        <v>161.71</v>
      </c>
      <c r="AC67" s="248">
        <f>IFERROR(_xlfn.XLOOKUP($D67,'Modelling New'!$D:$D,'Modelling New'!P:P),"")</f>
        <v>5.2866666666666662</v>
      </c>
      <c r="AD67" s="239">
        <f>IFERROR(_xlfn.XLOOKUP($D67,'Modelling New'!$D:$D,'Modelling New'!$T:$T)*1000,"")</f>
        <v>833452.48476008489</v>
      </c>
      <c r="AE67" s="249">
        <f>IFERROR(_xlfn.XLOOKUP($D67,'Modelling New'!$D:$D,'Modelling New'!$O:$O),"")</f>
        <v>0.81096601898565079</v>
      </c>
      <c r="AF67" s="249">
        <f>IFERROR(_xlfn.XLOOKUP($D67,'Modelling New'!$D:$D,'Modelling New'!W:W),"")</f>
        <v>0.17863779251545028</v>
      </c>
      <c r="AG67" s="249">
        <f>IFERROR(_xlfn.XLOOKUP($D67,'Modelling New'!$D:$D,'Modelling New'!$AE:$AE),"")</f>
        <v>0.995</v>
      </c>
      <c r="AH67" s="249">
        <f>IFERROR(_xlfn.XLOOKUP($D67,'Modelling New'!$D:$D,'Modelling New'!$AF:$AF),"")</f>
        <v>0.995</v>
      </c>
      <c r="AI67" s="240"/>
      <c r="AJ67" s="240"/>
      <c r="AK67" s="240"/>
      <c r="AL67" s="240"/>
      <c r="AM67" s="240"/>
      <c r="AN67" s="250"/>
      <c r="AO67" s="247"/>
      <c r="AP67" s="247"/>
      <c r="AQ67" s="247"/>
      <c r="AR67" s="239">
        <f>_xlfn.XLOOKUP($D67,'Modelling New'!$D:$D,'Modelling New'!$N:$N)</f>
        <v>194.4</v>
      </c>
      <c r="AS67" s="239">
        <f t="shared" si="8"/>
        <v>693300.41826416319</v>
      </c>
    </row>
    <row r="68" spans="1:45">
      <c r="A68" s="238">
        <f t="shared" si="9"/>
        <v>45811</v>
      </c>
      <c r="B68" s="239">
        <f>YEAR(Daily_KPI[[#This Row],[Date]])+IF(MONTH(Daily_KPI[[#This Row],[Date]])&gt;=4,1,0)</f>
        <v>2026</v>
      </c>
      <c r="C68" s="240">
        <f>YEAR(Daily_KPI[[#This Row],[Date]])</f>
        <v>2025</v>
      </c>
      <c r="D68" s="241">
        <f>Daily_KPI[[#This Row],[Date]]-DAY(Daily_KPI[[#This Row],[Date]])+1</f>
        <v>45809</v>
      </c>
      <c r="E68" s="240">
        <f t="shared" ref="E68:E131" si="10">DAY(EOMONTH(A68,0))</f>
        <v>30</v>
      </c>
      <c r="F68" s="242">
        <f>IFERROR(_xlfn.XLOOKUP($A68,Input_Raw!$A:$A,Input_Raw!$GD:$GD),"")</f>
        <v>12.3</v>
      </c>
      <c r="G68" s="243">
        <f>IFERROR(_xlfn.XLOOKUP($A68,Input_Raw!$A:$A,Input_Raw!EQ:EQ),"")</f>
        <v>4.1602423355135318</v>
      </c>
      <c r="H68" s="243">
        <f>IFERROR(_xlfn.XLOOKUP($A68,Input_Raw!$A:$A,Input_Raw!ER:ER),"")</f>
        <v>0.79132784005412793</v>
      </c>
      <c r="I68" s="243">
        <f>IFERROR(_xlfn.XLOOKUP($A68,Input_Raw!$A:$A,Input_Raw!EO:EO),"")</f>
        <v>4.0162752678184326</v>
      </c>
      <c r="J68" s="243">
        <f>IFERROR(_xlfn.XLOOKUP($A68,Input_Raw!$A:$A,Input_Raw!EP:EP),"")</f>
        <v>0.79094363880202923</v>
      </c>
      <c r="K68" s="243">
        <f>IFERROR(_xlfn.XLOOKUP($A68,Input_Raw!$A:$A,Input_Raw!$DR:$DR),"")</f>
        <v>26.936941813261171</v>
      </c>
      <c r="L68" s="243">
        <f>IFERROR(_xlfn.XLOOKUP($A68,Input_Raw!$A:$A,Input_Raw!$DT:$DT),"")</f>
        <v>42.575584424898501</v>
      </c>
      <c r="M68" s="243">
        <f>IFERROR(_xlfn.XLOOKUP($A68,Input_Raw!$A:$A,Input_Raw!$DZ:$DZ),"")</f>
        <v>5.7</v>
      </c>
      <c r="N68" s="243">
        <f>IFERROR(_xlfn.XLOOKUP($A68,Input_Raw!$A:$A,Input_Raw!$EB:$EB),"")</f>
        <v>10</v>
      </c>
      <c r="O68" s="244">
        <f>IFERROR(1-SUMIF(Plant_BD!$B:$B,$A68,Plant_BD!$AL:$AL)/($AA68+SUMIF(Plant_BD!$B:$B,$A68,Plant_BD!$AL:$AL)),"")</f>
        <v>0.99226200126654829</v>
      </c>
      <c r="P68" s="244"/>
      <c r="Q68" s="245"/>
      <c r="R68" s="244">
        <f>IFERROR(1-SUMIF(Grid_BD!$B:$B,$A68,Grid_BD!$W:$W)/($AA68+SUMIF(Grid_BD!$B:$B,$A68,Grid_BD!$W:$W)),"")</f>
        <v>1</v>
      </c>
      <c r="S68" s="240"/>
      <c r="T68" s="245"/>
      <c r="U68" s="246">
        <f t="shared" ref="U68:U131" si="11">IFERROR(AA68/I68/AB68/1000,"")</f>
        <v>0.890797909021947</v>
      </c>
      <c r="V68" s="246" t="str">
        <f>IFERROR(_xlfn.XLOOKUP($A68,Input_Raw!$A:$A,Input_Raw!$GL:$GL),"")</f>
        <v/>
      </c>
      <c r="W68" s="247">
        <f t="shared" ref="W68:W131" si="12">IFERROR(AA68/(24*AR68*1000),"")</f>
        <v>0.1246624228395045</v>
      </c>
      <c r="X68" s="239">
        <f>IFERROR(_xlfn.XLOOKUP($A68,Input_Raw!$A:$A,Input_Raw!$EN:$EN),"")</f>
        <v>597577</v>
      </c>
      <c r="Y68" s="239">
        <f>IFERROR(_xlfn.XLOOKUP($A68,Input_Raw!$A:$A,Input_Raw!GE:GE),"")</f>
        <v>572224.99999998335</v>
      </c>
      <c r="Z68" s="239"/>
      <c r="AA68" s="239">
        <f>IFERROR(_xlfn.XLOOKUP($A68,Input_Raw!$A:$A,Input_Raw!$GF:$GF),"")</f>
        <v>581624.9999999922</v>
      </c>
      <c r="AB68" s="239">
        <f>IFERROR(_xlfn.XLOOKUP($A68,Input_Raw!$A:$A,Input_Raw!GG:GG),"")</f>
        <v>162.57</v>
      </c>
      <c r="AC68" s="248">
        <f>IFERROR(_xlfn.XLOOKUP($D68,'Modelling New'!$D:$D,'Modelling New'!P:P),"")</f>
        <v>5.2866666666666662</v>
      </c>
      <c r="AD68" s="239">
        <f>IFERROR(_xlfn.XLOOKUP($D68,'Modelling New'!$D:$D,'Modelling New'!$T:$T)*1000,"")</f>
        <v>833452.48476008489</v>
      </c>
      <c r="AE68" s="249">
        <f>IFERROR(_xlfn.XLOOKUP($D68,'Modelling New'!$D:$D,'Modelling New'!$O:$O),"")</f>
        <v>0.81096601898565079</v>
      </c>
      <c r="AF68" s="249">
        <f>IFERROR(_xlfn.XLOOKUP($D68,'Modelling New'!$D:$D,'Modelling New'!W:W),"")</f>
        <v>0.17863779251545028</v>
      </c>
      <c r="AG68" s="249">
        <f>IFERROR(_xlfn.XLOOKUP($D68,'Modelling New'!$D:$D,'Modelling New'!$AE:$AE),"")</f>
        <v>0.995</v>
      </c>
      <c r="AH68" s="249">
        <f>IFERROR(_xlfn.XLOOKUP($D68,'Modelling New'!$D:$D,'Modelling New'!$AF:$AF),"")</f>
        <v>0.995</v>
      </c>
      <c r="AI68" s="240"/>
      <c r="AJ68" s="240"/>
      <c r="AK68" s="240"/>
      <c r="AL68" s="240"/>
      <c r="AM68" s="240"/>
      <c r="AN68" s="250"/>
      <c r="AO68" s="247"/>
      <c r="AP68" s="247"/>
      <c r="AQ68" s="247"/>
      <c r="AR68" s="239">
        <f>_xlfn.XLOOKUP($D68,'Modelling New'!$D:$D,'Modelling New'!$N:$N)</f>
        <v>194.4</v>
      </c>
      <c r="AS68" s="239">
        <f t="shared" ref="AS68:AS131" si="13">IFERROR((AD68/AR68)*AB68,"")</f>
        <v>696987.50230168202</v>
      </c>
    </row>
    <row r="69" spans="1:45">
      <c r="A69" s="238">
        <f t="shared" si="9"/>
        <v>45812</v>
      </c>
      <c r="B69" s="239">
        <f>YEAR(Daily_KPI[[#This Row],[Date]])+IF(MONTH(Daily_KPI[[#This Row],[Date]])&gt;=4,1,0)</f>
        <v>2026</v>
      </c>
      <c r="C69" s="240">
        <f>YEAR(Daily_KPI[[#This Row],[Date]])</f>
        <v>2025</v>
      </c>
      <c r="D69" s="241">
        <f>Daily_KPI[[#This Row],[Date]]-DAY(Daily_KPI[[#This Row],[Date]])+1</f>
        <v>45809</v>
      </c>
      <c r="E69" s="240">
        <f t="shared" si="10"/>
        <v>30</v>
      </c>
      <c r="F69" s="242">
        <f>IFERROR(_xlfn.XLOOKUP($A69,Input_Raw!$A:$A,Input_Raw!$GD:$GD),"")</f>
        <v>12.433333333333332</v>
      </c>
      <c r="G69" s="243">
        <f>IFERROR(_xlfn.XLOOKUP($A69,Input_Raw!$A:$A,Input_Raw!EQ:EQ),"")</f>
        <v>5.2375211132182056</v>
      </c>
      <c r="H69" s="243">
        <f>IFERROR(_xlfn.XLOOKUP($A69,Input_Raw!$A:$A,Input_Raw!ER:ER),"")</f>
        <v>1.0218828505131634</v>
      </c>
      <c r="I69" s="243">
        <f>IFERROR(_xlfn.XLOOKUP($A69,Input_Raw!$A:$A,Input_Raw!EO:EO),"")</f>
        <v>5.1203951833257344</v>
      </c>
      <c r="J69" s="243">
        <f>IFERROR(_xlfn.XLOOKUP($A69,Input_Raw!$A:$A,Input_Raw!EP:EP),"")</f>
        <v>1.0553284871201249</v>
      </c>
      <c r="K69" s="243">
        <f>IFERROR(_xlfn.XLOOKUP($A69,Input_Raw!$A:$A,Input_Raw!$DR:$DR),"")</f>
        <v>27.947322623828683</v>
      </c>
      <c r="L69" s="243">
        <f>IFERROR(_xlfn.XLOOKUP($A69,Input_Raw!$A:$A,Input_Raw!$DT:$DT),"")</f>
        <v>45.503279303882167</v>
      </c>
      <c r="M69" s="243">
        <f>IFERROR(_xlfn.XLOOKUP($A69,Input_Raw!$A:$A,Input_Raw!$DZ:$DZ),"")</f>
        <v>5.9</v>
      </c>
      <c r="N69" s="243">
        <f>IFERROR(_xlfn.XLOOKUP($A69,Input_Raw!$A:$A,Input_Raw!$EB:$EB),"")</f>
        <v>11</v>
      </c>
      <c r="O69" s="244">
        <f>IFERROR(1-SUMIF(Plant_BD!$B:$B,$A69,Plant_BD!$AL:$AL)/($AA69+SUMIF(Plant_BD!$B:$B,$A69,Plant_BD!$AL:$AL)),"")</f>
        <v>0.99880462990667984</v>
      </c>
      <c r="P69" s="244"/>
      <c r="Q69" s="245"/>
      <c r="R69" s="244">
        <f>IFERROR(1-SUMIF(Grid_BD!$B:$B,$A69,Grid_BD!$W:$W)/($AA69+SUMIF(Grid_BD!$B:$B,$A69,Grid_BD!$W:$W)),"")</f>
        <v>1</v>
      </c>
      <c r="S69" s="240"/>
      <c r="T69" s="245"/>
      <c r="U69" s="246">
        <f t="shared" si="11"/>
        <v>0.84764632999577239</v>
      </c>
      <c r="V69" s="246" t="str">
        <f>IFERROR(_xlfn.XLOOKUP($A69,Input_Raw!$A:$A,Input_Raw!$GL:$GL),"")</f>
        <v/>
      </c>
      <c r="W69" s="247">
        <f t="shared" si="12"/>
        <v>0.15123456790123641</v>
      </c>
      <c r="X69" s="239">
        <f>IFERROR(_xlfn.XLOOKUP($A69,Input_Raw!$A:$A,Input_Raw!$EN:$EN),"")</f>
        <v>729565</v>
      </c>
      <c r="Y69" s="239">
        <f>IFERROR(_xlfn.XLOOKUP($A69,Input_Raw!$A:$A,Input_Raw!GE:GE),"")</f>
        <v>695600.00000004866</v>
      </c>
      <c r="Z69" s="239"/>
      <c r="AA69" s="239">
        <f>IFERROR(_xlfn.XLOOKUP($A69,Input_Raw!$A:$A,Input_Raw!$GF:$GF),"")</f>
        <v>705600.00000000861</v>
      </c>
      <c r="AB69" s="239">
        <f>IFERROR(_xlfn.XLOOKUP($A69,Input_Raw!$A:$A,Input_Raw!GG:GG),"")</f>
        <v>162.57</v>
      </c>
      <c r="AC69" s="248">
        <f>IFERROR(_xlfn.XLOOKUP($D69,'Modelling New'!$D:$D,'Modelling New'!P:P),"")</f>
        <v>5.2866666666666662</v>
      </c>
      <c r="AD69" s="239">
        <f>IFERROR(_xlfn.XLOOKUP($D69,'Modelling New'!$D:$D,'Modelling New'!$T:$T)*1000,"")</f>
        <v>833452.48476008489</v>
      </c>
      <c r="AE69" s="249">
        <f>IFERROR(_xlfn.XLOOKUP($D69,'Modelling New'!$D:$D,'Modelling New'!$O:$O),"")</f>
        <v>0.81096601898565079</v>
      </c>
      <c r="AF69" s="249">
        <f>IFERROR(_xlfn.XLOOKUP($D69,'Modelling New'!$D:$D,'Modelling New'!W:W),"")</f>
        <v>0.17863779251545028</v>
      </c>
      <c r="AG69" s="249">
        <f>IFERROR(_xlfn.XLOOKUP($D69,'Modelling New'!$D:$D,'Modelling New'!$AE:$AE),"")</f>
        <v>0.995</v>
      </c>
      <c r="AH69" s="249">
        <f>IFERROR(_xlfn.XLOOKUP($D69,'Modelling New'!$D:$D,'Modelling New'!$AF:$AF),"")</f>
        <v>0.995</v>
      </c>
      <c r="AI69" s="240"/>
      <c r="AJ69" s="240"/>
      <c r="AK69" s="240"/>
      <c r="AL69" s="240"/>
      <c r="AM69" s="240"/>
      <c r="AN69" s="250"/>
      <c r="AO69" s="247"/>
      <c r="AP69" s="247"/>
      <c r="AQ69" s="247"/>
      <c r="AR69" s="239">
        <f>_xlfn.XLOOKUP($D69,'Modelling New'!$D:$D,'Modelling New'!$N:$N)</f>
        <v>194.4</v>
      </c>
      <c r="AS69" s="239">
        <f t="shared" si="13"/>
        <v>696987.50230168202</v>
      </c>
    </row>
    <row r="70" spans="1:45">
      <c r="A70" s="238">
        <f t="shared" ref="A70:A133" si="14">A69+1</f>
        <v>45813</v>
      </c>
      <c r="B70" s="239">
        <f>YEAR(Daily_KPI[[#This Row],[Date]])+IF(MONTH(Daily_KPI[[#This Row],[Date]])&gt;=4,1,0)</f>
        <v>2026</v>
      </c>
      <c r="C70" s="240">
        <f>YEAR(Daily_KPI[[#This Row],[Date]])</f>
        <v>2025</v>
      </c>
      <c r="D70" s="241">
        <f>Daily_KPI[[#This Row],[Date]]-DAY(Daily_KPI[[#This Row],[Date]])+1</f>
        <v>45809</v>
      </c>
      <c r="E70" s="240">
        <f t="shared" si="10"/>
        <v>30</v>
      </c>
      <c r="F70" s="242">
        <f>IFERROR(_xlfn.XLOOKUP($A70,Input_Raw!$A:$A,Input_Raw!$GD:$GD),"")</f>
        <v>12.299999999999999</v>
      </c>
      <c r="G70" s="243">
        <f>IFERROR(_xlfn.XLOOKUP($A70,Input_Raw!$A:$A,Input_Raw!EQ:EQ),"")</f>
        <v>6.2438219596400533</v>
      </c>
      <c r="H70" s="243">
        <f>IFERROR(_xlfn.XLOOKUP($A70,Input_Raw!$A:$A,Input_Raw!ER:ER),"")</f>
        <v>1.2606796453315277</v>
      </c>
      <c r="I70" s="243">
        <f>IFERROR(_xlfn.XLOOKUP($A70,Input_Raw!$A:$A,Input_Raw!EO:EO),"")</f>
        <v>6.2698359035236813</v>
      </c>
      <c r="J70" s="243">
        <f>IFERROR(_xlfn.XLOOKUP($A70,Input_Raw!$A:$A,Input_Raw!EP:EP),"")</f>
        <v>1.2846535602353182</v>
      </c>
      <c r="K70" s="243">
        <f>IFERROR(_xlfn.XLOOKUP($A70,Input_Raw!$A:$A,Input_Raw!$DR:$DR),"")</f>
        <v>29.095872801082599</v>
      </c>
      <c r="L70" s="243">
        <f>IFERROR(_xlfn.XLOOKUP($A70,Input_Raw!$A:$A,Input_Raw!$DT:$DT),"")</f>
        <v>48.913766035182675</v>
      </c>
      <c r="M70" s="243">
        <f>IFERROR(_xlfn.XLOOKUP($A70,Input_Raw!$A:$A,Input_Raw!$DZ:$DZ),"")</f>
        <v>4.8</v>
      </c>
      <c r="N70" s="243">
        <f>IFERROR(_xlfn.XLOOKUP($A70,Input_Raw!$A:$A,Input_Raw!$EB:$EB),"")</f>
        <v>8.9</v>
      </c>
      <c r="O70" s="244">
        <f>IFERROR(1-SUMIF(Plant_BD!$B:$B,$A70,Plant_BD!$AL:$AL)/($AA70+SUMIF(Plant_BD!$B:$B,$A70,Plant_BD!$AL:$AL)),"")</f>
        <v>0.9989259635189538</v>
      </c>
      <c r="P70" s="244"/>
      <c r="Q70" s="245"/>
      <c r="R70" s="244">
        <f>IFERROR(1-SUMIF(Grid_BD!$B:$B,$A70,Grid_BD!$W:$W)/($AA70+SUMIF(Grid_BD!$B:$B,$A70,Grid_BD!$W:$W)),"")</f>
        <v>1</v>
      </c>
      <c r="S70" s="240"/>
      <c r="T70" s="245"/>
      <c r="U70" s="246">
        <f t="shared" si="11"/>
        <v>0.79290702551086167</v>
      </c>
      <c r="V70" s="246" t="str">
        <f>IFERROR(_xlfn.XLOOKUP($A70,Input_Raw!$A:$A,Input_Raw!$GL:$GL),"")</f>
        <v/>
      </c>
      <c r="W70" s="247">
        <f t="shared" si="12"/>
        <v>0.17322530864197455</v>
      </c>
      <c r="X70" s="239">
        <f>IFERROR(_xlfn.XLOOKUP($A70,Input_Raw!$A:$A,Input_Raw!$EN:$EN),"")</f>
        <v>838531</v>
      </c>
      <c r="Y70" s="239">
        <f>IFERROR(_xlfn.XLOOKUP($A70,Input_Raw!$A:$A,Input_Raw!GE:GE),"")</f>
        <v>799599.99999999453</v>
      </c>
      <c r="Z70" s="239"/>
      <c r="AA70" s="239">
        <f>IFERROR(_xlfn.XLOOKUP($A70,Input_Raw!$A:$A,Input_Raw!$GF:$GF),"")</f>
        <v>808199.99999999651</v>
      </c>
      <c r="AB70" s="239">
        <f>IFERROR(_xlfn.XLOOKUP($A70,Input_Raw!$A:$A,Input_Raw!GG:GG),"")</f>
        <v>162.57</v>
      </c>
      <c r="AC70" s="248">
        <f>IFERROR(_xlfn.XLOOKUP($D70,'Modelling New'!$D:$D,'Modelling New'!P:P),"")</f>
        <v>5.2866666666666662</v>
      </c>
      <c r="AD70" s="239">
        <f>IFERROR(_xlfn.XLOOKUP($D70,'Modelling New'!$D:$D,'Modelling New'!$T:$T)*1000,"")</f>
        <v>833452.48476008489</v>
      </c>
      <c r="AE70" s="249">
        <f>IFERROR(_xlfn.XLOOKUP($D70,'Modelling New'!$D:$D,'Modelling New'!$O:$O),"")</f>
        <v>0.81096601898565079</v>
      </c>
      <c r="AF70" s="249">
        <f>IFERROR(_xlfn.XLOOKUP($D70,'Modelling New'!$D:$D,'Modelling New'!W:W),"")</f>
        <v>0.17863779251545028</v>
      </c>
      <c r="AG70" s="249">
        <f>IFERROR(_xlfn.XLOOKUP($D70,'Modelling New'!$D:$D,'Modelling New'!$AE:$AE),"")</f>
        <v>0.995</v>
      </c>
      <c r="AH70" s="249">
        <f>IFERROR(_xlfn.XLOOKUP($D70,'Modelling New'!$D:$D,'Modelling New'!$AF:$AF),"")</f>
        <v>0.995</v>
      </c>
      <c r="AI70" s="240"/>
      <c r="AJ70" s="240"/>
      <c r="AK70" s="240"/>
      <c r="AL70" s="240"/>
      <c r="AM70" s="240"/>
      <c r="AN70" s="250"/>
      <c r="AO70" s="247"/>
      <c r="AP70" s="247"/>
      <c r="AQ70" s="247"/>
      <c r="AR70" s="239">
        <f>_xlfn.XLOOKUP($D70,'Modelling New'!$D:$D,'Modelling New'!$N:$N)</f>
        <v>194.4</v>
      </c>
      <c r="AS70" s="239">
        <f t="shared" si="13"/>
        <v>696987.50230168202</v>
      </c>
    </row>
    <row r="71" spans="1:45">
      <c r="A71" s="238">
        <f t="shared" si="14"/>
        <v>45814</v>
      </c>
      <c r="B71" s="239">
        <f>YEAR(Daily_KPI[[#This Row],[Date]])+IF(MONTH(Daily_KPI[[#This Row],[Date]])&gt;=4,1,0)</f>
        <v>2026</v>
      </c>
      <c r="C71" s="240">
        <f>YEAR(Daily_KPI[[#This Row],[Date]])</f>
        <v>2025</v>
      </c>
      <c r="D71" s="241">
        <f>Daily_KPI[[#This Row],[Date]]-DAY(Daily_KPI[[#This Row],[Date]])+1</f>
        <v>45809</v>
      </c>
      <c r="E71" s="240">
        <f t="shared" si="10"/>
        <v>30</v>
      </c>
      <c r="F71" s="242">
        <f>IFERROR(_xlfn.XLOOKUP($A71,Input_Raw!$A:$A,Input_Raw!$GD:$GD),"")</f>
        <v>12.299999999999999</v>
      </c>
      <c r="G71" s="243">
        <f>IFERROR(_xlfn.XLOOKUP($A71,Input_Raw!$A:$A,Input_Raw!EQ:EQ),"")</f>
        <v>5.4216475803750042</v>
      </c>
      <c r="H71" s="243">
        <f>IFERROR(_xlfn.XLOOKUP($A71,Input_Raw!$A:$A,Input_Raw!ER:ER),"")</f>
        <v>1.0751603598105546</v>
      </c>
      <c r="I71" s="243">
        <f>IFERROR(_xlfn.XLOOKUP($A71,Input_Raw!$A:$A,Input_Raw!EO:EO),"")</f>
        <v>5.4943891366846076</v>
      </c>
      <c r="J71" s="243">
        <f>IFERROR(_xlfn.XLOOKUP($A71,Input_Raw!$A:$A,Input_Raw!EP:EP),"")</f>
        <v>1.090062471160139</v>
      </c>
      <c r="K71" s="243">
        <f>IFERROR(_xlfn.XLOOKUP($A71,Input_Raw!$A:$A,Input_Raw!$DR:$DR),"")</f>
        <v>29.62124492557512</v>
      </c>
      <c r="L71" s="243">
        <f>IFERROR(_xlfn.XLOOKUP($A71,Input_Raw!$A:$A,Input_Raw!$DT:$DT),"")</f>
        <v>48.889854357239507</v>
      </c>
      <c r="M71" s="243">
        <f>IFERROR(_xlfn.XLOOKUP($A71,Input_Raw!$A:$A,Input_Raw!$DZ:$DZ),"")</f>
        <v>4</v>
      </c>
      <c r="N71" s="243">
        <f>IFERROR(_xlfn.XLOOKUP($A71,Input_Raw!$A:$A,Input_Raw!$EB:$EB),"")</f>
        <v>7.1</v>
      </c>
      <c r="O71" s="244">
        <f>IFERROR(1-SUMIF(Plant_BD!$B:$B,$A71,Plant_BD!$AL:$AL)/($AA71+SUMIF(Plant_BD!$B:$B,$A71,Plant_BD!$AL:$AL)),"")</f>
        <v>0.99798299341285734</v>
      </c>
      <c r="P71" s="244"/>
      <c r="Q71" s="245"/>
      <c r="R71" s="244">
        <f>IFERROR(1-SUMIF(Grid_BD!$B:$B,$A71,Grid_BD!$W:$W)/($AA71+SUMIF(Grid_BD!$B:$B,$A71,Grid_BD!$W:$W)),"")</f>
        <v>1</v>
      </c>
      <c r="S71" s="240"/>
      <c r="T71" s="245"/>
      <c r="U71" s="246">
        <f t="shared" si="11"/>
        <v>0.83251901437708775</v>
      </c>
      <c r="V71" s="246" t="str">
        <f>IFERROR(_xlfn.XLOOKUP($A71,Input_Raw!$A:$A,Input_Raw!$GL:$GL),"")</f>
        <v/>
      </c>
      <c r="W71" s="247">
        <f t="shared" si="12"/>
        <v>0.15938464506172734</v>
      </c>
      <c r="X71" s="239">
        <f>IFERROR(_xlfn.XLOOKUP($A71,Input_Raw!$A:$A,Input_Raw!$EN:$EN),"")</f>
        <v>771028</v>
      </c>
      <c r="Y71" s="239">
        <f>IFERROR(_xlfn.XLOOKUP($A71,Input_Raw!$A:$A,Input_Raw!GE:GE),"")</f>
        <v>735224.99999994272</v>
      </c>
      <c r="Z71" s="239"/>
      <c r="AA71" s="239">
        <f>IFERROR(_xlfn.XLOOKUP($A71,Input_Raw!$A:$A,Input_Raw!$GF:$GF),"")</f>
        <v>743624.99999999511</v>
      </c>
      <c r="AB71" s="239">
        <f>IFERROR(_xlfn.XLOOKUP($A71,Input_Raw!$A:$A,Input_Raw!GG:GG),"")</f>
        <v>162.57</v>
      </c>
      <c r="AC71" s="248">
        <f>IFERROR(_xlfn.XLOOKUP($D71,'Modelling New'!$D:$D,'Modelling New'!P:P),"")</f>
        <v>5.2866666666666662</v>
      </c>
      <c r="AD71" s="239">
        <f>IFERROR(_xlfn.XLOOKUP($D71,'Modelling New'!$D:$D,'Modelling New'!$T:$T)*1000,"")</f>
        <v>833452.48476008489</v>
      </c>
      <c r="AE71" s="249">
        <f>IFERROR(_xlfn.XLOOKUP($D71,'Modelling New'!$D:$D,'Modelling New'!$O:$O),"")</f>
        <v>0.81096601898565079</v>
      </c>
      <c r="AF71" s="249">
        <f>IFERROR(_xlfn.XLOOKUP($D71,'Modelling New'!$D:$D,'Modelling New'!W:W),"")</f>
        <v>0.17863779251545028</v>
      </c>
      <c r="AG71" s="249">
        <f>IFERROR(_xlfn.XLOOKUP($D71,'Modelling New'!$D:$D,'Modelling New'!$AE:$AE),"")</f>
        <v>0.995</v>
      </c>
      <c r="AH71" s="249">
        <f>IFERROR(_xlfn.XLOOKUP($D71,'Modelling New'!$D:$D,'Modelling New'!$AF:$AF),"")</f>
        <v>0.995</v>
      </c>
      <c r="AI71" s="240"/>
      <c r="AJ71" s="240"/>
      <c r="AK71" s="240"/>
      <c r="AL71" s="240"/>
      <c r="AM71" s="240"/>
      <c r="AN71" s="250"/>
      <c r="AO71" s="247"/>
      <c r="AP71" s="247"/>
      <c r="AQ71" s="247"/>
      <c r="AR71" s="239">
        <f>_xlfn.XLOOKUP($D71,'Modelling New'!$D:$D,'Modelling New'!$N:$N)</f>
        <v>194.4</v>
      </c>
      <c r="AS71" s="239">
        <f t="shared" si="13"/>
        <v>696987.50230168202</v>
      </c>
    </row>
    <row r="72" spans="1:45">
      <c r="A72" s="238">
        <f t="shared" si="14"/>
        <v>45815</v>
      </c>
      <c r="B72" s="239">
        <f>YEAR(Daily_KPI[[#This Row],[Date]])+IF(MONTH(Daily_KPI[[#This Row],[Date]])&gt;=4,1,0)</f>
        <v>2026</v>
      </c>
      <c r="C72" s="240">
        <f>YEAR(Daily_KPI[[#This Row],[Date]])</f>
        <v>2025</v>
      </c>
      <c r="D72" s="241">
        <f>Daily_KPI[[#This Row],[Date]]-DAY(Daily_KPI[[#This Row],[Date]])+1</f>
        <v>45809</v>
      </c>
      <c r="E72" s="240">
        <f t="shared" si="10"/>
        <v>30</v>
      </c>
      <c r="F72" s="242">
        <f>IFERROR(_xlfn.XLOOKUP($A72,Input_Raw!$A:$A,Input_Raw!$GD:$GD),"")</f>
        <v>12.299999999999999</v>
      </c>
      <c r="G72" s="243">
        <f>IFERROR(_xlfn.XLOOKUP($A72,Input_Raw!$A:$A,Input_Raw!EQ:EQ),"")</f>
        <v>6.7332021309600822</v>
      </c>
      <c r="H72" s="243">
        <f>IFERROR(_xlfn.XLOOKUP($A72,Input_Raw!$A:$A,Input_Raw!ER:ER),"")</f>
        <v>1.3766239725304468</v>
      </c>
      <c r="I72" s="243">
        <f>IFERROR(_xlfn.XLOOKUP($A72,Input_Raw!$A:$A,Input_Raw!EO:EO),"")</f>
        <v>6.8358837152165117</v>
      </c>
      <c r="J72" s="243">
        <f>IFERROR(_xlfn.XLOOKUP($A72,Input_Raw!$A:$A,Input_Raw!EP:EP),"")</f>
        <v>1.3821706545178643</v>
      </c>
      <c r="K72" s="243">
        <f>IFERROR(_xlfn.XLOOKUP($A72,Input_Raw!$A:$A,Input_Raw!$DR:$DR),"")</f>
        <v>30.293721244925635</v>
      </c>
      <c r="L72" s="243">
        <f>IFERROR(_xlfn.XLOOKUP($A72,Input_Raw!$A:$A,Input_Raw!$DT:$DT),"")</f>
        <v>51.934642787550793</v>
      </c>
      <c r="M72" s="243">
        <f>IFERROR(_xlfn.XLOOKUP($A72,Input_Raw!$A:$A,Input_Raw!$DZ:$DZ),"")</f>
        <v>5.2</v>
      </c>
      <c r="N72" s="243">
        <f>IFERROR(_xlfn.XLOOKUP($A72,Input_Raw!$A:$A,Input_Raw!$EB:$EB),"")</f>
        <v>9.5</v>
      </c>
      <c r="O72" s="244">
        <f>IFERROR(1-SUMIF(Plant_BD!$B:$B,$A72,Plant_BD!$AL:$AL)/($AA72+SUMIF(Plant_BD!$B:$B,$A72,Plant_BD!$AL:$AL)),"")</f>
        <v>0.9996400009991343</v>
      </c>
      <c r="P72" s="244"/>
      <c r="Q72" s="245"/>
      <c r="R72" s="244">
        <f>IFERROR(1-SUMIF(Grid_BD!$B:$B,$A72,Grid_BD!$W:$W)/($AA72+SUMIF(Grid_BD!$B:$B,$A72,Grid_BD!$W:$W)),"")</f>
        <v>1</v>
      </c>
      <c r="S72" s="240"/>
      <c r="T72" s="245"/>
      <c r="U72" s="246">
        <f t="shared" si="11"/>
        <v>0.78636951192198346</v>
      </c>
      <c r="V72" s="246" t="str">
        <f>IFERROR(_xlfn.XLOOKUP($A72,Input_Raw!$A:$A,Input_Raw!$GL:$GL),"")</f>
        <v/>
      </c>
      <c r="W72" s="247">
        <f t="shared" si="12"/>
        <v>0.18730709876543483</v>
      </c>
      <c r="X72" s="239">
        <f>IFERROR(_xlfn.XLOOKUP($A72,Input_Raw!$A:$A,Input_Raw!$EN:$EN),"")</f>
        <v>909767</v>
      </c>
      <c r="Y72" s="239">
        <f>IFERROR(_xlfn.XLOOKUP($A72,Input_Raw!$A:$A,Input_Raw!GE:GE),"")</f>
        <v>861500.00000006973</v>
      </c>
      <c r="Z72" s="239"/>
      <c r="AA72" s="239">
        <f>IFERROR(_xlfn.XLOOKUP($A72,Input_Raw!$A:$A,Input_Raw!$GF:$GF),"")</f>
        <v>873900.00000001281</v>
      </c>
      <c r="AB72" s="239">
        <f>IFERROR(_xlfn.XLOOKUP($A72,Input_Raw!$A:$A,Input_Raw!GG:GG),"")</f>
        <v>162.57</v>
      </c>
      <c r="AC72" s="248">
        <f>IFERROR(_xlfn.XLOOKUP($D72,'Modelling New'!$D:$D,'Modelling New'!P:P),"")</f>
        <v>5.2866666666666662</v>
      </c>
      <c r="AD72" s="239">
        <f>IFERROR(_xlfn.XLOOKUP($D72,'Modelling New'!$D:$D,'Modelling New'!$T:$T)*1000,"")</f>
        <v>833452.48476008489</v>
      </c>
      <c r="AE72" s="249">
        <f>IFERROR(_xlfn.XLOOKUP($D72,'Modelling New'!$D:$D,'Modelling New'!$O:$O),"")</f>
        <v>0.81096601898565079</v>
      </c>
      <c r="AF72" s="249">
        <f>IFERROR(_xlfn.XLOOKUP($D72,'Modelling New'!$D:$D,'Modelling New'!W:W),"")</f>
        <v>0.17863779251545028</v>
      </c>
      <c r="AG72" s="249">
        <f>IFERROR(_xlfn.XLOOKUP($D72,'Modelling New'!$D:$D,'Modelling New'!$AE:$AE),"")</f>
        <v>0.995</v>
      </c>
      <c r="AH72" s="249">
        <f>IFERROR(_xlfn.XLOOKUP($D72,'Modelling New'!$D:$D,'Modelling New'!$AF:$AF),"")</f>
        <v>0.995</v>
      </c>
      <c r="AI72" s="240"/>
      <c r="AJ72" s="240"/>
      <c r="AK72" s="240"/>
      <c r="AL72" s="240"/>
      <c r="AM72" s="240"/>
      <c r="AN72" s="250"/>
      <c r="AO72" s="247"/>
      <c r="AP72" s="247"/>
      <c r="AQ72" s="247"/>
      <c r="AR72" s="239">
        <f>_xlfn.XLOOKUP($D72,'Modelling New'!$D:$D,'Modelling New'!$N:$N)</f>
        <v>194.4</v>
      </c>
      <c r="AS72" s="239">
        <f t="shared" si="13"/>
        <v>696987.50230168202</v>
      </c>
    </row>
    <row r="73" spans="1:45">
      <c r="A73" s="238">
        <f t="shared" si="14"/>
        <v>45816</v>
      </c>
      <c r="B73" s="239">
        <f>YEAR(Daily_KPI[[#This Row],[Date]])+IF(MONTH(Daily_KPI[[#This Row],[Date]])&gt;=4,1,0)</f>
        <v>2026</v>
      </c>
      <c r="C73" s="240">
        <f>YEAR(Daily_KPI[[#This Row],[Date]])</f>
        <v>2025</v>
      </c>
      <c r="D73" s="241">
        <f>Daily_KPI[[#This Row],[Date]]-DAY(Daily_KPI[[#This Row],[Date]])+1</f>
        <v>45809</v>
      </c>
      <c r="E73" s="240">
        <f t="shared" si="10"/>
        <v>30</v>
      </c>
      <c r="F73" s="242">
        <f>IFERROR(_xlfn.XLOOKUP($A73,Input_Raw!$A:$A,Input_Raw!$GD:$GD),"")</f>
        <v>12.483333333333334</v>
      </c>
      <c r="G73" s="243">
        <f>IFERROR(_xlfn.XLOOKUP($A73,Input_Raw!$A:$A,Input_Raw!EQ:EQ),"")</f>
        <v>4.9996343099811149</v>
      </c>
      <c r="H73" s="243">
        <f>IFERROR(_xlfn.XLOOKUP($A73,Input_Raw!$A:$A,Input_Raw!ER:ER),"")</f>
        <v>0.99036749699999926</v>
      </c>
      <c r="I73" s="243">
        <f>IFERROR(_xlfn.XLOOKUP($A73,Input_Raw!$A:$A,Input_Raw!EO:EO),"")</f>
        <v>5.2205501714729019</v>
      </c>
      <c r="J73" s="243">
        <f>IFERROR(_xlfn.XLOOKUP($A73,Input_Raw!$A:$A,Input_Raw!EP:EP),"")</f>
        <v>1.0265291148364004</v>
      </c>
      <c r="K73" s="243">
        <f>IFERROR(_xlfn.XLOOKUP($A73,Input_Raw!$A:$A,Input_Raw!$DR:$DR),"")</f>
        <v>28.728373333333352</v>
      </c>
      <c r="L73" s="243">
        <f>IFERROR(_xlfn.XLOOKUP($A73,Input_Raw!$A:$A,Input_Raw!$DT:$DT),"")</f>
        <v>46.154819266666728</v>
      </c>
      <c r="M73" s="243">
        <f>IFERROR(_xlfn.XLOOKUP($A73,Input_Raw!$A:$A,Input_Raw!$DZ:$DZ),"")</f>
        <v>4.4000000000000004</v>
      </c>
      <c r="N73" s="243">
        <f>IFERROR(_xlfn.XLOOKUP($A73,Input_Raw!$A:$A,Input_Raw!$EB:$EB),"")</f>
        <v>14.6</v>
      </c>
      <c r="O73" s="244">
        <f>IFERROR(1-SUMIF(Plant_BD!$B:$B,$A73,Plant_BD!$AL:$AL)/($AA73+SUMIF(Plant_BD!$B:$B,$A73,Plant_BD!$AL:$AL)),"")</f>
        <v>0.99849496142904248</v>
      </c>
      <c r="P73" s="244"/>
      <c r="Q73" s="245"/>
      <c r="R73" s="244">
        <f>IFERROR(1-SUMIF(Grid_BD!$B:$B,$A73,Grid_BD!$W:$W)/($AA73+SUMIF(Grid_BD!$B:$B,$A73,Grid_BD!$W:$W)),"")</f>
        <v>1</v>
      </c>
      <c r="S73" s="240"/>
      <c r="T73" s="245"/>
      <c r="U73" s="246">
        <f t="shared" si="11"/>
        <v>0.80036659022518797</v>
      </c>
      <c r="V73" s="246" t="str">
        <f>IFERROR(_xlfn.XLOOKUP($A73,Input_Raw!$A:$A,Input_Raw!$GL:$GL),"")</f>
        <v/>
      </c>
      <c r="W73" s="247">
        <f t="shared" si="12"/>
        <v>0.14559220679012302</v>
      </c>
      <c r="X73" s="239">
        <f>IFERROR(_xlfn.XLOOKUP($A73,Input_Raw!$A:$A,Input_Raw!$EN:$EN),"")</f>
        <v>704284</v>
      </c>
      <c r="Y73" s="239">
        <f>IFERROR(_xlfn.XLOOKUP($A73,Input_Raw!$A:$A,Input_Raw!GE:GE),"")</f>
        <v>657474.99999999534</v>
      </c>
      <c r="Z73" s="239"/>
      <c r="AA73" s="239">
        <f>IFERROR(_xlfn.XLOOKUP($A73,Input_Raw!$A:$A,Input_Raw!$GF:$GF),"")</f>
        <v>679274.99999999802</v>
      </c>
      <c r="AB73" s="239">
        <f>IFERROR(_xlfn.XLOOKUP($A73,Input_Raw!$A:$A,Input_Raw!GG:GG),"")</f>
        <v>162.57</v>
      </c>
      <c r="AC73" s="248">
        <f>IFERROR(_xlfn.XLOOKUP($D73,'Modelling New'!$D:$D,'Modelling New'!P:P),"")</f>
        <v>5.2866666666666662</v>
      </c>
      <c r="AD73" s="239">
        <f>IFERROR(_xlfn.XLOOKUP($D73,'Modelling New'!$D:$D,'Modelling New'!$T:$T)*1000,"")</f>
        <v>833452.48476008489</v>
      </c>
      <c r="AE73" s="249">
        <f>IFERROR(_xlfn.XLOOKUP($D73,'Modelling New'!$D:$D,'Modelling New'!$O:$O),"")</f>
        <v>0.81096601898565079</v>
      </c>
      <c r="AF73" s="249">
        <f>IFERROR(_xlfn.XLOOKUP($D73,'Modelling New'!$D:$D,'Modelling New'!W:W),"")</f>
        <v>0.17863779251545028</v>
      </c>
      <c r="AG73" s="249">
        <f>IFERROR(_xlfn.XLOOKUP($D73,'Modelling New'!$D:$D,'Modelling New'!$AE:$AE),"")</f>
        <v>0.995</v>
      </c>
      <c r="AH73" s="249">
        <f>IFERROR(_xlfn.XLOOKUP($D73,'Modelling New'!$D:$D,'Modelling New'!$AF:$AF),"")</f>
        <v>0.995</v>
      </c>
      <c r="AI73" s="240"/>
      <c r="AJ73" s="240"/>
      <c r="AK73" s="240"/>
      <c r="AL73" s="240"/>
      <c r="AM73" s="240"/>
      <c r="AN73" s="250"/>
      <c r="AO73" s="247"/>
      <c r="AP73" s="247"/>
      <c r="AQ73" s="247"/>
      <c r="AR73" s="239">
        <f>_xlfn.XLOOKUP($D73,'Modelling New'!$D:$D,'Modelling New'!$N:$N)</f>
        <v>194.4</v>
      </c>
      <c r="AS73" s="239">
        <f t="shared" si="13"/>
        <v>696987.50230168202</v>
      </c>
    </row>
    <row r="74" spans="1:45">
      <c r="A74" s="238">
        <f t="shared" si="14"/>
        <v>45817</v>
      </c>
      <c r="B74" s="239">
        <f>YEAR(Daily_KPI[[#This Row],[Date]])+IF(MONTH(Daily_KPI[[#This Row],[Date]])&gt;=4,1,0)</f>
        <v>2026</v>
      </c>
      <c r="C74" s="240">
        <f>YEAR(Daily_KPI[[#This Row],[Date]])</f>
        <v>2025</v>
      </c>
      <c r="D74" s="241">
        <f>Daily_KPI[[#This Row],[Date]]-DAY(Daily_KPI[[#This Row],[Date]])+1</f>
        <v>45809</v>
      </c>
      <c r="E74" s="240">
        <f t="shared" si="10"/>
        <v>30</v>
      </c>
      <c r="F74" s="242">
        <f>IFERROR(_xlfn.XLOOKUP($A74,Input_Raw!$A:$A,Input_Raw!$GD:$GD),"")</f>
        <v>12.333333333333336</v>
      </c>
      <c r="G74" s="243">
        <f>IFERROR(_xlfn.XLOOKUP($A74,Input_Raw!$A:$A,Input_Raw!EQ:EQ),"")</f>
        <v>5.0863207602339227</v>
      </c>
      <c r="H74" s="243">
        <f>IFERROR(_xlfn.XLOOKUP($A74,Input_Raw!$A:$A,Input_Raw!ER:ER),"")</f>
        <v>1.0218828505131634</v>
      </c>
      <c r="I74" s="243">
        <f>IFERROR(_xlfn.XLOOKUP($A74,Input_Raw!$A:$A,Input_Raw!EO:EO),"")</f>
        <v>5.1719811141100642</v>
      </c>
      <c r="J74" s="243">
        <f>IFERROR(_xlfn.XLOOKUP($A74,Input_Raw!$A:$A,Input_Raw!EP:EP),"")</f>
        <v>0.96328376518218561</v>
      </c>
      <c r="K74" s="243">
        <f>IFERROR(_xlfn.XLOOKUP($A74,Input_Raw!$A:$A,Input_Raw!$DR:$DR),"")</f>
        <v>29.095872801082599</v>
      </c>
      <c r="L74" s="243">
        <f>IFERROR(_xlfn.XLOOKUP($A74,Input_Raw!$A:$A,Input_Raw!$DT:$DT),"")</f>
        <v>48.415963001364311</v>
      </c>
      <c r="M74" s="243">
        <f>IFERROR(_xlfn.XLOOKUP($A74,Input_Raw!$A:$A,Input_Raw!$DZ:$DZ),"")</f>
        <v>4</v>
      </c>
      <c r="N74" s="243">
        <f>IFERROR(_xlfn.XLOOKUP($A74,Input_Raw!$A:$A,Input_Raw!$EB:$EB),"")</f>
        <v>10</v>
      </c>
      <c r="O74" s="244">
        <f>IFERROR(1-SUMIF(Plant_BD!$B:$B,$A74,Plant_BD!$AL:$AL)/($AA74+SUMIF(Plant_BD!$B:$B,$A74,Plant_BD!$AL:$AL)),"")</f>
        <v>0.9402309690328251</v>
      </c>
      <c r="P74" s="244"/>
      <c r="Q74" s="245"/>
      <c r="R74" s="244">
        <f>IFERROR(1-SUMIF(Grid_BD!$B:$B,$A74,Grid_BD!$W:$W)/($AA74+SUMIF(Grid_BD!$B:$B,$A74,Grid_BD!$W:$W)),"")</f>
        <v>1</v>
      </c>
      <c r="S74" s="240"/>
      <c r="T74" s="245"/>
      <c r="U74" s="246">
        <f t="shared" si="11"/>
        <v>0.74392641197399467</v>
      </c>
      <c r="V74" s="246" t="str">
        <f>IFERROR(_xlfn.XLOOKUP($A74,Input_Raw!$A:$A,Input_Raw!$GL:$GL),"")</f>
        <v/>
      </c>
      <c r="W74" s="247">
        <f t="shared" si="12"/>
        <v>0.13406635802469141</v>
      </c>
      <c r="X74" s="239">
        <f>IFERROR(_xlfn.XLOOKUP($A74,Input_Raw!$A:$A,Input_Raw!$EN:$EN),"")</f>
        <v>642681</v>
      </c>
      <c r="Y74" s="239">
        <f>IFERROR(_xlfn.XLOOKUP($A74,Input_Raw!$A:$A,Input_Raw!GE:GE),"")</f>
        <v>635499.99999996391</v>
      </c>
      <c r="Z74" s="239"/>
      <c r="AA74" s="239">
        <f>IFERROR(_xlfn.XLOOKUP($A74,Input_Raw!$A:$A,Input_Raw!$GF:$GF),"")</f>
        <v>625500.00000000023</v>
      </c>
      <c r="AB74" s="239">
        <f>IFERROR(_xlfn.XLOOKUP($A74,Input_Raw!$A:$A,Input_Raw!GG:GG),"")</f>
        <v>162.57</v>
      </c>
      <c r="AC74" s="248">
        <f>IFERROR(_xlfn.XLOOKUP($D74,'Modelling New'!$D:$D,'Modelling New'!P:P),"")</f>
        <v>5.2866666666666662</v>
      </c>
      <c r="AD74" s="239">
        <f>IFERROR(_xlfn.XLOOKUP($D74,'Modelling New'!$D:$D,'Modelling New'!$T:$T)*1000,"")</f>
        <v>833452.48476008489</v>
      </c>
      <c r="AE74" s="249">
        <f>IFERROR(_xlfn.XLOOKUP($D74,'Modelling New'!$D:$D,'Modelling New'!$O:$O),"")</f>
        <v>0.81096601898565079</v>
      </c>
      <c r="AF74" s="249">
        <f>IFERROR(_xlfn.XLOOKUP($D74,'Modelling New'!$D:$D,'Modelling New'!W:W),"")</f>
        <v>0.17863779251545028</v>
      </c>
      <c r="AG74" s="249">
        <f>IFERROR(_xlfn.XLOOKUP($D74,'Modelling New'!$D:$D,'Modelling New'!$AE:$AE),"")</f>
        <v>0.995</v>
      </c>
      <c r="AH74" s="249">
        <f>IFERROR(_xlfn.XLOOKUP($D74,'Modelling New'!$D:$D,'Modelling New'!$AF:$AF),"")</f>
        <v>0.995</v>
      </c>
      <c r="AI74" s="240"/>
      <c r="AJ74" s="240"/>
      <c r="AK74" s="240"/>
      <c r="AL74" s="240"/>
      <c r="AM74" s="240"/>
      <c r="AN74" s="250"/>
      <c r="AO74" s="247"/>
      <c r="AP74" s="247"/>
      <c r="AQ74" s="247"/>
      <c r="AR74" s="239">
        <f>_xlfn.XLOOKUP($D74,'Modelling New'!$D:$D,'Modelling New'!$N:$N)</f>
        <v>194.4</v>
      </c>
      <c r="AS74" s="239">
        <f t="shared" si="13"/>
        <v>696987.50230168202</v>
      </c>
    </row>
    <row r="75" spans="1:45">
      <c r="A75" s="238">
        <f t="shared" si="14"/>
        <v>45818</v>
      </c>
      <c r="B75" s="239">
        <f>YEAR(Daily_KPI[[#This Row],[Date]])+IF(MONTH(Daily_KPI[[#This Row],[Date]])&gt;=4,1,0)</f>
        <v>2026</v>
      </c>
      <c r="C75" s="240">
        <f>YEAR(Daily_KPI[[#This Row],[Date]])</f>
        <v>2025</v>
      </c>
      <c r="D75" s="241">
        <f>Daily_KPI[[#This Row],[Date]]-DAY(Daily_KPI[[#This Row],[Date]])+1</f>
        <v>45809</v>
      </c>
      <c r="E75" s="240">
        <f t="shared" si="10"/>
        <v>30</v>
      </c>
      <c r="F75" s="242">
        <f>IFERROR(_xlfn.XLOOKUP($A75,Input_Raw!$A:$A,Input_Raw!$GD:$GD),"")</f>
        <v>12.383333333333335</v>
      </c>
      <c r="G75" s="243">
        <f>IFERROR(_xlfn.XLOOKUP($A75,Input_Raw!$A:$A,Input_Raw!EQ:EQ),"")</f>
        <v>5.1354835116487427</v>
      </c>
      <c r="H75" s="243">
        <f>IFERROR(_xlfn.XLOOKUP($A75,Input_Raw!$A:$A,Input_Raw!ER:ER),"")</f>
        <v>0.89682371151178997</v>
      </c>
      <c r="I75" s="243">
        <f>IFERROR(_xlfn.XLOOKUP($A75,Input_Raw!$A:$A,Input_Raw!EO:EO),"")</f>
        <v>5.3178892948937717</v>
      </c>
      <c r="J75" s="243">
        <f>IFERROR(_xlfn.XLOOKUP($A75,Input_Raw!$A:$A,Input_Raw!EP:EP),"")</f>
        <v>1.0279556462813628</v>
      </c>
      <c r="K75" s="243">
        <f>IFERROR(_xlfn.XLOOKUP($A75,Input_Raw!$A:$A,Input_Raw!$DR:$DR),"")</f>
        <v>28.704857530529168</v>
      </c>
      <c r="L75" s="243">
        <f>IFERROR(_xlfn.XLOOKUP($A75,Input_Raw!$A:$A,Input_Raw!$DT:$DT),"")</f>
        <v>45.503279303882167</v>
      </c>
      <c r="M75" s="243">
        <f>IFERROR(_xlfn.XLOOKUP($A75,Input_Raw!$A:$A,Input_Raw!$DZ:$DZ),"")</f>
        <v>4.8</v>
      </c>
      <c r="N75" s="243">
        <f>IFERROR(_xlfn.XLOOKUP($A75,Input_Raw!$A:$A,Input_Raw!$EB:$EB),"")</f>
        <v>11.1</v>
      </c>
      <c r="O75" s="244">
        <f>IFERROR(1-SUMIF(Plant_BD!$B:$B,$A75,Plant_BD!$AL:$AL)/($AA75+SUMIF(Plant_BD!$B:$B,$A75,Plant_BD!$AL:$AL)),"")</f>
        <v>0.9445473104580332</v>
      </c>
      <c r="P75" s="244"/>
      <c r="Q75" s="245"/>
      <c r="R75" s="244">
        <f>IFERROR(1-SUMIF(Grid_BD!$B:$B,$A75,Grid_BD!$W:$W)/($AA75+SUMIF(Grid_BD!$B:$B,$A75,Grid_BD!$W:$W)),"")</f>
        <v>0.92753480020275048</v>
      </c>
      <c r="S75" s="240"/>
      <c r="T75" s="245"/>
      <c r="U75" s="246">
        <f t="shared" si="11"/>
        <v>0.74173313465285351</v>
      </c>
      <c r="V75" s="246" t="str">
        <f>IFERROR(_xlfn.XLOOKUP($A75,Input_Raw!$A:$A,Input_Raw!$GL:$GL),"")</f>
        <v/>
      </c>
      <c r="W75" s="247">
        <f t="shared" si="12"/>
        <v>0.13744212962962798</v>
      </c>
      <c r="X75" s="239">
        <f>IFERROR(_xlfn.XLOOKUP($A75,Input_Raw!$A:$A,Input_Raw!$EN:$EN),"")</f>
        <v>665639</v>
      </c>
      <c r="Y75" s="239">
        <f>IFERROR(_xlfn.XLOOKUP($A75,Input_Raw!$A:$A,Input_Raw!GE:GE),"")</f>
        <v>631250.00000001758</v>
      </c>
      <c r="Z75" s="239"/>
      <c r="AA75" s="239">
        <f>IFERROR(_xlfn.XLOOKUP($A75,Input_Raw!$A:$A,Input_Raw!$GF:$GF),"")</f>
        <v>641249.99999999232</v>
      </c>
      <c r="AB75" s="239">
        <f>IFERROR(_xlfn.XLOOKUP($A75,Input_Raw!$A:$A,Input_Raw!GG:GG),"")</f>
        <v>162.57</v>
      </c>
      <c r="AC75" s="248">
        <f>IFERROR(_xlfn.XLOOKUP($D75,'Modelling New'!$D:$D,'Modelling New'!P:P),"")</f>
        <v>5.2866666666666662</v>
      </c>
      <c r="AD75" s="239">
        <f>IFERROR(_xlfn.XLOOKUP($D75,'Modelling New'!$D:$D,'Modelling New'!$T:$T)*1000,"")</f>
        <v>833452.48476008489</v>
      </c>
      <c r="AE75" s="249">
        <f>IFERROR(_xlfn.XLOOKUP($D75,'Modelling New'!$D:$D,'Modelling New'!$O:$O),"")</f>
        <v>0.81096601898565079</v>
      </c>
      <c r="AF75" s="249">
        <f>IFERROR(_xlfn.XLOOKUP($D75,'Modelling New'!$D:$D,'Modelling New'!W:W),"")</f>
        <v>0.17863779251545028</v>
      </c>
      <c r="AG75" s="249">
        <f>IFERROR(_xlfn.XLOOKUP($D75,'Modelling New'!$D:$D,'Modelling New'!$AE:$AE),"")</f>
        <v>0.995</v>
      </c>
      <c r="AH75" s="249">
        <f>IFERROR(_xlfn.XLOOKUP($D75,'Modelling New'!$D:$D,'Modelling New'!$AF:$AF),"")</f>
        <v>0.995</v>
      </c>
      <c r="AI75" s="240"/>
      <c r="AJ75" s="240"/>
      <c r="AK75" s="240"/>
      <c r="AL75" s="240"/>
      <c r="AM75" s="240"/>
      <c r="AN75" s="250"/>
      <c r="AO75" s="247"/>
      <c r="AP75" s="247"/>
      <c r="AQ75" s="247"/>
      <c r="AR75" s="239">
        <f>_xlfn.XLOOKUP($D75,'Modelling New'!$D:$D,'Modelling New'!$N:$N)</f>
        <v>194.4</v>
      </c>
      <c r="AS75" s="239">
        <f t="shared" si="13"/>
        <v>696987.50230168202</v>
      </c>
    </row>
    <row r="76" spans="1:45">
      <c r="A76" s="238">
        <f t="shared" si="14"/>
        <v>45819</v>
      </c>
      <c r="B76" s="239">
        <f>YEAR(Daily_KPI[[#This Row],[Date]])+IF(MONTH(Daily_KPI[[#This Row],[Date]])&gt;=4,1,0)</f>
        <v>2026</v>
      </c>
      <c r="C76" s="240">
        <f>YEAR(Daily_KPI[[#This Row],[Date]])</f>
        <v>2025</v>
      </c>
      <c r="D76" s="241">
        <f>Daily_KPI[[#This Row],[Date]]-DAY(Daily_KPI[[#This Row],[Date]])+1</f>
        <v>45809</v>
      </c>
      <c r="E76" s="240">
        <f t="shared" si="10"/>
        <v>30</v>
      </c>
      <c r="F76" s="242">
        <f>IFERROR(_xlfn.XLOOKUP($A76,Input_Raw!$A:$A,Input_Raw!$GD:$GD),"")</f>
        <v>11.749999999999998</v>
      </c>
      <c r="G76" s="243">
        <f>IFERROR(_xlfn.XLOOKUP($A76,Input_Raw!$A:$A,Input_Raw!EQ:EQ),"")</f>
        <v>2.8884322662889566</v>
      </c>
      <c r="H76" s="243">
        <f>IFERROR(_xlfn.XLOOKUP($A76,Input_Raw!$A:$A,Input_Raw!ER:ER),"")</f>
        <v>0.3568949833571089</v>
      </c>
      <c r="I76" s="243">
        <f>IFERROR(_xlfn.XLOOKUP($A76,Input_Raw!$A:$A,Input_Raw!EO:EO),"")</f>
        <v>2.8884190650794745</v>
      </c>
      <c r="J76" s="243">
        <f>IFERROR(_xlfn.XLOOKUP($A76,Input_Raw!$A:$A,Input_Raw!EP:EP),"")</f>
        <v>0.41090765226628889</v>
      </c>
      <c r="K76" s="243">
        <f>IFERROR(_xlfn.XLOOKUP($A76,Input_Raw!$A:$A,Input_Raw!$DR:$DR),"")</f>
        <v>26.281098430813127</v>
      </c>
      <c r="L76" s="243">
        <f>IFERROR(_xlfn.XLOOKUP($A76,Input_Raw!$A:$A,Input_Raw!$DT:$DT),"")</f>
        <v>38.900597267759558</v>
      </c>
      <c r="M76" s="243">
        <f>IFERROR(_xlfn.XLOOKUP($A76,Input_Raw!$A:$A,Input_Raw!$DZ:$DZ),"")</f>
        <v>3.7</v>
      </c>
      <c r="N76" s="243">
        <f>IFERROR(_xlfn.XLOOKUP($A76,Input_Raw!$A:$A,Input_Raw!$EB:$EB),"")</f>
        <v>6.9</v>
      </c>
      <c r="O76" s="244">
        <f>IFERROR(1-SUMIF(Plant_BD!$B:$B,$A76,Plant_BD!$AL:$AL)/($AA76+SUMIF(Plant_BD!$B:$B,$A76,Plant_BD!$AL:$AL)),"")</f>
        <v>0.95021366673680541</v>
      </c>
      <c r="P76" s="244"/>
      <c r="Q76" s="245"/>
      <c r="R76" s="244">
        <f>IFERROR(1-SUMIF(Grid_BD!$B:$B,$A76,Grid_BD!$W:$W)/($AA76+SUMIF(Grid_BD!$B:$B,$A76,Grid_BD!$W:$W)),"")</f>
        <v>1</v>
      </c>
      <c r="S76" s="240"/>
      <c r="T76" s="245"/>
      <c r="U76" s="246">
        <f t="shared" si="11"/>
        <v>0.81888699159595979</v>
      </c>
      <c r="V76" s="246" t="str">
        <f>IFERROR(_xlfn.XLOOKUP($A76,Input_Raw!$A:$A,Input_Raw!$GL:$GL),"")</f>
        <v/>
      </c>
      <c r="W76" s="247">
        <f t="shared" si="12"/>
        <v>8.2417052469135957E-2</v>
      </c>
      <c r="X76" s="239">
        <f>IFERROR(_xlfn.XLOOKUP($A76,Input_Raw!$A:$A,Input_Raw!$EN:$EN),"")</f>
        <v>390675</v>
      </c>
      <c r="Y76" s="239">
        <f>IFERROR(_xlfn.XLOOKUP($A76,Input_Raw!$A:$A,Input_Raw!GE:GE),"")</f>
        <v>378125.00000003574</v>
      </c>
      <c r="Z76" s="239"/>
      <c r="AA76" s="239">
        <f>IFERROR(_xlfn.XLOOKUP($A76,Input_Raw!$A:$A,Input_Raw!$GF:$GF),"")</f>
        <v>384525.0000000007</v>
      </c>
      <c r="AB76" s="239">
        <f>IFERROR(_xlfn.XLOOKUP($A76,Input_Raw!$A:$A,Input_Raw!GG:GG),"")</f>
        <v>162.57</v>
      </c>
      <c r="AC76" s="248">
        <f>IFERROR(_xlfn.XLOOKUP($D76,'Modelling New'!$D:$D,'Modelling New'!P:P),"")</f>
        <v>5.2866666666666662</v>
      </c>
      <c r="AD76" s="239">
        <f>IFERROR(_xlfn.XLOOKUP($D76,'Modelling New'!$D:$D,'Modelling New'!$T:$T)*1000,"")</f>
        <v>833452.48476008489</v>
      </c>
      <c r="AE76" s="249">
        <f>IFERROR(_xlfn.XLOOKUP($D76,'Modelling New'!$D:$D,'Modelling New'!$O:$O),"")</f>
        <v>0.81096601898565079</v>
      </c>
      <c r="AF76" s="249">
        <f>IFERROR(_xlfn.XLOOKUP($D76,'Modelling New'!$D:$D,'Modelling New'!W:W),"")</f>
        <v>0.17863779251545028</v>
      </c>
      <c r="AG76" s="249">
        <f>IFERROR(_xlfn.XLOOKUP($D76,'Modelling New'!$D:$D,'Modelling New'!$AE:$AE),"")</f>
        <v>0.995</v>
      </c>
      <c r="AH76" s="249">
        <f>IFERROR(_xlfn.XLOOKUP($D76,'Modelling New'!$D:$D,'Modelling New'!$AF:$AF),"")</f>
        <v>0.995</v>
      </c>
      <c r="AI76" s="240"/>
      <c r="AJ76" s="240"/>
      <c r="AK76" s="240"/>
      <c r="AL76" s="240"/>
      <c r="AM76" s="240"/>
      <c r="AN76" s="250"/>
      <c r="AO76" s="247"/>
      <c r="AP76" s="247"/>
      <c r="AQ76" s="247"/>
      <c r="AR76" s="239">
        <f>_xlfn.XLOOKUP($D76,'Modelling New'!$D:$D,'Modelling New'!$N:$N)</f>
        <v>194.4</v>
      </c>
      <c r="AS76" s="239">
        <f t="shared" si="13"/>
        <v>696987.50230168202</v>
      </c>
    </row>
    <row r="77" spans="1:45">
      <c r="A77" s="238">
        <f t="shared" si="14"/>
        <v>45820</v>
      </c>
      <c r="B77" s="239">
        <f>YEAR(Daily_KPI[[#This Row],[Date]])+IF(MONTH(Daily_KPI[[#This Row],[Date]])&gt;=4,1,0)</f>
        <v>2026</v>
      </c>
      <c r="C77" s="240">
        <f>YEAR(Daily_KPI[[#This Row],[Date]])</f>
        <v>2025</v>
      </c>
      <c r="D77" s="241">
        <f>Daily_KPI[[#This Row],[Date]]-DAY(Daily_KPI[[#This Row],[Date]])+1</f>
        <v>45809</v>
      </c>
      <c r="E77" s="240">
        <f t="shared" si="10"/>
        <v>30</v>
      </c>
      <c r="F77" s="242">
        <f>IFERROR(_xlfn.XLOOKUP($A77,Input_Raw!$A:$A,Input_Raw!$GD:$GD),"")</f>
        <v>11.5</v>
      </c>
      <c r="G77" s="243">
        <f>IFERROR(_xlfn.XLOOKUP($A77,Input_Raw!$A:$A,Input_Raw!EQ:EQ),"")</f>
        <v>1.8741388567293757</v>
      </c>
      <c r="H77" s="243">
        <f>IFERROR(_xlfn.XLOOKUP($A77,Input_Raw!$A:$A,Input_Raw!ER:ER),"")</f>
        <v>0.2426674746743849</v>
      </c>
      <c r="I77" s="243">
        <f>IFERROR(_xlfn.XLOOKUP($A77,Input_Raw!$A:$A,Input_Raw!EO:EO),"")</f>
        <v>1.9589601874408293</v>
      </c>
      <c r="J77" s="243">
        <f>IFERROR(_xlfn.XLOOKUP($A77,Input_Raw!$A:$A,Input_Raw!EP:EP),"")</f>
        <v>0.30899834298118689</v>
      </c>
      <c r="K77" s="243">
        <f>IFERROR(_xlfn.XLOOKUP($A77,Input_Raw!$A:$A,Input_Raw!$DR:$DR),"")</f>
        <v>24.946340057636881</v>
      </c>
      <c r="L77" s="243">
        <f>IFERROR(_xlfn.XLOOKUP($A77,Input_Raw!$A:$A,Input_Raw!$DT:$DT),"")</f>
        <v>38.900597267759558</v>
      </c>
      <c r="M77" s="243">
        <f>IFERROR(_xlfn.XLOOKUP($A77,Input_Raw!$A:$A,Input_Raw!$DZ:$DZ),"")</f>
        <v>4</v>
      </c>
      <c r="N77" s="243">
        <f>IFERROR(_xlfn.XLOOKUP($A77,Input_Raw!$A:$A,Input_Raw!$EB:$EB),"")</f>
        <v>7.9</v>
      </c>
      <c r="O77" s="244">
        <f>IFERROR(1-SUMIF(Plant_BD!$B:$B,$A77,Plant_BD!$AL:$AL)/($AA77+SUMIF(Plant_BD!$B:$B,$A77,Plant_BD!$AL:$AL)),"")</f>
        <v>0.94749024787055158</v>
      </c>
      <c r="P77" s="244"/>
      <c r="Q77" s="245"/>
      <c r="R77" s="244">
        <f>IFERROR(1-SUMIF(Grid_BD!$B:$B,$A77,Grid_BD!$W:$W)/($AA77+SUMIF(Grid_BD!$B:$B,$A77,Grid_BD!$W:$W)),"")</f>
        <v>1</v>
      </c>
      <c r="S77" s="240"/>
      <c r="T77" s="245"/>
      <c r="U77" s="246">
        <f t="shared" si="11"/>
        <v>0.88595984622856983</v>
      </c>
      <c r="V77" s="246" t="str">
        <f>IFERROR(_xlfn.XLOOKUP($A77,Input_Raw!$A:$A,Input_Raw!$GL:$GL),"")</f>
        <v/>
      </c>
      <c r="W77" s="247">
        <f t="shared" si="12"/>
        <v>6.0474537037038645E-2</v>
      </c>
      <c r="X77" s="239">
        <f>IFERROR(_xlfn.XLOOKUP($A77,Input_Raw!$A:$A,Input_Raw!$EN:$EN),"")</f>
        <v>285011</v>
      </c>
      <c r="Y77" s="239">
        <f>IFERROR(_xlfn.XLOOKUP($A77,Input_Raw!$A:$A,Input_Raw!GE:GE),"")</f>
        <v>277349.99999999366</v>
      </c>
      <c r="Z77" s="239"/>
      <c r="AA77" s="239">
        <f>IFERROR(_xlfn.XLOOKUP($A77,Input_Raw!$A:$A,Input_Raw!$GF:$GF),"")</f>
        <v>282150.00000000751</v>
      </c>
      <c r="AB77" s="239">
        <f>IFERROR(_xlfn.XLOOKUP($A77,Input_Raw!$A:$A,Input_Raw!GG:GG),"")</f>
        <v>162.57</v>
      </c>
      <c r="AC77" s="248">
        <f>IFERROR(_xlfn.XLOOKUP($D77,'Modelling New'!$D:$D,'Modelling New'!P:P),"")</f>
        <v>5.2866666666666662</v>
      </c>
      <c r="AD77" s="239">
        <f>IFERROR(_xlfn.XLOOKUP($D77,'Modelling New'!$D:$D,'Modelling New'!$T:$T)*1000,"")</f>
        <v>833452.48476008489</v>
      </c>
      <c r="AE77" s="249">
        <f>IFERROR(_xlfn.XLOOKUP($D77,'Modelling New'!$D:$D,'Modelling New'!$O:$O),"")</f>
        <v>0.81096601898565079</v>
      </c>
      <c r="AF77" s="249">
        <f>IFERROR(_xlfn.XLOOKUP($D77,'Modelling New'!$D:$D,'Modelling New'!W:W),"")</f>
        <v>0.17863779251545028</v>
      </c>
      <c r="AG77" s="249">
        <f>IFERROR(_xlfn.XLOOKUP($D77,'Modelling New'!$D:$D,'Modelling New'!$AE:$AE),"")</f>
        <v>0.995</v>
      </c>
      <c r="AH77" s="249">
        <f>IFERROR(_xlfn.XLOOKUP($D77,'Modelling New'!$D:$D,'Modelling New'!$AF:$AF),"")</f>
        <v>0.995</v>
      </c>
      <c r="AI77" s="240"/>
      <c r="AJ77" s="240"/>
      <c r="AK77" s="240"/>
      <c r="AL77" s="240"/>
      <c r="AM77" s="240"/>
      <c r="AN77" s="250"/>
      <c r="AO77" s="247"/>
      <c r="AP77" s="247"/>
      <c r="AQ77" s="247"/>
      <c r="AR77" s="239">
        <f>_xlfn.XLOOKUP($D77,'Modelling New'!$D:$D,'Modelling New'!$N:$N)</f>
        <v>194.4</v>
      </c>
      <c r="AS77" s="239">
        <f t="shared" si="13"/>
        <v>696987.50230168202</v>
      </c>
    </row>
    <row r="78" spans="1:45">
      <c r="A78" s="238">
        <f t="shared" si="14"/>
        <v>45821</v>
      </c>
      <c r="B78" s="239">
        <f>YEAR(Daily_KPI[[#This Row],[Date]])+IF(MONTH(Daily_KPI[[#This Row],[Date]])&gt;=4,1,0)</f>
        <v>2026</v>
      </c>
      <c r="C78" s="240">
        <f>YEAR(Daily_KPI[[#This Row],[Date]])</f>
        <v>2025</v>
      </c>
      <c r="D78" s="241">
        <f>Daily_KPI[[#This Row],[Date]]-DAY(Daily_KPI[[#This Row],[Date]])+1</f>
        <v>45809</v>
      </c>
      <c r="E78" s="240">
        <f t="shared" si="10"/>
        <v>30</v>
      </c>
      <c r="F78" s="242">
        <f>IFERROR(_xlfn.XLOOKUP($A78,Input_Raw!$A:$A,Input_Raw!$GD:$GD),"")</f>
        <v>11.9</v>
      </c>
      <c r="G78" s="243">
        <f>IFERROR(_xlfn.XLOOKUP($A78,Input_Raw!$A:$A,Input_Raw!EQ:EQ),"")</f>
        <v>3.0240056979020999</v>
      </c>
      <c r="H78" s="243">
        <f>IFERROR(_xlfn.XLOOKUP($A78,Input_Raw!$A:$A,Input_Raw!ER:ER),"")</f>
        <v>0.53463654265734284</v>
      </c>
      <c r="I78" s="243">
        <f>IFERROR(_xlfn.XLOOKUP($A78,Input_Raw!$A:$A,Input_Raw!EO:EO),"")</f>
        <v>2.9646926256325976</v>
      </c>
      <c r="J78" s="243">
        <f>IFERROR(_xlfn.XLOOKUP($A78,Input_Raw!$A:$A,Input_Raw!EP:EP),"")</f>
        <v>0.41903644755244801</v>
      </c>
      <c r="K78" s="243">
        <f>IFERROR(_xlfn.XLOOKUP($A78,Input_Raw!$A:$A,Input_Raw!$DR:$DR),"")</f>
        <v>25.230917941585513</v>
      </c>
      <c r="L78" s="243">
        <f>IFERROR(_xlfn.XLOOKUP($A78,Input_Raw!$A:$A,Input_Raw!$DT:$DT),"")</f>
        <v>38.930860998463864</v>
      </c>
      <c r="M78" s="243">
        <f>IFERROR(_xlfn.XLOOKUP($A78,Input_Raw!$A:$A,Input_Raw!$DZ:$DZ),"")</f>
        <v>4.8</v>
      </c>
      <c r="N78" s="243">
        <f>IFERROR(_xlfn.XLOOKUP($A78,Input_Raw!$A:$A,Input_Raw!$EB:$EB),"")</f>
        <v>9.4</v>
      </c>
      <c r="O78" s="244">
        <f>IFERROR(1-SUMIF(Plant_BD!$B:$B,$A78,Plant_BD!$AL:$AL)/($AA78+SUMIF(Plant_BD!$B:$B,$A78,Plant_BD!$AL:$AL)),"")</f>
        <v>0.94311697670856254</v>
      </c>
      <c r="P78" s="244"/>
      <c r="Q78" s="245"/>
      <c r="R78" s="244">
        <f>IFERROR(1-SUMIF(Grid_BD!$B:$B,$A78,Grid_BD!$W:$W)/($AA78+SUMIF(Grid_BD!$B:$B,$A78,Grid_BD!$W:$W)),"")</f>
        <v>1</v>
      </c>
      <c r="S78" s="240"/>
      <c r="T78" s="245"/>
      <c r="U78" s="246">
        <f t="shared" si="11"/>
        <v>0.79221722618524681</v>
      </c>
      <c r="V78" s="246" t="str">
        <f>IFERROR(_xlfn.XLOOKUP($A78,Input_Raw!$A:$A,Input_Raw!$GL:$GL),"")</f>
        <v/>
      </c>
      <c r="W78" s="247">
        <f t="shared" si="12"/>
        <v>8.1838348765430863E-2</v>
      </c>
      <c r="X78" s="239">
        <f>IFERROR(_xlfn.XLOOKUP($A78,Input_Raw!$A:$A,Input_Raw!$EN:$EN),"")</f>
        <v>387807</v>
      </c>
      <c r="Y78" s="239">
        <f>IFERROR(_xlfn.XLOOKUP($A78,Input_Raw!$A:$A,Input_Raw!GE:GE),"")</f>
        <v>377225.00000001024</v>
      </c>
      <c r="Z78" s="239"/>
      <c r="AA78" s="239">
        <f>IFERROR(_xlfn.XLOOKUP($A78,Input_Raw!$A:$A,Input_Raw!$GF:$GF),"")</f>
        <v>381824.99999999424</v>
      </c>
      <c r="AB78" s="239">
        <f>IFERROR(_xlfn.XLOOKUP($A78,Input_Raw!$A:$A,Input_Raw!GG:GG),"")</f>
        <v>162.57</v>
      </c>
      <c r="AC78" s="248">
        <f>IFERROR(_xlfn.XLOOKUP($D78,'Modelling New'!$D:$D,'Modelling New'!P:P),"")</f>
        <v>5.2866666666666662</v>
      </c>
      <c r="AD78" s="239">
        <f>IFERROR(_xlfn.XLOOKUP($D78,'Modelling New'!$D:$D,'Modelling New'!$T:$T)*1000,"")</f>
        <v>833452.48476008489</v>
      </c>
      <c r="AE78" s="249">
        <f>IFERROR(_xlfn.XLOOKUP($D78,'Modelling New'!$D:$D,'Modelling New'!$O:$O),"")</f>
        <v>0.81096601898565079</v>
      </c>
      <c r="AF78" s="249">
        <f>IFERROR(_xlfn.XLOOKUP($D78,'Modelling New'!$D:$D,'Modelling New'!W:W),"")</f>
        <v>0.17863779251545028</v>
      </c>
      <c r="AG78" s="249">
        <f>IFERROR(_xlfn.XLOOKUP($D78,'Modelling New'!$D:$D,'Modelling New'!$AE:$AE),"")</f>
        <v>0.995</v>
      </c>
      <c r="AH78" s="249">
        <f>IFERROR(_xlfn.XLOOKUP($D78,'Modelling New'!$D:$D,'Modelling New'!$AF:$AF),"")</f>
        <v>0.995</v>
      </c>
      <c r="AI78" s="240"/>
      <c r="AJ78" s="240"/>
      <c r="AK78" s="240"/>
      <c r="AL78" s="240"/>
      <c r="AM78" s="240"/>
      <c r="AN78" s="250"/>
      <c r="AO78" s="247"/>
      <c r="AP78" s="247"/>
      <c r="AQ78" s="247"/>
      <c r="AR78" s="239">
        <f>_xlfn.XLOOKUP($D78,'Modelling New'!$D:$D,'Modelling New'!$N:$N)</f>
        <v>194.4</v>
      </c>
      <c r="AS78" s="239">
        <f t="shared" si="13"/>
        <v>696987.50230168202</v>
      </c>
    </row>
    <row r="79" spans="1:45">
      <c r="A79" s="238">
        <f t="shared" si="14"/>
        <v>45822</v>
      </c>
      <c r="B79" s="239">
        <f>YEAR(Daily_KPI[[#This Row],[Date]])+IF(MONTH(Daily_KPI[[#This Row],[Date]])&gt;=4,1,0)</f>
        <v>2026</v>
      </c>
      <c r="C79" s="240">
        <f>YEAR(Daily_KPI[[#This Row],[Date]])</f>
        <v>2025</v>
      </c>
      <c r="D79" s="241">
        <f>Daily_KPI[[#This Row],[Date]]-DAY(Daily_KPI[[#This Row],[Date]])+1</f>
        <v>45809</v>
      </c>
      <c r="E79" s="240">
        <f t="shared" si="10"/>
        <v>30</v>
      </c>
      <c r="F79" s="242">
        <f>IFERROR(_xlfn.XLOOKUP($A79,Input_Raw!$A:$A,Input_Raw!$GD:$GD),"")</f>
        <v>12.083333333333336</v>
      </c>
      <c r="G79" s="243">
        <f>IFERROR(_xlfn.XLOOKUP($A79,Input_Raw!$A:$A,Input_Raw!EQ:EQ),"")</f>
        <v>4.263847327152015</v>
      </c>
      <c r="H79" s="243">
        <f>IFERROR(_xlfn.XLOOKUP($A79,Input_Raw!$A:$A,Input_Raw!ER:ER),"")</f>
        <v>0.77011083447802253</v>
      </c>
      <c r="I79" s="243">
        <f>IFERROR(_xlfn.XLOOKUP($A79,Input_Raw!$A:$A,Input_Raw!EO:EO),"")</f>
        <v>4.3698055030471528</v>
      </c>
      <c r="J79" s="243">
        <f>IFERROR(_xlfn.XLOOKUP($A79,Input_Raw!$A:$A,Input_Raw!EP:EP),"")</f>
        <v>0.60760427541208739</v>
      </c>
      <c r="K79" s="243">
        <f>IFERROR(_xlfn.XLOOKUP($A79,Input_Raw!$A:$A,Input_Raw!$DR:$DR),"")</f>
        <v>26.137408906882587</v>
      </c>
      <c r="L79" s="243">
        <f>IFERROR(_xlfn.XLOOKUP($A79,Input_Raw!$A:$A,Input_Raw!$DT:$DT),"")</f>
        <v>40.002590266853929</v>
      </c>
      <c r="M79" s="243">
        <f>IFERROR(_xlfn.XLOOKUP($A79,Input_Raw!$A:$A,Input_Raw!$DZ:$DZ),"")</f>
        <v>6.4</v>
      </c>
      <c r="N79" s="243">
        <f>IFERROR(_xlfn.XLOOKUP($A79,Input_Raw!$A:$A,Input_Raw!$EB:$EB),"")</f>
        <v>13.8</v>
      </c>
      <c r="O79" s="244">
        <f>IFERROR(1-SUMIF(Plant_BD!$B:$B,$A79,Plant_BD!$AL:$AL)/($AA79+SUMIF(Plant_BD!$B:$B,$A79,Plant_BD!$AL:$AL)),"")</f>
        <v>0.94641703057415383</v>
      </c>
      <c r="P79" s="244"/>
      <c r="Q79" s="245"/>
      <c r="R79" s="244">
        <f>IFERROR(1-SUMIF(Grid_BD!$B:$B,$A79,Grid_BD!$W:$W)/($AA79+SUMIF(Grid_BD!$B:$B,$A79,Grid_BD!$W:$W)),"")</f>
        <v>1</v>
      </c>
      <c r="S79" s="240"/>
      <c r="T79" s="245"/>
      <c r="U79" s="246">
        <f t="shared" si="11"/>
        <v>0.79244168082555355</v>
      </c>
      <c r="V79" s="246" t="str">
        <f>IFERROR(_xlfn.XLOOKUP($A79,Input_Raw!$A:$A,Input_Raw!$GL:$GL),"")</f>
        <v/>
      </c>
      <c r="W79" s="247">
        <f t="shared" si="12"/>
        <v>0.120659722222222</v>
      </c>
      <c r="X79" s="239">
        <f>IFERROR(_xlfn.XLOOKUP($A79,Input_Raw!$A:$A,Input_Raw!$EN:$EN),"")</f>
        <v>577829</v>
      </c>
      <c r="Y79" s="239">
        <f>IFERROR(_xlfn.XLOOKUP($A79,Input_Raw!$A:$A,Input_Raw!GE:GE),"")</f>
        <v>553349.99999991676</v>
      </c>
      <c r="Z79" s="239"/>
      <c r="AA79" s="239">
        <f>IFERROR(_xlfn.XLOOKUP($A79,Input_Raw!$A:$A,Input_Raw!$GF:$GF),"")</f>
        <v>562949.99999999895</v>
      </c>
      <c r="AB79" s="239">
        <f>IFERROR(_xlfn.XLOOKUP($A79,Input_Raw!$A:$A,Input_Raw!GG:GG),"")</f>
        <v>162.57</v>
      </c>
      <c r="AC79" s="248">
        <f>IFERROR(_xlfn.XLOOKUP($D79,'Modelling New'!$D:$D,'Modelling New'!P:P),"")</f>
        <v>5.2866666666666662</v>
      </c>
      <c r="AD79" s="239">
        <f>IFERROR(_xlfn.XLOOKUP($D79,'Modelling New'!$D:$D,'Modelling New'!$T:$T)*1000,"")</f>
        <v>833452.48476008489</v>
      </c>
      <c r="AE79" s="249">
        <f>IFERROR(_xlfn.XLOOKUP($D79,'Modelling New'!$D:$D,'Modelling New'!$O:$O),"")</f>
        <v>0.81096601898565079</v>
      </c>
      <c r="AF79" s="249">
        <f>IFERROR(_xlfn.XLOOKUP($D79,'Modelling New'!$D:$D,'Modelling New'!W:W),"")</f>
        <v>0.17863779251545028</v>
      </c>
      <c r="AG79" s="249">
        <f>IFERROR(_xlfn.XLOOKUP($D79,'Modelling New'!$D:$D,'Modelling New'!$AE:$AE),"")</f>
        <v>0.995</v>
      </c>
      <c r="AH79" s="249">
        <f>IFERROR(_xlfn.XLOOKUP($D79,'Modelling New'!$D:$D,'Modelling New'!$AF:$AF),"")</f>
        <v>0.995</v>
      </c>
      <c r="AI79" s="240"/>
      <c r="AJ79" s="240"/>
      <c r="AK79" s="240"/>
      <c r="AL79" s="240"/>
      <c r="AM79" s="240"/>
      <c r="AN79" s="250"/>
      <c r="AO79" s="247"/>
      <c r="AP79" s="247"/>
      <c r="AQ79" s="247"/>
      <c r="AR79" s="239">
        <f>_xlfn.XLOOKUP($D79,'Modelling New'!$D:$D,'Modelling New'!$N:$N)</f>
        <v>194.4</v>
      </c>
      <c r="AS79" s="239">
        <f t="shared" si="13"/>
        <v>696987.50230168202</v>
      </c>
    </row>
    <row r="80" spans="1:45">
      <c r="A80" s="238">
        <f t="shared" si="14"/>
        <v>45823</v>
      </c>
      <c r="B80" s="239">
        <f>YEAR(Daily_KPI[[#This Row],[Date]])+IF(MONTH(Daily_KPI[[#This Row],[Date]])&gt;=4,1,0)</f>
        <v>2026</v>
      </c>
      <c r="C80" s="240">
        <f>YEAR(Daily_KPI[[#This Row],[Date]])</f>
        <v>2025</v>
      </c>
      <c r="D80" s="241">
        <f>Daily_KPI[[#This Row],[Date]]-DAY(Daily_KPI[[#This Row],[Date]])+1</f>
        <v>45809</v>
      </c>
      <c r="E80" s="240">
        <f t="shared" si="10"/>
        <v>30</v>
      </c>
      <c r="F80" s="242">
        <f>IFERROR(_xlfn.XLOOKUP($A80,Input_Raw!$A:$A,Input_Raw!$GD:$GD),"")</f>
        <v>12.283333333333335</v>
      </c>
      <c r="G80" s="243">
        <f>IFERROR(_xlfn.XLOOKUP($A80,Input_Raw!$A:$A,Input_Raw!EQ:EQ),"")</f>
        <v>2.9963562210930448</v>
      </c>
      <c r="H80" s="243">
        <f>IFERROR(_xlfn.XLOOKUP($A80,Input_Raw!$A:$A,Input_Raw!ER:ER),"")</f>
        <v>0.53550040514905162</v>
      </c>
      <c r="I80" s="243">
        <f>IFERROR(_xlfn.XLOOKUP($A80,Input_Raw!$A:$A,Input_Raw!EO:EO),"")</f>
        <v>3.0114778856245934</v>
      </c>
      <c r="J80" s="243">
        <f>IFERROR(_xlfn.XLOOKUP($A80,Input_Raw!$A:$A,Input_Raw!EP:EP),"")</f>
        <v>0.41663918224932273</v>
      </c>
      <c r="K80" s="243">
        <f>IFERROR(_xlfn.XLOOKUP($A80,Input_Raw!$A:$A,Input_Raw!$DR:$DR),"")</f>
        <v>25.00231182795703</v>
      </c>
      <c r="L80" s="243">
        <f>IFERROR(_xlfn.XLOOKUP($A80,Input_Raw!$A:$A,Input_Raw!$DT:$DT),"")</f>
        <v>38.930860998463864</v>
      </c>
      <c r="M80" s="243">
        <f>IFERROR(_xlfn.XLOOKUP($A80,Input_Raw!$A:$A,Input_Raw!$DZ:$DZ),"")</f>
        <v>6.5</v>
      </c>
      <c r="N80" s="243">
        <f>IFERROR(_xlfn.XLOOKUP($A80,Input_Raw!$A:$A,Input_Raw!$EB:$EB),"")</f>
        <v>14.6</v>
      </c>
      <c r="O80" s="244">
        <f>IFERROR(1-SUMIF(Plant_BD!$B:$B,$A80,Plant_BD!$AL:$AL)/($AA80+SUMIF(Plant_BD!$B:$B,$A80,Plant_BD!$AL:$AL)),"")</f>
        <v>0.9524895509915231</v>
      </c>
      <c r="P80" s="244"/>
      <c r="Q80" s="245"/>
      <c r="R80" s="244">
        <f>IFERROR(1-SUMIF(Grid_BD!$B:$B,$A80,Grid_BD!$W:$W)/($AA80+SUMIF(Grid_BD!$B:$B,$A80,Grid_BD!$W:$W)),"")</f>
        <v>1</v>
      </c>
      <c r="S80" s="240"/>
      <c r="T80" s="245"/>
      <c r="U80" s="246">
        <f t="shared" si="11"/>
        <v>0.84333185010353962</v>
      </c>
      <c r="V80" s="246" t="str">
        <f>IFERROR(_xlfn.XLOOKUP($A80,Input_Raw!$A:$A,Input_Raw!$GL:$GL),"")</f>
        <v/>
      </c>
      <c r="W80" s="247">
        <f t="shared" si="12"/>
        <v>8.849344135802506E-2</v>
      </c>
      <c r="X80" s="239">
        <f>IFERROR(_xlfn.XLOOKUP($A80,Input_Raw!$A:$A,Input_Raw!$EN:$EN),"")</f>
        <v>419657</v>
      </c>
      <c r="Y80" s="239">
        <f>IFERROR(_xlfn.XLOOKUP($A80,Input_Raw!$A:$A,Input_Raw!GE:GE),"")</f>
        <v>391875.00000001281</v>
      </c>
      <c r="Z80" s="239"/>
      <c r="AA80" s="239">
        <f>IFERROR(_xlfn.XLOOKUP($A80,Input_Raw!$A:$A,Input_Raw!$GF:$GF),"")</f>
        <v>412875.00000000175</v>
      </c>
      <c r="AB80" s="239">
        <f>IFERROR(_xlfn.XLOOKUP($A80,Input_Raw!$A:$A,Input_Raw!GG:GG),"")</f>
        <v>162.57</v>
      </c>
      <c r="AC80" s="248">
        <f>IFERROR(_xlfn.XLOOKUP($D80,'Modelling New'!$D:$D,'Modelling New'!P:P),"")</f>
        <v>5.2866666666666662</v>
      </c>
      <c r="AD80" s="239">
        <f>IFERROR(_xlfn.XLOOKUP($D80,'Modelling New'!$D:$D,'Modelling New'!$T:$T)*1000,"")</f>
        <v>833452.48476008489</v>
      </c>
      <c r="AE80" s="249">
        <f>IFERROR(_xlfn.XLOOKUP($D80,'Modelling New'!$D:$D,'Modelling New'!$O:$O),"")</f>
        <v>0.81096601898565079</v>
      </c>
      <c r="AF80" s="249">
        <f>IFERROR(_xlfn.XLOOKUP($D80,'Modelling New'!$D:$D,'Modelling New'!W:W),"")</f>
        <v>0.17863779251545028</v>
      </c>
      <c r="AG80" s="249">
        <f>IFERROR(_xlfn.XLOOKUP($D80,'Modelling New'!$D:$D,'Modelling New'!$AE:$AE),"")</f>
        <v>0.995</v>
      </c>
      <c r="AH80" s="249">
        <f>IFERROR(_xlfn.XLOOKUP($D80,'Modelling New'!$D:$D,'Modelling New'!$AF:$AF),"")</f>
        <v>0.995</v>
      </c>
      <c r="AI80" s="240"/>
      <c r="AJ80" s="240"/>
      <c r="AK80" s="240"/>
      <c r="AL80" s="240"/>
      <c r="AM80" s="240"/>
      <c r="AN80" s="250"/>
      <c r="AO80" s="247"/>
      <c r="AP80" s="247"/>
      <c r="AQ80" s="247"/>
      <c r="AR80" s="239">
        <f>_xlfn.XLOOKUP($D80,'Modelling New'!$D:$D,'Modelling New'!$N:$N)</f>
        <v>194.4</v>
      </c>
      <c r="AS80" s="239">
        <f t="shared" si="13"/>
        <v>696987.50230168202</v>
      </c>
    </row>
    <row r="81" spans="1:45">
      <c r="A81" s="238">
        <f t="shared" si="14"/>
        <v>45824</v>
      </c>
      <c r="B81" s="239">
        <f>YEAR(Daily_KPI[[#This Row],[Date]])+IF(MONTH(Daily_KPI[[#This Row],[Date]])&gt;=4,1,0)</f>
        <v>2026</v>
      </c>
      <c r="C81" s="240">
        <f>YEAR(Daily_KPI[[#This Row],[Date]])</f>
        <v>2025</v>
      </c>
      <c r="D81" s="241">
        <f>Daily_KPI[[#This Row],[Date]]-DAY(Daily_KPI[[#This Row],[Date]])+1</f>
        <v>45809</v>
      </c>
      <c r="E81" s="240">
        <f t="shared" si="10"/>
        <v>30</v>
      </c>
      <c r="F81" s="242">
        <f>IFERROR(_xlfn.XLOOKUP($A81,Input_Raw!$A:$A,Input_Raw!$GD:$GD),"")</f>
        <v>12.150000000000002</v>
      </c>
      <c r="G81" s="243">
        <f>IFERROR(_xlfn.XLOOKUP($A81,Input_Raw!$A:$A,Input_Raw!EQ:EQ),"")</f>
        <v>4.3530853561643843</v>
      </c>
      <c r="H81" s="243">
        <f>IFERROR(_xlfn.XLOOKUP($A81,Input_Raw!$A:$A,Input_Raw!ER:ER),"")</f>
        <v>0.79219098493150797</v>
      </c>
      <c r="I81" s="243">
        <f>IFERROR(_xlfn.XLOOKUP($A81,Input_Raw!$A:$A,Input_Raw!EO:EO),"")</f>
        <v>4.4132201675639076</v>
      </c>
      <c r="J81" s="243">
        <f>IFERROR(_xlfn.XLOOKUP($A81,Input_Raw!$A:$A,Input_Raw!EP:EP),"")</f>
        <v>0.62050050000000057</v>
      </c>
      <c r="K81" s="243">
        <f>IFERROR(_xlfn.XLOOKUP($A81,Input_Raw!$A:$A,Input_Raw!$DR:$DR),"")</f>
        <v>24.978395573997226</v>
      </c>
      <c r="L81" s="243">
        <f>IFERROR(_xlfn.XLOOKUP($A81,Input_Raw!$A:$A,Input_Raw!$DT:$DT),"")</f>
        <v>40.002590266853929</v>
      </c>
      <c r="M81" s="243">
        <f>IFERROR(_xlfn.XLOOKUP($A81,Input_Raw!$A:$A,Input_Raw!$DZ:$DZ),"")</f>
        <v>7.7</v>
      </c>
      <c r="N81" s="243">
        <f>IFERROR(_xlfn.XLOOKUP($A81,Input_Raw!$A:$A,Input_Raw!$EB:$EB),"")</f>
        <v>14</v>
      </c>
      <c r="O81" s="244">
        <f>IFERROR(1-SUMIF(Plant_BD!$B:$B,$A81,Plant_BD!$AL:$AL)/($AA81+SUMIF(Plant_BD!$B:$B,$A81,Plant_BD!$AL:$AL)),"")</f>
        <v>0.94400989613850184</v>
      </c>
      <c r="P81" s="244"/>
      <c r="Q81" s="245"/>
      <c r="R81" s="244">
        <f>IFERROR(1-SUMIF(Grid_BD!$B:$B,$A81,Grid_BD!$W:$W)/($AA81+SUMIF(Grid_BD!$B:$B,$A81,Grid_BD!$W:$W)),"")</f>
        <v>0.88906559451818956</v>
      </c>
      <c r="S81" s="240"/>
      <c r="T81" s="245"/>
      <c r="U81" s="246">
        <f t="shared" si="11"/>
        <v>0.73635054196318805</v>
      </c>
      <c r="V81" s="246" t="str">
        <f>IFERROR(_xlfn.XLOOKUP($A81,Input_Raw!$A:$A,Input_Raw!$GL:$GL),"")</f>
        <v/>
      </c>
      <c r="W81" s="247">
        <f t="shared" si="12"/>
        <v>0.1132330246913566</v>
      </c>
      <c r="X81" s="239">
        <f>IFERROR(_xlfn.XLOOKUP($A81,Input_Raw!$A:$A,Input_Raw!$EN:$EN),"")</f>
        <v>541631</v>
      </c>
      <c r="Y81" s="239">
        <f>IFERROR(_xlfn.XLOOKUP($A81,Input_Raw!$A:$A,Input_Raw!GE:GE),"")</f>
        <v>528899.9999999844</v>
      </c>
      <c r="Z81" s="239"/>
      <c r="AA81" s="239">
        <f>IFERROR(_xlfn.XLOOKUP($A81,Input_Raw!$A:$A,Input_Raw!$GF:$GF),"")</f>
        <v>528299.99999999336</v>
      </c>
      <c r="AB81" s="239">
        <f>IFERROR(_xlfn.XLOOKUP($A81,Input_Raw!$A:$A,Input_Raw!GG:GG),"")</f>
        <v>162.57</v>
      </c>
      <c r="AC81" s="248">
        <f>IFERROR(_xlfn.XLOOKUP($D81,'Modelling New'!$D:$D,'Modelling New'!P:P),"")</f>
        <v>5.2866666666666662</v>
      </c>
      <c r="AD81" s="239">
        <f>IFERROR(_xlfn.XLOOKUP($D81,'Modelling New'!$D:$D,'Modelling New'!$T:$T)*1000,"")</f>
        <v>833452.48476008489</v>
      </c>
      <c r="AE81" s="249">
        <f>IFERROR(_xlfn.XLOOKUP($D81,'Modelling New'!$D:$D,'Modelling New'!$O:$O),"")</f>
        <v>0.81096601898565079</v>
      </c>
      <c r="AF81" s="249">
        <f>IFERROR(_xlfn.XLOOKUP($D81,'Modelling New'!$D:$D,'Modelling New'!W:W),"")</f>
        <v>0.17863779251545028</v>
      </c>
      <c r="AG81" s="249">
        <f>IFERROR(_xlfn.XLOOKUP($D81,'Modelling New'!$D:$D,'Modelling New'!$AE:$AE),"")</f>
        <v>0.995</v>
      </c>
      <c r="AH81" s="249">
        <f>IFERROR(_xlfn.XLOOKUP($D81,'Modelling New'!$D:$D,'Modelling New'!$AF:$AF),"")</f>
        <v>0.995</v>
      </c>
      <c r="AI81" s="240"/>
      <c r="AJ81" s="240"/>
      <c r="AK81" s="240"/>
      <c r="AL81" s="240"/>
      <c r="AM81" s="240"/>
      <c r="AN81" s="250"/>
      <c r="AO81" s="247"/>
      <c r="AP81" s="247"/>
      <c r="AQ81" s="247"/>
      <c r="AR81" s="239">
        <f>_xlfn.XLOOKUP($D81,'Modelling New'!$D:$D,'Modelling New'!$N:$N)</f>
        <v>194.4</v>
      </c>
      <c r="AS81" s="239">
        <f t="shared" si="13"/>
        <v>696987.50230168202</v>
      </c>
    </row>
    <row r="82" spans="1:45">
      <c r="A82" s="238">
        <f t="shared" si="14"/>
        <v>45825</v>
      </c>
      <c r="B82" s="239">
        <f>YEAR(Daily_KPI[[#This Row],[Date]])+IF(MONTH(Daily_KPI[[#This Row],[Date]])&gt;=4,1,0)</f>
        <v>2026</v>
      </c>
      <c r="C82" s="240">
        <f>YEAR(Daily_KPI[[#This Row],[Date]])</f>
        <v>2025</v>
      </c>
      <c r="D82" s="241">
        <f>Daily_KPI[[#This Row],[Date]]-DAY(Daily_KPI[[#This Row],[Date]])+1</f>
        <v>45809</v>
      </c>
      <c r="E82" s="240">
        <f t="shared" si="10"/>
        <v>30</v>
      </c>
      <c r="F82" s="242">
        <f>IFERROR(_xlfn.XLOOKUP($A82,Input_Raw!$A:$A,Input_Raw!$GD:$GD),"")</f>
        <v>12.450000000000001</v>
      </c>
      <c r="G82" s="243">
        <f>IFERROR(_xlfn.XLOOKUP($A82,Input_Raw!$A:$A,Input_Raw!EQ:EQ),"")</f>
        <v>4.8395623355614941</v>
      </c>
      <c r="H82" s="243">
        <f>IFERROR(_xlfn.XLOOKUP($A82,Input_Raw!$A:$A,Input_Raw!ER:ER),"")</f>
        <v>0.89766047927807391</v>
      </c>
      <c r="I82" s="243">
        <f>IFERROR(_xlfn.XLOOKUP($A82,Input_Raw!$A:$A,Input_Raw!EO:EO),"")</f>
        <v>5.2067824381731027</v>
      </c>
      <c r="J82" s="243">
        <f>IFERROR(_xlfn.XLOOKUP($A82,Input_Raw!$A:$A,Input_Raw!EP:EP),"")</f>
        <v>0.71730192312834196</v>
      </c>
      <c r="K82" s="243">
        <f>IFERROR(_xlfn.XLOOKUP($A82,Input_Raw!$A:$A,Input_Raw!$DR:$DR),"")</f>
        <v>26.980773333333325</v>
      </c>
      <c r="L82" s="243">
        <f>IFERROR(_xlfn.XLOOKUP($A82,Input_Raw!$A:$A,Input_Raw!$DT:$DT),"")</f>
        <v>42</v>
      </c>
      <c r="M82" s="243">
        <f>IFERROR(_xlfn.XLOOKUP($A82,Input_Raw!$A:$A,Input_Raw!$DZ:$DZ),"")</f>
        <v>6.6</v>
      </c>
      <c r="N82" s="243">
        <f>IFERROR(_xlfn.XLOOKUP($A82,Input_Raw!$A:$A,Input_Raw!$EB:$EB),"")</f>
        <v>15.5</v>
      </c>
      <c r="O82" s="244">
        <f>IFERROR(1-SUMIF(Plant_BD!$B:$B,$A82,Plant_BD!$AL:$AL)/($AA82+SUMIF(Plant_BD!$B:$B,$A82,Plant_BD!$AL:$AL)),"")</f>
        <v>0.91833118154432403</v>
      </c>
      <c r="P82" s="244"/>
      <c r="Q82" s="245"/>
      <c r="R82" s="244">
        <f>IFERROR(1-SUMIF(Grid_BD!$B:$B,$A82,Grid_BD!$W:$W)/($AA82+SUMIF(Grid_BD!$B:$B,$A82,Grid_BD!$W:$W)),"")</f>
        <v>0.77805584251068727</v>
      </c>
      <c r="S82" s="240"/>
      <c r="T82" s="245"/>
      <c r="U82" s="246">
        <f t="shared" si="11"/>
        <v>0.59515046136190508</v>
      </c>
      <c r="V82" s="246" t="str">
        <f>IFERROR(_xlfn.XLOOKUP($A82,Input_Raw!$A:$A,Input_Raw!$GL:$GL),"")</f>
        <v/>
      </c>
      <c r="W82" s="247">
        <f t="shared" si="12"/>
        <v>0.10797646604938499</v>
      </c>
      <c r="X82" s="239">
        <f>IFERROR(_xlfn.XLOOKUP($A82,Input_Raw!$A:$A,Input_Raw!$EN:$EN),"")</f>
        <v>521683</v>
      </c>
      <c r="Y82" s="239">
        <f>IFERROR(_xlfn.XLOOKUP($A82,Input_Raw!$A:$A,Input_Raw!GE:GE),"")</f>
        <v>493775.00000001781</v>
      </c>
      <c r="Z82" s="239"/>
      <c r="AA82" s="239">
        <f>IFERROR(_xlfn.XLOOKUP($A82,Input_Raw!$A:$A,Input_Raw!$GF:$GF),"")</f>
        <v>503775.00000001059</v>
      </c>
      <c r="AB82" s="239">
        <f>IFERROR(_xlfn.XLOOKUP($A82,Input_Raw!$A:$A,Input_Raw!GG:GG),"")</f>
        <v>162.57</v>
      </c>
      <c r="AC82" s="248">
        <f>IFERROR(_xlfn.XLOOKUP($D82,'Modelling New'!$D:$D,'Modelling New'!P:P),"")</f>
        <v>5.2866666666666662</v>
      </c>
      <c r="AD82" s="239">
        <f>IFERROR(_xlfn.XLOOKUP($D82,'Modelling New'!$D:$D,'Modelling New'!$T:$T)*1000,"")</f>
        <v>833452.48476008489</v>
      </c>
      <c r="AE82" s="249">
        <f>IFERROR(_xlfn.XLOOKUP($D82,'Modelling New'!$D:$D,'Modelling New'!$O:$O),"")</f>
        <v>0.81096601898565079</v>
      </c>
      <c r="AF82" s="249">
        <f>IFERROR(_xlfn.XLOOKUP($D82,'Modelling New'!$D:$D,'Modelling New'!W:W),"")</f>
        <v>0.17863779251545028</v>
      </c>
      <c r="AG82" s="249">
        <f>IFERROR(_xlfn.XLOOKUP($D82,'Modelling New'!$D:$D,'Modelling New'!$AE:$AE),"")</f>
        <v>0.995</v>
      </c>
      <c r="AH82" s="249">
        <f>IFERROR(_xlfn.XLOOKUP($D82,'Modelling New'!$D:$D,'Modelling New'!$AF:$AF),"")</f>
        <v>0.995</v>
      </c>
      <c r="AI82" s="240"/>
      <c r="AJ82" s="240"/>
      <c r="AK82" s="240"/>
      <c r="AL82" s="240"/>
      <c r="AM82" s="240"/>
      <c r="AN82" s="250"/>
      <c r="AO82" s="247"/>
      <c r="AP82" s="247"/>
      <c r="AQ82" s="247"/>
      <c r="AR82" s="239">
        <f>_xlfn.XLOOKUP($D82,'Modelling New'!$D:$D,'Modelling New'!$N:$N)</f>
        <v>194.4</v>
      </c>
      <c r="AS82" s="239">
        <f t="shared" si="13"/>
        <v>696987.50230168202</v>
      </c>
    </row>
    <row r="83" spans="1:45">
      <c r="A83" s="238">
        <f t="shared" si="14"/>
        <v>45826</v>
      </c>
      <c r="B83" s="239">
        <f>YEAR(Daily_KPI[[#This Row],[Date]])+IF(MONTH(Daily_KPI[[#This Row],[Date]])&gt;=4,1,0)</f>
        <v>2026</v>
      </c>
      <c r="C83" s="240">
        <f>YEAR(Daily_KPI[[#This Row],[Date]])</f>
        <v>2025</v>
      </c>
      <c r="D83" s="241">
        <f>Daily_KPI[[#This Row],[Date]]-DAY(Daily_KPI[[#This Row],[Date]])+1</f>
        <v>45809</v>
      </c>
      <c r="E83" s="240">
        <f t="shared" si="10"/>
        <v>30</v>
      </c>
      <c r="F83" s="242">
        <f>IFERROR(_xlfn.XLOOKUP($A83,Input_Raw!$A:$A,Input_Raw!$GD:$GD),"")</f>
        <v>12.333333333333332</v>
      </c>
      <c r="G83" s="243">
        <f>IFERROR(_xlfn.XLOOKUP($A83,Input_Raw!$A:$A,Input_Raw!EQ:EQ),"")</f>
        <v>4.7984411201079658</v>
      </c>
      <c r="H83" s="243">
        <f>IFERROR(_xlfn.XLOOKUP($A83,Input_Raw!$A:$A,Input_Raw!ER:ER),"")</f>
        <v>0.70679736842105201</v>
      </c>
      <c r="I83" s="243">
        <f>IFERROR(_xlfn.XLOOKUP($A83,Input_Raw!$A:$A,Input_Raw!EO:EO),"")</f>
        <v>4.9793360221055405</v>
      </c>
      <c r="J83" s="243">
        <f>IFERROR(_xlfn.XLOOKUP($A83,Input_Raw!$A:$A,Input_Raw!EP:EP),"")</f>
        <v>0.91704425101214515</v>
      </c>
      <c r="K83" s="243">
        <f>IFERROR(_xlfn.XLOOKUP($A83,Input_Raw!$A:$A,Input_Raw!$DR:$DR),"")</f>
        <v>27.067398921832886</v>
      </c>
      <c r="L83" s="243">
        <f>IFERROR(_xlfn.XLOOKUP($A83,Input_Raw!$A:$A,Input_Raw!$DT:$DT),"")</f>
        <v>44.439593964577696</v>
      </c>
      <c r="M83" s="243">
        <f>IFERROR(_xlfn.XLOOKUP($A83,Input_Raw!$A:$A,Input_Raw!$DZ:$DZ),"")</f>
        <v>6.8</v>
      </c>
      <c r="N83" s="243">
        <f>IFERROR(_xlfn.XLOOKUP($A83,Input_Raw!$A:$A,Input_Raw!$EB:$EB),"")</f>
        <v>13.7</v>
      </c>
      <c r="O83" s="244">
        <f>IFERROR(1-SUMIF(Plant_BD!$B:$B,$A83,Plant_BD!$AL:$AL)/($AA83+SUMIF(Plant_BD!$B:$B,$A83,Plant_BD!$AL:$AL)),"")</f>
        <v>0.93210047043130317</v>
      </c>
      <c r="P83" s="244"/>
      <c r="Q83" s="245"/>
      <c r="R83" s="244">
        <f>IFERROR(1-SUMIF(Grid_BD!$B:$B,$A83,Grid_BD!$W:$W)/($AA83+SUMIF(Grid_BD!$B:$B,$A83,Grid_BD!$W:$W)),"")</f>
        <v>0.90791616013006271</v>
      </c>
      <c r="S83" s="240"/>
      <c r="T83" s="245"/>
      <c r="U83" s="246">
        <f t="shared" si="11"/>
        <v>0.70655540613567536</v>
      </c>
      <c r="V83" s="246" t="str">
        <f>IFERROR(_xlfn.XLOOKUP($A83,Input_Raw!$A:$A,Input_Raw!$GL:$GL),"")</f>
        <v/>
      </c>
      <c r="W83" s="247">
        <f t="shared" si="12"/>
        <v>0.12258873456790198</v>
      </c>
      <c r="X83" s="239">
        <f>IFERROR(_xlfn.XLOOKUP($A83,Input_Raw!$A:$A,Input_Raw!$EN:$EN),"")</f>
        <v>588512</v>
      </c>
      <c r="Y83" s="239">
        <f>IFERROR(_xlfn.XLOOKUP($A83,Input_Raw!$A:$A,Input_Raw!GE:GE),"")</f>
        <v>565150.00000007707</v>
      </c>
      <c r="Z83" s="239"/>
      <c r="AA83" s="239">
        <f>IFERROR(_xlfn.XLOOKUP($A83,Input_Raw!$A:$A,Input_Raw!$GF:$GF),"")</f>
        <v>571950.00000000349</v>
      </c>
      <c r="AB83" s="239">
        <f>IFERROR(_xlfn.XLOOKUP($A83,Input_Raw!$A:$A,Input_Raw!GG:GG),"")</f>
        <v>162.57</v>
      </c>
      <c r="AC83" s="248">
        <f>IFERROR(_xlfn.XLOOKUP($D83,'Modelling New'!$D:$D,'Modelling New'!P:P),"")</f>
        <v>5.2866666666666662</v>
      </c>
      <c r="AD83" s="239">
        <f>IFERROR(_xlfn.XLOOKUP($D83,'Modelling New'!$D:$D,'Modelling New'!$T:$T)*1000,"")</f>
        <v>833452.48476008489</v>
      </c>
      <c r="AE83" s="249">
        <f>IFERROR(_xlfn.XLOOKUP($D83,'Modelling New'!$D:$D,'Modelling New'!$O:$O),"")</f>
        <v>0.81096601898565079</v>
      </c>
      <c r="AF83" s="249">
        <f>IFERROR(_xlfn.XLOOKUP($D83,'Modelling New'!$D:$D,'Modelling New'!W:W),"")</f>
        <v>0.17863779251545028</v>
      </c>
      <c r="AG83" s="249">
        <f>IFERROR(_xlfn.XLOOKUP($D83,'Modelling New'!$D:$D,'Modelling New'!$AE:$AE),"")</f>
        <v>0.995</v>
      </c>
      <c r="AH83" s="249">
        <f>IFERROR(_xlfn.XLOOKUP($D83,'Modelling New'!$D:$D,'Modelling New'!$AF:$AF),"")</f>
        <v>0.995</v>
      </c>
      <c r="AI83" s="240"/>
      <c r="AJ83" s="240"/>
      <c r="AK83" s="240"/>
      <c r="AL83" s="240"/>
      <c r="AM83" s="240"/>
      <c r="AN83" s="250"/>
      <c r="AO83" s="247"/>
      <c r="AP83" s="247"/>
      <c r="AQ83" s="247"/>
      <c r="AR83" s="239">
        <f>_xlfn.XLOOKUP($D83,'Modelling New'!$D:$D,'Modelling New'!$N:$N)</f>
        <v>194.4</v>
      </c>
      <c r="AS83" s="239">
        <f t="shared" si="13"/>
        <v>696987.50230168202</v>
      </c>
    </row>
    <row r="84" spans="1:45">
      <c r="A84" s="238">
        <f t="shared" si="14"/>
        <v>45827</v>
      </c>
      <c r="B84" s="239">
        <f>YEAR(Daily_KPI[[#This Row],[Date]])+IF(MONTH(Daily_KPI[[#This Row],[Date]])&gt;=4,1,0)</f>
        <v>2026</v>
      </c>
      <c r="C84" s="240">
        <f>YEAR(Daily_KPI[[#This Row],[Date]])</f>
        <v>2025</v>
      </c>
      <c r="D84" s="241">
        <f>Daily_KPI[[#This Row],[Date]]-DAY(Daily_KPI[[#This Row],[Date]])+1</f>
        <v>45809</v>
      </c>
      <c r="E84" s="240">
        <f t="shared" si="10"/>
        <v>30</v>
      </c>
      <c r="F84" s="242">
        <f>IFERROR(_xlfn.XLOOKUP($A84,Input_Raw!$A:$A,Input_Raw!$GD:$GD),"")</f>
        <v>12.366666666666665</v>
      </c>
      <c r="G84" s="243">
        <f>IFERROR(_xlfn.XLOOKUP($A84,Input_Raw!$A:$A,Input_Raw!EQ:EQ),"")</f>
        <v>4.9951919353970391</v>
      </c>
      <c r="H84" s="243">
        <f>IFERROR(_xlfn.XLOOKUP($A84,Input_Raw!$A:$A,Input_Raw!ER:ER),"")</f>
        <v>0.74772012427097323</v>
      </c>
      <c r="I84" s="243">
        <f>IFERROR(_xlfn.XLOOKUP($A84,Input_Raw!$A:$A,Input_Raw!EO:EO),"")</f>
        <v>5.3713507551048449</v>
      </c>
      <c r="J84" s="243">
        <f>IFERROR(_xlfn.XLOOKUP($A84,Input_Raw!$A:$A,Input_Raw!EP:EP),"")</f>
        <v>0.9537214943921043</v>
      </c>
      <c r="K84" s="243">
        <f>IFERROR(_xlfn.XLOOKUP($A84,Input_Raw!$A:$A,Input_Raw!$DR:$DR),"")</f>
        <v>27.999986522911037</v>
      </c>
      <c r="L84" s="243">
        <f>IFERROR(_xlfn.XLOOKUP($A84,Input_Raw!$A:$A,Input_Raw!$DT:$DT),"")</f>
        <v>45.503279303882167</v>
      </c>
      <c r="M84" s="243">
        <f>IFERROR(_xlfn.XLOOKUP($A84,Input_Raw!$A:$A,Input_Raw!$DZ:$DZ),"")</f>
        <v>8.3000000000000007</v>
      </c>
      <c r="N84" s="243">
        <f>IFERROR(_xlfn.XLOOKUP($A84,Input_Raw!$A:$A,Input_Raw!$EB:$EB),"")</f>
        <v>13.7</v>
      </c>
      <c r="O84" s="244">
        <f>IFERROR(1-SUMIF(Plant_BD!$B:$B,$A84,Plant_BD!$AL:$AL)/($AA84+SUMIF(Plant_BD!$B:$B,$A84,Plant_BD!$AL:$AL)),"")</f>
        <v>0.85798328239706156</v>
      </c>
      <c r="P84" s="244"/>
      <c r="Q84" s="245"/>
      <c r="R84" s="244">
        <f>IFERROR(1-SUMIF(Grid_BD!$B:$B,$A84,Grid_BD!$W:$W)/($AA84+SUMIF(Grid_BD!$B:$B,$A84,Grid_BD!$W:$W)),"")</f>
        <v>0.78703604820686368</v>
      </c>
      <c r="S84" s="240"/>
      <c r="T84" s="245"/>
      <c r="U84" s="246">
        <f t="shared" si="11"/>
        <v>0.61376250872730964</v>
      </c>
      <c r="V84" s="246" t="str">
        <f>IFERROR(_xlfn.XLOOKUP($A84,Input_Raw!$A:$A,Input_Raw!$GL:$GL),"")</f>
        <v/>
      </c>
      <c r="W84" s="247">
        <f t="shared" si="12"/>
        <v>0.11487268518518406</v>
      </c>
      <c r="X84" s="239">
        <f>IFERROR(_xlfn.XLOOKUP($A84,Input_Raw!$A:$A,Input_Raw!$EN:$EN),"")</f>
        <v>554989</v>
      </c>
      <c r="Y84" s="239">
        <f>IFERROR(_xlfn.XLOOKUP($A84,Input_Raw!$A:$A,Input_Raw!GE:GE),"")</f>
        <v>523349.99999998166</v>
      </c>
      <c r="Z84" s="239"/>
      <c r="AA84" s="239">
        <f>IFERROR(_xlfn.XLOOKUP($A84,Input_Raw!$A:$A,Input_Raw!$GF:$GF),"")</f>
        <v>535949.99999999476</v>
      </c>
      <c r="AB84" s="239">
        <f>IFERROR(_xlfn.XLOOKUP($A84,Input_Raw!$A:$A,Input_Raw!GG:GG),"")</f>
        <v>162.57</v>
      </c>
      <c r="AC84" s="248">
        <f>IFERROR(_xlfn.XLOOKUP($D84,'Modelling New'!$D:$D,'Modelling New'!P:P),"")</f>
        <v>5.2866666666666662</v>
      </c>
      <c r="AD84" s="239">
        <f>IFERROR(_xlfn.XLOOKUP($D84,'Modelling New'!$D:$D,'Modelling New'!$T:$T)*1000,"")</f>
        <v>833452.48476008489</v>
      </c>
      <c r="AE84" s="249">
        <f>IFERROR(_xlfn.XLOOKUP($D84,'Modelling New'!$D:$D,'Modelling New'!$O:$O),"")</f>
        <v>0.81096601898565079</v>
      </c>
      <c r="AF84" s="249">
        <f>IFERROR(_xlfn.XLOOKUP($D84,'Modelling New'!$D:$D,'Modelling New'!W:W),"")</f>
        <v>0.17863779251545028</v>
      </c>
      <c r="AG84" s="249">
        <f>IFERROR(_xlfn.XLOOKUP($D84,'Modelling New'!$D:$D,'Modelling New'!$AE:$AE),"")</f>
        <v>0.995</v>
      </c>
      <c r="AH84" s="249">
        <f>IFERROR(_xlfn.XLOOKUP($D84,'Modelling New'!$D:$D,'Modelling New'!$AF:$AF),"")</f>
        <v>0.995</v>
      </c>
      <c r="AI84" s="240"/>
      <c r="AJ84" s="240"/>
      <c r="AK84" s="240"/>
      <c r="AL84" s="240"/>
      <c r="AM84" s="240"/>
      <c r="AN84" s="250"/>
      <c r="AO84" s="247"/>
      <c r="AP84" s="247"/>
      <c r="AQ84" s="247"/>
      <c r="AR84" s="239">
        <f>_xlfn.XLOOKUP($D84,'Modelling New'!$D:$D,'Modelling New'!$N:$N)</f>
        <v>194.4</v>
      </c>
      <c r="AS84" s="239">
        <f t="shared" si="13"/>
        <v>696987.50230168202</v>
      </c>
    </row>
    <row r="85" spans="1:45">
      <c r="A85" s="238">
        <f t="shared" si="14"/>
        <v>45828</v>
      </c>
      <c r="B85" s="239">
        <f>YEAR(Daily_KPI[[#This Row],[Date]])+IF(MONTH(Daily_KPI[[#This Row],[Date]])&gt;=4,1,0)</f>
        <v>2026</v>
      </c>
      <c r="C85" s="240">
        <f>YEAR(Daily_KPI[[#This Row],[Date]])</f>
        <v>2025</v>
      </c>
      <c r="D85" s="241">
        <f>Daily_KPI[[#This Row],[Date]]-DAY(Daily_KPI[[#This Row],[Date]])+1</f>
        <v>45809</v>
      </c>
      <c r="E85" s="240">
        <f t="shared" si="10"/>
        <v>30</v>
      </c>
      <c r="F85" s="242">
        <f>IFERROR(_xlfn.XLOOKUP($A85,Input_Raw!$A:$A,Input_Raw!$GD:$GD),"")</f>
        <v>12.283333333333335</v>
      </c>
      <c r="G85" s="243">
        <f>IFERROR(_xlfn.XLOOKUP($A85,Input_Raw!$A:$A,Input_Raw!EQ:EQ),"")</f>
        <v>4.1505761154019885</v>
      </c>
      <c r="H85" s="243">
        <f>IFERROR(_xlfn.XLOOKUP($A85,Input_Raw!$A:$A,Input_Raw!ER:ER),"")</f>
        <v>0.61395628545618763</v>
      </c>
      <c r="I85" s="243">
        <f>IFERROR(_xlfn.XLOOKUP($A85,Input_Raw!$A:$A,Input_Raw!EO:EO),"")</f>
        <v>4.3641503388753931</v>
      </c>
      <c r="J85" s="243">
        <f>IFERROR(_xlfn.XLOOKUP($A85,Input_Raw!$A:$A,Input_Raw!EP:EP),"")</f>
        <v>0.79407638911472411</v>
      </c>
      <c r="K85" s="243">
        <f>IFERROR(_xlfn.XLOOKUP($A85,Input_Raw!$A:$A,Input_Raw!$DR:$DR),"")</f>
        <v>27.259836289222392</v>
      </c>
      <c r="L85" s="243">
        <f>IFERROR(_xlfn.XLOOKUP($A85,Input_Raw!$A:$A,Input_Raw!$DT:$DT),"")</f>
        <v>42.575584424898501</v>
      </c>
      <c r="M85" s="243">
        <f>IFERROR(_xlfn.XLOOKUP($A85,Input_Raw!$A:$A,Input_Raw!$DZ:$DZ),"")</f>
        <v>7.2</v>
      </c>
      <c r="N85" s="243">
        <f>IFERROR(_xlfn.XLOOKUP($A85,Input_Raw!$A:$A,Input_Raw!$EB:$EB),"")</f>
        <v>16.3</v>
      </c>
      <c r="O85" s="244">
        <f>IFERROR(1-SUMIF(Plant_BD!$B:$B,$A85,Plant_BD!$AL:$AL)/($AA85+SUMIF(Plant_BD!$B:$B,$A85,Plant_BD!$AL:$AL)),"")</f>
        <v>0.94495949465783213</v>
      </c>
      <c r="P85" s="244"/>
      <c r="Q85" s="245"/>
      <c r="R85" s="244">
        <f>IFERROR(1-SUMIF(Grid_BD!$B:$B,$A85,Grid_BD!$W:$W)/($AA85+SUMIF(Grid_BD!$B:$B,$A85,Grid_BD!$W:$W)),"")</f>
        <v>0.95024043681926018</v>
      </c>
      <c r="S85" s="240"/>
      <c r="T85" s="245"/>
      <c r="U85" s="246">
        <f t="shared" si="11"/>
        <v>0.78069713035955479</v>
      </c>
      <c r="V85" s="246" t="str">
        <f>IFERROR(_xlfn.XLOOKUP($A85,Input_Raw!$A:$A,Input_Raw!$GL:$GL),"")</f>
        <v/>
      </c>
      <c r="W85" s="247">
        <f t="shared" si="12"/>
        <v>0.11882716049382711</v>
      </c>
      <c r="X85" s="239">
        <f>IFERROR(_xlfn.XLOOKUP($A85,Input_Raw!$A:$A,Input_Raw!$EN:$EN),"")</f>
        <v>570225</v>
      </c>
      <c r="Y85" s="239">
        <f>IFERROR(_xlfn.XLOOKUP($A85,Input_Raw!$A:$A,Input_Raw!GE:GE),"")</f>
        <v>546199.99999999534</v>
      </c>
      <c r="Z85" s="239"/>
      <c r="AA85" s="239">
        <f>IFERROR(_xlfn.XLOOKUP($A85,Input_Raw!$A:$A,Input_Raw!$GF:$GF),"")</f>
        <v>554399.99999999977</v>
      </c>
      <c r="AB85" s="239">
        <f>IFERROR(_xlfn.XLOOKUP($A85,Input_Raw!$A:$A,Input_Raw!GG:GG),"")</f>
        <v>162.72</v>
      </c>
      <c r="AC85" s="248">
        <f>IFERROR(_xlfn.XLOOKUP($D85,'Modelling New'!$D:$D,'Modelling New'!P:P),"")</f>
        <v>5.2866666666666662</v>
      </c>
      <c r="AD85" s="239">
        <f>IFERROR(_xlfn.XLOOKUP($D85,'Modelling New'!$D:$D,'Modelling New'!$T:$T)*1000,"")</f>
        <v>833452.48476008489</v>
      </c>
      <c r="AE85" s="249">
        <f>IFERROR(_xlfn.XLOOKUP($D85,'Modelling New'!$D:$D,'Modelling New'!$O:$O),"")</f>
        <v>0.81096601898565079</v>
      </c>
      <c r="AF85" s="249">
        <f>IFERROR(_xlfn.XLOOKUP($D85,'Modelling New'!$D:$D,'Modelling New'!W:W),"")</f>
        <v>0.17863779251545028</v>
      </c>
      <c r="AG85" s="249">
        <f>IFERROR(_xlfn.XLOOKUP($D85,'Modelling New'!$D:$D,'Modelling New'!$AE:$AE),"")</f>
        <v>0.995</v>
      </c>
      <c r="AH85" s="249">
        <f>IFERROR(_xlfn.XLOOKUP($D85,'Modelling New'!$D:$D,'Modelling New'!$AF:$AF),"")</f>
        <v>0.995</v>
      </c>
      <c r="AI85" s="240"/>
      <c r="AJ85" s="240"/>
      <c r="AK85" s="240"/>
      <c r="AL85" s="240"/>
      <c r="AM85" s="240"/>
      <c r="AN85" s="250"/>
      <c r="AO85" s="247"/>
      <c r="AP85" s="247"/>
      <c r="AQ85" s="247"/>
      <c r="AR85" s="239">
        <f>_xlfn.XLOOKUP($D85,'Modelling New'!$D:$D,'Modelling New'!$N:$N)</f>
        <v>194.4</v>
      </c>
      <c r="AS85" s="239">
        <f t="shared" si="13"/>
        <v>697630.59835473762</v>
      </c>
    </row>
    <row r="86" spans="1:45">
      <c r="A86" s="238">
        <f t="shared" si="14"/>
        <v>45829</v>
      </c>
      <c r="B86" s="239">
        <f>YEAR(Daily_KPI[[#This Row],[Date]])+IF(MONTH(Daily_KPI[[#This Row],[Date]])&gt;=4,1,0)</f>
        <v>2026</v>
      </c>
      <c r="C86" s="240">
        <f>YEAR(Daily_KPI[[#This Row],[Date]])</f>
        <v>2025</v>
      </c>
      <c r="D86" s="241">
        <f>Daily_KPI[[#This Row],[Date]]-DAY(Daily_KPI[[#This Row],[Date]])+1</f>
        <v>45809</v>
      </c>
      <c r="E86" s="240">
        <f t="shared" si="10"/>
        <v>30</v>
      </c>
      <c r="F86" s="242">
        <f>IFERROR(_xlfn.XLOOKUP($A86,Input_Raw!$A:$A,Input_Raw!$GD:$GD),"")</f>
        <v>12.033333333333333</v>
      </c>
      <c r="G86" s="243">
        <f>IFERROR(_xlfn.XLOOKUP($A86,Input_Raw!$A:$A,Input_Raw!EQ:EQ),"")</f>
        <v>5.4041040912863059</v>
      </c>
      <c r="H86" s="243">
        <f>IFERROR(_xlfn.XLOOKUP($A86,Input_Raw!$A:$A,Input_Raw!ER:ER),"")</f>
        <v>0.79658136837252169</v>
      </c>
      <c r="I86" s="243">
        <f>IFERROR(_xlfn.XLOOKUP($A86,Input_Raw!$A:$A,Input_Raw!EO:EO),"")</f>
        <v>5.5555711364684202</v>
      </c>
      <c r="J86" s="243">
        <f>IFERROR(_xlfn.XLOOKUP($A86,Input_Raw!$A:$A,Input_Raw!EP:EP),"")</f>
        <v>1.0210672793914246</v>
      </c>
      <c r="K86" s="243">
        <f>IFERROR(_xlfn.XLOOKUP($A86,Input_Raw!$A:$A,Input_Raw!$DR:$DR),"")</f>
        <v>28.232406639004111</v>
      </c>
      <c r="L86" s="243">
        <f>IFERROR(_xlfn.XLOOKUP($A86,Input_Raw!$A:$A,Input_Raw!$DT:$DT),"")</f>
        <v>49.024627179836536</v>
      </c>
      <c r="M86" s="243">
        <f>IFERROR(_xlfn.XLOOKUP($A86,Input_Raw!$A:$A,Input_Raw!$DZ:$DZ),"")</f>
        <v>7.3</v>
      </c>
      <c r="N86" s="243">
        <f>IFERROR(_xlfn.XLOOKUP($A86,Input_Raw!$A:$A,Input_Raw!$EB:$EB),"")</f>
        <v>15.4</v>
      </c>
      <c r="O86" s="244">
        <f>IFERROR(1-SUMIF(Plant_BD!$B:$B,$A86,Plant_BD!$AL:$AL)/($AA86+SUMIF(Plant_BD!$B:$B,$A86,Plant_BD!$AL:$AL)),"")</f>
        <v>0.94578024900060731</v>
      </c>
      <c r="P86" s="244"/>
      <c r="Q86" s="245"/>
      <c r="R86" s="244">
        <f>IFERROR(1-SUMIF(Grid_BD!$B:$B,$A86,Grid_BD!$W:$W)/($AA86+SUMIF(Grid_BD!$B:$B,$A86,Grid_BD!$W:$W)),"")</f>
        <v>1</v>
      </c>
      <c r="S86" s="240"/>
      <c r="T86" s="245"/>
      <c r="U86" s="246">
        <f t="shared" si="11"/>
        <v>0.72353226284262462</v>
      </c>
      <c r="V86" s="246" t="str">
        <f>IFERROR(_xlfn.XLOOKUP($A86,Input_Raw!$A:$A,Input_Raw!$GL:$GL),"")</f>
        <v/>
      </c>
      <c r="W86" s="247">
        <f t="shared" si="12"/>
        <v>0.14019097222222068</v>
      </c>
      <c r="X86" s="239">
        <f>IFERROR(_xlfn.XLOOKUP($A86,Input_Raw!$A:$A,Input_Raw!$EN:$EN),"")</f>
        <v>672770</v>
      </c>
      <c r="Y86" s="239">
        <f>IFERROR(_xlfn.XLOOKUP($A86,Input_Raw!$A:$A,Input_Raw!GE:GE),"")</f>
        <v>645074.99999997462</v>
      </c>
      <c r="Z86" s="239"/>
      <c r="AA86" s="239">
        <f>IFERROR(_xlfn.XLOOKUP($A86,Input_Raw!$A:$A,Input_Raw!$GF:$GF),"")</f>
        <v>654074.99999999278</v>
      </c>
      <c r="AB86" s="239">
        <f>IFERROR(_xlfn.XLOOKUP($A86,Input_Raw!$A:$A,Input_Raw!GG:GG),"")</f>
        <v>162.72</v>
      </c>
      <c r="AC86" s="248">
        <f>IFERROR(_xlfn.XLOOKUP($D86,'Modelling New'!$D:$D,'Modelling New'!P:P),"")</f>
        <v>5.2866666666666662</v>
      </c>
      <c r="AD86" s="239">
        <f>IFERROR(_xlfn.XLOOKUP($D86,'Modelling New'!$D:$D,'Modelling New'!$T:$T)*1000,"")</f>
        <v>833452.48476008489</v>
      </c>
      <c r="AE86" s="249">
        <f>IFERROR(_xlfn.XLOOKUP($D86,'Modelling New'!$D:$D,'Modelling New'!$O:$O),"")</f>
        <v>0.81096601898565079</v>
      </c>
      <c r="AF86" s="249">
        <f>IFERROR(_xlfn.XLOOKUP($D86,'Modelling New'!$D:$D,'Modelling New'!W:W),"")</f>
        <v>0.17863779251545028</v>
      </c>
      <c r="AG86" s="249">
        <f>IFERROR(_xlfn.XLOOKUP($D86,'Modelling New'!$D:$D,'Modelling New'!$AE:$AE),"")</f>
        <v>0.995</v>
      </c>
      <c r="AH86" s="249">
        <f>IFERROR(_xlfn.XLOOKUP($D86,'Modelling New'!$D:$D,'Modelling New'!$AF:$AF),"")</f>
        <v>0.995</v>
      </c>
      <c r="AI86" s="240"/>
      <c r="AJ86" s="240"/>
      <c r="AK86" s="240"/>
      <c r="AL86" s="240"/>
      <c r="AM86" s="240"/>
      <c r="AN86" s="250"/>
      <c r="AO86" s="247"/>
      <c r="AP86" s="247"/>
      <c r="AQ86" s="247"/>
      <c r="AR86" s="239">
        <f>_xlfn.XLOOKUP($D86,'Modelling New'!$D:$D,'Modelling New'!$N:$N)</f>
        <v>194.4</v>
      </c>
      <c r="AS86" s="239">
        <f t="shared" si="13"/>
        <v>697630.59835473762</v>
      </c>
    </row>
    <row r="87" spans="1:45">
      <c r="A87" s="238">
        <f t="shared" si="14"/>
        <v>45830</v>
      </c>
      <c r="B87" s="239">
        <f>YEAR(Daily_KPI[[#This Row],[Date]])+IF(MONTH(Daily_KPI[[#This Row],[Date]])&gt;=4,1,0)</f>
        <v>2026</v>
      </c>
      <c r="C87" s="240">
        <f>YEAR(Daily_KPI[[#This Row],[Date]])</f>
        <v>2025</v>
      </c>
      <c r="D87" s="241">
        <f>Daily_KPI[[#This Row],[Date]]-DAY(Daily_KPI[[#This Row],[Date]])+1</f>
        <v>45809</v>
      </c>
      <c r="E87" s="240">
        <f t="shared" si="10"/>
        <v>30</v>
      </c>
      <c r="F87" s="242">
        <f>IFERROR(_xlfn.XLOOKUP($A87,Input_Raw!$A:$A,Input_Raw!$GD:$GD),"")</f>
        <v>12.116666666666669</v>
      </c>
      <c r="G87" s="243">
        <f>IFERROR(_xlfn.XLOOKUP($A87,Input_Raw!$A:$A,Input_Raw!EQ:EQ),"")</f>
        <v>3.78937631959707</v>
      </c>
      <c r="H87" s="243">
        <f>IFERROR(_xlfn.XLOOKUP($A87,Input_Raw!$A:$A,Input_Raw!ER:ER),"")</f>
        <v>0.54040000457875415</v>
      </c>
      <c r="I87" s="243">
        <f>IFERROR(_xlfn.XLOOKUP($A87,Input_Raw!$A:$A,Input_Raw!EO:EO),"")</f>
        <v>3.9251402048738311</v>
      </c>
      <c r="J87" s="243">
        <f>IFERROR(_xlfn.XLOOKUP($A87,Input_Raw!$A:$A,Input_Raw!EP:EP),"")</f>
        <v>0.70138207119963414</v>
      </c>
      <c r="K87" s="243">
        <f>IFERROR(_xlfn.XLOOKUP($A87,Input_Raw!$A:$A,Input_Raw!$DR:$DR),"")</f>
        <v>26.333360655737689</v>
      </c>
      <c r="L87" s="243">
        <f>IFERROR(_xlfn.XLOOKUP($A87,Input_Raw!$A:$A,Input_Raw!$DT:$DT),"")</f>
        <v>38.900597267759558</v>
      </c>
      <c r="M87" s="243">
        <f>IFERROR(_xlfn.XLOOKUP($A87,Input_Raw!$A:$A,Input_Raw!$DZ:$DZ),"")</f>
        <v>6.4</v>
      </c>
      <c r="N87" s="243">
        <f>IFERROR(_xlfn.XLOOKUP($A87,Input_Raw!$A:$A,Input_Raw!$EB:$EB),"")</f>
        <v>16.100000000000001</v>
      </c>
      <c r="O87" s="244">
        <f>IFERROR(1-SUMIF(Plant_BD!$B:$B,$A87,Plant_BD!$AL:$AL)/($AA87+SUMIF(Plant_BD!$B:$B,$A87,Plant_BD!$AL:$AL)),"")</f>
        <v>0.93611577910649857</v>
      </c>
      <c r="P87" s="244"/>
      <c r="Q87" s="245"/>
      <c r="R87" s="244">
        <f>IFERROR(1-SUMIF(Grid_BD!$B:$B,$A87,Grid_BD!$W:$W)/($AA87+SUMIF(Grid_BD!$B:$B,$A87,Grid_BD!$W:$W)),"")</f>
        <v>1</v>
      </c>
      <c r="S87" s="240"/>
      <c r="T87" s="245"/>
      <c r="U87" s="246">
        <f t="shared" si="11"/>
        <v>0.81587751294646671</v>
      </c>
      <c r="V87" s="246" t="str">
        <f>IFERROR(_xlfn.XLOOKUP($A87,Input_Raw!$A:$A,Input_Raw!$GL:$GL),"")</f>
        <v/>
      </c>
      <c r="W87" s="247">
        <f t="shared" si="12"/>
        <v>0.11168981481481699</v>
      </c>
      <c r="X87" s="239">
        <f>IFERROR(_xlfn.XLOOKUP($A87,Input_Raw!$A:$A,Input_Raw!$EN:$EN),"")</f>
        <v>535363</v>
      </c>
      <c r="Y87" s="239">
        <f>IFERROR(_xlfn.XLOOKUP($A87,Input_Raw!$A:$A,Input_Raw!GE:GE),"")</f>
        <v>510900.00000000215</v>
      </c>
      <c r="Z87" s="239"/>
      <c r="AA87" s="239">
        <f>IFERROR(_xlfn.XLOOKUP($A87,Input_Raw!$A:$A,Input_Raw!$GF:$GF),"")</f>
        <v>521100.00000001013</v>
      </c>
      <c r="AB87" s="239">
        <f>IFERROR(_xlfn.XLOOKUP($A87,Input_Raw!$A:$A,Input_Raw!GG:GG),"")</f>
        <v>162.72</v>
      </c>
      <c r="AC87" s="248">
        <f>IFERROR(_xlfn.XLOOKUP($D87,'Modelling New'!$D:$D,'Modelling New'!P:P),"")</f>
        <v>5.2866666666666662</v>
      </c>
      <c r="AD87" s="239">
        <f>IFERROR(_xlfn.XLOOKUP($D87,'Modelling New'!$D:$D,'Modelling New'!$T:$T)*1000,"")</f>
        <v>833452.48476008489</v>
      </c>
      <c r="AE87" s="249">
        <f>IFERROR(_xlfn.XLOOKUP($D87,'Modelling New'!$D:$D,'Modelling New'!$O:$O),"")</f>
        <v>0.81096601898565079</v>
      </c>
      <c r="AF87" s="249">
        <f>IFERROR(_xlfn.XLOOKUP($D87,'Modelling New'!$D:$D,'Modelling New'!W:W),"")</f>
        <v>0.17863779251545028</v>
      </c>
      <c r="AG87" s="249">
        <f>IFERROR(_xlfn.XLOOKUP($D87,'Modelling New'!$D:$D,'Modelling New'!$AE:$AE),"")</f>
        <v>0.995</v>
      </c>
      <c r="AH87" s="249">
        <f>IFERROR(_xlfn.XLOOKUP($D87,'Modelling New'!$D:$D,'Modelling New'!$AF:$AF),"")</f>
        <v>0.995</v>
      </c>
      <c r="AI87" s="240"/>
      <c r="AJ87" s="240"/>
      <c r="AK87" s="240"/>
      <c r="AL87" s="240"/>
      <c r="AM87" s="240"/>
      <c r="AN87" s="250"/>
      <c r="AO87" s="247"/>
      <c r="AP87" s="247"/>
      <c r="AQ87" s="247"/>
      <c r="AR87" s="239">
        <f>_xlfn.XLOOKUP($D87,'Modelling New'!$D:$D,'Modelling New'!$N:$N)</f>
        <v>194.4</v>
      </c>
      <c r="AS87" s="239">
        <f t="shared" si="13"/>
        <v>697630.59835473762</v>
      </c>
    </row>
    <row r="88" spans="1:45">
      <c r="A88" s="238">
        <f t="shared" si="14"/>
        <v>45831</v>
      </c>
      <c r="B88" s="239">
        <f>YEAR(Daily_KPI[[#This Row],[Date]])+IF(MONTH(Daily_KPI[[#This Row],[Date]])&gt;=4,1,0)</f>
        <v>2026</v>
      </c>
      <c r="C88" s="240">
        <f>YEAR(Daily_KPI[[#This Row],[Date]])</f>
        <v>2025</v>
      </c>
      <c r="D88" s="241">
        <f>Daily_KPI[[#This Row],[Date]]-DAY(Daily_KPI[[#This Row],[Date]])+1</f>
        <v>45809</v>
      </c>
      <c r="E88" s="240">
        <f t="shared" si="10"/>
        <v>30</v>
      </c>
      <c r="F88" s="242">
        <f>IFERROR(_xlfn.XLOOKUP($A88,Input_Raw!$A:$A,Input_Raw!$GD:$GD),"")</f>
        <v>12.266666666666666</v>
      </c>
      <c r="G88" s="243">
        <f>IFERROR(_xlfn.XLOOKUP($A88,Input_Raw!$A:$A,Input_Raw!EQ:EQ),"")</f>
        <v>3.5524278601690131</v>
      </c>
      <c r="H88" s="243">
        <f>IFERROR(_xlfn.XLOOKUP($A88,Input_Raw!$A:$A,Input_Raw!ER:ER),"")</f>
        <v>0.63878611741293601</v>
      </c>
      <c r="I88" s="243">
        <f>IFERROR(_xlfn.XLOOKUP($A88,Input_Raw!$A:$A,Input_Raw!EO:EO),"")</f>
        <v>3.5920642292649898</v>
      </c>
      <c r="J88" s="243">
        <f>IFERROR(_xlfn.XLOOKUP($A88,Input_Raw!$A:$A,Input_Raw!EP:EP),"")</f>
        <v>0.64104403139114707</v>
      </c>
      <c r="K88" s="243">
        <f>IFERROR(_xlfn.XLOOKUP($A88,Input_Raw!$A:$A,Input_Raw!$DR:$DR),"")</f>
        <v>24.335386702849359</v>
      </c>
      <c r="L88" s="243">
        <f>IFERROR(_xlfn.XLOOKUP($A88,Input_Raw!$A:$A,Input_Raw!$DT:$DT),"")</f>
        <v>37.638093351424743</v>
      </c>
      <c r="M88" s="243">
        <f>IFERROR(_xlfn.XLOOKUP($A88,Input_Raw!$A:$A,Input_Raw!$DZ:$DZ),"")</f>
        <v>7</v>
      </c>
      <c r="N88" s="243">
        <f>IFERROR(_xlfn.XLOOKUP($A88,Input_Raw!$A:$A,Input_Raw!$EB:$EB),"")</f>
        <v>17.2</v>
      </c>
      <c r="O88" s="244">
        <f>IFERROR(1-SUMIF(Plant_BD!$B:$B,$A88,Plant_BD!$AL:$AL)/($AA88+SUMIF(Plant_BD!$B:$B,$A88,Plant_BD!$AL:$AL)),"")</f>
        <v>0.9386730949167793</v>
      </c>
      <c r="P88" s="244"/>
      <c r="Q88" s="245"/>
      <c r="R88" s="244">
        <f>IFERROR(1-SUMIF(Grid_BD!$B:$B,$A88,Grid_BD!$W:$W)/($AA88+SUMIF(Grid_BD!$B:$B,$A88,Grid_BD!$W:$W)),"")</f>
        <v>0.88785923300965264</v>
      </c>
      <c r="S88" s="240"/>
      <c r="T88" s="245"/>
      <c r="U88" s="246">
        <f t="shared" si="11"/>
        <v>0.72213853656625049</v>
      </c>
      <c r="V88" s="246" t="str">
        <f>IFERROR(_xlfn.XLOOKUP($A88,Input_Raw!$A:$A,Input_Raw!$GL:$GL),"")</f>
        <v/>
      </c>
      <c r="W88" s="247">
        <f t="shared" si="12"/>
        <v>9.2447916666666741E-2</v>
      </c>
      <c r="X88" s="239">
        <f>IFERROR(_xlfn.XLOOKUP($A88,Input_Raw!$A:$A,Input_Raw!$EN:$EN),"")</f>
        <v>442010</v>
      </c>
      <c r="Y88" s="239">
        <f>IFERROR(_xlfn.XLOOKUP($A88,Input_Raw!$A:$A,Input_Raw!GE:GE),"")</f>
        <v>423524.99999997905</v>
      </c>
      <c r="Z88" s="239"/>
      <c r="AA88" s="239">
        <f>IFERROR(_xlfn.XLOOKUP($A88,Input_Raw!$A:$A,Input_Raw!$GF:$GF),"")</f>
        <v>431325.00000000035</v>
      </c>
      <c r="AB88" s="239">
        <f>IFERROR(_xlfn.XLOOKUP($A88,Input_Raw!$A:$A,Input_Raw!GG:GG),"")</f>
        <v>166.28</v>
      </c>
      <c r="AC88" s="248">
        <f>IFERROR(_xlfn.XLOOKUP($D88,'Modelling New'!$D:$D,'Modelling New'!P:P),"")</f>
        <v>5.2866666666666662</v>
      </c>
      <c r="AD88" s="239">
        <f>IFERROR(_xlfn.XLOOKUP($D88,'Modelling New'!$D:$D,'Modelling New'!$T:$T)*1000,"")</f>
        <v>833452.48476008489</v>
      </c>
      <c r="AE88" s="249">
        <f>IFERROR(_xlfn.XLOOKUP($D88,'Modelling New'!$D:$D,'Modelling New'!$O:$O),"")</f>
        <v>0.81096601898565079</v>
      </c>
      <c r="AF88" s="249">
        <f>IFERROR(_xlfn.XLOOKUP($D88,'Modelling New'!$D:$D,'Modelling New'!W:W),"")</f>
        <v>0.17863779251545028</v>
      </c>
      <c r="AG88" s="249">
        <f>IFERROR(_xlfn.XLOOKUP($D88,'Modelling New'!$D:$D,'Modelling New'!$AE:$AE),"")</f>
        <v>0.995</v>
      </c>
      <c r="AH88" s="249">
        <f>IFERROR(_xlfn.XLOOKUP($D88,'Modelling New'!$D:$D,'Modelling New'!$AF:$AF),"")</f>
        <v>0.995</v>
      </c>
      <c r="AI88" s="240"/>
      <c r="AJ88" s="240"/>
      <c r="AK88" s="240"/>
      <c r="AL88" s="240"/>
      <c r="AM88" s="240"/>
      <c r="AN88" s="250"/>
      <c r="AO88" s="247"/>
      <c r="AP88" s="247"/>
      <c r="AQ88" s="247"/>
      <c r="AR88" s="239">
        <f>_xlfn.XLOOKUP($D88,'Modelling New'!$D:$D,'Modelling New'!$N:$N)</f>
        <v>194.4</v>
      </c>
      <c r="AS88" s="239">
        <f t="shared" si="13"/>
        <v>712893.41134725779</v>
      </c>
    </row>
    <row r="89" spans="1:45">
      <c r="A89" s="238">
        <f t="shared" si="14"/>
        <v>45832</v>
      </c>
      <c r="B89" s="239">
        <f>YEAR(Daily_KPI[[#This Row],[Date]])+IF(MONTH(Daily_KPI[[#This Row],[Date]])&gt;=4,1,0)</f>
        <v>2026</v>
      </c>
      <c r="C89" s="240">
        <f>YEAR(Daily_KPI[[#This Row],[Date]])</f>
        <v>2025</v>
      </c>
      <c r="D89" s="241">
        <f>Daily_KPI[[#This Row],[Date]]-DAY(Daily_KPI[[#This Row],[Date]])+1</f>
        <v>45809</v>
      </c>
      <c r="E89" s="240">
        <f t="shared" si="10"/>
        <v>30</v>
      </c>
      <c r="F89" s="242">
        <f>IFERROR(_xlfn.XLOOKUP($A89,Input_Raw!$A:$A,Input_Raw!$GD:$GD),"")</f>
        <v>12.216666666666669</v>
      </c>
      <c r="G89" s="243">
        <f>IFERROR(_xlfn.XLOOKUP($A89,Input_Raw!$A:$A,Input_Raw!EQ:EQ),"")</f>
        <v>3.995840319016644</v>
      </c>
      <c r="H89" s="243">
        <f>IFERROR(_xlfn.XLOOKUP($A89,Input_Raw!$A:$A,Input_Raw!ER:ER),"")</f>
        <v>0.72600815533605889</v>
      </c>
      <c r="I89" s="243">
        <f>IFERROR(_xlfn.XLOOKUP($A89,Input_Raw!$A:$A,Input_Raw!EO:EO),"")</f>
        <v>4.1394689349523306</v>
      </c>
      <c r="J89" s="243">
        <f>IFERROR(_xlfn.XLOOKUP($A89,Input_Raw!$A:$A,Input_Raw!EP:EP),"")</f>
        <v>0.71398840705563071</v>
      </c>
      <c r="K89" s="243">
        <f>IFERROR(_xlfn.XLOOKUP($A89,Input_Raw!$A:$A,Input_Raw!$DR:$DR),"")</f>
        <v>25.896689373296965</v>
      </c>
      <c r="L89" s="243">
        <f>IFERROR(_xlfn.XLOOKUP($A89,Input_Raw!$A:$A,Input_Raw!$DT:$DT),"")</f>
        <v>39.452260367847416</v>
      </c>
      <c r="M89" s="243">
        <f>IFERROR(_xlfn.XLOOKUP($A89,Input_Raw!$A:$A,Input_Raw!$DZ:$DZ),"")</f>
        <v>8.6</v>
      </c>
      <c r="N89" s="243">
        <f>IFERROR(_xlfn.XLOOKUP($A89,Input_Raw!$A:$A,Input_Raw!$EB:$EB),"")</f>
        <v>14.7</v>
      </c>
      <c r="O89" s="244">
        <f>IFERROR(1-SUMIF(Plant_BD!$B:$B,$A89,Plant_BD!$AL:$AL)/($AA89+SUMIF(Plant_BD!$B:$B,$A89,Plant_BD!$AL:$AL)),"")</f>
        <v>0.93282428692023145</v>
      </c>
      <c r="P89" s="244"/>
      <c r="Q89" s="245"/>
      <c r="R89" s="244">
        <f>IFERROR(1-SUMIF(Grid_BD!$B:$B,$A89,Grid_BD!$W:$W)/($AA89+SUMIF(Grid_BD!$B:$B,$A89,Grid_BD!$W:$W)),"")</f>
        <v>0.9036647737618817</v>
      </c>
      <c r="S89" s="240"/>
      <c r="T89" s="245"/>
      <c r="U89" s="246">
        <f t="shared" si="11"/>
        <v>0.73876500293739911</v>
      </c>
      <c r="V89" s="246" t="str">
        <f>IFERROR(_xlfn.XLOOKUP($A89,Input_Raw!$A:$A,Input_Raw!$GL:$GL),"")</f>
        <v/>
      </c>
      <c r="W89" s="247">
        <f t="shared" si="12"/>
        <v>0.10898919753086377</v>
      </c>
      <c r="X89" s="239">
        <f>IFERROR(_xlfn.XLOOKUP($A89,Input_Raw!$A:$A,Input_Raw!$EN:$EN),"")</f>
        <v>522208</v>
      </c>
      <c r="Y89" s="239">
        <f>IFERROR(_xlfn.XLOOKUP($A89,Input_Raw!$A:$A,Input_Raw!GE:GE),"")</f>
        <v>495899.99999998842</v>
      </c>
      <c r="Z89" s="239"/>
      <c r="AA89" s="239">
        <f>IFERROR(_xlfn.XLOOKUP($A89,Input_Raw!$A:$A,Input_Raw!$GF:$GF),"")</f>
        <v>508499.99999999796</v>
      </c>
      <c r="AB89" s="239">
        <f>IFERROR(_xlfn.XLOOKUP($A89,Input_Raw!$A:$A,Input_Raw!GG:GG),"")</f>
        <v>166.28</v>
      </c>
      <c r="AC89" s="248">
        <f>IFERROR(_xlfn.XLOOKUP($D89,'Modelling New'!$D:$D,'Modelling New'!P:P),"")</f>
        <v>5.2866666666666662</v>
      </c>
      <c r="AD89" s="239">
        <f>IFERROR(_xlfn.XLOOKUP($D89,'Modelling New'!$D:$D,'Modelling New'!$T:$T)*1000,"")</f>
        <v>833452.48476008489</v>
      </c>
      <c r="AE89" s="249">
        <f>IFERROR(_xlfn.XLOOKUP($D89,'Modelling New'!$D:$D,'Modelling New'!$O:$O),"")</f>
        <v>0.81096601898565079</v>
      </c>
      <c r="AF89" s="249">
        <f>IFERROR(_xlfn.XLOOKUP($D89,'Modelling New'!$D:$D,'Modelling New'!W:W),"")</f>
        <v>0.17863779251545028</v>
      </c>
      <c r="AG89" s="249">
        <f>IFERROR(_xlfn.XLOOKUP($D89,'Modelling New'!$D:$D,'Modelling New'!$AE:$AE),"")</f>
        <v>0.995</v>
      </c>
      <c r="AH89" s="249">
        <f>IFERROR(_xlfn.XLOOKUP($D89,'Modelling New'!$D:$D,'Modelling New'!$AF:$AF),"")</f>
        <v>0.995</v>
      </c>
      <c r="AI89" s="240"/>
      <c r="AJ89" s="240"/>
      <c r="AK89" s="240"/>
      <c r="AL89" s="240"/>
      <c r="AM89" s="240"/>
      <c r="AN89" s="250"/>
      <c r="AO89" s="247"/>
      <c r="AP89" s="247"/>
      <c r="AQ89" s="247"/>
      <c r="AR89" s="239">
        <f>_xlfn.XLOOKUP($D89,'Modelling New'!$D:$D,'Modelling New'!$N:$N)</f>
        <v>194.4</v>
      </c>
      <c r="AS89" s="239">
        <f t="shared" si="13"/>
        <v>712893.41134725779</v>
      </c>
    </row>
    <row r="90" spans="1:45">
      <c r="A90" s="238">
        <f t="shared" si="14"/>
        <v>45833</v>
      </c>
      <c r="B90" s="239">
        <f>YEAR(Daily_KPI[[#This Row],[Date]])+IF(MONTH(Daily_KPI[[#This Row],[Date]])&gt;=4,1,0)</f>
        <v>2026</v>
      </c>
      <c r="C90" s="240">
        <f>YEAR(Daily_KPI[[#This Row],[Date]])</f>
        <v>2025</v>
      </c>
      <c r="D90" s="241">
        <f>Daily_KPI[[#This Row],[Date]]-DAY(Daily_KPI[[#This Row],[Date]])+1</f>
        <v>45809</v>
      </c>
      <c r="E90" s="240">
        <f t="shared" si="10"/>
        <v>30</v>
      </c>
      <c r="F90" s="242">
        <f>IFERROR(_xlfn.XLOOKUP($A90,Input_Raw!$A:$A,Input_Raw!$GD:$GD),"")</f>
        <v>11.783333333333331</v>
      </c>
      <c r="G90" s="243">
        <f>IFERROR(_xlfn.XLOOKUP($A90,Input_Raw!$A:$A,Input_Raw!EQ:EQ),"")</f>
        <v>2.9286677875162463</v>
      </c>
      <c r="H90" s="243">
        <f>IFERROR(_xlfn.XLOOKUP($A90,Input_Raw!$A:$A,Input_Raw!ER:ER),"")</f>
        <v>0.52321981035781495</v>
      </c>
      <c r="I90" s="243">
        <f>IFERROR(_xlfn.XLOOKUP($A90,Input_Raw!$A:$A,Input_Raw!EO:EO),"")</f>
        <v>2.8661786744161843</v>
      </c>
      <c r="J90" s="243">
        <f>IFERROR(_xlfn.XLOOKUP($A90,Input_Raw!$A:$A,Input_Raw!EP:EP),"")</f>
        <v>0.52894052347083986</v>
      </c>
      <c r="K90" s="243">
        <f>IFERROR(_xlfn.XLOOKUP($A90,Input_Raw!$A:$A,Input_Raw!$DR:$DR),"")</f>
        <v>25.653361581920937</v>
      </c>
      <c r="L90" s="243">
        <f>IFERROR(_xlfn.XLOOKUP($A90,Input_Raw!$A:$A,Input_Raw!$DT:$DT),"")</f>
        <v>37.625682387005597</v>
      </c>
      <c r="M90" s="243">
        <f>IFERROR(_xlfn.XLOOKUP($A90,Input_Raw!$A:$A,Input_Raw!$DZ:$DZ),"")</f>
        <v>7.2</v>
      </c>
      <c r="N90" s="243">
        <f>IFERROR(_xlfn.XLOOKUP($A90,Input_Raw!$A:$A,Input_Raw!$EB:$EB),"")</f>
        <v>14.4</v>
      </c>
      <c r="O90" s="244">
        <f>IFERROR(1-SUMIF(Plant_BD!$B:$B,$A90,Plant_BD!$AL:$AL)/($AA90+SUMIF(Plant_BD!$B:$B,$A90,Plant_BD!$AL:$AL)),"")</f>
        <v>0.95166392401986233</v>
      </c>
      <c r="P90" s="244"/>
      <c r="Q90" s="245"/>
      <c r="R90" s="244">
        <f>IFERROR(1-SUMIF(Grid_BD!$B:$B,$A90,Grid_BD!$W:$W)/($AA90+SUMIF(Grid_BD!$B:$B,$A90,Grid_BD!$W:$W)),"")</f>
        <v>1</v>
      </c>
      <c r="S90" s="240"/>
      <c r="T90" s="245"/>
      <c r="U90" s="246">
        <f t="shared" si="11"/>
        <v>0.8294897110542947</v>
      </c>
      <c r="V90" s="246" t="str">
        <f>IFERROR(_xlfn.XLOOKUP($A90,Input_Raw!$A:$A,Input_Raw!$GL:$GL),"")</f>
        <v/>
      </c>
      <c r="W90" s="247">
        <f t="shared" si="12"/>
        <v>8.4731867283949491E-2</v>
      </c>
      <c r="X90" s="239">
        <f>IFERROR(_xlfn.XLOOKUP($A90,Input_Raw!$A:$A,Input_Raw!$EN:$EN),"")</f>
        <v>400960</v>
      </c>
      <c r="Y90" s="239">
        <f>IFERROR(_xlfn.XLOOKUP($A90,Input_Raw!$A:$A,Input_Raw!GE:GE),"")</f>
        <v>386325.0000000092</v>
      </c>
      <c r="Z90" s="239"/>
      <c r="AA90" s="239">
        <f>IFERROR(_xlfn.XLOOKUP($A90,Input_Raw!$A:$A,Input_Raw!$GF:$GF),"")</f>
        <v>395324.99999999476</v>
      </c>
      <c r="AB90" s="239">
        <f>IFERROR(_xlfn.XLOOKUP($A90,Input_Raw!$A:$A,Input_Raw!GG:GG),"")</f>
        <v>166.28</v>
      </c>
      <c r="AC90" s="248">
        <f>IFERROR(_xlfn.XLOOKUP($D90,'Modelling New'!$D:$D,'Modelling New'!P:P),"")</f>
        <v>5.2866666666666662</v>
      </c>
      <c r="AD90" s="239">
        <f>IFERROR(_xlfn.XLOOKUP($D90,'Modelling New'!$D:$D,'Modelling New'!$T:$T)*1000,"")</f>
        <v>833452.48476008489</v>
      </c>
      <c r="AE90" s="249">
        <f>IFERROR(_xlfn.XLOOKUP($D90,'Modelling New'!$D:$D,'Modelling New'!$O:$O),"")</f>
        <v>0.81096601898565079</v>
      </c>
      <c r="AF90" s="249">
        <f>IFERROR(_xlfn.XLOOKUP($D90,'Modelling New'!$D:$D,'Modelling New'!W:W),"")</f>
        <v>0.17863779251545028</v>
      </c>
      <c r="AG90" s="249">
        <f>IFERROR(_xlfn.XLOOKUP($D90,'Modelling New'!$D:$D,'Modelling New'!$AE:$AE),"")</f>
        <v>0.995</v>
      </c>
      <c r="AH90" s="249">
        <f>IFERROR(_xlfn.XLOOKUP($D90,'Modelling New'!$D:$D,'Modelling New'!$AF:$AF),"")</f>
        <v>0.995</v>
      </c>
      <c r="AI90" s="240"/>
      <c r="AJ90" s="240"/>
      <c r="AK90" s="240"/>
      <c r="AL90" s="240"/>
      <c r="AM90" s="240"/>
      <c r="AN90" s="250"/>
      <c r="AO90" s="247"/>
      <c r="AP90" s="247"/>
      <c r="AQ90" s="247"/>
      <c r="AR90" s="239">
        <f>_xlfn.XLOOKUP($D90,'Modelling New'!$D:$D,'Modelling New'!$N:$N)</f>
        <v>194.4</v>
      </c>
      <c r="AS90" s="239">
        <f t="shared" si="13"/>
        <v>712893.41134725779</v>
      </c>
    </row>
    <row r="91" spans="1:45">
      <c r="A91" s="238">
        <f t="shared" si="14"/>
        <v>45834</v>
      </c>
      <c r="B91" s="239">
        <f>YEAR(Daily_KPI[[#This Row],[Date]])+IF(MONTH(Daily_KPI[[#This Row],[Date]])&gt;=4,1,0)</f>
        <v>2026</v>
      </c>
      <c r="C91" s="240">
        <f>YEAR(Daily_KPI[[#This Row],[Date]])</f>
        <v>2025</v>
      </c>
      <c r="D91" s="241">
        <f>Daily_KPI[[#This Row],[Date]]-DAY(Daily_KPI[[#This Row],[Date]])+1</f>
        <v>45809</v>
      </c>
      <c r="E91" s="240">
        <f t="shared" si="10"/>
        <v>30</v>
      </c>
      <c r="F91" s="242">
        <f>IFERROR(_xlfn.XLOOKUP($A91,Input_Raw!$A:$A,Input_Raw!$GD:$GD),"")</f>
        <v>11.599999999999998</v>
      </c>
      <c r="G91" s="243">
        <f>IFERROR(_xlfn.XLOOKUP($A91,Input_Raw!$A:$A,Input_Raw!EQ:EQ),"")</f>
        <v>2.9322746796011359</v>
      </c>
      <c r="H91" s="243">
        <f>IFERROR(_xlfn.XLOOKUP($A91,Input_Raw!$A:$A,Input_Raw!ER:ER),"")</f>
        <v>0.51567272424677157</v>
      </c>
      <c r="I91" s="243">
        <f>IFERROR(_xlfn.XLOOKUP($A91,Input_Raw!$A:$A,Input_Raw!EO:EO),"")</f>
        <v>2.9173085975997464</v>
      </c>
      <c r="J91" s="243">
        <f>IFERROR(_xlfn.XLOOKUP($A91,Input_Raw!$A:$A,Input_Raw!EP:EP),"")</f>
        <v>0.51198383261494329</v>
      </c>
      <c r="K91" s="243">
        <f>IFERROR(_xlfn.XLOOKUP($A91,Input_Raw!$A:$A,Input_Raw!$DR:$DR),"")</f>
        <v>24.966886657101888</v>
      </c>
      <c r="L91" s="243">
        <f>IFERROR(_xlfn.XLOOKUP($A91,Input_Raw!$A:$A,Input_Raw!$DT:$DT),"")</f>
        <v>36.79157324246772</v>
      </c>
      <c r="M91" s="243">
        <f>IFERROR(_xlfn.XLOOKUP($A91,Input_Raw!$A:$A,Input_Raw!$DZ:$DZ),"")</f>
        <v>6.1</v>
      </c>
      <c r="N91" s="243">
        <f>IFERROR(_xlfn.XLOOKUP($A91,Input_Raw!$A:$A,Input_Raw!$EB:$EB),"")</f>
        <v>12.2</v>
      </c>
      <c r="O91" s="244">
        <f>IFERROR(1-SUMIF(Plant_BD!$B:$B,$A91,Plant_BD!$AL:$AL)/($AA91+SUMIF(Plant_BD!$B:$B,$A91,Plant_BD!$AL:$AL)),"")</f>
        <v>0.92245275812772187</v>
      </c>
      <c r="P91" s="244"/>
      <c r="Q91" s="245"/>
      <c r="R91" s="244">
        <f>IFERROR(1-SUMIF(Grid_BD!$B:$B,$A91,Grid_BD!$W:$W)/($AA91+SUMIF(Grid_BD!$B:$B,$A91,Grid_BD!$W:$W)),"")</f>
        <v>1</v>
      </c>
      <c r="S91" s="240"/>
      <c r="T91" s="245"/>
      <c r="U91" s="246">
        <f t="shared" si="11"/>
        <v>0.76532178289703745</v>
      </c>
      <c r="V91" s="246" t="str">
        <f>IFERROR(_xlfn.XLOOKUP($A91,Input_Raw!$A:$A,Input_Raw!$GL:$GL),"")</f>
        <v/>
      </c>
      <c r="W91" s="247">
        <f t="shared" si="12"/>
        <v>7.9571759259260896E-2</v>
      </c>
      <c r="X91" s="239">
        <f>IFERROR(_xlfn.XLOOKUP($A91,Input_Raw!$A:$A,Input_Raw!$EN:$EN),"")</f>
        <v>378525</v>
      </c>
      <c r="Y91" s="239">
        <f>IFERROR(_xlfn.XLOOKUP($A91,Input_Raw!$A:$A,Input_Raw!GE:GE),"")</f>
        <v>362649.99999999086</v>
      </c>
      <c r="Z91" s="239"/>
      <c r="AA91" s="239">
        <f>IFERROR(_xlfn.XLOOKUP($A91,Input_Raw!$A:$A,Input_Raw!$GF:$GF),"")</f>
        <v>371250.00000000763</v>
      </c>
      <c r="AB91" s="239">
        <f>IFERROR(_xlfn.XLOOKUP($A91,Input_Raw!$A:$A,Input_Raw!GG:GG),"")</f>
        <v>166.28</v>
      </c>
      <c r="AC91" s="248">
        <f>IFERROR(_xlfn.XLOOKUP($D91,'Modelling New'!$D:$D,'Modelling New'!P:P),"")</f>
        <v>5.2866666666666662</v>
      </c>
      <c r="AD91" s="239">
        <f>IFERROR(_xlfn.XLOOKUP($D91,'Modelling New'!$D:$D,'Modelling New'!$T:$T)*1000,"")</f>
        <v>833452.48476008489</v>
      </c>
      <c r="AE91" s="249">
        <f>IFERROR(_xlfn.XLOOKUP($D91,'Modelling New'!$D:$D,'Modelling New'!$O:$O),"")</f>
        <v>0.81096601898565079</v>
      </c>
      <c r="AF91" s="249">
        <f>IFERROR(_xlfn.XLOOKUP($D91,'Modelling New'!$D:$D,'Modelling New'!W:W),"")</f>
        <v>0.17863779251545028</v>
      </c>
      <c r="AG91" s="249">
        <f>IFERROR(_xlfn.XLOOKUP($D91,'Modelling New'!$D:$D,'Modelling New'!$AE:$AE),"")</f>
        <v>0.995</v>
      </c>
      <c r="AH91" s="249">
        <f>IFERROR(_xlfn.XLOOKUP($D91,'Modelling New'!$D:$D,'Modelling New'!$AF:$AF),"")</f>
        <v>0.995</v>
      </c>
      <c r="AI91" s="240"/>
      <c r="AJ91" s="240"/>
      <c r="AK91" s="240"/>
      <c r="AL91" s="240"/>
      <c r="AM91" s="240"/>
      <c r="AN91" s="250"/>
      <c r="AO91" s="247"/>
      <c r="AP91" s="247"/>
      <c r="AQ91" s="247"/>
      <c r="AR91" s="239">
        <f>_xlfn.XLOOKUP($D91,'Modelling New'!$D:$D,'Modelling New'!$N:$N)</f>
        <v>194.4</v>
      </c>
      <c r="AS91" s="239">
        <f t="shared" si="13"/>
        <v>712893.41134725779</v>
      </c>
    </row>
    <row r="92" spans="1:45">
      <c r="A92" s="238">
        <f t="shared" si="14"/>
        <v>45835</v>
      </c>
      <c r="B92" s="239">
        <f>YEAR(Daily_KPI[[#This Row],[Date]])+IF(MONTH(Daily_KPI[[#This Row],[Date]])&gt;=4,1,0)</f>
        <v>2026</v>
      </c>
      <c r="C92" s="240">
        <f>YEAR(Daily_KPI[[#This Row],[Date]])</f>
        <v>2025</v>
      </c>
      <c r="D92" s="241">
        <f>Daily_KPI[[#This Row],[Date]]-DAY(Daily_KPI[[#This Row],[Date]])+1</f>
        <v>45809</v>
      </c>
      <c r="E92" s="240">
        <f t="shared" si="10"/>
        <v>30</v>
      </c>
      <c r="F92" s="242">
        <f>IFERROR(_xlfn.XLOOKUP($A92,Input_Raw!$A:$A,Input_Raw!$GD:$GD),"")</f>
        <v>12.299999999999999</v>
      </c>
      <c r="G92" s="243">
        <f>IFERROR(_xlfn.XLOOKUP($A92,Input_Raw!$A:$A,Input_Raw!EQ:EQ),"")</f>
        <v>4.9543417599499353</v>
      </c>
      <c r="H92" s="243">
        <f>IFERROR(_xlfn.XLOOKUP($A92,Input_Raw!$A:$A,Input_Raw!ER:ER),"")</f>
        <v>0.83615090419485671</v>
      </c>
      <c r="I92" s="243">
        <f>IFERROR(_xlfn.XLOOKUP($A92,Input_Raw!$A:$A,Input_Raw!EO:EO),"")</f>
        <v>5.1309512668315227</v>
      </c>
      <c r="J92" s="243">
        <f>IFERROR(_xlfn.XLOOKUP($A92,Input_Raw!$A:$A,Input_Raw!EP:EP),"")</f>
        <v>0.93827861975642635</v>
      </c>
      <c r="K92" s="243">
        <f>IFERROR(_xlfn.XLOOKUP($A92,Input_Raw!$A:$A,Input_Raw!$DR:$DR),"")</f>
        <v>26.78177266576461</v>
      </c>
      <c r="L92" s="243">
        <f>IFERROR(_xlfn.XLOOKUP($A92,Input_Raw!$A:$A,Input_Raw!$DT:$DT),"")</f>
        <v>42.570625304465501</v>
      </c>
      <c r="M92" s="243">
        <f>IFERROR(_xlfn.XLOOKUP($A92,Input_Raw!$A:$A,Input_Raw!$DZ:$DZ),"")</f>
        <v>7.3</v>
      </c>
      <c r="N92" s="243">
        <f>IFERROR(_xlfn.XLOOKUP($A92,Input_Raw!$A:$A,Input_Raw!$EB:$EB),"")</f>
        <v>12.4</v>
      </c>
      <c r="O92" s="244">
        <f>IFERROR(1-SUMIF(Plant_BD!$B:$B,$A92,Plant_BD!$AL:$AL)/($AA92+SUMIF(Plant_BD!$B:$B,$A92,Plant_BD!$AL:$AL)),"")</f>
        <v>0.91914751924804616</v>
      </c>
      <c r="P92" s="244"/>
      <c r="Q92" s="245"/>
      <c r="R92" s="244">
        <f>IFERROR(1-SUMIF(Grid_BD!$B:$B,$A92,Grid_BD!$W:$W)/($AA92+SUMIF(Grid_BD!$B:$B,$A92,Grid_BD!$W:$W)),"")</f>
        <v>1</v>
      </c>
      <c r="S92" s="240"/>
      <c r="T92" s="245"/>
      <c r="U92" s="246">
        <f t="shared" si="11"/>
        <v>0.73762746479386831</v>
      </c>
      <c r="V92" s="246" t="str">
        <f>IFERROR(_xlfn.XLOOKUP($A92,Input_Raw!$A:$A,Input_Raw!$GL:$GL),"")</f>
        <v/>
      </c>
      <c r="W92" s="247">
        <f t="shared" si="12"/>
        <v>0.13488618827160409</v>
      </c>
      <c r="X92" s="239">
        <f>IFERROR(_xlfn.XLOOKUP($A92,Input_Raw!$A:$A,Input_Raw!$EN:$EN),"")</f>
        <v>647888</v>
      </c>
      <c r="Y92" s="239">
        <f>IFERROR(_xlfn.XLOOKUP($A92,Input_Raw!$A:$A,Input_Raw!GE:GE),"")</f>
        <v>616125.00000007043</v>
      </c>
      <c r="Z92" s="239"/>
      <c r="AA92" s="239">
        <f>IFERROR(_xlfn.XLOOKUP($A92,Input_Raw!$A:$A,Input_Raw!$GF:$GF),"")</f>
        <v>629324.99999999604</v>
      </c>
      <c r="AB92" s="239">
        <f>IFERROR(_xlfn.XLOOKUP($A92,Input_Raw!$A:$A,Input_Raw!GG:GG),"")</f>
        <v>166.28</v>
      </c>
      <c r="AC92" s="248">
        <f>IFERROR(_xlfn.XLOOKUP($D92,'Modelling New'!$D:$D,'Modelling New'!P:P),"")</f>
        <v>5.2866666666666662</v>
      </c>
      <c r="AD92" s="239">
        <f>IFERROR(_xlfn.XLOOKUP($D92,'Modelling New'!$D:$D,'Modelling New'!$T:$T)*1000,"")</f>
        <v>833452.48476008489</v>
      </c>
      <c r="AE92" s="249">
        <f>IFERROR(_xlfn.XLOOKUP($D92,'Modelling New'!$D:$D,'Modelling New'!$O:$O),"")</f>
        <v>0.81096601898565079</v>
      </c>
      <c r="AF92" s="249">
        <f>IFERROR(_xlfn.XLOOKUP($D92,'Modelling New'!$D:$D,'Modelling New'!W:W),"")</f>
        <v>0.17863779251545028</v>
      </c>
      <c r="AG92" s="249">
        <f>IFERROR(_xlfn.XLOOKUP($D92,'Modelling New'!$D:$D,'Modelling New'!$AE:$AE),"")</f>
        <v>0.995</v>
      </c>
      <c r="AH92" s="249">
        <f>IFERROR(_xlfn.XLOOKUP($D92,'Modelling New'!$D:$D,'Modelling New'!$AF:$AF),"")</f>
        <v>0.995</v>
      </c>
      <c r="AI92" s="240"/>
      <c r="AJ92" s="240"/>
      <c r="AK92" s="240"/>
      <c r="AL92" s="240"/>
      <c r="AM92" s="240"/>
      <c r="AN92" s="250"/>
      <c r="AO92" s="247"/>
      <c r="AP92" s="247"/>
      <c r="AQ92" s="247"/>
      <c r="AR92" s="239">
        <f>_xlfn.XLOOKUP($D92,'Modelling New'!$D:$D,'Modelling New'!$N:$N)</f>
        <v>194.4</v>
      </c>
      <c r="AS92" s="239">
        <f t="shared" si="13"/>
        <v>712893.41134725779</v>
      </c>
    </row>
    <row r="93" spans="1:45">
      <c r="A93" s="238">
        <f t="shared" si="14"/>
        <v>45836</v>
      </c>
      <c r="B93" s="239">
        <f>YEAR(Daily_KPI[[#This Row],[Date]])+IF(MONTH(Daily_KPI[[#This Row],[Date]])&gt;=4,1,0)</f>
        <v>2026</v>
      </c>
      <c r="C93" s="240">
        <f>YEAR(Daily_KPI[[#This Row],[Date]])</f>
        <v>2025</v>
      </c>
      <c r="D93" s="241">
        <f>Daily_KPI[[#This Row],[Date]]-DAY(Daily_KPI[[#This Row],[Date]])+1</f>
        <v>45809</v>
      </c>
      <c r="E93" s="240">
        <f t="shared" si="10"/>
        <v>30</v>
      </c>
      <c r="F93" s="242">
        <f>IFERROR(_xlfn.XLOOKUP($A93,Input_Raw!$A:$A,Input_Raw!$GD:$GD),"")</f>
        <v>12.433333333333332</v>
      </c>
      <c r="G93" s="243">
        <f>IFERROR(_xlfn.XLOOKUP($A93,Input_Raw!$A:$A,Input_Raw!EQ:EQ),"")</f>
        <v>4.7286578906017622</v>
      </c>
      <c r="H93" s="243">
        <f>IFERROR(_xlfn.XLOOKUP($A93,Input_Raw!$A:$A,Input_Raw!ER:ER),"")</f>
        <v>0.81136709612830193</v>
      </c>
      <c r="I93" s="243">
        <f>IFERROR(_xlfn.XLOOKUP($A93,Input_Raw!$A:$A,Input_Raw!EO:EO),"")</f>
        <v>4.9750798184699638</v>
      </c>
      <c r="J93" s="243">
        <f>IFERROR(_xlfn.XLOOKUP($A93,Input_Raw!$A:$A,Input_Raw!EP:EP),"")</f>
        <v>0.882019081769437</v>
      </c>
      <c r="K93" s="243">
        <f>IFERROR(_xlfn.XLOOKUP($A93,Input_Raw!$A:$A,Input_Raw!$DR:$DR),"")</f>
        <v>27.181191432396279</v>
      </c>
      <c r="L93" s="243">
        <f>IFERROR(_xlfn.XLOOKUP($A93,Input_Raw!$A:$A,Input_Raw!$DT:$DT),"")</f>
        <v>43.076460535475213</v>
      </c>
      <c r="M93" s="243">
        <f>IFERROR(_xlfn.XLOOKUP($A93,Input_Raw!$A:$A,Input_Raw!$DZ:$DZ),"")</f>
        <v>6.6</v>
      </c>
      <c r="N93" s="243">
        <f>IFERROR(_xlfn.XLOOKUP($A93,Input_Raw!$A:$A,Input_Raw!$EB:$EB),"")</f>
        <v>11.5</v>
      </c>
      <c r="O93" s="244">
        <f>IFERROR(1-SUMIF(Plant_BD!$B:$B,$A93,Plant_BD!$AL:$AL)/($AA93+SUMIF(Plant_BD!$B:$B,$A93,Plant_BD!$AL:$AL)),"")</f>
        <v>0.94314605252387274</v>
      </c>
      <c r="P93" s="244"/>
      <c r="Q93" s="245"/>
      <c r="R93" s="244">
        <f>IFERROR(1-SUMIF(Grid_BD!$B:$B,$A93,Grid_BD!$W:$W)/($AA93+SUMIF(Grid_BD!$B:$B,$A93,Grid_BD!$W:$W)),"")</f>
        <v>1</v>
      </c>
      <c r="S93" s="240"/>
      <c r="T93" s="245"/>
      <c r="U93" s="246">
        <f t="shared" si="11"/>
        <v>0.7767846815827415</v>
      </c>
      <c r="V93" s="246" t="str">
        <f>IFERROR(_xlfn.XLOOKUP($A93,Input_Raw!$A:$A,Input_Raw!$GL:$GL),"")</f>
        <v/>
      </c>
      <c r="W93" s="247">
        <f t="shared" si="12"/>
        <v>0.1377314814814812</v>
      </c>
      <c r="X93" s="239">
        <f>IFERROR(_xlfn.XLOOKUP($A93,Input_Raw!$A:$A,Input_Raw!$EN:$EN),"")</f>
        <v>662383</v>
      </c>
      <c r="Y93" s="239">
        <f>IFERROR(_xlfn.XLOOKUP($A93,Input_Raw!$A:$A,Input_Raw!GE:GE),"")</f>
        <v>627599.99999992957</v>
      </c>
      <c r="Z93" s="239"/>
      <c r="AA93" s="239">
        <f>IFERROR(_xlfn.XLOOKUP($A93,Input_Raw!$A:$A,Input_Raw!$GF:$GF),"")</f>
        <v>642599.99999999872</v>
      </c>
      <c r="AB93" s="239">
        <f>IFERROR(_xlfn.XLOOKUP($A93,Input_Raw!$A:$A,Input_Raw!GG:GG),"")</f>
        <v>166.28</v>
      </c>
      <c r="AC93" s="248">
        <f>IFERROR(_xlfn.XLOOKUP($D93,'Modelling New'!$D:$D,'Modelling New'!P:P),"")</f>
        <v>5.2866666666666662</v>
      </c>
      <c r="AD93" s="239">
        <f>IFERROR(_xlfn.XLOOKUP($D93,'Modelling New'!$D:$D,'Modelling New'!$T:$T)*1000,"")</f>
        <v>833452.48476008489</v>
      </c>
      <c r="AE93" s="249">
        <f>IFERROR(_xlfn.XLOOKUP($D93,'Modelling New'!$D:$D,'Modelling New'!$O:$O),"")</f>
        <v>0.81096601898565079</v>
      </c>
      <c r="AF93" s="249">
        <f>IFERROR(_xlfn.XLOOKUP($D93,'Modelling New'!$D:$D,'Modelling New'!W:W),"")</f>
        <v>0.17863779251545028</v>
      </c>
      <c r="AG93" s="249">
        <f>IFERROR(_xlfn.XLOOKUP($D93,'Modelling New'!$D:$D,'Modelling New'!$AE:$AE),"")</f>
        <v>0.995</v>
      </c>
      <c r="AH93" s="249">
        <f>IFERROR(_xlfn.XLOOKUP($D93,'Modelling New'!$D:$D,'Modelling New'!$AF:$AF),"")</f>
        <v>0.995</v>
      </c>
      <c r="AI93" s="240"/>
      <c r="AJ93" s="240"/>
      <c r="AK93" s="240"/>
      <c r="AL93" s="240"/>
      <c r="AM93" s="240"/>
      <c r="AN93" s="250"/>
      <c r="AO93" s="247"/>
      <c r="AP93" s="247"/>
      <c r="AQ93" s="247"/>
      <c r="AR93" s="239">
        <f>_xlfn.XLOOKUP($D93,'Modelling New'!$D:$D,'Modelling New'!$N:$N)</f>
        <v>194.4</v>
      </c>
      <c r="AS93" s="239">
        <f t="shared" si="13"/>
        <v>712893.41134725779</v>
      </c>
    </row>
    <row r="94" spans="1:45">
      <c r="A94" s="238">
        <f t="shared" si="14"/>
        <v>45837</v>
      </c>
      <c r="B94" s="239">
        <f>YEAR(Daily_KPI[[#This Row],[Date]])+IF(MONTH(Daily_KPI[[#This Row],[Date]])&gt;=4,1,0)</f>
        <v>2026</v>
      </c>
      <c r="C94" s="240">
        <f>YEAR(Daily_KPI[[#This Row],[Date]])</f>
        <v>2025</v>
      </c>
      <c r="D94" s="241">
        <f>Daily_KPI[[#This Row],[Date]]-DAY(Daily_KPI[[#This Row],[Date]])+1</f>
        <v>45809</v>
      </c>
      <c r="E94" s="240">
        <f t="shared" si="10"/>
        <v>30</v>
      </c>
      <c r="F94" s="242">
        <f>IFERROR(_xlfn.XLOOKUP($A94,Input_Raw!$A:$A,Input_Raw!$GD:$GD),"")</f>
        <v>12.05</v>
      </c>
      <c r="G94" s="243">
        <f>IFERROR(_xlfn.XLOOKUP($A94,Input_Raw!$A:$A,Input_Raw!EQ:EQ),"")</f>
        <v>4.7029460537572501</v>
      </c>
      <c r="H94" s="243">
        <f>IFERROR(_xlfn.XLOOKUP($A94,Input_Raw!$A:$A,Input_Raw!ER:ER),"")</f>
        <v>0.82311537783149236</v>
      </c>
      <c r="I94" s="243">
        <f>IFERROR(_xlfn.XLOOKUP($A94,Input_Raw!$A:$A,Input_Raw!EO:EO),"")</f>
        <v>4.9984147857625452</v>
      </c>
      <c r="J94" s="243">
        <f>IFERROR(_xlfn.XLOOKUP($A94,Input_Raw!$A:$A,Input_Raw!EP:EP),"")</f>
        <v>0.87085100345303912</v>
      </c>
      <c r="K94" s="243">
        <f>IFERROR(_xlfn.XLOOKUP($A94,Input_Raw!$A:$A,Input_Raw!$DR:$DR),"")</f>
        <v>27.35220994475134</v>
      </c>
      <c r="L94" s="243">
        <f>IFERROR(_xlfn.XLOOKUP($A94,Input_Raw!$A:$A,Input_Raw!$DT:$DT),"")</f>
        <v>42.810113066298385</v>
      </c>
      <c r="M94" s="243">
        <f>IFERROR(_xlfn.XLOOKUP($A94,Input_Raw!$A:$A,Input_Raw!$DZ:$DZ),"")</f>
        <v>8.1</v>
      </c>
      <c r="N94" s="243">
        <f>IFERROR(_xlfn.XLOOKUP($A94,Input_Raw!$A:$A,Input_Raw!$EB:$EB),"")</f>
        <v>13</v>
      </c>
      <c r="O94" s="244">
        <f>IFERROR(1-SUMIF(Plant_BD!$B:$B,$A94,Plant_BD!$AL:$AL)/($AA94+SUMIF(Plant_BD!$B:$B,$A94,Plant_BD!$AL:$AL)),"")</f>
        <v>0.9398373797645706</v>
      </c>
      <c r="P94" s="244"/>
      <c r="Q94" s="245"/>
      <c r="R94" s="244">
        <f>IFERROR(1-SUMIF(Grid_BD!$B:$B,$A94,Grid_BD!$W:$W)/($AA94+SUMIF(Grid_BD!$B:$B,$A94,Grid_BD!$W:$W)),"")</f>
        <v>1</v>
      </c>
      <c r="S94" s="240"/>
      <c r="T94" s="245"/>
      <c r="U94" s="246">
        <f t="shared" si="11"/>
        <v>0.78885967653029843</v>
      </c>
      <c r="V94" s="246" t="str">
        <f>IFERROR(_xlfn.XLOOKUP($A94,Input_Raw!$A:$A,Input_Raw!$GL:$GL),"")</f>
        <v/>
      </c>
      <c r="W94" s="247">
        <f t="shared" si="12"/>
        <v>0.1405285493827175</v>
      </c>
      <c r="X94" s="239">
        <f>IFERROR(_xlfn.XLOOKUP($A94,Input_Raw!$A:$A,Input_Raw!$EN:$EN),"")</f>
        <v>677206</v>
      </c>
      <c r="Y94" s="239">
        <f>IFERROR(_xlfn.XLOOKUP($A94,Input_Raw!$A:$A,Input_Raw!GE:GE),"")</f>
        <v>647650.00000006473</v>
      </c>
      <c r="Z94" s="239"/>
      <c r="AA94" s="239">
        <f>IFERROR(_xlfn.XLOOKUP($A94,Input_Raw!$A:$A,Input_Raw!$GF:$GF),"")</f>
        <v>655650.00000000675</v>
      </c>
      <c r="AB94" s="239">
        <f>IFERROR(_xlfn.XLOOKUP($A94,Input_Raw!$A:$A,Input_Raw!GG:GG),"")</f>
        <v>166.28</v>
      </c>
      <c r="AC94" s="248">
        <f>IFERROR(_xlfn.XLOOKUP($D94,'Modelling New'!$D:$D,'Modelling New'!P:P),"")</f>
        <v>5.2866666666666662</v>
      </c>
      <c r="AD94" s="239">
        <f>IFERROR(_xlfn.XLOOKUP($D94,'Modelling New'!$D:$D,'Modelling New'!$T:$T)*1000,"")</f>
        <v>833452.48476008489</v>
      </c>
      <c r="AE94" s="249">
        <f>IFERROR(_xlfn.XLOOKUP($D94,'Modelling New'!$D:$D,'Modelling New'!$O:$O),"")</f>
        <v>0.81096601898565079</v>
      </c>
      <c r="AF94" s="249">
        <f>IFERROR(_xlfn.XLOOKUP($D94,'Modelling New'!$D:$D,'Modelling New'!W:W),"")</f>
        <v>0.17863779251545028</v>
      </c>
      <c r="AG94" s="249">
        <f>IFERROR(_xlfn.XLOOKUP($D94,'Modelling New'!$D:$D,'Modelling New'!$AE:$AE),"")</f>
        <v>0.995</v>
      </c>
      <c r="AH94" s="249">
        <f>IFERROR(_xlfn.XLOOKUP($D94,'Modelling New'!$D:$D,'Modelling New'!$AF:$AF),"")</f>
        <v>0.995</v>
      </c>
      <c r="AI94" s="240"/>
      <c r="AJ94" s="240"/>
      <c r="AK94" s="240"/>
      <c r="AL94" s="240"/>
      <c r="AM94" s="240"/>
      <c r="AN94" s="250"/>
      <c r="AO94" s="247"/>
      <c r="AP94" s="247"/>
      <c r="AQ94" s="247"/>
      <c r="AR94" s="239">
        <f>_xlfn.XLOOKUP($D94,'Modelling New'!$D:$D,'Modelling New'!$N:$N)</f>
        <v>194.4</v>
      </c>
      <c r="AS94" s="239">
        <f t="shared" si="13"/>
        <v>712893.41134725779</v>
      </c>
    </row>
    <row r="95" spans="1:45">
      <c r="A95" s="238">
        <f t="shared" si="14"/>
        <v>45838</v>
      </c>
      <c r="B95" s="239">
        <f>YEAR(Daily_KPI[[#This Row],[Date]])+IF(MONTH(Daily_KPI[[#This Row],[Date]])&gt;=4,1,0)</f>
        <v>2026</v>
      </c>
      <c r="C95" s="240">
        <f>YEAR(Daily_KPI[[#This Row],[Date]])</f>
        <v>2025</v>
      </c>
      <c r="D95" s="241">
        <f>Daily_KPI[[#This Row],[Date]]-DAY(Daily_KPI[[#This Row],[Date]])+1</f>
        <v>45809</v>
      </c>
      <c r="E95" s="240">
        <f t="shared" si="10"/>
        <v>30</v>
      </c>
      <c r="F95" s="242">
        <f>IFERROR(_xlfn.XLOOKUP($A95,Input_Raw!$A:$A,Input_Raw!$GD:$GD),"")</f>
        <v>12.116666666666669</v>
      </c>
      <c r="G95" s="243">
        <f>IFERROR(_xlfn.XLOOKUP($A95,Input_Raw!$A:$A,Input_Raw!EQ:EQ),"")</f>
        <v>4.7483785247836607</v>
      </c>
      <c r="H95" s="243">
        <f>IFERROR(_xlfn.XLOOKUP($A95,Input_Raw!$A:$A,Input_Raw!ER:ER),"")</f>
        <v>0.83149724706934602</v>
      </c>
      <c r="I95" s="243">
        <f>IFERROR(_xlfn.XLOOKUP($A95,Input_Raw!$A:$A,Input_Raw!EO:EO),"")</f>
        <v>4.9885534231980939</v>
      </c>
      <c r="J95" s="243">
        <f>IFERROR(_xlfn.XLOOKUP($A95,Input_Raw!$A:$A,Input_Raw!EP:EP),"")</f>
        <v>0.92224751994498022</v>
      </c>
      <c r="K95" s="243">
        <f>IFERROR(_xlfn.XLOOKUP($A95,Input_Raw!$A:$A,Input_Raw!$DR:$DR),"")</f>
        <v>27.145810439560492</v>
      </c>
      <c r="L95" s="243">
        <f>IFERROR(_xlfn.XLOOKUP($A95,Input_Raw!$A:$A,Input_Raw!$DT:$DT),"")</f>
        <v>42.344080494505469</v>
      </c>
      <c r="M95" s="243">
        <f>IFERROR(_xlfn.XLOOKUP($A95,Input_Raw!$A:$A,Input_Raw!$DZ:$DZ),"")</f>
        <v>8.1</v>
      </c>
      <c r="N95" s="243">
        <f>IFERROR(_xlfn.XLOOKUP($A95,Input_Raw!$A:$A,Input_Raw!$EB:$EB),"")</f>
        <v>15.3</v>
      </c>
      <c r="O95" s="244">
        <f>IFERROR(1-SUMIF(Plant_BD!$B:$B,$A95,Plant_BD!$AL:$AL)/($AA95+SUMIF(Plant_BD!$B:$B,$A95,Plant_BD!$AL:$AL)),"")</f>
        <v>0.94515172153498017</v>
      </c>
      <c r="P95" s="244"/>
      <c r="Q95" s="245"/>
      <c r="R95" s="244">
        <f>IFERROR(1-SUMIF(Grid_BD!$B:$B,$A95,Grid_BD!$W:$W)/($AA95+SUMIF(Grid_BD!$B:$B,$A95,Grid_BD!$W:$W)),"")</f>
        <v>1</v>
      </c>
      <c r="S95" s="240"/>
      <c r="T95" s="245"/>
      <c r="U95" s="246">
        <f t="shared" si="11"/>
        <v>0.79720031355095611</v>
      </c>
      <c r="V95" s="246" t="str">
        <f>IFERROR(_xlfn.XLOOKUP($A95,Input_Raw!$A:$A,Input_Raw!$GL:$GL),"")</f>
        <v/>
      </c>
      <c r="W95" s="247">
        <f t="shared" si="12"/>
        <v>0.14173418209876304</v>
      </c>
      <c r="X95" s="239">
        <f>IFERROR(_xlfn.XLOOKUP($A95,Input_Raw!$A:$A,Input_Raw!$EN:$EN),"")</f>
        <v>682554</v>
      </c>
      <c r="Y95" s="239">
        <f>IFERROR(_xlfn.XLOOKUP($A95,Input_Raw!$A:$A,Input_Raw!GE:GE),"")</f>
        <v>653474.99999998941</v>
      </c>
      <c r="Z95" s="239"/>
      <c r="AA95" s="239">
        <f>IFERROR(_xlfn.XLOOKUP($A95,Input_Raw!$A:$A,Input_Raw!$GF:$GF),"")</f>
        <v>661274.99999998882</v>
      </c>
      <c r="AB95" s="239">
        <f>IFERROR(_xlfn.XLOOKUP($A95,Input_Raw!$A:$A,Input_Raw!GG:GG),"")</f>
        <v>166.28</v>
      </c>
      <c r="AC95" s="248">
        <f>IFERROR(_xlfn.XLOOKUP($D95,'Modelling New'!$D:$D,'Modelling New'!P:P),"")</f>
        <v>5.2866666666666662</v>
      </c>
      <c r="AD95" s="239">
        <f>IFERROR(_xlfn.XLOOKUP($D95,'Modelling New'!$D:$D,'Modelling New'!$T:$T)*1000,"")</f>
        <v>833452.48476008489</v>
      </c>
      <c r="AE95" s="249">
        <f>IFERROR(_xlfn.XLOOKUP($D95,'Modelling New'!$D:$D,'Modelling New'!$O:$O),"")</f>
        <v>0.81096601898565079</v>
      </c>
      <c r="AF95" s="249">
        <f>IFERROR(_xlfn.XLOOKUP($D95,'Modelling New'!$D:$D,'Modelling New'!W:W),"")</f>
        <v>0.17863779251545028</v>
      </c>
      <c r="AG95" s="249">
        <f>IFERROR(_xlfn.XLOOKUP($D95,'Modelling New'!$D:$D,'Modelling New'!$AE:$AE),"")</f>
        <v>0.995</v>
      </c>
      <c r="AH95" s="249">
        <f>IFERROR(_xlfn.XLOOKUP($D95,'Modelling New'!$D:$D,'Modelling New'!$AF:$AF),"")</f>
        <v>0.995</v>
      </c>
      <c r="AI95" s="240"/>
      <c r="AJ95" s="240"/>
      <c r="AK95" s="240"/>
      <c r="AL95" s="240"/>
      <c r="AM95" s="240"/>
      <c r="AN95" s="250"/>
      <c r="AO95" s="247"/>
      <c r="AP95" s="247"/>
      <c r="AQ95" s="247"/>
      <c r="AR95" s="239">
        <f>_xlfn.XLOOKUP($D95,'Modelling New'!$D:$D,'Modelling New'!$N:$N)</f>
        <v>194.4</v>
      </c>
      <c r="AS95" s="239">
        <f t="shared" si="13"/>
        <v>712893.41134725779</v>
      </c>
    </row>
    <row r="96" spans="1:45">
      <c r="A96" s="238">
        <f t="shared" si="14"/>
        <v>45839</v>
      </c>
      <c r="B96" s="239">
        <f>YEAR(Daily_KPI[[#This Row],[Date]])+IF(MONTH(Daily_KPI[[#This Row],[Date]])&gt;=4,1,0)</f>
        <v>2026</v>
      </c>
      <c r="C96" s="240">
        <f>YEAR(Daily_KPI[[#This Row],[Date]])</f>
        <v>2025</v>
      </c>
      <c r="D96" s="241">
        <f>Daily_KPI[[#This Row],[Date]]-DAY(Daily_KPI[[#This Row],[Date]])+1</f>
        <v>45839</v>
      </c>
      <c r="E96" s="240">
        <f t="shared" si="10"/>
        <v>31</v>
      </c>
      <c r="F96" s="242">
        <f>IFERROR(_xlfn.XLOOKUP($A96,Input_Raw!$A:$A,Input_Raw!$GD:$GD),"")</f>
        <v>11.75</v>
      </c>
      <c r="G96" s="243">
        <f>IFERROR(_xlfn.XLOOKUP($A96,Input_Raw!$A:$A,Input_Raw!EQ:EQ),"")</f>
        <v>3.4802670224886638</v>
      </c>
      <c r="H96" s="243">
        <f>IFERROR(_xlfn.XLOOKUP($A96,Input_Raw!$A:$A,Input_Raw!ER:ER),"")</f>
        <v>0.61418794207599237</v>
      </c>
      <c r="I96" s="243">
        <f>IFERROR(_xlfn.XLOOKUP($A96,Input_Raw!$A:$A,Input_Raw!EO:EO),"")</f>
        <v>3.5489324846900359</v>
      </c>
      <c r="J96" s="243">
        <f>IFERROR(_xlfn.XLOOKUP($A96,Input_Raw!$A:$A,Input_Raw!EP:EP),"")</f>
        <v>0.647613823836656</v>
      </c>
      <c r="K96" s="243">
        <f>IFERROR(_xlfn.XLOOKUP($A96,Input_Raw!$A:$A,Input_Raw!$DR:$DR),"")</f>
        <v>26.35126062322944</v>
      </c>
      <c r="L96" s="243">
        <f>IFERROR(_xlfn.XLOOKUP($A96,Input_Raw!$A:$A,Input_Raw!$DT:$DT),"")</f>
        <v>39.685160878186956</v>
      </c>
      <c r="M96" s="243">
        <f>IFERROR(_xlfn.XLOOKUP($A96,Input_Raw!$A:$A,Input_Raw!$DZ:$DZ),"")</f>
        <v>7</v>
      </c>
      <c r="N96" s="243">
        <f>IFERROR(_xlfn.XLOOKUP($A96,Input_Raw!$A:$A,Input_Raw!$EB:$EB),"")</f>
        <v>13.3</v>
      </c>
      <c r="O96" s="244">
        <f>IFERROR(1-SUMIF(Plant_BD!$B:$B,$A96,Plant_BD!$AL:$AL)/($AA96+SUMIF(Plant_BD!$B:$B,$A96,Plant_BD!$AL:$AL)),"")</f>
        <v>0.94823425249526838</v>
      </c>
      <c r="P96" s="244"/>
      <c r="Q96" s="245"/>
      <c r="R96" s="244">
        <f>IFERROR(1-SUMIF(Grid_BD!$B:$B,$A96,Grid_BD!$W:$W)/($AA96+SUMIF(Grid_BD!$B:$B,$A96,Grid_BD!$W:$W)),"")</f>
        <v>1</v>
      </c>
      <c r="S96" s="240"/>
      <c r="T96" s="245"/>
      <c r="U96" s="246">
        <f t="shared" si="11"/>
        <v>0.84301151625796422</v>
      </c>
      <c r="V96" s="246" t="str">
        <f>IFERROR(_xlfn.XLOOKUP($A96,Input_Raw!$A:$A,Input_Raw!$GL:$GL),"")</f>
        <v/>
      </c>
      <c r="W96" s="247">
        <f t="shared" si="12"/>
        <v>0.10662615740740938</v>
      </c>
      <c r="X96" s="239">
        <f>IFERROR(_xlfn.XLOOKUP($A96,Input_Raw!$A:$A,Input_Raw!$EN:$EN),"")</f>
        <v>508988</v>
      </c>
      <c r="Y96" s="239">
        <f>IFERROR(_xlfn.XLOOKUP($A96,Input_Raw!$A:$A,Input_Raw!GE:GE),"")</f>
        <v>477674.99999996985</v>
      </c>
      <c r="Z96" s="239"/>
      <c r="AA96" s="239">
        <f>IFERROR(_xlfn.XLOOKUP($A96,Input_Raw!$A:$A,Input_Raw!$GF:$GF),"")</f>
        <v>497475.0000000092</v>
      </c>
      <c r="AB96" s="239">
        <f>IFERROR(_xlfn.XLOOKUP($A96,Input_Raw!$A:$A,Input_Raw!GG:GG),"")</f>
        <v>166.28</v>
      </c>
      <c r="AC96" s="248">
        <f>IFERROR(_xlfn.XLOOKUP($D96,'Modelling New'!$D:$D,'Modelling New'!P:P),"")</f>
        <v>4.5548387096774192</v>
      </c>
      <c r="AD96" s="239">
        <f>IFERROR(_xlfn.XLOOKUP($D96,'Modelling New'!$D:$D,'Modelling New'!$T:$T)*1000,"")</f>
        <v>732916.6376383407</v>
      </c>
      <c r="AE96" s="249">
        <f>IFERROR(_xlfn.XLOOKUP($D96,'Modelling New'!$D:$D,'Modelling New'!$O:$O),"")</f>
        <v>0.82772356020954152</v>
      </c>
      <c r="AF96" s="249">
        <f>IFERROR(_xlfn.XLOOKUP($D96,'Modelling New'!$D:$D,'Modelling New'!W:W),"")</f>
        <v>0.15708947137310114</v>
      </c>
      <c r="AG96" s="249">
        <f>IFERROR(_xlfn.XLOOKUP($D96,'Modelling New'!$D:$D,'Modelling New'!$AE:$AE),"")</f>
        <v>0.995</v>
      </c>
      <c r="AH96" s="249">
        <f>IFERROR(_xlfn.XLOOKUP($D96,'Modelling New'!$D:$D,'Modelling New'!$AF:$AF),"")</f>
        <v>0.995</v>
      </c>
      <c r="AI96" s="240"/>
      <c r="AJ96" s="240"/>
      <c r="AK96" s="240"/>
      <c r="AL96" s="240"/>
      <c r="AM96" s="240"/>
      <c r="AN96" s="250"/>
      <c r="AO96" s="247"/>
      <c r="AP96" s="247"/>
      <c r="AQ96" s="247"/>
      <c r="AR96" s="239">
        <f>_xlfn.XLOOKUP($D96,'Modelling New'!$D:$D,'Modelling New'!$N:$N)</f>
        <v>194.4</v>
      </c>
      <c r="AS96" s="239">
        <f t="shared" si="13"/>
        <v>626900.09519806225</v>
      </c>
    </row>
    <row r="97" spans="1:45">
      <c r="A97" s="238">
        <f t="shared" si="14"/>
        <v>45840</v>
      </c>
      <c r="B97" s="239">
        <f>YEAR(Daily_KPI[[#This Row],[Date]])+IF(MONTH(Daily_KPI[[#This Row],[Date]])&gt;=4,1,0)</f>
        <v>2026</v>
      </c>
      <c r="C97" s="240">
        <f>YEAR(Daily_KPI[[#This Row],[Date]])</f>
        <v>2025</v>
      </c>
      <c r="D97" s="241">
        <f>Daily_KPI[[#This Row],[Date]]-DAY(Daily_KPI[[#This Row],[Date]])+1</f>
        <v>45839</v>
      </c>
      <c r="E97" s="240">
        <f t="shared" si="10"/>
        <v>31</v>
      </c>
      <c r="F97" s="242">
        <f>IFERROR(_xlfn.XLOOKUP($A97,Input_Raw!$A:$A,Input_Raw!$GD:$GD),"")</f>
        <v>11.433333333333334</v>
      </c>
      <c r="G97" s="243">
        <f>IFERROR(_xlfn.XLOOKUP($A97,Input_Raw!$A:$A,Input_Raw!EQ:EQ),"")</f>
        <v>3.9046971426731583</v>
      </c>
      <c r="H97" s="243">
        <f>IFERROR(_xlfn.XLOOKUP($A97,Input_Raw!$A:$A,Input_Raw!ER:ER),"")</f>
        <v>0.66367009907677321</v>
      </c>
      <c r="I97" s="243">
        <f>IFERROR(_xlfn.XLOOKUP($A97,Input_Raw!$A:$A,Input_Raw!EO:EO),"")</f>
        <v>3.8350892611964906</v>
      </c>
      <c r="J97" s="243">
        <f>IFERROR(_xlfn.XLOOKUP($A97,Input_Raw!$A:$A,Input_Raw!EP:EP),"")</f>
        <v>0.73354396622934881</v>
      </c>
      <c r="K97" s="243">
        <f>IFERROR(_xlfn.XLOOKUP($A97,Input_Raw!$A:$A,Input_Raw!$DR:$DR),"")</f>
        <v>25.791251819505121</v>
      </c>
      <c r="L97" s="243">
        <f>IFERROR(_xlfn.XLOOKUP($A97,Input_Raw!$A:$A,Input_Raw!$DT:$DT),"")</f>
        <v>40.410486346433728</v>
      </c>
      <c r="M97" s="243">
        <f>IFERROR(_xlfn.XLOOKUP($A97,Input_Raw!$A:$A,Input_Raw!$DZ:$DZ),"")</f>
        <v>6.3</v>
      </c>
      <c r="N97" s="243">
        <f>IFERROR(_xlfn.XLOOKUP($A97,Input_Raw!$A:$A,Input_Raw!$EB:$EB),"")</f>
        <v>15.2</v>
      </c>
      <c r="O97" s="244">
        <f>IFERROR(1-SUMIF(Plant_BD!$B:$B,$A97,Plant_BD!$AL:$AL)/($AA97+SUMIF(Plant_BD!$B:$B,$A97,Plant_BD!$AL:$AL)),"")</f>
        <v>0.95294726524554763</v>
      </c>
      <c r="P97" s="244"/>
      <c r="Q97" s="245"/>
      <c r="R97" s="244">
        <f>IFERROR(1-SUMIF(Grid_BD!$B:$B,$A97,Grid_BD!$W:$W)/($AA97+SUMIF(Grid_BD!$B:$B,$A97,Grid_BD!$W:$W)),"")</f>
        <v>1</v>
      </c>
      <c r="S97" s="240"/>
      <c r="T97" s="245"/>
      <c r="U97" s="246">
        <f t="shared" si="11"/>
        <v>0.77375889994105007</v>
      </c>
      <c r="V97" s="246" t="str">
        <f>IFERROR(_xlfn.XLOOKUP($A97,Input_Raw!$A:$A,Input_Raw!$GL:$GL),"")</f>
        <v/>
      </c>
      <c r="W97" s="247">
        <f t="shared" si="12"/>
        <v>0.10575810185185038</v>
      </c>
      <c r="X97" s="239">
        <f>IFERROR(_xlfn.XLOOKUP($A97,Input_Raw!$A:$A,Input_Raw!$EN:$EN),"")</f>
        <v>504904</v>
      </c>
      <c r="Y97" s="239">
        <f>IFERROR(_xlfn.XLOOKUP($A97,Input_Raw!$A:$A,Input_Raw!GE:GE),"")</f>
        <v>476225.0000000287</v>
      </c>
      <c r="Z97" s="239"/>
      <c r="AA97" s="239">
        <f>IFERROR(_xlfn.XLOOKUP($A97,Input_Raw!$A:$A,Input_Raw!$GF:$GF),"")</f>
        <v>493424.99999999313</v>
      </c>
      <c r="AB97" s="239">
        <f>IFERROR(_xlfn.XLOOKUP($A97,Input_Raw!$A:$A,Input_Raw!GG:GG),"")</f>
        <v>166.28</v>
      </c>
      <c r="AC97" s="248">
        <f>IFERROR(_xlfn.XLOOKUP($D97,'Modelling New'!$D:$D,'Modelling New'!P:P),"")</f>
        <v>4.5548387096774192</v>
      </c>
      <c r="AD97" s="239">
        <f>IFERROR(_xlfn.XLOOKUP($D97,'Modelling New'!$D:$D,'Modelling New'!$T:$T)*1000,"")</f>
        <v>732916.6376383407</v>
      </c>
      <c r="AE97" s="249">
        <f>IFERROR(_xlfn.XLOOKUP($D97,'Modelling New'!$D:$D,'Modelling New'!$O:$O),"")</f>
        <v>0.82772356020954152</v>
      </c>
      <c r="AF97" s="249">
        <f>IFERROR(_xlfn.XLOOKUP($D97,'Modelling New'!$D:$D,'Modelling New'!W:W),"")</f>
        <v>0.15708947137310114</v>
      </c>
      <c r="AG97" s="249">
        <f>IFERROR(_xlfn.XLOOKUP($D97,'Modelling New'!$D:$D,'Modelling New'!$AE:$AE),"")</f>
        <v>0.995</v>
      </c>
      <c r="AH97" s="249">
        <f>IFERROR(_xlfn.XLOOKUP($D97,'Modelling New'!$D:$D,'Modelling New'!$AF:$AF),"")</f>
        <v>0.995</v>
      </c>
      <c r="AI97" s="240"/>
      <c r="AJ97" s="240"/>
      <c r="AK97" s="240"/>
      <c r="AL97" s="240"/>
      <c r="AM97" s="240"/>
      <c r="AN97" s="250"/>
      <c r="AO97" s="247"/>
      <c r="AP97" s="247"/>
      <c r="AQ97" s="247"/>
      <c r="AR97" s="239">
        <f>_xlfn.XLOOKUP($D97,'Modelling New'!$D:$D,'Modelling New'!$N:$N)</f>
        <v>194.4</v>
      </c>
      <c r="AS97" s="239">
        <f t="shared" si="13"/>
        <v>626900.09519806225</v>
      </c>
    </row>
    <row r="98" spans="1:45">
      <c r="A98" s="238">
        <f t="shared" si="14"/>
        <v>45841</v>
      </c>
      <c r="B98" s="239">
        <f>YEAR(Daily_KPI[[#This Row],[Date]])+IF(MONTH(Daily_KPI[[#This Row],[Date]])&gt;=4,1,0)</f>
        <v>2026</v>
      </c>
      <c r="C98" s="240">
        <f>YEAR(Daily_KPI[[#This Row],[Date]])</f>
        <v>2025</v>
      </c>
      <c r="D98" s="241">
        <f>Daily_KPI[[#This Row],[Date]]-DAY(Daily_KPI[[#This Row],[Date]])+1</f>
        <v>45839</v>
      </c>
      <c r="E98" s="240">
        <f t="shared" si="10"/>
        <v>31</v>
      </c>
      <c r="F98" s="242">
        <f>IFERROR(_xlfn.XLOOKUP($A98,Input_Raw!$A:$A,Input_Raw!$GD:$GD),"")</f>
        <v>12.283333333333335</v>
      </c>
      <c r="G98" s="243">
        <f>IFERROR(_xlfn.XLOOKUP($A98,Input_Raw!$A:$A,Input_Raw!EQ:EQ),"")</f>
        <v>3.7664147739746348</v>
      </c>
      <c r="H98" s="243">
        <f>IFERROR(_xlfn.XLOOKUP($A98,Input_Raw!$A:$A,Input_Raw!ER:ER),"")</f>
        <v>0.65230743063047236</v>
      </c>
      <c r="I98" s="243">
        <f>IFERROR(_xlfn.XLOOKUP($A98,Input_Raw!$A:$A,Input_Raw!EO:EO),"")</f>
        <v>3.6734642364279098</v>
      </c>
      <c r="J98" s="243">
        <f>IFERROR(_xlfn.XLOOKUP($A98,Input_Raw!$A:$A,Input_Raw!EP:EP),"")</f>
        <v>0.71722398511501995</v>
      </c>
      <c r="K98" s="243">
        <f>IFERROR(_xlfn.XLOOKUP($A98,Input_Raw!$A:$A,Input_Raw!$DR:$DR),"")</f>
        <v>25.601476964769667</v>
      </c>
      <c r="L98" s="243">
        <f>IFERROR(_xlfn.XLOOKUP($A98,Input_Raw!$A:$A,Input_Raw!$DT:$DT),"")</f>
        <v>39.165363672086677</v>
      </c>
      <c r="M98" s="243">
        <f>IFERROR(_xlfn.XLOOKUP($A98,Input_Raw!$A:$A,Input_Raw!$DZ:$DZ),"")</f>
        <v>6.8</v>
      </c>
      <c r="N98" s="243">
        <f>IFERROR(_xlfn.XLOOKUP($A98,Input_Raw!$A:$A,Input_Raw!$EB:$EB),"")</f>
        <v>13.7</v>
      </c>
      <c r="O98" s="244">
        <f>IFERROR(1-SUMIF(Plant_BD!$B:$B,$A98,Plant_BD!$AL:$AL)/($AA98+SUMIF(Plant_BD!$B:$B,$A98,Plant_BD!$AL:$AL)),"")</f>
        <v>0.95622365303601864</v>
      </c>
      <c r="P98" s="244"/>
      <c r="Q98" s="245"/>
      <c r="R98" s="244">
        <f>IFERROR(1-SUMIF(Grid_BD!$B:$B,$A98,Grid_BD!$W:$W)/($AA98+SUMIF(Grid_BD!$B:$B,$A98,Grid_BD!$W:$W)),"")</f>
        <v>1</v>
      </c>
      <c r="S98" s="240"/>
      <c r="T98" s="245"/>
      <c r="U98" s="246">
        <f t="shared" si="11"/>
        <v>0.82162526691124149</v>
      </c>
      <c r="V98" s="246" t="str">
        <f>IFERROR(_xlfn.XLOOKUP($A98,Input_Raw!$A:$A,Input_Raw!$GL:$GL),"")</f>
        <v/>
      </c>
      <c r="W98" s="247">
        <f t="shared" si="12"/>
        <v>0.1086998456790126</v>
      </c>
      <c r="X98" s="239">
        <f>IFERROR(_xlfn.XLOOKUP($A98,Input_Raw!$A:$A,Input_Raw!$EN:$EN),"")</f>
        <v>517570</v>
      </c>
      <c r="Y98" s="239">
        <f>IFERROR(_xlfn.XLOOKUP($A98,Input_Raw!$A:$A,Input_Raw!GE:GE),"")</f>
        <v>487549.99999994808</v>
      </c>
      <c r="Z98" s="239"/>
      <c r="AA98" s="239">
        <f>IFERROR(_xlfn.XLOOKUP($A98,Input_Raw!$A:$A,Input_Raw!$GF:$GF),"")</f>
        <v>507150.00000000116</v>
      </c>
      <c r="AB98" s="239">
        <f>IFERROR(_xlfn.XLOOKUP($A98,Input_Raw!$A:$A,Input_Raw!GG:GG),"")</f>
        <v>168.03</v>
      </c>
      <c r="AC98" s="248">
        <f>IFERROR(_xlfn.XLOOKUP($D98,'Modelling New'!$D:$D,'Modelling New'!P:P),"")</f>
        <v>4.5548387096774192</v>
      </c>
      <c r="AD98" s="239">
        <f>IFERROR(_xlfn.XLOOKUP($D98,'Modelling New'!$D:$D,'Modelling New'!$T:$T)*1000,"")</f>
        <v>732916.6376383407</v>
      </c>
      <c r="AE98" s="249">
        <f>IFERROR(_xlfn.XLOOKUP($D98,'Modelling New'!$D:$D,'Modelling New'!$O:$O),"")</f>
        <v>0.82772356020954152</v>
      </c>
      <c r="AF98" s="249">
        <f>IFERROR(_xlfn.XLOOKUP($D98,'Modelling New'!$D:$D,'Modelling New'!W:W),"")</f>
        <v>0.15708947137310114</v>
      </c>
      <c r="AG98" s="249">
        <f>IFERROR(_xlfn.XLOOKUP($D98,'Modelling New'!$D:$D,'Modelling New'!$AE:$AE),"")</f>
        <v>0.995</v>
      </c>
      <c r="AH98" s="249">
        <f>IFERROR(_xlfn.XLOOKUP($D98,'Modelling New'!$D:$D,'Modelling New'!$AF:$AF),"")</f>
        <v>0.995</v>
      </c>
      <c r="AI98" s="240"/>
      <c r="AJ98" s="240"/>
      <c r="AK98" s="240"/>
      <c r="AL98" s="240"/>
      <c r="AM98" s="240"/>
      <c r="AN98" s="250"/>
      <c r="AO98" s="247"/>
      <c r="AP98" s="247"/>
      <c r="AQ98" s="247"/>
      <c r="AR98" s="239">
        <f>_xlfn.XLOOKUP($D98,'Modelling New'!$D:$D,'Modelling New'!$N:$N)</f>
        <v>194.4</v>
      </c>
      <c r="AS98" s="239">
        <f t="shared" si="13"/>
        <v>633497.85299573245</v>
      </c>
    </row>
    <row r="99" spans="1:45">
      <c r="A99" s="238">
        <f t="shared" si="14"/>
        <v>45842</v>
      </c>
      <c r="B99" s="239">
        <f>YEAR(Daily_KPI[[#This Row],[Date]])+IF(MONTH(Daily_KPI[[#This Row],[Date]])&gt;=4,1,0)</f>
        <v>2026</v>
      </c>
      <c r="C99" s="240">
        <f>YEAR(Daily_KPI[[#This Row],[Date]])</f>
        <v>2025</v>
      </c>
      <c r="D99" s="241">
        <f>Daily_KPI[[#This Row],[Date]]-DAY(Daily_KPI[[#This Row],[Date]])+1</f>
        <v>45839</v>
      </c>
      <c r="E99" s="240">
        <f t="shared" si="10"/>
        <v>31</v>
      </c>
      <c r="F99" s="242">
        <f>IFERROR(_xlfn.XLOOKUP($A99,Input_Raw!$A:$A,Input_Raw!$GD:$GD),"")</f>
        <v>12.133333333333333</v>
      </c>
      <c r="G99" s="243">
        <f>IFERROR(_xlfn.XLOOKUP($A99,Input_Raw!$A:$A,Input_Raw!EQ:EQ),"")</f>
        <v>4.0913346612392596</v>
      </c>
      <c r="H99" s="243">
        <f>IFERROR(_xlfn.XLOOKUP($A99,Input_Raw!$A:$A,Input_Raw!ER:ER),"")</f>
        <v>0.73236242786069639</v>
      </c>
      <c r="I99" s="243">
        <f>IFERROR(_xlfn.XLOOKUP($A99,Input_Raw!$A:$A,Input_Raw!EO:EO),"")</f>
        <v>4.1684583015922003</v>
      </c>
      <c r="J99" s="243">
        <f>IFERROR(_xlfn.XLOOKUP($A99,Input_Raw!$A:$A,Input_Raw!EP:EP),"")</f>
        <v>0.77553212121212112</v>
      </c>
      <c r="K99" s="243">
        <f>IFERROR(_xlfn.XLOOKUP($A99,Input_Raw!$A:$A,Input_Raw!$DR:$DR),"")</f>
        <v>26.05</v>
      </c>
      <c r="L99" s="243">
        <f>IFERROR(_xlfn.XLOOKUP($A99,Input_Raw!$A:$A,Input_Raw!$DT:$DT),"")</f>
        <v>40.130000000000003</v>
      </c>
      <c r="M99" s="243">
        <f>IFERROR(_xlfn.XLOOKUP($A99,Input_Raw!$A:$A,Input_Raw!$DZ:$DZ),"")</f>
        <v>7.4</v>
      </c>
      <c r="N99" s="243">
        <f>IFERROR(_xlfn.XLOOKUP($A99,Input_Raw!$A:$A,Input_Raw!$EB:$EB),"")</f>
        <v>13.1</v>
      </c>
      <c r="O99" s="244">
        <f>IFERROR(1-SUMIF(Plant_BD!$B:$B,$A99,Plant_BD!$AL:$AL)/($AA99+SUMIF(Plant_BD!$B:$B,$A99,Plant_BD!$AL:$AL)),"")</f>
        <v>0.95346218796778359</v>
      </c>
      <c r="P99" s="244"/>
      <c r="Q99" s="245"/>
      <c r="R99" s="244">
        <f>IFERROR(1-SUMIF(Grid_BD!$B:$B,$A99,Grid_BD!$W:$W)/($AA99+SUMIF(Grid_BD!$B:$B,$A99,Grid_BD!$W:$W)),"")</f>
        <v>1</v>
      </c>
      <c r="S99" s="240"/>
      <c r="T99" s="245"/>
      <c r="U99" s="246">
        <f t="shared" si="11"/>
        <v>0.78830591930189953</v>
      </c>
      <c r="V99" s="246" t="str">
        <f>IFERROR(_xlfn.XLOOKUP($A99,Input_Raw!$A:$A,Input_Raw!$GL:$GL),"")</f>
        <v/>
      </c>
      <c r="W99" s="247">
        <f t="shared" si="12"/>
        <v>0.11834490740740641</v>
      </c>
      <c r="X99" s="239">
        <f>IFERROR(_xlfn.XLOOKUP($A99,Input_Raw!$A:$A,Input_Raw!$EN:$EN),"")</f>
        <v>570990</v>
      </c>
      <c r="Y99" s="239">
        <f>IFERROR(_xlfn.XLOOKUP($A99,Input_Raw!$A:$A,Input_Raw!GE:GE),"")</f>
        <v>568950.00000003085</v>
      </c>
      <c r="Z99" s="239"/>
      <c r="AA99" s="239">
        <f>IFERROR(_xlfn.XLOOKUP($A99,Input_Raw!$A:$A,Input_Raw!$GF:$GF),"")</f>
        <v>552149.99999999534</v>
      </c>
      <c r="AB99" s="239">
        <f>IFERROR(_xlfn.XLOOKUP($A99,Input_Raw!$A:$A,Input_Raw!GG:GG),"")</f>
        <v>168.03</v>
      </c>
      <c r="AC99" s="248">
        <f>IFERROR(_xlfn.XLOOKUP($D99,'Modelling New'!$D:$D,'Modelling New'!P:P),"")</f>
        <v>4.5548387096774192</v>
      </c>
      <c r="AD99" s="239">
        <f>IFERROR(_xlfn.XLOOKUP($D99,'Modelling New'!$D:$D,'Modelling New'!$T:$T)*1000,"")</f>
        <v>732916.6376383407</v>
      </c>
      <c r="AE99" s="249">
        <f>IFERROR(_xlfn.XLOOKUP($D99,'Modelling New'!$D:$D,'Modelling New'!$O:$O),"")</f>
        <v>0.82772356020954152</v>
      </c>
      <c r="AF99" s="249">
        <f>IFERROR(_xlfn.XLOOKUP($D99,'Modelling New'!$D:$D,'Modelling New'!W:W),"")</f>
        <v>0.15708947137310114</v>
      </c>
      <c r="AG99" s="249">
        <f>IFERROR(_xlfn.XLOOKUP($D99,'Modelling New'!$D:$D,'Modelling New'!$AE:$AE),"")</f>
        <v>0.995</v>
      </c>
      <c r="AH99" s="249">
        <f>IFERROR(_xlfn.XLOOKUP($D99,'Modelling New'!$D:$D,'Modelling New'!$AF:$AF),"")</f>
        <v>0.995</v>
      </c>
      <c r="AI99" s="240"/>
      <c r="AJ99" s="240"/>
      <c r="AK99" s="240"/>
      <c r="AL99" s="240"/>
      <c r="AM99" s="240"/>
      <c r="AN99" s="250"/>
      <c r="AO99" s="247"/>
      <c r="AP99" s="247"/>
      <c r="AQ99" s="247"/>
      <c r="AR99" s="239">
        <f>_xlfn.XLOOKUP($D99,'Modelling New'!$D:$D,'Modelling New'!$N:$N)</f>
        <v>194.4</v>
      </c>
      <c r="AS99" s="239">
        <f t="shared" si="13"/>
        <v>633497.85299573245</v>
      </c>
    </row>
    <row r="100" spans="1:45">
      <c r="A100" s="238">
        <f t="shared" si="14"/>
        <v>45843</v>
      </c>
      <c r="B100" s="239">
        <f>YEAR(Daily_KPI[[#This Row],[Date]])+IF(MONTH(Daily_KPI[[#This Row],[Date]])&gt;=4,1,0)</f>
        <v>2026</v>
      </c>
      <c r="C100" s="240">
        <f>YEAR(Daily_KPI[[#This Row],[Date]])</f>
        <v>2025</v>
      </c>
      <c r="D100" s="241">
        <f>Daily_KPI[[#This Row],[Date]]-DAY(Daily_KPI[[#This Row],[Date]])+1</f>
        <v>45839</v>
      </c>
      <c r="E100" s="240">
        <f t="shared" si="10"/>
        <v>31</v>
      </c>
      <c r="F100" s="242">
        <f>IFERROR(_xlfn.XLOOKUP($A100,Input_Raw!$A:$A,Input_Raw!$GD:$GD),"")</f>
        <v>12.05</v>
      </c>
      <c r="G100" s="243">
        <f>IFERROR(_xlfn.XLOOKUP($A100,Input_Raw!$A:$A,Input_Raw!EQ:EQ),"")</f>
        <v>4.0516818964606021</v>
      </c>
      <c r="H100" s="243">
        <f>IFERROR(_xlfn.XLOOKUP($A100,Input_Raw!$A:$A,Input_Raw!ER:ER),"")</f>
        <v>0.68258571190337869</v>
      </c>
      <c r="I100" s="243">
        <f>IFERROR(_xlfn.XLOOKUP($A100,Input_Raw!$A:$A,Input_Raw!EO:EO),"")</f>
        <v>4.086838867530644</v>
      </c>
      <c r="J100" s="243">
        <f>IFERROR(_xlfn.XLOOKUP($A100,Input_Raw!$A:$A,Input_Raw!EP:EP),"")</f>
        <v>0.74454462344827588</v>
      </c>
      <c r="K100" s="243">
        <f>IFERROR(_xlfn.XLOOKUP($A100,Input_Raw!$A:$A,Input_Raw!$DR:$DR),"")</f>
        <v>25.516146408839749</v>
      </c>
      <c r="L100" s="243">
        <f>IFERROR(_xlfn.XLOOKUP($A100,Input_Raw!$A:$A,Input_Raw!$DT:$DT),"")</f>
        <v>39.421342651933664</v>
      </c>
      <c r="M100" s="243">
        <f>IFERROR(_xlfn.XLOOKUP($A100,Input_Raw!$A:$A,Input_Raw!$DZ:$DZ),"")</f>
        <v>6.9</v>
      </c>
      <c r="N100" s="243">
        <f>IFERROR(_xlfn.XLOOKUP($A100,Input_Raw!$A:$A,Input_Raw!$EB:$EB),"")</f>
        <v>14.4</v>
      </c>
      <c r="O100" s="244">
        <f>IFERROR(1-SUMIF(Plant_BD!$B:$B,$A100,Plant_BD!$AL:$AL)/($AA100+SUMIF(Plant_BD!$B:$B,$A100,Plant_BD!$AL:$AL)),"")</f>
        <v>0.95443858885062693</v>
      </c>
      <c r="P100" s="244"/>
      <c r="Q100" s="245"/>
      <c r="R100" s="244">
        <f>IFERROR(1-SUMIF(Grid_BD!$B:$B,$A100,Grid_BD!$W:$W)/($AA100+SUMIF(Grid_BD!$B:$B,$A100,Grid_BD!$W:$W)),"")</f>
        <v>1</v>
      </c>
      <c r="S100" s="240"/>
      <c r="T100" s="245"/>
      <c r="U100" s="246">
        <f t="shared" si="11"/>
        <v>0.79389230016431667</v>
      </c>
      <c r="V100" s="246" t="str">
        <f>IFERROR(_xlfn.XLOOKUP($A100,Input_Raw!$A:$A,Input_Raw!$GL:$GL),"")</f>
        <v/>
      </c>
      <c r="W100" s="247">
        <f t="shared" si="12"/>
        <v>0.11684992283950628</v>
      </c>
      <c r="X100" s="239">
        <f>IFERROR(_xlfn.XLOOKUP($A100,Input_Raw!$A:$A,Input_Raw!$EN:$EN),"")</f>
        <v>556232</v>
      </c>
      <c r="Y100" s="239">
        <f>IFERROR(_xlfn.XLOOKUP($A100,Input_Raw!$A:$A,Input_Raw!GE:GE),"")</f>
        <v>539174.99999997497</v>
      </c>
      <c r="Z100" s="239"/>
      <c r="AA100" s="239">
        <f>IFERROR(_xlfn.XLOOKUP($A100,Input_Raw!$A:$A,Input_Raw!$GF:$GF),"")</f>
        <v>545175.00000000047</v>
      </c>
      <c r="AB100" s="239">
        <f>IFERROR(_xlfn.XLOOKUP($A100,Input_Raw!$A:$A,Input_Raw!GG:GG),"")</f>
        <v>168.03</v>
      </c>
      <c r="AC100" s="248">
        <f>IFERROR(_xlfn.XLOOKUP($D100,'Modelling New'!$D:$D,'Modelling New'!P:P),"")</f>
        <v>4.5548387096774192</v>
      </c>
      <c r="AD100" s="239">
        <f>IFERROR(_xlfn.XLOOKUP($D100,'Modelling New'!$D:$D,'Modelling New'!$T:$T)*1000,"")</f>
        <v>732916.6376383407</v>
      </c>
      <c r="AE100" s="249">
        <f>IFERROR(_xlfn.XLOOKUP($D100,'Modelling New'!$D:$D,'Modelling New'!$O:$O),"")</f>
        <v>0.82772356020954152</v>
      </c>
      <c r="AF100" s="249">
        <f>IFERROR(_xlfn.XLOOKUP($D100,'Modelling New'!$D:$D,'Modelling New'!W:W),"")</f>
        <v>0.15708947137310114</v>
      </c>
      <c r="AG100" s="249">
        <f>IFERROR(_xlfn.XLOOKUP($D100,'Modelling New'!$D:$D,'Modelling New'!$AE:$AE),"")</f>
        <v>0.995</v>
      </c>
      <c r="AH100" s="249">
        <f>IFERROR(_xlfn.XLOOKUP($D100,'Modelling New'!$D:$D,'Modelling New'!$AF:$AF),"")</f>
        <v>0.995</v>
      </c>
      <c r="AI100" s="240"/>
      <c r="AJ100" s="240"/>
      <c r="AK100" s="240"/>
      <c r="AL100" s="240"/>
      <c r="AM100" s="240"/>
      <c r="AN100" s="250"/>
      <c r="AO100" s="247"/>
      <c r="AP100" s="247"/>
      <c r="AQ100" s="247"/>
      <c r="AR100" s="239">
        <f>_xlfn.XLOOKUP($D100,'Modelling New'!$D:$D,'Modelling New'!$N:$N)</f>
        <v>194.4</v>
      </c>
      <c r="AS100" s="239">
        <f t="shared" si="13"/>
        <v>633497.85299573245</v>
      </c>
    </row>
    <row r="101" spans="1:45">
      <c r="A101" s="238">
        <f t="shared" si="14"/>
        <v>45844</v>
      </c>
      <c r="B101" s="239">
        <f>YEAR(Daily_KPI[[#This Row],[Date]])+IF(MONTH(Daily_KPI[[#This Row],[Date]])&gt;=4,1,0)</f>
        <v>2026</v>
      </c>
      <c r="C101" s="240">
        <f>YEAR(Daily_KPI[[#This Row],[Date]])</f>
        <v>2025</v>
      </c>
      <c r="D101" s="241">
        <f>Daily_KPI[[#This Row],[Date]]-DAY(Daily_KPI[[#This Row],[Date]])+1</f>
        <v>45839</v>
      </c>
      <c r="E101" s="240">
        <f t="shared" si="10"/>
        <v>31</v>
      </c>
      <c r="F101" s="242">
        <f>IFERROR(_xlfn.XLOOKUP($A101,Input_Raw!$A:$A,Input_Raw!$GD:$GD),"")</f>
        <v>11.983333333333334</v>
      </c>
      <c r="G101" s="243">
        <f>IFERROR(_xlfn.XLOOKUP($A101,Input_Raw!$A:$A,Input_Raw!EQ:EQ),"")</f>
        <v>3.7318947163530543</v>
      </c>
      <c r="H101" s="243">
        <f>IFERROR(_xlfn.XLOOKUP($A101,Input_Raw!$A:$A,Input_Raw!ER:ER),"")</f>
        <v>0.65705703044282859</v>
      </c>
      <c r="I101" s="243">
        <f>IFERROR(_xlfn.XLOOKUP($A101,Input_Raw!$A:$A,Input_Raw!EO:EO),"")</f>
        <v>3.8990129784989258</v>
      </c>
      <c r="J101" s="243">
        <f>IFERROR(_xlfn.XLOOKUP($A101,Input_Raw!$A:$A,Input_Raw!EP:EP),"")</f>
        <v>0.71384608887349887</v>
      </c>
      <c r="K101" s="243">
        <f>IFERROR(_xlfn.XLOOKUP($A101,Input_Raw!$A:$A,Input_Raw!$DR:$DR),"")</f>
        <v>25.720680555555528</v>
      </c>
      <c r="L101" s="243">
        <f>IFERROR(_xlfn.XLOOKUP($A101,Input_Raw!$A:$A,Input_Raw!$DT:$DT),"")</f>
        <v>38.411989472222217</v>
      </c>
      <c r="M101" s="243">
        <f>IFERROR(_xlfn.XLOOKUP($A101,Input_Raw!$A:$A,Input_Raw!$DZ:$DZ),"")</f>
        <v>8.3000000000000007</v>
      </c>
      <c r="N101" s="243">
        <f>IFERROR(_xlfn.XLOOKUP($A101,Input_Raw!$A:$A,Input_Raw!$EB:$EB),"")</f>
        <v>14.7</v>
      </c>
      <c r="O101" s="244">
        <f>IFERROR(1-SUMIF(Plant_BD!$B:$B,$A101,Plant_BD!$AL:$AL)/($AA101+SUMIF(Plant_BD!$B:$B,$A101,Plant_BD!$AL:$AL)),"")</f>
        <v>0.95245964665280325</v>
      </c>
      <c r="P101" s="244"/>
      <c r="Q101" s="245"/>
      <c r="R101" s="244">
        <f>IFERROR(1-SUMIF(Grid_BD!$B:$B,$A101,Grid_BD!$W:$W)/($AA101+SUMIF(Grid_BD!$B:$B,$A101,Grid_BD!$W:$W)),"")</f>
        <v>1</v>
      </c>
      <c r="S101" s="240"/>
      <c r="T101" s="245"/>
      <c r="U101" s="246">
        <f t="shared" si="11"/>
        <v>0.83557053872319964</v>
      </c>
      <c r="V101" s="246" t="str">
        <f>IFERROR(_xlfn.XLOOKUP($A101,Input_Raw!$A:$A,Input_Raw!$GL:$GL),"")</f>
        <v/>
      </c>
      <c r="W101" s="247">
        <f t="shared" si="12"/>
        <v>0.11733217592592762</v>
      </c>
      <c r="X101" s="239">
        <f>IFERROR(_xlfn.XLOOKUP($A101,Input_Raw!$A:$A,Input_Raw!$EN:$EN),"")</f>
        <v>562018</v>
      </c>
      <c r="Y101" s="239">
        <f>IFERROR(_xlfn.XLOOKUP($A101,Input_Raw!$A:$A,Input_Raw!GE:GE),"")</f>
        <v>532825.00000001665</v>
      </c>
      <c r="Z101" s="239"/>
      <c r="AA101" s="239">
        <f>IFERROR(_xlfn.XLOOKUP($A101,Input_Raw!$A:$A,Input_Raw!$GF:$GF),"")</f>
        <v>547425.00000000792</v>
      </c>
      <c r="AB101" s="239">
        <f>IFERROR(_xlfn.XLOOKUP($A101,Input_Raw!$A:$A,Input_Raw!GG:GG),"")</f>
        <v>168.03</v>
      </c>
      <c r="AC101" s="248">
        <f>IFERROR(_xlfn.XLOOKUP($D101,'Modelling New'!$D:$D,'Modelling New'!P:P),"")</f>
        <v>4.5548387096774192</v>
      </c>
      <c r="AD101" s="239">
        <f>IFERROR(_xlfn.XLOOKUP($D101,'Modelling New'!$D:$D,'Modelling New'!$T:$T)*1000,"")</f>
        <v>732916.6376383407</v>
      </c>
      <c r="AE101" s="249">
        <f>IFERROR(_xlfn.XLOOKUP($D101,'Modelling New'!$D:$D,'Modelling New'!$O:$O),"")</f>
        <v>0.82772356020954152</v>
      </c>
      <c r="AF101" s="249">
        <f>IFERROR(_xlfn.XLOOKUP($D101,'Modelling New'!$D:$D,'Modelling New'!W:W),"")</f>
        <v>0.15708947137310114</v>
      </c>
      <c r="AG101" s="249">
        <f>IFERROR(_xlfn.XLOOKUP($D101,'Modelling New'!$D:$D,'Modelling New'!$AE:$AE),"")</f>
        <v>0.995</v>
      </c>
      <c r="AH101" s="249">
        <f>IFERROR(_xlfn.XLOOKUP($D101,'Modelling New'!$D:$D,'Modelling New'!$AF:$AF),"")</f>
        <v>0.995</v>
      </c>
      <c r="AI101" s="240"/>
      <c r="AJ101" s="240"/>
      <c r="AK101" s="240"/>
      <c r="AL101" s="240"/>
      <c r="AM101" s="240"/>
      <c r="AN101" s="250"/>
      <c r="AO101" s="247"/>
      <c r="AP101" s="247"/>
      <c r="AQ101" s="247"/>
      <c r="AR101" s="239">
        <f>_xlfn.XLOOKUP($D101,'Modelling New'!$D:$D,'Modelling New'!$N:$N)</f>
        <v>194.4</v>
      </c>
      <c r="AS101" s="239">
        <f t="shared" si="13"/>
        <v>633497.85299573245</v>
      </c>
    </row>
    <row r="102" spans="1:45">
      <c r="A102" s="238">
        <f t="shared" si="14"/>
        <v>45845</v>
      </c>
      <c r="B102" s="239">
        <f>YEAR(Daily_KPI[[#This Row],[Date]])+IF(MONTH(Daily_KPI[[#This Row],[Date]])&gt;=4,1,0)</f>
        <v>2026</v>
      </c>
      <c r="C102" s="240">
        <f>YEAR(Daily_KPI[[#This Row],[Date]])</f>
        <v>2025</v>
      </c>
      <c r="D102" s="241">
        <f>Daily_KPI[[#This Row],[Date]]-DAY(Daily_KPI[[#This Row],[Date]])+1</f>
        <v>45839</v>
      </c>
      <c r="E102" s="240">
        <f t="shared" si="10"/>
        <v>31</v>
      </c>
      <c r="F102" s="242">
        <f>IFERROR(_xlfn.XLOOKUP($A102,Input_Raw!$A:$A,Input_Raw!$GD:$GD),"")</f>
        <v>12.016666666666664</v>
      </c>
      <c r="G102" s="243">
        <f>IFERROR(_xlfn.XLOOKUP($A102,Input_Raw!$A:$A,Input_Raw!EQ:EQ),"")</f>
        <v>4.3697579115390033</v>
      </c>
      <c r="H102" s="243">
        <f>IFERROR(_xlfn.XLOOKUP($A102,Input_Raw!$A:$A,Input_Raw!ER:ER),"")</f>
        <v>0.78071818823753913</v>
      </c>
      <c r="I102" s="243">
        <f>IFERROR(_xlfn.XLOOKUP($A102,Input_Raw!$A:$A,Input_Raw!EO:EO),"")</f>
        <v>4.638409339489332</v>
      </c>
      <c r="J102" s="243">
        <f>IFERROR(_xlfn.XLOOKUP($A102,Input_Raw!$A:$A,Input_Raw!EP:EP),"")</f>
        <v>0.82714486998616932</v>
      </c>
      <c r="K102" s="243">
        <f>IFERROR(_xlfn.XLOOKUP($A102,Input_Raw!$A:$A,Input_Raw!$DR:$DR),"")</f>
        <v>26.601759002770034</v>
      </c>
      <c r="L102" s="243">
        <f>IFERROR(_xlfn.XLOOKUP($A102,Input_Raw!$A:$A,Input_Raw!$DT:$DT),"")</f>
        <v>40.941975761772866</v>
      </c>
      <c r="M102" s="243">
        <f>IFERROR(_xlfn.XLOOKUP($A102,Input_Raw!$A:$A,Input_Raw!$DZ:$DZ),"")</f>
        <v>8.5</v>
      </c>
      <c r="N102" s="243">
        <f>IFERROR(_xlfn.XLOOKUP($A102,Input_Raw!$A:$A,Input_Raw!$EB:$EB),"")</f>
        <v>14.5</v>
      </c>
      <c r="O102" s="244">
        <f>IFERROR(1-SUMIF(Plant_BD!$B:$B,$A102,Plant_BD!$AL:$AL)/($AA102+SUMIF(Plant_BD!$B:$B,$A102,Plant_BD!$AL:$AL)),"")</f>
        <v>0.9514961837333209</v>
      </c>
      <c r="P102" s="244"/>
      <c r="Q102" s="245"/>
      <c r="R102" s="244">
        <f>IFERROR(1-SUMIF(Grid_BD!$B:$B,$A102,Grid_BD!$W:$W)/($AA102+SUMIF(Grid_BD!$B:$B,$A102,Grid_BD!$W:$W)),"")</f>
        <v>1</v>
      </c>
      <c r="S102" s="240"/>
      <c r="T102" s="245"/>
      <c r="U102" s="246">
        <f t="shared" si="11"/>
        <v>0.82853052789022641</v>
      </c>
      <c r="V102" s="246" t="str">
        <f>IFERROR(_xlfn.XLOOKUP($A102,Input_Raw!$A:$A,Input_Raw!$GL:$GL),"")</f>
        <v/>
      </c>
      <c r="W102" s="247">
        <f t="shared" si="12"/>
        <v>0.13840663580246729</v>
      </c>
      <c r="X102" s="239">
        <f>IFERROR(_xlfn.XLOOKUP($A102,Input_Raw!$A:$A,Input_Raw!$EN:$EN),"")</f>
        <v>666142</v>
      </c>
      <c r="Y102" s="239">
        <f>IFERROR(_xlfn.XLOOKUP($A102,Input_Raw!$A:$A,Input_Raw!GE:GE),"")</f>
        <v>635349.99999997206</v>
      </c>
      <c r="Z102" s="239"/>
      <c r="AA102" s="239">
        <f>IFERROR(_xlfn.XLOOKUP($A102,Input_Raw!$A:$A,Input_Raw!$GF:$GF),"")</f>
        <v>645749.99999999139</v>
      </c>
      <c r="AB102" s="239">
        <f>IFERROR(_xlfn.XLOOKUP($A102,Input_Raw!$A:$A,Input_Raw!GG:GG),"")</f>
        <v>168.03</v>
      </c>
      <c r="AC102" s="248">
        <f>IFERROR(_xlfn.XLOOKUP($D102,'Modelling New'!$D:$D,'Modelling New'!P:P),"")</f>
        <v>4.5548387096774192</v>
      </c>
      <c r="AD102" s="239">
        <f>IFERROR(_xlfn.XLOOKUP($D102,'Modelling New'!$D:$D,'Modelling New'!$T:$T)*1000,"")</f>
        <v>732916.6376383407</v>
      </c>
      <c r="AE102" s="249">
        <f>IFERROR(_xlfn.XLOOKUP($D102,'Modelling New'!$D:$D,'Modelling New'!$O:$O),"")</f>
        <v>0.82772356020954152</v>
      </c>
      <c r="AF102" s="249">
        <f>IFERROR(_xlfn.XLOOKUP($D102,'Modelling New'!$D:$D,'Modelling New'!W:W),"")</f>
        <v>0.15708947137310114</v>
      </c>
      <c r="AG102" s="249">
        <f>IFERROR(_xlfn.XLOOKUP($D102,'Modelling New'!$D:$D,'Modelling New'!$AE:$AE),"")</f>
        <v>0.995</v>
      </c>
      <c r="AH102" s="249">
        <f>IFERROR(_xlfn.XLOOKUP($D102,'Modelling New'!$D:$D,'Modelling New'!$AF:$AF),"")</f>
        <v>0.995</v>
      </c>
      <c r="AI102" s="240"/>
      <c r="AJ102" s="240"/>
      <c r="AK102" s="240"/>
      <c r="AL102" s="240"/>
      <c r="AM102" s="240"/>
      <c r="AN102" s="250"/>
      <c r="AO102" s="247"/>
      <c r="AP102" s="247"/>
      <c r="AQ102" s="247"/>
      <c r="AR102" s="239">
        <f>_xlfn.XLOOKUP($D102,'Modelling New'!$D:$D,'Modelling New'!$N:$N)</f>
        <v>194.4</v>
      </c>
      <c r="AS102" s="239">
        <f t="shared" si="13"/>
        <v>633497.85299573245</v>
      </c>
    </row>
    <row r="103" spans="1:45">
      <c r="A103" s="238">
        <f t="shared" si="14"/>
        <v>45846</v>
      </c>
      <c r="B103" s="239">
        <f>YEAR(Daily_KPI[[#This Row],[Date]])+IF(MONTH(Daily_KPI[[#This Row],[Date]])&gt;=4,1,0)</f>
        <v>2026</v>
      </c>
      <c r="C103" s="240">
        <f>YEAR(Daily_KPI[[#This Row],[Date]])</f>
        <v>2025</v>
      </c>
      <c r="D103" s="241">
        <f>Daily_KPI[[#This Row],[Date]]-DAY(Daily_KPI[[#This Row],[Date]])+1</f>
        <v>45839</v>
      </c>
      <c r="E103" s="240">
        <f t="shared" si="10"/>
        <v>31</v>
      </c>
      <c r="F103" s="242">
        <f>IFERROR(_xlfn.XLOOKUP($A103,Input_Raw!$A:$A,Input_Raw!$GD:$GD),"")</f>
        <v>12.133333333333333</v>
      </c>
      <c r="G103" s="243">
        <f>IFERROR(_xlfn.XLOOKUP($A103,Input_Raw!$A:$A,Input_Raw!EQ:EQ),"")</f>
        <v>3.5936943490821864</v>
      </c>
      <c r="H103" s="243">
        <f>IFERROR(_xlfn.XLOOKUP($A103,Input_Raw!$A:$A,Input_Raw!ER:ER),"")</f>
        <v>0.62327365820539837</v>
      </c>
      <c r="I103" s="243">
        <f>IFERROR(_xlfn.XLOOKUP($A103,Input_Raw!$A:$A,Input_Raw!EO:EO),"")</f>
        <v>3.8090812922135364</v>
      </c>
      <c r="J103" s="243">
        <f>IFERROR(_xlfn.XLOOKUP($A103,Input_Raw!$A:$A,Input_Raw!EP:EP),"")</f>
        <v>0.68697581301369837</v>
      </c>
      <c r="K103" s="243">
        <f>IFERROR(_xlfn.XLOOKUP($A103,Input_Raw!$A:$A,Input_Raw!$DR:$DR),"")</f>
        <v>24.868271604938258</v>
      </c>
      <c r="L103" s="243">
        <f>IFERROR(_xlfn.XLOOKUP($A103,Input_Raw!$A:$A,Input_Raw!$DT:$DT),"")</f>
        <v>37.859940521262054</v>
      </c>
      <c r="M103" s="243">
        <f>IFERROR(_xlfn.XLOOKUP($A103,Input_Raw!$A:$A,Input_Raw!$DZ:$DZ),"")</f>
        <v>6.9</v>
      </c>
      <c r="N103" s="243">
        <f>IFERROR(_xlfn.XLOOKUP($A103,Input_Raw!$A:$A,Input_Raw!$EB:$EB),"")</f>
        <v>11.9</v>
      </c>
      <c r="O103" s="244">
        <f>IFERROR(1-SUMIF(Plant_BD!$B:$B,$A103,Plant_BD!$AL:$AL)/($AA103+SUMIF(Plant_BD!$B:$B,$A103,Plant_BD!$AL:$AL)),"")</f>
        <v>0.9521330274542068</v>
      </c>
      <c r="P103" s="244"/>
      <c r="Q103" s="245"/>
      <c r="R103" s="244">
        <f>IFERROR(1-SUMIF(Grid_BD!$B:$B,$A103,Grid_BD!$W:$W)/($AA103+SUMIF(Grid_BD!$B:$B,$A103,Grid_BD!$W:$W)),"")</f>
        <v>1</v>
      </c>
      <c r="S103" s="240"/>
      <c r="T103" s="245"/>
      <c r="U103" s="246">
        <f t="shared" si="11"/>
        <v>0.82365954946998321</v>
      </c>
      <c r="V103" s="246" t="str">
        <f>IFERROR(_xlfn.XLOOKUP($A103,Input_Raw!$A:$A,Input_Raw!$GL:$GL),"")</f>
        <v/>
      </c>
      <c r="W103" s="247">
        <f t="shared" si="12"/>
        <v>0.11299189814814969</v>
      </c>
      <c r="X103" s="239">
        <f>IFERROR(_xlfn.XLOOKUP($A103,Input_Raw!$A:$A,Input_Raw!$EN:$EN),"")</f>
        <v>540300</v>
      </c>
      <c r="Y103" s="239">
        <f>IFERROR(_xlfn.XLOOKUP($A103,Input_Raw!$A:$A,Input_Raw!GE:GE),"")</f>
        <v>515175.00000006182</v>
      </c>
      <c r="Z103" s="239"/>
      <c r="AA103" s="239">
        <f>IFERROR(_xlfn.XLOOKUP($A103,Input_Raw!$A:$A,Input_Raw!$GF:$GF),"")</f>
        <v>527175.00000000722</v>
      </c>
      <c r="AB103" s="239">
        <f>IFERROR(_xlfn.XLOOKUP($A103,Input_Raw!$A:$A,Input_Raw!GG:GG),"")</f>
        <v>168.03</v>
      </c>
      <c r="AC103" s="248">
        <f>IFERROR(_xlfn.XLOOKUP($D103,'Modelling New'!$D:$D,'Modelling New'!P:P),"")</f>
        <v>4.5548387096774192</v>
      </c>
      <c r="AD103" s="239">
        <f>IFERROR(_xlfn.XLOOKUP($D103,'Modelling New'!$D:$D,'Modelling New'!$T:$T)*1000,"")</f>
        <v>732916.6376383407</v>
      </c>
      <c r="AE103" s="249">
        <f>IFERROR(_xlfn.XLOOKUP($D103,'Modelling New'!$D:$D,'Modelling New'!$O:$O),"")</f>
        <v>0.82772356020954152</v>
      </c>
      <c r="AF103" s="249">
        <f>IFERROR(_xlfn.XLOOKUP($D103,'Modelling New'!$D:$D,'Modelling New'!W:W),"")</f>
        <v>0.15708947137310114</v>
      </c>
      <c r="AG103" s="249">
        <f>IFERROR(_xlfn.XLOOKUP($D103,'Modelling New'!$D:$D,'Modelling New'!$AE:$AE),"")</f>
        <v>0.995</v>
      </c>
      <c r="AH103" s="249">
        <f>IFERROR(_xlfn.XLOOKUP($D103,'Modelling New'!$D:$D,'Modelling New'!$AF:$AF),"")</f>
        <v>0.995</v>
      </c>
      <c r="AI103" s="240"/>
      <c r="AJ103" s="240"/>
      <c r="AK103" s="240"/>
      <c r="AL103" s="240"/>
      <c r="AM103" s="240"/>
      <c r="AN103" s="250"/>
      <c r="AO103" s="247"/>
      <c r="AP103" s="247"/>
      <c r="AQ103" s="247"/>
      <c r="AR103" s="239">
        <f>_xlfn.XLOOKUP($D103,'Modelling New'!$D:$D,'Modelling New'!$N:$N)</f>
        <v>194.4</v>
      </c>
      <c r="AS103" s="239">
        <f t="shared" si="13"/>
        <v>633497.85299573245</v>
      </c>
    </row>
    <row r="104" spans="1:45">
      <c r="A104" s="238">
        <f t="shared" si="14"/>
        <v>45847</v>
      </c>
      <c r="B104" s="239">
        <f>YEAR(Daily_KPI[[#This Row],[Date]])+IF(MONTH(Daily_KPI[[#This Row],[Date]])&gt;=4,1,0)</f>
        <v>2026</v>
      </c>
      <c r="C104" s="240">
        <f>YEAR(Daily_KPI[[#This Row],[Date]])</f>
        <v>2025</v>
      </c>
      <c r="D104" s="241">
        <f>Daily_KPI[[#This Row],[Date]]-DAY(Daily_KPI[[#This Row],[Date]])+1</f>
        <v>45839</v>
      </c>
      <c r="E104" s="240">
        <f t="shared" si="10"/>
        <v>31</v>
      </c>
      <c r="F104" s="242">
        <f>IFERROR(_xlfn.XLOOKUP($A104,Input_Raw!$A:$A,Input_Raw!$GD:$GD),"")</f>
        <v>12.183333333333335</v>
      </c>
      <c r="G104" s="243">
        <f>IFERROR(_xlfn.XLOOKUP($A104,Input_Raw!$A:$A,Input_Raw!EQ:EQ),"")</f>
        <v>5.1248845019209863</v>
      </c>
      <c r="H104" s="243">
        <f>IFERROR(_xlfn.XLOOKUP($A104,Input_Raw!$A:$A,Input_Raw!ER:ER),"")</f>
        <v>0.90450770169626549</v>
      </c>
      <c r="I104" s="243">
        <f>IFERROR(_xlfn.XLOOKUP($A104,Input_Raw!$A:$A,Input_Raw!EO:EO),"")</f>
        <v>4.8575153554375072</v>
      </c>
      <c r="J104" s="243">
        <f>IFERROR(_xlfn.XLOOKUP($A104,Input_Raw!$A:$A,Input_Raw!EP:EP),"")</f>
        <v>0.96473109175774108</v>
      </c>
      <c r="K104" s="243">
        <f>IFERROR(_xlfn.XLOOKUP($A104,Input_Raw!$A:$A,Input_Raw!$DR:$DR),"")</f>
        <v>26.392267759562806</v>
      </c>
      <c r="L104" s="243">
        <f>IFERROR(_xlfn.XLOOKUP($A104,Input_Raw!$A:$A,Input_Raw!$DT:$DT),"")</f>
        <v>43.333132254098388</v>
      </c>
      <c r="M104" s="243">
        <f>IFERROR(_xlfn.XLOOKUP($A104,Input_Raw!$A:$A,Input_Raw!$DZ:$DZ),"")</f>
        <v>6.7</v>
      </c>
      <c r="N104" s="243">
        <f>IFERROR(_xlfn.XLOOKUP($A104,Input_Raw!$A:$A,Input_Raw!$EB:$EB),"")</f>
        <v>12.2</v>
      </c>
      <c r="O104" s="244">
        <f>IFERROR(1-SUMIF(Plant_BD!$B:$B,$A104,Plant_BD!$AL:$AL)/($AA104+SUMIF(Plant_BD!$B:$B,$A104,Plant_BD!$AL:$AL)),"")</f>
        <v>0.95882096437484177</v>
      </c>
      <c r="P104" s="244"/>
      <c r="Q104" s="245"/>
      <c r="R104" s="244">
        <f>IFERROR(1-SUMIF(Grid_BD!$B:$B,$A104,Grid_BD!$W:$W)/($AA104+SUMIF(Grid_BD!$B:$B,$A104,Grid_BD!$W:$W)),"")</f>
        <v>1</v>
      </c>
      <c r="S104" s="240"/>
      <c r="T104" s="245"/>
      <c r="U104" s="246">
        <f t="shared" si="11"/>
        <v>0.75559755529368433</v>
      </c>
      <c r="V104" s="246" t="str">
        <f>IFERROR(_xlfn.XLOOKUP($A104,Input_Raw!$A:$A,Input_Raw!$GL:$GL),"")</f>
        <v/>
      </c>
      <c r="W104" s="247">
        <f t="shared" si="12"/>
        <v>0.13218557098765432</v>
      </c>
      <c r="X104" s="239">
        <f>IFERROR(_xlfn.XLOOKUP($A104,Input_Raw!$A:$A,Input_Raw!$EN:$EN),"")</f>
        <v>631558</v>
      </c>
      <c r="Y104" s="239">
        <f>IFERROR(_xlfn.XLOOKUP($A104,Input_Raw!$A:$A,Input_Raw!GE:GE),"")</f>
        <v>606324.99999995867</v>
      </c>
      <c r="Z104" s="239"/>
      <c r="AA104" s="239">
        <f>IFERROR(_xlfn.XLOOKUP($A104,Input_Raw!$A:$A,Input_Raw!$GF:$GF),"")</f>
        <v>616725</v>
      </c>
      <c r="AB104" s="239">
        <f>IFERROR(_xlfn.XLOOKUP($A104,Input_Raw!$A:$A,Input_Raw!GG:GG),"")</f>
        <v>168.03</v>
      </c>
      <c r="AC104" s="248">
        <f>IFERROR(_xlfn.XLOOKUP($D104,'Modelling New'!$D:$D,'Modelling New'!P:P),"")</f>
        <v>4.5548387096774192</v>
      </c>
      <c r="AD104" s="239">
        <f>IFERROR(_xlfn.XLOOKUP($D104,'Modelling New'!$D:$D,'Modelling New'!$T:$T)*1000,"")</f>
        <v>732916.6376383407</v>
      </c>
      <c r="AE104" s="249">
        <f>IFERROR(_xlfn.XLOOKUP($D104,'Modelling New'!$D:$D,'Modelling New'!$O:$O),"")</f>
        <v>0.82772356020954152</v>
      </c>
      <c r="AF104" s="249">
        <f>IFERROR(_xlfn.XLOOKUP($D104,'Modelling New'!$D:$D,'Modelling New'!W:W),"")</f>
        <v>0.15708947137310114</v>
      </c>
      <c r="AG104" s="249">
        <f>IFERROR(_xlfn.XLOOKUP($D104,'Modelling New'!$D:$D,'Modelling New'!$AE:$AE),"")</f>
        <v>0.995</v>
      </c>
      <c r="AH104" s="249">
        <f>IFERROR(_xlfn.XLOOKUP($D104,'Modelling New'!$D:$D,'Modelling New'!$AF:$AF),"")</f>
        <v>0.995</v>
      </c>
      <c r="AI104" s="240"/>
      <c r="AJ104" s="240"/>
      <c r="AK104" s="240"/>
      <c r="AL104" s="240"/>
      <c r="AM104" s="240"/>
      <c r="AN104" s="250"/>
      <c r="AO104" s="247"/>
      <c r="AP104" s="247"/>
      <c r="AQ104" s="247"/>
      <c r="AR104" s="239">
        <f>_xlfn.XLOOKUP($D104,'Modelling New'!$D:$D,'Modelling New'!$N:$N)</f>
        <v>194.4</v>
      </c>
      <c r="AS104" s="239">
        <f t="shared" si="13"/>
        <v>633497.85299573245</v>
      </c>
    </row>
    <row r="105" spans="1:45">
      <c r="A105" s="238">
        <f t="shared" si="14"/>
        <v>45848</v>
      </c>
      <c r="B105" s="239">
        <f>YEAR(Daily_KPI[[#This Row],[Date]])+IF(MONTH(Daily_KPI[[#This Row],[Date]])&gt;=4,1,0)</f>
        <v>2026</v>
      </c>
      <c r="C105" s="240">
        <f>YEAR(Daily_KPI[[#This Row],[Date]])</f>
        <v>2025</v>
      </c>
      <c r="D105" s="241">
        <f>Daily_KPI[[#This Row],[Date]]-DAY(Daily_KPI[[#This Row],[Date]])+1</f>
        <v>45839</v>
      </c>
      <c r="E105" s="240">
        <f t="shared" si="10"/>
        <v>31</v>
      </c>
      <c r="F105" s="242">
        <f>IFERROR(_xlfn.XLOOKUP($A105,Input_Raw!$A:$A,Input_Raw!$GD:$GD),"")</f>
        <v>12.2</v>
      </c>
      <c r="G105" s="243">
        <f>IFERROR(_xlfn.XLOOKUP($A105,Input_Raw!$A:$A,Input_Raw!EQ:EQ),"")</f>
        <v>4.8743102691166929</v>
      </c>
      <c r="H105" s="243">
        <f>IFERROR(_xlfn.XLOOKUP($A105,Input_Raw!$A:$A,Input_Raw!ER:ER),"")</f>
        <v>0.86572860557737474</v>
      </c>
      <c r="I105" s="243">
        <f>IFERROR(_xlfn.XLOOKUP($A105,Input_Raw!$A:$A,Input_Raw!EO:EO),"")</f>
        <v>5.1818951376162845</v>
      </c>
      <c r="J105" s="243">
        <f>IFERROR(_xlfn.XLOOKUP($A105,Input_Raw!$A:$A,Input_Raw!EP:EP),"")</f>
        <v>0.92459677951862029</v>
      </c>
      <c r="K105" s="243">
        <f>IFERROR(_xlfn.XLOOKUP($A105,Input_Raw!$A:$A,Input_Raw!$DR:$DR),"")</f>
        <v>26.401909959072345</v>
      </c>
      <c r="L105" s="243">
        <f>IFERROR(_xlfn.XLOOKUP($A105,Input_Raw!$A:$A,Input_Raw!$DT:$DT),"")</f>
        <v>42.901884924965906</v>
      </c>
      <c r="M105" s="243">
        <f>IFERROR(_xlfn.XLOOKUP($A105,Input_Raw!$A:$A,Input_Raw!$DZ:$DZ),"")</f>
        <v>5.5</v>
      </c>
      <c r="N105" s="243">
        <f>IFERROR(_xlfn.XLOOKUP($A105,Input_Raw!$A:$A,Input_Raw!$EB:$EB),"")</f>
        <v>13</v>
      </c>
      <c r="O105" s="244">
        <f>IFERROR(1-SUMIF(Plant_BD!$B:$B,$A105,Plant_BD!$AL:$AL)/($AA105+SUMIF(Plant_BD!$B:$B,$A105,Plant_BD!$AL:$AL)),"")</f>
        <v>0.94920216355210474</v>
      </c>
      <c r="P105" s="244"/>
      <c r="Q105" s="245"/>
      <c r="R105" s="244">
        <f>IFERROR(1-SUMIF(Grid_BD!$B:$B,$A105,Grid_BD!$W:$W)/($AA105+SUMIF(Grid_BD!$B:$B,$A105,Grid_BD!$W:$W)),"")</f>
        <v>1</v>
      </c>
      <c r="S105" s="240"/>
      <c r="T105" s="245"/>
      <c r="U105" s="246">
        <f t="shared" si="11"/>
        <v>0.75946306311153355</v>
      </c>
      <c r="V105" s="246" t="str">
        <f>IFERROR(_xlfn.XLOOKUP($A105,Input_Raw!$A:$A,Input_Raw!$GL:$GL),"")</f>
        <v/>
      </c>
      <c r="W105" s="247">
        <f t="shared" si="12"/>
        <v>0.14173418209876645</v>
      </c>
      <c r="X105" s="239">
        <f>IFERROR(_xlfn.XLOOKUP($A105,Input_Raw!$A:$A,Input_Raw!$EN:$EN),"")</f>
        <v>683602</v>
      </c>
      <c r="Y105" s="239">
        <f>IFERROR(_xlfn.XLOOKUP($A105,Input_Raw!$A:$A,Input_Raw!GE:GE),"")</f>
        <v>651475.00000004936</v>
      </c>
      <c r="Z105" s="239"/>
      <c r="AA105" s="239">
        <f>IFERROR(_xlfn.XLOOKUP($A105,Input_Raw!$A:$A,Input_Raw!$GF:$GF),"")</f>
        <v>661275.00000000477</v>
      </c>
      <c r="AB105" s="239">
        <f>IFERROR(_xlfn.XLOOKUP($A105,Input_Raw!$A:$A,Input_Raw!GG:GG),"")</f>
        <v>168.03</v>
      </c>
      <c r="AC105" s="248">
        <f>IFERROR(_xlfn.XLOOKUP($D105,'Modelling New'!$D:$D,'Modelling New'!P:P),"")</f>
        <v>4.5548387096774192</v>
      </c>
      <c r="AD105" s="239">
        <f>IFERROR(_xlfn.XLOOKUP($D105,'Modelling New'!$D:$D,'Modelling New'!$T:$T)*1000,"")</f>
        <v>732916.6376383407</v>
      </c>
      <c r="AE105" s="249">
        <f>IFERROR(_xlfn.XLOOKUP($D105,'Modelling New'!$D:$D,'Modelling New'!$O:$O),"")</f>
        <v>0.82772356020954152</v>
      </c>
      <c r="AF105" s="249">
        <f>IFERROR(_xlfn.XLOOKUP($D105,'Modelling New'!$D:$D,'Modelling New'!W:W),"")</f>
        <v>0.15708947137310114</v>
      </c>
      <c r="AG105" s="249">
        <f>IFERROR(_xlfn.XLOOKUP($D105,'Modelling New'!$D:$D,'Modelling New'!$AE:$AE),"")</f>
        <v>0.995</v>
      </c>
      <c r="AH105" s="249">
        <f>IFERROR(_xlfn.XLOOKUP($D105,'Modelling New'!$D:$D,'Modelling New'!$AF:$AF),"")</f>
        <v>0.995</v>
      </c>
      <c r="AI105" s="240"/>
      <c r="AJ105" s="240"/>
      <c r="AK105" s="240"/>
      <c r="AL105" s="240"/>
      <c r="AM105" s="240"/>
      <c r="AN105" s="250"/>
      <c r="AO105" s="247"/>
      <c r="AP105" s="247"/>
      <c r="AQ105" s="247"/>
      <c r="AR105" s="239">
        <f>_xlfn.XLOOKUP($D105,'Modelling New'!$D:$D,'Modelling New'!$N:$N)</f>
        <v>194.4</v>
      </c>
      <c r="AS105" s="239">
        <f t="shared" si="13"/>
        <v>633497.85299573245</v>
      </c>
    </row>
    <row r="106" spans="1:45">
      <c r="A106" s="238">
        <f t="shared" si="14"/>
        <v>45849</v>
      </c>
      <c r="B106" s="239">
        <f>YEAR(Daily_KPI[[#This Row],[Date]])+IF(MONTH(Daily_KPI[[#This Row],[Date]])&gt;=4,1,0)</f>
        <v>2026</v>
      </c>
      <c r="C106" s="240">
        <f>YEAR(Daily_KPI[[#This Row],[Date]])</f>
        <v>2025</v>
      </c>
      <c r="D106" s="241">
        <f>Daily_KPI[[#This Row],[Date]]-DAY(Daily_KPI[[#This Row],[Date]])+1</f>
        <v>45839</v>
      </c>
      <c r="E106" s="240">
        <f t="shared" si="10"/>
        <v>31</v>
      </c>
      <c r="F106" s="242">
        <f>IFERROR(_xlfn.XLOOKUP($A106,Input_Raw!$A:$A,Input_Raw!$GD:$GD),"")</f>
        <v>12.1</v>
      </c>
      <c r="G106" s="243">
        <f>IFERROR(_xlfn.XLOOKUP($A106,Input_Raw!$A:$A,Input_Raw!EQ:EQ),"")</f>
        <v>4.7254059737650405</v>
      </c>
      <c r="H106" s="243">
        <f>IFERROR(_xlfn.XLOOKUP($A106,Input_Raw!$A:$A,Input_Raw!ER:ER),"")</f>
        <v>0.84225529316553482</v>
      </c>
      <c r="I106" s="243">
        <f>IFERROR(_xlfn.XLOOKUP($A106,Input_Raw!$A:$A,Input_Raw!EO:EO),"")</f>
        <v>4.7654845023563244</v>
      </c>
      <c r="J106" s="243">
        <f>IFERROR(_xlfn.XLOOKUP($A106,Input_Raw!$A:$A,Input_Raw!EP:EP),"")</f>
        <v>0.90329720713305806</v>
      </c>
      <c r="K106" s="243">
        <f>IFERROR(_xlfn.XLOOKUP($A106,Input_Raw!$A:$A,Input_Raw!$DR:$DR),"")</f>
        <v>26.224346629986229</v>
      </c>
      <c r="L106" s="243">
        <f>IFERROR(_xlfn.XLOOKUP($A106,Input_Raw!$A:$A,Input_Raw!$DT:$DT),"")</f>
        <v>40.130000000000003</v>
      </c>
      <c r="M106" s="243">
        <f>IFERROR(_xlfn.XLOOKUP($A106,Input_Raw!$A:$A,Input_Raw!$DZ:$DZ),"")</f>
        <v>4.7</v>
      </c>
      <c r="N106" s="243">
        <f>IFERROR(_xlfn.XLOOKUP($A106,Input_Raw!$A:$A,Input_Raw!$EB:$EB),"")</f>
        <v>9.6999999999999993</v>
      </c>
      <c r="O106" s="244">
        <f>IFERROR(1-SUMIF(Plant_BD!$B:$B,$A106,Plant_BD!$AL:$AL)/($AA106+SUMIF(Plant_BD!$B:$B,$A106,Plant_BD!$AL:$AL)),"")</f>
        <v>0.94078978359120691</v>
      </c>
      <c r="P106" s="244"/>
      <c r="Q106" s="245"/>
      <c r="R106" s="244">
        <f>IFERROR(1-SUMIF(Grid_BD!$B:$B,$A106,Grid_BD!$W:$W)/($AA106+SUMIF(Grid_BD!$B:$B,$A106,Grid_BD!$W:$W)),"")</f>
        <v>1</v>
      </c>
      <c r="S106" s="240"/>
      <c r="T106" s="245"/>
      <c r="U106" s="246">
        <f t="shared" si="11"/>
        <v>0.73562803403970067</v>
      </c>
      <c r="V106" s="246" t="str">
        <f>IFERROR(_xlfn.XLOOKUP($A106,Input_Raw!$A:$A,Input_Raw!$GL:$GL),"")</f>
        <v/>
      </c>
      <c r="W106" s="247">
        <f t="shared" si="12"/>
        <v>0.12625385802469111</v>
      </c>
      <c r="X106" s="239">
        <f>IFERROR(_xlfn.XLOOKUP($A106,Input_Raw!$A:$A,Input_Raw!$EN:$EN),"")</f>
        <v>605487</v>
      </c>
      <c r="Y106" s="239">
        <f>IFERROR(_xlfn.XLOOKUP($A106,Input_Raw!$A:$A,Input_Raw!GE:GE),"")</f>
        <v>582849.99999995821</v>
      </c>
      <c r="Z106" s="239"/>
      <c r="AA106" s="239">
        <f>IFERROR(_xlfn.XLOOKUP($A106,Input_Raw!$A:$A,Input_Raw!$GF:$GF),"")</f>
        <v>589049.99999999884</v>
      </c>
      <c r="AB106" s="239">
        <f>IFERROR(_xlfn.XLOOKUP($A106,Input_Raw!$A:$A,Input_Raw!GG:GG),"")</f>
        <v>168.03</v>
      </c>
      <c r="AC106" s="248">
        <f>IFERROR(_xlfn.XLOOKUP($D106,'Modelling New'!$D:$D,'Modelling New'!P:P),"")</f>
        <v>4.5548387096774192</v>
      </c>
      <c r="AD106" s="239">
        <f>IFERROR(_xlfn.XLOOKUP($D106,'Modelling New'!$D:$D,'Modelling New'!$T:$T)*1000,"")</f>
        <v>732916.6376383407</v>
      </c>
      <c r="AE106" s="249">
        <f>IFERROR(_xlfn.XLOOKUP($D106,'Modelling New'!$D:$D,'Modelling New'!$O:$O),"")</f>
        <v>0.82772356020954152</v>
      </c>
      <c r="AF106" s="249">
        <f>IFERROR(_xlfn.XLOOKUP($D106,'Modelling New'!$D:$D,'Modelling New'!W:W),"")</f>
        <v>0.15708947137310114</v>
      </c>
      <c r="AG106" s="249">
        <f>IFERROR(_xlfn.XLOOKUP($D106,'Modelling New'!$D:$D,'Modelling New'!$AE:$AE),"")</f>
        <v>0.995</v>
      </c>
      <c r="AH106" s="249">
        <f>IFERROR(_xlfn.XLOOKUP($D106,'Modelling New'!$D:$D,'Modelling New'!$AF:$AF),"")</f>
        <v>0.995</v>
      </c>
      <c r="AI106" s="240"/>
      <c r="AJ106" s="240"/>
      <c r="AK106" s="240"/>
      <c r="AL106" s="240"/>
      <c r="AM106" s="240"/>
      <c r="AN106" s="250"/>
      <c r="AO106" s="247"/>
      <c r="AP106" s="247"/>
      <c r="AQ106" s="247"/>
      <c r="AR106" s="239">
        <f>_xlfn.XLOOKUP($D106,'Modelling New'!$D:$D,'Modelling New'!$N:$N)</f>
        <v>194.4</v>
      </c>
      <c r="AS106" s="239">
        <f t="shared" si="13"/>
        <v>633497.85299573245</v>
      </c>
    </row>
    <row r="107" spans="1:45">
      <c r="A107" s="238">
        <f t="shared" si="14"/>
        <v>45850</v>
      </c>
      <c r="B107" s="239">
        <f>YEAR(Daily_KPI[[#This Row],[Date]])+IF(MONTH(Daily_KPI[[#This Row],[Date]])&gt;=4,1,0)</f>
        <v>2026</v>
      </c>
      <c r="C107" s="240">
        <f>YEAR(Daily_KPI[[#This Row],[Date]])</f>
        <v>2025</v>
      </c>
      <c r="D107" s="241">
        <f>Daily_KPI[[#This Row],[Date]]-DAY(Daily_KPI[[#This Row],[Date]])+1</f>
        <v>45839</v>
      </c>
      <c r="E107" s="240">
        <f t="shared" si="10"/>
        <v>31</v>
      </c>
      <c r="F107" s="242">
        <f>IFERROR(_xlfn.XLOOKUP($A107,Input_Raw!$A:$A,Input_Raw!$GD:$GD),"")</f>
        <v>12.250000000000002</v>
      </c>
      <c r="G107" s="243">
        <f>IFERROR(_xlfn.XLOOKUP($A107,Input_Raw!$A:$A,Input_Raw!EQ:EQ),"")</f>
        <v>4.6383448145290718</v>
      </c>
      <c r="H107" s="243">
        <f>IFERROR(_xlfn.XLOOKUP($A107,Input_Raw!$A:$A,Input_Raw!ER:ER),"")</f>
        <v>0.78702703737579016</v>
      </c>
      <c r="I107" s="243">
        <f>IFERROR(_xlfn.XLOOKUP($A107,Input_Raw!$A:$A,Input_Raw!EO:EO),"")</f>
        <v>4.6304152572879991</v>
      </c>
      <c r="J107" s="243">
        <f>IFERROR(_xlfn.XLOOKUP($A107,Input_Raw!$A:$A,Input_Raw!EP:EP),"")</f>
        <v>0.86556721996386599</v>
      </c>
      <c r="K107" s="243">
        <f>IFERROR(_xlfn.XLOOKUP($A107,Input_Raw!$A:$A,Input_Raw!$DR:$DR),"")</f>
        <v>26.02038043478257</v>
      </c>
      <c r="L107" s="243">
        <f>IFERROR(_xlfn.XLOOKUP($A107,Input_Raw!$A:$A,Input_Raw!$DT:$DT),"")</f>
        <v>40.002590266853929</v>
      </c>
      <c r="M107" s="243">
        <f>IFERROR(_xlfn.XLOOKUP($A107,Input_Raw!$A:$A,Input_Raw!$DZ:$DZ),"")</f>
        <v>5.8</v>
      </c>
      <c r="N107" s="243">
        <f>IFERROR(_xlfn.XLOOKUP($A107,Input_Raw!$A:$A,Input_Raw!$EB:$EB),"")</f>
        <v>12.1</v>
      </c>
      <c r="O107" s="244">
        <f>IFERROR(1-SUMIF(Plant_BD!$B:$B,$A107,Plant_BD!$AL:$AL)/($AA107+SUMIF(Plant_BD!$B:$B,$A107,Plant_BD!$AL:$AL)),"")</f>
        <v>0.98013995551498079</v>
      </c>
      <c r="P107" s="244"/>
      <c r="Q107" s="245"/>
      <c r="R107" s="244">
        <f>IFERROR(1-SUMIF(Grid_BD!$B:$B,$A107,Grid_BD!$W:$W)/($AA107+SUMIF(Grid_BD!$B:$B,$A107,Grid_BD!$W:$W)),"")</f>
        <v>1</v>
      </c>
      <c r="S107" s="240"/>
      <c r="T107" s="245"/>
      <c r="U107" s="246">
        <f t="shared" si="11"/>
        <v>0.78166703319277597</v>
      </c>
      <c r="V107" s="246" t="str">
        <f>IFERROR(_xlfn.XLOOKUP($A107,Input_Raw!$A:$A,Input_Raw!$GL:$GL),"")</f>
        <v/>
      </c>
      <c r="W107" s="247">
        <f t="shared" si="12"/>
        <v>0.13035300925925872</v>
      </c>
      <c r="X107" s="239">
        <f>IFERROR(_xlfn.XLOOKUP($A107,Input_Raw!$A:$A,Input_Raw!$EN:$EN),"")</f>
        <v>624273</v>
      </c>
      <c r="Y107" s="239">
        <f>IFERROR(_xlfn.XLOOKUP($A107,Input_Raw!$A:$A,Input_Raw!GE:GE),"")</f>
        <v>597974.99999996764</v>
      </c>
      <c r="Z107" s="239"/>
      <c r="AA107" s="239">
        <f>IFERROR(_xlfn.XLOOKUP($A107,Input_Raw!$A:$A,Input_Raw!$GF:$GF),"")</f>
        <v>608174.99999999744</v>
      </c>
      <c r="AB107" s="239">
        <f>IFERROR(_xlfn.XLOOKUP($A107,Input_Raw!$A:$A,Input_Raw!GG:GG),"")</f>
        <v>168.03</v>
      </c>
      <c r="AC107" s="248">
        <f>IFERROR(_xlfn.XLOOKUP($D107,'Modelling New'!$D:$D,'Modelling New'!P:P),"")</f>
        <v>4.5548387096774192</v>
      </c>
      <c r="AD107" s="239">
        <f>IFERROR(_xlfn.XLOOKUP($D107,'Modelling New'!$D:$D,'Modelling New'!$T:$T)*1000,"")</f>
        <v>732916.6376383407</v>
      </c>
      <c r="AE107" s="249">
        <f>IFERROR(_xlfn.XLOOKUP($D107,'Modelling New'!$D:$D,'Modelling New'!$O:$O),"")</f>
        <v>0.82772356020954152</v>
      </c>
      <c r="AF107" s="249">
        <f>IFERROR(_xlfn.XLOOKUP($D107,'Modelling New'!$D:$D,'Modelling New'!W:W),"")</f>
        <v>0.15708947137310114</v>
      </c>
      <c r="AG107" s="249">
        <f>IFERROR(_xlfn.XLOOKUP($D107,'Modelling New'!$D:$D,'Modelling New'!$AE:$AE),"")</f>
        <v>0.995</v>
      </c>
      <c r="AH107" s="249">
        <f>IFERROR(_xlfn.XLOOKUP($D107,'Modelling New'!$D:$D,'Modelling New'!$AF:$AF),"")</f>
        <v>0.995</v>
      </c>
      <c r="AI107" s="240"/>
      <c r="AJ107" s="240"/>
      <c r="AK107" s="240"/>
      <c r="AL107" s="240"/>
      <c r="AM107" s="240"/>
      <c r="AN107" s="250"/>
      <c r="AO107" s="247"/>
      <c r="AP107" s="247"/>
      <c r="AQ107" s="247"/>
      <c r="AR107" s="239">
        <f>_xlfn.XLOOKUP($D107,'Modelling New'!$D:$D,'Modelling New'!$N:$N)</f>
        <v>194.4</v>
      </c>
      <c r="AS107" s="239">
        <f t="shared" si="13"/>
        <v>633497.85299573245</v>
      </c>
    </row>
    <row r="108" spans="1:45">
      <c r="A108" s="238">
        <f t="shared" si="14"/>
        <v>45851</v>
      </c>
      <c r="B108" s="239">
        <f>YEAR(Daily_KPI[[#This Row],[Date]])+IF(MONTH(Daily_KPI[[#This Row],[Date]])&gt;=4,1,0)</f>
        <v>2026</v>
      </c>
      <c r="C108" s="240">
        <f>YEAR(Daily_KPI[[#This Row],[Date]])</f>
        <v>2025</v>
      </c>
      <c r="D108" s="241">
        <f>Daily_KPI[[#This Row],[Date]]-DAY(Daily_KPI[[#This Row],[Date]])+1</f>
        <v>45839</v>
      </c>
      <c r="E108" s="240">
        <f t="shared" si="10"/>
        <v>31</v>
      </c>
      <c r="F108" s="242">
        <f>IFERROR(_xlfn.XLOOKUP($A108,Input_Raw!$A:$A,Input_Raw!$GD:$GD),"")</f>
        <v>11.966666666666665</v>
      </c>
      <c r="G108" s="243">
        <f>IFERROR(_xlfn.XLOOKUP($A108,Input_Raw!$A:$A,Input_Raw!EQ:EQ),"")</f>
        <v>4.168388944367174</v>
      </c>
      <c r="H108" s="243">
        <f>IFERROR(_xlfn.XLOOKUP($A108,Input_Raw!$A:$A,Input_Raw!ER:ER),"")</f>
        <v>0.61530336485860004</v>
      </c>
      <c r="I108" s="243">
        <f>IFERROR(_xlfn.XLOOKUP($A108,Input_Raw!$A:$A,Input_Raw!EO:EO),"")</f>
        <v>4.3093024325982192</v>
      </c>
      <c r="J108" s="243">
        <f>IFERROR(_xlfn.XLOOKUP($A108,Input_Raw!$A:$A,Input_Raw!EP:EP),"")</f>
        <v>0.78677121835883168</v>
      </c>
      <c r="K108" s="243">
        <f>IFERROR(_xlfn.XLOOKUP($A108,Input_Raw!$A:$A,Input_Raw!$DR:$DR),"")</f>
        <v>25.853268428372765</v>
      </c>
      <c r="L108" s="243">
        <f>IFERROR(_xlfn.XLOOKUP($A108,Input_Raw!$A:$A,Input_Raw!$DT:$DT),"")</f>
        <v>40.410486346433728</v>
      </c>
      <c r="M108" s="243">
        <f>IFERROR(_xlfn.XLOOKUP($A108,Input_Raw!$A:$A,Input_Raw!$DZ:$DZ),"")</f>
        <v>5.4</v>
      </c>
      <c r="N108" s="243">
        <f>IFERROR(_xlfn.XLOOKUP($A108,Input_Raw!$A:$A,Input_Raw!$EB:$EB),"")</f>
        <v>11.3</v>
      </c>
      <c r="O108" s="244">
        <f>IFERROR(1-SUMIF(Plant_BD!$B:$B,$A108,Plant_BD!$AL:$AL)/($AA108+SUMIF(Plant_BD!$B:$B,$A108,Plant_BD!$AL:$AL)),"")</f>
        <v>0.98950944496977022</v>
      </c>
      <c r="P108" s="244"/>
      <c r="Q108" s="245"/>
      <c r="R108" s="244">
        <f>IFERROR(1-SUMIF(Grid_BD!$B:$B,$A108,Grid_BD!$W:$W)/($AA108+SUMIF(Grid_BD!$B:$B,$A108,Grid_BD!$W:$W)),"")</f>
        <v>1</v>
      </c>
      <c r="S108" s="240"/>
      <c r="T108" s="245"/>
      <c r="U108" s="246">
        <f t="shared" si="11"/>
        <v>0.8141229685746082</v>
      </c>
      <c r="V108" s="246" t="str">
        <f>IFERROR(_xlfn.XLOOKUP($A108,Input_Raw!$A:$A,Input_Raw!$GL:$GL),"")</f>
        <v/>
      </c>
      <c r="W108" s="247">
        <f t="shared" si="12"/>
        <v>0.12635030864197347</v>
      </c>
      <c r="X108" s="239">
        <f>IFERROR(_xlfn.XLOOKUP($A108,Input_Raw!$A:$A,Input_Raw!$EN:$EN),"")</f>
        <v>605533</v>
      </c>
      <c r="Y108" s="239">
        <f>IFERROR(_xlfn.XLOOKUP($A108,Input_Raw!$A:$A,Input_Raw!GE:GE),"")</f>
        <v>502700.00000007218</v>
      </c>
      <c r="Z108" s="239"/>
      <c r="AA108" s="239">
        <f>IFERROR(_xlfn.XLOOKUP($A108,Input_Raw!$A:$A,Input_Raw!$GF:$GF),"")</f>
        <v>589499.99999999139</v>
      </c>
      <c r="AB108" s="239">
        <f>IFERROR(_xlfn.XLOOKUP($A108,Input_Raw!$A:$A,Input_Raw!GG:GG),"")</f>
        <v>168.03</v>
      </c>
      <c r="AC108" s="248">
        <f>IFERROR(_xlfn.XLOOKUP($D108,'Modelling New'!$D:$D,'Modelling New'!P:P),"")</f>
        <v>4.5548387096774192</v>
      </c>
      <c r="AD108" s="239">
        <f>IFERROR(_xlfn.XLOOKUP($D108,'Modelling New'!$D:$D,'Modelling New'!$T:$T)*1000,"")</f>
        <v>732916.6376383407</v>
      </c>
      <c r="AE108" s="249">
        <f>IFERROR(_xlfn.XLOOKUP($D108,'Modelling New'!$D:$D,'Modelling New'!$O:$O),"")</f>
        <v>0.82772356020954152</v>
      </c>
      <c r="AF108" s="249">
        <f>IFERROR(_xlfn.XLOOKUP($D108,'Modelling New'!$D:$D,'Modelling New'!W:W),"")</f>
        <v>0.15708947137310114</v>
      </c>
      <c r="AG108" s="249">
        <f>IFERROR(_xlfn.XLOOKUP($D108,'Modelling New'!$D:$D,'Modelling New'!$AE:$AE),"")</f>
        <v>0.995</v>
      </c>
      <c r="AH108" s="249">
        <f>IFERROR(_xlfn.XLOOKUP($D108,'Modelling New'!$D:$D,'Modelling New'!$AF:$AF),"")</f>
        <v>0.995</v>
      </c>
      <c r="AI108" s="240"/>
      <c r="AJ108" s="240"/>
      <c r="AK108" s="240"/>
      <c r="AL108" s="240"/>
      <c r="AM108" s="240"/>
      <c r="AN108" s="250"/>
      <c r="AO108" s="247"/>
      <c r="AP108" s="247"/>
      <c r="AQ108" s="247"/>
      <c r="AR108" s="239">
        <f>_xlfn.XLOOKUP($D108,'Modelling New'!$D:$D,'Modelling New'!$N:$N)</f>
        <v>194.4</v>
      </c>
      <c r="AS108" s="239">
        <f t="shared" si="13"/>
        <v>633497.85299573245</v>
      </c>
    </row>
    <row r="109" spans="1:45">
      <c r="A109" s="238">
        <f t="shared" si="14"/>
        <v>45852</v>
      </c>
      <c r="B109" s="239">
        <f>YEAR(Daily_KPI[[#This Row],[Date]])+IF(MONTH(Daily_KPI[[#This Row],[Date]])&gt;=4,1,0)</f>
        <v>2026</v>
      </c>
      <c r="C109" s="240">
        <f>YEAR(Daily_KPI[[#This Row],[Date]])</f>
        <v>2025</v>
      </c>
      <c r="D109" s="241">
        <f>Daily_KPI[[#This Row],[Date]]-DAY(Daily_KPI[[#This Row],[Date]])+1</f>
        <v>45839</v>
      </c>
      <c r="E109" s="240">
        <f t="shared" si="10"/>
        <v>31</v>
      </c>
      <c r="F109" s="242">
        <f>IFERROR(_xlfn.XLOOKUP($A109,Input_Raw!$A:$A,Input_Raw!$GD:$GD),"")</f>
        <v>12.183333333333335</v>
      </c>
      <c r="G109" s="243">
        <f>IFERROR(_xlfn.XLOOKUP($A109,Input_Raw!$A:$A,Input_Raw!EQ:EQ),"")</f>
        <v>4.5881860115719029</v>
      </c>
      <c r="H109" s="243">
        <f>IFERROR(_xlfn.XLOOKUP($A109,Input_Raw!$A:$A,Input_Raw!ER:ER),"")</f>
        <v>0.67719503683492499</v>
      </c>
      <c r="I109" s="243">
        <f>IFERROR(_xlfn.XLOOKUP($A109,Input_Raw!$A:$A,Input_Raw!EO:EO),"")</f>
        <v>4.8183388915124787</v>
      </c>
      <c r="J109" s="243">
        <f>IFERROR(_xlfn.XLOOKUP($A109,Input_Raw!$A:$A,Input_Raw!EP:EP),"")</f>
        <v>0.84156615279672542</v>
      </c>
      <c r="K109" s="243">
        <f>IFERROR(_xlfn.XLOOKUP($A109,Input_Raw!$A:$A,Input_Raw!$DR:$DR),"")</f>
        <v>25.918784153005507</v>
      </c>
      <c r="L109" s="243">
        <f>IFERROR(_xlfn.XLOOKUP($A109,Input_Raw!$A:$A,Input_Raw!$DT:$DT),"")</f>
        <v>41.344080494505498</v>
      </c>
      <c r="M109" s="243">
        <f>IFERROR(_xlfn.XLOOKUP($A109,Input_Raw!$A:$A,Input_Raw!$DZ:$DZ),"")</f>
        <v>7.1</v>
      </c>
      <c r="N109" s="243">
        <f>IFERROR(_xlfn.XLOOKUP($A109,Input_Raw!$A:$A,Input_Raw!$EB:$EB),"")</f>
        <v>14.1</v>
      </c>
      <c r="O109" s="244">
        <f>IFERROR(1-SUMIF(Plant_BD!$B:$B,$A109,Plant_BD!$AL:$AL)/($AA109+SUMIF(Plant_BD!$B:$B,$A109,Plant_BD!$AL:$AL)),"")</f>
        <v>0.96893427060764681</v>
      </c>
      <c r="P109" s="244"/>
      <c r="Q109" s="245"/>
      <c r="R109" s="244">
        <f>IFERROR(1-SUMIF(Grid_BD!$B:$B,$A109,Grid_BD!$W:$W)/($AA109+SUMIF(Grid_BD!$B:$B,$A109,Grid_BD!$W:$W)),"")</f>
        <v>1</v>
      </c>
      <c r="S109" s="240"/>
      <c r="T109" s="245"/>
      <c r="U109" s="246">
        <f t="shared" si="11"/>
        <v>0.83483044124312389</v>
      </c>
      <c r="V109" s="246" t="str">
        <f>IFERROR(_xlfn.XLOOKUP($A109,Input_Raw!$A:$A,Input_Raw!$GL:$GL),"")</f>
        <v/>
      </c>
      <c r="W109" s="247">
        <f t="shared" si="12"/>
        <v>0.14486882716049612</v>
      </c>
      <c r="X109" s="239">
        <f>IFERROR(_xlfn.XLOOKUP($A109,Input_Raw!$A:$A,Input_Raw!$EN:$EN),"")</f>
        <v>699099</v>
      </c>
      <c r="Y109" s="239">
        <f>IFERROR(_xlfn.XLOOKUP($A109,Input_Raw!$A:$A,Input_Raw!GE:GE),"")</f>
        <v>743099.99999997858</v>
      </c>
      <c r="Z109" s="239"/>
      <c r="AA109" s="239">
        <f>IFERROR(_xlfn.XLOOKUP($A109,Input_Raw!$A:$A,Input_Raw!$GF:$GF),"")</f>
        <v>675900.00000001071</v>
      </c>
      <c r="AB109" s="239">
        <f>IFERROR(_xlfn.XLOOKUP($A109,Input_Raw!$A:$A,Input_Raw!GG:GG),"")</f>
        <v>168.03</v>
      </c>
      <c r="AC109" s="248">
        <f>IFERROR(_xlfn.XLOOKUP($D109,'Modelling New'!$D:$D,'Modelling New'!P:P),"")</f>
        <v>4.5548387096774192</v>
      </c>
      <c r="AD109" s="239">
        <f>IFERROR(_xlfn.XLOOKUP($D109,'Modelling New'!$D:$D,'Modelling New'!$T:$T)*1000,"")</f>
        <v>732916.6376383407</v>
      </c>
      <c r="AE109" s="249">
        <f>IFERROR(_xlfn.XLOOKUP($D109,'Modelling New'!$D:$D,'Modelling New'!$O:$O),"")</f>
        <v>0.82772356020954152</v>
      </c>
      <c r="AF109" s="249">
        <f>IFERROR(_xlfn.XLOOKUP($D109,'Modelling New'!$D:$D,'Modelling New'!W:W),"")</f>
        <v>0.15708947137310114</v>
      </c>
      <c r="AG109" s="249">
        <f>IFERROR(_xlfn.XLOOKUP($D109,'Modelling New'!$D:$D,'Modelling New'!$AE:$AE),"")</f>
        <v>0.995</v>
      </c>
      <c r="AH109" s="249">
        <f>IFERROR(_xlfn.XLOOKUP($D109,'Modelling New'!$D:$D,'Modelling New'!$AF:$AF),"")</f>
        <v>0.995</v>
      </c>
      <c r="AI109" s="240"/>
      <c r="AJ109" s="240"/>
      <c r="AK109" s="240"/>
      <c r="AL109" s="240"/>
      <c r="AM109" s="240"/>
      <c r="AN109" s="250"/>
      <c r="AO109" s="247"/>
      <c r="AP109" s="247"/>
      <c r="AQ109" s="247"/>
      <c r="AR109" s="239">
        <f>_xlfn.XLOOKUP($D109,'Modelling New'!$D:$D,'Modelling New'!$N:$N)</f>
        <v>194.4</v>
      </c>
      <c r="AS109" s="239">
        <f t="shared" si="13"/>
        <v>633497.85299573245</v>
      </c>
    </row>
    <row r="110" spans="1:45">
      <c r="A110" s="238">
        <f t="shared" si="14"/>
        <v>45853</v>
      </c>
      <c r="B110" s="239">
        <f>YEAR(Daily_KPI[[#This Row],[Date]])+IF(MONTH(Daily_KPI[[#This Row],[Date]])&gt;=4,1,0)</f>
        <v>2026</v>
      </c>
      <c r="C110" s="240">
        <f>YEAR(Daily_KPI[[#This Row],[Date]])</f>
        <v>2025</v>
      </c>
      <c r="D110" s="241">
        <f>Daily_KPI[[#This Row],[Date]]-DAY(Daily_KPI[[#This Row],[Date]])+1</f>
        <v>45839</v>
      </c>
      <c r="E110" s="240">
        <f t="shared" si="10"/>
        <v>31</v>
      </c>
      <c r="F110" s="242">
        <f>IFERROR(_xlfn.XLOOKUP($A110,Input_Raw!$A:$A,Input_Raw!$GD:$GD),"")</f>
        <v>12.033333333333333</v>
      </c>
      <c r="G110" s="243">
        <f>IFERROR(_xlfn.XLOOKUP($A110,Input_Raw!$A:$A,Input_Raw!EQ:EQ),"")</f>
        <v>3.7059842311848792</v>
      </c>
      <c r="H110" s="243">
        <f>IFERROR(_xlfn.XLOOKUP($A110,Input_Raw!$A:$A,Input_Raw!ER:ER),"")</f>
        <v>0.55566604610419512</v>
      </c>
      <c r="I110" s="243">
        <f>IFERROR(_xlfn.XLOOKUP($A110,Input_Raw!$A:$A,Input_Raw!EO:EO),"")</f>
        <v>3.7093426305292105</v>
      </c>
      <c r="J110" s="243">
        <f>IFERROR(_xlfn.XLOOKUP($A110,Input_Raw!$A:$A,Input_Raw!EP:EP),"")</f>
        <v>0.69142751083448606</v>
      </c>
      <c r="K110" s="243">
        <f>IFERROR(_xlfn.XLOOKUP($A110,Input_Raw!$A:$A,Input_Raw!$DR:$DR),"")</f>
        <v>25.560401106500748</v>
      </c>
      <c r="L110" s="243">
        <f>IFERROR(_xlfn.XLOOKUP($A110,Input_Raw!$A:$A,Input_Raw!$DT:$DT),"")</f>
        <v>37.638093351424743</v>
      </c>
      <c r="M110" s="243">
        <f>IFERROR(_xlfn.XLOOKUP($A110,Input_Raw!$A:$A,Input_Raw!$DZ:$DZ),"")</f>
        <v>6.6</v>
      </c>
      <c r="N110" s="243">
        <f>IFERROR(_xlfn.XLOOKUP($A110,Input_Raw!$A:$A,Input_Raw!$EB:$EB),"")</f>
        <v>12.5</v>
      </c>
      <c r="O110" s="244">
        <f>IFERROR(1-SUMIF(Plant_BD!$B:$B,$A110,Plant_BD!$AL:$AL)/($AA110+SUMIF(Plant_BD!$B:$B,$A110,Plant_BD!$AL:$AL)),"")</f>
        <v>0.98670448641221287</v>
      </c>
      <c r="P110" s="244"/>
      <c r="Q110" s="245"/>
      <c r="R110" s="244">
        <f>IFERROR(1-SUMIF(Grid_BD!$B:$B,$A110,Grid_BD!$W:$W)/($AA110+SUMIF(Grid_BD!$B:$B,$A110,Grid_BD!$W:$W)),"")</f>
        <v>1</v>
      </c>
      <c r="S110" s="240"/>
      <c r="T110" s="245"/>
      <c r="U110" s="246">
        <f t="shared" si="11"/>
        <v>0.85122141428356446</v>
      </c>
      <c r="V110" s="246" t="str">
        <f>IFERROR(_xlfn.XLOOKUP($A110,Input_Raw!$A:$A,Input_Raw!$GL:$GL),"")</f>
        <v/>
      </c>
      <c r="W110" s="247">
        <f t="shared" si="12"/>
        <v>0.11371527777777661</v>
      </c>
      <c r="X110" s="239">
        <f>IFERROR(_xlfn.XLOOKUP($A110,Input_Raw!$A:$A,Input_Raw!$EN:$EN),"")</f>
        <v>543795</v>
      </c>
      <c r="Y110" s="239">
        <f>IFERROR(_xlfn.XLOOKUP($A110,Input_Raw!$A:$A,Input_Raw!GE:GE),"")</f>
        <v>520749.99999997695</v>
      </c>
      <c r="Z110" s="239"/>
      <c r="AA110" s="239">
        <f>IFERROR(_xlfn.XLOOKUP($A110,Input_Raw!$A:$A,Input_Raw!$GF:$GF),"")</f>
        <v>530549.99999999453</v>
      </c>
      <c r="AB110" s="239">
        <f>IFERROR(_xlfn.XLOOKUP($A110,Input_Raw!$A:$A,Input_Raw!GG:GG),"")</f>
        <v>168.03</v>
      </c>
      <c r="AC110" s="248">
        <f>IFERROR(_xlfn.XLOOKUP($D110,'Modelling New'!$D:$D,'Modelling New'!P:P),"")</f>
        <v>4.5548387096774192</v>
      </c>
      <c r="AD110" s="239">
        <f>IFERROR(_xlfn.XLOOKUP($D110,'Modelling New'!$D:$D,'Modelling New'!$T:$T)*1000,"")</f>
        <v>732916.6376383407</v>
      </c>
      <c r="AE110" s="249">
        <f>IFERROR(_xlfn.XLOOKUP($D110,'Modelling New'!$D:$D,'Modelling New'!$O:$O),"")</f>
        <v>0.82772356020954152</v>
      </c>
      <c r="AF110" s="249">
        <f>IFERROR(_xlfn.XLOOKUP($D110,'Modelling New'!$D:$D,'Modelling New'!W:W),"")</f>
        <v>0.15708947137310114</v>
      </c>
      <c r="AG110" s="249">
        <f>IFERROR(_xlfn.XLOOKUP($D110,'Modelling New'!$D:$D,'Modelling New'!$AE:$AE),"")</f>
        <v>0.995</v>
      </c>
      <c r="AH110" s="249">
        <f>IFERROR(_xlfn.XLOOKUP($D110,'Modelling New'!$D:$D,'Modelling New'!$AF:$AF),"")</f>
        <v>0.995</v>
      </c>
      <c r="AI110" s="240"/>
      <c r="AJ110" s="240"/>
      <c r="AK110" s="240"/>
      <c r="AL110" s="240"/>
      <c r="AM110" s="240"/>
      <c r="AN110" s="250"/>
      <c r="AO110" s="247"/>
      <c r="AP110" s="247"/>
      <c r="AQ110" s="247"/>
      <c r="AR110" s="239">
        <f>_xlfn.XLOOKUP($D110,'Modelling New'!$D:$D,'Modelling New'!$N:$N)</f>
        <v>194.4</v>
      </c>
      <c r="AS110" s="239">
        <f t="shared" si="13"/>
        <v>633497.85299573245</v>
      </c>
    </row>
    <row r="111" spans="1:45">
      <c r="A111" s="238">
        <f t="shared" si="14"/>
        <v>45854</v>
      </c>
      <c r="B111" s="239">
        <f>YEAR(Daily_KPI[[#This Row],[Date]])+IF(MONTH(Daily_KPI[[#This Row],[Date]])&gt;=4,1,0)</f>
        <v>2026</v>
      </c>
      <c r="C111" s="240">
        <f>YEAR(Daily_KPI[[#This Row],[Date]])</f>
        <v>2025</v>
      </c>
      <c r="D111" s="241">
        <f>Daily_KPI[[#This Row],[Date]]-DAY(Daily_KPI[[#This Row],[Date]])+1</f>
        <v>45839</v>
      </c>
      <c r="E111" s="240">
        <f t="shared" si="10"/>
        <v>31</v>
      </c>
      <c r="F111" s="242">
        <f>IFERROR(_xlfn.XLOOKUP($A111,Input_Raw!$A:$A,Input_Raw!$GD:$GD),"")</f>
        <v>12.183333333333335</v>
      </c>
      <c r="G111" s="243">
        <f>IFERROR(_xlfn.XLOOKUP($A111,Input_Raw!$A:$A,Input_Raw!EQ:EQ),"")</f>
        <v>2.6084568828690715</v>
      </c>
      <c r="H111" s="243">
        <f>IFERROR(_xlfn.XLOOKUP($A111,Input_Raw!$A:$A,Input_Raw!ER:ER),"")</f>
        <v>0.35916883492279728</v>
      </c>
      <c r="I111" s="243">
        <f>IFERROR(_xlfn.XLOOKUP($A111,Input_Raw!$A:$A,Input_Raw!EO:EO),"")</f>
        <v>2.5502954267998343</v>
      </c>
      <c r="J111" s="243">
        <f>IFERROR(_xlfn.XLOOKUP($A111,Input_Raw!$A:$A,Input_Raw!EP:EP),"")</f>
        <v>0.46814516326067224</v>
      </c>
      <c r="K111" s="243">
        <f>IFERROR(_xlfn.XLOOKUP($A111,Input_Raw!$A:$A,Input_Raw!$DR:$DR),"")</f>
        <v>24.105122950819727</v>
      </c>
      <c r="L111" s="243">
        <f>IFERROR(_xlfn.XLOOKUP($A111,Input_Raw!$A:$A,Input_Raw!$DT:$DT),"")</f>
        <v>38.900597267759558</v>
      </c>
      <c r="M111" s="243">
        <f>IFERROR(_xlfn.XLOOKUP($A111,Input_Raw!$A:$A,Input_Raw!$DZ:$DZ),"")</f>
        <v>3.5</v>
      </c>
      <c r="N111" s="243">
        <f>IFERROR(_xlfn.XLOOKUP($A111,Input_Raw!$A:$A,Input_Raw!$EB:$EB),"")</f>
        <v>9.1</v>
      </c>
      <c r="O111" s="244">
        <f>IFERROR(1-SUMIF(Plant_BD!$B:$B,$A111,Plant_BD!$AL:$AL)/($AA111+SUMIF(Plant_BD!$B:$B,$A111,Plant_BD!$AL:$AL)),"")</f>
        <v>0.98495701742935504</v>
      </c>
      <c r="P111" s="244"/>
      <c r="Q111" s="245"/>
      <c r="R111" s="244">
        <f>IFERROR(1-SUMIF(Grid_BD!$B:$B,$A111,Grid_BD!$W:$W)/($AA111+SUMIF(Grid_BD!$B:$B,$A111,Grid_BD!$W:$W)),"")</f>
        <v>1</v>
      </c>
      <c r="S111" s="240"/>
      <c r="T111" s="245"/>
      <c r="U111" s="246">
        <f t="shared" si="11"/>
        <v>0.87684265773011338</v>
      </c>
      <c r="V111" s="246" t="str">
        <f>IFERROR(_xlfn.XLOOKUP($A111,Input_Raw!$A:$A,Input_Raw!$GL:$GL),"")</f>
        <v/>
      </c>
      <c r="W111" s="247">
        <f t="shared" si="12"/>
        <v>8.0536265432098172E-2</v>
      </c>
      <c r="X111" s="239">
        <f>IFERROR(_xlfn.XLOOKUP($A111,Input_Raw!$A:$A,Input_Raw!$EN:$EN),"")</f>
        <v>379522</v>
      </c>
      <c r="Y111" s="239">
        <f>IFERROR(_xlfn.XLOOKUP($A111,Input_Raw!$A:$A,Input_Raw!GE:GE),"")</f>
        <v>369350.00000002497</v>
      </c>
      <c r="Z111" s="239"/>
      <c r="AA111" s="239">
        <f>IFERROR(_xlfn.XLOOKUP($A111,Input_Raw!$A:$A,Input_Raw!$GF:$GF),"")</f>
        <v>375749.99999999721</v>
      </c>
      <c r="AB111" s="239">
        <f>IFERROR(_xlfn.XLOOKUP($A111,Input_Raw!$A:$A,Input_Raw!GG:GG),"")</f>
        <v>168.03</v>
      </c>
      <c r="AC111" s="248">
        <f>IFERROR(_xlfn.XLOOKUP($D111,'Modelling New'!$D:$D,'Modelling New'!P:P),"")</f>
        <v>4.5548387096774192</v>
      </c>
      <c r="AD111" s="239">
        <f>IFERROR(_xlfn.XLOOKUP($D111,'Modelling New'!$D:$D,'Modelling New'!$T:$T)*1000,"")</f>
        <v>732916.6376383407</v>
      </c>
      <c r="AE111" s="249">
        <f>IFERROR(_xlfn.XLOOKUP($D111,'Modelling New'!$D:$D,'Modelling New'!$O:$O),"")</f>
        <v>0.82772356020954152</v>
      </c>
      <c r="AF111" s="249">
        <f>IFERROR(_xlfn.XLOOKUP($D111,'Modelling New'!$D:$D,'Modelling New'!W:W),"")</f>
        <v>0.15708947137310114</v>
      </c>
      <c r="AG111" s="249">
        <f>IFERROR(_xlfn.XLOOKUP($D111,'Modelling New'!$D:$D,'Modelling New'!$AE:$AE),"")</f>
        <v>0.995</v>
      </c>
      <c r="AH111" s="249">
        <f>IFERROR(_xlfn.XLOOKUP($D111,'Modelling New'!$D:$D,'Modelling New'!$AF:$AF),"")</f>
        <v>0.995</v>
      </c>
      <c r="AI111" s="240"/>
      <c r="AJ111" s="240"/>
      <c r="AK111" s="240"/>
      <c r="AL111" s="240"/>
      <c r="AM111" s="240"/>
      <c r="AN111" s="250"/>
      <c r="AO111" s="247"/>
      <c r="AP111" s="247"/>
      <c r="AQ111" s="247"/>
      <c r="AR111" s="239">
        <f>_xlfn.XLOOKUP($D111,'Modelling New'!$D:$D,'Modelling New'!$N:$N)</f>
        <v>194.4</v>
      </c>
      <c r="AS111" s="239">
        <f t="shared" si="13"/>
        <v>633497.85299573245</v>
      </c>
    </row>
    <row r="112" spans="1:45">
      <c r="A112" s="238">
        <f t="shared" si="14"/>
        <v>45855</v>
      </c>
      <c r="B112" s="239">
        <f>YEAR(Daily_KPI[[#This Row],[Date]])+IF(MONTH(Daily_KPI[[#This Row],[Date]])&gt;=4,1,0)</f>
        <v>2026</v>
      </c>
      <c r="C112" s="240">
        <f>YEAR(Daily_KPI[[#This Row],[Date]])</f>
        <v>2025</v>
      </c>
      <c r="D112" s="241">
        <f>Daily_KPI[[#This Row],[Date]]-DAY(Daily_KPI[[#This Row],[Date]])+1</f>
        <v>45839</v>
      </c>
      <c r="E112" s="240">
        <f t="shared" si="10"/>
        <v>31</v>
      </c>
      <c r="F112" s="242">
        <f>IFERROR(_xlfn.XLOOKUP($A112,Input_Raw!$A:$A,Input_Raw!$GD:$GD),"")</f>
        <v>11.8</v>
      </c>
      <c r="G112" s="243">
        <f>IFERROR(_xlfn.XLOOKUP($A112,Input_Raw!$A:$A,Input_Raw!EQ:EQ),"")</f>
        <v>3.4615739996001542</v>
      </c>
      <c r="H112" s="243">
        <f>IFERROR(_xlfn.XLOOKUP($A112,Input_Raw!$A:$A,Input_Raw!ER:ER),"")</f>
        <v>0.50663609470229731</v>
      </c>
      <c r="I112" s="243">
        <f>IFERROR(_xlfn.XLOOKUP($A112,Input_Raw!$A:$A,Input_Raw!EO:EO),"")</f>
        <v>3.3670603558072627</v>
      </c>
      <c r="J112" s="243">
        <f>IFERROR(_xlfn.XLOOKUP($A112,Input_Raw!$A:$A,Input_Raw!EP:EP),"")</f>
        <v>0.63957785278949819</v>
      </c>
      <c r="K112" s="243">
        <f>IFERROR(_xlfn.XLOOKUP($A112,Input_Raw!$A:$A,Input_Raw!$DR:$DR),"")</f>
        <v>25.183215796897009</v>
      </c>
      <c r="L112" s="243">
        <f>IFERROR(_xlfn.XLOOKUP($A112,Input_Raw!$A:$A,Input_Raw!$DT:$DT),"")</f>
        <v>37.625682387005597</v>
      </c>
      <c r="M112" s="243">
        <f>IFERROR(_xlfn.XLOOKUP($A112,Input_Raw!$A:$A,Input_Raw!$DZ:$DZ),"")</f>
        <v>4.3</v>
      </c>
      <c r="N112" s="243">
        <f>IFERROR(_xlfn.XLOOKUP($A112,Input_Raw!$A:$A,Input_Raw!$EB:$EB),"")</f>
        <v>8.6999999999999993</v>
      </c>
      <c r="O112" s="244">
        <f>IFERROR(1-SUMIF(Plant_BD!$B:$B,$A112,Plant_BD!$AL:$AL)/($AA112+SUMIF(Plant_BD!$B:$B,$A112,Plant_BD!$AL:$AL)),"")</f>
        <v>0.98724960403773976</v>
      </c>
      <c r="P112" s="244"/>
      <c r="Q112" s="245"/>
      <c r="R112" s="244">
        <f>IFERROR(1-SUMIF(Grid_BD!$B:$B,$A112,Grid_BD!$W:$W)/($AA112+SUMIF(Grid_BD!$B:$B,$A112,Grid_BD!$W:$W)),"")</f>
        <v>1</v>
      </c>
      <c r="S112" s="240"/>
      <c r="T112" s="245"/>
      <c r="U112" s="246">
        <f t="shared" si="11"/>
        <v>0.83276308756878958</v>
      </c>
      <c r="V112" s="246" t="str">
        <f>IFERROR(_xlfn.XLOOKUP($A112,Input_Raw!$A:$A,Input_Raw!$GL:$GL),"")</f>
        <v/>
      </c>
      <c r="W112" s="247">
        <f t="shared" si="12"/>
        <v>0.1009837962962967</v>
      </c>
      <c r="X112" s="239">
        <f>IFERROR(_xlfn.XLOOKUP($A112,Input_Raw!$A:$A,Input_Raw!$EN:$EN),"")</f>
        <v>479045</v>
      </c>
      <c r="Y112" s="239">
        <f>IFERROR(_xlfn.XLOOKUP($A112,Input_Raw!$A:$A,Input_Raw!GE:GE),"")</f>
        <v>463549.99999995239</v>
      </c>
      <c r="Z112" s="239"/>
      <c r="AA112" s="239">
        <f>IFERROR(_xlfn.XLOOKUP($A112,Input_Raw!$A:$A,Input_Raw!$GF:$GF),"")</f>
        <v>471150.00000000186</v>
      </c>
      <c r="AB112" s="239">
        <f>IFERROR(_xlfn.XLOOKUP($A112,Input_Raw!$A:$A,Input_Raw!GG:GG),"")</f>
        <v>168.03</v>
      </c>
      <c r="AC112" s="248">
        <f>IFERROR(_xlfn.XLOOKUP($D112,'Modelling New'!$D:$D,'Modelling New'!P:P),"")</f>
        <v>4.5548387096774192</v>
      </c>
      <c r="AD112" s="239">
        <f>IFERROR(_xlfn.XLOOKUP($D112,'Modelling New'!$D:$D,'Modelling New'!$T:$T)*1000,"")</f>
        <v>732916.6376383407</v>
      </c>
      <c r="AE112" s="249">
        <f>IFERROR(_xlfn.XLOOKUP($D112,'Modelling New'!$D:$D,'Modelling New'!$O:$O),"")</f>
        <v>0.82772356020954152</v>
      </c>
      <c r="AF112" s="249">
        <f>IFERROR(_xlfn.XLOOKUP($D112,'Modelling New'!$D:$D,'Modelling New'!W:W),"")</f>
        <v>0.15708947137310114</v>
      </c>
      <c r="AG112" s="249">
        <f>IFERROR(_xlfn.XLOOKUP($D112,'Modelling New'!$D:$D,'Modelling New'!$AE:$AE),"")</f>
        <v>0.995</v>
      </c>
      <c r="AH112" s="249">
        <f>IFERROR(_xlfn.XLOOKUP($D112,'Modelling New'!$D:$D,'Modelling New'!$AF:$AF),"")</f>
        <v>0.995</v>
      </c>
      <c r="AI112" s="240"/>
      <c r="AJ112" s="240"/>
      <c r="AK112" s="240"/>
      <c r="AL112" s="240"/>
      <c r="AM112" s="240"/>
      <c r="AN112" s="250"/>
      <c r="AO112" s="247"/>
      <c r="AP112" s="247"/>
      <c r="AQ112" s="247"/>
      <c r="AR112" s="239">
        <f>_xlfn.XLOOKUP($D112,'Modelling New'!$D:$D,'Modelling New'!$N:$N)</f>
        <v>194.4</v>
      </c>
      <c r="AS112" s="239">
        <f t="shared" si="13"/>
        <v>633497.85299573245</v>
      </c>
    </row>
    <row r="113" spans="1:45">
      <c r="A113" s="238">
        <f t="shared" si="14"/>
        <v>45856</v>
      </c>
      <c r="B113" s="239">
        <f>YEAR(Daily_KPI[[#This Row],[Date]])+IF(MONTH(Daily_KPI[[#This Row],[Date]])&gt;=4,1,0)</f>
        <v>2026</v>
      </c>
      <c r="C113" s="240">
        <f>YEAR(Daily_KPI[[#This Row],[Date]])</f>
        <v>2025</v>
      </c>
      <c r="D113" s="241">
        <f>Daily_KPI[[#This Row],[Date]]-DAY(Daily_KPI[[#This Row],[Date]])+1</f>
        <v>45839</v>
      </c>
      <c r="E113" s="240">
        <f t="shared" si="10"/>
        <v>31</v>
      </c>
      <c r="F113" s="242">
        <f>IFERROR(_xlfn.XLOOKUP($A113,Input_Raw!$A:$A,Input_Raw!$GD:$GD),"")</f>
        <v>11.3</v>
      </c>
      <c r="G113" s="243">
        <f>IFERROR(_xlfn.XLOOKUP($A113,Input_Raw!$A:$A,Input_Raw!EQ:EQ),"")</f>
        <v>2.9501651323529408</v>
      </c>
      <c r="H113" s="243">
        <f>IFERROR(_xlfn.XLOOKUP($A113,Input_Raw!$A:$A,Input_Raw!ER:ER),"")</f>
        <v>0.41861415098039284</v>
      </c>
      <c r="I113" s="243">
        <f>IFERROR(_xlfn.XLOOKUP($A113,Input_Raw!$A:$A,Input_Raw!EO:EO),"")</f>
        <v>3.039023600297496</v>
      </c>
      <c r="J113" s="243">
        <f>IFERROR(_xlfn.XLOOKUP($A113,Input_Raw!$A:$A,Input_Raw!EP:EP),"")</f>
        <v>0.5339429666666663</v>
      </c>
      <c r="K113" s="243">
        <f>IFERROR(_xlfn.XLOOKUP($A113,Input_Raw!$A:$A,Input_Raw!$DR:$DR),"")</f>
        <v>25.826951399116368</v>
      </c>
      <c r="L113" s="243">
        <f>IFERROR(_xlfn.XLOOKUP($A113,Input_Raw!$A:$A,Input_Raw!$DT:$DT),"")</f>
        <v>39.685160878186956</v>
      </c>
      <c r="M113" s="243">
        <f>IFERROR(_xlfn.XLOOKUP($A113,Input_Raw!$A:$A,Input_Raw!$DZ:$DZ),"")</f>
        <v>4</v>
      </c>
      <c r="N113" s="243">
        <f>IFERROR(_xlfn.XLOOKUP($A113,Input_Raw!$A:$A,Input_Raw!$EB:$EB),"")</f>
        <v>10.5</v>
      </c>
      <c r="O113" s="244">
        <f>IFERROR(1-SUMIF(Plant_BD!$B:$B,$A113,Plant_BD!$AL:$AL)/($AA113+SUMIF(Plant_BD!$B:$B,$A113,Plant_BD!$AL:$AL)),"")</f>
        <v>0.9957739731430989</v>
      </c>
      <c r="P113" s="244"/>
      <c r="Q113" s="245"/>
      <c r="R113" s="244">
        <f>IFERROR(1-SUMIF(Grid_BD!$B:$B,$A113,Grid_BD!$W:$W)/($AA113+SUMIF(Grid_BD!$B:$B,$A113,Grid_BD!$W:$W)),"")</f>
        <v>1</v>
      </c>
      <c r="S113" s="240"/>
      <c r="T113" s="245"/>
      <c r="U113" s="246">
        <f t="shared" si="11"/>
        <v>0.9081124081765104</v>
      </c>
      <c r="V113" s="246" t="str">
        <f>IFERROR(_xlfn.XLOOKUP($A113,Input_Raw!$A:$A,Input_Raw!$GL:$GL),"")</f>
        <v/>
      </c>
      <c r="W113" s="247">
        <f t="shared" si="12"/>
        <v>9.9392361111111466E-2</v>
      </c>
      <c r="X113" s="239">
        <f>IFERROR(_xlfn.XLOOKUP($A113,Input_Raw!$A:$A,Input_Raw!$EN:$EN),"")</f>
        <v>471976</v>
      </c>
      <c r="Y113" s="239">
        <f>IFERROR(_xlfn.XLOOKUP($A113,Input_Raw!$A:$A,Input_Raw!GE:GE),"")</f>
        <v>459725.00000005978</v>
      </c>
      <c r="Z113" s="239"/>
      <c r="AA113" s="239">
        <f>IFERROR(_xlfn.XLOOKUP($A113,Input_Raw!$A:$A,Input_Raw!$GF:$GF),"")</f>
        <v>463725.00000000163</v>
      </c>
      <c r="AB113" s="239">
        <f>IFERROR(_xlfn.XLOOKUP($A113,Input_Raw!$A:$A,Input_Raw!GG:GG),"")</f>
        <v>168.03</v>
      </c>
      <c r="AC113" s="248">
        <f>IFERROR(_xlfn.XLOOKUP($D113,'Modelling New'!$D:$D,'Modelling New'!P:P),"")</f>
        <v>4.5548387096774192</v>
      </c>
      <c r="AD113" s="239">
        <f>IFERROR(_xlfn.XLOOKUP($D113,'Modelling New'!$D:$D,'Modelling New'!$T:$T)*1000,"")</f>
        <v>732916.6376383407</v>
      </c>
      <c r="AE113" s="249">
        <f>IFERROR(_xlfn.XLOOKUP($D113,'Modelling New'!$D:$D,'Modelling New'!$O:$O),"")</f>
        <v>0.82772356020954152</v>
      </c>
      <c r="AF113" s="249">
        <f>IFERROR(_xlfn.XLOOKUP($D113,'Modelling New'!$D:$D,'Modelling New'!W:W),"")</f>
        <v>0.15708947137310114</v>
      </c>
      <c r="AG113" s="249">
        <f>IFERROR(_xlfn.XLOOKUP($D113,'Modelling New'!$D:$D,'Modelling New'!$AE:$AE),"")</f>
        <v>0.995</v>
      </c>
      <c r="AH113" s="249">
        <f>IFERROR(_xlfn.XLOOKUP($D113,'Modelling New'!$D:$D,'Modelling New'!$AF:$AF),"")</f>
        <v>0.995</v>
      </c>
      <c r="AI113" s="240"/>
      <c r="AJ113" s="240"/>
      <c r="AK113" s="240"/>
      <c r="AL113" s="240"/>
      <c r="AM113" s="240"/>
      <c r="AN113" s="250"/>
      <c r="AO113" s="247"/>
      <c r="AP113" s="247"/>
      <c r="AQ113" s="247"/>
      <c r="AR113" s="239">
        <f>_xlfn.XLOOKUP($D113,'Modelling New'!$D:$D,'Modelling New'!$N:$N)</f>
        <v>194.4</v>
      </c>
      <c r="AS113" s="239">
        <f t="shared" si="13"/>
        <v>633497.85299573245</v>
      </c>
    </row>
    <row r="114" spans="1:45">
      <c r="A114" s="238">
        <f t="shared" si="14"/>
        <v>45857</v>
      </c>
      <c r="B114" s="239">
        <f>YEAR(Daily_KPI[[#This Row],[Date]])+IF(MONTH(Daily_KPI[[#This Row],[Date]])&gt;=4,1,0)</f>
        <v>2026</v>
      </c>
      <c r="C114" s="240">
        <f>YEAR(Daily_KPI[[#This Row],[Date]])</f>
        <v>2025</v>
      </c>
      <c r="D114" s="241">
        <f>Daily_KPI[[#This Row],[Date]]-DAY(Daily_KPI[[#This Row],[Date]])+1</f>
        <v>45839</v>
      </c>
      <c r="E114" s="240">
        <f t="shared" si="10"/>
        <v>31</v>
      </c>
      <c r="F114" s="242">
        <f>IFERROR(_xlfn.XLOOKUP($A114,Input_Raw!$A:$A,Input_Raw!$GD:$GD),"")</f>
        <v>12.299999999999999</v>
      </c>
      <c r="G114" s="243">
        <f>IFERROR(_xlfn.XLOOKUP($A114,Input_Raw!$A:$A,Input_Raw!EQ:EQ),"")</f>
        <v>4.2911180873983712</v>
      </c>
      <c r="H114" s="243">
        <f>IFERROR(_xlfn.XLOOKUP($A114,Input_Raw!$A:$A,Input_Raw!ER:ER),"")</f>
        <v>0.60441223532068744</v>
      </c>
      <c r="I114" s="243">
        <f>IFERROR(_xlfn.XLOOKUP($A114,Input_Raw!$A:$A,Input_Raw!EO:EO),"")</f>
        <v>4.3211032147451425</v>
      </c>
      <c r="J114" s="243">
        <f>IFERROR(_xlfn.XLOOKUP($A114,Input_Raw!$A:$A,Input_Raw!EP:EP),"")</f>
        <v>0.78317268383017158</v>
      </c>
      <c r="K114" s="243">
        <f>IFERROR(_xlfn.XLOOKUP($A114,Input_Raw!$A:$A,Input_Raw!$DR:$DR),"")</f>
        <v>25.357023004059492</v>
      </c>
      <c r="L114" s="243">
        <f>IFERROR(_xlfn.XLOOKUP($A114,Input_Raw!$A:$A,Input_Raw!$DT:$DT),"")</f>
        <v>40.941975761772866</v>
      </c>
      <c r="M114" s="243">
        <f>IFERROR(_xlfn.XLOOKUP($A114,Input_Raw!$A:$A,Input_Raw!$DZ:$DZ),"")</f>
        <v>4.4000000000000004</v>
      </c>
      <c r="N114" s="243">
        <f>IFERROR(_xlfn.XLOOKUP($A114,Input_Raw!$A:$A,Input_Raw!$EB:$EB),"")</f>
        <v>10.5</v>
      </c>
      <c r="O114" s="244">
        <f>IFERROR(1-SUMIF(Plant_BD!$B:$B,$A114,Plant_BD!$AL:$AL)/($AA114+SUMIF(Plant_BD!$B:$B,$A114,Plant_BD!$AL:$AL)),"")</f>
        <v>0.99686828767512681</v>
      </c>
      <c r="P114" s="244"/>
      <c r="Q114" s="245"/>
      <c r="R114" s="244">
        <f>IFERROR(1-SUMIF(Grid_BD!$B:$B,$A114,Grid_BD!$W:$W)/($AA114+SUMIF(Grid_BD!$B:$B,$A114,Grid_BD!$W:$W)),"")</f>
        <v>1</v>
      </c>
      <c r="S114" s="240"/>
      <c r="T114" s="245"/>
      <c r="U114" s="246">
        <f t="shared" si="11"/>
        <v>0.82598911884841753</v>
      </c>
      <c r="V114" s="246" t="str">
        <f>IFERROR(_xlfn.XLOOKUP($A114,Input_Raw!$A:$A,Input_Raw!$GL:$GL),"")</f>
        <v/>
      </c>
      <c r="W114" s="247">
        <f t="shared" si="12"/>
        <v>0.13025655864197636</v>
      </c>
      <c r="X114" s="239">
        <f>IFERROR(_xlfn.XLOOKUP($A114,Input_Raw!$A:$A,Input_Raw!$EN:$EN),"")</f>
        <v>623488</v>
      </c>
      <c r="Y114" s="239">
        <f>IFERROR(_xlfn.XLOOKUP($A114,Input_Raw!$A:$A,Input_Raw!GE:GE),"")</f>
        <v>595124.99999999558</v>
      </c>
      <c r="Z114" s="239"/>
      <c r="AA114" s="239">
        <f>IFERROR(_xlfn.XLOOKUP($A114,Input_Raw!$A:$A,Input_Raw!$GF:$GF),"")</f>
        <v>607725.00000000489</v>
      </c>
      <c r="AB114" s="239">
        <f>IFERROR(_xlfn.XLOOKUP($A114,Input_Raw!$A:$A,Input_Raw!GG:GG),"")</f>
        <v>170.27</v>
      </c>
      <c r="AC114" s="248">
        <f>IFERROR(_xlfn.XLOOKUP($D114,'Modelling New'!$D:$D,'Modelling New'!P:P),"")</f>
        <v>4.5548387096774192</v>
      </c>
      <c r="AD114" s="239">
        <f>IFERROR(_xlfn.XLOOKUP($D114,'Modelling New'!$D:$D,'Modelling New'!$T:$T)*1000,"")</f>
        <v>732916.6376383407</v>
      </c>
      <c r="AE114" s="249">
        <f>IFERROR(_xlfn.XLOOKUP($D114,'Modelling New'!$D:$D,'Modelling New'!$O:$O),"")</f>
        <v>0.82772356020954152</v>
      </c>
      <c r="AF114" s="249">
        <f>IFERROR(_xlfn.XLOOKUP($D114,'Modelling New'!$D:$D,'Modelling New'!W:W),"")</f>
        <v>0.15708947137310114</v>
      </c>
      <c r="AG114" s="249">
        <f>IFERROR(_xlfn.XLOOKUP($D114,'Modelling New'!$D:$D,'Modelling New'!$AE:$AE),"")</f>
        <v>0.995</v>
      </c>
      <c r="AH114" s="249">
        <f>IFERROR(_xlfn.XLOOKUP($D114,'Modelling New'!$D:$D,'Modelling New'!$AF:$AF),"")</f>
        <v>0.995</v>
      </c>
      <c r="AI114" s="240"/>
      <c r="AJ114" s="240"/>
      <c r="AK114" s="240"/>
      <c r="AL114" s="240"/>
      <c r="AM114" s="240"/>
      <c r="AN114" s="250"/>
      <c r="AO114" s="247"/>
      <c r="AP114" s="247"/>
      <c r="AQ114" s="247"/>
      <c r="AR114" s="239">
        <f>_xlfn.XLOOKUP($D114,'Modelling New'!$D:$D,'Modelling New'!$N:$N)</f>
        <v>194.4</v>
      </c>
      <c r="AS114" s="239">
        <f t="shared" si="13"/>
        <v>641942.98297675035</v>
      </c>
    </row>
    <row r="115" spans="1:45">
      <c r="A115" s="238">
        <f t="shared" si="14"/>
        <v>45858</v>
      </c>
      <c r="B115" s="239">
        <f>YEAR(Daily_KPI[[#This Row],[Date]])+IF(MONTH(Daily_KPI[[#This Row],[Date]])&gt;=4,1,0)</f>
        <v>2026</v>
      </c>
      <c r="C115" s="240">
        <f>YEAR(Daily_KPI[[#This Row],[Date]])</f>
        <v>2025</v>
      </c>
      <c r="D115" s="241">
        <f>Daily_KPI[[#This Row],[Date]]-DAY(Daily_KPI[[#This Row],[Date]])+1</f>
        <v>45839</v>
      </c>
      <c r="E115" s="240">
        <f t="shared" si="10"/>
        <v>31</v>
      </c>
      <c r="F115" s="242">
        <f>IFERROR(_xlfn.XLOOKUP($A115,Input_Raw!$A:$A,Input_Raw!$GD:$GD),"")</f>
        <v>11.666666666666668</v>
      </c>
      <c r="G115" s="243">
        <f>IFERROR(_xlfn.XLOOKUP($A115,Input_Raw!$A:$A,Input_Raw!EQ:EQ),"")</f>
        <v>3.8295373951789173</v>
      </c>
      <c r="H115" s="243">
        <f>IFERROR(_xlfn.XLOOKUP($A115,Input_Raw!$A:$A,Input_Raw!ER:ER),"")</f>
        <v>0.51955986898017015</v>
      </c>
      <c r="I115" s="243">
        <f>IFERROR(_xlfn.XLOOKUP($A115,Input_Raw!$A:$A,Input_Raw!EO:EO),"")</f>
        <v>3.8375293343383405</v>
      </c>
      <c r="J115" s="243">
        <f>IFERROR(_xlfn.XLOOKUP($A115,Input_Raw!$A:$A,Input_Raw!EP:EP),"")</f>
        <v>0.69106360127478683</v>
      </c>
      <c r="K115" s="243">
        <f>IFERROR(_xlfn.XLOOKUP($A115,Input_Raw!$A:$A,Input_Raw!$DR:$DR),"")</f>
        <v>24.957617689015677</v>
      </c>
      <c r="L115" s="243">
        <f>IFERROR(_xlfn.XLOOKUP($A115,Input_Raw!$A:$A,Input_Raw!$DT:$DT),"")</f>
        <v>39.165363672086677</v>
      </c>
      <c r="M115" s="243">
        <f>IFERROR(_xlfn.XLOOKUP($A115,Input_Raw!$A:$A,Input_Raw!$DZ:$DZ),"")</f>
        <v>4.9000000000000004</v>
      </c>
      <c r="N115" s="243">
        <f>IFERROR(_xlfn.XLOOKUP($A115,Input_Raw!$A:$A,Input_Raw!$EB:$EB),"")</f>
        <v>10.5</v>
      </c>
      <c r="O115" s="244">
        <f>IFERROR(1-SUMIF(Plant_BD!$B:$B,$A115,Plant_BD!$AL:$AL)/($AA115+SUMIF(Plant_BD!$B:$B,$A115,Plant_BD!$AL:$AL)),"")</f>
        <v>0.99677383303296785</v>
      </c>
      <c r="P115" s="244"/>
      <c r="Q115" s="245"/>
      <c r="R115" s="244">
        <f>IFERROR(1-SUMIF(Grid_BD!$B:$B,$A115,Grid_BD!$W:$W)/($AA115+SUMIF(Grid_BD!$B:$B,$A115,Grid_BD!$W:$W)),"")</f>
        <v>1</v>
      </c>
      <c r="S115" s="240"/>
      <c r="T115" s="245"/>
      <c r="U115" s="246">
        <f t="shared" si="11"/>
        <v>0.8629263695070768</v>
      </c>
      <c r="V115" s="246" t="str">
        <f>IFERROR(_xlfn.XLOOKUP($A115,Input_Raw!$A:$A,Input_Raw!$GL:$GL),"")</f>
        <v/>
      </c>
      <c r="W115" s="247">
        <f t="shared" si="12"/>
        <v>0.12085262345678807</v>
      </c>
      <c r="X115" s="239">
        <f>IFERROR(_xlfn.XLOOKUP($A115,Input_Raw!$A:$A,Input_Raw!$EN:$EN),"")</f>
        <v>578682</v>
      </c>
      <c r="Y115" s="239">
        <f>IFERROR(_xlfn.XLOOKUP($A115,Input_Raw!$A:$A,Input_Raw!GE:GE),"")</f>
        <v>557049.99999998766</v>
      </c>
      <c r="Z115" s="239"/>
      <c r="AA115" s="239">
        <f>IFERROR(_xlfn.XLOOKUP($A115,Input_Raw!$A:$A,Input_Raw!$GF:$GF),"")</f>
        <v>563849.99999999045</v>
      </c>
      <c r="AB115" s="239">
        <f>IFERROR(_xlfn.XLOOKUP($A115,Input_Raw!$A:$A,Input_Raw!GG:GG),"")</f>
        <v>170.27</v>
      </c>
      <c r="AC115" s="248">
        <f>IFERROR(_xlfn.XLOOKUP($D115,'Modelling New'!$D:$D,'Modelling New'!P:P),"")</f>
        <v>4.5548387096774192</v>
      </c>
      <c r="AD115" s="239">
        <f>IFERROR(_xlfn.XLOOKUP($D115,'Modelling New'!$D:$D,'Modelling New'!$T:$T)*1000,"")</f>
        <v>732916.6376383407</v>
      </c>
      <c r="AE115" s="249">
        <f>IFERROR(_xlfn.XLOOKUP($D115,'Modelling New'!$D:$D,'Modelling New'!$O:$O),"")</f>
        <v>0.82772356020954152</v>
      </c>
      <c r="AF115" s="249">
        <f>IFERROR(_xlfn.XLOOKUP($D115,'Modelling New'!$D:$D,'Modelling New'!W:W),"")</f>
        <v>0.15708947137310114</v>
      </c>
      <c r="AG115" s="249">
        <f>IFERROR(_xlfn.XLOOKUP($D115,'Modelling New'!$D:$D,'Modelling New'!$AE:$AE),"")</f>
        <v>0.995</v>
      </c>
      <c r="AH115" s="249">
        <f>IFERROR(_xlfn.XLOOKUP($D115,'Modelling New'!$D:$D,'Modelling New'!$AF:$AF),"")</f>
        <v>0.995</v>
      </c>
      <c r="AI115" s="240"/>
      <c r="AJ115" s="240"/>
      <c r="AK115" s="240"/>
      <c r="AL115" s="240"/>
      <c r="AM115" s="240"/>
      <c r="AN115" s="250"/>
      <c r="AO115" s="247"/>
      <c r="AP115" s="247"/>
      <c r="AQ115" s="247"/>
      <c r="AR115" s="239">
        <f>_xlfn.XLOOKUP($D115,'Modelling New'!$D:$D,'Modelling New'!$N:$N)</f>
        <v>194.4</v>
      </c>
      <c r="AS115" s="239">
        <f t="shared" si="13"/>
        <v>641942.98297675035</v>
      </c>
    </row>
    <row r="116" spans="1:45">
      <c r="A116" s="238">
        <f t="shared" si="14"/>
        <v>45859</v>
      </c>
      <c r="B116" s="239">
        <f>YEAR(Daily_KPI[[#This Row],[Date]])+IF(MONTH(Daily_KPI[[#This Row],[Date]])&gt;=4,1,0)</f>
        <v>2026</v>
      </c>
      <c r="C116" s="240">
        <f>YEAR(Daily_KPI[[#This Row],[Date]])</f>
        <v>2025</v>
      </c>
      <c r="D116" s="241">
        <f>Daily_KPI[[#This Row],[Date]]-DAY(Daily_KPI[[#This Row],[Date]])+1</f>
        <v>45839</v>
      </c>
      <c r="E116" s="240">
        <f t="shared" si="10"/>
        <v>31</v>
      </c>
      <c r="F116" s="242">
        <f>IFERROR(_xlfn.XLOOKUP($A116,Input_Raw!$A:$A,Input_Raw!$GD:$GD),"")</f>
        <v>11.433333333333334</v>
      </c>
      <c r="G116" s="243">
        <f>IFERROR(_xlfn.XLOOKUP($A116,Input_Raw!$A:$A,Input_Raw!EQ:EQ),"")</f>
        <v>2.4959758104196785</v>
      </c>
      <c r="H116" s="243">
        <f>IFERROR(_xlfn.XLOOKUP($A116,Input_Raw!$A:$A,Input_Raw!ER:ER),"")</f>
        <v>0.34221253979739535</v>
      </c>
      <c r="I116" s="243">
        <f>IFERROR(_xlfn.XLOOKUP($A116,Input_Raw!$A:$A,Input_Raw!EO:EO),"")</f>
        <v>2.5505547642477837</v>
      </c>
      <c r="J116" s="243">
        <f>IFERROR(_xlfn.XLOOKUP($A116,Input_Raw!$A:$A,Input_Raw!EP:EP),"")</f>
        <v>0.44978180897250392</v>
      </c>
      <c r="K116" s="243">
        <f>IFERROR(_xlfn.XLOOKUP($A116,Input_Raw!$A:$A,Input_Raw!$DR:$DR),"")</f>
        <v>24.007991266375171</v>
      </c>
      <c r="L116" s="243">
        <f>IFERROR(_xlfn.XLOOKUP($A116,Input_Raw!$A:$A,Input_Raw!$DT:$DT),"")</f>
        <v>37.859940521262054</v>
      </c>
      <c r="M116" s="243">
        <f>IFERROR(_xlfn.XLOOKUP($A116,Input_Raw!$A:$A,Input_Raw!$DZ:$DZ),"")</f>
        <v>4.7</v>
      </c>
      <c r="N116" s="243">
        <f>IFERROR(_xlfn.XLOOKUP($A116,Input_Raw!$A:$A,Input_Raw!$EB:$EB),"")</f>
        <v>9.1</v>
      </c>
      <c r="O116" s="244">
        <f>IFERROR(1-SUMIF(Plant_BD!$B:$B,$A116,Plant_BD!$AL:$AL)/($AA116+SUMIF(Plant_BD!$B:$B,$A116,Plant_BD!$AL:$AL)),"")</f>
        <v>0.99756100775601886</v>
      </c>
      <c r="P116" s="244"/>
      <c r="Q116" s="245"/>
      <c r="R116" s="244">
        <f>IFERROR(1-SUMIF(Grid_BD!$B:$B,$A116,Grid_BD!$W:$W)/($AA116+SUMIF(Grid_BD!$B:$B,$A116,Grid_BD!$W:$W)),"")</f>
        <v>1</v>
      </c>
      <c r="S116" s="240"/>
      <c r="T116" s="245"/>
      <c r="U116" s="246">
        <f t="shared" si="11"/>
        <v>0.90873931656200768</v>
      </c>
      <c r="V116" s="246" t="str">
        <f>IFERROR(_xlfn.XLOOKUP($A116,Input_Raw!$A:$A,Input_Raw!$GL:$GL),"")</f>
        <v/>
      </c>
      <c r="W116" s="247">
        <f t="shared" si="12"/>
        <v>8.4587191358024935E-2</v>
      </c>
      <c r="X116" s="239">
        <f>IFERROR(_xlfn.XLOOKUP($A116,Input_Raw!$A:$A,Input_Raw!$EN:$EN),"")</f>
        <v>400861</v>
      </c>
      <c r="Y116" s="239">
        <f>IFERROR(_xlfn.XLOOKUP($A116,Input_Raw!$A:$A,Input_Raw!GE:GE),"")</f>
        <v>387450.00000000757</v>
      </c>
      <c r="Z116" s="239"/>
      <c r="AA116" s="239">
        <f>IFERROR(_xlfn.XLOOKUP($A116,Input_Raw!$A:$A,Input_Raw!$GF:$GF),"")</f>
        <v>394650.00000000111</v>
      </c>
      <c r="AB116" s="239">
        <f>IFERROR(_xlfn.XLOOKUP($A116,Input_Raw!$A:$A,Input_Raw!GG:GG),"")</f>
        <v>170.27</v>
      </c>
      <c r="AC116" s="248">
        <f>IFERROR(_xlfn.XLOOKUP($D116,'Modelling New'!$D:$D,'Modelling New'!P:P),"")</f>
        <v>4.5548387096774192</v>
      </c>
      <c r="AD116" s="239">
        <f>IFERROR(_xlfn.XLOOKUP($D116,'Modelling New'!$D:$D,'Modelling New'!$T:$T)*1000,"")</f>
        <v>732916.6376383407</v>
      </c>
      <c r="AE116" s="249">
        <f>IFERROR(_xlfn.XLOOKUP($D116,'Modelling New'!$D:$D,'Modelling New'!$O:$O),"")</f>
        <v>0.82772356020954152</v>
      </c>
      <c r="AF116" s="249">
        <f>IFERROR(_xlfn.XLOOKUP($D116,'Modelling New'!$D:$D,'Modelling New'!W:W),"")</f>
        <v>0.15708947137310114</v>
      </c>
      <c r="AG116" s="249">
        <f>IFERROR(_xlfn.XLOOKUP($D116,'Modelling New'!$D:$D,'Modelling New'!$AE:$AE),"")</f>
        <v>0.995</v>
      </c>
      <c r="AH116" s="249">
        <f>IFERROR(_xlfn.XLOOKUP($D116,'Modelling New'!$D:$D,'Modelling New'!$AF:$AF),"")</f>
        <v>0.995</v>
      </c>
      <c r="AI116" s="240"/>
      <c r="AJ116" s="240"/>
      <c r="AK116" s="240"/>
      <c r="AL116" s="240"/>
      <c r="AM116" s="240"/>
      <c r="AN116" s="250"/>
      <c r="AO116" s="247"/>
      <c r="AP116" s="247"/>
      <c r="AQ116" s="247"/>
      <c r="AR116" s="239">
        <f>_xlfn.XLOOKUP($D116,'Modelling New'!$D:$D,'Modelling New'!$N:$N)</f>
        <v>194.4</v>
      </c>
      <c r="AS116" s="239">
        <f t="shared" si="13"/>
        <v>641942.98297675035</v>
      </c>
    </row>
    <row r="117" spans="1:45">
      <c r="A117" s="238">
        <f t="shared" si="14"/>
        <v>45860</v>
      </c>
      <c r="B117" s="239">
        <f>YEAR(Daily_KPI[[#This Row],[Date]])+IF(MONTH(Daily_KPI[[#This Row],[Date]])&gt;=4,1,0)</f>
        <v>2026</v>
      </c>
      <c r="C117" s="240">
        <f>YEAR(Daily_KPI[[#This Row],[Date]])</f>
        <v>2025</v>
      </c>
      <c r="D117" s="241">
        <f>Daily_KPI[[#This Row],[Date]]-DAY(Daily_KPI[[#This Row],[Date]])+1</f>
        <v>45839</v>
      </c>
      <c r="E117" s="240">
        <f t="shared" si="10"/>
        <v>31</v>
      </c>
      <c r="F117" s="242">
        <f>IFERROR(_xlfn.XLOOKUP($A117,Input_Raw!$A:$A,Input_Raw!$GD:$GD),"")</f>
        <v>11.533333333333333</v>
      </c>
      <c r="G117" s="243">
        <f>IFERROR(_xlfn.XLOOKUP($A117,Input_Raw!$A:$A,Input_Raw!EQ:EQ),"")</f>
        <v>2.6707972913772577</v>
      </c>
      <c r="H117" s="243">
        <f>IFERROR(_xlfn.XLOOKUP($A117,Input_Raw!$A:$A,Input_Raw!ER:ER),"")</f>
        <v>0.4351258097340146</v>
      </c>
      <c r="I117" s="243">
        <f>IFERROR(_xlfn.XLOOKUP($A117,Input_Raw!$A:$A,Input_Raw!EO:EO),"")</f>
        <v>2.7024155840552111</v>
      </c>
      <c r="J117" s="243">
        <f>IFERROR(_xlfn.XLOOKUP($A117,Input_Raw!$A:$A,Input_Raw!EP:EP),"")</f>
        <v>0.46817367001434756</v>
      </c>
      <c r="K117" s="243">
        <f>IFERROR(_xlfn.XLOOKUP($A117,Input_Raw!$A:$A,Input_Raw!$DR:$DR),"")</f>
        <v>25.799999999999667</v>
      </c>
      <c r="L117" s="243">
        <f>IFERROR(_xlfn.XLOOKUP($A117,Input_Raw!$A:$A,Input_Raw!$DT:$DT),"")</f>
        <v>34.099228080808118</v>
      </c>
      <c r="M117" s="243">
        <f>IFERROR(_xlfn.XLOOKUP($A117,Input_Raw!$A:$A,Input_Raw!$DZ:$DZ),"")</f>
        <v>5.0999999999999996</v>
      </c>
      <c r="N117" s="243">
        <f>IFERROR(_xlfn.XLOOKUP($A117,Input_Raw!$A:$A,Input_Raw!$EB:$EB),"")</f>
        <v>12.1</v>
      </c>
      <c r="O117" s="244">
        <f>IFERROR(1-SUMIF(Plant_BD!$B:$B,$A117,Plant_BD!$AL:$AL)/($AA117+SUMIF(Plant_BD!$B:$B,$A117,Plant_BD!$AL:$AL)),"")</f>
        <v>0.99695693230841098</v>
      </c>
      <c r="P117" s="244"/>
      <c r="Q117" s="245"/>
      <c r="R117" s="244">
        <f>IFERROR(1-SUMIF(Grid_BD!$B:$B,$A117,Grid_BD!$W:$W)/($AA117+SUMIF(Grid_BD!$B:$B,$A117,Grid_BD!$W:$W)),"")</f>
        <v>1</v>
      </c>
      <c r="S117" s="240"/>
      <c r="T117" s="245"/>
      <c r="U117" s="246">
        <f t="shared" si="11"/>
        <v>0.94568982239597066</v>
      </c>
      <c r="V117" s="246" t="str">
        <f>IFERROR(_xlfn.XLOOKUP($A117,Input_Raw!$A:$A,Input_Raw!$GL:$GL),"")</f>
        <v/>
      </c>
      <c r="W117" s="247">
        <f t="shared" si="12"/>
        <v>9.3267746913580821E-2</v>
      </c>
      <c r="X117" s="239">
        <f>IFERROR(_xlfn.XLOOKUP($A117,Input_Raw!$A:$A,Input_Raw!$EN:$EN),"")</f>
        <v>441642</v>
      </c>
      <c r="Y117" s="239">
        <f>IFERROR(_xlfn.XLOOKUP($A117,Input_Raw!$A:$A,Input_Raw!GE:GE),"")</f>
        <v>428349.99999994872</v>
      </c>
      <c r="Z117" s="239"/>
      <c r="AA117" s="239">
        <f>IFERROR(_xlfn.XLOOKUP($A117,Input_Raw!$A:$A,Input_Raw!$GF:$GF),"")</f>
        <v>435150.00000000268</v>
      </c>
      <c r="AB117" s="239">
        <f>IFERROR(_xlfn.XLOOKUP($A117,Input_Raw!$A:$A,Input_Raw!GG:GG),"")</f>
        <v>170.27</v>
      </c>
      <c r="AC117" s="248">
        <f>IFERROR(_xlfn.XLOOKUP($D117,'Modelling New'!$D:$D,'Modelling New'!P:P),"")</f>
        <v>4.5548387096774192</v>
      </c>
      <c r="AD117" s="239">
        <f>IFERROR(_xlfn.XLOOKUP($D117,'Modelling New'!$D:$D,'Modelling New'!$T:$T)*1000,"")</f>
        <v>732916.6376383407</v>
      </c>
      <c r="AE117" s="249">
        <f>IFERROR(_xlfn.XLOOKUP($D117,'Modelling New'!$D:$D,'Modelling New'!$O:$O),"")</f>
        <v>0.82772356020954152</v>
      </c>
      <c r="AF117" s="249">
        <f>IFERROR(_xlfn.XLOOKUP($D117,'Modelling New'!$D:$D,'Modelling New'!W:W),"")</f>
        <v>0.15708947137310114</v>
      </c>
      <c r="AG117" s="249">
        <f>IFERROR(_xlfn.XLOOKUP($D117,'Modelling New'!$D:$D,'Modelling New'!$AE:$AE),"")</f>
        <v>0.995</v>
      </c>
      <c r="AH117" s="249">
        <f>IFERROR(_xlfn.XLOOKUP($D117,'Modelling New'!$D:$D,'Modelling New'!$AF:$AF),"")</f>
        <v>0.995</v>
      </c>
      <c r="AI117" s="240"/>
      <c r="AJ117" s="240"/>
      <c r="AK117" s="240"/>
      <c r="AL117" s="240"/>
      <c r="AM117" s="240"/>
      <c r="AN117" s="250"/>
      <c r="AO117" s="247"/>
      <c r="AP117" s="247"/>
      <c r="AQ117" s="247"/>
      <c r="AR117" s="239">
        <f>_xlfn.XLOOKUP($D117,'Modelling New'!$D:$D,'Modelling New'!$N:$N)</f>
        <v>194.4</v>
      </c>
      <c r="AS117" s="239">
        <f t="shared" si="13"/>
        <v>641942.98297675035</v>
      </c>
    </row>
    <row r="118" spans="1:45">
      <c r="A118" s="238">
        <f t="shared" si="14"/>
        <v>45861</v>
      </c>
      <c r="B118" s="239">
        <f>YEAR(Daily_KPI[[#This Row],[Date]])+IF(MONTH(Daily_KPI[[#This Row],[Date]])&gt;=4,1,0)</f>
        <v>2026</v>
      </c>
      <c r="C118" s="240">
        <f>YEAR(Daily_KPI[[#This Row],[Date]])</f>
        <v>2025</v>
      </c>
      <c r="D118" s="241">
        <f>Daily_KPI[[#This Row],[Date]]-DAY(Daily_KPI[[#This Row],[Date]])+1</f>
        <v>45839</v>
      </c>
      <c r="E118" s="240">
        <f t="shared" si="10"/>
        <v>31</v>
      </c>
      <c r="F118" s="242">
        <f>IFERROR(_xlfn.XLOOKUP($A118,Input_Raw!$A:$A,Input_Raw!$GD:$GD),"")</f>
        <v>12</v>
      </c>
      <c r="G118" s="243">
        <f>IFERROR(_xlfn.XLOOKUP($A118,Input_Raw!$A:$A,Input_Raw!EQ:EQ),"")</f>
        <v>2.9852819865862665</v>
      </c>
      <c r="H118" s="243">
        <f>IFERROR(_xlfn.XLOOKUP($A118,Input_Raw!$A:$A,Input_Raw!ER:ER),"")</f>
        <v>0.4814823138554154</v>
      </c>
      <c r="I118" s="243">
        <f>IFERROR(_xlfn.XLOOKUP($A118,Input_Raw!$A:$A,Input_Raw!EO:EO),"")</f>
        <v>2.9405205961797614</v>
      </c>
      <c r="J118" s="243">
        <f>IFERROR(_xlfn.XLOOKUP($A118,Input_Raw!$A:$A,Input_Raw!EP:EP),"")</f>
        <v>0.5209128280018549</v>
      </c>
      <c r="K118" s="243">
        <f>IFERROR(_xlfn.XLOOKUP($A118,Input_Raw!$A:$A,Input_Raw!$DR:$DR),"")</f>
        <v>25.749056865464294</v>
      </c>
      <c r="L118" s="243">
        <f>IFERROR(_xlfn.XLOOKUP($A118,Input_Raw!$A:$A,Input_Raw!$DT:$DT),"")</f>
        <v>33.949828238557551</v>
      </c>
      <c r="M118" s="243">
        <f>IFERROR(_xlfn.XLOOKUP($A118,Input_Raw!$A:$A,Input_Raw!$DZ:$DZ),"")</f>
        <v>5.9</v>
      </c>
      <c r="N118" s="243">
        <f>IFERROR(_xlfn.XLOOKUP($A118,Input_Raw!$A:$A,Input_Raw!$EB:$EB),"")</f>
        <v>12.1</v>
      </c>
      <c r="O118" s="244">
        <f>IFERROR(1-SUMIF(Plant_BD!$B:$B,$A118,Plant_BD!$AL:$AL)/($AA118+SUMIF(Plant_BD!$B:$B,$A118,Plant_BD!$AL:$AL)),"")</f>
        <v>0.98483048096006576</v>
      </c>
      <c r="P118" s="244"/>
      <c r="Q118" s="245"/>
      <c r="R118" s="244">
        <f>IFERROR(1-SUMIF(Grid_BD!$B:$B,$A118,Grid_BD!$W:$W)/($AA118+SUMIF(Grid_BD!$B:$B,$A118,Grid_BD!$W:$W)),"")</f>
        <v>1</v>
      </c>
      <c r="S118" s="240"/>
      <c r="T118" s="245"/>
      <c r="U118" s="246">
        <f t="shared" si="11"/>
        <v>0.89383002585714788</v>
      </c>
      <c r="V118" s="246" t="str">
        <f>IFERROR(_xlfn.XLOOKUP($A118,Input_Raw!$A:$A,Input_Raw!$GL:$GL),"")</f>
        <v/>
      </c>
      <c r="W118" s="247">
        <f t="shared" si="12"/>
        <v>9.5920138888889103E-2</v>
      </c>
      <c r="X118" s="239">
        <f>IFERROR(_xlfn.XLOOKUP($A118,Input_Raw!$A:$A,Input_Raw!$EN:$EN),"")</f>
        <v>455341</v>
      </c>
      <c r="Y118" s="239">
        <f>IFERROR(_xlfn.XLOOKUP($A118,Input_Raw!$A:$A,Input_Raw!GE:GE),"")</f>
        <v>434125.00000006141</v>
      </c>
      <c r="Z118" s="239"/>
      <c r="AA118" s="239">
        <f>IFERROR(_xlfn.XLOOKUP($A118,Input_Raw!$A:$A,Input_Raw!$GF:$GF),"")</f>
        <v>447525.00000000099</v>
      </c>
      <c r="AB118" s="239">
        <f>IFERROR(_xlfn.XLOOKUP($A118,Input_Raw!$A:$A,Input_Raw!GG:GG),"")</f>
        <v>170.27</v>
      </c>
      <c r="AC118" s="248">
        <f>IFERROR(_xlfn.XLOOKUP($D118,'Modelling New'!$D:$D,'Modelling New'!P:P),"")</f>
        <v>4.5548387096774192</v>
      </c>
      <c r="AD118" s="239">
        <f>IFERROR(_xlfn.XLOOKUP($D118,'Modelling New'!$D:$D,'Modelling New'!$T:$T)*1000,"")</f>
        <v>732916.6376383407</v>
      </c>
      <c r="AE118" s="249">
        <f>IFERROR(_xlfn.XLOOKUP($D118,'Modelling New'!$D:$D,'Modelling New'!$O:$O),"")</f>
        <v>0.82772356020954152</v>
      </c>
      <c r="AF118" s="249">
        <f>IFERROR(_xlfn.XLOOKUP($D118,'Modelling New'!$D:$D,'Modelling New'!W:W),"")</f>
        <v>0.15708947137310114</v>
      </c>
      <c r="AG118" s="249">
        <f>IFERROR(_xlfn.XLOOKUP($D118,'Modelling New'!$D:$D,'Modelling New'!$AE:$AE),"")</f>
        <v>0.995</v>
      </c>
      <c r="AH118" s="249">
        <f>IFERROR(_xlfn.XLOOKUP($D118,'Modelling New'!$D:$D,'Modelling New'!$AF:$AF),"")</f>
        <v>0.995</v>
      </c>
      <c r="AI118" s="240"/>
      <c r="AJ118" s="240"/>
      <c r="AK118" s="240"/>
      <c r="AL118" s="240"/>
      <c r="AM118" s="240"/>
      <c r="AN118" s="250"/>
      <c r="AO118" s="247"/>
      <c r="AP118" s="247"/>
      <c r="AQ118" s="247"/>
      <c r="AR118" s="239">
        <f>_xlfn.XLOOKUP($D118,'Modelling New'!$D:$D,'Modelling New'!$N:$N)</f>
        <v>194.4</v>
      </c>
      <c r="AS118" s="239">
        <f t="shared" si="13"/>
        <v>641942.98297675035</v>
      </c>
    </row>
    <row r="119" spans="1:45">
      <c r="A119" s="238">
        <f t="shared" si="14"/>
        <v>45862</v>
      </c>
      <c r="B119" s="239">
        <f>YEAR(Daily_KPI[[#This Row],[Date]])+IF(MONTH(Daily_KPI[[#This Row],[Date]])&gt;=4,1,0)</f>
        <v>2026</v>
      </c>
      <c r="C119" s="240">
        <f>YEAR(Daily_KPI[[#This Row],[Date]])</f>
        <v>2025</v>
      </c>
      <c r="D119" s="241">
        <f>Daily_KPI[[#This Row],[Date]]-DAY(Daily_KPI[[#This Row],[Date]])+1</f>
        <v>45839</v>
      </c>
      <c r="E119" s="240">
        <f t="shared" si="10"/>
        <v>31</v>
      </c>
      <c r="F119" s="242">
        <f>IFERROR(_xlfn.XLOOKUP($A119,Input_Raw!$A:$A,Input_Raw!$GD:$GD),"")</f>
        <v>11.766666666666666</v>
      </c>
      <c r="G119" s="243">
        <f>IFERROR(_xlfn.XLOOKUP($A119,Input_Raw!$A:$A,Input_Raw!EQ:EQ),"")</f>
        <v>1.9847543998114108</v>
      </c>
      <c r="H119" s="243">
        <f>IFERROR(_xlfn.XLOOKUP($A119,Input_Raw!$A:$A,Input_Raw!ER:ER),"")</f>
        <v>0.31844027644978778</v>
      </c>
      <c r="I119" s="243">
        <f>IFERROR(_xlfn.XLOOKUP($A119,Input_Raw!$A:$A,Input_Raw!EO:EO),"")</f>
        <v>1.9073439863533366</v>
      </c>
      <c r="J119" s="243">
        <f>IFERROR(_xlfn.XLOOKUP($A119,Input_Raw!$A:$A,Input_Raw!EP:EP),"")</f>
        <v>0.34339726826968414</v>
      </c>
      <c r="K119" s="243">
        <f>IFERROR(_xlfn.XLOOKUP($A119,Input_Raw!$A:$A,Input_Raw!$DR:$DR),"")</f>
        <v>22</v>
      </c>
      <c r="L119" s="243">
        <f>IFERROR(_xlfn.XLOOKUP($A119,Input_Raw!$A:$A,Input_Raw!$DT:$DT),"")</f>
        <v>30.971194200848675</v>
      </c>
      <c r="M119" s="243">
        <f>IFERROR(_xlfn.XLOOKUP($A119,Input_Raw!$A:$A,Input_Raw!$DZ:$DZ),"")</f>
        <v>5.7</v>
      </c>
      <c r="N119" s="243">
        <f>IFERROR(_xlfn.XLOOKUP($A119,Input_Raw!$A:$A,Input_Raw!$EB:$EB),"")</f>
        <v>10.199999999999999</v>
      </c>
      <c r="O119" s="244">
        <f>IFERROR(1-SUMIF(Plant_BD!$B:$B,$A119,Plant_BD!$AL:$AL)/($AA119+SUMIF(Plant_BD!$B:$B,$A119,Plant_BD!$AL:$AL)),"")</f>
        <v>0.9956171432473444</v>
      </c>
      <c r="P119" s="244"/>
      <c r="Q119" s="245"/>
      <c r="R119" s="244">
        <f>IFERROR(1-SUMIF(Grid_BD!$B:$B,$A119,Grid_BD!$W:$W)/($AA119+SUMIF(Grid_BD!$B:$B,$A119,Grid_BD!$W:$W)),"")</f>
        <v>1</v>
      </c>
      <c r="S119" s="240"/>
      <c r="T119" s="245"/>
      <c r="U119" s="246">
        <f t="shared" si="11"/>
        <v>0.93737454170018442</v>
      </c>
      <c r="V119" s="246" t="str">
        <f>IFERROR(_xlfn.XLOOKUP($A119,Input_Raw!$A:$A,Input_Raw!$GL:$GL),"")</f>
        <v/>
      </c>
      <c r="W119" s="247">
        <f t="shared" si="12"/>
        <v>6.5248842592593684E-2</v>
      </c>
      <c r="X119" s="239">
        <f>IFERROR(_xlfn.XLOOKUP($A119,Input_Raw!$A:$A,Input_Raw!$EN:$EN),"")</f>
        <v>305451</v>
      </c>
      <c r="Y119" s="239">
        <f>IFERROR(_xlfn.XLOOKUP($A119,Input_Raw!$A:$A,Input_Raw!GE:GE),"")</f>
        <v>302024.99999995989</v>
      </c>
      <c r="Z119" s="239"/>
      <c r="AA119" s="239">
        <f>IFERROR(_xlfn.XLOOKUP($A119,Input_Raw!$A:$A,Input_Raw!$GF:$GF),"")</f>
        <v>304425.00000000512</v>
      </c>
      <c r="AB119" s="239">
        <f>IFERROR(_xlfn.XLOOKUP($A119,Input_Raw!$A:$A,Input_Raw!GG:GG),"")</f>
        <v>170.27</v>
      </c>
      <c r="AC119" s="248">
        <f>IFERROR(_xlfn.XLOOKUP($D119,'Modelling New'!$D:$D,'Modelling New'!P:P),"")</f>
        <v>4.5548387096774192</v>
      </c>
      <c r="AD119" s="239">
        <f>IFERROR(_xlfn.XLOOKUP($D119,'Modelling New'!$D:$D,'Modelling New'!$T:$T)*1000,"")</f>
        <v>732916.6376383407</v>
      </c>
      <c r="AE119" s="249">
        <f>IFERROR(_xlfn.XLOOKUP($D119,'Modelling New'!$D:$D,'Modelling New'!$O:$O),"")</f>
        <v>0.82772356020954152</v>
      </c>
      <c r="AF119" s="249">
        <f>IFERROR(_xlfn.XLOOKUP($D119,'Modelling New'!$D:$D,'Modelling New'!W:W),"")</f>
        <v>0.15708947137310114</v>
      </c>
      <c r="AG119" s="249">
        <f>IFERROR(_xlfn.XLOOKUP($D119,'Modelling New'!$D:$D,'Modelling New'!$AE:$AE),"")</f>
        <v>0.995</v>
      </c>
      <c r="AH119" s="249">
        <f>IFERROR(_xlfn.XLOOKUP($D119,'Modelling New'!$D:$D,'Modelling New'!$AF:$AF),"")</f>
        <v>0.995</v>
      </c>
      <c r="AI119" s="240"/>
      <c r="AJ119" s="240"/>
      <c r="AK119" s="240"/>
      <c r="AL119" s="240"/>
      <c r="AM119" s="240"/>
      <c r="AN119" s="250"/>
      <c r="AO119" s="247"/>
      <c r="AP119" s="247"/>
      <c r="AQ119" s="247"/>
      <c r="AR119" s="239">
        <f>_xlfn.XLOOKUP($D119,'Modelling New'!$D:$D,'Modelling New'!$N:$N)</f>
        <v>194.4</v>
      </c>
      <c r="AS119" s="239">
        <f t="shared" si="13"/>
        <v>641942.98297675035</v>
      </c>
    </row>
    <row r="120" spans="1:45">
      <c r="A120" s="238">
        <f t="shared" si="14"/>
        <v>45863</v>
      </c>
      <c r="B120" s="239">
        <f>YEAR(Daily_KPI[[#This Row],[Date]])+IF(MONTH(Daily_KPI[[#This Row],[Date]])&gt;=4,1,0)</f>
        <v>2026</v>
      </c>
      <c r="C120" s="240">
        <f>YEAR(Daily_KPI[[#This Row],[Date]])</f>
        <v>2025</v>
      </c>
      <c r="D120" s="241">
        <f>Daily_KPI[[#This Row],[Date]]-DAY(Daily_KPI[[#This Row],[Date]])+1</f>
        <v>45839</v>
      </c>
      <c r="E120" s="240">
        <f t="shared" si="10"/>
        <v>31</v>
      </c>
      <c r="F120" s="242">
        <f>IFERROR(_xlfn.XLOOKUP($A120,Input_Raw!$A:$A,Input_Raw!$GD:$GD),"")</f>
        <v>11.849999999999998</v>
      </c>
      <c r="G120" s="243">
        <f>IFERROR(_xlfn.XLOOKUP($A120,Input_Raw!$A:$A,Input_Raw!EQ:EQ),"")</f>
        <v>3.0726764613054796</v>
      </c>
      <c r="H120" s="243">
        <f>IFERROR(_xlfn.XLOOKUP($A120,Input_Raw!$A:$A,Input_Raw!ER:ER),"")</f>
        <v>0.50370982236657325</v>
      </c>
      <c r="I120" s="243">
        <f>IFERROR(_xlfn.XLOOKUP($A120,Input_Raw!$A:$A,Input_Raw!EO:EO),"")</f>
        <v>3.024970394570397</v>
      </c>
      <c r="J120" s="243">
        <f>IFERROR(_xlfn.XLOOKUP($A120,Input_Raw!$A:$A,Input_Raw!EP:EP),"")</f>
        <v>0.53625028019662913</v>
      </c>
      <c r="K120" s="243">
        <f>IFERROR(_xlfn.XLOOKUP($A120,Input_Raw!$A:$A,Input_Raw!$DR:$DR),"")</f>
        <v>22</v>
      </c>
      <c r="L120" s="243">
        <f>IFERROR(_xlfn.XLOOKUP($A120,Input_Raw!$A:$A,Input_Raw!$DT:$DT),"")</f>
        <v>34.748416053370811</v>
      </c>
      <c r="M120" s="243">
        <f>IFERROR(_xlfn.XLOOKUP($A120,Input_Raw!$A:$A,Input_Raw!$DZ:$DZ),"")</f>
        <v>7.5</v>
      </c>
      <c r="N120" s="243">
        <f>IFERROR(_xlfn.XLOOKUP($A120,Input_Raw!$A:$A,Input_Raw!$EB:$EB),"")</f>
        <v>14</v>
      </c>
      <c r="O120" s="244">
        <f>IFERROR(1-SUMIF(Plant_BD!$B:$B,$A120,Plant_BD!$AL:$AL)/($AA120+SUMIF(Plant_BD!$B:$B,$A120,Plant_BD!$AL:$AL)),"")</f>
        <v>0.99647878789615407</v>
      </c>
      <c r="P120" s="244"/>
      <c r="Q120" s="245"/>
      <c r="R120" s="244">
        <f>IFERROR(1-SUMIF(Grid_BD!$B:$B,$A120,Grid_BD!$W:$W)/($AA120+SUMIF(Grid_BD!$B:$B,$A120,Grid_BD!$W:$W)),"")</f>
        <v>1</v>
      </c>
      <c r="S120" s="240"/>
      <c r="T120" s="245"/>
      <c r="U120" s="246">
        <f t="shared" si="11"/>
        <v>0.8992914644925365</v>
      </c>
      <c r="V120" s="246" t="str">
        <f>IFERROR(_xlfn.XLOOKUP($A120,Input_Raw!$A:$A,Input_Raw!$GL:$GL),"")</f>
        <v/>
      </c>
      <c r="W120" s="247">
        <f t="shared" si="12"/>
        <v>9.9633487654321104E-2</v>
      </c>
      <c r="X120" s="239">
        <f>IFERROR(_xlfn.XLOOKUP($A120,Input_Raw!$A:$A,Input_Raw!$EN:$EN),"")</f>
        <v>472777</v>
      </c>
      <c r="Y120" s="239">
        <f>IFERROR(_xlfn.XLOOKUP($A120,Input_Raw!$A:$A,Input_Raw!GE:GE),"")</f>
        <v>454450.00000003556</v>
      </c>
      <c r="Z120" s="239"/>
      <c r="AA120" s="239">
        <f>IFERROR(_xlfn.XLOOKUP($A120,Input_Raw!$A:$A,Input_Raw!$GF:$GF),"")</f>
        <v>464850.00000000052</v>
      </c>
      <c r="AB120" s="239">
        <f>IFERROR(_xlfn.XLOOKUP($A120,Input_Raw!$A:$A,Input_Raw!GG:GG),"")</f>
        <v>170.88</v>
      </c>
      <c r="AC120" s="248">
        <f>IFERROR(_xlfn.XLOOKUP($D120,'Modelling New'!$D:$D,'Modelling New'!P:P),"")</f>
        <v>4.5548387096774192</v>
      </c>
      <c r="AD120" s="239">
        <f>IFERROR(_xlfn.XLOOKUP($D120,'Modelling New'!$D:$D,'Modelling New'!$T:$T)*1000,"")</f>
        <v>732916.6376383407</v>
      </c>
      <c r="AE120" s="249">
        <f>IFERROR(_xlfn.XLOOKUP($D120,'Modelling New'!$D:$D,'Modelling New'!$O:$O),"")</f>
        <v>0.82772356020954152</v>
      </c>
      <c r="AF120" s="249">
        <f>IFERROR(_xlfn.XLOOKUP($D120,'Modelling New'!$D:$D,'Modelling New'!W:W),"")</f>
        <v>0.15708947137310114</v>
      </c>
      <c r="AG120" s="249">
        <f>IFERROR(_xlfn.XLOOKUP($D120,'Modelling New'!$D:$D,'Modelling New'!$AE:$AE),"")</f>
        <v>0.995</v>
      </c>
      <c r="AH120" s="249">
        <f>IFERROR(_xlfn.XLOOKUP($D120,'Modelling New'!$D:$D,'Modelling New'!$AF:$AF),"")</f>
        <v>0.995</v>
      </c>
      <c r="AI120" s="240"/>
      <c r="AJ120" s="240"/>
      <c r="AK120" s="240"/>
      <c r="AL120" s="240"/>
      <c r="AM120" s="240"/>
      <c r="AN120" s="250"/>
      <c r="AO120" s="247"/>
      <c r="AP120" s="247"/>
      <c r="AQ120" s="247"/>
      <c r="AR120" s="239">
        <f>_xlfn.XLOOKUP($D120,'Modelling New'!$D:$D,'Modelling New'!$N:$N)</f>
        <v>194.4</v>
      </c>
      <c r="AS120" s="239">
        <f t="shared" si="13"/>
        <v>644242.77283765259</v>
      </c>
    </row>
    <row r="121" spans="1:45">
      <c r="A121" s="238">
        <f t="shared" si="14"/>
        <v>45864</v>
      </c>
      <c r="B121" s="239">
        <f>YEAR(Daily_KPI[[#This Row],[Date]])+IF(MONTH(Daily_KPI[[#This Row],[Date]])&gt;=4,1,0)</f>
        <v>2026</v>
      </c>
      <c r="C121" s="240">
        <f>YEAR(Daily_KPI[[#This Row],[Date]])</f>
        <v>2025</v>
      </c>
      <c r="D121" s="241">
        <f>Daily_KPI[[#This Row],[Date]]-DAY(Daily_KPI[[#This Row],[Date]])+1</f>
        <v>45839</v>
      </c>
      <c r="E121" s="240">
        <f t="shared" si="10"/>
        <v>31</v>
      </c>
      <c r="F121" s="242">
        <f>IFERROR(_xlfn.XLOOKUP($A121,Input_Raw!$A:$A,Input_Raw!$GD:$GD),"")</f>
        <v>12.033333333333333</v>
      </c>
      <c r="G121" s="243">
        <f>IFERROR(_xlfn.XLOOKUP($A121,Input_Raw!$A:$A,Input_Raw!EQ:EQ),"")</f>
        <v>2.9230387757563401</v>
      </c>
      <c r="H121" s="243">
        <f>IFERROR(_xlfn.XLOOKUP($A121,Input_Raw!$A:$A,Input_Raw!ER:ER),"")</f>
        <v>0.48664367828492339</v>
      </c>
      <c r="I121" s="243">
        <f>IFERROR(_xlfn.XLOOKUP($A121,Input_Raw!$A:$A,Input_Raw!EO:EO),"")</f>
        <v>2.8892170098595003</v>
      </c>
      <c r="J121" s="243">
        <f>IFERROR(_xlfn.XLOOKUP($A121,Input_Raw!$A:$A,Input_Raw!EP:EP),"")</f>
        <v>0.52283218902720119</v>
      </c>
      <c r="K121" s="243">
        <f>IFERROR(_xlfn.XLOOKUP($A121,Input_Raw!$A:$A,Input_Raw!$DR:$DR),"")</f>
        <v>22</v>
      </c>
      <c r="L121" s="243">
        <f>IFERROR(_xlfn.XLOOKUP($A121,Input_Raw!$A:$A,Input_Raw!$DT:$DT),"")</f>
        <v>33.372245947441172</v>
      </c>
      <c r="M121" s="243">
        <f>IFERROR(_xlfn.XLOOKUP($A121,Input_Raw!$A:$A,Input_Raw!$DZ:$DZ),"")</f>
        <v>7.2</v>
      </c>
      <c r="N121" s="243">
        <f>IFERROR(_xlfn.XLOOKUP($A121,Input_Raw!$A:$A,Input_Raw!$EB:$EB),"")</f>
        <v>14</v>
      </c>
      <c r="O121" s="244">
        <f>IFERROR(1-SUMIF(Plant_BD!$B:$B,$A121,Plant_BD!$AL:$AL)/($AA121+SUMIF(Plant_BD!$B:$B,$A121,Plant_BD!$AL:$AL)),"")</f>
        <v>0.99744363655760715</v>
      </c>
      <c r="P121" s="244"/>
      <c r="Q121" s="245"/>
      <c r="R121" s="244">
        <f>IFERROR(1-SUMIF(Grid_BD!$B:$B,$A121,Grid_BD!$W:$W)/($AA121+SUMIF(Grid_BD!$B:$B,$A121,Grid_BD!$W:$W)),"")</f>
        <v>1</v>
      </c>
      <c r="S121" s="240"/>
      <c r="T121" s="245"/>
      <c r="U121" s="246">
        <f t="shared" si="11"/>
        <v>0.87983233537349026</v>
      </c>
      <c r="V121" s="246" t="str">
        <f>IFERROR(_xlfn.XLOOKUP($A121,Input_Raw!$A:$A,Input_Raw!$GL:$GL),"")</f>
        <v/>
      </c>
      <c r="W121" s="247">
        <f t="shared" si="12"/>
        <v>9.3991126543207737E-2</v>
      </c>
      <c r="X121" s="239">
        <f>IFERROR(_xlfn.XLOOKUP($A121,Input_Raw!$A:$A,Input_Raw!$EN:$EN),"")</f>
        <v>446946</v>
      </c>
      <c r="Y121" s="239">
        <f>IFERROR(_xlfn.XLOOKUP($A121,Input_Raw!$A:$A,Input_Raw!GE:GE),"")</f>
        <v>427724.99999998719</v>
      </c>
      <c r="Z121" s="239"/>
      <c r="AA121" s="239">
        <f>IFERROR(_xlfn.XLOOKUP($A121,Input_Raw!$A:$A,Input_Raw!$GF:$GF),"")</f>
        <v>438524.99999998999</v>
      </c>
      <c r="AB121" s="239">
        <f>IFERROR(_xlfn.XLOOKUP($A121,Input_Raw!$A:$A,Input_Raw!GG:GG),"")</f>
        <v>172.51</v>
      </c>
      <c r="AC121" s="248">
        <f>IFERROR(_xlfn.XLOOKUP($D121,'Modelling New'!$D:$D,'Modelling New'!P:P),"")</f>
        <v>4.5548387096774192</v>
      </c>
      <c r="AD121" s="239">
        <f>IFERROR(_xlfn.XLOOKUP($D121,'Modelling New'!$D:$D,'Modelling New'!$T:$T)*1000,"")</f>
        <v>732916.6376383407</v>
      </c>
      <c r="AE121" s="249">
        <f>IFERROR(_xlfn.XLOOKUP($D121,'Modelling New'!$D:$D,'Modelling New'!$O:$O),"")</f>
        <v>0.82772356020954152</v>
      </c>
      <c r="AF121" s="249">
        <f>IFERROR(_xlfn.XLOOKUP($D121,'Modelling New'!$D:$D,'Modelling New'!W:W),"")</f>
        <v>0.15708947137310114</v>
      </c>
      <c r="AG121" s="249">
        <f>IFERROR(_xlfn.XLOOKUP($D121,'Modelling New'!$D:$D,'Modelling New'!$AE:$AE),"")</f>
        <v>0.995</v>
      </c>
      <c r="AH121" s="249">
        <f>IFERROR(_xlfn.XLOOKUP($D121,'Modelling New'!$D:$D,'Modelling New'!$AF:$AF),"")</f>
        <v>0.995</v>
      </c>
      <c r="AI121" s="240"/>
      <c r="AJ121" s="240"/>
      <c r="AK121" s="240"/>
      <c r="AL121" s="240"/>
      <c r="AM121" s="240"/>
      <c r="AN121" s="250"/>
      <c r="AO121" s="247"/>
      <c r="AP121" s="247"/>
      <c r="AQ121" s="247"/>
      <c r="AR121" s="239">
        <f>_xlfn.XLOOKUP($D121,'Modelling New'!$D:$D,'Modelling New'!$N:$N)</f>
        <v>194.4</v>
      </c>
      <c r="AS121" s="239">
        <f t="shared" si="13"/>
        <v>650388.11295776826</v>
      </c>
    </row>
    <row r="122" spans="1:45">
      <c r="A122" s="238">
        <f t="shared" si="14"/>
        <v>45865</v>
      </c>
      <c r="B122" s="239">
        <f>YEAR(Daily_KPI[[#This Row],[Date]])+IF(MONTH(Daily_KPI[[#This Row],[Date]])&gt;=4,1,0)</f>
        <v>2026</v>
      </c>
      <c r="C122" s="240">
        <f>YEAR(Daily_KPI[[#This Row],[Date]])</f>
        <v>2025</v>
      </c>
      <c r="D122" s="241">
        <f>Daily_KPI[[#This Row],[Date]]-DAY(Daily_KPI[[#This Row],[Date]])+1</f>
        <v>45839</v>
      </c>
      <c r="E122" s="240">
        <f t="shared" si="10"/>
        <v>31</v>
      </c>
      <c r="F122" s="242">
        <f>IFERROR(_xlfn.XLOOKUP($A122,Input_Raw!$A:$A,Input_Raw!$GD:$GD),"")</f>
        <v>11.733333333333334</v>
      </c>
      <c r="G122" s="243">
        <f>IFERROR(_xlfn.XLOOKUP($A122,Input_Raw!$A:$A,Input_Raw!EQ:EQ),"")</f>
        <v>4.1097776558265338</v>
      </c>
      <c r="H122" s="243">
        <f>IFERROR(_xlfn.XLOOKUP($A122,Input_Raw!$A:$A,Input_Raw!ER:ER),"")</f>
        <v>0.69489092034584832</v>
      </c>
      <c r="I122" s="243">
        <f>IFERROR(_xlfn.XLOOKUP($A122,Input_Raw!$A:$A,Input_Raw!EO:EO),"")</f>
        <v>4.1409636750571881</v>
      </c>
      <c r="J122" s="243">
        <f>IFERROR(_xlfn.XLOOKUP($A122,Input_Raw!$A:$A,Input_Raw!EP:EP),"")</f>
        <v>0.73374867412587408</v>
      </c>
      <c r="K122" s="243">
        <f>IFERROR(_xlfn.XLOOKUP($A122,Input_Raw!$A:$A,Input_Raw!$DR:$DR),"")</f>
        <v>25.918784153005507</v>
      </c>
      <c r="L122" s="243">
        <f>IFERROR(_xlfn.XLOOKUP($A122,Input_Raw!$A:$A,Input_Raw!$DT:$DT),"")</f>
        <v>35.760799560283665</v>
      </c>
      <c r="M122" s="243">
        <f>IFERROR(_xlfn.XLOOKUP($A122,Input_Raw!$A:$A,Input_Raw!$DZ:$DZ),"")</f>
        <v>8</v>
      </c>
      <c r="N122" s="243">
        <f>IFERROR(_xlfn.XLOOKUP($A122,Input_Raw!$A:$A,Input_Raw!$EB:$EB),"")</f>
        <v>15.1</v>
      </c>
      <c r="O122" s="244">
        <f>IFERROR(1-SUMIF(Plant_BD!$B:$B,$A122,Plant_BD!$AL:$AL)/($AA122+SUMIF(Plant_BD!$B:$B,$A122,Plant_BD!$AL:$AL)),"")</f>
        <v>0.9714788798272509</v>
      </c>
      <c r="P122" s="244"/>
      <c r="Q122" s="245"/>
      <c r="R122" s="244">
        <f>IFERROR(1-SUMIF(Grid_BD!$B:$B,$A122,Grid_BD!$W:$W)/($AA122+SUMIF(Grid_BD!$B:$B,$A122,Grid_BD!$W:$W)),"")</f>
        <v>1</v>
      </c>
      <c r="S122" s="240"/>
      <c r="T122" s="245"/>
      <c r="U122" s="246">
        <f t="shared" si="11"/>
        <v>0.82143728042983</v>
      </c>
      <c r="V122" s="246" t="str">
        <f>IFERROR(_xlfn.XLOOKUP($A122,Input_Raw!$A:$A,Input_Raw!$GL:$GL),"")</f>
        <v/>
      </c>
      <c r="W122" s="247">
        <f t="shared" si="12"/>
        <v>0.12577160493827111</v>
      </c>
      <c r="X122" s="239">
        <f>IFERROR(_xlfn.XLOOKUP($A122,Input_Raw!$A:$A,Input_Raw!$EN:$EN),"")</f>
        <v>621908</v>
      </c>
      <c r="Y122" s="239">
        <f>IFERROR(_xlfn.XLOOKUP($A122,Input_Raw!$A:$A,Input_Raw!GE:GE),"")</f>
        <v>572399.99999994901</v>
      </c>
      <c r="Z122" s="239"/>
      <c r="AA122" s="239">
        <f>IFERROR(_xlfn.XLOOKUP($A122,Input_Raw!$A:$A,Input_Raw!$GF:$GF),"")</f>
        <v>586799.99999999767</v>
      </c>
      <c r="AB122" s="239">
        <f>IFERROR(_xlfn.XLOOKUP($A122,Input_Raw!$A:$A,Input_Raw!GG:GG),"")</f>
        <v>172.51</v>
      </c>
      <c r="AC122" s="248">
        <f>IFERROR(_xlfn.XLOOKUP($D122,'Modelling New'!$D:$D,'Modelling New'!P:P),"")</f>
        <v>4.5548387096774192</v>
      </c>
      <c r="AD122" s="239">
        <f>IFERROR(_xlfn.XLOOKUP($D122,'Modelling New'!$D:$D,'Modelling New'!$T:$T)*1000,"")</f>
        <v>732916.6376383407</v>
      </c>
      <c r="AE122" s="249">
        <f>IFERROR(_xlfn.XLOOKUP($D122,'Modelling New'!$D:$D,'Modelling New'!$O:$O),"")</f>
        <v>0.82772356020954152</v>
      </c>
      <c r="AF122" s="249">
        <f>IFERROR(_xlfn.XLOOKUP($D122,'Modelling New'!$D:$D,'Modelling New'!W:W),"")</f>
        <v>0.15708947137310114</v>
      </c>
      <c r="AG122" s="249">
        <f>IFERROR(_xlfn.XLOOKUP($D122,'Modelling New'!$D:$D,'Modelling New'!$AE:$AE),"")</f>
        <v>0.995</v>
      </c>
      <c r="AH122" s="249">
        <f>IFERROR(_xlfn.XLOOKUP($D122,'Modelling New'!$D:$D,'Modelling New'!$AF:$AF),"")</f>
        <v>0.995</v>
      </c>
      <c r="AI122" s="240"/>
      <c r="AJ122" s="240"/>
      <c r="AK122" s="240"/>
      <c r="AL122" s="240"/>
      <c r="AM122" s="240"/>
      <c r="AN122" s="250"/>
      <c r="AO122" s="247"/>
      <c r="AP122" s="247"/>
      <c r="AQ122" s="247"/>
      <c r="AR122" s="239">
        <f>_xlfn.XLOOKUP($D122,'Modelling New'!$D:$D,'Modelling New'!$N:$N)</f>
        <v>194.4</v>
      </c>
      <c r="AS122" s="239">
        <f t="shared" si="13"/>
        <v>650388.11295776826</v>
      </c>
    </row>
    <row r="123" spans="1:45">
      <c r="A123" s="238">
        <f t="shared" si="14"/>
        <v>45866</v>
      </c>
      <c r="B123" s="239">
        <f>YEAR(Daily_KPI[[#This Row],[Date]])+IF(MONTH(Daily_KPI[[#This Row],[Date]])&gt;=4,1,0)</f>
        <v>2026</v>
      </c>
      <c r="C123" s="240">
        <f>YEAR(Daily_KPI[[#This Row],[Date]])</f>
        <v>2025</v>
      </c>
      <c r="D123" s="241">
        <f>Daily_KPI[[#This Row],[Date]]-DAY(Daily_KPI[[#This Row],[Date]])+1</f>
        <v>45839</v>
      </c>
      <c r="E123" s="240">
        <f t="shared" si="10"/>
        <v>31</v>
      </c>
      <c r="F123" s="242">
        <f>IFERROR(_xlfn.XLOOKUP($A123,Input_Raw!$A:$A,Input_Raw!$GD:$GD),"")</f>
        <v>11.95</v>
      </c>
      <c r="G123" s="243">
        <f>IFERROR(_xlfn.XLOOKUP($A123,Input_Raw!$A:$A,Input_Raw!EQ:EQ),"")</f>
        <v>5.0512565259442361</v>
      </c>
      <c r="H123" s="243">
        <f>IFERROR(_xlfn.XLOOKUP($A123,Input_Raw!$A:$A,Input_Raw!ER:ER),"")</f>
        <v>0.88022651725528678</v>
      </c>
      <c r="I123" s="243">
        <f>IFERROR(_xlfn.XLOOKUP($A123,Input_Raw!$A:$A,Input_Raw!EO:EO),"")</f>
        <v>4.9806934494983359</v>
      </c>
      <c r="J123" s="243">
        <f>IFERROR(_xlfn.XLOOKUP($A123,Input_Raw!$A:$A,Input_Raw!EP:EP),"")</f>
        <v>0.90004012738261241</v>
      </c>
      <c r="K123" s="243">
        <f>IFERROR(_xlfn.XLOOKUP($A123,Input_Raw!$A:$A,Input_Raw!$DR:$DR),"")</f>
        <v>28.232406639004111</v>
      </c>
      <c r="L123" s="243">
        <f>IFERROR(_xlfn.XLOOKUP($A123,Input_Raw!$A:$A,Input_Raw!$DT:$DT),"")</f>
        <v>39.569281935933134</v>
      </c>
      <c r="M123" s="243">
        <f>IFERROR(_xlfn.XLOOKUP($A123,Input_Raw!$A:$A,Input_Raw!$DZ:$DZ),"")</f>
        <v>7.5</v>
      </c>
      <c r="N123" s="243">
        <f>IFERROR(_xlfn.XLOOKUP($A123,Input_Raw!$A:$A,Input_Raw!$EB:$EB),"")</f>
        <v>13.8</v>
      </c>
      <c r="O123" s="244">
        <f>IFERROR(1-SUMIF(Plant_BD!$B:$B,$A123,Plant_BD!$AL:$AL)/($AA123+SUMIF(Plant_BD!$B:$B,$A123,Plant_BD!$AL:$AL)),"")</f>
        <v>0.99719617324535081</v>
      </c>
      <c r="P123" s="244"/>
      <c r="Q123" s="245"/>
      <c r="R123" s="244">
        <f>IFERROR(1-SUMIF(Grid_BD!$B:$B,$A123,Grid_BD!$W:$W)/($AA123+SUMIF(Grid_BD!$B:$B,$A123,Grid_BD!$W:$W)),"")</f>
        <v>0.9431367803209797</v>
      </c>
      <c r="S123" s="240"/>
      <c r="T123" s="245"/>
      <c r="U123" s="246">
        <f t="shared" si="11"/>
        <v>0.74422199955695578</v>
      </c>
      <c r="V123" s="246" t="str">
        <f>IFERROR(_xlfn.XLOOKUP($A123,Input_Raw!$A:$A,Input_Raw!$GL:$GL),"")</f>
        <v/>
      </c>
      <c r="W123" s="247">
        <f t="shared" si="12"/>
        <v>0.13705632716049307</v>
      </c>
      <c r="X123" s="239">
        <f>IFERROR(_xlfn.XLOOKUP($A123,Input_Raw!$A:$A,Input_Raw!$EN:$EN),"")</f>
        <v>639324</v>
      </c>
      <c r="Y123" s="239">
        <f>IFERROR(_xlfn.XLOOKUP($A123,Input_Raw!$A:$A,Input_Raw!GE:GE),"")</f>
        <v>629650.00000006636</v>
      </c>
      <c r="Z123" s="239"/>
      <c r="AA123" s="239">
        <f>IFERROR(_xlfn.XLOOKUP($A123,Input_Raw!$A:$A,Input_Raw!$GF:$GF),"")</f>
        <v>639449.99999999651</v>
      </c>
      <c r="AB123" s="239">
        <f>IFERROR(_xlfn.XLOOKUP($A123,Input_Raw!$A:$A,Input_Raw!GG:GG),"")</f>
        <v>172.51</v>
      </c>
      <c r="AC123" s="248">
        <f>IFERROR(_xlfn.XLOOKUP($D123,'Modelling New'!$D:$D,'Modelling New'!P:P),"")</f>
        <v>4.5548387096774192</v>
      </c>
      <c r="AD123" s="239">
        <f>IFERROR(_xlfn.XLOOKUP($D123,'Modelling New'!$D:$D,'Modelling New'!$T:$T)*1000,"")</f>
        <v>732916.6376383407</v>
      </c>
      <c r="AE123" s="249">
        <f>IFERROR(_xlfn.XLOOKUP($D123,'Modelling New'!$D:$D,'Modelling New'!$O:$O),"")</f>
        <v>0.82772356020954152</v>
      </c>
      <c r="AF123" s="249">
        <f>IFERROR(_xlfn.XLOOKUP($D123,'Modelling New'!$D:$D,'Modelling New'!W:W),"")</f>
        <v>0.15708947137310114</v>
      </c>
      <c r="AG123" s="249">
        <f>IFERROR(_xlfn.XLOOKUP($D123,'Modelling New'!$D:$D,'Modelling New'!$AE:$AE),"")</f>
        <v>0.995</v>
      </c>
      <c r="AH123" s="249">
        <f>IFERROR(_xlfn.XLOOKUP($D123,'Modelling New'!$D:$D,'Modelling New'!$AF:$AF),"")</f>
        <v>0.995</v>
      </c>
      <c r="AI123" s="240"/>
      <c r="AJ123" s="240"/>
      <c r="AK123" s="240"/>
      <c r="AL123" s="240"/>
      <c r="AM123" s="240"/>
      <c r="AN123" s="250"/>
      <c r="AO123" s="247"/>
      <c r="AP123" s="247"/>
      <c r="AQ123" s="247"/>
      <c r="AR123" s="239">
        <f>_xlfn.XLOOKUP($D123,'Modelling New'!$D:$D,'Modelling New'!$N:$N)</f>
        <v>194.4</v>
      </c>
      <c r="AS123" s="239">
        <f t="shared" si="13"/>
        <v>650388.11295776826</v>
      </c>
    </row>
    <row r="124" spans="1:45">
      <c r="A124" s="238">
        <f t="shared" si="14"/>
        <v>45867</v>
      </c>
      <c r="B124" s="239">
        <f>YEAR(Daily_KPI[[#This Row],[Date]])+IF(MONTH(Daily_KPI[[#This Row],[Date]])&gt;=4,1,0)</f>
        <v>2026</v>
      </c>
      <c r="C124" s="240">
        <f>YEAR(Daily_KPI[[#This Row],[Date]])</f>
        <v>2025</v>
      </c>
      <c r="D124" s="241">
        <f>Daily_KPI[[#This Row],[Date]]-DAY(Daily_KPI[[#This Row],[Date]])+1</f>
        <v>45839</v>
      </c>
      <c r="E124" s="240">
        <f t="shared" si="10"/>
        <v>31</v>
      </c>
      <c r="F124" s="242">
        <f>IFERROR(_xlfn.XLOOKUP($A124,Input_Raw!$A:$A,Input_Raw!$GD:$GD),"")</f>
        <v>11.933333333333334</v>
      </c>
      <c r="G124" s="243">
        <f>IFERROR(_xlfn.XLOOKUP($A124,Input_Raw!$A:$A,Input_Raw!EQ:EQ),"")</f>
        <v>3.7955526747175123</v>
      </c>
      <c r="H124" s="243">
        <f>IFERROR(_xlfn.XLOOKUP($A124,Input_Raw!$A:$A,Input_Raw!ER:ER),"")</f>
        <v>0.68298701543866247</v>
      </c>
      <c r="I124" s="243">
        <f>IFERROR(_xlfn.XLOOKUP($A124,Input_Raw!$A:$A,Input_Raw!EO:EO),"")</f>
        <v>3.9809268249928489</v>
      </c>
      <c r="J124" s="243">
        <f>IFERROR(_xlfn.XLOOKUP($A124,Input_Raw!$A:$A,Input_Raw!EP:EP),"")</f>
        <v>0.7027788020547957</v>
      </c>
      <c r="K124" s="243">
        <f>IFERROR(_xlfn.XLOOKUP($A124,Input_Raw!$A:$A,Input_Raw!$DR:$DR),"")</f>
        <v>25.560401106500748</v>
      </c>
      <c r="L124" s="243">
        <f>IFERROR(_xlfn.XLOOKUP($A124,Input_Raw!$A:$A,Input_Raw!$DT:$DT),"")</f>
        <v>36.642617112970683</v>
      </c>
      <c r="M124" s="243">
        <f>IFERROR(_xlfn.XLOOKUP($A124,Input_Raw!$A:$A,Input_Raw!$DZ:$DZ),"")</f>
        <v>7.5</v>
      </c>
      <c r="N124" s="243">
        <f>IFERROR(_xlfn.XLOOKUP($A124,Input_Raw!$A:$A,Input_Raw!$EB:$EB),"")</f>
        <v>14</v>
      </c>
      <c r="O124" s="244">
        <f>IFERROR(1-SUMIF(Plant_BD!$B:$B,$A124,Plant_BD!$AL:$AL)/($AA124+SUMIF(Plant_BD!$B:$B,$A124,Plant_BD!$AL:$AL)),"")</f>
        <v>0.99654603998581681</v>
      </c>
      <c r="P124" s="244"/>
      <c r="Q124" s="245"/>
      <c r="R124" s="244">
        <f>IFERROR(1-SUMIF(Grid_BD!$B:$B,$A124,Grid_BD!$W:$W)/($AA124+SUMIF(Grid_BD!$B:$B,$A124,Grid_BD!$W:$W)),"")</f>
        <v>1</v>
      </c>
      <c r="S124" s="240"/>
      <c r="T124" s="245"/>
      <c r="U124" s="246">
        <f t="shared" si="11"/>
        <v>0.89180965345673791</v>
      </c>
      <c r="V124" s="246" t="str">
        <f>IFERROR(_xlfn.XLOOKUP($A124,Input_Raw!$A:$A,Input_Raw!$GL:$GL),"")</f>
        <v/>
      </c>
      <c r="W124" s="247">
        <f t="shared" si="12"/>
        <v>0.1312692901234572</v>
      </c>
      <c r="X124" s="239">
        <f>IFERROR(_xlfn.XLOOKUP($A124,Input_Raw!$A:$A,Input_Raw!$EN:$EN),"")</f>
        <v>630964</v>
      </c>
      <c r="Y124" s="239">
        <f>IFERROR(_xlfn.XLOOKUP($A124,Input_Raw!$A:$A,Input_Raw!GE:GE),"")</f>
        <v>602049.99999993492</v>
      </c>
      <c r="Z124" s="239"/>
      <c r="AA124" s="239">
        <f>IFERROR(_xlfn.XLOOKUP($A124,Input_Raw!$A:$A,Input_Raw!$GF:$GF),"")</f>
        <v>612450.00000000186</v>
      </c>
      <c r="AB124" s="239">
        <f>IFERROR(_xlfn.XLOOKUP($A124,Input_Raw!$A:$A,Input_Raw!GG:GG),"")</f>
        <v>172.51</v>
      </c>
      <c r="AC124" s="248">
        <f>IFERROR(_xlfn.XLOOKUP($D124,'Modelling New'!$D:$D,'Modelling New'!P:P),"")</f>
        <v>4.5548387096774192</v>
      </c>
      <c r="AD124" s="239">
        <f>IFERROR(_xlfn.XLOOKUP($D124,'Modelling New'!$D:$D,'Modelling New'!$T:$T)*1000,"")</f>
        <v>732916.6376383407</v>
      </c>
      <c r="AE124" s="249">
        <f>IFERROR(_xlfn.XLOOKUP($D124,'Modelling New'!$D:$D,'Modelling New'!$O:$O),"")</f>
        <v>0.82772356020954152</v>
      </c>
      <c r="AF124" s="249">
        <f>IFERROR(_xlfn.XLOOKUP($D124,'Modelling New'!$D:$D,'Modelling New'!W:W),"")</f>
        <v>0.15708947137310114</v>
      </c>
      <c r="AG124" s="249">
        <f>IFERROR(_xlfn.XLOOKUP($D124,'Modelling New'!$D:$D,'Modelling New'!$AE:$AE),"")</f>
        <v>0.995</v>
      </c>
      <c r="AH124" s="249">
        <f>IFERROR(_xlfn.XLOOKUP($D124,'Modelling New'!$D:$D,'Modelling New'!$AF:$AF),"")</f>
        <v>0.995</v>
      </c>
      <c r="AI124" s="240"/>
      <c r="AJ124" s="240"/>
      <c r="AK124" s="240"/>
      <c r="AL124" s="240"/>
      <c r="AM124" s="240"/>
      <c r="AN124" s="250"/>
      <c r="AO124" s="247"/>
      <c r="AP124" s="247"/>
      <c r="AQ124" s="247"/>
      <c r="AR124" s="239">
        <f>_xlfn.XLOOKUP($D124,'Modelling New'!$D:$D,'Modelling New'!$N:$N)</f>
        <v>194.4</v>
      </c>
      <c r="AS124" s="239">
        <f t="shared" si="13"/>
        <v>650388.11295776826</v>
      </c>
    </row>
    <row r="125" spans="1:45">
      <c r="A125" s="238">
        <f t="shared" si="14"/>
        <v>45868</v>
      </c>
      <c r="B125" s="239">
        <f>YEAR(Daily_KPI[[#This Row],[Date]])+IF(MONTH(Daily_KPI[[#This Row],[Date]])&gt;=4,1,0)</f>
        <v>2026</v>
      </c>
      <c r="C125" s="240">
        <f>YEAR(Daily_KPI[[#This Row],[Date]])</f>
        <v>2025</v>
      </c>
      <c r="D125" s="241">
        <f>Daily_KPI[[#This Row],[Date]]-DAY(Daily_KPI[[#This Row],[Date]])+1</f>
        <v>45839</v>
      </c>
      <c r="E125" s="240">
        <f t="shared" si="10"/>
        <v>31</v>
      </c>
      <c r="F125" s="242">
        <f>IFERROR(_xlfn.XLOOKUP($A125,Input_Raw!$A:$A,Input_Raw!$GD:$GD),"")</f>
        <v>0</v>
      </c>
      <c r="G125" s="243" t="str">
        <f>IFERROR(_xlfn.XLOOKUP($A125,Input_Raw!$A:$A,Input_Raw!EQ:EQ),"")</f>
        <v/>
      </c>
      <c r="H125" s="243" t="str">
        <f>IFERROR(_xlfn.XLOOKUP($A125,Input_Raw!$A:$A,Input_Raw!ER:ER),"")</f>
        <v/>
      </c>
      <c r="I125" s="243" t="str">
        <f>IFERROR(_xlfn.XLOOKUP($A125,Input_Raw!$A:$A,Input_Raw!EO:EO),"")</f>
        <v/>
      </c>
      <c r="J125" s="243" t="str">
        <f>IFERROR(_xlfn.XLOOKUP($A125,Input_Raw!$A:$A,Input_Raw!EP:EP),"")</f>
        <v/>
      </c>
      <c r="K125" s="243">
        <f>IFERROR(_xlfn.XLOOKUP($A125,Input_Raw!$A:$A,Input_Raw!$DR:$DR),"")</f>
        <v>0</v>
      </c>
      <c r="L125" s="243">
        <f>IFERROR(_xlfn.XLOOKUP($A125,Input_Raw!$A:$A,Input_Raw!$DT:$DT),"")</f>
        <v>0</v>
      </c>
      <c r="M125" s="243">
        <f>IFERROR(_xlfn.XLOOKUP($A125,Input_Raw!$A:$A,Input_Raw!$DZ:$DZ),"")</f>
        <v>0</v>
      </c>
      <c r="N125" s="243">
        <f>IFERROR(_xlfn.XLOOKUP($A125,Input_Raw!$A:$A,Input_Raw!$EB:$EB),"")</f>
        <v>0</v>
      </c>
      <c r="O125" s="244" t="str">
        <f>IFERROR(1-SUMIF(Plant_BD!$B:$B,$A125,Plant_BD!$AL:$AL)/($AA125+SUMIF(Plant_BD!$B:$B,$A125,Plant_BD!$AL:$AL)),"")</f>
        <v/>
      </c>
      <c r="P125" s="244"/>
      <c r="Q125" s="245"/>
      <c r="R125" s="244" t="str">
        <f>IFERROR(1-SUMIF(Grid_BD!$B:$B,$A125,Grid_BD!$W:$W)/($AA125+SUMIF(Grid_BD!$B:$B,$A125,Grid_BD!$W:$W)),"")</f>
        <v/>
      </c>
      <c r="S125" s="240"/>
      <c r="T125" s="245"/>
      <c r="U125" s="246" t="str">
        <f t="shared" si="11"/>
        <v/>
      </c>
      <c r="V125" s="246" t="str">
        <f>IFERROR(_xlfn.XLOOKUP($A125,Input_Raw!$A:$A,Input_Raw!$GL:$GL),"")</f>
        <v/>
      </c>
      <c r="W125" s="247">
        <f t="shared" si="12"/>
        <v>0</v>
      </c>
      <c r="X125" s="239">
        <f>IFERROR(_xlfn.XLOOKUP($A125,Input_Raw!$A:$A,Input_Raw!$EN:$EN),"")</f>
        <v>0</v>
      </c>
      <c r="Y125" s="239" t="str">
        <f>IFERROR(_xlfn.XLOOKUP($A125,Input_Raw!$A:$A,Input_Raw!GE:GE),"")</f>
        <v/>
      </c>
      <c r="Z125" s="239"/>
      <c r="AA125" s="239">
        <f>IFERROR(_xlfn.XLOOKUP($A125,Input_Raw!$A:$A,Input_Raw!$GF:$GF),"")</f>
        <v>0</v>
      </c>
      <c r="AB125" s="239">
        <f>IFERROR(_xlfn.XLOOKUP($A125,Input_Raw!$A:$A,Input_Raw!GG:GG),"")</f>
        <v>172.51</v>
      </c>
      <c r="AC125" s="248">
        <f>IFERROR(_xlfn.XLOOKUP($D125,'Modelling New'!$D:$D,'Modelling New'!P:P),"")</f>
        <v>4.5548387096774192</v>
      </c>
      <c r="AD125" s="239">
        <f>IFERROR(_xlfn.XLOOKUP($D125,'Modelling New'!$D:$D,'Modelling New'!$T:$T)*1000,"")</f>
        <v>732916.6376383407</v>
      </c>
      <c r="AE125" s="249">
        <f>IFERROR(_xlfn.XLOOKUP($D125,'Modelling New'!$D:$D,'Modelling New'!$O:$O),"")</f>
        <v>0.82772356020954152</v>
      </c>
      <c r="AF125" s="249">
        <f>IFERROR(_xlfn.XLOOKUP($D125,'Modelling New'!$D:$D,'Modelling New'!W:W),"")</f>
        <v>0.15708947137310114</v>
      </c>
      <c r="AG125" s="249">
        <f>IFERROR(_xlfn.XLOOKUP($D125,'Modelling New'!$D:$D,'Modelling New'!$AE:$AE),"")</f>
        <v>0.995</v>
      </c>
      <c r="AH125" s="249">
        <f>IFERROR(_xlfn.XLOOKUP($D125,'Modelling New'!$D:$D,'Modelling New'!$AF:$AF),"")</f>
        <v>0.995</v>
      </c>
      <c r="AI125" s="240"/>
      <c r="AJ125" s="240"/>
      <c r="AK125" s="240"/>
      <c r="AL125" s="240"/>
      <c r="AM125" s="240"/>
      <c r="AN125" s="250"/>
      <c r="AO125" s="247"/>
      <c r="AP125" s="247"/>
      <c r="AQ125" s="247"/>
      <c r="AR125" s="239">
        <f>_xlfn.XLOOKUP($D125,'Modelling New'!$D:$D,'Modelling New'!$N:$N)</f>
        <v>194.4</v>
      </c>
      <c r="AS125" s="239">
        <f t="shared" si="13"/>
        <v>650388.11295776826</v>
      </c>
    </row>
    <row r="126" spans="1:45">
      <c r="A126" s="238">
        <f t="shared" si="14"/>
        <v>45869</v>
      </c>
      <c r="B126" s="239">
        <f>YEAR(Daily_KPI[[#This Row],[Date]])+IF(MONTH(Daily_KPI[[#This Row],[Date]])&gt;=4,1,0)</f>
        <v>2026</v>
      </c>
      <c r="C126" s="240">
        <f>YEAR(Daily_KPI[[#This Row],[Date]])</f>
        <v>2025</v>
      </c>
      <c r="D126" s="241">
        <f>Daily_KPI[[#This Row],[Date]]-DAY(Daily_KPI[[#This Row],[Date]])+1</f>
        <v>45839</v>
      </c>
      <c r="E126" s="240">
        <f t="shared" si="10"/>
        <v>31</v>
      </c>
      <c r="F126" s="242">
        <f>IFERROR(_xlfn.XLOOKUP($A126,Input_Raw!$A:$A,Input_Raw!$GD:$GD),"")</f>
        <v>0</v>
      </c>
      <c r="G126" s="243" t="str">
        <f>IFERROR(_xlfn.XLOOKUP($A126,Input_Raw!$A:$A,Input_Raw!EQ:EQ),"")</f>
        <v/>
      </c>
      <c r="H126" s="243" t="str">
        <f>IFERROR(_xlfn.XLOOKUP($A126,Input_Raw!$A:$A,Input_Raw!ER:ER),"")</f>
        <v/>
      </c>
      <c r="I126" s="243" t="str">
        <f>IFERROR(_xlfn.XLOOKUP($A126,Input_Raw!$A:$A,Input_Raw!EO:EO),"")</f>
        <v/>
      </c>
      <c r="J126" s="243" t="str">
        <f>IFERROR(_xlfn.XLOOKUP($A126,Input_Raw!$A:$A,Input_Raw!EP:EP),"")</f>
        <v/>
      </c>
      <c r="K126" s="243">
        <f>IFERROR(_xlfn.XLOOKUP($A126,Input_Raw!$A:$A,Input_Raw!$DR:$DR),"")</f>
        <v>0</v>
      </c>
      <c r="L126" s="243">
        <f>IFERROR(_xlfn.XLOOKUP($A126,Input_Raw!$A:$A,Input_Raw!$DT:$DT),"")</f>
        <v>0</v>
      </c>
      <c r="M126" s="243">
        <f>IFERROR(_xlfn.XLOOKUP($A126,Input_Raw!$A:$A,Input_Raw!$DZ:$DZ),"")</f>
        <v>0</v>
      </c>
      <c r="N126" s="243">
        <f>IFERROR(_xlfn.XLOOKUP($A126,Input_Raw!$A:$A,Input_Raw!$EB:$EB),"")</f>
        <v>0</v>
      </c>
      <c r="O126" s="244" t="str">
        <f>IFERROR(1-SUMIF(Plant_BD!$B:$B,$A126,Plant_BD!$AL:$AL)/($AA126+SUMIF(Plant_BD!$B:$B,$A126,Plant_BD!$AL:$AL)),"")</f>
        <v/>
      </c>
      <c r="P126" s="244"/>
      <c r="Q126" s="245"/>
      <c r="R126" s="244" t="str">
        <f>IFERROR(1-SUMIF(Grid_BD!$B:$B,$A126,Grid_BD!$W:$W)/($AA126+SUMIF(Grid_BD!$B:$B,$A126,Grid_BD!$W:$W)),"")</f>
        <v/>
      </c>
      <c r="S126" s="240"/>
      <c r="T126" s="245"/>
      <c r="U126" s="246" t="str">
        <f t="shared" si="11"/>
        <v/>
      </c>
      <c r="V126" s="246" t="str">
        <f>IFERROR(_xlfn.XLOOKUP($A126,Input_Raw!$A:$A,Input_Raw!$GL:$GL),"")</f>
        <v/>
      </c>
      <c r="W126" s="247">
        <f t="shared" si="12"/>
        <v>0</v>
      </c>
      <c r="X126" s="239">
        <f>IFERROR(_xlfn.XLOOKUP($A126,Input_Raw!$A:$A,Input_Raw!$EN:$EN),"")</f>
        <v>0</v>
      </c>
      <c r="Y126" s="239" t="str">
        <f>IFERROR(_xlfn.XLOOKUP($A126,Input_Raw!$A:$A,Input_Raw!GE:GE),"")</f>
        <v/>
      </c>
      <c r="Z126" s="239"/>
      <c r="AA126" s="239">
        <f>IFERROR(_xlfn.XLOOKUP($A126,Input_Raw!$A:$A,Input_Raw!$GF:$GF),"")</f>
        <v>0</v>
      </c>
      <c r="AB126" s="239">
        <f>IFERROR(_xlfn.XLOOKUP($A126,Input_Raw!$A:$A,Input_Raw!GG:GG),"")</f>
        <v>172.51</v>
      </c>
      <c r="AC126" s="248">
        <f>IFERROR(_xlfn.XLOOKUP($D126,'Modelling New'!$D:$D,'Modelling New'!P:P),"")</f>
        <v>4.5548387096774192</v>
      </c>
      <c r="AD126" s="239">
        <f>IFERROR(_xlfn.XLOOKUP($D126,'Modelling New'!$D:$D,'Modelling New'!$T:$T)*1000,"")</f>
        <v>732916.6376383407</v>
      </c>
      <c r="AE126" s="249">
        <f>IFERROR(_xlfn.XLOOKUP($D126,'Modelling New'!$D:$D,'Modelling New'!$O:$O),"")</f>
        <v>0.82772356020954152</v>
      </c>
      <c r="AF126" s="249">
        <f>IFERROR(_xlfn.XLOOKUP($D126,'Modelling New'!$D:$D,'Modelling New'!W:W),"")</f>
        <v>0.15708947137310114</v>
      </c>
      <c r="AG126" s="249">
        <f>IFERROR(_xlfn.XLOOKUP($D126,'Modelling New'!$D:$D,'Modelling New'!$AE:$AE),"")</f>
        <v>0.995</v>
      </c>
      <c r="AH126" s="249">
        <f>IFERROR(_xlfn.XLOOKUP($D126,'Modelling New'!$D:$D,'Modelling New'!$AF:$AF),"")</f>
        <v>0.995</v>
      </c>
      <c r="AI126" s="240"/>
      <c r="AJ126" s="240"/>
      <c r="AK126" s="240"/>
      <c r="AL126" s="240"/>
      <c r="AM126" s="240"/>
      <c r="AN126" s="250"/>
      <c r="AO126" s="247"/>
      <c r="AP126" s="247"/>
      <c r="AQ126" s="247"/>
      <c r="AR126" s="239">
        <f>_xlfn.XLOOKUP($D126,'Modelling New'!$D:$D,'Modelling New'!$N:$N)</f>
        <v>194.4</v>
      </c>
      <c r="AS126" s="239">
        <f t="shared" si="13"/>
        <v>650388.11295776826</v>
      </c>
    </row>
    <row r="127" spans="1:45">
      <c r="A127" s="238">
        <f t="shared" si="14"/>
        <v>45870</v>
      </c>
      <c r="B127" s="239">
        <f>YEAR(Daily_KPI[[#This Row],[Date]])+IF(MONTH(Daily_KPI[[#This Row],[Date]])&gt;=4,1,0)</f>
        <v>2026</v>
      </c>
      <c r="C127" s="240">
        <f>YEAR(Daily_KPI[[#This Row],[Date]])</f>
        <v>2025</v>
      </c>
      <c r="D127" s="241">
        <f>Daily_KPI[[#This Row],[Date]]-DAY(Daily_KPI[[#This Row],[Date]])+1</f>
        <v>45870</v>
      </c>
      <c r="E127" s="240">
        <f t="shared" si="10"/>
        <v>31</v>
      </c>
      <c r="F127" s="242" t="str">
        <f>IFERROR(_xlfn.XLOOKUP($A127,Input_Raw!$A:$A,Input_Raw!$GD:$GD),"")</f>
        <v/>
      </c>
      <c r="G127" s="243" t="str">
        <f>IFERROR(_xlfn.XLOOKUP($A127,Input_Raw!$A:$A,Input_Raw!EQ:EQ),"")</f>
        <v/>
      </c>
      <c r="H127" s="243" t="str">
        <f>IFERROR(_xlfn.XLOOKUP($A127,Input_Raw!$A:$A,Input_Raw!ER:ER),"")</f>
        <v/>
      </c>
      <c r="I127" s="243" t="str">
        <f>IFERROR(_xlfn.XLOOKUP($A127,Input_Raw!$A:$A,Input_Raw!EO:EO),"")</f>
        <v/>
      </c>
      <c r="J127" s="243" t="str">
        <f>IFERROR(_xlfn.XLOOKUP($A127,Input_Raw!$A:$A,Input_Raw!EP:EP),"")</f>
        <v/>
      </c>
      <c r="K127" s="243" t="str">
        <f>IFERROR(_xlfn.XLOOKUP($A127,Input_Raw!$A:$A,Input_Raw!$DR:$DR),"")</f>
        <v/>
      </c>
      <c r="L127" s="243" t="str">
        <f>IFERROR(_xlfn.XLOOKUP($A127,Input_Raw!$A:$A,Input_Raw!$DT:$DT),"")</f>
        <v/>
      </c>
      <c r="M127" s="243" t="str">
        <f>IFERROR(_xlfn.XLOOKUP($A127,Input_Raw!$A:$A,Input_Raw!$DZ:$DZ),"")</f>
        <v/>
      </c>
      <c r="N127" s="243" t="str">
        <f>IFERROR(_xlfn.XLOOKUP($A127,Input_Raw!$A:$A,Input_Raw!$EB:$EB),"")</f>
        <v/>
      </c>
      <c r="O127" s="244" t="str">
        <f>IFERROR(1-SUMIF(Plant_BD!$B:$B,$A127,Plant_BD!$AL:$AL)/($AA127+SUMIF(Plant_BD!$B:$B,$A127,Plant_BD!$AL:$AL)),"")</f>
        <v/>
      </c>
      <c r="P127" s="244"/>
      <c r="Q127" s="245"/>
      <c r="R127" s="244" t="str">
        <f>IFERROR(1-SUMIF(Grid_BD!$B:$B,$A127,Grid_BD!$W:$W)/($AA127+SUMIF(Grid_BD!$B:$B,$A127,Grid_BD!$W:$W)),"")</f>
        <v/>
      </c>
      <c r="S127" s="240"/>
      <c r="T127" s="245"/>
      <c r="U127" s="246" t="str">
        <f t="shared" si="11"/>
        <v/>
      </c>
      <c r="V127" s="246" t="str">
        <f>IFERROR(_xlfn.XLOOKUP($A127,Input_Raw!$A:$A,Input_Raw!$GL:$GL),"")</f>
        <v/>
      </c>
      <c r="W127" s="247" t="str">
        <f t="shared" si="12"/>
        <v/>
      </c>
      <c r="X127" s="239" t="str">
        <f>IFERROR(_xlfn.XLOOKUP($A127,Input_Raw!$A:$A,Input_Raw!$EN:$EN),"")</f>
        <v/>
      </c>
      <c r="Y127" s="239" t="str">
        <f>IFERROR(_xlfn.XLOOKUP($A127,Input_Raw!$A:$A,Input_Raw!GE:GE),"")</f>
        <v/>
      </c>
      <c r="Z127" s="239"/>
      <c r="AA127" s="239" t="str">
        <f>IFERROR(_xlfn.XLOOKUP($A127,Input_Raw!$A:$A,Input_Raw!$GF:$GF),"")</f>
        <v/>
      </c>
      <c r="AB127" s="239" t="str">
        <f>IFERROR(_xlfn.XLOOKUP($A127,Input_Raw!$A:$A,Input_Raw!GG:GG),"")</f>
        <v/>
      </c>
      <c r="AC127" s="248">
        <f>IFERROR(_xlfn.XLOOKUP($D127,'Modelling New'!$D:$D,'Modelling New'!P:P),"")</f>
        <v>4.8161290322580648</v>
      </c>
      <c r="AD127" s="239">
        <f>IFERROR(_xlfn.XLOOKUP($D127,'Modelling New'!$D:$D,'Modelling New'!$T:$T)*1000,"")</f>
        <v>813262.99333353993</v>
      </c>
      <c r="AE127" s="249">
        <f>IFERROR(_xlfn.XLOOKUP($D127,'Modelling New'!$D:$D,'Modelling New'!$O:$O),"")</f>
        <v>0.86863362334721617</v>
      </c>
      <c r="AF127" s="249">
        <f>IFERROR(_xlfn.XLOOKUP($D127,'Modelling New'!$D:$D,'Modelling New'!W:W),"")</f>
        <v>0.17431048382491854</v>
      </c>
      <c r="AG127" s="249">
        <f>IFERROR(_xlfn.XLOOKUP($D127,'Modelling New'!$D:$D,'Modelling New'!$AE:$AE),"")</f>
        <v>0.995</v>
      </c>
      <c r="AH127" s="249">
        <f>IFERROR(_xlfn.XLOOKUP($D127,'Modelling New'!$D:$D,'Modelling New'!$AF:$AF),"")</f>
        <v>0.995</v>
      </c>
      <c r="AI127" s="240"/>
      <c r="AJ127" s="240"/>
      <c r="AK127" s="240"/>
      <c r="AL127" s="240"/>
      <c r="AM127" s="240"/>
      <c r="AN127" s="250"/>
      <c r="AO127" s="247"/>
      <c r="AP127" s="247"/>
      <c r="AQ127" s="247"/>
      <c r="AR127" s="239">
        <f>_xlfn.XLOOKUP($D127,'Modelling New'!$D:$D,'Modelling New'!$N:$N)</f>
        <v>194.4</v>
      </c>
      <c r="AS127" s="239" t="str">
        <f t="shared" si="13"/>
        <v/>
      </c>
    </row>
    <row r="128" spans="1:45">
      <c r="A128" s="238">
        <f t="shared" si="14"/>
        <v>45871</v>
      </c>
      <c r="B128" s="239">
        <f>YEAR(Daily_KPI[[#This Row],[Date]])+IF(MONTH(Daily_KPI[[#This Row],[Date]])&gt;=4,1,0)</f>
        <v>2026</v>
      </c>
      <c r="C128" s="240">
        <f>YEAR(Daily_KPI[[#This Row],[Date]])</f>
        <v>2025</v>
      </c>
      <c r="D128" s="241">
        <f>Daily_KPI[[#This Row],[Date]]-DAY(Daily_KPI[[#This Row],[Date]])+1</f>
        <v>45870</v>
      </c>
      <c r="E128" s="240">
        <f t="shared" si="10"/>
        <v>31</v>
      </c>
      <c r="F128" s="242" t="str">
        <f>IFERROR(_xlfn.XLOOKUP($A128,Input_Raw!$A:$A,Input_Raw!$GD:$GD),"")</f>
        <v/>
      </c>
      <c r="G128" s="243" t="str">
        <f>IFERROR(_xlfn.XLOOKUP($A128,Input_Raw!$A:$A,Input_Raw!EQ:EQ),"")</f>
        <v/>
      </c>
      <c r="H128" s="243" t="str">
        <f>IFERROR(_xlfn.XLOOKUP($A128,Input_Raw!$A:$A,Input_Raw!ER:ER),"")</f>
        <v/>
      </c>
      <c r="I128" s="243" t="str">
        <f>IFERROR(_xlfn.XLOOKUP($A128,Input_Raw!$A:$A,Input_Raw!EO:EO),"")</f>
        <v/>
      </c>
      <c r="J128" s="243" t="str">
        <f>IFERROR(_xlfn.XLOOKUP($A128,Input_Raw!$A:$A,Input_Raw!EP:EP),"")</f>
        <v/>
      </c>
      <c r="K128" s="243" t="str">
        <f>IFERROR(_xlfn.XLOOKUP($A128,Input_Raw!$A:$A,Input_Raw!$DR:$DR),"")</f>
        <v/>
      </c>
      <c r="L128" s="243" t="str">
        <f>IFERROR(_xlfn.XLOOKUP($A128,Input_Raw!$A:$A,Input_Raw!$DT:$DT),"")</f>
        <v/>
      </c>
      <c r="M128" s="243" t="str">
        <f>IFERROR(_xlfn.XLOOKUP($A128,Input_Raw!$A:$A,Input_Raw!$DZ:$DZ),"")</f>
        <v/>
      </c>
      <c r="N128" s="243" t="str">
        <f>IFERROR(_xlfn.XLOOKUP($A128,Input_Raw!$A:$A,Input_Raw!$EB:$EB),"")</f>
        <v/>
      </c>
      <c r="O128" s="244" t="str">
        <f>IFERROR(1-SUMIF(Plant_BD!$B:$B,$A128,Plant_BD!$AL:$AL)/($AA128+SUMIF(Plant_BD!$B:$B,$A128,Plant_BD!$AL:$AL)),"")</f>
        <v/>
      </c>
      <c r="P128" s="244"/>
      <c r="Q128" s="245"/>
      <c r="R128" s="244" t="str">
        <f>IFERROR(1-SUMIF(Grid_BD!$B:$B,$A128,Grid_BD!$W:$W)/($AA128+SUMIF(Grid_BD!$B:$B,$A128,Grid_BD!$W:$W)),"")</f>
        <v/>
      </c>
      <c r="S128" s="240"/>
      <c r="T128" s="245"/>
      <c r="U128" s="246" t="str">
        <f t="shared" si="11"/>
        <v/>
      </c>
      <c r="V128" s="246" t="str">
        <f>IFERROR(_xlfn.XLOOKUP($A128,Input_Raw!$A:$A,Input_Raw!$GL:$GL),"")</f>
        <v/>
      </c>
      <c r="W128" s="247" t="str">
        <f t="shared" si="12"/>
        <v/>
      </c>
      <c r="X128" s="239" t="str">
        <f>IFERROR(_xlfn.XLOOKUP($A128,Input_Raw!$A:$A,Input_Raw!$EN:$EN),"")</f>
        <v/>
      </c>
      <c r="Y128" s="239" t="str">
        <f>IFERROR(_xlfn.XLOOKUP($A128,Input_Raw!$A:$A,Input_Raw!GE:GE),"")</f>
        <v/>
      </c>
      <c r="Z128" s="239"/>
      <c r="AA128" s="239" t="str">
        <f>IFERROR(_xlfn.XLOOKUP($A128,Input_Raw!$A:$A,Input_Raw!$GF:$GF),"")</f>
        <v/>
      </c>
      <c r="AB128" s="239" t="str">
        <f>IFERROR(_xlfn.XLOOKUP($A128,Input_Raw!$A:$A,Input_Raw!GG:GG),"")</f>
        <v/>
      </c>
      <c r="AC128" s="248">
        <f>IFERROR(_xlfn.XLOOKUP($D128,'Modelling New'!$D:$D,'Modelling New'!P:P),"")</f>
        <v>4.8161290322580648</v>
      </c>
      <c r="AD128" s="239">
        <f>IFERROR(_xlfn.XLOOKUP($D128,'Modelling New'!$D:$D,'Modelling New'!$T:$T)*1000,"")</f>
        <v>813262.99333353993</v>
      </c>
      <c r="AE128" s="249">
        <f>IFERROR(_xlfn.XLOOKUP($D128,'Modelling New'!$D:$D,'Modelling New'!$O:$O),"")</f>
        <v>0.86863362334721617</v>
      </c>
      <c r="AF128" s="249">
        <f>IFERROR(_xlfn.XLOOKUP($D128,'Modelling New'!$D:$D,'Modelling New'!W:W),"")</f>
        <v>0.17431048382491854</v>
      </c>
      <c r="AG128" s="249">
        <f>IFERROR(_xlfn.XLOOKUP($D128,'Modelling New'!$D:$D,'Modelling New'!$AE:$AE),"")</f>
        <v>0.995</v>
      </c>
      <c r="AH128" s="249">
        <f>IFERROR(_xlfn.XLOOKUP($D128,'Modelling New'!$D:$D,'Modelling New'!$AF:$AF),"")</f>
        <v>0.995</v>
      </c>
      <c r="AI128" s="240"/>
      <c r="AJ128" s="240"/>
      <c r="AK128" s="240"/>
      <c r="AL128" s="240"/>
      <c r="AM128" s="240"/>
      <c r="AN128" s="250"/>
      <c r="AO128" s="247"/>
      <c r="AP128" s="247"/>
      <c r="AQ128" s="247"/>
      <c r="AR128" s="239">
        <f>_xlfn.XLOOKUP($D128,'Modelling New'!$D:$D,'Modelling New'!$N:$N)</f>
        <v>194.4</v>
      </c>
      <c r="AS128" s="239" t="str">
        <f t="shared" si="13"/>
        <v/>
      </c>
    </row>
    <row r="129" spans="1:45">
      <c r="A129" s="238">
        <f t="shared" si="14"/>
        <v>45872</v>
      </c>
      <c r="B129" s="239">
        <f>YEAR(Daily_KPI[[#This Row],[Date]])+IF(MONTH(Daily_KPI[[#This Row],[Date]])&gt;=4,1,0)</f>
        <v>2026</v>
      </c>
      <c r="C129" s="240">
        <f>YEAR(Daily_KPI[[#This Row],[Date]])</f>
        <v>2025</v>
      </c>
      <c r="D129" s="241">
        <f>Daily_KPI[[#This Row],[Date]]-DAY(Daily_KPI[[#This Row],[Date]])+1</f>
        <v>45870</v>
      </c>
      <c r="E129" s="240">
        <f t="shared" si="10"/>
        <v>31</v>
      </c>
      <c r="F129" s="242" t="str">
        <f>IFERROR(_xlfn.XLOOKUP($A129,Input_Raw!$A:$A,Input_Raw!$GD:$GD),"")</f>
        <v/>
      </c>
      <c r="G129" s="243" t="str">
        <f>IFERROR(_xlfn.XLOOKUP($A129,Input_Raw!$A:$A,Input_Raw!EQ:EQ),"")</f>
        <v/>
      </c>
      <c r="H129" s="243" t="str">
        <f>IFERROR(_xlfn.XLOOKUP($A129,Input_Raw!$A:$A,Input_Raw!ER:ER),"")</f>
        <v/>
      </c>
      <c r="I129" s="243" t="str">
        <f>IFERROR(_xlfn.XLOOKUP($A129,Input_Raw!$A:$A,Input_Raw!EO:EO),"")</f>
        <v/>
      </c>
      <c r="J129" s="243" t="str">
        <f>IFERROR(_xlfn.XLOOKUP($A129,Input_Raw!$A:$A,Input_Raw!EP:EP),"")</f>
        <v/>
      </c>
      <c r="K129" s="243" t="str">
        <f>IFERROR(_xlfn.XLOOKUP($A129,Input_Raw!$A:$A,Input_Raw!$DR:$DR),"")</f>
        <v/>
      </c>
      <c r="L129" s="243" t="str">
        <f>IFERROR(_xlfn.XLOOKUP($A129,Input_Raw!$A:$A,Input_Raw!$DT:$DT),"")</f>
        <v/>
      </c>
      <c r="M129" s="243" t="str">
        <f>IFERROR(_xlfn.XLOOKUP($A129,Input_Raw!$A:$A,Input_Raw!$DZ:$DZ),"")</f>
        <v/>
      </c>
      <c r="N129" s="243" t="str">
        <f>IFERROR(_xlfn.XLOOKUP($A129,Input_Raw!$A:$A,Input_Raw!$EB:$EB),"")</f>
        <v/>
      </c>
      <c r="O129" s="244" t="str">
        <f>IFERROR(1-SUMIF(Plant_BD!$B:$B,$A129,Plant_BD!$AL:$AL)/($AA129+SUMIF(Plant_BD!$B:$B,$A129,Plant_BD!$AL:$AL)),"")</f>
        <v/>
      </c>
      <c r="P129" s="244"/>
      <c r="Q129" s="245"/>
      <c r="R129" s="244" t="str">
        <f>IFERROR(1-SUMIF(Grid_BD!$B:$B,$A129,Grid_BD!$W:$W)/($AA129+SUMIF(Grid_BD!$B:$B,$A129,Grid_BD!$W:$W)),"")</f>
        <v/>
      </c>
      <c r="S129" s="240"/>
      <c r="T129" s="245"/>
      <c r="U129" s="246" t="str">
        <f t="shared" si="11"/>
        <v/>
      </c>
      <c r="V129" s="246" t="str">
        <f>IFERROR(_xlfn.XLOOKUP($A129,Input_Raw!$A:$A,Input_Raw!$GL:$GL),"")</f>
        <v/>
      </c>
      <c r="W129" s="247" t="str">
        <f t="shared" si="12"/>
        <v/>
      </c>
      <c r="X129" s="239" t="str">
        <f>IFERROR(_xlfn.XLOOKUP($A129,Input_Raw!$A:$A,Input_Raw!$EN:$EN),"")</f>
        <v/>
      </c>
      <c r="Y129" s="239" t="str">
        <f>IFERROR(_xlfn.XLOOKUP($A129,Input_Raw!$A:$A,Input_Raw!GE:GE),"")</f>
        <v/>
      </c>
      <c r="Z129" s="239"/>
      <c r="AA129" s="239" t="str">
        <f>IFERROR(_xlfn.XLOOKUP($A129,Input_Raw!$A:$A,Input_Raw!$GF:$GF),"")</f>
        <v/>
      </c>
      <c r="AB129" s="239" t="str">
        <f>IFERROR(_xlfn.XLOOKUP($A129,Input_Raw!$A:$A,Input_Raw!GG:GG),"")</f>
        <v/>
      </c>
      <c r="AC129" s="248">
        <f>IFERROR(_xlfn.XLOOKUP($D129,'Modelling New'!$D:$D,'Modelling New'!P:P),"")</f>
        <v>4.8161290322580648</v>
      </c>
      <c r="AD129" s="239">
        <f>IFERROR(_xlfn.XLOOKUP($D129,'Modelling New'!$D:$D,'Modelling New'!$T:$T)*1000,"")</f>
        <v>813262.99333353993</v>
      </c>
      <c r="AE129" s="249">
        <f>IFERROR(_xlfn.XLOOKUP($D129,'Modelling New'!$D:$D,'Modelling New'!$O:$O),"")</f>
        <v>0.86863362334721617</v>
      </c>
      <c r="AF129" s="249">
        <f>IFERROR(_xlfn.XLOOKUP($D129,'Modelling New'!$D:$D,'Modelling New'!W:W),"")</f>
        <v>0.17431048382491854</v>
      </c>
      <c r="AG129" s="249">
        <f>IFERROR(_xlfn.XLOOKUP($D129,'Modelling New'!$D:$D,'Modelling New'!$AE:$AE),"")</f>
        <v>0.995</v>
      </c>
      <c r="AH129" s="249">
        <f>IFERROR(_xlfn.XLOOKUP($D129,'Modelling New'!$D:$D,'Modelling New'!$AF:$AF),"")</f>
        <v>0.995</v>
      </c>
      <c r="AI129" s="240"/>
      <c r="AJ129" s="240"/>
      <c r="AK129" s="240"/>
      <c r="AL129" s="240"/>
      <c r="AM129" s="240"/>
      <c r="AN129" s="250"/>
      <c r="AO129" s="247"/>
      <c r="AP129" s="247"/>
      <c r="AQ129" s="247"/>
      <c r="AR129" s="239">
        <f>_xlfn.XLOOKUP($D129,'Modelling New'!$D:$D,'Modelling New'!$N:$N)</f>
        <v>194.4</v>
      </c>
      <c r="AS129" s="239" t="str">
        <f t="shared" si="13"/>
        <v/>
      </c>
    </row>
    <row r="130" spans="1:45">
      <c r="A130" s="238">
        <f t="shared" si="14"/>
        <v>45873</v>
      </c>
      <c r="B130" s="239">
        <f>YEAR(Daily_KPI[[#This Row],[Date]])+IF(MONTH(Daily_KPI[[#This Row],[Date]])&gt;=4,1,0)</f>
        <v>2026</v>
      </c>
      <c r="C130" s="240">
        <f>YEAR(Daily_KPI[[#This Row],[Date]])</f>
        <v>2025</v>
      </c>
      <c r="D130" s="241">
        <f>Daily_KPI[[#This Row],[Date]]-DAY(Daily_KPI[[#This Row],[Date]])+1</f>
        <v>45870</v>
      </c>
      <c r="E130" s="240">
        <f t="shared" si="10"/>
        <v>31</v>
      </c>
      <c r="F130" s="242" t="str">
        <f>IFERROR(_xlfn.XLOOKUP($A130,Input_Raw!$A:$A,Input_Raw!$GD:$GD),"")</f>
        <v/>
      </c>
      <c r="G130" s="243" t="str">
        <f>IFERROR(_xlfn.XLOOKUP($A130,Input_Raw!$A:$A,Input_Raw!EQ:EQ),"")</f>
        <v/>
      </c>
      <c r="H130" s="243" t="str">
        <f>IFERROR(_xlfn.XLOOKUP($A130,Input_Raw!$A:$A,Input_Raw!ER:ER),"")</f>
        <v/>
      </c>
      <c r="I130" s="243" t="str">
        <f>IFERROR(_xlfn.XLOOKUP($A130,Input_Raw!$A:$A,Input_Raw!EO:EO),"")</f>
        <v/>
      </c>
      <c r="J130" s="243" t="str">
        <f>IFERROR(_xlfn.XLOOKUP($A130,Input_Raw!$A:$A,Input_Raw!EP:EP),"")</f>
        <v/>
      </c>
      <c r="K130" s="243" t="str">
        <f>IFERROR(_xlfn.XLOOKUP($A130,Input_Raw!$A:$A,Input_Raw!$DR:$DR),"")</f>
        <v/>
      </c>
      <c r="L130" s="243" t="str">
        <f>IFERROR(_xlfn.XLOOKUP($A130,Input_Raw!$A:$A,Input_Raw!$DT:$DT),"")</f>
        <v/>
      </c>
      <c r="M130" s="243" t="str">
        <f>IFERROR(_xlfn.XLOOKUP($A130,Input_Raw!$A:$A,Input_Raw!$DZ:$DZ),"")</f>
        <v/>
      </c>
      <c r="N130" s="243" t="str">
        <f>IFERROR(_xlfn.XLOOKUP($A130,Input_Raw!$A:$A,Input_Raw!$EB:$EB),"")</f>
        <v/>
      </c>
      <c r="O130" s="244" t="str">
        <f>IFERROR(1-SUMIF(Plant_BD!$B:$B,$A130,Plant_BD!$AL:$AL)/($AA130+SUMIF(Plant_BD!$B:$B,$A130,Plant_BD!$AL:$AL)),"")</f>
        <v/>
      </c>
      <c r="P130" s="244"/>
      <c r="Q130" s="245"/>
      <c r="R130" s="244" t="str">
        <f>IFERROR(1-SUMIF(Grid_BD!$B:$B,$A130,Grid_BD!$W:$W)/($AA130+SUMIF(Grid_BD!$B:$B,$A130,Grid_BD!$W:$W)),"")</f>
        <v/>
      </c>
      <c r="S130" s="240"/>
      <c r="T130" s="245"/>
      <c r="U130" s="246" t="str">
        <f t="shared" si="11"/>
        <v/>
      </c>
      <c r="V130" s="246" t="str">
        <f>IFERROR(_xlfn.XLOOKUP($A130,Input_Raw!$A:$A,Input_Raw!$GL:$GL),"")</f>
        <v/>
      </c>
      <c r="W130" s="247" t="str">
        <f t="shared" si="12"/>
        <v/>
      </c>
      <c r="X130" s="239" t="str">
        <f>IFERROR(_xlfn.XLOOKUP($A130,Input_Raw!$A:$A,Input_Raw!$EN:$EN),"")</f>
        <v/>
      </c>
      <c r="Y130" s="239" t="str">
        <f>IFERROR(_xlfn.XLOOKUP($A130,Input_Raw!$A:$A,Input_Raw!GE:GE),"")</f>
        <v/>
      </c>
      <c r="Z130" s="239"/>
      <c r="AA130" s="239" t="str">
        <f>IFERROR(_xlfn.XLOOKUP($A130,Input_Raw!$A:$A,Input_Raw!$GF:$GF),"")</f>
        <v/>
      </c>
      <c r="AB130" s="239" t="str">
        <f>IFERROR(_xlfn.XLOOKUP($A130,Input_Raw!$A:$A,Input_Raw!GG:GG),"")</f>
        <v/>
      </c>
      <c r="AC130" s="248">
        <f>IFERROR(_xlfn.XLOOKUP($D130,'Modelling New'!$D:$D,'Modelling New'!P:P),"")</f>
        <v>4.8161290322580648</v>
      </c>
      <c r="AD130" s="239">
        <f>IFERROR(_xlfn.XLOOKUP($D130,'Modelling New'!$D:$D,'Modelling New'!$T:$T)*1000,"")</f>
        <v>813262.99333353993</v>
      </c>
      <c r="AE130" s="249">
        <f>IFERROR(_xlfn.XLOOKUP($D130,'Modelling New'!$D:$D,'Modelling New'!$O:$O),"")</f>
        <v>0.86863362334721617</v>
      </c>
      <c r="AF130" s="249">
        <f>IFERROR(_xlfn.XLOOKUP($D130,'Modelling New'!$D:$D,'Modelling New'!W:W),"")</f>
        <v>0.17431048382491854</v>
      </c>
      <c r="AG130" s="249">
        <f>IFERROR(_xlfn.XLOOKUP($D130,'Modelling New'!$D:$D,'Modelling New'!$AE:$AE),"")</f>
        <v>0.995</v>
      </c>
      <c r="AH130" s="249">
        <f>IFERROR(_xlfn.XLOOKUP($D130,'Modelling New'!$D:$D,'Modelling New'!$AF:$AF),"")</f>
        <v>0.995</v>
      </c>
      <c r="AI130" s="240"/>
      <c r="AJ130" s="240"/>
      <c r="AK130" s="240"/>
      <c r="AL130" s="240"/>
      <c r="AM130" s="240"/>
      <c r="AN130" s="250"/>
      <c r="AO130" s="247"/>
      <c r="AP130" s="247"/>
      <c r="AQ130" s="247"/>
      <c r="AR130" s="239">
        <f>_xlfn.XLOOKUP($D130,'Modelling New'!$D:$D,'Modelling New'!$N:$N)</f>
        <v>194.4</v>
      </c>
      <c r="AS130" s="239" t="str">
        <f t="shared" si="13"/>
        <v/>
      </c>
    </row>
    <row r="131" spans="1:45">
      <c r="A131" s="238">
        <f t="shared" si="14"/>
        <v>45874</v>
      </c>
      <c r="B131" s="239">
        <f>YEAR(Daily_KPI[[#This Row],[Date]])+IF(MONTH(Daily_KPI[[#This Row],[Date]])&gt;=4,1,0)</f>
        <v>2026</v>
      </c>
      <c r="C131" s="240">
        <f>YEAR(Daily_KPI[[#This Row],[Date]])</f>
        <v>2025</v>
      </c>
      <c r="D131" s="241">
        <f>Daily_KPI[[#This Row],[Date]]-DAY(Daily_KPI[[#This Row],[Date]])+1</f>
        <v>45870</v>
      </c>
      <c r="E131" s="240">
        <f t="shared" si="10"/>
        <v>31</v>
      </c>
      <c r="F131" s="242" t="str">
        <f>IFERROR(_xlfn.XLOOKUP($A131,Input_Raw!$A:$A,Input_Raw!$GD:$GD),"")</f>
        <v/>
      </c>
      <c r="G131" s="243" t="str">
        <f>IFERROR(_xlfn.XLOOKUP($A131,Input_Raw!$A:$A,Input_Raw!EQ:EQ),"")</f>
        <v/>
      </c>
      <c r="H131" s="243" t="str">
        <f>IFERROR(_xlfn.XLOOKUP($A131,Input_Raw!$A:$A,Input_Raw!ER:ER),"")</f>
        <v/>
      </c>
      <c r="I131" s="243" t="str">
        <f>IFERROR(_xlfn.XLOOKUP($A131,Input_Raw!$A:$A,Input_Raw!EO:EO),"")</f>
        <v/>
      </c>
      <c r="J131" s="243" t="str">
        <f>IFERROR(_xlfn.XLOOKUP($A131,Input_Raw!$A:$A,Input_Raw!EP:EP),"")</f>
        <v/>
      </c>
      <c r="K131" s="243" t="str">
        <f>IFERROR(_xlfn.XLOOKUP($A131,Input_Raw!$A:$A,Input_Raw!$DR:$DR),"")</f>
        <v/>
      </c>
      <c r="L131" s="243" t="str">
        <f>IFERROR(_xlfn.XLOOKUP($A131,Input_Raw!$A:$A,Input_Raw!$DT:$DT),"")</f>
        <v/>
      </c>
      <c r="M131" s="243" t="str">
        <f>IFERROR(_xlfn.XLOOKUP($A131,Input_Raw!$A:$A,Input_Raw!$DZ:$DZ),"")</f>
        <v/>
      </c>
      <c r="N131" s="243" t="str">
        <f>IFERROR(_xlfn.XLOOKUP($A131,Input_Raw!$A:$A,Input_Raw!$EB:$EB),"")</f>
        <v/>
      </c>
      <c r="O131" s="244" t="str">
        <f>IFERROR(1-SUMIF(Plant_BD!$B:$B,$A131,Plant_BD!$AL:$AL)/($AA131+SUMIF(Plant_BD!$B:$B,$A131,Plant_BD!$AL:$AL)),"")</f>
        <v/>
      </c>
      <c r="P131" s="244"/>
      <c r="Q131" s="245"/>
      <c r="R131" s="244" t="str">
        <f>IFERROR(1-SUMIF(Grid_BD!$B:$B,$A131,Grid_BD!$W:$W)/($AA131+SUMIF(Grid_BD!$B:$B,$A131,Grid_BD!$W:$W)),"")</f>
        <v/>
      </c>
      <c r="S131" s="240"/>
      <c r="T131" s="245"/>
      <c r="U131" s="246" t="str">
        <f t="shared" si="11"/>
        <v/>
      </c>
      <c r="V131" s="246" t="str">
        <f>IFERROR(_xlfn.XLOOKUP($A131,Input_Raw!$A:$A,Input_Raw!$GL:$GL),"")</f>
        <v/>
      </c>
      <c r="W131" s="247" t="str">
        <f t="shared" si="12"/>
        <v/>
      </c>
      <c r="X131" s="239" t="str">
        <f>IFERROR(_xlfn.XLOOKUP($A131,Input_Raw!$A:$A,Input_Raw!$EN:$EN),"")</f>
        <v/>
      </c>
      <c r="Y131" s="239" t="str">
        <f>IFERROR(_xlfn.XLOOKUP($A131,Input_Raw!$A:$A,Input_Raw!GE:GE),"")</f>
        <v/>
      </c>
      <c r="Z131" s="239"/>
      <c r="AA131" s="239" t="str">
        <f>IFERROR(_xlfn.XLOOKUP($A131,Input_Raw!$A:$A,Input_Raw!$GF:$GF),"")</f>
        <v/>
      </c>
      <c r="AB131" s="239" t="str">
        <f>IFERROR(_xlfn.XLOOKUP($A131,Input_Raw!$A:$A,Input_Raw!GG:GG),"")</f>
        <v/>
      </c>
      <c r="AC131" s="248">
        <f>IFERROR(_xlfn.XLOOKUP($D131,'Modelling New'!$D:$D,'Modelling New'!P:P),"")</f>
        <v>4.8161290322580648</v>
      </c>
      <c r="AD131" s="239">
        <f>IFERROR(_xlfn.XLOOKUP($D131,'Modelling New'!$D:$D,'Modelling New'!$T:$T)*1000,"")</f>
        <v>813262.99333353993</v>
      </c>
      <c r="AE131" s="249">
        <f>IFERROR(_xlfn.XLOOKUP($D131,'Modelling New'!$D:$D,'Modelling New'!$O:$O),"")</f>
        <v>0.86863362334721617</v>
      </c>
      <c r="AF131" s="249">
        <f>IFERROR(_xlfn.XLOOKUP($D131,'Modelling New'!$D:$D,'Modelling New'!W:W),"")</f>
        <v>0.17431048382491854</v>
      </c>
      <c r="AG131" s="249">
        <f>IFERROR(_xlfn.XLOOKUP($D131,'Modelling New'!$D:$D,'Modelling New'!$AE:$AE),"")</f>
        <v>0.995</v>
      </c>
      <c r="AH131" s="249">
        <f>IFERROR(_xlfn.XLOOKUP($D131,'Modelling New'!$D:$D,'Modelling New'!$AF:$AF),"")</f>
        <v>0.995</v>
      </c>
      <c r="AI131" s="240"/>
      <c r="AJ131" s="240"/>
      <c r="AK131" s="240"/>
      <c r="AL131" s="240"/>
      <c r="AM131" s="240"/>
      <c r="AN131" s="250"/>
      <c r="AO131" s="247"/>
      <c r="AP131" s="247"/>
      <c r="AQ131" s="247"/>
      <c r="AR131" s="239">
        <f>_xlfn.XLOOKUP($D131,'Modelling New'!$D:$D,'Modelling New'!$N:$N)</f>
        <v>194.4</v>
      </c>
      <c r="AS131" s="239" t="str">
        <f t="shared" si="13"/>
        <v/>
      </c>
    </row>
    <row r="132" spans="1:45">
      <c r="A132" s="238">
        <f t="shared" si="14"/>
        <v>45875</v>
      </c>
      <c r="B132" s="239">
        <f>YEAR(Daily_KPI[[#This Row],[Date]])+IF(MONTH(Daily_KPI[[#This Row],[Date]])&gt;=4,1,0)</f>
        <v>2026</v>
      </c>
      <c r="C132" s="240">
        <f>YEAR(Daily_KPI[[#This Row],[Date]])</f>
        <v>2025</v>
      </c>
      <c r="D132" s="241">
        <f>Daily_KPI[[#This Row],[Date]]-DAY(Daily_KPI[[#This Row],[Date]])+1</f>
        <v>45870</v>
      </c>
      <c r="E132" s="240">
        <f t="shared" ref="E132:E195" si="15">DAY(EOMONTH(A132,0))</f>
        <v>31</v>
      </c>
      <c r="F132" s="242" t="str">
        <f>IFERROR(_xlfn.XLOOKUP($A132,Input_Raw!$A:$A,Input_Raw!$GD:$GD),"")</f>
        <v/>
      </c>
      <c r="G132" s="243" t="str">
        <f>IFERROR(_xlfn.XLOOKUP($A132,Input_Raw!$A:$A,Input_Raw!EQ:EQ),"")</f>
        <v/>
      </c>
      <c r="H132" s="243" t="str">
        <f>IFERROR(_xlfn.XLOOKUP($A132,Input_Raw!$A:$A,Input_Raw!ER:ER),"")</f>
        <v/>
      </c>
      <c r="I132" s="243" t="str">
        <f>IFERROR(_xlfn.XLOOKUP($A132,Input_Raw!$A:$A,Input_Raw!EO:EO),"")</f>
        <v/>
      </c>
      <c r="J132" s="243" t="str">
        <f>IFERROR(_xlfn.XLOOKUP($A132,Input_Raw!$A:$A,Input_Raw!EP:EP),"")</f>
        <v/>
      </c>
      <c r="K132" s="243" t="str">
        <f>IFERROR(_xlfn.XLOOKUP($A132,Input_Raw!$A:$A,Input_Raw!$DR:$DR),"")</f>
        <v/>
      </c>
      <c r="L132" s="243" t="str">
        <f>IFERROR(_xlfn.XLOOKUP($A132,Input_Raw!$A:$A,Input_Raw!$DT:$DT),"")</f>
        <v/>
      </c>
      <c r="M132" s="243" t="str">
        <f>IFERROR(_xlfn.XLOOKUP($A132,Input_Raw!$A:$A,Input_Raw!$DZ:$DZ),"")</f>
        <v/>
      </c>
      <c r="N132" s="243" t="str">
        <f>IFERROR(_xlfn.XLOOKUP($A132,Input_Raw!$A:$A,Input_Raw!$EB:$EB),"")</f>
        <v/>
      </c>
      <c r="O132" s="244" t="str">
        <f>IFERROR(1-SUMIF(Plant_BD!$B:$B,$A132,Plant_BD!$AL:$AL)/($AA132+SUMIF(Plant_BD!$B:$B,$A132,Plant_BD!$AL:$AL)),"")</f>
        <v/>
      </c>
      <c r="P132" s="244"/>
      <c r="Q132" s="245"/>
      <c r="R132" s="244" t="str">
        <f>IFERROR(1-SUMIF(Grid_BD!$B:$B,$A132,Grid_BD!$W:$W)/($AA132+SUMIF(Grid_BD!$B:$B,$A132,Grid_BD!$W:$W)),"")</f>
        <v/>
      </c>
      <c r="S132" s="240"/>
      <c r="T132" s="245"/>
      <c r="U132" s="246" t="str">
        <f t="shared" ref="U132:U195" si="16">IFERROR(AA132/I132/AB132/1000,"")</f>
        <v/>
      </c>
      <c r="V132" s="246" t="str">
        <f>IFERROR(_xlfn.XLOOKUP($A132,Input_Raw!$A:$A,Input_Raw!$GL:$GL),"")</f>
        <v/>
      </c>
      <c r="W132" s="247" t="str">
        <f t="shared" ref="W132:W195" si="17">IFERROR(AA132/(24*AR132*1000),"")</f>
        <v/>
      </c>
      <c r="X132" s="239" t="str">
        <f>IFERROR(_xlfn.XLOOKUP($A132,Input_Raw!$A:$A,Input_Raw!$EN:$EN),"")</f>
        <v/>
      </c>
      <c r="Y132" s="239" t="str">
        <f>IFERROR(_xlfn.XLOOKUP($A132,Input_Raw!$A:$A,Input_Raw!GE:GE),"")</f>
        <v/>
      </c>
      <c r="Z132" s="239"/>
      <c r="AA132" s="239" t="str">
        <f>IFERROR(_xlfn.XLOOKUP($A132,Input_Raw!$A:$A,Input_Raw!$GF:$GF),"")</f>
        <v/>
      </c>
      <c r="AB132" s="239" t="str">
        <f>IFERROR(_xlfn.XLOOKUP($A132,Input_Raw!$A:$A,Input_Raw!GG:GG),"")</f>
        <v/>
      </c>
      <c r="AC132" s="248">
        <f>IFERROR(_xlfn.XLOOKUP($D132,'Modelling New'!$D:$D,'Modelling New'!P:P),"")</f>
        <v>4.8161290322580648</v>
      </c>
      <c r="AD132" s="239">
        <f>IFERROR(_xlfn.XLOOKUP($D132,'Modelling New'!$D:$D,'Modelling New'!$T:$T)*1000,"")</f>
        <v>813262.99333353993</v>
      </c>
      <c r="AE132" s="249">
        <f>IFERROR(_xlfn.XLOOKUP($D132,'Modelling New'!$D:$D,'Modelling New'!$O:$O),"")</f>
        <v>0.86863362334721617</v>
      </c>
      <c r="AF132" s="249">
        <f>IFERROR(_xlfn.XLOOKUP($D132,'Modelling New'!$D:$D,'Modelling New'!W:W),"")</f>
        <v>0.17431048382491854</v>
      </c>
      <c r="AG132" s="249">
        <f>IFERROR(_xlfn.XLOOKUP($D132,'Modelling New'!$D:$D,'Modelling New'!$AE:$AE),"")</f>
        <v>0.995</v>
      </c>
      <c r="AH132" s="249">
        <f>IFERROR(_xlfn.XLOOKUP($D132,'Modelling New'!$D:$D,'Modelling New'!$AF:$AF),"")</f>
        <v>0.995</v>
      </c>
      <c r="AI132" s="240"/>
      <c r="AJ132" s="240"/>
      <c r="AK132" s="240"/>
      <c r="AL132" s="240"/>
      <c r="AM132" s="240"/>
      <c r="AN132" s="250"/>
      <c r="AO132" s="247"/>
      <c r="AP132" s="247"/>
      <c r="AQ132" s="247"/>
      <c r="AR132" s="239">
        <f>_xlfn.XLOOKUP($D132,'Modelling New'!$D:$D,'Modelling New'!$N:$N)</f>
        <v>194.4</v>
      </c>
      <c r="AS132" s="239" t="str">
        <f t="shared" ref="AS132:AS195" si="18">IFERROR((AD132/AR132)*AB132,"")</f>
        <v/>
      </c>
    </row>
    <row r="133" spans="1:45">
      <c r="A133" s="238">
        <f t="shared" si="14"/>
        <v>45876</v>
      </c>
      <c r="B133" s="239">
        <f>YEAR(Daily_KPI[[#This Row],[Date]])+IF(MONTH(Daily_KPI[[#This Row],[Date]])&gt;=4,1,0)</f>
        <v>2026</v>
      </c>
      <c r="C133" s="240">
        <f>YEAR(Daily_KPI[[#This Row],[Date]])</f>
        <v>2025</v>
      </c>
      <c r="D133" s="241">
        <f>Daily_KPI[[#This Row],[Date]]-DAY(Daily_KPI[[#This Row],[Date]])+1</f>
        <v>45870</v>
      </c>
      <c r="E133" s="240">
        <f t="shared" si="15"/>
        <v>31</v>
      </c>
      <c r="F133" s="242" t="str">
        <f>IFERROR(_xlfn.XLOOKUP($A133,Input_Raw!$A:$A,Input_Raw!$GD:$GD),"")</f>
        <v/>
      </c>
      <c r="G133" s="243" t="str">
        <f>IFERROR(_xlfn.XLOOKUP($A133,Input_Raw!$A:$A,Input_Raw!EQ:EQ),"")</f>
        <v/>
      </c>
      <c r="H133" s="243" t="str">
        <f>IFERROR(_xlfn.XLOOKUP($A133,Input_Raw!$A:$A,Input_Raw!ER:ER),"")</f>
        <v/>
      </c>
      <c r="I133" s="243" t="str">
        <f>IFERROR(_xlfn.XLOOKUP($A133,Input_Raw!$A:$A,Input_Raw!EO:EO),"")</f>
        <v/>
      </c>
      <c r="J133" s="243" t="str">
        <f>IFERROR(_xlfn.XLOOKUP($A133,Input_Raw!$A:$A,Input_Raw!EP:EP),"")</f>
        <v/>
      </c>
      <c r="K133" s="243" t="str">
        <f>IFERROR(_xlfn.XLOOKUP($A133,Input_Raw!$A:$A,Input_Raw!$DR:$DR),"")</f>
        <v/>
      </c>
      <c r="L133" s="243" t="str">
        <f>IFERROR(_xlfn.XLOOKUP($A133,Input_Raw!$A:$A,Input_Raw!$DT:$DT),"")</f>
        <v/>
      </c>
      <c r="M133" s="243" t="str">
        <f>IFERROR(_xlfn.XLOOKUP($A133,Input_Raw!$A:$A,Input_Raw!$DZ:$DZ),"")</f>
        <v/>
      </c>
      <c r="N133" s="243" t="str">
        <f>IFERROR(_xlfn.XLOOKUP($A133,Input_Raw!$A:$A,Input_Raw!$EB:$EB),"")</f>
        <v/>
      </c>
      <c r="O133" s="244" t="str">
        <f>IFERROR(1-SUMIF(Plant_BD!$B:$B,$A133,Plant_BD!$AL:$AL)/($AA133+SUMIF(Plant_BD!$B:$B,$A133,Plant_BD!$AL:$AL)),"")</f>
        <v/>
      </c>
      <c r="P133" s="244"/>
      <c r="Q133" s="245"/>
      <c r="R133" s="244" t="str">
        <f>IFERROR(1-SUMIF(Grid_BD!$B:$B,$A133,Grid_BD!$W:$W)/($AA133+SUMIF(Grid_BD!$B:$B,$A133,Grid_BD!$W:$W)),"")</f>
        <v/>
      </c>
      <c r="S133" s="240"/>
      <c r="T133" s="245"/>
      <c r="U133" s="246" t="str">
        <f t="shared" si="16"/>
        <v/>
      </c>
      <c r="V133" s="246" t="str">
        <f>IFERROR(_xlfn.XLOOKUP($A133,Input_Raw!$A:$A,Input_Raw!$GL:$GL),"")</f>
        <v/>
      </c>
      <c r="W133" s="247" t="str">
        <f t="shared" si="17"/>
        <v/>
      </c>
      <c r="X133" s="239" t="str">
        <f>IFERROR(_xlfn.XLOOKUP($A133,Input_Raw!$A:$A,Input_Raw!$EN:$EN),"")</f>
        <v/>
      </c>
      <c r="Y133" s="239" t="str">
        <f>IFERROR(_xlfn.XLOOKUP($A133,Input_Raw!$A:$A,Input_Raw!GE:GE),"")</f>
        <v/>
      </c>
      <c r="Z133" s="239"/>
      <c r="AA133" s="239" t="str">
        <f>IFERROR(_xlfn.XLOOKUP($A133,Input_Raw!$A:$A,Input_Raw!$GF:$GF),"")</f>
        <v/>
      </c>
      <c r="AB133" s="239" t="str">
        <f>IFERROR(_xlfn.XLOOKUP($A133,Input_Raw!$A:$A,Input_Raw!GG:GG),"")</f>
        <v/>
      </c>
      <c r="AC133" s="248">
        <f>IFERROR(_xlfn.XLOOKUP($D133,'Modelling New'!$D:$D,'Modelling New'!P:P),"")</f>
        <v>4.8161290322580648</v>
      </c>
      <c r="AD133" s="239">
        <f>IFERROR(_xlfn.XLOOKUP($D133,'Modelling New'!$D:$D,'Modelling New'!$T:$T)*1000,"")</f>
        <v>813262.99333353993</v>
      </c>
      <c r="AE133" s="249">
        <f>IFERROR(_xlfn.XLOOKUP($D133,'Modelling New'!$D:$D,'Modelling New'!$O:$O),"")</f>
        <v>0.86863362334721617</v>
      </c>
      <c r="AF133" s="249">
        <f>IFERROR(_xlfn.XLOOKUP($D133,'Modelling New'!$D:$D,'Modelling New'!W:W),"")</f>
        <v>0.17431048382491854</v>
      </c>
      <c r="AG133" s="249">
        <f>IFERROR(_xlfn.XLOOKUP($D133,'Modelling New'!$D:$D,'Modelling New'!$AE:$AE),"")</f>
        <v>0.995</v>
      </c>
      <c r="AH133" s="249">
        <f>IFERROR(_xlfn.XLOOKUP($D133,'Modelling New'!$D:$D,'Modelling New'!$AF:$AF),"")</f>
        <v>0.995</v>
      </c>
      <c r="AI133" s="240"/>
      <c r="AJ133" s="240"/>
      <c r="AK133" s="240"/>
      <c r="AL133" s="240"/>
      <c r="AM133" s="240"/>
      <c r="AN133" s="250"/>
      <c r="AO133" s="247"/>
      <c r="AP133" s="247"/>
      <c r="AQ133" s="247"/>
      <c r="AR133" s="239">
        <f>_xlfn.XLOOKUP($D133,'Modelling New'!$D:$D,'Modelling New'!$N:$N)</f>
        <v>194.4</v>
      </c>
      <c r="AS133" s="239" t="str">
        <f t="shared" si="18"/>
        <v/>
      </c>
    </row>
    <row r="134" spans="1:45">
      <c r="A134" s="238">
        <f t="shared" ref="A134:A197" si="19">A133+1</f>
        <v>45877</v>
      </c>
      <c r="B134" s="239">
        <f>YEAR(Daily_KPI[[#This Row],[Date]])+IF(MONTH(Daily_KPI[[#This Row],[Date]])&gt;=4,1,0)</f>
        <v>2026</v>
      </c>
      <c r="C134" s="240">
        <f>YEAR(Daily_KPI[[#This Row],[Date]])</f>
        <v>2025</v>
      </c>
      <c r="D134" s="241">
        <f>Daily_KPI[[#This Row],[Date]]-DAY(Daily_KPI[[#This Row],[Date]])+1</f>
        <v>45870</v>
      </c>
      <c r="E134" s="240">
        <f t="shared" si="15"/>
        <v>31</v>
      </c>
      <c r="F134" s="242" t="str">
        <f>IFERROR(_xlfn.XLOOKUP($A134,Input_Raw!$A:$A,Input_Raw!$GD:$GD),"")</f>
        <v/>
      </c>
      <c r="G134" s="243" t="str">
        <f>IFERROR(_xlfn.XLOOKUP($A134,Input_Raw!$A:$A,Input_Raw!EQ:EQ),"")</f>
        <v/>
      </c>
      <c r="H134" s="243" t="str">
        <f>IFERROR(_xlfn.XLOOKUP($A134,Input_Raw!$A:$A,Input_Raw!ER:ER),"")</f>
        <v/>
      </c>
      <c r="I134" s="243" t="str">
        <f>IFERROR(_xlfn.XLOOKUP($A134,Input_Raw!$A:$A,Input_Raw!EO:EO),"")</f>
        <v/>
      </c>
      <c r="J134" s="243" t="str">
        <f>IFERROR(_xlfn.XLOOKUP($A134,Input_Raw!$A:$A,Input_Raw!EP:EP),"")</f>
        <v/>
      </c>
      <c r="K134" s="243" t="str">
        <f>IFERROR(_xlfn.XLOOKUP($A134,Input_Raw!$A:$A,Input_Raw!$DR:$DR),"")</f>
        <v/>
      </c>
      <c r="L134" s="243" t="str">
        <f>IFERROR(_xlfn.XLOOKUP($A134,Input_Raw!$A:$A,Input_Raw!$DT:$DT),"")</f>
        <v/>
      </c>
      <c r="M134" s="243" t="str">
        <f>IFERROR(_xlfn.XLOOKUP($A134,Input_Raw!$A:$A,Input_Raw!$DZ:$DZ),"")</f>
        <v/>
      </c>
      <c r="N134" s="243" t="str">
        <f>IFERROR(_xlfn.XLOOKUP($A134,Input_Raw!$A:$A,Input_Raw!$EB:$EB),"")</f>
        <v/>
      </c>
      <c r="O134" s="244" t="str">
        <f>IFERROR(1-SUMIF(Plant_BD!$B:$B,$A134,Plant_BD!$AL:$AL)/($AA134+SUMIF(Plant_BD!$B:$B,$A134,Plant_BD!$AL:$AL)),"")</f>
        <v/>
      </c>
      <c r="P134" s="244"/>
      <c r="Q134" s="245"/>
      <c r="R134" s="244" t="str">
        <f>IFERROR(1-SUMIF(Grid_BD!$B:$B,$A134,Grid_BD!$W:$W)/($AA134+SUMIF(Grid_BD!$B:$B,$A134,Grid_BD!$W:$W)),"")</f>
        <v/>
      </c>
      <c r="S134" s="240"/>
      <c r="T134" s="245"/>
      <c r="U134" s="246" t="str">
        <f t="shared" si="16"/>
        <v/>
      </c>
      <c r="V134" s="246" t="str">
        <f>IFERROR(_xlfn.XLOOKUP($A134,Input_Raw!$A:$A,Input_Raw!$GL:$GL),"")</f>
        <v/>
      </c>
      <c r="W134" s="247" t="str">
        <f t="shared" si="17"/>
        <v/>
      </c>
      <c r="X134" s="239" t="str">
        <f>IFERROR(_xlfn.XLOOKUP($A134,Input_Raw!$A:$A,Input_Raw!$EN:$EN),"")</f>
        <v/>
      </c>
      <c r="Y134" s="239" t="str">
        <f>IFERROR(_xlfn.XLOOKUP($A134,Input_Raw!$A:$A,Input_Raw!GE:GE),"")</f>
        <v/>
      </c>
      <c r="Z134" s="239"/>
      <c r="AA134" s="239" t="str">
        <f>IFERROR(_xlfn.XLOOKUP($A134,Input_Raw!$A:$A,Input_Raw!$GF:$GF),"")</f>
        <v/>
      </c>
      <c r="AB134" s="239" t="str">
        <f>IFERROR(_xlfn.XLOOKUP($A134,Input_Raw!$A:$A,Input_Raw!GG:GG),"")</f>
        <v/>
      </c>
      <c r="AC134" s="248">
        <f>IFERROR(_xlfn.XLOOKUP($D134,'Modelling New'!$D:$D,'Modelling New'!P:P),"")</f>
        <v>4.8161290322580648</v>
      </c>
      <c r="AD134" s="239">
        <f>IFERROR(_xlfn.XLOOKUP($D134,'Modelling New'!$D:$D,'Modelling New'!$T:$T)*1000,"")</f>
        <v>813262.99333353993</v>
      </c>
      <c r="AE134" s="249">
        <f>IFERROR(_xlfn.XLOOKUP($D134,'Modelling New'!$D:$D,'Modelling New'!$O:$O),"")</f>
        <v>0.86863362334721617</v>
      </c>
      <c r="AF134" s="249">
        <f>IFERROR(_xlfn.XLOOKUP($D134,'Modelling New'!$D:$D,'Modelling New'!W:W),"")</f>
        <v>0.17431048382491854</v>
      </c>
      <c r="AG134" s="249">
        <f>IFERROR(_xlfn.XLOOKUP($D134,'Modelling New'!$D:$D,'Modelling New'!$AE:$AE),"")</f>
        <v>0.995</v>
      </c>
      <c r="AH134" s="249">
        <f>IFERROR(_xlfn.XLOOKUP($D134,'Modelling New'!$D:$D,'Modelling New'!$AF:$AF),"")</f>
        <v>0.995</v>
      </c>
      <c r="AI134" s="240"/>
      <c r="AJ134" s="240"/>
      <c r="AK134" s="240"/>
      <c r="AL134" s="240"/>
      <c r="AM134" s="240"/>
      <c r="AN134" s="250"/>
      <c r="AO134" s="247"/>
      <c r="AP134" s="247"/>
      <c r="AQ134" s="247"/>
      <c r="AR134" s="239">
        <f>_xlfn.XLOOKUP($D134,'Modelling New'!$D:$D,'Modelling New'!$N:$N)</f>
        <v>194.4</v>
      </c>
      <c r="AS134" s="239" t="str">
        <f t="shared" si="18"/>
        <v/>
      </c>
    </row>
    <row r="135" spans="1:45">
      <c r="A135" s="238">
        <f t="shared" si="19"/>
        <v>45878</v>
      </c>
      <c r="B135" s="239">
        <f>YEAR(Daily_KPI[[#This Row],[Date]])+IF(MONTH(Daily_KPI[[#This Row],[Date]])&gt;=4,1,0)</f>
        <v>2026</v>
      </c>
      <c r="C135" s="240">
        <f>YEAR(Daily_KPI[[#This Row],[Date]])</f>
        <v>2025</v>
      </c>
      <c r="D135" s="241">
        <f>Daily_KPI[[#This Row],[Date]]-DAY(Daily_KPI[[#This Row],[Date]])+1</f>
        <v>45870</v>
      </c>
      <c r="E135" s="240">
        <f t="shared" si="15"/>
        <v>31</v>
      </c>
      <c r="F135" s="242" t="str">
        <f>IFERROR(_xlfn.XLOOKUP($A135,Input_Raw!$A:$A,Input_Raw!$GD:$GD),"")</f>
        <v/>
      </c>
      <c r="G135" s="243" t="str">
        <f>IFERROR(_xlfn.XLOOKUP($A135,Input_Raw!$A:$A,Input_Raw!EQ:EQ),"")</f>
        <v/>
      </c>
      <c r="H135" s="243" t="str">
        <f>IFERROR(_xlfn.XLOOKUP($A135,Input_Raw!$A:$A,Input_Raw!ER:ER),"")</f>
        <v/>
      </c>
      <c r="I135" s="243" t="str">
        <f>IFERROR(_xlfn.XLOOKUP($A135,Input_Raw!$A:$A,Input_Raw!EO:EO),"")</f>
        <v/>
      </c>
      <c r="J135" s="243" t="str">
        <f>IFERROR(_xlfn.XLOOKUP($A135,Input_Raw!$A:$A,Input_Raw!EP:EP),"")</f>
        <v/>
      </c>
      <c r="K135" s="243" t="str">
        <f>IFERROR(_xlfn.XLOOKUP($A135,Input_Raw!$A:$A,Input_Raw!$DR:$DR),"")</f>
        <v/>
      </c>
      <c r="L135" s="243" t="str">
        <f>IFERROR(_xlfn.XLOOKUP($A135,Input_Raw!$A:$A,Input_Raw!$DT:$DT),"")</f>
        <v/>
      </c>
      <c r="M135" s="243" t="str">
        <f>IFERROR(_xlfn.XLOOKUP($A135,Input_Raw!$A:$A,Input_Raw!$DZ:$DZ),"")</f>
        <v/>
      </c>
      <c r="N135" s="243" t="str">
        <f>IFERROR(_xlfn.XLOOKUP($A135,Input_Raw!$A:$A,Input_Raw!$EB:$EB),"")</f>
        <v/>
      </c>
      <c r="O135" s="244" t="str">
        <f>IFERROR(1-SUMIF(Plant_BD!$B:$B,$A135,Plant_BD!$AL:$AL)/($AA135+SUMIF(Plant_BD!$B:$B,$A135,Plant_BD!$AL:$AL)),"")</f>
        <v/>
      </c>
      <c r="P135" s="244"/>
      <c r="Q135" s="245"/>
      <c r="R135" s="244" t="str">
        <f>IFERROR(1-SUMIF(Grid_BD!$B:$B,$A135,Grid_BD!$W:$W)/($AA135+SUMIF(Grid_BD!$B:$B,$A135,Grid_BD!$W:$W)),"")</f>
        <v/>
      </c>
      <c r="S135" s="240"/>
      <c r="T135" s="245"/>
      <c r="U135" s="246" t="str">
        <f t="shared" si="16"/>
        <v/>
      </c>
      <c r="V135" s="246" t="str">
        <f>IFERROR(_xlfn.XLOOKUP($A135,Input_Raw!$A:$A,Input_Raw!$GL:$GL),"")</f>
        <v/>
      </c>
      <c r="W135" s="247" t="str">
        <f t="shared" si="17"/>
        <v/>
      </c>
      <c r="X135" s="239" t="str">
        <f>IFERROR(_xlfn.XLOOKUP($A135,Input_Raw!$A:$A,Input_Raw!$EN:$EN),"")</f>
        <v/>
      </c>
      <c r="Y135" s="239" t="str">
        <f>IFERROR(_xlfn.XLOOKUP($A135,Input_Raw!$A:$A,Input_Raw!GE:GE),"")</f>
        <v/>
      </c>
      <c r="Z135" s="239"/>
      <c r="AA135" s="239" t="str">
        <f>IFERROR(_xlfn.XLOOKUP($A135,Input_Raw!$A:$A,Input_Raw!$GF:$GF),"")</f>
        <v/>
      </c>
      <c r="AB135" s="239" t="str">
        <f>IFERROR(_xlfn.XLOOKUP($A135,Input_Raw!$A:$A,Input_Raw!GG:GG),"")</f>
        <v/>
      </c>
      <c r="AC135" s="248">
        <f>IFERROR(_xlfn.XLOOKUP($D135,'Modelling New'!$D:$D,'Modelling New'!P:P),"")</f>
        <v>4.8161290322580648</v>
      </c>
      <c r="AD135" s="239">
        <f>IFERROR(_xlfn.XLOOKUP($D135,'Modelling New'!$D:$D,'Modelling New'!$T:$T)*1000,"")</f>
        <v>813262.99333353993</v>
      </c>
      <c r="AE135" s="249">
        <f>IFERROR(_xlfn.XLOOKUP($D135,'Modelling New'!$D:$D,'Modelling New'!$O:$O),"")</f>
        <v>0.86863362334721617</v>
      </c>
      <c r="AF135" s="249">
        <f>IFERROR(_xlfn.XLOOKUP($D135,'Modelling New'!$D:$D,'Modelling New'!W:W),"")</f>
        <v>0.17431048382491854</v>
      </c>
      <c r="AG135" s="249">
        <f>IFERROR(_xlfn.XLOOKUP($D135,'Modelling New'!$D:$D,'Modelling New'!$AE:$AE),"")</f>
        <v>0.995</v>
      </c>
      <c r="AH135" s="249">
        <f>IFERROR(_xlfn.XLOOKUP($D135,'Modelling New'!$D:$D,'Modelling New'!$AF:$AF),"")</f>
        <v>0.995</v>
      </c>
      <c r="AI135" s="240"/>
      <c r="AJ135" s="240"/>
      <c r="AK135" s="240"/>
      <c r="AL135" s="240"/>
      <c r="AM135" s="240"/>
      <c r="AN135" s="250"/>
      <c r="AO135" s="247"/>
      <c r="AP135" s="247"/>
      <c r="AQ135" s="247"/>
      <c r="AR135" s="239">
        <f>_xlfn.XLOOKUP($D135,'Modelling New'!$D:$D,'Modelling New'!$N:$N)</f>
        <v>194.4</v>
      </c>
      <c r="AS135" s="239" t="str">
        <f t="shared" si="18"/>
        <v/>
      </c>
    </row>
    <row r="136" spans="1:45">
      <c r="A136" s="238">
        <f t="shared" si="19"/>
        <v>45879</v>
      </c>
      <c r="B136" s="239">
        <f>YEAR(Daily_KPI[[#This Row],[Date]])+IF(MONTH(Daily_KPI[[#This Row],[Date]])&gt;=4,1,0)</f>
        <v>2026</v>
      </c>
      <c r="C136" s="240">
        <f>YEAR(Daily_KPI[[#This Row],[Date]])</f>
        <v>2025</v>
      </c>
      <c r="D136" s="241">
        <f>Daily_KPI[[#This Row],[Date]]-DAY(Daily_KPI[[#This Row],[Date]])+1</f>
        <v>45870</v>
      </c>
      <c r="E136" s="240">
        <f t="shared" si="15"/>
        <v>31</v>
      </c>
      <c r="F136" s="242" t="str">
        <f>IFERROR(_xlfn.XLOOKUP($A136,Input_Raw!$A:$A,Input_Raw!$GD:$GD),"")</f>
        <v/>
      </c>
      <c r="G136" s="243" t="str">
        <f>IFERROR(_xlfn.XLOOKUP($A136,Input_Raw!$A:$A,Input_Raw!EQ:EQ),"")</f>
        <v/>
      </c>
      <c r="H136" s="243" t="str">
        <f>IFERROR(_xlfn.XLOOKUP($A136,Input_Raw!$A:$A,Input_Raw!ER:ER),"")</f>
        <v/>
      </c>
      <c r="I136" s="243" t="str">
        <f>IFERROR(_xlfn.XLOOKUP($A136,Input_Raw!$A:$A,Input_Raw!EO:EO),"")</f>
        <v/>
      </c>
      <c r="J136" s="243" t="str">
        <f>IFERROR(_xlfn.XLOOKUP($A136,Input_Raw!$A:$A,Input_Raw!EP:EP),"")</f>
        <v/>
      </c>
      <c r="K136" s="243" t="str">
        <f>IFERROR(_xlfn.XLOOKUP($A136,Input_Raw!$A:$A,Input_Raw!$DR:$DR),"")</f>
        <v/>
      </c>
      <c r="L136" s="243" t="str">
        <f>IFERROR(_xlfn.XLOOKUP($A136,Input_Raw!$A:$A,Input_Raw!$DT:$DT),"")</f>
        <v/>
      </c>
      <c r="M136" s="243" t="str">
        <f>IFERROR(_xlfn.XLOOKUP($A136,Input_Raw!$A:$A,Input_Raw!$DZ:$DZ),"")</f>
        <v/>
      </c>
      <c r="N136" s="243" t="str">
        <f>IFERROR(_xlfn.XLOOKUP($A136,Input_Raw!$A:$A,Input_Raw!$EB:$EB),"")</f>
        <v/>
      </c>
      <c r="O136" s="244" t="str">
        <f>IFERROR(1-SUMIF(Plant_BD!$B:$B,$A136,Plant_BD!$AL:$AL)/($AA136+SUMIF(Plant_BD!$B:$B,$A136,Plant_BD!$AL:$AL)),"")</f>
        <v/>
      </c>
      <c r="P136" s="244"/>
      <c r="Q136" s="245"/>
      <c r="R136" s="244" t="str">
        <f>IFERROR(1-SUMIF(Grid_BD!$B:$B,$A136,Grid_BD!$W:$W)/($AA136+SUMIF(Grid_BD!$B:$B,$A136,Grid_BD!$W:$W)),"")</f>
        <v/>
      </c>
      <c r="S136" s="240"/>
      <c r="T136" s="245"/>
      <c r="U136" s="246" t="str">
        <f t="shared" si="16"/>
        <v/>
      </c>
      <c r="V136" s="246" t="str">
        <f>IFERROR(_xlfn.XLOOKUP($A136,Input_Raw!$A:$A,Input_Raw!$GL:$GL),"")</f>
        <v/>
      </c>
      <c r="W136" s="247" t="str">
        <f t="shared" si="17"/>
        <v/>
      </c>
      <c r="X136" s="239" t="str">
        <f>IFERROR(_xlfn.XLOOKUP($A136,Input_Raw!$A:$A,Input_Raw!$EN:$EN),"")</f>
        <v/>
      </c>
      <c r="Y136" s="239" t="str">
        <f>IFERROR(_xlfn.XLOOKUP($A136,Input_Raw!$A:$A,Input_Raw!GE:GE),"")</f>
        <v/>
      </c>
      <c r="Z136" s="239"/>
      <c r="AA136" s="239" t="str">
        <f>IFERROR(_xlfn.XLOOKUP($A136,Input_Raw!$A:$A,Input_Raw!$GF:$GF),"")</f>
        <v/>
      </c>
      <c r="AB136" s="239" t="str">
        <f>IFERROR(_xlfn.XLOOKUP($A136,Input_Raw!$A:$A,Input_Raw!GG:GG),"")</f>
        <v/>
      </c>
      <c r="AC136" s="248">
        <f>IFERROR(_xlfn.XLOOKUP($D136,'Modelling New'!$D:$D,'Modelling New'!P:P),"")</f>
        <v>4.8161290322580648</v>
      </c>
      <c r="AD136" s="239">
        <f>IFERROR(_xlfn.XLOOKUP($D136,'Modelling New'!$D:$D,'Modelling New'!$T:$T)*1000,"")</f>
        <v>813262.99333353993</v>
      </c>
      <c r="AE136" s="249">
        <f>IFERROR(_xlfn.XLOOKUP($D136,'Modelling New'!$D:$D,'Modelling New'!$O:$O),"")</f>
        <v>0.86863362334721617</v>
      </c>
      <c r="AF136" s="249">
        <f>IFERROR(_xlfn.XLOOKUP($D136,'Modelling New'!$D:$D,'Modelling New'!W:W),"")</f>
        <v>0.17431048382491854</v>
      </c>
      <c r="AG136" s="249">
        <f>IFERROR(_xlfn.XLOOKUP($D136,'Modelling New'!$D:$D,'Modelling New'!$AE:$AE),"")</f>
        <v>0.995</v>
      </c>
      <c r="AH136" s="249">
        <f>IFERROR(_xlfn.XLOOKUP($D136,'Modelling New'!$D:$D,'Modelling New'!$AF:$AF),"")</f>
        <v>0.995</v>
      </c>
      <c r="AI136" s="240"/>
      <c r="AJ136" s="240"/>
      <c r="AK136" s="240"/>
      <c r="AL136" s="240"/>
      <c r="AM136" s="240"/>
      <c r="AN136" s="250"/>
      <c r="AO136" s="247"/>
      <c r="AP136" s="247"/>
      <c r="AQ136" s="247"/>
      <c r="AR136" s="239">
        <f>_xlfn.XLOOKUP($D136,'Modelling New'!$D:$D,'Modelling New'!$N:$N)</f>
        <v>194.4</v>
      </c>
      <c r="AS136" s="239" t="str">
        <f t="shared" si="18"/>
        <v/>
      </c>
    </row>
    <row r="137" spans="1:45">
      <c r="A137" s="238">
        <f t="shared" si="19"/>
        <v>45880</v>
      </c>
      <c r="B137" s="239">
        <f>YEAR(Daily_KPI[[#This Row],[Date]])+IF(MONTH(Daily_KPI[[#This Row],[Date]])&gt;=4,1,0)</f>
        <v>2026</v>
      </c>
      <c r="C137" s="240">
        <f>YEAR(Daily_KPI[[#This Row],[Date]])</f>
        <v>2025</v>
      </c>
      <c r="D137" s="241">
        <f>Daily_KPI[[#This Row],[Date]]-DAY(Daily_KPI[[#This Row],[Date]])+1</f>
        <v>45870</v>
      </c>
      <c r="E137" s="240">
        <f t="shared" si="15"/>
        <v>31</v>
      </c>
      <c r="F137" s="242" t="str">
        <f>IFERROR(_xlfn.XLOOKUP($A137,Input_Raw!$A:$A,Input_Raw!$GD:$GD),"")</f>
        <v/>
      </c>
      <c r="G137" s="243" t="str">
        <f>IFERROR(_xlfn.XLOOKUP($A137,Input_Raw!$A:$A,Input_Raw!EQ:EQ),"")</f>
        <v/>
      </c>
      <c r="H137" s="243" t="str">
        <f>IFERROR(_xlfn.XLOOKUP($A137,Input_Raw!$A:$A,Input_Raw!ER:ER),"")</f>
        <v/>
      </c>
      <c r="I137" s="243" t="str">
        <f>IFERROR(_xlfn.XLOOKUP($A137,Input_Raw!$A:$A,Input_Raw!EO:EO),"")</f>
        <v/>
      </c>
      <c r="J137" s="243" t="str">
        <f>IFERROR(_xlfn.XLOOKUP($A137,Input_Raw!$A:$A,Input_Raw!EP:EP),"")</f>
        <v/>
      </c>
      <c r="K137" s="243" t="str">
        <f>IFERROR(_xlfn.XLOOKUP($A137,Input_Raw!$A:$A,Input_Raw!$DR:$DR),"")</f>
        <v/>
      </c>
      <c r="L137" s="243" t="str">
        <f>IFERROR(_xlfn.XLOOKUP($A137,Input_Raw!$A:$A,Input_Raw!$DT:$DT),"")</f>
        <v/>
      </c>
      <c r="M137" s="243" t="str">
        <f>IFERROR(_xlfn.XLOOKUP($A137,Input_Raw!$A:$A,Input_Raw!$DZ:$DZ),"")</f>
        <v/>
      </c>
      <c r="N137" s="243" t="str">
        <f>IFERROR(_xlfn.XLOOKUP($A137,Input_Raw!$A:$A,Input_Raw!$EB:$EB),"")</f>
        <v/>
      </c>
      <c r="O137" s="244" t="str">
        <f>IFERROR(1-SUMIF(Plant_BD!$B:$B,$A137,Plant_BD!$AL:$AL)/($AA137+SUMIF(Plant_BD!$B:$B,$A137,Plant_BD!$AL:$AL)),"")</f>
        <v/>
      </c>
      <c r="P137" s="244"/>
      <c r="Q137" s="245"/>
      <c r="R137" s="244" t="str">
        <f>IFERROR(1-SUMIF(Grid_BD!$B:$B,$A137,Grid_BD!$W:$W)/($AA137+SUMIF(Grid_BD!$B:$B,$A137,Grid_BD!$W:$W)),"")</f>
        <v/>
      </c>
      <c r="S137" s="240"/>
      <c r="T137" s="245"/>
      <c r="U137" s="246" t="str">
        <f t="shared" si="16"/>
        <v/>
      </c>
      <c r="V137" s="246" t="str">
        <f>IFERROR(_xlfn.XLOOKUP($A137,Input_Raw!$A:$A,Input_Raw!$GL:$GL),"")</f>
        <v/>
      </c>
      <c r="W137" s="247" t="str">
        <f t="shared" si="17"/>
        <v/>
      </c>
      <c r="X137" s="239" t="str">
        <f>IFERROR(_xlfn.XLOOKUP($A137,Input_Raw!$A:$A,Input_Raw!$EN:$EN),"")</f>
        <v/>
      </c>
      <c r="Y137" s="239" t="str">
        <f>IFERROR(_xlfn.XLOOKUP($A137,Input_Raw!$A:$A,Input_Raw!GE:GE),"")</f>
        <v/>
      </c>
      <c r="Z137" s="239"/>
      <c r="AA137" s="239" t="str">
        <f>IFERROR(_xlfn.XLOOKUP($A137,Input_Raw!$A:$A,Input_Raw!$GF:$GF),"")</f>
        <v/>
      </c>
      <c r="AB137" s="239" t="str">
        <f>IFERROR(_xlfn.XLOOKUP($A137,Input_Raw!$A:$A,Input_Raw!GG:GG),"")</f>
        <v/>
      </c>
      <c r="AC137" s="248">
        <f>IFERROR(_xlfn.XLOOKUP($D137,'Modelling New'!$D:$D,'Modelling New'!P:P),"")</f>
        <v>4.8161290322580648</v>
      </c>
      <c r="AD137" s="239">
        <f>IFERROR(_xlfn.XLOOKUP($D137,'Modelling New'!$D:$D,'Modelling New'!$T:$T)*1000,"")</f>
        <v>813262.99333353993</v>
      </c>
      <c r="AE137" s="249">
        <f>IFERROR(_xlfn.XLOOKUP($D137,'Modelling New'!$D:$D,'Modelling New'!$O:$O),"")</f>
        <v>0.86863362334721617</v>
      </c>
      <c r="AF137" s="249">
        <f>IFERROR(_xlfn.XLOOKUP($D137,'Modelling New'!$D:$D,'Modelling New'!W:W),"")</f>
        <v>0.17431048382491854</v>
      </c>
      <c r="AG137" s="249">
        <f>IFERROR(_xlfn.XLOOKUP($D137,'Modelling New'!$D:$D,'Modelling New'!$AE:$AE),"")</f>
        <v>0.995</v>
      </c>
      <c r="AH137" s="249">
        <f>IFERROR(_xlfn.XLOOKUP($D137,'Modelling New'!$D:$D,'Modelling New'!$AF:$AF),"")</f>
        <v>0.995</v>
      </c>
      <c r="AI137" s="240"/>
      <c r="AJ137" s="240"/>
      <c r="AK137" s="240"/>
      <c r="AL137" s="240"/>
      <c r="AM137" s="240"/>
      <c r="AN137" s="250"/>
      <c r="AO137" s="247"/>
      <c r="AP137" s="247"/>
      <c r="AQ137" s="247"/>
      <c r="AR137" s="239">
        <f>_xlfn.XLOOKUP($D137,'Modelling New'!$D:$D,'Modelling New'!$N:$N)</f>
        <v>194.4</v>
      </c>
      <c r="AS137" s="239" t="str">
        <f t="shared" si="18"/>
        <v/>
      </c>
    </row>
    <row r="138" spans="1:45">
      <c r="A138" s="238">
        <f t="shared" si="19"/>
        <v>45881</v>
      </c>
      <c r="B138" s="239">
        <f>YEAR(Daily_KPI[[#This Row],[Date]])+IF(MONTH(Daily_KPI[[#This Row],[Date]])&gt;=4,1,0)</f>
        <v>2026</v>
      </c>
      <c r="C138" s="240">
        <f>YEAR(Daily_KPI[[#This Row],[Date]])</f>
        <v>2025</v>
      </c>
      <c r="D138" s="241">
        <f>Daily_KPI[[#This Row],[Date]]-DAY(Daily_KPI[[#This Row],[Date]])+1</f>
        <v>45870</v>
      </c>
      <c r="E138" s="240">
        <f t="shared" si="15"/>
        <v>31</v>
      </c>
      <c r="F138" s="242" t="str">
        <f>IFERROR(_xlfn.XLOOKUP($A138,Input_Raw!$A:$A,Input_Raw!$GD:$GD),"")</f>
        <v/>
      </c>
      <c r="G138" s="243" t="str">
        <f>IFERROR(_xlfn.XLOOKUP($A138,Input_Raw!$A:$A,Input_Raw!EQ:EQ),"")</f>
        <v/>
      </c>
      <c r="H138" s="243" t="str">
        <f>IFERROR(_xlfn.XLOOKUP($A138,Input_Raw!$A:$A,Input_Raw!ER:ER),"")</f>
        <v/>
      </c>
      <c r="I138" s="243" t="str">
        <f>IFERROR(_xlfn.XLOOKUP($A138,Input_Raw!$A:$A,Input_Raw!EO:EO),"")</f>
        <v/>
      </c>
      <c r="J138" s="243" t="str">
        <f>IFERROR(_xlfn.XLOOKUP($A138,Input_Raw!$A:$A,Input_Raw!EP:EP),"")</f>
        <v/>
      </c>
      <c r="K138" s="243" t="str">
        <f>IFERROR(_xlfn.XLOOKUP($A138,Input_Raw!$A:$A,Input_Raw!$DR:$DR),"")</f>
        <v/>
      </c>
      <c r="L138" s="243" t="str">
        <f>IFERROR(_xlfn.XLOOKUP($A138,Input_Raw!$A:$A,Input_Raw!$DT:$DT),"")</f>
        <v/>
      </c>
      <c r="M138" s="243" t="str">
        <f>IFERROR(_xlfn.XLOOKUP($A138,Input_Raw!$A:$A,Input_Raw!$DZ:$DZ),"")</f>
        <v/>
      </c>
      <c r="N138" s="243" t="str">
        <f>IFERROR(_xlfn.XLOOKUP($A138,Input_Raw!$A:$A,Input_Raw!$EB:$EB),"")</f>
        <v/>
      </c>
      <c r="O138" s="244" t="str">
        <f>IFERROR(1-SUMIF(Plant_BD!$B:$B,$A138,Plant_BD!$AL:$AL)/($AA138+SUMIF(Plant_BD!$B:$B,$A138,Plant_BD!$AL:$AL)),"")</f>
        <v/>
      </c>
      <c r="P138" s="244"/>
      <c r="Q138" s="245"/>
      <c r="R138" s="244" t="str">
        <f>IFERROR(1-SUMIF(Grid_BD!$B:$B,$A138,Grid_BD!$W:$W)/($AA138+SUMIF(Grid_BD!$B:$B,$A138,Grid_BD!$W:$W)),"")</f>
        <v/>
      </c>
      <c r="S138" s="240"/>
      <c r="T138" s="245"/>
      <c r="U138" s="246" t="str">
        <f t="shared" si="16"/>
        <v/>
      </c>
      <c r="V138" s="246" t="str">
        <f>IFERROR(_xlfn.XLOOKUP($A138,Input_Raw!$A:$A,Input_Raw!$GL:$GL),"")</f>
        <v/>
      </c>
      <c r="W138" s="247" t="str">
        <f t="shared" si="17"/>
        <v/>
      </c>
      <c r="X138" s="239" t="str">
        <f>IFERROR(_xlfn.XLOOKUP($A138,Input_Raw!$A:$A,Input_Raw!$EN:$EN),"")</f>
        <v/>
      </c>
      <c r="Y138" s="239" t="str">
        <f>IFERROR(_xlfn.XLOOKUP($A138,Input_Raw!$A:$A,Input_Raw!GE:GE),"")</f>
        <v/>
      </c>
      <c r="Z138" s="239"/>
      <c r="AA138" s="239" t="str">
        <f>IFERROR(_xlfn.XLOOKUP($A138,Input_Raw!$A:$A,Input_Raw!$GF:$GF),"")</f>
        <v/>
      </c>
      <c r="AB138" s="239" t="str">
        <f>IFERROR(_xlfn.XLOOKUP($A138,Input_Raw!$A:$A,Input_Raw!GG:GG),"")</f>
        <v/>
      </c>
      <c r="AC138" s="248">
        <f>IFERROR(_xlfn.XLOOKUP($D138,'Modelling New'!$D:$D,'Modelling New'!P:P),"")</f>
        <v>4.8161290322580648</v>
      </c>
      <c r="AD138" s="239">
        <f>IFERROR(_xlfn.XLOOKUP($D138,'Modelling New'!$D:$D,'Modelling New'!$T:$T)*1000,"")</f>
        <v>813262.99333353993</v>
      </c>
      <c r="AE138" s="249">
        <f>IFERROR(_xlfn.XLOOKUP($D138,'Modelling New'!$D:$D,'Modelling New'!$O:$O),"")</f>
        <v>0.86863362334721617</v>
      </c>
      <c r="AF138" s="249">
        <f>IFERROR(_xlfn.XLOOKUP($D138,'Modelling New'!$D:$D,'Modelling New'!W:W),"")</f>
        <v>0.17431048382491854</v>
      </c>
      <c r="AG138" s="249">
        <f>IFERROR(_xlfn.XLOOKUP($D138,'Modelling New'!$D:$D,'Modelling New'!$AE:$AE),"")</f>
        <v>0.995</v>
      </c>
      <c r="AH138" s="249">
        <f>IFERROR(_xlfn.XLOOKUP($D138,'Modelling New'!$D:$D,'Modelling New'!$AF:$AF),"")</f>
        <v>0.995</v>
      </c>
      <c r="AI138" s="240"/>
      <c r="AJ138" s="240"/>
      <c r="AK138" s="240"/>
      <c r="AL138" s="240"/>
      <c r="AM138" s="240"/>
      <c r="AN138" s="250"/>
      <c r="AO138" s="247"/>
      <c r="AP138" s="247"/>
      <c r="AQ138" s="247"/>
      <c r="AR138" s="239">
        <f>_xlfn.XLOOKUP($D138,'Modelling New'!$D:$D,'Modelling New'!$N:$N)</f>
        <v>194.4</v>
      </c>
      <c r="AS138" s="239" t="str">
        <f t="shared" si="18"/>
        <v/>
      </c>
    </row>
    <row r="139" spans="1:45">
      <c r="A139" s="238">
        <f t="shared" si="19"/>
        <v>45882</v>
      </c>
      <c r="B139" s="239">
        <f>YEAR(Daily_KPI[[#This Row],[Date]])+IF(MONTH(Daily_KPI[[#This Row],[Date]])&gt;=4,1,0)</f>
        <v>2026</v>
      </c>
      <c r="C139" s="240">
        <f>YEAR(Daily_KPI[[#This Row],[Date]])</f>
        <v>2025</v>
      </c>
      <c r="D139" s="241">
        <f>Daily_KPI[[#This Row],[Date]]-DAY(Daily_KPI[[#This Row],[Date]])+1</f>
        <v>45870</v>
      </c>
      <c r="E139" s="240">
        <f t="shared" si="15"/>
        <v>31</v>
      </c>
      <c r="F139" s="242" t="str">
        <f>IFERROR(_xlfn.XLOOKUP($A139,Input_Raw!$A:$A,Input_Raw!$GD:$GD),"")</f>
        <v/>
      </c>
      <c r="G139" s="243" t="str">
        <f>IFERROR(_xlfn.XLOOKUP($A139,Input_Raw!$A:$A,Input_Raw!EQ:EQ),"")</f>
        <v/>
      </c>
      <c r="H139" s="243" t="str">
        <f>IFERROR(_xlfn.XLOOKUP($A139,Input_Raw!$A:$A,Input_Raw!ER:ER),"")</f>
        <v/>
      </c>
      <c r="I139" s="243" t="str">
        <f>IFERROR(_xlfn.XLOOKUP($A139,Input_Raw!$A:$A,Input_Raw!EO:EO),"")</f>
        <v/>
      </c>
      <c r="J139" s="243" t="str">
        <f>IFERROR(_xlfn.XLOOKUP($A139,Input_Raw!$A:$A,Input_Raw!EP:EP),"")</f>
        <v/>
      </c>
      <c r="K139" s="243" t="str">
        <f>IFERROR(_xlfn.XLOOKUP($A139,Input_Raw!$A:$A,Input_Raw!$DR:$DR),"")</f>
        <v/>
      </c>
      <c r="L139" s="243" t="str">
        <f>IFERROR(_xlfn.XLOOKUP($A139,Input_Raw!$A:$A,Input_Raw!$DT:$DT),"")</f>
        <v/>
      </c>
      <c r="M139" s="243" t="str">
        <f>IFERROR(_xlfn.XLOOKUP($A139,Input_Raw!$A:$A,Input_Raw!$DZ:$DZ),"")</f>
        <v/>
      </c>
      <c r="N139" s="243" t="str">
        <f>IFERROR(_xlfn.XLOOKUP($A139,Input_Raw!$A:$A,Input_Raw!$EB:$EB),"")</f>
        <v/>
      </c>
      <c r="O139" s="244" t="str">
        <f>IFERROR(1-SUMIF(Plant_BD!$B:$B,$A139,Plant_BD!$AL:$AL)/($AA139+SUMIF(Plant_BD!$B:$B,$A139,Plant_BD!$AL:$AL)),"")</f>
        <v/>
      </c>
      <c r="P139" s="244"/>
      <c r="Q139" s="245"/>
      <c r="R139" s="244" t="str">
        <f>IFERROR(1-SUMIF(Grid_BD!$B:$B,$A139,Grid_BD!$W:$W)/($AA139+SUMIF(Grid_BD!$B:$B,$A139,Grid_BD!$W:$W)),"")</f>
        <v/>
      </c>
      <c r="S139" s="240"/>
      <c r="T139" s="245"/>
      <c r="U139" s="246" t="str">
        <f t="shared" si="16"/>
        <v/>
      </c>
      <c r="V139" s="246" t="str">
        <f>IFERROR(_xlfn.XLOOKUP($A139,Input_Raw!$A:$A,Input_Raw!$GL:$GL),"")</f>
        <v/>
      </c>
      <c r="W139" s="247" t="str">
        <f t="shared" si="17"/>
        <v/>
      </c>
      <c r="X139" s="239" t="str">
        <f>IFERROR(_xlfn.XLOOKUP($A139,Input_Raw!$A:$A,Input_Raw!$EN:$EN),"")</f>
        <v/>
      </c>
      <c r="Y139" s="239" t="str">
        <f>IFERROR(_xlfn.XLOOKUP($A139,Input_Raw!$A:$A,Input_Raw!GE:GE),"")</f>
        <v/>
      </c>
      <c r="Z139" s="239"/>
      <c r="AA139" s="239" t="str">
        <f>IFERROR(_xlfn.XLOOKUP($A139,Input_Raw!$A:$A,Input_Raw!$GF:$GF),"")</f>
        <v/>
      </c>
      <c r="AB139" s="239" t="str">
        <f>IFERROR(_xlfn.XLOOKUP($A139,Input_Raw!$A:$A,Input_Raw!GG:GG),"")</f>
        <v/>
      </c>
      <c r="AC139" s="248">
        <f>IFERROR(_xlfn.XLOOKUP($D139,'Modelling New'!$D:$D,'Modelling New'!P:P),"")</f>
        <v>4.8161290322580648</v>
      </c>
      <c r="AD139" s="239">
        <f>IFERROR(_xlfn.XLOOKUP($D139,'Modelling New'!$D:$D,'Modelling New'!$T:$T)*1000,"")</f>
        <v>813262.99333353993</v>
      </c>
      <c r="AE139" s="249">
        <f>IFERROR(_xlfn.XLOOKUP($D139,'Modelling New'!$D:$D,'Modelling New'!$O:$O),"")</f>
        <v>0.86863362334721617</v>
      </c>
      <c r="AF139" s="249">
        <f>IFERROR(_xlfn.XLOOKUP($D139,'Modelling New'!$D:$D,'Modelling New'!W:W),"")</f>
        <v>0.17431048382491854</v>
      </c>
      <c r="AG139" s="249">
        <f>IFERROR(_xlfn.XLOOKUP($D139,'Modelling New'!$D:$D,'Modelling New'!$AE:$AE),"")</f>
        <v>0.995</v>
      </c>
      <c r="AH139" s="249">
        <f>IFERROR(_xlfn.XLOOKUP($D139,'Modelling New'!$D:$D,'Modelling New'!$AF:$AF),"")</f>
        <v>0.995</v>
      </c>
      <c r="AI139" s="240"/>
      <c r="AJ139" s="240"/>
      <c r="AK139" s="240"/>
      <c r="AL139" s="240"/>
      <c r="AM139" s="240"/>
      <c r="AN139" s="250"/>
      <c r="AO139" s="247"/>
      <c r="AP139" s="247"/>
      <c r="AQ139" s="247"/>
      <c r="AR139" s="239">
        <f>_xlfn.XLOOKUP($D139,'Modelling New'!$D:$D,'Modelling New'!$N:$N)</f>
        <v>194.4</v>
      </c>
      <c r="AS139" s="239" t="str">
        <f t="shared" si="18"/>
        <v/>
      </c>
    </row>
    <row r="140" spans="1:45">
      <c r="A140" s="238">
        <f t="shared" si="19"/>
        <v>45883</v>
      </c>
      <c r="B140" s="239">
        <f>YEAR(Daily_KPI[[#This Row],[Date]])+IF(MONTH(Daily_KPI[[#This Row],[Date]])&gt;=4,1,0)</f>
        <v>2026</v>
      </c>
      <c r="C140" s="240">
        <f>YEAR(Daily_KPI[[#This Row],[Date]])</f>
        <v>2025</v>
      </c>
      <c r="D140" s="241">
        <f>Daily_KPI[[#This Row],[Date]]-DAY(Daily_KPI[[#This Row],[Date]])+1</f>
        <v>45870</v>
      </c>
      <c r="E140" s="240">
        <f t="shared" si="15"/>
        <v>31</v>
      </c>
      <c r="F140" s="242" t="str">
        <f>IFERROR(_xlfn.XLOOKUP($A140,Input_Raw!$A:$A,Input_Raw!$GD:$GD),"")</f>
        <v/>
      </c>
      <c r="G140" s="243" t="str">
        <f>IFERROR(_xlfn.XLOOKUP($A140,Input_Raw!$A:$A,Input_Raw!EQ:EQ),"")</f>
        <v/>
      </c>
      <c r="H140" s="243" t="str">
        <f>IFERROR(_xlfn.XLOOKUP($A140,Input_Raw!$A:$A,Input_Raw!ER:ER),"")</f>
        <v/>
      </c>
      <c r="I140" s="243" t="str">
        <f>IFERROR(_xlfn.XLOOKUP($A140,Input_Raw!$A:$A,Input_Raw!EO:EO),"")</f>
        <v/>
      </c>
      <c r="J140" s="243" t="str">
        <f>IFERROR(_xlfn.XLOOKUP($A140,Input_Raw!$A:$A,Input_Raw!EP:EP),"")</f>
        <v/>
      </c>
      <c r="K140" s="243" t="str">
        <f>IFERROR(_xlfn.XLOOKUP($A140,Input_Raw!$A:$A,Input_Raw!$DR:$DR),"")</f>
        <v/>
      </c>
      <c r="L140" s="243" t="str">
        <f>IFERROR(_xlfn.XLOOKUP($A140,Input_Raw!$A:$A,Input_Raw!$DT:$DT),"")</f>
        <v/>
      </c>
      <c r="M140" s="243" t="str">
        <f>IFERROR(_xlfn.XLOOKUP($A140,Input_Raw!$A:$A,Input_Raw!$DZ:$DZ),"")</f>
        <v/>
      </c>
      <c r="N140" s="243" t="str">
        <f>IFERROR(_xlfn.XLOOKUP($A140,Input_Raw!$A:$A,Input_Raw!$EB:$EB),"")</f>
        <v/>
      </c>
      <c r="O140" s="244" t="str">
        <f>IFERROR(1-SUMIF(Plant_BD!$B:$B,$A140,Plant_BD!$AL:$AL)/($AA140+SUMIF(Plant_BD!$B:$B,$A140,Plant_BD!$AL:$AL)),"")</f>
        <v/>
      </c>
      <c r="P140" s="244"/>
      <c r="Q140" s="245"/>
      <c r="R140" s="244" t="str">
        <f>IFERROR(1-SUMIF(Grid_BD!$B:$B,$A140,Grid_BD!$W:$W)/($AA140+SUMIF(Grid_BD!$B:$B,$A140,Grid_BD!$W:$W)),"")</f>
        <v/>
      </c>
      <c r="S140" s="240"/>
      <c r="T140" s="245"/>
      <c r="U140" s="246" t="str">
        <f t="shared" si="16"/>
        <v/>
      </c>
      <c r="V140" s="246" t="str">
        <f>IFERROR(_xlfn.XLOOKUP($A140,Input_Raw!$A:$A,Input_Raw!$GL:$GL),"")</f>
        <v/>
      </c>
      <c r="W140" s="247" t="str">
        <f t="shared" si="17"/>
        <v/>
      </c>
      <c r="X140" s="239" t="str">
        <f>IFERROR(_xlfn.XLOOKUP($A140,Input_Raw!$A:$A,Input_Raw!$EN:$EN),"")</f>
        <v/>
      </c>
      <c r="Y140" s="239" t="str">
        <f>IFERROR(_xlfn.XLOOKUP($A140,Input_Raw!$A:$A,Input_Raw!GE:GE),"")</f>
        <v/>
      </c>
      <c r="Z140" s="239"/>
      <c r="AA140" s="239" t="str">
        <f>IFERROR(_xlfn.XLOOKUP($A140,Input_Raw!$A:$A,Input_Raw!$GF:$GF),"")</f>
        <v/>
      </c>
      <c r="AB140" s="239" t="str">
        <f>IFERROR(_xlfn.XLOOKUP($A140,Input_Raw!$A:$A,Input_Raw!GG:GG),"")</f>
        <v/>
      </c>
      <c r="AC140" s="248">
        <f>IFERROR(_xlfn.XLOOKUP($D140,'Modelling New'!$D:$D,'Modelling New'!P:P),"")</f>
        <v>4.8161290322580648</v>
      </c>
      <c r="AD140" s="239">
        <f>IFERROR(_xlfn.XLOOKUP($D140,'Modelling New'!$D:$D,'Modelling New'!$T:$T)*1000,"")</f>
        <v>813262.99333353993</v>
      </c>
      <c r="AE140" s="249">
        <f>IFERROR(_xlfn.XLOOKUP($D140,'Modelling New'!$D:$D,'Modelling New'!$O:$O),"")</f>
        <v>0.86863362334721617</v>
      </c>
      <c r="AF140" s="249">
        <f>IFERROR(_xlfn.XLOOKUP($D140,'Modelling New'!$D:$D,'Modelling New'!W:W),"")</f>
        <v>0.17431048382491854</v>
      </c>
      <c r="AG140" s="249">
        <f>IFERROR(_xlfn.XLOOKUP($D140,'Modelling New'!$D:$D,'Modelling New'!$AE:$AE),"")</f>
        <v>0.995</v>
      </c>
      <c r="AH140" s="249">
        <f>IFERROR(_xlfn.XLOOKUP($D140,'Modelling New'!$D:$D,'Modelling New'!$AF:$AF),"")</f>
        <v>0.995</v>
      </c>
      <c r="AI140" s="240"/>
      <c r="AJ140" s="240"/>
      <c r="AK140" s="240"/>
      <c r="AL140" s="240"/>
      <c r="AM140" s="240"/>
      <c r="AN140" s="250"/>
      <c r="AO140" s="247"/>
      <c r="AP140" s="247"/>
      <c r="AQ140" s="247"/>
      <c r="AR140" s="239">
        <f>_xlfn.XLOOKUP($D140,'Modelling New'!$D:$D,'Modelling New'!$N:$N)</f>
        <v>194.4</v>
      </c>
      <c r="AS140" s="239" t="str">
        <f t="shared" si="18"/>
        <v/>
      </c>
    </row>
    <row r="141" spans="1:45">
      <c r="A141" s="238">
        <f t="shared" si="19"/>
        <v>45884</v>
      </c>
      <c r="B141" s="239">
        <f>YEAR(Daily_KPI[[#This Row],[Date]])+IF(MONTH(Daily_KPI[[#This Row],[Date]])&gt;=4,1,0)</f>
        <v>2026</v>
      </c>
      <c r="C141" s="240">
        <f>YEAR(Daily_KPI[[#This Row],[Date]])</f>
        <v>2025</v>
      </c>
      <c r="D141" s="241">
        <f>Daily_KPI[[#This Row],[Date]]-DAY(Daily_KPI[[#This Row],[Date]])+1</f>
        <v>45870</v>
      </c>
      <c r="E141" s="240">
        <f t="shared" si="15"/>
        <v>31</v>
      </c>
      <c r="F141" s="242" t="str">
        <f>IFERROR(_xlfn.XLOOKUP($A141,Input_Raw!$A:$A,Input_Raw!$GD:$GD),"")</f>
        <v/>
      </c>
      <c r="G141" s="243" t="str">
        <f>IFERROR(_xlfn.XLOOKUP($A141,Input_Raw!$A:$A,Input_Raw!EQ:EQ),"")</f>
        <v/>
      </c>
      <c r="H141" s="243" t="str">
        <f>IFERROR(_xlfn.XLOOKUP($A141,Input_Raw!$A:$A,Input_Raw!ER:ER),"")</f>
        <v/>
      </c>
      <c r="I141" s="243" t="str">
        <f>IFERROR(_xlfn.XLOOKUP($A141,Input_Raw!$A:$A,Input_Raw!EO:EO),"")</f>
        <v/>
      </c>
      <c r="J141" s="243" t="str">
        <f>IFERROR(_xlfn.XLOOKUP($A141,Input_Raw!$A:$A,Input_Raw!EP:EP),"")</f>
        <v/>
      </c>
      <c r="K141" s="243" t="str">
        <f>IFERROR(_xlfn.XLOOKUP($A141,Input_Raw!$A:$A,Input_Raw!$DR:$DR),"")</f>
        <v/>
      </c>
      <c r="L141" s="243" t="str">
        <f>IFERROR(_xlfn.XLOOKUP($A141,Input_Raw!$A:$A,Input_Raw!$DT:$DT),"")</f>
        <v/>
      </c>
      <c r="M141" s="243" t="str">
        <f>IFERROR(_xlfn.XLOOKUP($A141,Input_Raw!$A:$A,Input_Raw!$DZ:$DZ),"")</f>
        <v/>
      </c>
      <c r="N141" s="243" t="str">
        <f>IFERROR(_xlfn.XLOOKUP($A141,Input_Raw!$A:$A,Input_Raw!$EB:$EB),"")</f>
        <v/>
      </c>
      <c r="O141" s="244" t="str">
        <f>IFERROR(1-SUMIF(Plant_BD!$B:$B,$A141,Plant_BD!$AL:$AL)/($AA141+SUMIF(Plant_BD!$B:$B,$A141,Plant_BD!$AL:$AL)),"")</f>
        <v/>
      </c>
      <c r="P141" s="244"/>
      <c r="Q141" s="245"/>
      <c r="R141" s="244" t="str">
        <f>IFERROR(1-SUMIF(Grid_BD!$B:$B,$A141,Grid_BD!$W:$W)/($AA141+SUMIF(Grid_BD!$B:$B,$A141,Grid_BD!$W:$W)),"")</f>
        <v/>
      </c>
      <c r="S141" s="240"/>
      <c r="T141" s="245"/>
      <c r="U141" s="246" t="str">
        <f t="shared" si="16"/>
        <v/>
      </c>
      <c r="V141" s="246" t="str">
        <f>IFERROR(_xlfn.XLOOKUP($A141,Input_Raw!$A:$A,Input_Raw!$GL:$GL),"")</f>
        <v/>
      </c>
      <c r="W141" s="247" t="str">
        <f t="shared" si="17"/>
        <v/>
      </c>
      <c r="X141" s="239" t="str">
        <f>IFERROR(_xlfn.XLOOKUP($A141,Input_Raw!$A:$A,Input_Raw!$EN:$EN),"")</f>
        <v/>
      </c>
      <c r="Y141" s="239" t="str">
        <f>IFERROR(_xlfn.XLOOKUP($A141,Input_Raw!$A:$A,Input_Raw!GE:GE),"")</f>
        <v/>
      </c>
      <c r="Z141" s="239"/>
      <c r="AA141" s="239" t="str">
        <f>IFERROR(_xlfn.XLOOKUP($A141,Input_Raw!$A:$A,Input_Raw!$GF:$GF),"")</f>
        <v/>
      </c>
      <c r="AB141" s="239" t="str">
        <f>IFERROR(_xlfn.XLOOKUP($A141,Input_Raw!$A:$A,Input_Raw!GG:GG),"")</f>
        <v/>
      </c>
      <c r="AC141" s="248">
        <f>IFERROR(_xlfn.XLOOKUP($D141,'Modelling New'!$D:$D,'Modelling New'!P:P),"")</f>
        <v>4.8161290322580648</v>
      </c>
      <c r="AD141" s="239">
        <f>IFERROR(_xlfn.XLOOKUP($D141,'Modelling New'!$D:$D,'Modelling New'!$T:$T)*1000,"")</f>
        <v>813262.99333353993</v>
      </c>
      <c r="AE141" s="249">
        <f>IFERROR(_xlfn.XLOOKUP($D141,'Modelling New'!$D:$D,'Modelling New'!$O:$O),"")</f>
        <v>0.86863362334721617</v>
      </c>
      <c r="AF141" s="249">
        <f>IFERROR(_xlfn.XLOOKUP($D141,'Modelling New'!$D:$D,'Modelling New'!W:W),"")</f>
        <v>0.17431048382491854</v>
      </c>
      <c r="AG141" s="249">
        <f>IFERROR(_xlfn.XLOOKUP($D141,'Modelling New'!$D:$D,'Modelling New'!$AE:$AE),"")</f>
        <v>0.995</v>
      </c>
      <c r="AH141" s="249">
        <f>IFERROR(_xlfn.XLOOKUP($D141,'Modelling New'!$D:$D,'Modelling New'!$AF:$AF),"")</f>
        <v>0.995</v>
      </c>
      <c r="AI141" s="240"/>
      <c r="AJ141" s="240"/>
      <c r="AK141" s="240"/>
      <c r="AL141" s="240"/>
      <c r="AM141" s="240"/>
      <c r="AN141" s="250"/>
      <c r="AO141" s="247"/>
      <c r="AP141" s="247"/>
      <c r="AQ141" s="247"/>
      <c r="AR141" s="239">
        <f>_xlfn.XLOOKUP($D141,'Modelling New'!$D:$D,'Modelling New'!$N:$N)</f>
        <v>194.4</v>
      </c>
      <c r="AS141" s="239" t="str">
        <f t="shared" si="18"/>
        <v/>
      </c>
    </row>
    <row r="142" spans="1:45">
      <c r="A142" s="238">
        <f t="shared" si="19"/>
        <v>45885</v>
      </c>
      <c r="B142" s="239">
        <f>YEAR(Daily_KPI[[#This Row],[Date]])+IF(MONTH(Daily_KPI[[#This Row],[Date]])&gt;=4,1,0)</f>
        <v>2026</v>
      </c>
      <c r="C142" s="240">
        <f>YEAR(Daily_KPI[[#This Row],[Date]])</f>
        <v>2025</v>
      </c>
      <c r="D142" s="241">
        <f>Daily_KPI[[#This Row],[Date]]-DAY(Daily_KPI[[#This Row],[Date]])+1</f>
        <v>45870</v>
      </c>
      <c r="E142" s="240">
        <f t="shared" si="15"/>
        <v>31</v>
      </c>
      <c r="F142" s="242" t="str">
        <f>IFERROR(_xlfn.XLOOKUP($A142,Input_Raw!$A:$A,Input_Raw!$GD:$GD),"")</f>
        <v/>
      </c>
      <c r="G142" s="243" t="str">
        <f>IFERROR(_xlfn.XLOOKUP($A142,Input_Raw!$A:$A,Input_Raw!EQ:EQ),"")</f>
        <v/>
      </c>
      <c r="H142" s="243" t="str">
        <f>IFERROR(_xlfn.XLOOKUP($A142,Input_Raw!$A:$A,Input_Raw!ER:ER),"")</f>
        <v/>
      </c>
      <c r="I142" s="243" t="str">
        <f>IFERROR(_xlfn.XLOOKUP($A142,Input_Raw!$A:$A,Input_Raw!EO:EO),"")</f>
        <v/>
      </c>
      <c r="J142" s="243" t="str">
        <f>IFERROR(_xlfn.XLOOKUP($A142,Input_Raw!$A:$A,Input_Raw!EP:EP),"")</f>
        <v/>
      </c>
      <c r="K142" s="243" t="str">
        <f>IFERROR(_xlfn.XLOOKUP($A142,Input_Raw!$A:$A,Input_Raw!$DR:$DR),"")</f>
        <v/>
      </c>
      <c r="L142" s="243" t="str">
        <f>IFERROR(_xlfn.XLOOKUP($A142,Input_Raw!$A:$A,Input_Raw!$DT:$DT),"")</f>
        <v/>
      </c>
      <c r="M142" s="243" t="str">
        <f>IFERROR(_xlfn.XLOOKUP($A142,Input_Raw!$A:$A,Input_Raw!$DZ:$DZ),"")</f>
        <v/>
      </c>
      <c r="N142" s="243" t="str">
        <f>IFERROR(_xlfn.XLOOKUP($A142,Input_Raw!$A:$A,Input_Raw!$EB:$EB),"")</f>
        <v/>
      </c>
      <c r="O142" s="244" t="str">
        <f>IFERROR(1-SUMIF(Plant_BD!$B:$B,$A142,Plant_BD!$AL:$AL)/($AA142+SUMIF(Plant_BD!$B:$B,$A142,Plant_BD!$AL:$AL)),"")</f>
        <v/>
      </c>
      <c r="P142" s="244"/>
      <c r="Q142" s="245"/>
      <c r="R142" s="244" t="str">
        <f>IFERROR(1-SUMIF(Grid_BD!$B:$B,$A142,Grid_BD!$W:$W)/($AA142+SUMIF(Grid_BD!$B:$B,$A142,Grid_BD!$W:$W)),"")</f>
        <v/>
      </c>
      <c r="S142" s="240"/>
      <c r="T142" s="245"/>
      <c r="U142" s="246" t="str">
        <f t="shared" si="16"/>
        <v/>
      </c>
      <c r="V142" s="246" t="str">
        <f>IFERROR(_xlfn.XLOOKUP($A142,Input_Raw!$A:$A,Input_Raw!$GL:$GL),"")</f>
        <v/>
      </c>
      <c r="W142" s="247" t="str">
        <f t="shared" si="17"/>
        <v/>
      </c>
      <c r="X142" s="239" t="str">
        <f>IFERROR(_xlfn.XLOOKUP($A142,Input_Raw!$A:$A,Input_Raw!$EN:$EN),"")</f>
        <v/>
      </c>
      <c r="Y142" s="239" t="str">
        <f>IFERROR(_xlfn.XLOOKUP($A142,Input_Raw!$A:$A,Input_Raw!GE:GE),"")</f>
        <v/>
      </c>
      <c r="Z142" s="239"/>
      <c r="AA142" s="239" t="str">
        <f>IFERROR(_xlfn.XLOOKUP($A142,Input_Raw!$A:$A,Input_Raw!$GF:$GF),"")</f>
        <v/>
      </c>
      <c r="AB142" s="239" t="str">
        <f>IFERROR(_xlfn.XLOOKUP($A142,Input_Raw!$A:$A,Input_Raw!GG:GG),"")</f>
        <v/>
      </c>
      <c r="AC142" s="248">
        <f>IFERROR(_xlfn.XLOOKUP($D142,'Modelling New'!$D:$D,'Modelling New'!P:P),"")</f>
        <v>4.8161290322580648</v>
      </c>
      <c r="AD142" s="239">
        <f>IFERROR(_xlfn.XLOOKUP($D142,'Modelling New'!$D:$D,'Modelling New'!$T:$T)*1000,"")</f>
        <v>813262.99333353993</v>
      </c>
      <c r="AE142" s="249">
        <f>IFERROR(_xlfn.XLOOKUP($D142,'Modelling New'!$D:$D,'Modelling New'!$O:$O),"")</f>
        <v>0.86863362334721617</v>
      </c>
      <c r="AF142" s="249">
        <f>IFERROR(_xlfn.XLOOKUP($D142,'Modelling New'!$D:$D,'Modelling New'!W:W),"")</f>
        <v>0.17431048382491854</v>
      </c>
      <c r="AG142" s="249">
        <f>IFERROR(_xlfn.XLOOKUP($D142,'Modelling New'!$D:$D,'Modelling New'!$AE:$AE),"")</f>
        <v>0.995</v>
      </c>
      <c r="AH142" s="249">
        <f>IFERROR(_xlfn.XLOOKUP($D142,'Modelling New'!$D:$D,'Modelling New'!$AF:$AF),"")</f>
        <v>0.995</v>
      </c>
      <c r="AI142" s="240"/>
      <c r="AJ142" s="240"/>
      <c r="AK142" s="240"/>
      <c r="AL142" s="240"/>
      <c r="AM142" s="240"/>
      <c r="AN142" s="250"/>
      <c r="AO142" s="247"/>
      <c r="AP142" s="247"/>
      <c r="AQ142" s="247"/>
      <c r="AR142" s="239">
        <f>_xlfn.XLOOKUP($D142,'Modelling New'!$D:$D,'Modelling New'!$N:$N)</f>
        <v>194.4</v>
      </c>
      <c r="AS142" s="239" t="str">
        <f t="shared" si="18"/>
        <v/>
      </c>
    </row>
    <row r="143" spans="1:45">
      <c r="A143" s="238">
        <f t="shared" si="19"/>
        <v>45886</v>
      </c>
      <c r="B143" s="239">
        <f>YEAR(Daily_KPI[[#This Row],[Date]])+IF(MONTH(Daily_KPI[[#This Row],[Date]])&gt;=4,1,0)</f>
        <v>2026</v>
      </c>
      <c r="C143" s="240">
        <f>YEAR(Daily_KPI[[#This Row],[Date]])</f>
        <v>2025</v>
      </c>
      <c r="D143" s="241">
        <f>Daily_KPI[[#This Row],[Date]]-DAY(Daily_KPI[[#This Row],[Date]])+1</f>
        <v>45870</v>
      </c>
      <c r="E143" s="240">
        <f t="shared" si="15"/>
        <v>31</v>
      </c>
      <c r="F143" s="242" t="str">
        <f>IFERROR(_xlfn.XLOOKUP($A143,Input_Raw!$A:$A,Input_Raw!$GD:$GD),"")</f>
        <v/>
      </c>
      <c r="G143" s="243" t="str">
        <f>IFERROR(_xlfn.XLOOKUP($A143,Input_Raw!$A:$A,Input_Raw!EQ:EQ),"")</f>
        <v/>
      </c>
      <c r="H143" s="243" t="str">
        <f>IFERROR(_xlfn.XLOOKUP($A143,Input_Raw!$A:$A,Input_Raw!ER:ER),"")</f>
        <v/>
      </c>
      <c r="I143" s="243" t="str">
        <f>IFERROR(_xlfn.XLOOKUP($A143,Input_Raw!$A:$A,Input_Raw!EO:EO),"")</f>
        <v/>
      </c>
      <c r="J143" s="243" t="str">
        <f>IFERROR(_xlfn.XLOOKUP($A143,Input_Raw!$A:$A,Input_Raw!EP:EP),"")</f>
        <v/>
      </c>
      <c r="K143" s="243" t="str">
        <f>IFERROR(_xlfn.XLOOKUP($A143,Input_Raw!$A:$A,Input_Raw!$DR:$DR),"")</f>
        <v/>
      </c>
      <c r="L143" s="243" t="str">
        <f>IFERROR(_xlfn.XLOOKUP($A143,Input_Raw!$A:$A,Input_Raw!$DT:$DT),"")</f>
        <v/>
      </c>
      <c r="M143" s="243" t="str">
        <f>IFERROR(_xlfn.XLOOKUP($A143,Input_Raw!$A:$A,Input_Raw!$DZ:$DZ),"")</f>
        <v/>
      </c>
      <c r="N143" s="243" t="str">
        <f>IFERROR(_xlfn.XLOOKUP($A143,Input_Raw!$A:$A,Input_Raw!$EB:$EB),"")</f>
        <v/>
      </c>
      <c r="O143" s="244" t="str">
        <f>IFERROR(1-SUMIF(Plant_BD!$B:$B,$A143,Plant_BD!$AL:$AL)/($AA143+SUMIF(Plant_BD!$B:$B,$A143,Plant_BD!$AL:$AL)),"")</f>
        <v/>
      </c>
      <c r="P143" s="244"/>
      <c r="Q143" s="245"/>
      <c r="R143" s="244" t="str">
        <f>IFERROR(1-SUMIF(Grid_BD!$B:$B,$A143,Grid_BD!$W:$W)/($AA143+SUMIF(Grid_BD!$B:$B,$A143,Grid_BD!$W:$W)),"")</f>
        <v/>
      </c>
      <c r="S143" s="240"/>
      <c r="T143" s="245"/>
      <c r="U143" s="246" t="str">
        <f t="shared" si="16"/>
        <v/>
      </c>
      <c r="V143" s="246" t="str">
        <f>IFERROR(_xlfn.XLOOKUP($A143,Input_Raw!$A:$A,Input_Raw!$GL:$GL),"")</f>
        <v/>
      </c>
      <c r="W143" s="247" t="str">
        <f t="shared" si="17"/>
        <v/>
      </c>
      <c r="X143" s="239" t="str">
        <f>IFERROR(_xlfn.XLOOKUP($A143,Input_Raw!$A:$A,Input_Raw!$EN:$EN),"")</f>
        <v/>
      </c>
      <c r="Y143" s="239" t="str">
        <f>IFERROR(_xlfn.XLOOKUP($A143,Input_Raw!$A:$A,Input_Raw!GE:GE),"")</f>
        <v/>
      </c>
      <c r="Z143" s="239"/>
      <c r="AA143" s="239" t="str">
        <f>IFERROR(_xlfn.XLOOKUP($A143,Input_Raw!$A:$A,Input_Raw!$GF:$GF),"")</f>
        <v/>
      </c>
      <c r="AB143" s="239" t="str">
        <f>IFERROR(_xlfn.XLOOKUP($A143,Input_Raw!$A:$A,Input_Raw!GG:GG),"")</f>
        <v/>
      </c>
      <c r="AC143" s="248">
        <f>IFERROR(_xlfn.XLOOKUP($D143,'Modelling New'!$D:$D,'Modelling New'!P:P),"")</f>
        <v>4.8161290322580648</v>
      </c>
      <c r="AD143" s="239">
        <f>IFERROR(_xlfn.XLOOKUP($D143,'Modelling New'!$D:$D,'Modelling New'!$T:$T)*1000,"")</f>
        <v>813262.99333353993</v>
      </c>
      <c r="AE143" s="249">
        <f>IFERROR(_xlfn.XLOOKUP($D143,'Modelling New'!$D:$D,'Modelling New'!$O:$O),"")</f>
        <v>0.86863362334721617</v>
      </c>
      <c r="AF143" s="249">
        <f>IFERROR(_xlfn.XLOOKUP($D143,'Modelling New'!$D:$D,'Modelling New'!W:W),"")</f>
        <v>0.17431048382491854</v>
      </c>
      <c r="AG143" s="249">
        <f>IFERROR(_xlfn.XLOOKUP($D143,'Modelling New'!$D:$D,'Modelling New'!$AE:$AE),"")</f>
        <v>0.995</v>
      </c>
      <c r="AH143" s="249">
        <f>IFERROR(_xlfn.XLOOKUP($D143,'Modelling New'!$D:$D,'Modelling New'!$AF:$AF),"")</f>
        <v>0.995</v>
      </c>
      <c r="AI143" s="240"/>
      <c r="AJ143" s="240"/>
      <c r="AK143" s="240"/>
      <c r="AL143" s="240"/>
      <c r="AM143" s="240"/>
      <c r="AN143" s="250"/>
      <c r="AO143" s="247"/>
      <c r="AP143" s="247"/>
      <c r="AQ143" s="247"/>
      <c r="AR143" s="239">
        <f>_xlfn.XLOOKUP($D143,'Modelling New'!$D:$D,'Modelling New'!$N:$N)</f>
        <v>194.4</v>
      </c>
      <c r="AS143" s="239" t="str">
        <f t="shared" si="18"/>
        <v/>
      </c>
    </row>
    <row r="144" spans="1:45">
      <c r="A144" s="238">
        <f t="shared" si="19"/>
        <v>45887</v>
      </c>
      <c r="B144" s="239">
        <f>YEAR(Daily_KPI[[#This Row],[Date]])+IF(MONTH(Daily_KPI[[#This Row],[Date]])&gt;=4,1,0)</f>
        <v>2026</v>
      </c>
      <c r="C144" s="240">
        <f>YEAR(Daily_KPI[[#This Row],[Date]])</f>
        <v>2025</v>
      </c>
      <c r="D144" s="241">
        <f>Daily_KPI[[#This Row],[Date]]-DAY(Daily_KPI[[#This Row],[Date]])+1</f>
        <v>45870</v>
      </c>
      <c r="E144" s="240">
        <f t="shared" si="15"/>
        <v>31</v>
      </c>
      <c r="F144" s="242" t="str">
        <f>IFERROR(_xlfn.XLOOKUP($A144,Input_Raw!$A:$A,Input_Raw!$GD:$GD),"")</f>
        <v/>
      </c>
      <c r="G144" s="243" t="str">
        <f>IFERROR(_xlfn.XLOOKUP($A144,Input_Raw!$A:$A,Input_Raw!EQ:EQ),"")</f>
        <v/>
      </c>
      <c r="H144" s="243" t="str">
        <f>IFERROR(_xlfn.XLOOKUP($A144,Input_Raw!$A:$A,Input_Raw!ER:ER),"")</f>
        <v/>
      </c>
      <c r="I144" s="243" t="str">
        <f>IFERROR(_xlfn.XLOOKUP($A144,Input_Raw!$A:$A,Input_Raw!EO:EO),"")</f>
        <v/>
      </c>
      <c r="J144" s="243" t="str">
        <f>IFERROR(_xlfn.XLOOKUP($A144,Input_Raw!$A:$A,Input_Raw!EP:EP),"")</f>
        <v/>
      </c>
      <c r="K144" s="243" t="str">
        <f>IFERROR(_xlfn.XLOOKUP($A144,Input_Raw!$A:$A,Input_Raw!$DR:$DR),"")</f>
        <v/>
      </c>
      <c r="L144" s="243" t="str">
        <f>IFERROR(_xlfn.XLOOKUP($A144,Input_Raw!$A:$A,Input_Raw!$DT:$DT),"")</f>
        <v/>
      </c>
      <c r="M144" s="243" t="str">
        <f>IFERROR(_xlfn.XLOOKUP($A144,Input_Raw!$A:$A,Input_Raw!$DZ:$DZ),"")</f>
        <v/>
      </c>
      <c r="N144" s="243" t="str">
        <f>IFERROR(_xlfn.XLOOKUP($A144,Input_Raw!$A:$A,Input_Raw!$EB:$EB),"")</f>
        <v/>
      </c>
      <c r="O144" s="244" t="str">
        <f>IFERROR(1-SUMIF(Plant_BD!$B:$B,$A144,Plant_BD!$AL:$AL)/($AA144+SUMIF(Plant_BD!$B:$B,$A144,Plant_BD!$AL:$AL)),"")</f>
        <v/>
      </c>
      <c r="P144" s="244"/>
      <c r="Q144" s="245"/>
      <c r="R144" s="244" t="str">
        <f>IFERROR(1-SUMIF(Grid_BD!$B:$B,$A144,Grid_BD!$W:$W)/($AA144+SUMIF(Grid_BD!$B:$B,$A144,Grid_BD!$W:$W)),"")</f>
        <v/>
      </c>
      <c r="S144" s="240"/>
      <c r="T144" s="245"/>
      <c r="U144" s="246" t="str">
        <f t="shared" si="16"/>
        <v/>
      </c>
      <c r="V144" s="246" t="str">
        <f>IFERROR(_xlfn.XLOOKUP($A144,Input_Raw!$A:$A,Input_Raw!$GL:$GL),"")</f>
        <v/>
      </c>
      <c r="W144" s="247" t="str">
        <f t="shared" si="17"/>
        <v/>
      </c>
      <c r="X144" s="239" t="str">
        <f>IFERROR(_xlfn.XLOOKUP($A144,Input_Raw!$A:$A,Input_Raw!$EN:$EN),"")</f>
        <v/>
      </c>
      <c r="Y144" s="239" t="str">
        <f>IFERROR(_xlfn.XLOOKUP($A144,Input_Raw!$A:$A,Input_Raw!GE:GE),"")</f>
        <v/>
      </c>
      <c r="Z144" s="239"/>
      <c r="AA144" s="239" t="str">
        <f>IFERROR(_xlfn.XLOOKUP($A144,Input_Raw!$A:$A,Input_Raw!$GF:$GF),"")</f>
        <v/>
      </c>
      <c r="AB144" s="239" t="str">
        <f>IFERROR(_xlfn.XLOOKUP($A144,Input_Raw!$A:$A,Input_Raw!GG:GG),"")</f>
        <v/>
      </c>
      <c r="AC144" s="248">
        <f>IFERROR(_xlfn.XLOOKUP($D144,'Modelling New'!$D:$D,'Modelling New'!P:P),"")</f>
        <v>4.8161290322580648</v>
      </c>
      <c r="AD144" s="239">
        <f>IFERROR(_xlfn.XLOOKUP($D144,'Modelling New'!$D:$D,'Modelling New'!$T:$T)*1000,"")</f>
        <v>813262.99333353993</v>
      </c>
      <c r="AE144" s="249">
        <f>IFERROR(_xlfn.XLOOKUP($D144,'Modelling New'!$D:$D,'Modelling New'!$O:$O),"")</f>
        <v>0.86863362334721617</v>
      </c>
      <c r="AF144" s="249">
        <f>IFERROR(_xlfn.XLOOKUP($D144,'Modelling New'!$D:$D,'Modelling New'!W:W),"")</f>
        <v>0.17431048382491854</v>
      </c>
      <c r="AG144" s="249">
        <f>IFERROR(_xlfn.XLOOKUP($D144,'Modelling New'!$D:$D,'Modelling New'!$AE:$AE),"")</f>
        <v>0.995</v>
      </c>
      <c r="AH144" s="249">
        <f>IFERROR(_xlfn.XLOOKUP($D144,'Modelling New'!$D:$D,'Modelling New'!$AF:$AF),"")</f>
        <v>0.995</v>
      </c>
      <c r="AI144" s="240"/>
      <c r="AJ144" s="240"/>
      <c r="AK144" s="240"/>
      <c r="AL144" s="240"/>
      <c r="AM144" s="240"/>
      <c r="AN144" s="250"/>
      <c r="AO144" s="247"/>
      <c r="AP144" s="247"/>
      <c r="AQ144" s="247"/>
      <c r="AR144" s="239">
        <f>_xlfn.XLOOKUP($D144,'Modelling New'!$D:$D,'Modelling New'!$N:$N)</f>
        <v>194.4</v>
      </c>
      <c r="AS144" s="239" t="str">
        <f t="shared" si="18"/>
        <v/>
      </c>
    </row>
    <row r="145" spans="1:45">
      <c r="A145" s="238">
        <f t="shared" si="19"/>
        <v>45888</v>
      </c>
      <c r="B145" s="239">
        <f>YEAR(Daily_KPI[[#This Row],[Date]])+IF(MONTH(Daily_KPI[[#This Row],[Date]])&gt;=4,1,0)</f>
        <v>2026</v>
      </c>
      <c r="C145" s="240">
        <f>YEAR(Daily_KPI[[#This Row],[Date]])</f>
        <v>2025</v>
      </c>
      <c r="D145" s="241">
        <f>Daily_KPI[[#This Row],[Date]]-DAY(Daily_KPI[[#This Row],[Date]])+1</f>
        <v>45870</v>
      </c>
      <c r="E145" s="240">
        <f t="shared" si="15"/>
        <v>31</v>
      </c>
      <c r="F145" s="242" t="str">
        <f>IFERROR(_xlfn.XLOOKUP($A145,Input_Raw!$A:$A,Input_Raw!$GD:$GD),"")</f>
        <v/>
      </c>
      <c r="G145" s="243" t="str">
        <f>IFERROR(_xlfn.XLOOKUP($A145,Input_Raw!$A:$A,Input_Raw!EQ:EQ),"")</f>
        <v/>
      </c>
      <c r="H145" s="243" t="str">
        <f>IFERROR(_xlfn.XLOOKUP($A145,Input_Raw!$A:$A,Input_Raw!ER:ER),"")</f>
        <v/>
      </c>
      <c r="I145" s="243" t="str">
        <f>IFERROR(_xlfn.XLOOKUP($A145,Input_Raw!$A:$A,Input_Raw!EO:EO),"")</f>
        <v/>
      </c>
      <c r="J145" s="243" t="str">
        <f>IFERROR(_xlfn.XLOOKUP($A145,Input_Raw!$A:$A,Input_Raw!EP:EP),"")</f>
        <v/>
      </c>
      <c r="K145" s="243" t="str">
        <f>IFERROR(_xlfn.XLOOKUP($A145,Input_Raw!$A:$A,Input_Raw!$DR:$DR),"")</f>
        <v/>
      </c>
      <c r="L145" s="243" t="str">
        <f>IFERROR(_xlfn.XLOOKUP($A145,Input_Raw!$A:$A,Input_Raw!$DT:$DT),"")</f>
        <v/>
      </c>
      <c r="M145" s="243" t="str">
        <f>IFERROR(_xlfn.XLOOKUP($A145,Input_Raw!$A:$A,Input_Raw!$DZ:$DZ),"")</f>
        <v/>
      </c>
      <c r="N145" s="243" t="str">
        <f>IFERROR(_xlfn.XLOOKUP($A145,Input_Raw!$A:$A,Input_Raw!$EB:$EB),"")</f>
        <v/>
      </c>
      <c r="O145" s="244" t="str">
        <f>IFERROR(1-SUMIF(Plant_BD!$B:$B,$A145,Plant_BD!$AL:$AL)/($AA145+SUMIF(Plant_BD!$B:$B,$A145,Plant_BD!$AL:$AL)),"")</f>
        <v/>
      </c>
      <c r="P145" s="244"/>
      <c r="Q145" s="245"/>
      <c r="R145" s="244" t="str">
        <f>IFERROR(1-SUMIF(Grid_BD!$B:$B,$A145,Grid_BD!$W:$W)/($AA145+SUMIF(Grid_BD!$B:$B,$A145,Grid_BD!$W:$W)),"")</f>
        <v/>
      </c>
      <c r="S145" s="240"/>
      <c r="T145" s="245"/>
      <c r="U145" s="246" t="str">
        <f t="shared" si="16"/>
        <v/>
      </c>
      <c r="V145" s="246" t="str">
        <f>IFERROR(_xlfn.XLOOKUP($A145,Input_Raw!$A:$A,Input_Raw!$GL:$GL),"")</f>
        <v/>
      </c>
      <c r="W145" s="247" t="str">
        <f t="shared" si="17"/>
        <v/>
      </c>
      <c r="X145" s="239" t="str">
        <f>IFERROR(_xlfn.XLOOKUP($A145,Input_Raw!$A:$A,Input_Raw!$EN:$EN),"")</f>
        <v/>
      </c>
      <c r="Y145" s="239" t="str">
        <f>IFERROR(_xlfn.XLOOKUP($A145,Input_Raw!$A:$A,Input_Raw!GE:GE),"")</f>
        <v/>
      </c>
      <c r="Z145" s="239"/>
      <c r="AA145" s="239" t="str">
        <f>IFERROR(_xlfn.XLOOKUP($A145,Input_Raw!$A:$A,Input_Raw!$GF:$GF),"")</f>
        <v/>
      </c>
      <c r="AB145" s="239" t="str">
        <f>IFERROR(_xlfn.XLOOKUP($A145,Input_Raw!$A:$A,Input_Raw!GG:GG),"")</f>
        <v/>
      </c>
      <c r="AC145" s="248">
        <f>IFERROR(_xlfn.XLOOKUP($D145,'Modelling New'!$D:$D,'Modelling New'!P:P),"")</f>
        <v>4.8161290322580648</v>
      </c>
      <c r="AD145" s="239">
        <f>IFERROR(_xlfn.XLOOKUP($D145,'Modelling New'!$D:$D,'Modelling New'!$T:$T)*1000,"")</f>
        <v>813262.99333353993</v>
      </c>
      <c r="AE145" s="249">
        <f>IFERROR(_xlfn.XLOOKUP($D145,'Modelling New'!$D:$D,'Modelling New'!$O:$O),"")</f>
        <v>0.86863362334721617</v>
      </c>
      <c r="AF145" s="249">
        <f>IFERROR(_xlfn.XLOOKUP($D145,'Modelling New'!$D:$D,'Modelling New'!W:W),"")</f>
        <v>0.17431048382491854</v>
      </c>
      <c r="AG145" s="249">
        <f>IFERROR(_xlfn.XLOOKUP($D145,'Modelling New'!$D:$D,'Modelling New'!$AE:$AE),"")</f>
        <v>0.995</v>
      </c>
      <c r="AH145" s="249">
        <f>IFERROR(_xlfn.XLOOKUP($D145,'Modelling New'!$D:$D,'Modelling New'!$AF:$AF),"")</f>
        <v>0.995</v>
      </c>
      <c r="AI145" s="240"/>
      <c r="AJ145" s="240"/>
      <c r="AK145" s="240"/>
      <c r="AL145" s="240"/>
      <c r="AM145" s="240"/>
      <c r="AN145" s="250"/>
      <c r="AO145" s="247"/>
      <c r="AP145" s="247"/>
      <c r="AQ145" s="247"/>
      <c r="AR145" s="239">
        <f>_xlfn.XLOOKUP($D145,'Modelling New'!$D:$D,'Modelling New'!$N:$N)</f>
        <v>194.4</v>
      </c>
      <c r="AS145" s="239" t="str">
        <f t="shared" si="18"/>
        <v/>
      </c>
    </row>
    <row r="146" spans="1:45">
      <c r="A146" s="238">
        <f t="shared" si="19"/>
        <v>45889</v>
      </c>
      <c r="B146" s="239">
        <f>YEAR(Daily_KPI[[#This Row],[Date]])+IF(MONTH(Daily_KPI[[#This Row],[Date]])&gt;=4,1,0)</f>
        <v>2026</v>
      </c>
      <c r="C146" s="240">
        <f>YEAR(Daily_KPI[[#This Row],[Date]])</f>
        <v>2025</v>
      </c>
      <c r="D146" s="241">
        <f>Daily_KPI[[#This Row],[Date]]-DAY(Daily_KPI[[#This Row],[Date]])+1</f>
        <v>45870</v>
      </c>
      <c r="E146" s="240">
        <f t="shared" si="15"/>
        <v>31</v>
      </c>
      <c r="F146" s="242" t="str">
        <f>IFERROR(_xlfn.XLOOKUP($A146,Input_Raw!$A:$A,Input_Raw!$GD:$GD),"")</f>
        <v/>
      </c>
      <c r="G146" s="243" t="str">
        <f>IFERROR(_xlfn.XLOOKUP($A146,Input_Raw!$A:$A,Input_Raw!EQ:EQ),"")</f>
        <v/>
      </c>
      <c r="H146" s="243" t="str">
        <f>IFERROR(_xlfn.XLOOKUP($A146,Input_Raw!$A:$A,Input_Raw!ER:ER),"")</f>
        <v/>
      </c>
      <c r="I146" s="243" t="str">
        <f>IFERROR(_xlfn.XLOOKUP($A146,Input_Raw!$A:$A,Input_Raw!EO:EO),"")</f>
        <v/>
      </c>
      <c r="J146" s="243" t="str">
        <f>IFERROR(_xlfn.XLOOKUP($A146,Input_Raw!$A:$A,Input_Raw!EP:EP),"")</f>
        <v/>
      </c>
      <c r="K146" s="243" t="str">
        <f>IFERROR(_xlfn.XLOOKUP($A146,Input_Raw!$A:$A,Input_Raw!$DR:$DR),"")</f>
        <v/>
      </c>
      <c r="L146" s="243" t="str">
        <f>IFERROR(_xlfn.XLOOKUP($A146,Input_Raw!$A:$A,Input_Raw!$DT:$DT),"")</f>
        <v/>
      </c>
      <c r="M146" s="243" t="str">
        <f>IFERROR(_xlfn.XLOOKUP($A146,Input_Raw!$A:$A,Input_Raw!$DZ:$DZ),"")</f>
        <v/>
      </c>
      <c r="N146" s="243" t="str">
        <f>IFERROR(_xlfn.XLOOKUP($A146,Input_Raw!$A:$A,Input_Raw!$EB:$EB),"")</f>
        <v/>
      </c>
      <c r="O146" s="244" t="str">
        <f>IFERROR(1-SUMIF(Plant_BD!$B:$B,$A146,Plant_BD!$AL:$AL)/($AA146+SUMIF(Plant_BD!$B:$B,$A146,Plant_BD!$AL:$AL)),"")</f>
        <v/>
      </c>
      <c r="P146" s="244"/>
      <c r="Q146" s="245"/>
      <c r="R146" s="244" t="str">
        <f>IFERROR(1-SUMIF(Grid_BD!$B:$B,$A146,Grid_BD!$W:$W)/($AA146+SUMIF(Grid_BD!$B:$B,$A146,Grid_BD!$W:$W)),"")</f>
        <v/>
      </c>
      <c r="S146" s="240"/>
      <c r="T146" s="245"/>
      <c r="U146" s="246" t="str">
        <f t="shared" si="16"/>
        <v/>
      </c>
      <c r="V146" s="246" t="str">
        <f>IFERROR(_xlfn.XLOOKUP($A146,Input_Raw!$A:$A,Input_Raw!$GL:$GL),"")</f>
        <v/>
      </c>
      <c r="W146" s="247" t="str">
        <f t="shared" si="17"/>
        <v/>
      </c>
      <c r="X146" s="239" t="str">
        <f>IFERROR(_xlfn.XLOOKUP($A146,Input_Raw!$A:$A,Input_Raw!$EN:$EN),"")</f>
        <v/>
      </c>
      <c r="Y146" s="239" t="str">
        <f>IFERROR(_xlfn.XLOOKUP($A146,Input_Raw!$A:$A,Input_Raw!GE:GE),"")</f>
        <v/>
      </c>
      <c r="Z146" s="239"/>
      <c r="AA146" s="239" t="str">
        <f>IFERROR(_xlfn.XLOOKUP($A146,Input_Raw!$A:$A,Input_Raw!$GF:$GF),"")</f>
        <v/>
      </c>
      <c r="AB146" s="239" t="str">
        <f>IFERROR(_xlfn.XLOOKUP($A146,Input_Raw!$A:$A,Input_Raw!GG:GG),"")</f>
        <v/>
      </c>
      <c r="AC146" s="248">
        <f>IFERROR(_xlfn.XLOOKUP($D146,'Modelling New'!$D:$D,'Modelling New'!P:P),"")</f>
        <v>4.8161290322580648</v>
      </c>
      <c r="AD146" s="239">
        <f>IFERROR(_xlfn.XLOOKUP($D146,'Modelling New'!$D:$D,'Modelling New'!$T:$T)*1000,"")</f>
        <v>813262.99333353993</v>
      </c>
      <c r="AE146" s="249">
        <f>IFERROR(_xlfn.XLOOKUP($D146,'Modelling New'!$D:$D,'Modelling New'!$O:$O),"")</f>
        <v>0.86863362334721617</v>
      </c>
      <c r="AF146" s="249">
        <f>IFERROR(_xlfn.XLOOKUP($D146,'Modelling New'!$D:$D,'Modelling New'!W:W),"")</f>
        <v>0.17431048382491854</v>
      </c>
      <c r="AG146" s="249">
        <f>IFERROR(_xlfn.XLOOKUP($D146,'Modelling New'!$D:$D,'Modelling New'!$AE:$AE),"")</f>
        <v>0.995</v>
      </c>
      <c r="AH146" s="249">
        <f>IFERROR(_xlfn.XLOOKUP($D146,'Modelling New'!$D:$D,'Modelling New'!$AF:$AF),"")</f>
        <v>0.995</v>
      </c>
      <c r="AI146" s="240"/>
      <c r="AJ146" s="240"/>
      <c r="AK146" s="240"/>
      <c r="AL146" s="240"/>
      <c r="AM146" s="240"/>
      <c r="AN146" s="250"/>
      <c r="AO146" s="247"/>
      <c r="AP146" s="247"/>
      <c r="AQ146" s="247"/>
      <c r="AR146" s="239">
        <f>_xlfn.XLOOKUP($D146,'Modelling New'!$D:$D,'Modelling New'!$N:$N)</f>
        <v>194.4</v>
      </c>
      <c r="AS146" s="239" t="str">
        <f t="shared" si="18"/>
        <v/>
      </c>
    </row>
    <row r="147" spans="1:45">
      <c r="A147" s="238">
        <f t="shared" si="19"/>
        <v>45890</v>
      </c>
      <c r="B147" s="239">
        <f>YEAR(Daily_KPI[[#This Row],[Date]])+IF(MONTH(Daily_KPI[[#This Row],[Date]])&gt;=4,1,0)</f>
        <v>2026</v>
      </c>
      <c r="C147" s="240">
        <f>YEAR(Daily_KPI[[#This Row],[Date]])</f>
        <v>2025</v>
      </c>
      <c r="D147" s="241">
        <f>Daily_KPI[[#This Row],[Date]]-DAY(Daily_KPI[[#This Row],[Date]])+1</f>
        <v>45870</v>
      </c>
      <c r="E147" s="240">
        <f t="shared" si="15"/>
        <v>31</v>
      </c>
      <c r="F147" s="242" t="str">
        <f>IFERROR(_xlfn.XLOOKUP($A147,Input_Raw!$A:$A,Input_Raw!$GD:$GD),"")</f>
        <v/>
      </c>
      <c r="G147" s="243" t="str">
        <f>IFERROR(_xlfn.XLOOKUP($A147,Input_Raw!$A:$A,Input_Raw!EQ:EQ),"")</f>
        <v/>
      </c>
      <c r="H147" s="243" t="str">
        <f>IFERROR(_xlfn.XLOOKUP($A147,Input_Raw!$A:$A,Input_Raw!ER:ER),"")</f>
        <v/>
      </c>
      <c r="I147" s="243" t="str">
        <f>IFERROR(_xlfn.XLOOKUP($A147,Input_Raw!$A:$A,Input_Raw!EO:EO),"")</f>
        <v/>
      </c>
      <c r="J147" s="243" t="str">
        <f>IFERROR(_xlfn.XLOOKUP($A147,Input_Raw!$A:$A,Input_Raw!EP:EP),"")</f>
        <v/>
      </c>
      <c r="K147" s="243" t="str">
        <f>IFERROR(_xlfn.XLOOKUP($A147,Input_Raw!$A:$A,Input_Raw!$DR:$DR),"")</f>
        <v/>
      </c>
      <c r="L147" s="243" t="str">
        <f>IFERROR(_xlfn.XLOOKUP($A147,Input_Raw!$A:$A,Input_Raw!$DT:$DT),"")</f>
        <v/>
      </c>
      <c r="M147" s="243" t="str">
        <f>IFERROR(_xlfn.XLOOKUP($A147,Input_Raw!$A:$A,Input_Raw!$DZ:$DZ),"")</f>
        <v/>
      </c>
      <c r="N147" s="243" t="str">
        <f>IFERROR(_xlfn.XLOOKUP($A147,Input_Raw!$A:$A,Input_Raw!$EB:$EB),"")</f>
        <v/>
      </c>
      <c r="O147" s="244" t="str">
        <f>IFERROR(1-SUMIF(Plant_BD!$B:$B,$A147,Plant_BD!$AL:$AL)/($AA147+SUMIF(Plant_BD!$B:$B,$A147,Plant_BD!$AL:$AL)),"")</f>
        <v/>
      </c>
      <c r="P147" s="244"/>
      <c r="Q147" s="245"/>
      <c r="R147" s="244" t="str">
        <f>IFERROR(1-SUMIF(Grid_BD!$B:$B,$A147,Grid_BD!$W:$W)/($AA147+SUMIF(Grid_BD!$B:$B,$A147,Grid_BD!$W:$W)),"")</f>
        <v/>
      </c>
      <c r="S147" s="240"/>
      <c r="T147" s="245"/>
      <c r="U147" s="246" t="str">
        <f t="shared" si="16"/>
        <v/>
      </c>
      <c r="V147" s="246" t="str">
        <f>IFERROR(_xlfn.XLOOKUP($A147,Input_Raw!$A:$A,Input_Raw!$GL:$GL),"")</f>
        <v/>
      </c>
      <c r="W147" s="247" t="str">
        <f t="shared" si="17"/>
        <v/>
      </c>
      <c r="X147" s="239" t="str">
        <f>IFERROR(_xlfn.XLOOKUP($A147,Input_Raw!$A:$A,Input_Raw!$EN:$EN),"")</f>
        <v/>
      </c>
      <c r="Y147" s="239" t="str">
        <f>IFERROR(_xlfn.XLOOKUP($A147,Input_Raw!$A:$A,Input_Raw!GE:GE),"")</f>
        <v/>
      </c>
      <c r="Z147" s="239"/>
      <c r="AA147" s="239" t="str">
        <f>IFERROR(_xlfn.XLOOKUP($A147,Input_Raw!$A:$A,Input_Raw!$GF:$GF),"")</f>
        <v/>
      </c>
      <c r="AB147" s="239" t="str">
        <f>IFERROR(_xlfn.XLOOKUP($A147,Input_Raw!$A:$A,Input_Raw!GG:GG),"")</f>
        <v/>
      </c>
      <c r="AC147" s="248">
        <f>IFERROR(_xlfn.XLOOKUP($D147,'Modelling New'!$D:$D,'Modelling New'!P:P),"")</f>
        <v>4.8161290322580648</v>
      </c>
      <c r="AD147" s="239">
        <f>IFERROR(_xlfn.XLOOKUP($D147,'Modelling New'!$D:$D,'Modelling New'!$T:$T)*1000,"")</f>
        <v>813262.99333353993</v>
      </c>
      <c r="AE147" s="249">
        <f>IFERROR(_xlfn.XLOOKUP($D147,'Modelling New'!$D:$D,'Modelling New'!$O:$O),"")</f>
        <v>0.86863362334721617</v>
      </c>
      <c r="AF147" s="249">
        <f>IFERROR(_xlfn.XLOOKUP($D147,'Modelling New'!$D:$D,'Modelling New'!W:W),"")</f>
        <v>0.17431048382491854</v>
      </c>
      <c r="AG147" s="249">
        <f>IFERROR(_xlfn.XLOOKUP($D147,'Modelling New'!$D:$D,'Modelling New'!$AE:$AE),"")</f>
        <v>0.995</v>
      </c>
      <c r="AH147" s="249">
        <f>IFERROR(_xlfn.XLOOKUP($D147,'Modelling New'!$D:$D,'Modelling New'!$AF:$AF),"")</f>
        <v>0.995</v>
      </c>
      <c r="AI147" s="240"/>
      <c r="AJ147" s="240"/>
      <c r="AK147" s="240"/>
      <c r="AL147" s="240"/>
      <c r="AM147" s="240"/>
      <c r="AN147" s="250"/>
      <c r="AO147" s="247"/>
      <c r="AP147" s="247"/>
      <c r="AQ147" s="247"/>
      <c r="AR147" s="239">
        <f>_xlfn.XLOOKUP($D147,'Modelling New'!$D:$D,'Modelling New'!$N:$N)</f>
        <v>194.4</v>
      </c>
      <c r="AS147" s="239" t="str">
        <f t="shared" si="18"/>
        <v/>
      </c>
    </row>
    <row r="148" spans="1:45">
      <c r="A148" s="238">
        <f t="shared" si="19"/>
        <v>45891</v>
      </c>
      <c r="B148" s="239">
        <f>YEAR(Daily_KPI[[#This Row],[Date]])+IF(MONTH(Daily_KPI[[#This Row],[Date]])&gt;=4,1,0)</f>
        <v>2026</v>
      </c>
      <c r="C148" s="240">
        <f>YEAR(Daily_KPI[[#This Row],[Date]])</f>
        <v>2025</v>
      </c>
      <c r="D148" s="241">
        <f>Daily_KPI[[#This Row],[Date]]-DAY(Daily_KPI[[#This Row],[Date]])+1</f>
        <v>45870</v>
      </c>
      <c r="E148" s="240">
        <f t="shared" si="15"/>
        <v>31</v>
      </c>
      <c r="F148" s="242" t="str">
        <f>IFERROR(_xlfn.XLOOKUP($A148,Input_Raw!$A:$A,Input_Raw!$GD:$GD),"")</f>
        <v/>
      </c>
      <c r="G148" s="243" t="str">
        <f>IFERROR(_xlfn.XLOOKUP($A148,Input_Raw!$A:$A,Input_Raw!EQ:EQ),"")</f>
        <v/>
      </c>
      <c r="H148" s="243" t="str">
        <f>IFERROR(_xlfn.XLOOKUP($A148,Input_Raw!$A:$A,Input_Raw!ER:ER),"")</f>
        <v/>
      </c>
      <c r="I148" s="243" t="str">
        <f>IFERROR(_xlfn.XLOOKUP($A148,Input_Raw!$A:$A,Input_Raw!EO:EO),"")</f>
        <v/>
      </c>
      <c r="J148" s="243" t="str">
        <f>IFERROR(_xlfn.XLOOKUP($A148,Input_Raw!$A:$A,Input_Raw!EP:EP),"")</f>
        <v/>
      </c>
      <c r="K148" s="243" t="str">
        <f>IFERROR(_xlfn.XLOOKUP($A148,Input_Raw!$A:$A,Input_Raw!$DR:$DR),"")</f>
        <v/>
      </c>
      <c r="L148" s="243" t="str">
        <f>IFERROR(_xlfn.XLOOKUP($A148,Input_Raw!$A:$A,Input_Raw!$DT:$DT),"")</f>
        <v/>
      </c>
      <c r="M148" s="243" t="str">
        <f>IFERROR(_xlfn.XLOOKUP($A148,Input_Raw!$A:$A,Input_Raw!$DZ:$DZ),"")</f>
        <v/>
      </c>
      <c r="N148" s="243" t="str">
        <f>IFERROR(_xlfn.XLOOKUP($A148,Input_Raw!$A:$A,Input_Raw!$EB:$EB),"")</f>
        <v/>
      </c>
      <c r="O148" s="244" t="str">
        <f>IFERROR(1-SUMIF(Plant_BD!$B:$B,$A148,Plant_BD!$AL:$AL)/($AA148+SUMIF(Plant_BD!$B:$B,$A148,Plant_BD!$AL:$AL)),"")</f>
        <v/>
      </c>
      <c r="P148" s="244"/>
      <c r="Q148" s="245"/>
      <c r="R148" s="244" t="str">
        <f>IFERROR(1-SUMIF(Grid_BD!$B:$B,$A148,Grid_BD!$W:$W)/($AA148+SUMIF(Grid_BD!$B:$B,$A148,Grid_BD!$W:$W)),"")</f>
        <v/>
      </c>
      <c r="S148" s="240"/>
      <c r="T148" s="245"/>
      <c r="U148" s="246" t="str">
        <f t="shared" si="16"/>
        <v/>
      </c>
      <c r="V148" s="246" t="str">
        <f>IFERROR(_xlfn.XLOOKUP($A148,Input_Raw!$A:$A,Input_Raw!$GL:$GL),"")</f>
        <v/>
      </c>
      <c r="W148" s="247" t="str">
        <f t="shared" si="17"/>
        <v/>
      </c>
      <c r="X148" s="239" t="str">
        <f>IFERROR(_xlfn.XLOOKUP($A148,Input_Raw!$A:$A,Input_Raw!$EN:$EN),"")</f>
        <v/>
      </c>
      <c r="Y148" s="239" t="str">
        <f>IFERROR(_xlfn.XLOOKUP($A148,Input_Raw!$A:$A,Input_Raw!GE:GE),"")</f>
        <v/>
      </c>
      <c r="Z148" s="239"/>
      <c r="AA148" s="239" t="str">
        <f>IFERROR(_xlfn.XLOOKUP($A148,Input_Raw!$A:$A,Input_Raw!$GF:$GF),"")</f>
        <v/>
      </c>
      <c r="AB148" s="239" t="str">
        <f>IFERROR(_xlfn.XLOOKUP($A148,Input_Raw!$A:$A,Input_Raw!GG:GG),"")</f>
        <v/>
      </c>
      <c r="AC148" s="248">
        <f>IFERROR(_xlfn.XLOOKUP($D148,'Modelling New'!$D:$D,'Modelling New'!P:P),"")</f>
        <v>4.8161290322580648</v>
      </c>
      <c r="AD148" s="239">
        <f>IFERROR(_xlfn.XLOOKUP($D148,'Modelling New'!$D:$D,'Modelling New'!$T:$T)*1000,"")</f>
        <v>813262.99333353993</v>
      </c>
      <c r="AE148" s="249">
        <f>IFERROR(_xlfn.XLOOKUP($D148,'Modelling New'!$D:$D,'Modelling New'!$O:$O),"")</f>
        <v>0.86863362334721617</v>
      </c>
      <c r="AF148" s="249">
        <f>IFERROR(_xlfn.XLOOKUP($D148,'Modelling New'!$D:$D,'Modelling New'!W:W),"")</f>
        <v>0.17431048382491854</v>
      </c>
      <c r="AG148" s="249">
        <f>IFERROR(_xlfn.XLOOKUP($D148,'Modelling New'!$D:$D,'Modelling New'!$AE:$AE),"")</f>
        <v>0.995</v>
      </c>
      <c r="AH148" s="249">
        <f>IFERROR(_xlfn.XLOOKUP($D148,'Modelling New'!$D:$D,'Modelling New'!$AF:$AF),"")</f>
        <v>0.995</v>
      </c>
      <c r="AI148" s="240"/>
      <c r="AJ148" s="240"/>
      <c r="AK148" s="240"/>
      <c r="AL148" s="240"/>
      <c r="AM148" s="240"/>
      <c r="AN148" s="250"/>
      <c r="AO148" s="247"/>
      <c r="AP148" s="247"/>
      <c r="AQ148" s="247"/>
      <c r="AR148" s="239">
        <f>_xlfn.XLOOKUP($D148,'Modelling New'!$D:$D,'Modelling New'!$N:$N)</f>
        <v>194.4</v>
      </c>
      <c r="AS148" s="239" t="str">
        <f t="shared" si="18"/>
        <v/>
      </c>
    </row>
    <row r="149" spans="1:45">
      <c r="A149" s="238">
        <f t="shared" si="19"/>
        <v>45892</v>
      </c>
      <c r="B149" s="239">
        <f>YEAR(Daily_KPI[[#This Row],[Date]])+IF(MONTH(Daily_KPI[[#This Row],[Date]])&gt;=4,1,0)</f>
        <v>2026</v>
      </c>
      <c r="C149" s="240">
        <f>YEAR(Daily_KPI[[#This Row],[Date]])</f>
        <v>2025</v>
      </c>
      <c r="D149" s="241">
        <f>Daily_KPI[[#This Row],[Date]]-DAY(Daily_KPI[[#This Row],[Date]])+1</f>
        <v>45870</v>
      </c>
      <c r="E149" s="240">
        <f t="shared" si="15"/>
        <v>31</v>
      </c>
      <c r="F149" s="242" t="str">
        <f>IFERROR(_xlfn.XLOOKUP($A149,Input_Raw!$A:$A,Input_Raw!$GD:$GD),"")</f>
        <v/>
      </c>
      <c r="G149" s="243" t="str">
        <f>IFERROR(_xlfn.XLOOKUP($A149,Input_Raw!$A:$A,Input_Raw!EQ:EQ),"")</f>
        <v/>
      </c>
      <c r="H149" s="243" t="str">
        <f>IFERROR(_xlfn.XLOOKUP($A149,Input_Raw!$A:$A,Input_Raw!ER:ER),"")</f>
        <v/>
      </c>
      <c r="I149" s="243" t="str">
        <f>IFERROR(_xlfn.XLOOKUP($A149,Input_Raw!$A:$A,Input_Raw!EO:EO),"")</f>
        <v/>
      </c>
      <c r="J149" s="243" t="str">
        <f>IFERROR(_xlfn.XLOOKUP($A149,Input_Raw!$A:$A,Input_Raw!EP:EP),"")</f>
        <v/>
      </c>
      <c r="K149" s="243" t="str">
        <f>IFERROR(_xlfn.XLOOKUP($A149,Input_Raw!$A:$A,Input_Raw!$DR:$DR),"")</f>
        <v/>
      </c>
      <c r="L149" s="243" t="str">
        <f>IFERROR(_xlfn.XLOOKUP($A149,Input_Raw!$A:$A,Input_Raw!$DT:$DT),"")</f>
        <v/>
      </c>
      <c r="M149" s="243" t="str">
        <f>IFERROR(_xlfn.XLOOKUP($A149,Input_Raw!$A:$A,Input_Raw!$DZ:$DZ),"")</f>
        <v/>
      </c>
      <c r="N149" s="243" t="str">
        <f>IFERROR(_xlfn.XLOOKUP($A149,Input_Raw!$A:$A,Input_Raw!$EB:$EB),"")</f>
        <v/>
      </c>
      <c r="O149" s="244" t="str">
        <f>IFERROR(1-SUMIF(Plant_BD!$B:$B,$A149,Plant_BD!$AL:$AL)/($AA149+SUMIF(Plant_BD!$B:$B,$A149,Plant_BD!$AL:$AL)),"")</f>
        <v/>
      </c>
      <c r="P149" s="244"/>
      <c r="Q149" s="245"/>
      <c r="R149" s="244" t="str">
        <f>IFERROR(1-SUMIF(Grid_BD!$B:$B,$A149,Grid_BD!$W:$W)/($AA149+SUMIF(Grid_BD!$B:$B,$A149,Grid_BD!$W:$W)),"")</f>
        <v/>
      </c>
      <c r="S149" s="240"/>
      <c r="T149" s="245"/>
      <c r="U149" s="246" t="str">
        <f t="shared" si="16"/>
        <v/>
      </c>
      <c r="V149" s="246" t="str">
        <f>IFERROR(_xlfn.XLOOKUP($A149,Input_Raw!$A:$A,Input_Raw!$GL:$GL),"")</f>
        <v/>
      </c>
      <c r="W149" s="247" t="str">
        <f t="shared" si="17"/>
        <v/>
      </c>
      <c r="X149" s="239" t="str">
        <f>IFERROR(_xlfn.XLOOKUP($A149,Input_Raw!$A:$A,Input_Raw!$EN:$EN),"")</f>
        <v/>
      </c>
      <c r="Y149" s="239" t="str">
        <f>IFERROR(_xlfn.XLOOKUP($A149,Input_Raw!$A:$A,Input_Raw!GE:GE),"")</f>
        <v/>
      </c>
      <c r="Z149" s="239"/>
      <c r="AA149" s="239" t="str">
        <f>IFERROR(_xlfn.XLOOKUP($A149,Input_Raw!$A:$A,Input_Raw!$GF:$GF),"")</f>
        <v/>
      </c>
      <c r="AB149" s="239" t="str">
        <f>IFERROR(_xlfn.XLOOKUP($A149,Input_Raw!$A:$A,Input_Raw!GG:GG),"")</f>
        <v/>
      </c>
      <c r="AC149" s="248">
        <f>IFERROR(_xlfn.XLOOKUP($D149,'Modelling New'!$D:$D,'Modelling New'!P:P),"")</f>
        <v>4.8161290322580648</v>
      </c>
      <c r="AD149" s="239">
        <f>IFERROR(_xlfn.XLOOKUP($D149,'Modelling New'!$D:$D,'Modelling New'!$T:$T)*1000,"")</f>
        <v>813262.99333353993</v>
      </c>
      <c r="AE149" s="249">
        <f>IFERROR(_xlfn.XLOOKUP($D149,'Modelling New'!$D:$D,'Modelling New'!$O:$O),"")</f>
        <v>0.86863362334721617</v>
      </c>
      <c r="AF149" s="249">
        <f>IFERROR(_xlfn.XLOOKUP($D149,'Modelling New'!$D:$D,'Modelling New'!W:W),"")</f>
        <v>0.17431048382491854</v>
      </c>
      <c r="AG149" s="249">
        <f>IFERROR(_xlfn.XLOOKUP($D149,'Modelling New'!$D:$D,'Modelling New'!$AE:$AE),"")</f>
        <v>0.995</v>
      </c>
      <c r="AH149" s="249">
        <f>IFERROR(_xlfn.XLOOKUP($D149,'Modelling New'!$D:$D,'Modelling New'!$AF:$AF),"")</f>
        <v>0.995</v>
      </c>
      <c r="AI149" s="240"/>
      <c r="AJ149" s="240"/>
      <c r="AK149" s="240"/>
      <c r="AL149" s="240"/>
      <c r="AM149" s="240"/>
      <c r="AN149" s="250"/>
      <c r="AO149" s="247"/>
      <c r="AP149" s="247"/>
      <c r="AQ149" s="247"/>
      <c r="AR149" s="239">
        <f>_xlfn.XLOOKUP($D149,'Modelling New'!$D:$D,'Modelling New'!$N:$N)</f>
        <v>194.4</v>
      </c>
      <c r="AS149" s="239" t="str">
        <f t="shared" si="18"/>
        <v/>
      </c>
    </row>
    <row r="150" spans="1:45">
      <c r="A150" s="238">
        <f t="shared" si="19"/>
        <v>45893</v>
      </c>
      <c r="B150" s="239">
        <f>YEAR(Daily_KPI[[#This Row],[Date]])+IF(MONTH(Daily_KPI[[#This Row],[Date]])&gt;=4,1,0)</f>
        <v>2026</v>
      </c>
      <c r="C150" s="240">
        <f>YEAR(Daily_KPI[[#This Row],[Date]])</f>
        <v>2025</v>
      </c>
      <c r="D150" s="241">
        <f>Daily_KPI[[#This Row],[Date]]-DAY(Daily_KPI[[#This Row],[Date]])+1</f>
        <v>45870</v>
      </c>
      <c r="E150" s="240">
        <f t="shared" si="15"/>
        <v>31</v>
      </c>
      <c r="F150" s="242" t="str">
        <f>IFERROR(_xlfn.XLOOKUP($A150,Input_Raw!$A:$A,Input_Raw!$GD:$GD),"")</f>
        <v/>
      </c>
      <c r="G150" s="243" t="str">
        <f>IFERROR(_xlfn.XLOOKUP($A150,Input_Raw!$A:$A,Input_Raw!EQ:EQ),"")</f>
        <v/>
      </c>
      <c r="H150" s="243" t="str">
        <f>IFERROR(_xlfn.XLOOKUP($A150,Input_Raw!$A:$A,Input_Raw!ER:ER),"")</f>
        <v/>
      </c>
      <c r="I150" s="243" t="str">
        <f>IFERROR(_xlfn.XLOOKUP($A150,Input_Raw!$A:$A,Input_Raw!EO:EO),"")</f>
        <v/>
      </c>
      <c r="J150" s="243" t="str">
        <f>IFERROR(_xlfn.XLOOKUP($A150,Input_Raw!$A:$A,Input_Raw!EP:EP),"")</f>
        <v/>
      </c>
      <c r="K150" s="243" t="str">
        <f>IFERROR(_xlfn.XLOOKUP($A150,Input_Raw!$A:$A,Input_Raw!$DR:$DR),"")</f>
        <v/>
      </c>
      <c r="L150" s="243" t="str">
        <f>IFERROR(_xlfn.XLOOKUP($A150,Input_Raw!$A:$A,Input_Raw!$DT:$DT),"")</f>
        <v/>
      </c>
      <c r="M150" s="243" t="str">
        <f>IFERROR(_xlfn.XLOOKUP($A150,Input_Raw!$A:$A,Input_Raw!$DZ:$DZ),"")</f>
        <v/>
      </c>
      <c r="N150" s="243" t="str">
        <f>IFERROR(_xlfn.XLOOKUP($A150,Input_Raw!$A:$A,Input_Raw!$EB:$EB),"")</f>
        <v/>
      </c>
      <c r="O150" s="244" t="str">
        <f>IFERROR(1-SUMIF(Plant_BD!$B:$B,$A150,Plant_BD!$AL:$AL)/($AA150+SUMIF(Plant_BD!$B:$B,$A150,Plant_BD!$AL:$AL)),"")</f>
        <v/>
      </c>
      <c r="P150" s="244"/>
      <c r="Q150" s="245"/>
      <c r="R150" s="244" t="str">
        <f>IFERROR(1-SUMIF(Grid_BD!$B:$B,$A150,Grid_BD!$W:$W)/($AA150+SUMIF(Grid_BD!$B:$B,$A150,Grid_BD!$W:$W)),"")</f>
        <v/>
      </c>
      <c r="S150" s="240"/>
      <c r="T150" s="245"/>
      <c r="U150" s="246" t="str">
        <f t="shared" si="16"/>
        <v/>
      </c>
      <c r="V150" s="246" t="str">
        <f>IFERROR(_xlfn.XLOOKUP($A150,Input_Raw!$A:$A,Input_Raw!$GL:$GL),"")</f>
        <v/>
      </c>
      <c r="W150" s="247" t="str">
        <f t="shared" si="17"/>
        <v/>
      </c>
      <c r="X150" s="239" t="str">
        <f>IFERROR(_xlfn.XLOOKUP($A150,Input_Raw!$A:$A,Input_Raw!$EN:$EN),"")</f>
        <v/>
      </c>
      <c r="Y150" s="239" t="str">
        <f>IFERROR(_xlfn.XLOOKUP($A150,Input_Raw!$A:$A,Input_Raw!GE:GE),"")</f>
        <v/>
      </c>
      <c r="Z150" s="239"/>
      <c r="AA150" s="239" t="str">
        <f>IFERROR(_xlfn.XLOOKUP($A150,Input_Raw!$A:$A,Input_Raw!$GF:$GF),"")</f>
        <v/>
      </c>
      <c r="AB150" s="239" t="str">
        <f>IFERROR(_xlfn.XLOOKUP($A150,Input_Raw!$A:$A,Input_Raw!GG:GG),"")</f>
        <v/>
      </c>
      <c r="AC150" s="248">
        <f>IFERROR(_xlfn.XLOOKUP($D150,'Modelling New'!$D:$D,'Modelling New'!P:P),"")</f>
        <v>4.8161290322580648</v>
      </c>
      <c r="AD150" s="239">
        <f>IFERROR(_xlfn.XLOOKUP($D150,'Modelling New'!$D:$D,'Modelling New'!$T:$T)*1000,"")</f>
        <v>813262.99333353993</v>
      </c>
      <c r="AE150" s="249">
        <f>IFERROR(_xlfn.XLOOKUP($D150,'Modelling New'!$D:$D,'Modelling New'!$O:$O),"")</f>
        <v>0.86863362334721617</v>
      </c>
      <c r="AF150" s="249">
        <f>IFERROR(_xlfn.XLOOKUP($D150,'Modelling New'!$D:$D,'Modelling New'!W:W),"")</f>
        <v>0.17431048382491854</v>
      </c>
      <c r="AG150" s="249">
        <f>IFERROR(_xlfn.XLOOKUP($D150,'Modelling New'!$D:$D,'Modelling New'!$AE:$AE),"")</f>
        <v>0.995</v>
      </c>
      <c r="AH150" s="249">
        <f>IFERROR(_xlfn.XLOOKUP($D150,'Modelling New'!$D:$D,'Modelling New'!$AF:$AF),"")</f>
        <v>0.995</v>
      </c>
      <c r="AI150" s="240"/>
      <c r="AJ150" s="240"/>
      <c r="AK150" s="240"/>
      <c r="AL150" s="240"/>
      <c r="AM150" s="240"/>
      <c r="AN150" s="250"/>
      <c r="AO150" s="247"/>
      <c r="AP150" s="247"/>
      <c r="AQ150" s="247"/>
      <c r="AR150" s="239">
        <f>_xlfn.XLOOKUP($D150,'Modelling New'!$D:$D,'Modelling New'!$N:$N)</f>
        <v>194.4</v>
      </c>
      <c r="AS150" s="239" t="str">
        <f t="shared" si="18"/>
        <v/>
      </c>
    </row>
    <row r="151" spans="1:45">
      <c r="A151" s="238">
        <f t="shared" si="19"/>
        <v>45894</v>
      </c>
      <c r="B151" s="239">
        <f>YEAR(Daily_KPI[[#This Row],[Date]])+IF(MONTH(Daily_KPI[[#This Row],[Date]])&gt;=4,1,0)</f>
        <v>2026</v>
      </c>
      <c r="C151" s="240">
        <f>YEAR(Daily_KPI[[#This Row],[Date]])</f>
        <v>2025</v>
      </c>
      <c r="D151" s="241">
        <f>Daily_KPI[[#This Row],[Date]]-DAY(Daily_KPI[[#This Row],[Date]])+1</f>
        <v>45870</v>
      </c>
      <c r="E151" s="240">
        <f t="shared" si="15"/>
        <v>31</v>
      </c>
      <c r="F151" s="242" t="str">
        <f>IFERROR(_xlfn.XLOOKUP($A151,Input_Raw!$A:$A,Input_Raw!$GD:$GD),"")</f>
        <v/>
      </c>
      <c r="G151" s="243" t="str">
        <f>IFERROR(_xlfn.XLOOKUP($A151,Input_Raw!$A:$A,Input_Raw!EQ:EQ),"")</f>
        <v/>
      </c>
      <c r="H151" s="243" t="str">
        <f>IFERROR(_xlfn.XLOOKUP($A151,Input_Raw!$A:$A,Input_Raw!ER:ER),"")</f>
        <v/>
      </c>
      <c r="I151" s="243" t="str">
        <f>IFERROR(_xlfn.XLOOKUP($A151,Input_Raw!$A:$A,Input_Raw!EO:EO),"")</f>
        <v/>
      </c>
      <c r="J151" s="243" t="str">
        <f>IFERROR(_xlfn.XLOOKUP($A151,Input_Raw!$A:$A,Input_Raw!EP:EP),"")</f>
        <v/>
      </c>
      <c r="K151" s="243" t="str">
        <f>IFERROR(_xlfn.XLOOKUP($A151,Input_Raw!$A:$A,Input_Raw!$DR:$DR),"")</f>
        <v/>
      </c>
      <c r="L151" s="243" t="str">
        <f>IFERROR(_xlfn.XLOOKUP($A151,Input_Raw!$A:$A,Input_Raw!$DT:$DT),"")</f>
        <v/>
      </c>
      <c r="M151" s="243" t="str">
        <f>IFERROR(_xlfn.XLOOKUP($A151,Input_Raw!$A:$A,Input_Raw!$DZ:$DZ),"")</f>
        <v/>
      </c>
      <c r="N151" s="243" t="str">
        <f>IFERROR(_xlfn.XLOOKUP($A151,Input_Raw!$A:$A,Input_Raw!$EB:$EB),"")</f>
        <v/>
      </c>
      <c r="O151" s="244" t="str">
        <f>IFERROR(1-SUMIF(Plant_BD!$B:$B,$A151,Plant_BD!$AL:$AL)/($AA151+SUMIF(Plant_BD!$B:$B,$A151,Plant_BD!$AL:$AL)),"")</f>
        <v/>
      </c>
      <c r="P151" s="244"/>
      <c r="Q151" s="245"/>
      <c r="R151" s="244" t="str">
        <f>IFERROR(1-SUMIF(Grid_BD!$B:$B,$A151,Grid_BD!$W:$W)/($AA151+SUMIF(Grid_BD!$B:$B,$A151,Grid_BD!$W:$W)),"")</f>
        <v/>
      </c>
      <c r="S151" s="240"/>
      <c r="T151" s="245"/>
      <c r="U151" s="246" t="str">
        <f t="shared" si="16"/>
        <v/>
      </c>
      <c r="V151" s="246" t="str">
        <f>IFERROR(_xlfn.XLOOKUP($A151,Input_Raw!$A:$A,Input_Raw!$GL:$GL),"")</f>
        <v/>
      </c>
      <c r="W151" s="247" t="str">
        <f t="shared" si="17"/>
        <v/>
      </c>
      <c r="X151" s="239" t="str">
        <f>IFERROR(_xlfn.XLOOKUP($A151,Input_Raw!$A:$A,Input_Raw!$EN:$EN),"")</f>
        <v/>
      </c>
      <c r="Y151" s="239" t="str">
        <f>IFERROR(_xlfn.XLOOKUP($A151,Input_Raw!$A:$A,Input_Raw!GE:GE),"")</f>
        <v/>
      </c>
      <c r="Z151" s="239"/>
      <c r="AA151" s="239" t="str">
        <f>IFERROR(_xlfn.XLOOKUP($A151,Input_Raw!$A:$A,Input_Raw!$GF:$GF),"")</f>
        <v/>
      </c>
      <c r="AB151" s="239" t="str">
        <f>IFERROR(_xlfn.XLOOKUP($A151,Input_Raw!$A:$A,Input_Raw!GG:GG),"")</f>
        <v/>
      </c>
      <c r="AC151" s="248">
        <f>IFERROR(_xlfn.XLOOKUP($D151,'Modelling New'!$D:$D,'Modelling New'!P:P),"")</f>
        <v>4.8161290322580648</v>
      </c>
      <c r="AD151" s="239">
        <f>IFERROR(_xlfn.XLOOKUP($D151,'Modelling New'!$D:$D,'Modelling New'!$T:$T)*1000,"")</f>
        <v>813262.99333353993</v>
      </c>
      <c r="AE151" s="249">
        <f>IFERROR(_xlfn.XLOOKUP($D151,'Modelling New'!$D:$D,'Modelling New'!$O:$O),"")</f>
        <v>0.86863362334721617</v>
      </c>
      <c r="AF151" s="249">
        <f>IFERROR(_xlfn.XLOOKUP($D151,'Modelling New'!$D:$D,'Modelling New'!W:W),"")</f>
        <v>0.17431048382491854</v>
      </c>
      <c r="AG151" s="249">
        <f>IFERROR(_xlfn.XLOOKUP($D151,'Modelling New'!$D:$D,'Modelling New'!$AE:$AE),"")</f>
        <v>0.995</v>
      </c>
      <c r="AH151" s="249">
        <f>IFERROR(_xlfn.XLOOKUP($D151,'Modelling New'!$D:$D,'Modelling New'!$AF:$AF),"")</f>
        <v>0.995</v>
      </c>
      <c r="AI151" s="240"/>
      <c r="AJ151" s="240"/>
      <c r="AK151" s="240"/>
      <c r="AL151" s="240"/>
      <c r="AM151" s="240"/>
      <c r="AN151" s="250"/>
      <c r="AO151" s="247"/>
      <c r="AP151" s="247"/>
      <c r="AQ151" s="247"/>
      <c r="AR151" s="239">
        <f>_xlfn.XLOOKUP($D151,'Modelling New'!$D:$D,'Modelling New'!$N:$N)</f>
        <v>194.4</v>
      </c>
      <c r="AS151" s="239" t="str">
        <f t="shared" si="18"/>
        <v/>
      </c>
    </row>
    <row r="152" spans="1:45">
      <c r="A152" s="238">
        <f t="shared" si="19"/>
        <v>45895</v>
      </c>
      <c r="B152" s="239">
        <f>YEAR(Daily_KPI[[#This Row],[Date]])+IF(MONTH(Daily_KPI[[#This Row],[Date]])&gt;=4,1,0)</f>
        <v>2026</v>
      </c>
      <c r="C152" s="240">
        <f>YEAR(Daily_KPI[[#This Row],[Date]])</f>
        <v>2025</v>
      </c>
      <c r="D152" s="241">
        <f>Daily_KPI[[#This Row],[Date]]-DAY(Daily_KPI[[#This Row],[Date]])+1</f>
        <v>45870</v>
      </c>
      <c r="E152" s="240">
        <f t="shared" si="15"/>
        <v>31</v>
      </c>
      <c r="F152" s="242" t="str">
        <f>IFERROR(_xlfn.XLOOKUP($A152,Input_Raw!$A:$A,Input_Raw!$GD:$GD),"")</f>
        <v/>
      </c>
      <c r="G152" s="243" t="str">
        <f>IFERROR(_xlfn.XLOOKUP($A152,Input_Raw!$A:$A,Input_Raw!EQ:EQ),"")</f>
        <v/>
      </c>
      <c r="H152" s="243" t="str">
        <f>IFERROR(_xlfn.XLOOKUP($A152,Input_Raw!$A:$A,Input_Raw!ER:ER),"")</f>
        <v/>
      </c>
      <c r="I152" s="243" t="str">
        <f>IFERROR(_xlfn.XLOOKUP($A152,Input_Raw!$A:$A,Input_Raw!EO:EO),"")</f>
        <v/>
      </c>
      <c r="J152" s="243" t="str">
        <f>IFERROR(_xlfn.XLOOKUP($A152,Input_Raw!$A:$A,Input_Raw!EP:EP),"")</f>
        <v/>
      </c>
      <c r="K152" s="243" t="str">
        <f>IFERROR(_xlfn.XLOOKUP($A152,Input_Raw!$A:$A,Input_Raw!$DR:$DR),"")</f>
        <v/>
      </c>
      <c r="L152" s="243" t="str">
        <f>IFERROR(_xlfn.XLOOKUP($A152,Input_Raw!$A:$A,Input_Raw!$DT:$DT),"")</f>
        <v/>
      </c>
      <c r="M152" s="243" t="str">
        <f>IFERROR(_xlfn.XLOOKUP($A152,Input_Raw!$A:$A,Input_Raw!$DZ:$DZ),"")</f>
        <v/>
      </c>
      <c r="N152" s="243" t="str">
        <f>IFERROR(_xlfn.XLOOKUP($A152,Input_Raw!$A:$A,Input_Raw!$EB:$EB),"")</f>
        <v/>
      </c>
      <c r="O152" s="244" t="str">
        <f>IFERROR(1-SUMIF(Plant_BD!$B:$B,$A152,Plant_BD!$AL:$AL)/($AA152+SUMIF(Plant_BD!$B:$B,$A152,Plant_BD!$AL:$AL)),"")</f>
        <v/>
      </c>
      <c r="P152" s="244"/>
      <c r="Q152" s="245"/>
      <c r="R152" s="244" t="str">
        <f>IFERROR(1-SUMIF(Grid_BD!$B:$B,$A152,Grid_BD!$W:$W)/($AA152+SUMIF(Grid_BD!$B:$B,$A152,Grid_BD!$W:$W)),"")</f>
        <v/>
      </c>
      <c r="S152" s="240"/>
      <c r="T152" s="245"/>
      <c r="U152" s="246" t="str">
        <f t="shared" si="16"/>
        <v/>
      </c>
      <c r="V152" s="246" t="str">
        <f>IFERROR(_xlfn.XLOOKUP($A152,Input_Raw!$A:$A,Input_Raw!$GL:$GL),"")</f>
        <v/>
      </c>
      <c r="W152" s="247" t="str">
        <f t="shared" si="17"/>
        <v/>
      </c>
      <c r="X152" s="239" t="str">
        <f>IFERROR(_xlfn.XLOOKUP($A152,Input_Raw!$A:$A,Input_Raw!$EN:$EN),"")</f>
        <v/>
      </c>
      <c r="Y152" s="239" t="str">
        <f>IFERROR(_xlfn.XLOOKUP($A152,Input_Raw!$A:$A,Input_Raw!GE:GE),"")</f>
        <v/>
      </c>
      <c r="Z152" s="239"/>
      <c r="AA152" s="239" t="str">
        <f>IFERROR(_xlfn.XLOOKUP($A152,Input_Raw!$A:$A,Input_Raw!$GF:$GF),"")</f>
        <v/>
      </c>
      <c r="AB152" s="239" t="str">
        <f>IFERROR(_xlfn.XLOOKUP($A152,Input_Raw!$A:$A,Input_Raw!GG:GG),"")</f>
        <v/>
      </c>
      <c r="AC152" s="248">
        <f>IFERROR(_xlfn.XLOOKUP($D152,'Modelling New'!$D:$D,'Modelling New'!P:P),"")</f>
        <v>4.8161290322580648</v>
      </c>
      <c r="AD152" s="239">
        <f>IFERROR(_xlfn.XLOOKUP($D152,'Modelling New'!$D:$D,'Modelling New'!$T:$T)*1000,"")</f>
        <v>813262.99333353993</v>
      </c>
      <c r="AE152" s="249">
        <f>IFERROR(_xlfn.XLOOKUP($D152,'Modelling New'!$D:$D,'Modelling New'!$O:$O),"")</f>
        <v>0.86863362334721617</v>
      </c>
      <c r="AF152" s="249">
        <f>IFERROR(_xlfn.XLOOKUP($D152,'Modelling New'!$D:$D,'Modelling New'!W:W),"")</f>
        <v>0.17431048382491854</v>
      </c>
      <c r="AG152" s="249">
        <f>IFERROR(_xlfn.XLOOKUP($D152,'Modelling New'!$D:$D,'Modelling New'!$AE:$AE),"")</f>
        <v>0.995</v>
      </c>
      <c r="AH152" s="249">
        <f>IFERROR(_xlfn.XLOOKUP($D152,'Modelling New'!$D:$D,'Modelling New'!$AF:$AF),"")</f>
        <v>0.995</v>
      </c>
      <c r="AI152" s="240"/>
      <c r="AJ152" s="240"/>
      <c r="AK152" s="240"/>
      <c r="AL152" s="240"/>
      <c r="AM152" s="240"/>
      <c r="AN152" s="250"/>
      <c r="AO152" s="247"/>
      <c r="AP152" s="247"/>
      <c r="AQ152" s="247"/>
      <c r="AR152" s="239">
        <f>_xlfn.XLOOKUP($D152,'Modelling New'!$D:$D,'Modelling New'!$N:$N)</f>
        <v>194.4</v>
      </c>
      <c r="AS152" s="239" t="str">
        <f t="shared" si="18"/>
        <v/>
      </c>
    </row>
    <row r="153" spans="1:45">
      <c r="A153" s="238">
        <f t="shared" si="19"/>
        <v>45896</v>
      </c>
      <c r="B153" s="239">
        <f>YEAR(Daily_KPI[[#This Row],[Date]])+IF(MONTH(Daily_KPI[[#This Row],[Date]])&gt;=4,1,0)</f>
        <v>2026</v>
      </c>
      <c r="C153" s="240">
        <f>YEAR(Daily_KPI[[#This Row],[Date]])</f>
        <v>2025</v>
      </c>
      <c r="D153" s="241">
        <f>Daily_KPI[[#This Row],[Date]]-DAY(Daily_KPI[[#This Row],[Date]])+1</f>
        <v>45870</v>
      </c>
      <c r="E153" s="240">
        <f t="shared" si="15"/>
        <v>31</v>
      </c>
      <c r="F153" s="242" t="str">
        <f>IFERROR(_xlfn.XLOOKUP($A153,Input_Raw!$A:$A,Input_Raw!$GD:$GD),"")</f>
        <v/>
      </c>
      <c r="G153" s="243" t="str">
        <f>IFERROR(_xlfn.XLOOKUP($A153,Input_Raw!$A:$A,Input_Raw!EQ:EQ),"")</f>
        <v/>
      </c>
      <c r="H153" s="243" t="str">
        <f>IFERROR(_xlfn.XLOOKUP($A153,Input_Raw!$A:$A,Input_Raw!ER:ER),"")</f>
        <v/>
      </c>
      <c r="I153" s="243" t="str">
        <f>IFERROR(_xlfn.XLOOKUP($A153,Input_Raw!$A:$A,Input_Raw!EO:EO),"")</f>
        <v/>
      </c>
      <c r="J153" s="243" t="str">
        <f>IFERROR(_xlfn.XLOOKUP($A153,Input_Raw!$A:$A,Input_Raw!EP:EP),"")</f>
        <v/>
      </c>
      <c r="K153" s="243" t="str">
        <f>IFERROR(_xlfn.XLOOKUP($A153,Input_Raw!$A:$A,Input_Raw!$DR:$DR),"")</f>
        <v/>
      </c>
      <c r="L153" s="243" t="str">
        <f>IFERROR(_xlfn.XLOOKUP($A153,Input_Raw!$A:$A,Input_Raw!$DT:$DT),"")</f>
        <v/>
      </c>
      <c r="M153" s="243" t="str">
        <f>IFERROR(_xlfn.XLOOKUP($A153,Input_Raw!$A:$A,Input_Raw!$DZ:$DZ),"")</f>
        <v/>
      </c>
      <c r="N153" s="243" t="str">
        <f>IFERROR(_xlfn.XLOOKUP($A153,Input_Raw!$A:$A,Input_Raw!$EB:$EB),"")</f>
        <v/>
      </c>
      <c r="O153" s="244" t="str">
        <f>IFERROR(1-SUMIF(Plant_BD!$B:$B,$A153,Plant_BD!$AL:$AL)/($AA153+SUMIF(Plant_BD!$B:$B,$A153,Plant_BD!$AL:$AL)),"")</f>
        <v/>
      </c>
      <c r="P153" s="244"/>
      <c r="Q153" s="245"/>
      <c r="R153" s="244" t="str">
        <f>IFERROR(1-SUMIF(Grid_BD!$B:$B,$A153,Grid_BD!$W:$W)/($AA153+SUMIF(Grid_BD!$B:$B,$A153,Grid_BD!$W:$W)),"")</f>
        <v/>
      </c>
      <c r="S153" s="240"/>
      <c r="T153" s="245"/>
      <c r="U153" s="246" t="str">
        <f t="shared" si="16"/>
        <v/>
      </c>
      <c r="V153" s="246" t="str">
        <f>IFERROR(_xlfn.XLOOKUP($A153,Input_Raw!$A:$A,Input_Raw!$GL:$GL),"")</f>
        <v/>
      </c>
      <c r="W153" s="247" t="str">
        <f t="shared" si="17"/>
        <v/>
      </c>
      <c r="X153" s="239" t="str">
        <f>IFERROR(_xlfn.XLOOKUP($A153,Input_Raw!$A:$A,Input_Raw!$EN:$EN),"")</f>
        <v/>
      </c>
      <c r="Y153" s="239" t="str">
        <f>IFERROR(_xlfn.XLOOKUP($A153,Input_Raw!$A:$A,Input_Raw!GE:GE),"")</f>
        <v/>
      </c>
      <c r="Z153" s="239"/>
      <c r="AA153" s="239" t="str">
        <f>IFERROR(_xlfn.XLOOKUP($A153,Input_Raw!$A:$A,Input_Raw!$GF:$GF),"")</f>
        <v/>
      </c>
      <c r="AB153" s="239" t="str">
        <f>IFERROR(_xlfn.XLOOKUP($A153,Input_Raw!$A:$A,Input_Raw!GG:GG),"")</f>
        <v/>
      </c>
      <c r="AC153" s="248">
        <f>IFERROR(_xlfn.XLOOKUP($D153,'Modelling New'!$D:$D,'Modelling New'!P:P),"")</f>
        <v>4.8161290322580648</v>
      </c>
      <c r="AD153" s="239">
        <f>IFERROR(_xlfn.XLOOKUP($D153,'Modelling New'!$D:$D,'Modelling New'!$T:$T)*1000,"")</f>
        <v>813262.99333353993</v>
      </c>
      <c r="AE153" s="249">
        <f>IFERROR(_xlfn.XLOOKUP($D153,'Modelling New'!$D:$D,'Modelling New'!$O:$O),"")</f>
        <v>0.86863362334721617</v>
      </c>
      <c r="AF153" s="249">
        <f>IFERROR(_xlfn.XLOOKUP($D153,'Modelling New'!$D:$D,'Modelling New'!W:W),"")</f>
        <v>0.17431048382491854</v>
      </c>
      <c r="AG153" s="249">
        <f>IFERROR(_xlfn.XLOOKUP($D153,'Modelling New'!$D:$D,'Modelling New'!$AE:$AE),"")</f>
        <v>0.995</v>
      </c>
      <c r="AH153" s="249">
        <f>IFERROR(_xlfn.XLOOKUP($D153,'Modelling New'!$D:$D,'Modelling New'!$AF:$AF),"")</f>
        <v>0.995</v>
      </c>
      <c r="AI153" s="240"/>
      <c r="AJ153" s="240"/>
      <c r="AK153" s="240"/>
      <c r="AL153" s="240"/>
      <c r="AM153" s="240"/>
      <c r="AN153" s="250"/>
      <c r="AO153" s="247"/>
      <c r="AP153" s="247"/>
      <c r="AQ153" s="247"/>
      <c r="AR153" s="239">
        <f>_xlfn.XLOOKUP($D153,'Modelling New'!$D:$D,'Modelling New'!$N:$N)</f>
        <v>194.4</v>
      </c>
      <c r="AS153" s="239" t="str">
        <f t="shared" si="18"/>
        <v/>
      </c>
    </row>
    <row r="154" spans="1:45">
      <c r="A154" s="238">
        <f t="shared" si="19"/>
        <v>45897</v>
      </c>
      <c r="B154" s="239">
        <f>YEAR(Daily_KPI[[#This Row],[Date]])+IF(MONTH(Daily_KPI[[#This Row],[Date]])&gt;=4,1,0)</f>
        <v>2026</v>
      </c>
      <c r="C154" s="240">
        <f>YEAR(Daily_KPI[[#This Row],[Date]])</f>
        <v>2025</v>
      </c>
      <c r="D154" s="241">
        <f>Daily_KPI[[#This Row],[Date]]-DAY(Daily_KPI[[#This Row],[Date]])+1</f>
        <v>45870</v>
      </c>
      <c r="E154" s="240">
        <f t="shared" si="15"/>
        <v>31</v>
      </c>
      <c r="F154" s="242" t="str">
        <f>IFERROR(_xlfn.XLOOKUP($A154,Input_Raw!$A:$A,Input_Raw!$GD:$GD),"")</f>
        <v/>
      </c>
      <c r="G154" s="243" t="str">
        <f>IFERROR(_xlfn.XLOOKUP($A154,Input_Raw!$A:$A,Input_Raw!EQ:EQ),"")</f>
        <v/>
      </c>
      <c r="H154" s="243" t="str">
        <f>IFERROR(_xlfn.XLOOKUP($A154,Input_Raw!$A:$A,Input_Raw!ER:ER),"")</f>
        <v/>
      </c>
      <c r="I154" s="243" t="str">
        <f>IFERROR(_xlfn.XLOOKUP($A154,Input_Raw!$A:$A,Input_Raw!EO:EO),"")</f>
        <v/>
      </c>
      <c r="J154" s="243" t="str">
        <f>IFERROR(_xlfn.XLOOKUP($A154,Input_Raw!$A:$A,Input_Raw!EP:EP),"")</f>
        <v/>
      </c>
      <c r="K154" s="243" t="str">
        <f>IFERROR(_xlfn.XLOOKUP($A154,Input_Raw!$A:$A,Input_Raw!$DR:$DR),"")</f>
        <v/>
      </c>
      <c r="L154" s="243" t="str">
        <f>IFERROR(_xlfn.XLOOKUP($A154,Input_Raw!$A:$A,Input_Raw!$DT:$DT),"")</f>
        <v/>
      </c>
      <c r="M154" s="243" t="str">
        <f>IFERROR(_xlfn.XLOOKUP($A154,Input_Raw!$A:$A,Input_Raw!$DZ:$DZ),"")</f>
        <v/>
      </c>
      <c r="N154" s="243" t="str">
        <f>IFERROR(_xlfn.XLOOKUP($A154,Input_Raw!$A:$A,Input_Raw!$EB:$EB),"")</f>
        <v/>
      </c>
      <c r="O154" s="244" t="str">
        <f>IFERROR(1-SUMIF(Plant_BD!$B:$B,$A154,Plant_BD!$AL:$AL)/($AA154+SUMIF(Plant_BD!$B:$B,$A154,Plant_BD!$AL:$AL)),"")</f>
        <v/>
      </c>
      <c r="P154" s="244"/>
      <c r="Q154" s="245"/>
      <c r="R154" s="244" t="str">
        <f>IFERROR(1-SUMIF(Grid_BD!$B:$B,$A154,Grid_BD!$W:$W)/($AA154+SUMIF(Grid_BD!$B:$B,$A154,Grid_BD!$W:$W)),"")</f>
        <v/>
      </c>
      <c r="S154" s="240"/>
      <c r="T154" s="245"/>
      <c r="U154" s="246" t="str">
        <f t="shared" si="16"/>
        <v/>
      </c>
      <c r="V154" s="246" t="str">
        <f>IFERROR(_xlfn.XLOOKUP($A154,Input_Raw!$A:$A,Input_Raw!$GL:$GL),"")</f>
        <v/>
      </c>
      <c r="W154" s="247" t="str">
        <f t="shared" si="17"/>
        <v/>
      </c>
      <c r="X154" s="239" t="str">
        <f>IFERROR(_xlfn.XLOOKUP($A154,Input_Raw!$A:$A,Input_Raw!$EN:$EN),"")</f>
        <v/>
      </c>
      <c r="Y154" s="239" t="str">
        <f>IFERROR(_xlfn.XLOOKUP($A154,Input_Raw!$A:$A,Input_Raw!GE:GE),"")</f>
        <v/>
      </c>
      <c r="Z154" s="239"/>
      <c r="AA154" s="239" t="str">
        <f>IFERROR(_xlfn.XLOOKUP($A154,Input_Raw!$A:$A,Input_Raw!$GF:$GF),"")</f>
        <v/>
      </c>
      <c r="AB154" s="239" t="str">
        <f>IFERROR(_xlfn.XLOOKUP($A154,Input_Raw!$A:$A,Input_Raw!GG:GG),"")</f>
        <v/>
      </c>
      <c r="AC154" s="248">
        <f>IFERROR(_xlfn.XLOOKUP($D154,'Modelling New'!$D:$D,'Modelling New'!P:P),"")</f>
        <v>4.8161290322580648</v>
      </c>
      <c r="AD154" s="239">
        <f>IFERROR(_xlfn.XLOOKUP($D154,'Modelling New'!$D:$D,'Modelling New'!$T:$T)*1000,"")</f>
        <v>813262.99333353993</v>
      </c>
      <c r="AE154" s="249">
        <f>IFERROR(_xlfn.XLOOKUP($D154,'Modelling New'!$D:$D,'Modelling New'!$O:$O),"")</f>
        <v>0.86863362334721617</v>
      </c>
      <c r="AF154" s="249">
        <f>IFERROR(_xlfn.XLOOKUP($D154,'Modelling New'!$D:$D,'Modelling New'!W:W),"")</f>
        <v>0.17431048382491854</v>
      </c>
      <c r="AG154" s="249">
        <f>IFERROR(_xlfn.XLOOKUP($D154,'Modelling New'!$D:$D,'Modelling New'!$AE:$AE),"")</f>
        <v>0.995</v>
      </c>
      <c r="AH154" s="249">
        <f>IFERROR(_xlfn.XLOOKUP($D154,'Modelling New'!$D:$D,'Modelling New'!$AF:$AF),"")</f>
        <v>0.995</v>
      </c>
      <c r="AI154" s="240"/>
      <c r="AJ154" s="240"/>
      <c r="AK154" s="240"/>
      <c r="AL154" s="240"/>
      <c r="AM154" s="240"/>
      <c r="AN154" s="250"/>
      <c r="AO154" s="247"/>
      <c r="AP154" s="247"/>
      <c r="AQ154" s="247"/>
      <c r="AR154" s="239">
        <f>_xlfn.XLOOKUP($D154,'Modelling New'!$D:$D,'Modelling New'!$N:$N)</f>
        <v>194.4</v>
      </c>
      <c r="AS154" s="239" t="str">
        <f t="shared" si="18"/>
        <v/>
      </c>
    </row>
    <row r="155" spans="1:45">
      <c r="A155" s="238">
        <f t="shared" si="19"/>
        <v>45898</v>
      </c>
      <c r="B155" s="239">
        <f>YEAR(Daily_KPI[[#This Row],[Date]])+IF(MONTH(Daily_KPI[[#This Row],[Date]])&gt;=4,1,0)</f>
        <v>2026</v>
      </c>
      <c r="C155" s="240">
        <f>YEAR(Daily_KPI[[#This Row],[Date]])</f>
        <v>2025</v>
      </c>
      <c r="D155" s="241">
        <f>Daily_KPI[[#This Row],[Date]]-DAY(Daily_KPI[[#This Row],[Date]])+1</f>
        <v>45870</v>
      </c>
      <c r="E155" s="240">
        <f t="shared" si="15"/>
        <v>31</v>
      </c>
      <c r="F155" s="242" t="str">
        <f>IFERROR(_xlfn.XLOOKUP($A155,Input_Raw!$A:$A,Input_Raw!$GD:$GD),"")</f>
        <v/>
      </c>
      <c r="G155" s="243" t="str">
        <f>IFERROR(_xlfn.XLOOKUP($A155,Input_Raw!$A:$A,Input_Raw!EQ:EQ),"")</f>
        <v/>
      </c>
      <c r="H155" s="243" t="str">
        <f>IFERROR(_xlfn.XLOOKUP($A155,Input_Raw!$A:$A,Input_Raw!ER:ER),"")</f>
        <v/>
      </c>
      <c r="I155" s="243" t="str">
        <f>IFERROR(_xlfn.XLOOKUP($A155,Input_Raw!$A:$A,Input_Raw!EO:EO),"")</f>
        <v/>
      </c>
      <c r="J155" s="243" t="str">
        <f>IFERROR(_xlfn.XLOOKUP($A155,Input_Raw!$A:$A,Input_Raw!EP:EP),"")</f>
        <v/>
      </c>
      <c r="K155" s="243" t="str">
        <f>IFERROR(_xlfn.XLOOKUP($A155,Input_Raw!$A:$A,Input_Raw!$DR:$DR),"")</f>
        <v/>
      </c>
      <c r="L155" s="243" t="str">
        <f>IFERROR(_xlfn.XLOOKUP($A155,Input_Raw!$A:$A,Input_Raw!$DT:$DT),"")</f>
        <v/>
      </c>
      <c r="M155" s="243" t="str">
        <f>IFERROR(_xlfn.XLOOKUP($A155,Input_Raw!$A:$A,Input_Raw!$DZ:$DZ),"")</f>
        <v/>
      </c>
      <c r="N155" s="243" t="str">
        <f>IFERROR(_xlfn.XLOOKUP($A155,Input_Raw!$A:$A,Input_Raw!$EB:$EB),"")</f>
        <v/>
      </c>
      <c r="O155" s="244" t="str">
        <f>IFERROR(1-SUMIF(Plant_BD!$B:$B,$A155,Plant_BD!$AL:$AL)/($AA155+SUMIF(Plant_BD!$B:$B,$A155,Plant_BD!$AL:$AL)),"")</f>
        <v/>
      </c>
      <c r="P155" s="244"/>
      <c r="Q155" s="245"/>
      <c r="R155" s="244" t="str">
        <f>IFERROR(1-SUMIF(Grid_BD!$B:$B,$A155,Grid_BD!$W:$W)/($AA155+SUMIF(Grid_BD!$B:$B,$A155,Grid_BD!$W:$W)),"")</f>
        <v/>
      </c>
      <c r="S155" s="240"/>
      <c r="T155" s="245"/>
      <c r="U155" s="246" t="str">
        <f t="shared" si="16"/>
        <v/>
      </c>
      <c r="V155" s="246" t="str">
        <f>IFERROR(_xlfn.XLOOKUP($A155,Input_Raw!$A:$A,Input_Raw!$GL:$GL),"")</f>
        <v/>
      </c>
      <c r="W155" s="247" t="str">
        <f t="shared" si="17"/>
        <v/>
      </c>
      <c r="X155" s="239" t="str">
        <f>IFERROR(_xlfn.XLOOKUP($A155,Input_Raw!$A:$A,Input_Raw!$EN:$EN),"")</f>
        <v/>
      </c>
      <c r="Y155" s="239" t="str">
        <f>IFERROR(_xlfn.XLOOKUP($A155,Input_Raw!$A:$A,Input_Raw!GE:GE),"")</f>
        <v/>
      </c>
      <c r="Z155" s="239"/>
      <c r="AA155" s="239" t="str">
        <f>IFERROR(_xlfn.XLOOKUP($A155,Input_Raw!$A:$A,Input_Raw!$GF:$GF),"")</f>
        <v/>
      </c>
      <c r="AB155" s="239" t="str">
        <f>IFERROR(_xlfn.XLOOKUP($A155,Input_Raw!$A:$A,Input_Raw!GG:GG),"")</f>
        <v/>
      </c>
      <c r="AC155" s="248">
        <f>IFERROR(_xlfn.XLOOKUP($D155,'Modelling New'!$D:$D,'Modelling New'!P:P),"")</f>
        <v>4.8161290322580648</v>
      </c>
      <c r="AD155" s="239">
        <f>IFERROR(_xlfn.XLOOKUP($D155,'Modelling New'!$D:$D,'Modelling New'!$T:$T)*1000,"")</f>
        <v>813262.99333353993</v>
      </c>
      <c r="AE155" s="249">
        <f>IFERROR(_xlfn.XLOOKUP($D155,'Modelling New'!$D:$D,'Modelling New'!$O:$O),"")</f>
        <v>0.86863362334721617</v>
      </c>
      <c r="AF155" s="249">
        <f>IFERROR(_xlfn.XLOOKUP($D155,'Modelling New'!$D:$D,'Modelling New'!W:W),"")</f>
        <v>0.17431048382491854</v>
      </c>
      <c r="AG155" s="249">
        <f>IFERROR(_xlfn.XLOOKUP($D155,'Modelling New'!$D:$D,'Modelling New'!$AE:$AE),"")</f>
        <v>0.995</v>
      </c>
      <c r="AH155" s="249">
        <f>IFERROR(_xlfn.XLOOKUP($D155,'Modelling New'!$D:$D,'Modelling New'!$AF:$AF),"")</f>
        <v>0.995</v>
      </c>
      <c r="AI155" s="240"/>
      <c r="AJ155" s="240"/>
      <c r="AK155" s="240"/>
      <c r="AL155" s="240"/>
      <c r="AM155" s="240"/>
      <c r="AN155" s="250"/>
      <c r="AO155" s="247"/>
      <c r="AP155" s="247"/>
      <c r="AQ155" s="247"/>
      <c r="AR155" s="239">
        <f>_xlfn.XLOOKUP($D155,'Modelling New'!$D:$D,'Modelling New'!$N:$N)</f>
        <v>194.4</v>
      </c>
      <c r="AS155" s="239" t="str">
        <f t="shared" si="18"/>
        <v/>
      </c>
    </row>
    <row r="156" spans="1:45">
      <c r="A156" s="238">
        <f t="shared" si="19"/>
        <v>45899</v>
      </c>
      <c r="B156" s="239">
        <f>YEAR(Daily_KPI[[#This Row],[Date]])+IF(MONTH(Daily_KPI[[#This Row],[Date]])&gt;=4,1,0)</f>
        <v>2026</v>
      </c>
      <c r="C156" s="240">
        <f>YEAR(Daily_KPI[[#This Row],[Date]])</f>
        <v>2025</v>
      </c>
      <c r="D156" s="241">
        <f>Daily_KPI[[#This Row],[Date]]-DAY(Daily_KPI[[#This Row],[Date]])+1</f>
        <v>45870</v>
      </c>
      <c r="E156" s="240">
        <f t="shared" si="15"/>
        <v>31</v>
      </c>
      <c r="F156" s="242" t="str">
        <f>IFERROR(_xlfn.XLOOKUP($A156,Input_Raw!$A:$A,Input_Raw!$GD:$GD),"")</f>
        <v/>
      </c>
      <c r="G156" s="243" t="str">
        <f>IFERROR(_xlfn.XLOOKUP($A156,Input_Raw!$A:$A,Input_Raw!EQ:EQ),"")</f>
        <v/>
      </c>
      <c r="H156" s="243" t="str">
        <f>IFERROR(_xlfn.XLOOKUP($A156,Input_Raw!$A:$A,Input_Raw!ER:ER),"")</f>
        <v/>
      </c>
      <c r="I156" s="243" t="str">
        <f>IFERROR(_xlfn.XLOOKUP($A156,Input_Raw!$A:$A,Input_Raw!EO:EO),"")</f>
        <v/>
      </c>
      <c r="J156" s="243" t="str">
        <f>IFERROR(_xlfn.XLOOKUP($A156,Input_Raw!$A:$A,Input_Raw!EP:EP),"")</f>
        <v/>
      </c>
      <c r="K156" s="243" t="str">
        <f>IFERROR(_xlfn.XLOOKUP($A156,Input_Raw!$A:$A,Input_Raw!$DR:$DR),"")</f>
        <v/>
      </c>
      <c r="L156" s="243" t="str">
        <f>IFERROR(_xlfn.XLOOKUP($A156,Input_Raw!$A:$A,Input_Raw!$DT:$DT),"")</f>
        <v/>
      </c>
      <c r="M156" s="243" t="str">
        <f>IFERROR(_xlfn.XLOOKUP($A156,Input_Raw!$A:$A,Input_Raw!$DZ:$DZ),"")</f>
        <v/>
      </c>
      <c r="N156" s="243" t="str">
        <f>IFERROR(_xlfn.XLOOKUP($A156,Input_Raw!$A:$A,Input_Raw!$EB:$EB),"")</f>
        <v/>
      </c>
      <c r="O156" s="244" t="str">
        <f>IFERROR(1-SUMIF(Plant_BD!$B:$B,$A156,Plant_BD!$AL:$AL)/($AA156+SUMIF(Plant_BD!$B:$B,$A156,Plant_BD!$AL:$AL)),"")</f>
        <v/>
      </c>
      <c r="P156" s="244"/>
      <c r="Q156" s="245"/>
      <c r="R156" s="244" t="str">
        <f>IFERROR(1-SUMIF(Grid_BD!$B:$B,$A156,Grid_BD!$W:$W)/($AA156+SUMIF(Grid_BD!$B:$B,$A156,Grid_BD!$W:$W)),"")</f>
        <v/>
      </c>
      <c r="S156" s="240"/>
      <c r="T156" s="245"/>
      <c r="U156" s="246" t="str">
        <f t="shared" si="16"/>
        <v/>
      </c>
      <c r="V156" s="246" t="str">
        <f>IFERROR(_xlfn.XLOOKUP($A156,Input_Raw!$A:$A,Input_Raw!$GL:$GL),"")</f>
        <v/>
      </c>
      <c r="W156" s="247" t="str">
        <f t="shared" si="17"/>
        <v/>
      </c>
      <c r="X156" s="239" t="str">
        <f>IFERROR(_xlfn.XLOOKUP($A156,Input_Raw!$A:$A,Input_Raw!$EN:$EN),"")</f>
        <v/>
      </c>
      <c r="Y156" s="239" t="str">
        <f>IFERROR(_xlfn.XLOOKUP($A156,Input_Raw!$A:$A,Input_Raw!GE:GE),"")</f>
        <v/>
      </c>
      <c r="Z156" s="239"/>
      <c r="AA156" s="239" t="str">
        <f>IFERROR(_xlfn.XLOOKUP($A156,Input_Raw!$A:$A,Input_Raw!$GF:$GF),"")</f>
        <v/>
      </c>
      <c r="AB156" s="239" t="str">
        <f>IFERROR(_xlfn.XLOOKUP($A156,Input_Raw!$A:$A,Input_Raw!GG:GG),"")</f>
        <v/>
      </c>
      <c r="AC156" s="248">
        <f>IFERROR(_xlfn.XLOOKUP($D156,'Modelling New'!$D:$D,'Modelling New'!P:P),"")</f>
        <v>4.8161290322580648</v>
      </c>
      <c r="AD156" s="239">
        <f>IFERROR(_xlfn.XLOOKUP($D156,'Modelling New'!$D:$D,'Modelling New'!$T:$T)*1000,"")</f>
        <v>813262.99333353993</v>
      </c>
      <c r="AE156" s="249">
        <f>IFERROR(_xlfn.XLOOKUP($D156,'Modelling New'!$D:$D,'Modelling New'!$O:$O),"")</f>
        <v>0.86863362334721617</v>
      </c>
      <c r="AF156" s="249">
        <f>IFERROR(_xlfn.XLOOKUP($D156,'Modelling New'!$D:$D,'Modelling New'!W:W),"")</f>
        <v>0.17431048382491854</v>
      </c>
      <c r="AG156" s="249">
        <f>IFERROR(_xlfn.XLOOKUP($D156,'Modelling New'!$D:$D,'Modelling New'!$AE:$AE),"")</f>
        <v>0.995</v>
      </c>
      <c r="AH156" s="249">
        <f>IFERROR(_xlfn.XLOOKUP($D156,'Modelling New'!$D:$D,'Modelling New'!$AF:$AF),"")</f>
        <v>0.995</v>
      </c>
      <c r="AI156" s="240"/>
      <c r="AJ156" s="240"/>
      <c r="AK156" s="240"/>
      <c r="AL156" s="240"/>
      <c r="AM156" s="240"/>
      <c r="AN156" s="250"/>
      <c r="AO156" s="247"/>
      <c r="AP156" s="247"/>
      <c r="AQ156" s="247"/>
      <c r="AR156" s="239">
        <f>_xlfn.XLOOKUP($D156,'Modelling New'!$D:$D,'Modelling New'!$N:$N)</f>
        <v>194.4</v>
      </c>
      <c r="AS156" s="239" t="str">
        <f t="shared" si="18"/>
        <v/>
      </c>
    </row>
    <row r="157" spans="1:45">
      <c r="A157" s="238">
        <f t="shared" si="19"/>
        <v>45900</v>
      </c>
      <c r="B157" s="239">
        <f>YEAR(Daily_KPI[[#This Row],[Date]])+IF(MONTH(Daily_KPI[[#This Row],[Date]])&gt;=4,1,0)</f>
        <v>2026</v>
      </c>
      <c r="C157" s="240">
        <f>YEAR(Daily_KPI[[#This Row],[Date]])</f>
        <v>2025</v>
      </c>
      <c r="D157" s="241">
        <f>Daily_KPI[[#This Row],[Date]]-DAY(Daily_KPI[[#This Row],[Date]])+1</f>
        <v>45870</v>
      </c>
      <c r="E157" s="240">
        <f t="shared" si="15"/>
        <v>31</v>
      </c>
      <c r="F157" s="242" t="str">
        <f>IFERROR(_xlfn.XLOOKUP($A157,Input_Raw!$A:$A,Input_Raw!$GD:$GD),"")</f>
        <v/>
      </c>
      <c r="G157" s="243" t="str">
        <f>IFERROR(_xlfn.XLOOKUP($A157,Input_Raw!$A:$A,Input_Raw!EQ:EQ),"")</f>
        <v/>
      </c>
      <c r="H157" s="243" t="str">
        <f>IFERROR(_xlfn.XLOOKUP($A157,Input_Raw!$A:$A,Input_Raw!ER:ER),"")</f>
        <v/>
      </c>
      <c r="I157" s="243" t="str">
        <f>IFERROR(_xlfn.XLOOKUP($A157,Input_Raw!$A:$A,Input_Raw!EO:EO),"")</f>
        <v/>
      </c>
      <c r="J157" s="243" t="str">
        <f>IFERROR(_xlfn.XLOOKUP($A157,Input_Raw!$A:$A,Input_Raw!EP:EP),"")</f>
        <v/>
      </c>
      <c r="K157" s="243" t="str">
        <f>IFERROR(_xlfn.XLOOKUP($A157,Input_Raw!$A:$A,Input_Raw!$DR:$DR),"")</f>
        <v/>
      </c>
      <c r="L157" s="243" t="str">
        <f>IFERROR(_xlfn.XLOOKUP($A157,Input_Raw!$A:$A,Input_Raw!$DT:$DT),"")</f>
        <v/>
      </c>
      <c r="M157" s="243" t="str">
        <f>IFERROR(_xlfn.XLOOKUP($A157,Input_Raw!$A:$A,Input_Raw!$DZ:$DZ),"")</f>
        <v/>
      </c>
      <c r="N157" s="243" t="str">
        <f>IFERROR(_xlfn.XLOOKUP($A157,Input_Raw!$A:$A,Input_Raw!$EB:$EB),"")</f>
        <v/>
      </c>
      <c r="O157" s="244" t="str">
        <f>IFERROR(1-SUMIF(Plant_BD!$B:$B,$A157,Plant_BD!$AL:$AL)/($AA157+SUMIF(Plant_BD!$B:$B,$A157,Plant_BD!$AL:$AL)),"")</f>
        <v/>
      </c>
      <c r="P157" s="244"/>
      <c r="Q157" s="245"/>
      <c r="R157" s="244" t="str">
        <f>IFERROR(1-SUMIF(Grid_BD!$B:$B,$A157,Grid_BD!$W:$W)/($AA157+SUMIF(Grid_BD!$B:$B,$A157,Grid_BD!$W:$W)),"")</f>
        <v/>
      </c>
      <c r="S157" s="240"/>
      <c r="T157" s="245"/>
      <c r="U157" s="246" t="str">
        <f t="shared" si="16"/>
        <v/>
      </c>
      <c r="V157" s="246" t="str">
        <f>IFERROR(_xlfn.XLOOKUP($A157,Input_Raw!$A:$A,Input_Raw!$GL:$GL),"")</f>
        <v/>
      </c>
      <c r="W157" s="247" t="str">
        <f t="shared" si="17"/>
        <v/>
      </c>
      <c r="X157" s="239" t="str">
        <f>IFERROR(_xlfn.XLOOKUP($A157,Input_Raw!$A:$A,Input_Raw!$EN:$EN),"")</f>
        <v/>
      </c>
      <c r="Y157" s="239" t="str">
        <f>IFERROR(_xlfn.XLOOKUP($A157,Input_Raw!$A:$A,Input_Raw!GE:GE),"")</f>
        <v/>
      </c>
      <c r="Z157" s="239"/>
      <c r="AA157" s="239" t="str">
        <f>IFERROR(_xlfn.XLOOKUP($A157,Input_Raw!$A:$A,Input_Raw!$GF:$GF),"")</f>
        <v/>
      </c>
      <c r="AB157" s="239" t="str">
        <f>IFERROR(_xlfn.XLOOKUP($A157,Input_Raw!$A:$A,Input_Raw!GG:GG),"")</f>
        <v/>
      </c>
      <c r="AC157" s="248">
        <f>IFERROR(_xlfn.XLOOKUP($D157,'Modelling New'!$D:$D,'Modelling New'!P:P),"")</f>
        <v>4.8161290322580648</v>
      </c>
      <c r="AD157" s="239">
        <f>IFERROR(_xlfn.XLOOKUP($D157,'Modelling New'!$D:$D,'Modelling New'!$T:$T)*1000,"")</f>
        <v>813262.99333353993</v>
      </c>
      <c r="AE157" s="249">
        <f>IFERROR(_xlfn.XLOOKUP($D157,'Modelling New'!$D:$D,'Modelling New'!$O:$O),"")</f>
        <v>0.86863362334721617</v>
      </c>
      <c r="AF157" s="249">
        <f>IFERROR(_xlfn.XLOOKUP($D157,'Modelling New'!$D:$D,'Modelling New'!W:W),"")</f>
        <v>0.17431048382491854</v>
      </c>
      <c r="AG157" s="249">
        <f>IFERROR(_xlfn.XLOOKUP($D157,'Modelling New'!$D:$D,'Modelling New'!$AE:$AE),"")</f>
        <v>0.995</v>
      </c>
      <c r="AH157" s="249">
        <f>IFERROR(_xlfn.XLOOKUP($D157,'Modelling New'!$D:$D,'Modelling New'!$AF:$AF),"")</f>
        <v>0.995</v>
      </c>
      <c r="AI157" s="240"/>
      <c r="AJ157" s="240"/>
      <c r="AK157" s="240"/>
      <c r="AL157" s="240"/>
      <c r="AM157" s="240"/>
      <c r="AN157" s="250"/>
      <c r="AO157" s="247"/>
      <c r="AP157" s="247"/>
      <c r="AQ157" s="247"/>
      <c r="AR157" s="239">
        <f>_xlfn.XLOOKUP($D157,'Modelling New'!$D:$D,'Modelling New'!$N:$N)</f>
        <v>194.4</v>
      </c>
      <c r="AS157" s="239" t="str">
        <f t="shared" si="18"/>
        <v/>
      </c>
    </row>
    <row r="158" spans="1:45">
      <c r="A158" s="238">
        <f t="shared" si="19"/>
        <v>45901</v>
      </c>
      <c r="B158" s="239">
        <f>YEAR(Daily_KPI[[#This Row],[Date]])+IF(MONTH(Daily_KPI[[#This Row],[Date]])&gt;=4,1,0)</f>
        <v>2026</v>
      </c>
      <c r="C158" s="240">
        <f>YEAR(Daily_KPI[[#This Row],[Date]])</f>
        <v>2025</v>
      </c>
      <c r="D158" s="241">
        <f>Daily_KPI[[#This Row],[Date]]-DAY(Daily_KPI[[#This Row],[Date]])+1</f>
        <v>45901</v>
      </c>
      <c r="E158" s="240">
        <f t="shared" si="15"/>
        <v>30</v>
      </c>
      <c r="F158" s="242" t="str">
        <f>IFERROR(_xlfn.XLOOKUP($A158,Input_Raw!$A:$A,Input_Raw!$GD:$GD),"")</f>
        <v/>
      </c>
      <c r="G158" s="243" t="str">
        <f>IFERROR(_xlfn.XLOOKUP($A158,Input_Raw!$A:$A,Input_Raw!EQ:EQ),"")</f>
        <v/>
      </c>
      <c r="H158" s="243" t="str">
        <f>IFERROR(_xlfn.XLOOKUP($A158,Input_Raw!$A:$A,Input_Raw!ER:ER),"")</f>
        <v/>
      </c>
      <c r="I158" s="243" t="str">
        <f>IFERROR(_xlfn.XLOOKUP($A158,Input_Raw!$A:$A,Input_Raw!EO:EO),"")</f>
        <v/>
      </c>
      <c r="J158" s="243" t="str">
        <f>IFERROR(_xlfn.XLOOKUP($A158,Input_Raw!$A:$A,Input_Raw!EP:EP),"")</f>
        <v/>
      </c>
      <c r="K158" s="243" t="str">
        <f>IFERROR(_xlfn.XLOOKUP($A158,Input_Raw!$A:$A,Input_Raw!$DR:$DR),"")</f>
        <v/>
      </c>
      <c r="L158" s="243" t="str">
        <f>IFERROR(_xlfn.XLOOKUP($A158,Input_Raw!$A:$A,Input_Raw!$DT:$DT),"")</f>
        <v/>
      </c>
      <c r="M158" s="243" t="str">
        <f>IFERROR(_xlfn.XLOOKUP($A158,Input_Raw!$A:$A,Input_Raw!$DZ:$DZ),"")</f>
        <v/>
      </c>
      <c r="N158" s="243" t="str">
        <f>IFERROR(_xlfn.XLOOKUP($A158,Input_Raw!$A:$A,Input_Raw!$EB:$EB),"")</f>
        <v/>
      </c>
      <c r="O158" s="244" t="str">
        <f>IFERROR(1-SUMIF(Plant_BD!$B:$B,$A158,Plant_BD!$AL:$AL)/($AA158+SUMIF(Plant_BD!$B:$B,$A158,Plant_BD!$AL:$AL)),"")</f>
        <v/>
      </c>
      <c r="P158" s="244"/>
      <c r="Q158" s="245"/>
      <c r="R158" s="244" t="str">
        <f>IFERROR(1-SUMIF(Grid_BD!$B:$B,$A158,Grid_BD!$W:$W)/($AA158+SUMIF(Grid_BD!$B:$B,$A158,Grid_BD!$W:$W)),"")</f>
        <v/>
      </c>
      <c r="S158" s="240"/>
      <c r="T158" s="245"/>
      <c r="U158" s="246" t="str">
        <f t="shared" si="16"/>
        <v/>
      </c>
      <c r="V158" s="246" t="str">
        <f>IFERROR(_xlfn.XLOOKUP($A158,Input_Raw!$A:$A,Input_Raw!$GL:$GL),"")</f>
        <v/>
      </c>
      <c r="W158" s="247" t="str">
        <f t="shared" si="17"/>
        <v/>
      </c>
      <c r="X158" s="239" t="str">
        <f>IFERROR(_xlfn.XLOOKUP($A158,Input_Raw!$A:$A,Input_Raw!$EN:$EN),"")</f>
        <v/>
      </c>
      <c r="Y158" s="239" t="str">
        <f>IFERROR(_xlfn.XLOOKUP($A158,Input_Raw!$A:$A,Input_Raw!GE:GE),"")</f>
        <v/>
      </c>
      <c r="Z158" s="239"/>
      <c r="AA158" s="239" t="str">
        <f>IFERROR(_xlfn.XLOOKUP($A158,Input_Raw!$A:$A,Input_Raw!$GF:$GF),"")</f>
        <v/>
      </c>
      <c r="AB158" s="239" t="str">
        <f>IFERROR(_xlfn.XLOOKUP($A158,Input_Raw!$A:$A,Input_Raw!GG:GG),"")</f>
        <v/>
      </c>
      <c r="AC158" s="248">
        <f>IFERROR(_xlfn.XLOOKUP($D158,'Modelling New'!$D:$D,'Modelling New'!P:P),"")</f>
        <v>5.2399999999999993</v>
      </c>
      <c r="AD158" s="239">
        <f>IFERROR(_xlfn.XLOOKUP($D158,'Modelling New'!$D:$D,'Modelling New'!$T:$T)*1000,"")</f>
        <v>854032.19549794961</v>
      </c>
      <c r="AE158" s="249">
        <f>IFERROR(_xlfn.XLOOKUP($D158,'Modelling New'!$D:$D,'Modelling New'!$O:$O),"")</f>
        <v>0.83839116983353512</v>
      </c>
      <c r="AF158" s="249">
        <f>IFERROR(_xlfn.XLOOKUP($D158,'Modelling New'!$D:$D,'Modelling New'!W:W),"")</f>
        <v>0.18304873874698849</v>
      </c>
      <c r="AG158" s="249">
        <f>IFERROR(_xlfn.XLOOKUP($D158,'Modelling New'!$D:$D,'Modelling New'!$AE:$AE),"")</f>
        <v>0.995</v>
      </c>
      <c r="AH158" s="249">
        <f>IFERROR(_xlfn.XLOOKUP($D158,'Modelling New'!$D:$D,'Modelling New'!$AF:$AF),"")</f>
        <v>0.995</v>
      </c>
      <c r="AI158" s="240"/>
      <c r="AJ158" s="240"/>
      <c r="AK158" s="240"/>
      <c r="AL158" s="240"/>
      <c r="AM158" s="240"/>
      <c r="AN158" s="250"/>
      <c r="AO158" s="247"/>
      <c r="AP158" s="247"/>
      <c r="AQ158" s="247"/>
      <c r="AR158" s="239">
        <f>_xlfn.XLOOKUP($D158,'Modelling New'!$D:$D,'Modelling New'!$N:$N)</f>
        <v>194.4</v>
      </c>
      <c r="AS158" s="239" t="str">
        <f t="shared" si="18"/>
        <v/>
      </c>
    </row>
    <row r="159" spans="1:45">
      <c r="A159" s="238">
        <f t="shared" si="19"/>
        <v>45902</v>
      </c>
      <c r="B159" s="239">
        <f>YEAR(Daily_KPI[[#This Row],[Date]])+IF(MONTH(Daily_KPI[[#This Row],[Date]])&gt;=4,1,0)</f>
        <v>2026</v>
      </c>
      <c r="C159" s="240">
        <f>YEAR(Daily_KPI[[#This Row],[Date]])</f>
        <v>2025</v>
      </c>
      <c r="D159" s="241">
        <f>Daily_KPI[[#This Row],[Date]]-DAY(Daily_KPI[[#This Row],[Date]])+1</f>
        <v>45901</v>
      </c>
      <c r="E159" s="240">
        <f t="shared" si="15"/>
        <v>30</v>
      </c>
      <c r="F159" s="242" t="str">
        <f>IFERROR(_xlfn.XLOOKUP($A159,Input_Raw!$A:$A,Input_Raw!$GD:$GD),"")</f>
        <v/>
      </c>
      <c r="G159" s="243" t="str">
        <f>IFERROR(_xlfn.XLOOKUP($A159,Input_Raw!$A:$A,Input_Raw!EQ:EQ),"")</f>
        <v/>
      </c>
      <c r="H159" s="243" t="str">
        <f>IFERROR(_xlfn.XLOOKUP($A159,Input_Raw!$A:$A,Input_Raw!ER:ER),"")</f>
        <v/>
      </c>
      <c r="I159" s="243" t="str">
        <f>IFERROR(_xlfn.XLOOKUP($A159,Input_Raw!$A:$A,Input_Raw!EO:EO),"")</f>
        <v/>
      </c>
      <c r="J159" s="243" t="str">
        <f>IFERROR(_xlfn.XLOOKUP($A159,Input_Raw!$A:$A,Input_Raw!EP:EP),"")</f>
        <v/>
      </c>
      <c r="K159" s="243" t="str">
        <f>IFERROR(_xlfn.XLOOKUP($A159,Input_Raw!$A:$A,Input_Raw!$DR:$DR),"")</f>
        <v/>
      </c>
      <c r="L159" s="243" t="str">
        <f>IFERROR(_xlfn.XLOOKUP($A159,Input_Raw!$A:$A,Input_Raw!$DT:$DT),"")</f>
        <v/>
      </c>
      <c r="M159" s="243" t="str">
        <f>IFERROR(_xlfn.XLOOKUP($A159,Input_Raw!$A:$A,Input_Raw!$DZ:$DZ),"")</f>
        <v/>
      </c>
      <c r="N159" s="243" t="str">
        <f>IFERROR(_xlfn.XLOOKUP($A159,Input_Raw!$A:$A,Input_Raw!$EB:$EB),"")</f>
        <v/>
      </c>
      <c r="O159" s="244" t="str">
        <f>IFERROR(1-SUMIF(Plant_BD!$B:$B,$A159,Plant_BD!$AL:$AL)/($AA159+SUMIF(Plant_BD!$B:$B,$A159,Plant_BD!$AL:$AL)),"")</f>
        <v/>
      </c>
      <c r="P159" s="244"/>
      <c r="Q159" s="245"/>
      <c r="R159" s="244" t="str">
        <f>IFERROR(1-SUMIF(Grid_BD!$B:$B,$A159,Grid_BD!$W:$W)/($AA159+SUMIF(Grid_BD!$B:$B,$A159,Grid_BD!$W:$W)),"")</f>
        <v/>
      </c>
      <c r="S159" s="240"/>
      <c r="T159" s="245"/>
      <c r="U159" s="246" t="str">
        <f t="shared" si="16"/>
        <v/>
      </c>
      <c r="V159" s="246" t="str">
        <f>IFERROR(_xlfn.XLOOKUP($A159,Input_Raw!$A:$A,Input_Raw!$GL:$GL),"")</f>
        <v/>
      </c>
      <c r="W159" s="247" t="str">
        <f t="shared" si="17"/>
        <v/>
      </c>
      <c r="X159" s="239" t="str">
        <f>IFERROR(_xlfn.XLOOKUP($A159,Input_Raw!$A:$A,Input_Raw!$EN:$EN),"")</f>
        <v/>
      </c>
      <c r="Y159" s="239" t="str">
        <f>IFERROR(_xlfn.XLOOKUP($A159,Input_Raw!$A:$A,Input_Raw!GE:GE),"")</f>
        <v/>
      </c>
      <c r="Z159" s="239"/>
      <c r="AA159" s="239" t="str">
        <f>IFERROR(_xlfn.XLOOKUP($A159,Input_Raw!$A:$A,Input_Raw!$GF:$GF),"")</f>
        <v/>
      </c>
      <c r="AB159" s="239" t="str">
        <f>IFERROR(_xlfn.XLOOKUP($A159,Input_Raw!$A:$A,Input_Raw!GG:GG),"")</f>
        <v/>
      </c>
      <c r="AC159" s="248">
        <f>IFERROR(_xlfn.XLOOKUP($D159,'Modelling New'!$D:$D,'Modelling New'!P:P),"")</f>
        <v>5.2399999999999993</v>
      </c>
      <c r="AD159" s="239">
        <f>IFERROR(_xlfn.XLOOKUP($D159,'Modelling New'!$D:$D,'Modelling New'!$T:$T)*1000,"")</f>
        <v>854032.19549794961</v>
      </c>
      <c r="AE159" s="249">
        <f>IFERROR(_xlfn.XLOOKUP($D159,'Modelling New'!$D:$D,'Modelling New'!$O:$O),"")</f>
        <v>0.83839116983353512</v>
      </c>
      <c r="AF159" s="249">
        <f>IFERROR(_xlfn.XLOOKUP($D159,'Modelling New'!$D:$D,'Modelling New'!W:W),"")</f>
        <v>0.18304873874698849</v>
      </c>
      <c r="AG159" s="249">
        <f>IFERROR(_xlfn.XLOOKUP($D159,'Modelling New'!$D:$D,'Modelling New'!$AE:$AE),"")</f>
        <v>0.995</v>
      </c>
      <c r="AH159" s="249">
        <f>IFERROR(_xlfn.XLOOKUP($D159,'Modelling New'!$D:$D,'Modelling New'!$AF:$AF),"")</f>
        <v>0.995</v>
      </c>
      <c r="AI159" s="240"/>
      <c r="AJ159" s="240"/>
      <c r="AK159" s="240"/>
      <c r="AL159" s="240"/>
      <c r="AM159" s="240"/>
      <c r="AN159" s="250"/>
      <c r="AO159" s="247"/>
      <c r="AP159" s="247"/>
      <c r="AQ159" s="247"/>
      <c r="AR159" s="239">
        <f>_xlfn.XLOOKUP($D159,'Modelling New'!$D:$D,'Modelling New'!$N:$N)</f>
        <v>194.4</v>
      </c>
      <c r="AS159" s="239" t="str">
        <f t="shared" si="18"/>
        <v/>
      </c>
    </row>
    <row r="160" spans="1:45">
      <c r="A160" s="238">
        <f t="shared" si="19"/>
        <v>45903</v>
      </c>
      <c r="B160" s="239">
        <f>YEAR(Daily_KPI[[#This Row],[Date]])+IF(MONTH(Daily_KPI[[#This Row],[Date]])&gt;=4,1,0)</f>
        <v>2026</v>
      </c>
      <c r="C160" s="240">
        <f>YEAR(Daily_KPI[[#This Row],[Date]])</f>
        <v>2025</v>
      </c>
      <c r="D160" s="241">
        <f>Daily_KPI[[#This Row],[Date]]-DAY(Daily_KPI[[#This Row],[Date]])+1</f>
        <v>45901</v>
      </c>
      <c r="E160" s="240">
        <f t="shared" si="15"/>
        <v>30</v>
      </c>
      <c r="F160" s="242" t="str">
        <f>IFERROR(_xlfn.XLOOKUP($A160,Input_Raw!$A:$A,Input_Raw!$GD:$GD),"")</f>
        <v/>
      </c>
      <c r="G160" s="243" t="str">
        <f>IFERROR(_xlfn.XLOOKUP($A160,Input_Raw!$A:$A,Input_Raw!EQ:EQ),"")</f>
        <v/>
      </c>
      <c r="H160" s="243" t="str">
        <f>IFERROR(_xlfn.XLOOKUP($A160,Input_Raw!$A:$A,Input_Raw!ER:ER),"")</f>
        <v/>
      </c>
      <c r="I160" s="243" t="str">
        <f>IFERROR(_xlfn.XLOOKUP($A160,Input_Raw!$A:$A,Input_Raw!EO:EO),"")</f>
        <v/>
      </c>
      <c r="J160" s="243" t="str">
        <f>IFERROR(_xlfn.XLOOKUP($A160,Input_Raw!$A:$A,Input_Raw!EP:EP),"")</f>
        <v/>
      </c>
      <c r="K160" s="243" t="str">
        <f>IFERROR(_xlfn.XLOOKUP($A160,Input_Raw!$A:$A,Input_Raw!$DR:$DR),"")</f>
        <v/>
      </c>
      <c r="L160" s="243" t="str">
        <f>IFERROR(_xlfn.XLOOKUP($A160,Input_Raw!$A:$A,Input_Raw!$DT:$DT),"")</f>
        <v/>
      </c>
      <c r="M160" s="243" t="str">
        <f>IFERROR(_xlfn.XLOOKUP($A160,Input_Raw!$A:$A,Input_Raw!$DZ:$DZ),"")</f>
        <v/>
      </c>
      <c r="N160" s="243" t="str">
        <f>IFERROR(_xlfn.XLOOKUP($A160,Input_Raw!$A:$A,Input_Raw!$EB:$EB),"")</f>
        <v/>
      </c>
      <c r="O160" s="244" t="str">
        <f>IFERROR(1-SUMIF(Plant_BD!$B:$B,$A160,Plant_BD!$AL:$AL)/($AA160+SUMIF(Plant_BD!$B:$B,$A160,Plant_BD!$AL:$AL)),"")</f>
        <v/>
      </c>
      <c r="P160" s="244"/>
      <c r="Q160" s="245"/>
      <c r="R160" s="244" t="str">
        <f>IFERROR(1-SUMIF(Grid_BD!$B:$B,$A160,Grid_BD!$W:$W)/($AA160+SUMIF(Grid_BD!$B:$B,$A160,Grid_BD!$W:$W)),"")</f>
        <v/>
      </c>
      <c r="S160" s="240"/>
      <c r="T160" s="245"/>
      <c r="U160" s="246" t="str">
        <f t="shared" si="16"/>
        <v/>
      </c>
      <c r="V160" s="246" t="str">
        <f>IFERROR(_xlfn.XLOOKUP($A160,Input_Raw!$A:$A,Input_Raw!$GL:$GL),"")</f>
        <v/>
      </c>
      <c r="W160" s="247" t="str">
        <f t="shared" si="17"/>
        <v/>
      </c>
      <c r="X160" s="239" t="str">
        <f>IFERROR(_xlfn.XLOOKUP($A160,Input_Raw!$A:$A,Input_Raw!$EN:$EN),"")</f>
        <v/>
      </c>
      <c r="Y160" s="239" t="str">
        <f>IFERROR(_xlfn.XLOOKUP($A160,Input_Raw!$A:$A,Input_Raw!GE:GE),"")</f>
        <v/>
      </c>
      <c r="Z160" s="239"/>
      <c r="AA160" s="239" t="str">
        <f>IFERROR(_xlfn.XLOOKUP($A160,Input_Raw!$A:$A,Input_Raw!$GF:$GF),"")</f>
        <v/>
      </c>
      <c r="AB160" s="239" t="str">
        <f>IFERROR(_xlfn.XLOOKUP($A160,Input_Raw!$A:$A,Input_Raw!GG:GG),"")</f>
        <v/>
      </c>
      <c r="AC160" s="248">
        <f>IFERROR(_xlfn.XLOOKUP($D160,'Modelling New'!$D:$D,'Modelling New'!P:P),"")</f>
        <v>5.2399999999999993</v>
      </c>
      <c r="AD160" s="239">
        <f>IFERROR(_xlfn.XLOOKUP($D160,'Modelling New'!$D:$D,'Modelling New'!$T:$T)*1000,"")</f>
        <v>854032.19549794961</v>
      </c>
      <c r="AE160" s="249">
        <f>IFERROR(_xlfn.XLOOKUP($D160,'Modelling New'!$D:$D,'Modelling New'!$O:$O),"")</f>
        <v>0.83839116983353512</v>
      </c>
      <c r="AF160" s="249">
        <f>IFERROR(_xlfn.XLOOKUP($D160,'Modelling New'!$D:$D,'Modelling New'!W:W),"")</f>
        <v>0.18304873874698849</v>
      </c>
      <c r="AG160" s="249">
        <f>IFERROR(_xlfn.XLOOKUP($D160,'Modelling New'!$D:$D,'Modelling New'!$AE:$AE),"")</f>
        <v>0.995</v>
      </c>
      <c r="AH160" s="249">
        <f>IFERROR(_xlfn.XLOOKUP($D160,'Modelling New'!$D:$D,'Modelling New'!$AF:$AF),"")</f>
        <v>0.995</v>
      </c>
      <c r="AI160" s="240"/>
      <c r="AJ160" s="240"/>
      <c r="AK160" s="240"/>
      <c r="AL160" s="240"/>
      <c r="AM160" s="240"/>
      <c r="AN160" s="250"/>
      <c r="AO160" s="247"/>
      <c r="AP160" s="247"/>
      <c r="AQ160" s="247"/>
      <c r="AR160" s="239">
        <f>_xlfn.XLOOKUP($D160,'Modelling New'!$D:$D,'Modelling New'!$N:$N)</f>
        <v>194.4</v>
      </c>
      <c r="AS160" s="239" t="str">
        <f t="shared" si="18"/>
        <v/>
      </c>
    </row>
    <row r="161" spans="1:45">
      <c r="A161" s="238">
        <f t="shared" si="19"/>
        <v>45904</v>
      </c>
      <c r="B161" s="239">
        <f>YEAR(Daily_KPI[[#This Row],[Date]])+IF(MONTH(Daily_KPI[[#This Row],[Date]])&gt;=4,1,0)</f>
        <v>2026</v>
      </c>
      <c r="C161" s="240">
        <f>YEAR(Daily_KPI[[#This Row],[Date]])</f>
        <v>2025</v>
      </c>
      <c r="D161" s="241">
        <f>Daily_KPI[[#This Row],[Date]]-DAY(Daily_KPI[[#This Row],[Date]])+1</f>
        <v>45901</v>
      </c>
      <c r="E161" s="240">
        <f t="shared" si="15"/>
        <v>30</v>
      </c>
      <c r="F161" s="242" t="str">
        <f>IFERROR(_xlfn.XLOOKUP($A161,Input_Raw!$A:$A,Input_Raw!$GD:$GD),"")</f>
        <v/>
      </c>
      <c r="G161" s="243" t="str">
        <f>IFERROR(_xlfn.XLOOKUP($A161,Input_Raw!$A:$A,Input_Raw!EQ:EQ),"")</f>
        <v/>
      </c>
      <c r="H161" s="243" t="str">
        <f>IFERROR(_xlfn.XLOOKUP($A161,Input_Raw!$A:$A,Input_Raw!ER:ER),"")</f>
        <v/>
      </c>
      <c r="I161" s="243" t="str">
        <f>IFERROR(_xlfn.XLOOKUP($A161,Input_Raw!$A:$A,Input_Raw!EO:EO),"")</f>
        <v/>
      </c>
      <c r="J161" s="243" t="str">
        <f>IFERROR(_xlfn.XLOOKUP($A161,Input_Raw!$A:$A,Input_Raw!EP:EP),"")</f>
        <v/>
      </c>
      <c r="K161" s="243" t="str">
        <f>IFERROR(_xlfn.XLOOKUP($A161,Input_Raw!$A:$A,Input_Raw!$DR:$DR),"")</f>
        <v/>
      </c>
      <c r="L161" s="243" t="str">
        <f>IFERROR(_xlfn.XLOOKUP($A161,Input_Raw!$A:$A,Input_Raw!$DT:$DT),"")</f>
        <v/>
      </c>
      <c r="M161" s="243" t="str">
        <f>IFERROR(_xlfn.XLOOKUP($A161,Input_Raw!$A:$A,Input_Raw!$DZ:$DZ),"")</f>
        <v/>
      </c>
      <c r="N161" s="243" t="str">
        <f>IFERROR(_xlfn.XLOOKUP($A161,Input_Raw!$A:$A,Input_Raw!$EB:$EB),"")</f>
        <v/>
      </c>
      <c r="O161" s="244" t="str">
        <f>IFERROR(1-SUMIF(Plant_BD!$B:$B,$A161,Plant_BD!$AL:$AL)/($AA161+SUMIF(Plant_BD!$B:$B,$A161,Plant_BD!$AL:$AL)),"")</f>
        <v/>
      </c>
      <c r="P161" s="244"/>
      <c r="Q161" s="245"/>
      <c r="R161" s="244" t="str">
        <f>IFERROR(1-SUMIF(Grid_BD!$B:$B,$A161,Grid_BD!$W:$W)/($AA161+SUMIF(Grid_BD!$B:$B,$A161,Grid_BD!$W:$W)),"")</f>
        <v/>
      </c>
      <c r="S161" s="240"/>
      <c r="T161" s="245"/>
      <c r="U161" s="246" t="str">
        <f t="shared" si="16"/>
        <v/>
      </c>
      <c r="V161" s="246" t="str">
        <f>IFERROR(_xlfn.XLOOKUP($A161,Input_Raw!$A:$A,Input_Raw!$GL:$GL),"")</f>
        <v/>
      </c>
      <c r="W161" s="247" t="str">
        <f t="shared" si="17"/>
        <v/>
      </c>
      <c r="X161" s="239" t="str">
        <f>IFERROR(_xlfn.XLOOKUP($A161,Input_Raw!$A:$A,Input_Raw!$EN:$EN),"")</f>
        <v/>
      </c>
      <c r="Y161" s="239" t="str">
        <f>IFERROR(_xlfn.XLOOKUP($A161,Input_Raw!$A:$A,Input_Raw!GE:GE),"")</f>
        <v/>
      </c>
      <c r="Z161" s="239"/>
      <c r="AA161" s="239" t="str">
        <f>IFERROR(_xlfn.XLOOKUP($A161,Input_Raw!$A:$A,Input_Raw!$GF:$GF),"")</f>
        <v/>
      </c>
      <c r="AB161" s="239" t="str">
        <f>IFERROR(_xlfn.XLOOKUP($A161,Input_Raw!$A:$A,Input_Raw!GG:GG),"")</f>
        <v/>
      </c>
      <c r="AC161" s="248">
        <f>IFERROR(_xlfn.XLOOKUP($D161,'Modelling New'!$D:$D,'Modelling New'!P:P),"")</f>
        <v>5.2399999999999993</v>
      </c>
      <c r="AD161" s="239">
        <f>IFERROR(_xlfn.XLOOKUP($D161,'Modelling New'!$D:$D,'Modelling New'!$T:$T)*1000,"")</f>
        <v>854032.19549794961</v>
      </c>
      <c r="AE161" s="249">
        <f>IFERROR(_xlfn.XLOOKUP($D161,'Modelling New'!$D:$D,'Modelling New'!$O:$O),"")</f>
        <v>0.83839116983353512</v>
      </c>
      <c r="AF161" s="249">
        <f>IFERROR(_xlfn.XLOOKUP($D161,'Modelling New'!$D:$D,'Modelling New'!W:W),"")</f>
        <v>0.18304873874698849</v>
      </c>
      <c r="AG161" s="249">
        <f>IFERROR(_xlfn.XLOOKUP($D161,'Modelling New'!$D:$D,'Modelling New'!$AE:$AE),"")</f>
        <v>0.995</v>
      </c>
      <c r="AH161" s="249">
        <f>IFERROR(_xlfn.XLOOKUP($D161,'Modelling New'!$D:$D,'Modelling New'!$AF:$AF),"")</f>
        <v>0.995</v>
      </c>
      <c r="AI161" s="240"/>
      <c r="AJ161" s="240"/>
      <c r="AK161" s="240"/>
      <c r="AL161" s="240"/>
      <c r="AM161" s="240"/>
      <c r="AN161" s="250"/>
      <c r="AO161" s="247"/>
      <c r="AP161" s="247"/>
      <c r="AQ161" s="247"/>
      <c r="AR161" s="239">
        <f>_xlfn.XLOOKUP($D161,'Modelling New'!$D:$D,'Modelling New'!$N:$N)</f>
        <v>194.4</v>
      </c>
      <c r="AS161" s="239" t="str">
        <f t="shared" si="18"/>
        <v/>
      </c>
    </row>
    <row r="162" spans="1:45">
      <c r="A162" s="238">
        <f t="shared" si="19"/>
        <v>45905</v>
      </c>
      <c r="B162" s="239">
        <f>YEAR(Daily_KPI[[#This Row],[Date]])+IF(MONTH(Daily_KPI[[#This Row],[Date]])&gt;=4,1,0)</f>
        <v>2026</v>
      </c>
      <c r="C162" s="240">
        <f>YEAR(Daily_KPI[[#This Row],[Date]])</f>
        <v>2025</v>
      </c>
      <c r="D162" s="241">
        <f>Daily_KPI[[#This Row],[Date]]-DAY(Daily_KPI[[#This Row],[Date]])+1</f>
        <v>45901</v>
      </c>
      <c r="E162" s="240">
        <f t="shared" si="15"/>
        <v>30</v>
      </c>
      <c r="F162" s="242" t="str">
        <f>IFERROR(_xlfn.XLOOKUP($A162,Input_Raw!$A:$A,Input_Raw!$GD:$GD),"")</f>
        <v/>
      </c>
      <c r="G162" s="243" t="str">
        <f>IFERROR(_xlfn.XLOOKUP($A162,Input_Raw!$A:$A,Input_Raw!EQ:EQ),"")</f>
        <v/>
      </c>
      <c r="H162" s="243" t="str">
        <f>IFERROR(_xlfn.XLOOKUP($A162,Input_Raw!$A:$A,Input_Raw!ER:ER),"")</f>
        <v/>
      </c>
      <c r="I162" s="243" t="str">
        <f>IFERROR(_xlfn.XLOOKUP($A162,Input_Raw!$A:$A,Input_Raw!EO:EO),"")</f>
        <v/>
      </c>
      <c r="J162" s="243" t="str">
        <f>IFERROR(_xlfn.XLOOKUP($A162,Input_Raw!$A:$A,Input_Raw!EP:EP),"")</f>
        <v/>
      </c>
      <c r="K162" s="243" t="str">
        <f>IFERROR(_xlfn.XLOOKUP($A162,Input_Raw!$A:$A,Input_Raw!$DR:$DR),"")</f>
        <v/>
      </c>
      <c r="L162" s="243" t="str">
        <f>IFERROR(_xlfn.XLOOKUP($A162,Input_Raw!$A:$A,Input_Raw!$DT:$DT),"")</f>
        <v/>
      </c>
      <c r="M162" s="243" t="str">
        <f>IFERROR(_xlfn.XLOOKUP($A162,Input_Raw!$A:$A,Input_Raw!$DZ:$DZ),"")</f>
        <v/>
      </c>
      <c r="N162" s="243" t="str">
        <f>IFERROR(_xlfn.XLOOKUP($A162,Input_Raw!$A:$A,Input_Raw!$EB:$EB),"")</f>
        <v/>
      </c>
      <c r="O162" s="244" t="str">
        <f>IFERROR(1-SUMIF(Plant_BD!$B:$B,$A162,Plant_BD!$AL:$AL)/($AA162+SUMIF(Plant_BD!$B:$B,$A162,Plant_BD!$AL:$AL)),"")</f>
        <v/>
      </c>
      <c r="P162" s="244"/>
      <c r="Q162" s="245"/>
      <c r="R162" s="244" t="str">
        <f>IFERROR(1-SUMIF(Grid_BD!$B:$B,$A162,Grid_BD!$W:$W)/($AA162+SUMIF(Grid_BD!$B:$B,$A162,Grid_BD!$W:$W)),"")</f>
        <v/>
      </c>
      <c r="S162" s="240"/>
      <c r="T162" s="245"/>
      <c r="U162" s="246" t="str">
        <f t="shared" si="16"/>
        <v/>
      </c>
      <c r="V162" s="246" t="str">
        <f>IFERROR(_xlfn.XLOOKUP($A162,Input_Raw!$A:$A,Input_Raw!$GL:$GL),"")</f>
        <v/>
      </c>
      <c r="W162" s="247" t="str">
        <f t="shared" si="17"/>
        <v/>
      </c>
      <c r="X162" s="239" t="str">
        <f>IFERROR(_xlfn.XLOOKUP($A162,Input_Raw!$A:$A,Input_Raw!$EN:$EN),"")</f>
        <v/>
      </c>
      <c r="Y162" s="239" t="str">
        <f>IFERROR(_xlfn.XLOOKUP($A162,Input_Raw!$A:$A,Input_Raw!GE:GE),"")</f>
        <v/>
      </c>
      <c r="Z162" s="239"/>
      <c r="AA162" s="239" t="str">
        <f>IFERROR(_xlfn.XLOOKUP($A162,Input_Raw!$A:$A,Input_Raw!$GF:$GF),"")</f>
        <v/>
      </c>
      <c r="AB162" s="239" t="str">
        <f>IFERROR(_xlfn.XLOOKUP($A162,Input_Raw!$A:$A,Input_Raw!GG:GG),"")</f>
        <v/>
      </c>
      <c r="AC162" s="248">
        <f>IFERROR(_xlfn.XLOOKUP($D162,'Modelling New'!$D:$D,'Modelling New'!P:P),"")</f>
        <v>5.2399999999999993</v>
      </c>
      <c r="AD162" s="239">
        <f>IFERROR(_xlfn.XLOOKUP($D162,'Modelling New'!$D:$D,'Modelling New'!$T:$T)*1000,"")</f>
        <v>854032.19549794961</v>
      </c>
      <c r="AE162" s="249">
        <f>IFERROR(_xlfn.XLOOKUP($D162,'Modelling New'!$D:$D,'Modelling New'!$O:$O),"")</f>
        <v>0.83839116983353512</v>
      </c>
      <c r="AF162" s="249">
        <f>IFERROR(_xlfn.XLOOKUP($D162,'Modelling New'!$D:$D,'Modelling New'!W:W),"")</f>
        <v>0.18304873874698849</v>
      </c>
      <c r="AG162" s="249">
        <f>IFERROR(_xlfn.XLOOKUP($D162,'Modelling New'!$D:$D,'Modelling New'!$AE:$AE),"")</f>
        <v>0.995</v>
      </c>
      <c r="AH162" s="249">
        <f>IFERROR(_xlfn.XLOOKUP($D162,'Modelling New'!$D:$D,'Modelling New'!$AF:$AF),"")</f>
        <v>0.995</v>
      </c>
      <c r="AI162" s="240"/>
      <c r="AJ162" s="240"/>
      <c r="AK162" s="240"/>
      <c r="AL162" s="240"/>
      <c r="AM162" s="240"/>
      <c r="AN162" s="250"/>
      <c r="AO162" s="247"/>
      <c r="AP162" s="247"/>
      <c r="AQ162" s="247"/>
      <c r="AR162" s="239">
        <f>_xlfn.XLOOKUP($D162,'Modelling New'!$D:$D,'Modelling New'!$N:$N)</f>
        <v>194.4</v>
      </c>
      <c r="AS162" s="239" t="str">
        <f t="shared" si="18"/>
        <v/>
      </c>
    </row>
    <row r="163" spans="1:45">
      <c r="A163" s="238">
        <f t="shared" si="19"/>
        <v>45906</v>
      </c>
      <c r="B163" s="239">
        <f>YEAR(Daily_KPI[[#This Row],[Date]])+IF(MONTH(Daily_KPI[[#This Row],[Date]])&gt;=4,1,0)</f>
        <v>2026</v>
      </c>
      <c r="C163" s="240">
        <f>YEAR(Daily_KPI[[#This Row],[Date]])</f>
        <v>2025</v>
      </c>
      <c r="D163" s="241">
        <f>Daily_KPI[[#This Row],[Date]]-DAY(Daily_KPI[[#This Row],[Date]])+1</f>
        <v>45901</v>
      </c>
      <c r="E163" s="240">
        <f t="shared" si="15"/>
        <v>30</v>
      </c>
      <c r="F163" s="242" t="str">
        <f>IFERROR(_xlfn.XLOOKUP($A163,Input_Raw!$A:$A,Input_Raw!$GD:$GD),"")</f>
        <v/>
      </c>
      <c r="G163" s="243" t="str">
        <f>IFERROR(_xlfn.XLOOKUP($A163,Input_Raw!$A:$A,Input_Raw!EQ:EQ),"")</f>
        <v/>
      </c>
      <c r="H163" s="243" t="str">
        <f>IFERROR(_xlfn.XLOOKUP($A163,Input_Raw!$A:$A,Input_Raw!ER:ER),"")</f>
        <v/>
      </c>
      <c r="I163" s="243" t="str">
        <f>IFERROR(_xlfn.XLOOKUP($A163,Input_Raw!$A:$A,Input_Raw!EO:EO),"")</f>
        <v/>
      </c>
      <c r="J163" s="243" t="str">
        <f>IFERROR(_xlfn.XLOOKUP($A163,Input_Raw!$A:$A,Input_Raw!EP:EP),"")</f>
        <v/>
      </c>
      <c r="K163" s="243" t="str">
        <f>IFERROR(_xlfn.XLOOKUP($A163,Input_Raw!$A:$A,Input_Raw!$DR:$DR),"")</f>
        <v/>
      </c>
      <c r="L163" s="243" t="str">
        <f>IFERROR(_xlfn.XLOOKUP($A163,Input_Raw!$A:$A,Input_Raw!$DT:$DT),"")</f>
        <v/>
      </c>
      <c r="M163" s="243" t="str">
        <f>IFERROR(_xlfn.XLOOKUP($A163,Input_Raw!$A:$A,Input_Raw!$DZ:$DZ),"")</f>
        <v/>
      </c>
      <c r="N163" s="243" t="str">
        <f>IFERROR(_xlfn.XLOOKUP($A163,Input_Raw!$A:$A,Input_Raw!$EB:$EB),"")</f>
        <v/>
      </c>
      <c r="O163" s="244" t="str">
        <f>IFERROR(1-SUMIF(Plant_BD!$B:$B,$A163,Plant_BD!$AL:$AL)/($AA163+SUMIF(Plant_BD!$B:$B,$A163,Plant_BD!$AL:$AL)),"")</f>
        <v/>
      </c>
      <c r="P163" s="244"/>
      <c r="Q163" s="245"/>
      <c r="R163" s="244" t="str">
        <f>IFERROR(1-SUMIF(Grid_BD!$B:$B,$A163,Grid_BD!$W:$W)/($AA163+SUMIF(Grid_BD!$B:$B,$A163,Grid_BD!$W:$W)),"")</f>
        <v/>
      </c>
      <c r="S163" s="240"/>
      <c r="T163" s="245"/>
      <c r="U163" s="246" t="str">
        <f t="shared" si="16"/>
        <v/>
      </c>
      <c r="V163" s="246" t="str">
        <f>IFERROR(_xlfn.XLOOKUP($A163,Input_Raw!$A:$A,Input_Raw!$GL:$GL),"")</f>
        <v/>
      </c>
      <c r="W163" s="247" t="str">
        <f t="shared" si="17"/>
        <v/>
      </c>
      <c r="X163" s="239" t="str">
        <f>IFERROR(_xlfn.XLOOKUP($A163,Input_Raw!$A:$A,Input_Raw!$EN:$EN),"")</f>
        <v/>
      </c>
      <c r="Y163" s="239" t="str">
        <f>IFERROR(_xlfn.XLOOKUP($A163,Input_Raw!$A:$A,Input_Raw!GE:GE),"")</f>
        <v/>
      </c>
      <c r="Z163" s="239"/>
      <c r="AA163" s="239" t="str">
        <f>IFERROR(_xlfn.XLOOKUP($A163,Input_Raw!$A:$A,Input_Raw!$GF:$GF),"")</f>
        <v/>
      </c>
      <c r="AB163" s="239" t="str">
        <f>IFERROR(_xlfn.XLOOKUP($A163,Input_Raw!$A:$A,Input_Raw!GG:GG),"")</f>
        <v/>
      </c>
      <c r="AC163" s="248">
        <f>IFERROR(_xlfn.XLOOKUP($D163,'Modelling New'!$D:$D,'Modelling New'!P:P),"")</f>
        <v>5.2399999999999993</v>
      </c>
      <c r="AD163" s="239">
        <f>IFERROR(_xlfn.XLOOKUP($D163,'Modelling New'!$D:$D,'Modelling New'!$T:$T)*1000,"")</f>
        <v>854032.19549794961</v>
      </c>
      <c r="AE163" s="249">
        <f>IFERROR(_xlfn.XLOOKUP($D163,'Modelling New'!$D:$D,'Modelling New'!$O:$O),"")</f>
        <v>0.83839116983353512</v>
      </c>
      <c r="AF163" s="249">
        <f>IFERROR(_xlfn.XLOOKUP($D163,'Modelling New'!$D:$D,'Modelling New'!W:W),"")</f>
        <v>0.18304873874698849</v>
      </c>
      <c r="AG163" s="249">
        <f>IFERROR(_xlfn.XLOOKUP($D163,'Modelling New'!$D:$D,'Modelling New'!$AE:$AE),"")</f>
        <v>0.995</v>
      </c>
      <c r="AH163" s="249">
        <f>IFERROR(_xlfn.XLOOKUP($D163,'Modelling New'!$D:$D,'Modelling New'!$AF:$AF),"")</f>
        <v>0.995</v>
      </c>
      <c r="AI163" s="240"/>
      <c r="AJ163" s="240"/>
      <c r="AK163" s="240"/>
      <c r="AL163" s="240"/>
      <c r="AM163" s="240"/>
      <c r="AN163" s="250"/>
      <c r="AO163" s="247"/>
      <c r="AP163" s="247"/>
      <c r="AQ163" s="247"/>
      <c r="AR163" s="239">
        <f>_xlfn.XLOOKUP($D163,'Modelling New'!$D:$D,'Modelling New'!$N:$N)</f>
        <v>194.4</v>
      </c>
      <c r="AS163" s="239" t="str">
        <f t="shared" si="18"/>
        <v/>
      </c>
    </row>
    <row r="164" spans="1:45">
      <c r="A164" s="238">
        <f t="shared" si="19"/>
        <v>45907</v>
      </c>
      <c r="B164" s="239">
        <f>YEAR(Daily_KPI[[#This Row],[Date]])+IF(MONTH(Daily_KPI[[#This Row],[Date]])&gt;=4,1,0)</f>
        <v>2026</v>
      </c>
      <c r="C164" s="240">
        <f>YEAR(Daily_KPI[[#This Row],[Date]])</f>
        <v>2025</v>
      </c>
      <c r="D164" s="241">
        <f>Daily_KPI[[#This Row],[Date]]-DAY(Daily_KPI[[#This Row],[Date]])+1</f>
        <v>45901</v>
      </c>
      <c r="E164" s="240">
        <f t="shared" si="15"/>
        <v>30</v>
      </c>
      <c r="F164" s="242" t="str">
        <f>IFERROR(_xlfn.XLOOKUP($A164,Input_Raw!$A:$A,Input_Raw!$GD:$GD),"")</f>
        <v/>
      </c>
      <c r="G164" s="243" t="str">
        <f>IFERROR(_xlfn.XLOOKUP($A164,Input_Raw!$A:$A,Input_Raw!EQ:EQ),"")</f>
        <v/>
      </c>
      <c r="H164" s="243" t="str">
        <f>IFERROR(_xlfn.XLOOKUP($A164,Input_Raw!$A:$A,Input_Raw!ER:ER),"")</f>
        <v/>
      </c>
      <c r="I164" s="243" t="str">
        <f>IFERROR(_xlfn.XLOOKUP($A164,Input_Raw!$A:$A,Input_Raw!EO:EO),"")</f>
        <v/>
      </c>
      <c r="J164" s="243" t="str">
        <f>IFERROR(_xlfn.XLOOKUP($A164,Input_Raw!$A:$A,Input_Raw!EP:EP),"")</f>
        <v/>
      </c>
      <c r="K164" s="243" t="str">
        <f>IFERROR(_xlfn.XLOOKUP($A164,Input_Raw!$A:$A,Input_Raw!$DR:$DR),"")</f>
        <v/>
      </c>
      <c r="L164" s="243" t="str">
        <f>IFERROR(_xlfn.XLOOKUP($A164,Input_Raw!$A:$A,Input_Raw!$DT:$DT),"")</f>
        <v/>
      </c>
      <c r="M164" s="243" t="str">
        <f>IFERROR(_xlfn.XLOOKUP($A164,Input_Raw!$A:$A,Input_Raw!$DZ:$DZ),"")</f>
        <v/>
      </c>
      <c r="N164" s="243" t="str">
        <f>IFERROR(_xlfn.XLOOKUP($A164,Input_Raw!$A:$A,Input_Raw!$EB:$EB),"")</f>
        <v/>
      </c>
      <c r="O164" s="244" t="str">
        <f>IFERROR(1-SUMIF(Plant_BD!$B:$B,$A164,Plant_BD!$AL:$AL)/($AA164+SUMIF(Plant_BD!$B:$B,$A164,Plant_BD!$AL:$AL)),"")</f>
        <v/>
      </c>
      <c r="P164" s="244"/>
      <c r="Q164" s="245"/>
      <c r="R164" s="244" t="str">
        <f>IFERROR(1-SUMIF(Grid_BD!$B:$B,$A164,Grid_BD!$W:$W)/($AA164+SUMIF(Grid_BD!$B:$B,$A164,Grid_BD!$W:$W)),"")</f>
        <v/>
      </c>
      <c r="S164" s="240"/>
      <c r="T164" s="245"/>
      <c r="U164" s="246" t="str">
        <f t="shared" si="16"/>
        <v/>
      </c>
      <c r="V164" s="246" t="str">
        <f>IFERROR(_xlfn.XLOOKUP($A164,Input_Raw!$A:$A,Input_Raw!$GL:$GL),"")</f>
        <v/>
      </c>
      <c r="W164" s="247" t="str">
        <f t="shared" si="17"/>
        <v/>
      </c>
      <c r="X164" s="239" t="str">
        <f>IFERROR(_xlfn.XLOOKUP($A164,Input_Raw!$A:$A,Input_Raw!$EN:$EN),"")</f>
        <v/>
      </c>
      <c r="Y164" s="239" t="str">
        <f>IFERROR(_xlfn.XLOOKUP($A164,Input_Raw!$A:$A,Input_Raw!GE:GE),"")</f>
        <v/>
      </c>
      <c r="Z164" s="239"/>
      <c r="AA164" s="239" t="str">
        <f>IFERROR(_xlfn.XLOOKUP($A164,Input_Raw!$A:$A,Input_Raw!$GF:$GF),"")</f>
        <v/>
      </c>
      <c r="AB164" s="239" t="str">
        <f>IFERROR(_xlfn.XLOOKUP($A164,Input_Raw!$A:$A,Input_Raw!GG:GG),"")</f>
        <v/>
      </c>
      <c r="AC164" s="248">
        <f>IFERROR(_xlfn.XLOOKUP($D164,'Modelling New'!$D:$D,'Modelling New'!P:P),"")</f>
        <v>5.2399999999999993</v>
      </c>
      <c r="AD164" s="239">
        <f>IFERROR(_xlfn.XLOOKUP($D164,'Modelling New'!$D:$D,'Modelling New'!$T:$T)*1000,"")</f>
        <v>854032.19549794961</v>
      </c>
      <c r="AE164" s="249">
        <f>IFERROR(_xlfn.XLOOKUP($D164,'Modelling New'!$D:$D,'Modelling New'!$O:$O),"")</f>
        <v>0.83839116983353512</v>
      </c>
      <c r="AF164" s="249">
        <f>IFERROR(_xlfn.XLOOKUP($D164,'Modelling New'!$D:$D,'Modelling New'!W:W),"")</f>
        <v>0.18304873874698849</v>
      </c>
      <c r="AG164" s="249">
        <f>IFERROR(_xlfn.XLOOKUP($D164,'Modelling New'!$D:$D,'Modelling New'!$AE:$AE),"")</f>
        <v>0.995</v>
      </c>
      <c r="AH164" s="249">
        <f>IFERROR(_xlfn.XLOOKUP($D164,'Modelling New'!$D:$D,'Modelling New'!$AF:$AF),"")</f>
        <v>0.995</v>
      </c>
      <c r="AI164" s="240"/>
      <c r="AJ164" s="240"/>
      <c r="AK164" s="240"/>
      <c r="AL164" s="240"/>
      <c r="AM164" s="240"/>
      <c r="AN164" s="250"/>
      <c r="AO164" s="247"/>
      <c r="AP164" s="247"/>
      <c r="AQ164" s="247"/>
      <c r="AR164" s="239">
        <f>_xlfn.XLOOKUP($D164,'Modelling New'!$D:$D,'Modelling New'!$N:$N)</f>
        <v>194.4</v>
      </c>
      <c r="AS164" s="239" t="str">
        <f t="shared" si="18"/>
        <v/>
      </c>
    </row>
    <row r="165" spans="1:45">
      <c r="A165" s="238">
        <f t="shared" si="19"/>
        <v>45908</v>
      </c>
      <c r="B165" s="239">
        <f>YEAR(Daily_KPI[[#This Row],[Date]])+IF(MONTH(Daily_KPI[[#This Row],[Date]])&gt;=4,1,0)</f>
        <v>2026</v>
      </c>
      <c r="C165" s="240">
        <f>YEAR(Daily_KPI[[#This Row],[Date]])</f>
        <v>2025</v>
      </c>
      <c r="D165" s="241">
        <f>Daily_KPI[[#This Row],[Date]]-DAY(Daily_KPI[[#This Row],[Date]])+1</f>
        <v>45901</v>
      </c>
      <c r="E165" s="240">
        <f t="shared" si="15"/>
        <v>30</v>
      </c>
      <c r="F165" s="242" t="str">
        <f>IFERROR(_xlfn.XLOOKUP($A165,Input_Raw!$A:$A,Input_Raw!$GD:$GD),"")</f>
        <v/>
      </c>
      <c r="G165" s="243" t="str">
        <f>IFERROR(_xlfn.XLOOKUP($A165,Input_Raw!$A:$A,Input_Raw!EQ:EQ),"")</f>
        <v/>
      </c>
      <c r="H165" s="243" t="str">
        <f>IFERROR(_xlfn.XLOOKUP($A165,Input_Raw!$A:$A,Input_Raw!ER:ER),"")</f>
        <v/>
      </c>
      <c r="I165" s="243" t="str">
        <f>IFERROR(_xlfn.XLOOKUP($A165,Input_Raw!$A:$A,Input_Raw!EO:EO),"")</f>
        <v/>
      </c>
      <c r="J165" s="243" t="str">
        <f>IFERROR(_xlfn.XLOOKUP($A165,Input_Raw!$A:$A,Input_Raw!EP:EP),"")</f>
        <v/>
      </c>
      <c r="K165" s="243" t="str">
        <f>IFERROR(_xlfn.XLOOKUP($A165,Input_Raw!$A:$A,Input_Raw!$DR:$DR),"")</f>
        <v/>
      </c>
      <c r="L165" s="243" t="str">
        <f>IFERROR(_xlfn.XLOOKUP($A165,Input_Raw!$A:$A,Input_Raw!$DT:$DT),"")</f>
        <v/>
      </c>
      <c r="M165" s="243" t="str">
        <f>IFERROR(_xlfn.XLOOKUP($A165,Input_Raw!$A:$A,Input_Raw!$DZ:$DZ),"")</f>
        <v/>
      </c>
      <c r="N165" s="243" t="str">
        <f>IFERROR(_xlfn.XLOOKUP($A165,Input_Raw!$A:$A,Input_Raw!$EB:$EB),"")</f>
        <v/>
      </c>
      <c r="O165" s="244" t="str">
        <f>IFERROR(1-SUMIF(Plant_BD!$B:$B,$A165,Plant_BD!$AL:$AL)/($AA165+SUMIF(Plant_BD!$B:$B,$A165,Plant_BD!$AL:$AL)),"")</f>
        <v/>
      </c>
      <c r="P165" s="244"/>
      <c r="Q165" s="245"/>
      <c r="R165" s="244" t="str">
        <f>IFERROR(1-SUMIF(Grid_BD!$B:$B,$A165,Grid_BD!$W:$W)/($AA165+SUMIF(Grid_BD!$B:$B,$A165,Grid_BD!$W:$W)),"")</f>
        <v/>
      </c>
      <c r="S165" s="240"/>
      <c r="T165" s="245"/>
      <c r="U165" s="246" t="str">
        <f t="shared" si="16"/>
        <v/>
      </c>
      <c r="V165" s="246" t="str">
        <f>IFERROR(_xlfn.XLOOKUP($A165,Input_Raw!$A:$A,Input_Raw!$GL:$GL),"")</f>
        <v/>
      </c>
      <c r="W165" s="247" t="str">
        <f t="shared" si="17"/>
        <v/>
      </c>
      <c r="X165" s="239" t="str">
        <f>IFERROR(_xlfn.XLOOKUP($A165,Input_Raw!$A:$A,Input_Raw!$EN:$EN),"")</f>
        <v/>
      </c>
      <c r="Y165" s="239" t="str">
        <f>IFERROR(_xlfn.XLOOKUP($A165,Input_Raw!$A:$A,Input_Raw!GE:GE),"")</f>
        <v/>
      </c>
      <c r="Z165" s="239"/>
      <c r="AA165" s="239" t="str">
        <f>IFERROR(_xlfn.XLOOKUP($A165,Input_Raw!$A:$A,Input_Raw!$GF:$GF),"")</f>
        <v/>
      </c>
      <c r="AB165" s="239" t="str">
        <f>IFERROR(_xlfn.XLOOKUP($A165,Input_Raw!$A:$A,Input_Raw!GG:GG),"")</f>
        <v/>
      </c>
      <c r="AC165" s="248">
        <f>IFERROR(_xlfn.XLOOKUP($D165,'Modelling New'!$D:$D,'Modelling New'!P:P),"")</f>
        <v>5.2399999999999993</v>
      </c>
      <c r="AD165" s="239">
        <f>IFERROR(_xlfn.XLOOKUP($D165,'Modelling New'!$D:$D,'Modelling New'!$T:$T)*1000,"")</f>
        <v>854032.19549794961</v>
      </c>
      <c r="AE165" s="249">
        <f>IFERROR(_xlfn.XLOOKUP($D165,'Modelling New'!$D:$D,'Modelling New'!$O:$O),"")</f>
        <v>0.83839116983353512</v>
      </c>
      <c r="AF165" s="249">
        <f>IFERROR(_xlfn.XLOOKUP($D165,'Modelling New'!$D:$D,'Modelling New'!W:W),"")</f>
        <v>0.18304873874698849</v>
      </c>
      <c r="AG165" s="249">
        <f>IFERROR(_xlfn.XLOOKUP($D165,'Modelling New'!$D:$D,'Modelling New'!$AE:$AE),"")</f>
        <v>0.995</v>
      </c>
      <c r="AH165" s="249">
        <f>IFERROR(_xlfn.XLOOKUP($D165,'Modelling New'!$D:$D,'Modelling New'!$AF:$AF),"")</f>
        <v>0.995</v>
      </c>
      <c r="AI165" s="240"/>
      <c r="AJ165" s="240"/>
      <c r="AK165" s="240"/>
      <c r="AL165" s="240"/>
      <c r="AM165" s="240"/>
      <c r="AN165" s="250"/>
      <c r="AO165" s="247"/>
      <c r="AP165" s="247"/>
      <c r="AQ165" s="247"/>
      <c r="AR165" s="239">
        <f>_xlfn.XLOOKUP($D165,'Modelling New'!$D:$D,'Modelling New'!$N:$N)</f>
        <v>194.4</v>
      </c>
      <c r="AS165" s="239" t="str">
        <f t="shared" si="18"/>
        <v/>
      </c>
    </row>
    <row r="166" spans="1:45">
      <c r="A166" s="238">
        <f t="shared" si="19"/>
        <v>45909</v>
      </c>
      <c r="B166" s="239">
        <f>YEAR(Daily_KPI[[#This Row],[Date]])+IF(MONTH(Daily_KPI[[#This Row],[Date]])&gt;=4,1,0)</f>
        <v>2026</v>
      </c>
      <c r="C166" s="240">
        <f>YEAR(Daily_KPI[[#This Row],[Date]])</f>
        <v>2025</v>
      </c>
      <c r="D166" s="241">
        <f>Daily_KPI[[#This Row],[Date]]-DAY(Daily_KPI[[#This Row],[Date]])+1</f>
        <v>45901</v>
      </c>
      <c r="E166" s="240">
        <f t="shared" si="15"/>
        <v>30</v>
      </c>
      <c r="F166" s="242" t="str">
        <f>IFERROR(_xlfn.XLOOKUP($A166,Input_Raw!$A:$A,Input_Raw!$GD:$GD),"")</f>
        <v/>
      </c>
      <c r="G166" s="243" t="str">
        <f>IFERROR(_xlfn.XLOOKUP($A166,Input_Raw!$A:$A,Input_Raw!EQ:EQ),"")</f>
        <v/>
      </c>
      <c r="H166" s="243" t="str">
        <f>IFERROR(_xlfn.XLOOKUP($A166,Input_Raw!$A:$A,Input_Raw!ER:ER),"")</f>
        <v/>
      </c>
      <c r="I166" s="243" t="str">
        <f>IFERROR(_xlfn.XLOOKUP($A166,Input_Raw!$A:$A,Input_Raw!EO:EO),"")</f>
        <v/>
      </c>
      <c r="J166" s="243" t="str">
        <f>IFERROR(_xlfn.XLOOKUP($A166,Input_Raw!$A:$A,Input_Raw!EP:EP),"")</f>
        <v/>
      </c>
      <c r="K166" s="243" t="str">
        <f>IFERROR(_xlfn.XLOOKUP($A166,Input_Raw!$A:$A,Input_Raw!$DR:$DR),"")</f>
        <v/>
      </c>
      <c r="L166" s="243" t="str">
        <f>IFERROR(_xlfn.XLOOKUP($A166,Input_Raw!$A:$A,Input_Raw!$DT:$DT),"")</f>
        <v/>
      </c>
      <c r="M166" s="243" t="str">
        <f>IFERROR(_xlfn.XLOOKUP($A166,Input_Raw!$A:$A,Input_Raw!$DZ:$DZ),"")</f>
        <v/>
      </c>
      <c r="N166" s="243" t="str">
        <f>IFERROR(_xlfn.XLOOKUP($A166,Input_Raw!$A:$A,Input_Raw!$EB:$EB),"")</f>
        <v/>
      </c>
      <c r="O166" s="244" t="str">
        <f>IFERROR(1-SUMIF(Plant_BD!$B:$B,$A166,Plant_BD!$AL:$AL)/($AA166+SUMIF(Plant_BD!$B:$B,$A166,Plant_BD!$AL:$AL)),"")</f>
        <v/>
      </c>
      <c r="P166" s="244"/>
      <c r="Q166" s="245"/>
      <c r="R166" s="244" t="str">
        <f>IFERROR(1-SUMIF(Grid_BD!$B:$B,$A166,Grid_BD!$W:$W)/($AA166+SUMIF(Grid_BD!$B:$B,$A166,Grid_BD!$W:$W)),"")</f>
        <v/>
      </c>
      <c r="S166" s="240"/>
      <c r="T166" s="245"/>
      <c r="U166" s="246" t="str">
        <f t="shared" si="16"/>
        <v/>
      </c>
      <c r="V166" s="246" t="str">
        <f>IFERROR(_xlfn.XLOOKUP($A166,Input_Raw!$A:$A,Input_Raw!$GL:$GL),"")</f>
        <v/>
      </c>
      <c r="W166" s="247" t="str">
        <f t="shared" si="17"/>
        <v/>
      </c>
      <c r="X166" s="239" t="str">
        <f>IFERROR(_xlfn.XLOOKUP($A166,Input_Raw!$A:$A,Input_Raw!$EN:$EN),"")</f>
        <v/>
      </c>
      <c r="Y166" s="239" t="str">
        <f>IFERROR(_xlfn.XLOOKUP($A166,Input_Raw!$A:$A,Input_Raw!GE:GE),"")</f>
        <v/>
      </c>
      <c r="Z166" s="239"/>
      <c r="AA166" s="239" t="str">
        <f>IFERROR(_xlfn.XLOOKUP($A166,Input_Raw!$A:$A,Input_Raw!$GF:$GF),"")</f>
        <v/>
      </c>
      <c r="AB166" s="239" t="str">
        <f>IFERROR(_xlfn.XLOOKUP($A166,Input_Raw!$A:$A,Input_Raw!GG:GG),"")</f>
        <v/>
      </c>
      <c r="AC166" s="248">
        <f>IFERROR(_xlfn.XLOOKUP($D166,'Modelling New'!$D:$D,'Modelling New'!P:P),"")</f>
        <v>5.2399999999999993</v>
      </c>
      <c r="AD166" s="239">
        <f>IFERROR(_xlfn.XLOOKUP($D166,'Modelling New'!$D:$D,'Modelling New'!$T:$T)*1000,"")</f>
        <v>854032.19549794961</v>
      </c>
      <c r="AE166" s="249">
        <f>IFERROR(_xlfn.XLOOKUP($D166,'Modelling New'!$D:$D,'Modelling New'!$O:$O),"")</f>
        <v>0.83839116983353512</v>
      </c>
      <c r="AF166" s="249">
        <f>IFERROR(_xlfn.XLOOKUP($D166,'Modelling New'!$D:$D,'Modelling New'!W:W),"")</f>
        <v>0.18304873874698849</v>
      </c>
      <c r="AG166" s="249">
        <f>IFERROR(_xlfn.XLOOKUP($D166,'Modelling New'!$D:$D,'Modelling New'!$AE:$AE),"")</f>
        <v>0.995</v>
      </c>
      <c r="AH166" s="249">
        <f>IFERROR(_xlfn.XLOOKUP($D166,'Modelling New'!$D:$D,'Modelling New'!$AF:$AF),"")</f>
        <v>0.995</v>
      </c>
      <c r="AI166" s="240"/>
      <c r="AJ166" s="240"/>
      <c r="AK166" s="240"/>
      <c r="AL166" s="240"/>
      <c r="AM166" s="240"/>
      <c r="AN166" s="250"/>
      <c r="AO166" s="247"/>
      <c r="AP166" s="247"/>
      <c r="AQ166" s="247"/>
      <c r="AR166" s="239">
        <f>_xlfn.XLOOKUP($D166,'Modelling New'!$D:$D,'Modelling New'!$N:$N)</f>
        <v>194.4</v>
      </c>
      <c r="AS166" s="239" t="str">
        <f t="shared" si="18"/>
        <v/>
      </c>
    </row>
    <row r="167" spans="1:45">
      <c r="A167" s="238">
        <f t="shared" si="19"/>
        <v>45910</v>
      </c>
      <c r="B167" s="239">
        <f>YEAR(Daily_KPI[[#This Row],[Date]])+IF(MONTH(Daily_KPI[[#This Row],[Date]])&gt;=4,1,0)</f>
        <v>2026</v>
      </c>
      <c r="C167" s="240">
        <f>YEAR(Daily_KPI[[#This Row],[Date]])</f>
        <v>2025</v>
      </c>
      <c r="D167" s="241">
        <f>Daily_KPI[[#This Row],[Date]]-DAY(Daily_KPI[[#This Row],[Date]])+1</f>
        <v>45901</v>
      </c>
      <c r="E167" s="240">
        <f t="shared" si="15"/>
        <v>30</v>
      </c>
      <c r="F167" s="242" t="str">
        <f>IFERROR(_xlfn.XLOOKUP($A167,Input_Raw!$A:$A,Input_Raw!$GD:$GD),"")</f>
        <v/>
      </c>
      <c r="G167" s="243" t="str">
        <f>IFERROR(_xlfn.XLOOKUP($A167,Input_Raw!$A:$A,Input_Raw!EQ:EQ),"")</f>
        <v/>
      </c>
      <c r="H167" s="243" t="str">
        <f>IFERROR(_xlfn.XLOOKUP($A167,Input_Raw!$A:$A,Input_Raw!ER:ER),"")</f>
        <v/>
      </c>
      <c r="I167" s="243" t="str">
        <f>IFERROR(_xlfn.XLOOKUP($A167,Input_Raw!$A:$A,Input_Raw!EO:EO),"")</f>
        <v/>
      </c>
      <c r="J167" s="243" t="str">
        <f>IFERROR(_xlfn.XLOOKUP($A167,Input_Raw!$A:$A,Input_Raw!EP:EP),"")</f>
        <v/>
      </c>
      <c r="K167" s="243" t="str">
        <f>IFERROR(_xlfn.XLOOKUP($A167,Input_Raw!$A:$A,Input_Raw!$DR:$DR),"")</f>
        <v/>
      </c>
      <c r="L167" s="243" t="str">
        <f>IFERROR(_xlfn.XLOOKUP($A167,Input_Raw!$A:$A,Input_Raw!$DT:$DT),"")</f>
        <v/>
      </c>
      <c r="M167" s="243" t="str">
        <f>IFERROR(_xlfn.XLOOKUP($A167,Input_Raw!$A:$A,Input_Raw!$DZ:$DZ),"")</f>
        <v/>
      </c>
      <c r="N167" s="243" t="str">
        <f>IFERROR(_xlfn.XLOOKUP($A167,Input_Raw!$A:$A,Input_Raw!$EB:$EB),"")</f>
        <v/>
      </c>
      <c r="O167" s="244" t="str">
        <f>IFERROR(1-SUMIF(Plant_BD!$B:$B,$A167,Plant_BD!$AL:$AL)/($AA167+SUMIF(Plant_BD!$B:$B,$A167,Plant_BD!$AL:$AL)),"")</f>
        <v/>
      </c>
      <c r="P167" s="244"/>
      <c r="Q167" s="245"/>
      <c r="R167" s="244" t="str">
        <f>IFERROR(1-SUMIF(Grid_BD!$B:$B,$A167,Grid_BD!$W:$W)/($AA167+SUMIF(Grid_BD!$B:$B,$A167,Grid_BD!$W:$W)),"")</f>
        <v/>
      </c>
      <c r="S167" s="240"/>
      <c r="T167" s="245"/>
      <c r="U167" s="246" t="str">
        <f t="shared" si="16"/>
        <v/>
      </c>
      <c r="V167" s="246" t="str">
        <f>IFERROR(_xlfn.XLOOKUP($A167,Input_Raw!$A:$A,Input_Raw!$GL:$GL),"")</f>
        <v/>
      </c>
      <c r="W167" s="247" t="str">
        <f t="shared" si="17"/>
        <v/>
      </c>
      <c r="X167" s="239" t="str">
        <f>IFERROR(_xlfn.XLOOKUP($A167,Input_Raw!$A:$A,Input_Raw!$EN:$EN),"")</f>
        <v/>
      </c>
      <c r="Y167" s="239" t="str">
        <f>IFERROR(_xlfn.XLOOKUP($A167,Input_Raw!$A:$A,Input_Raw!GE:GE),"")</f>
        <v/>
      </c>
      <c r="Z167" s="239"/>
      <c r="AA167" s="239" t="str">
        <f>IFERROR(_xlfn.XLOOKUP($A167,Input_Raw!$A:$A,Input_Raw!$GF:$GF),"")</f>
        <v/>
      </c>
      <c r="AB167" s="239" t="str">
        <f>IFERROR(_xlfn.XLOOKUP($A167,Input_Raw!$A:$A,Input_Raw!GG:GG),"")</f>
        <v/>
      </c>
      <c r="AC167" s="248">
        <f>IFERROR(_xlfn.XLOOKUP($D167,'Modelling New'!$D:$D,'Modelling New'!P:P),"")</f>
        <v>5.2399999999999993</v>
      </c>
      <c r="AD167" s="239">
        <f>IFERROR(_xlfn.XLOOKUP($D167,'Modelling New'!$D:$D,'Modelling New'!$T:$T)*1000,"")</f>
        <v>854032.19549794961</v>
      </c>
      <c r="AE167" s="249">
        <f>IFERROR(_xlfn.XLOOKUP($D167,'Modelling New'!$D:$D,'Modelling New'!$O:$O),"")</f>
        <v>0.83839116983353512</v>
      </c>
      <c r="AF167" s="249">
        <f>IFERROR(_xlfn.XLOOKUP($D167,'Modelling New'!$D:$D,'Modelling New'!W:W),"")</f>
        <v>0.18304873874698849</v>
      </c>
      <c r="AG167" s="249">
        <f>IFERROR(_xlfn.XLOOKUP($D167,'Modelling New'!$D:$D,'Modelling New'!$AE:$AE),"")</f>
        <v>0.995</v>
      </c>
      <c r="AH167" s="249">
        <f>IFERROR(_xlfn.XLOOKUP($D167,'Modelling New'!$D:$D,'Modelling New'!$AF:$AF),"")</f>
        <v>0.995</v>
      </c>
      <c r="AI167" s="240"/>
      <c r="AJ167" s="240"/>
      <c r="AK167" s="240"/>
      <c r="AL167" s="240"/>
      <c r="AM167" s="240"/>
      <c r="AN167" s="250"/>
      <c r="AO167" s="247"/>
      <c r="AP167" s="247"/>
      <c r="AQ167" s="247"/>
      <c r="AR167" s="239">
        <f>_xlfn.XLOOKUP($D167,'Modelling New'!$D:$D,'Modelling New'!$N:$N)</f>
        <v>194.4</v>
      </c>
      <c r="AS167" s="239" t="str">
        <f t="shared" si="18"/>
        <v/>
      </c>
    </row>
    <row r="168" spans="1:45">
      <c r="A168" s="238">
        <f t="shared" si="19"/>
        <v>45911</v>
      </c>
      <c r="B168" s="239">
        <f>YEAR(Daily_KPI[[#This Row],[Date]])+IF(MONTH(Daily_KPI[[#This Row],[Date]])&gt;=4,1,0)</f>
        <v>2026</v>
      </c>
      <c r="C168" s="240">
        <f>YEAR(Daily_KPI[[#This Row],[Date]])</f>
        <v>2025</v>
      </c>
      <c r="D168" s="241">
        <f>Daily_KPI[[#This Row],[Date]]-DAY(Daily_KPI[[#This Row],[Date]])+1</f>
        <v>45901</v>
      </c>
      <c r="E168" s="240">
        <f t="shared" si="15"/>
        <v>30</v>
      </c>
      <c r="F168" s="242" t="str">
        <f>IFERROR(_xlfn.XLOOKUP($A168,Input_Raw!$A:$A,Input_Raw!$GD:$GD),"")</f>
        <v/>
      </c>
      <c r="G168" s="243" t="str">
        <f>IFERROR(_xlfn.XLOOKUP($A168,Input_Raw!$A:$A,Input_Raw!EQ:EQ),"")</f>
        <v/>
      </c>
      <c r="H168" s="243" t="str">
        <f>IFERROR(_xlfn.XLOOKUP($A168,Input_Raw!$A:$A,Input_Raw!ER:ER),"")</f>
        <v/>
      </c>
      <c r="I168" s="243" t="str">
        <f>IFERROR(_xlfn.XLOOKUP($A168,Input_Raw!$A:$A,Input_Raw!EO:EO),"")</f>
        <v/>
      </c>
      <c r="J168" s="243" t="str">
        <f>IFERROR(_xlfn.XLOOKUP($A168,Input_Raw!$A:$A,Input_Raw!EP:EP),"")</f>
        <v/>
      </c>
      <c r="K168" s="243" t="str">
        <f>IFERROR(_xlfn.XLOOKUP($A168,Input_Raw!$A:$A,Input_Raw!$DR:$DR),"")</f>
        <v/>
      </c>
      <c r="L168" s="243" t="str">
        <f>IFERROR(_xlfn.XLOOKUP($A168,Input_Raw!$A:$A,Input_Raw!$DT:$DT),"")</f>
        <v/>
      </c>
      <c r="M168" s="243" t="str">
        <f>IFERROR(_xlfn.XLOOKUP($A168,Input_Raw!$A:$A,Input_Raw!$DZ:$DZ),"")</f>
        <v/>
      </c>
      <c r="N168" s="243" t="str">
        <f>IFERROR(_xlfn.XLOOKUP($A168,Input_Raw!$A:$A,Input_Raw!$EB:$EB),"")</f>
        <v/>
      </c>
      <c r="O168" s="244" t="str">
        <f>IFERROR(1-SUMIF(Plant_BD!$B:$B,$A168,Plant_BD!$AL:$AL)/($AA168+SUMIF(Plant_BD!$B:$B,$A168,Plant_BD!$AL:$AL)),"")</f>
        <v/>
      </c>
      <c r="P168" s="244"/>
      <c r="Q168" s="245"/>
      <c r="R168" s="244" t="str">
        <f>IFERROR(1-SUMIF(Grid_BD!$B:$B,$A168,Grid_BD!$W:$W)/($AA168+SUMIF(Grid_BD!$B:$B,$A168,Grid_BD!$W:$W)),"")</f>
        <v/>
      </c>
      <c r="S168" s="240"/>
      <c r="T168" s="245"/>
      <c r="U168" s="246" t="str">
        <f t="shared" si="16"/>
        <v/>
      </c>
      <c r="V168" s="246" t="str">
        <f>IFERROR(_xlfn.XLOOKUP($A168,Input_Raw!$A:$A,Input_Raw!$GL:$GL),"")</f>
        <v/>
      </c>
      <c r="W168" s="247" t="str">
        <f t="shared" si="17"/>
        <v/>
      </c>
      <c r="X168" s="239" t="str">
        <f>IFERROR(_xlfn.XLOOKUP($A168,Input_Raw!$A:$A,Input_Raw!$EN:$EN),"")</f>
        <v/>
      </c>
      <c r="Y168" s="239" t="str">
        <f>IFERROR(_xlfn.XLOOKUP($A168,Input_Raw!$A:$A,Input_Raw!GE:GE),"")</f>
        <v/>
      </c>
      <c r="Z168" s="239"/>
      <c r="AA168" s="239" t="str">
        <f>IFERROR(_xlfn.XLOOKUP($A168,Input_Raw!$A:$A,Input_Raw!$GF:$GF),"")</f>
        <v/>
      </c>
      <c r="AB168" s="239" t="str">
        <f>IFERROR(_xlfn.XLOOKUP($A168,Input_Raw!$A:$A,Input_Raw!GG:GG),"")</f>
        <v/>
      </c>
      <c r="AC168" s="248">
        <f>IFERROR(_xlfn.XLOOKUP($D168,'Modelling New'!$D:$D,'Modelling New'!P:P),"")</f>
        <v>5.2399999999999993</v>
      </c>
      <c r="AD168" s="239">
        <f>IFERROR(_xlfn.XLOOKUP($D168,'Modelling New'!$D:$D,'Modelling New'!$T:$T)*1000,"")</f>
        <v>854032.19549794961</v>
      </c>
      <c r="AE168" s="249">
        <f>IFERROR(_xlfn.XLOOKUP($D168,'Modelling New'!$D:$D,'Modelling New'!$O:$O),"")</f>
        <v>0.83839116983353512</v>
      </c>
      <c r="AF168" s="249">
        <f>IFERROR(_xlfn.XLOOKUP($D168,'Modelling New'!$D:$D,'Modelling New'!W:W),"")</f>
        <v>0.18304873874698849</v>
      </c>
      <c r="AG168" s="249">
        <f>IFERROR(_xlfn.XLOOKUP($D168,'Modelling New'!$D:$D,'Modelling New'!$AE:$AE),"")</f>
        <v>0.995</v>
      </c>
      <c r="AH168" s="249">
        <f>IFERROR(_xlfn.XLOOKUP($D168,'Modelling New'!$D:$D,'Modelling New'!$AF:$AF),"")</f>
        <v>0.995</v>
      </c>
      <c r="AI168" s="240"/>
      <c r="AJ168" s="240"/>
      <c r="AK168" s="240"/>
      <c r="AL168" s="240"/>
      <c r="AM168" s="240"/>
      <c r="AN168" s="250"/>
      <c r="AO168" s="247"/>
      <c r="AP168" s="247"/>
      <c r="AQ168" s="247"/>
      <c r="AR168" s="239">
        <f>_xlfn.XLOOKUP($D168,'Modelling New'!$D:$D,'Modelling New'!$N:$N)</f>
        <v>194.4</v>
      </c>
      <c r="AS168" s="239" t="str">
        <f t="shared" si="18"/>
        <v/>
      </c>
    </row>
    <row r="169" spans="1:45">
      <c r="A169" s="238">
        <f t="shared" si="19"/>
        <v>45912</v>
      </c>
      <c r="B169" s="239">
        <f>YEAR(Daily_KPI[[#This Row],[Date]])+IF(MONTH(Daily_KPI[[#This Row],[Date]])&gt;=4,1,0)</f>
        <v>2026</v>
      </c>
      <c r="C169" s="240">
        <f>YEAR(Daily_KPI[[#This Row],[Date]])</f>
        <v>2025</v>
      </c>
      <c r="D169" s="241">
        <f>Daily_KPI[[#This Row],[Date]]-DAY(Daily_KPI[[#This Row],[Date]])+1</f>
        <v>45901</v>
      </c>
      <c r="E169" s="240">
        <f t="shared" si="15"/>
        <v>30</v>
      </c>
      <c r="F169" s="242" t="str">
        <f>IFERROR(_xlfn.XLOOKUP($A169,Input_Raw!$A:$A,Input_Raw!$GD:$GD),"")</f>
        <v/>
      </c>
      <c r="G169" s="243" t="str">
        <f>IFERROR(_xlfn.XLOOKUP($A169,Input_Raw!$A:$A,Input_Raw!EQ:EQ),"")</f>
        <v/>
      </c>
      <c r="H169" s="243" t="str">
        <f>IFERROR(_xlfn.XLOOKUP($A169,Input_Raw!$A:$A,Input_Raw!ER:ER),"")</f>
        <v/>
      </c>
      <c r="I169" s="243" t="str">
        <f>IFERROR(_xlfn.XLOOKUP($A169,Input_Raw!$A:$A,Input_Raw!EO:EO),"")</f>
        <v/>
      </c>
      <c r="J169" s="243" t="str">
        <f>IFERROR(_xlfn.XLOOKUP($A169,Input_Raw!$A:$A,Input_Raw!EP:EP),"")</f>
        <v/>
      </c>
      <c r="K169" s="243" t="str">
        <f>IFERROR(_xlfn.XLOOKUP($A169,Input_Raw!$A:$A,Input_Raw!$DR:$DR),"")</f>
        <v/>
      </c>
      <c r="L169" s="243" t="str">
        <f>IFERROR(_xlfn.XLOOKUP($A169,Input_Raw!$A:$A,Input_Raw!$DT:$DT),"")</f>
        <v/>
      </c>
      <c r="M169" s="243" t="str">
        <f>IFERROR(_xlfn.XLOOKUP($A169,Input_Raw!$A:$A,Input_Raw!$DZ:$DZ),"")</f>
        <v/>
      </c>
      <c r="N169" s="243" t="str">
        <f>IFERROR(_xlfn.XLOOKUP($A169,Input_Raw!$A:$A,Input_Raw!$EB:$EB),"")</f>
        <v/>
      </c>
      <c r="O169" s="244" t="str">
        <f>IFERROR(1-SUMIF(Plant_BD!$B:$B,$A169,Plant_BD!$AL:$AL)/($AA169+SUMIF(Plant_BD!$B:$B,$A169,Plant_BD!$AL:$AL)),"")</f>
        <v/>
      </c>
      <c r="P169" s="244"/>
      <c r="Q169" s="245"/>
      <c r="R169" s="244" t="str">
        <f>IFERROR(1-SUMIF(Grid_BD!$B:$B,$A169,Grid_BD!$W:$W)/($AA169+SUMIF(Grid_BD!$B:$B,$A169,Grid_BD!$W:$W)),"")</f>
        <v/>
      </c>
      <c r="S169" s="240"/>
      <c r="T169" s="245"/>
      <c r="U169" s="246" t="str">
        <f t="shared" si="16"/>
        <v/>
      </c>
      <c r="V169" s="246" t="str">
        <f>IFERROR(_xlfn.XLOOKUP($A169,Input_Raw!$A:$A,Input_Raw!$GL:$GL),"")</f>
        <v/>
      </c>
      <c r="W169" s="247" t="str">
        <f t="shared" si="17"/>
        <v/>
      </c>
      <c r="X169" s="239" t="str">
        <f>IFERROR(_xlfn.XLOOKUP($A169,Input_Raw!$A:$A,Input_Raw!$EN:$EN),"")</f>
        <v/>
      </c>
      <c r="Y169" s="239" t="str">
        <f>IFERROR(_xlfn.XLOOKUP($A169,Input_Raw!$A:$A,Input_Raw!GE:GE),"")</f>
        <v/>
      </c>
      <c r="Z169" s="239"/>
      <c r="AA169" s="239" t="str">
        <f>IFERROR(_xlfn.XLOOKUP($A169,Input_Raw!$A:$A,Input_Raw!$GF:$GF),"")</f>
        <v/>
      </c>
      <c r="AB169" s="239" t="str">
        <f>IFERROR(_xlfn.XLOOKUP($A169,Input_Raw!$A:$A,Input_Raw!GG:GG),"")</f>
        <v/>
      </c>
      <c r="AC169" s="248">
        <f>IFERROR(_xlfn.XLOOKUP($D169,'Modelling New'!$D:$D,'Modelling New'!P:P),"")</f>
        <v>5.2399999999999993</v>
      </c>
      <c r="AD169" s="239">
        <f>IFERROR(_xlfn.XLOOKUP($D169,'Modelling New'!$D:$D,'Modelling New'!$T:$T)*1000,"")</f>
        <v>854032.19549794961</v>
      </c>
      <c r="AE169" s="249">
        <f>IFERROR(_xlfn.XLOOKUP($D169,'Modelling New'!$D:$D,'Modelling New'!$O:$O),"")</f>
        <v>0.83839116983353512</v>
      </c>
      <c r="AF169" s="249">
        <f>IFERROR(_xlfn.XLOOKUP($D169,'Modelling New'!$D:$D,'Modelling New'!W:W),"")</f>
        <v>0.18304873874698849</v>
      </c>
      <c r="AG169" s="249">
        <f>IFERROR(_xlfn.XLOOKUP($D169,'Modelling New'!$D:$D,'Modelling New'!$AE:$AE),"")</f>
        <v>0.995</v>
      </c>
      <c r="AH169" s="249">
        <f>IFERROR(_xlfn.XLOOKUP($D169,'Modelling New'!$D:$D,'Modelling New'!$AF:$AF),"")</f>
        <v>0.995</v>
      </c>
      <c r="AI169" s="240"/>
      <c r="AJ169" s="240"/>
      <c r="AK169" s="240"/>
      <c r="AL169" s="240"/>
      <c r="AM169" s="240"/>
      <c r="AN169" s="250"/>
      <c r="AO169" s="247"/>
      <c r="AP169" s="247"/>
      <c r="AQ169" s="247"/>
      <c r="AR169" s="239">
        <f>_xlfn.XLOOKUP($D169,'Modelling New'!$D:$D,'Modelling New'!$N:$N)</f>
        <v>194.4</v>
      </c>
      <c r="AS169" s="239" t="str">
        <f t="shared" si="18"/>
        <v/>
      </c>
    </row>
    <row r="170" spans="1:45">
      <c r="A170" s="238">
        <f t="shared" si="19"/>
        <v>45913</v>
      </c>
      <c r="B170" s="239">
        <f>YEAR(Daily_KPI[[#This Row],[Date]])+IF(MONTH(Daily_KPI[[#This Row],[Date]])&gt;=4,1,0)</f>
        <v>2026</v>
      </c>
      <c r="C170" s="240">
        <f>YEAR(Daily_KPI[[#This Row],[Date]])</f>
        <v>2025</v>
      </c>
      <c r="D170" s="241">
        <f>Daily_KPI[[#This Row],[Date]]-DAY(Daily_KPI[[#This Row],[Date]])+1</f>
        <v>45901</v>
      </c>
      <c r="E170" s="240">
        <f t="shared" si="15"/>
        <v>30</v>
      </c>
      <c r="F170" s="242" t="str">
        <f>IFERROR(_xlfn.XLOOKUP($A170,Input_Raw!$A:$A,Input_Raw!$GD:$GD),"")</f>
        <v/>
      </c>
      <c r="G170" s="243" t="str">
        <f>IFERROR(_xlfn.XLOOKUP($A170,Input_Raw!$A:$A,Input_Raw!EQ:EQ),"")</f>
        <v/>
      </c>
      <c r="H170" s="243" t="str">
        <f>IFERROR(_xlfn.XLOOKUP($A170,Input_Raw!$A:$A,Input_Raw!ER:ER),"")</f>
        <v/>
      </c>
      <c r="I170" s="243" t="str">
        <f>IFERROR(_xlfn.XLOOKUP($A170,Input_Raw!$A:$A,Input_Raw!EO:EO),"")</f>
        <v/>
      </c>
      <c r="J170" s="243" t="str">
        <f>IFERROR(_xlfn.XLOOKUP($A170,Input_Raw!$A:$A,Input_Raw!EP:EP),"")</f>
        <v/>
      </c>
      <c r="K170" s="243" t="str">
        <f>IFERROR(_xlfn.XLOOKUP($A170,Input_Raw!$A:$A,Input_Raw!$DR:$DR),"")</f>
        <v/>
      </c>
      <c r="L170" s="243" t="str">
        <f>IFERROR(_xlfn.XLOOKUP($A170,Input_Raw!$A:$A,Input_Raw!$DT:$DT),"")</f>
        <v/>
      </c>
      <c r="M170" s="243" t="str">
        <f>IFERROR(_xlfn.XLOOKUP($A170,Input_Raw!$A:$A,Input_Raw!$DZ:$DZ),"")</f>
        <v/>
      </c>
      <c r="N170" s="243" t="str">
        <f>IFERROR(_xlfn.XLOOKUP($A170,Input_Raw!$A:$A,Input_Raw!$EB:$EB),"")</f>
        <v/>
      </c>
      <c r="O170" s="244" t="str">
        <f>IFERROR(1-SUMIF(Plant_BD!$B:$B,$A170,Plant_BD!$AL:$AL)/($AA170+SUMIF(Plant_BD!$B:$B,$A170,Plant_BD!$AL:$AL)),"")</f>
        <v/>
      </c>
      <c r="P170" s="244"/>
      <c r="Q170" s="245"/>
      <c r="R170" s="244" t="str">
        <f>IFERROR(1-SUMIF(Grid_BD!$B:$B,$A170,Grid_BD!$W:$W)/($AA170+SUMIF(Grid_BD!$B:$B,$A170,Grid_BD!$W:$W)),"")</f>
        <v/>
      </c>
      <c r="S170" s="240"/>
      <c r="T170" s="245"/>
      <c r="U170" s="246" t="str">
        <f t="shared" si="16"/>
        <v/>
      </c>
      <c r="V170" s="246" t="str">
        <f>IFERROR(_xlfn.XLOOKUP($A170,Input_Raw!$A:$A,Input_Raw!$GL:$GL),"")</f>
        <v/>
      </c>
      <c r="W170" s="247" t="str">
        <f t="shared" si="17"/>
        <v/>
      </c>
      <c r="X170" s="239" t="str">
        <f>IFERROR(_xlfn.XLOOKUP($A170,Input_Raw!$A:$A,Input_Raw!$EN:$EN),"")</f>
        <v/>
      </c>
      <c r="Y170" s="239" t="str">
        <f>IFERROR(_xlfn.XLOOKUP($A170,Input_Raw!$A:$A,Input_Raw!GE:GE),"")</f>
        <v/>
      </c>
      <c r="Z170" s="239"/>
      <c r="AA170" s="239" t="str">
        <f>IFERROR(_xlfn.XLOOKUP($A170,Input_Raw!$A:$A,Input_Raw!$GF:$GF),"")</f>
        <v/>
      </c>
      <c r="AB170" s="239" t="str">
        <f>IFERROR(_xlfn.XLOOKUP($A170,Input_Raw!$A:$A,Input_Raw!GG:GG),"")</f>
        <v/>
      </c>
      <c r="AC170" s="248">
        <f>IFERROR(_xlfn.XLOOKUP($D170,'Modelling New'!$D:$D,'Modelling New'!P:P),"")</f>
        <v>5.2399999999999993</v>
      </c>
      <c r="AD170" s="239">
        <f>IFERROR(_xlfn.XLOOKUP($D170,'Modelling New'!$D:$D,'Modelling New'!$T:$T)*1000,"")</f>
        <v>854032.19549794961</v>
      </c>
      <c r="AE170" s="249">
        <f>IFERROR(_xlfn.XLOOKUP($D170,'Modelling New'!$D:$D,'Modelling New'!$O:$O),"")</f>
        <v>0.83839116983353512</v>
      </c>
      <c r="AF170" s="249">
        <f>IFERROR(_xlfn.XLOOKUP($D170,'Modelling New'!$D:$D,'Modelling New'!W:W),"")</f>
        <v>0.18304873874698849</v>
      </c>
      <c r="AG170" s="249">
        <f>IFERROR(_xlfn.XLOOKUP($D170,'Modelling New'!$D:$D,'Modelling New'!$AE:$AE),"")</f>
        <v>0.995</v>
      </c>
      <c r="AH170" s="249">
        <f>IFERROR(_xlfn.XLOOKUP($D170,'Modelling New'!$D:$D,'Modelling New'!$AF:$AF),"")</f>
        <v>0.995</v>
      </c>
      <c r="AI170" s="240"/>
      <c r="AJ170" s="240"/>
      <c r="AK170" s="240"/>
      <c r="AL170" s="240"/>
      <c r="AM170" s="240"/>
      <c r="AN170" s="250"/>
      <c r="AO170" s="247"/>
      <c r="AP170" s="247"/>
      <c r="AQ170" s="247"/>
      <c r="AR170" s="239">
        <f>_xlfn.XLOOKUP($D170,'Modelling New'!$D:$D,'Modelling New'!$N:$N)</f>
        <v>194.4</v>
      </c>
      <c r="AS170" s="239" t="str">
        <f t="shared" si="18"/>
        <v/>
      </c>
    </row>
    <row r="171" spans="1:45">
      <c r="A171" s="238">
        <f t="shared" si="19"/>
        <v>45914</v>
      </c>
      <c r="B171" s="239">
        <f>YEAR(Daily_KPI[[#This Row],[Date]])+IF(MONTH(Daily_KPI[[#This Row],[Date]])&gt;=4,1,0)</f>
        <v>2026</v>
      </c>
      <c r="C171" s="240">
        <f>YEAR(Daily_KPI[[#This Row],[Date]])</f>
        <v>2025</v>
      </c>
      <c r="D171" s="241">
        <f>Daily_KPI[[#This Row],[Date]]-DAY(Daily_KPI[[#This Row],[Date]])+1</f>
        <v>45901</v>
      </c>
      <c r="E171" s="240">
        <f t="shared" si="15"/>
        <v>30</v>
      </c>
      <c r="F171" s="242" t="str">
        <f>IFERROR(_xlfn.XLOOKUP($A171,Input_Raw!$A:$A,Input_Raw!$GD:$GD),"")</f>
        <v/>
      </c>
      <c r="G171" s="243" t="str">
        <f>IFERROR(_xlfn.XLOOKUP($A171,Input_Raw!$A:$A,Input_Raw!EQ:EQ),"")</f>
        <v/>
      </c>
      <c r="H171" s="243" t="str">
        <f>IFERROR(_xlfn.XLOOKUP($A171,Input_Raw!$A:$A,Input_Raw!ER:ER),"")</f>
        <v/>
      </c>
      <c r="I171" s="243" t="str">
        <f>IFERROR(_xlfn.XLOOKUP($A171,Input_Raw!$A:$A,Input_Raw!EO:EO),"")</f>
        <v/>
      </c>
      <c r="J171" s="243" t="str">
        <f>IFERROR(_xlfn.XLOOKUP($A171,Input_Raw!$A:$A,Input_Raw!EP:EP),"")</f>
        <v/>
      </c>
      <c r="K171" s="243" t="str">
        <f>IFERROR(_xlfn.XLOOKUP($A171,Input_Raw!$A:$A,Input_Raw!$DR:$DR),"")</f>
        <v/>
      </c>
      <c r="L171" s="243" t="str">
        <f>IFERROR(_xlfn.XLOOKUP($A171,Input_Raw!$A:$A,Input_Raw!$DT:$DT),"")</f>
        <v/>
      </c>
      <c r="M171" s="243" t="str">
        <f>IFERROR(_xlfn.XLOOKUP($A171,Input_Raw!$A:$A,Input_Raw!$DZ:$DZ),"")</f>
        <v/>
      </c>
      <c r="N171" s="243" t="str">
        <f>IFERROR(_xlfn.XLOOKUP($A171,Input_Raw!$A:$A,Input_Raw!$EB:$EB),"")</f>
        <v/>
      </c>
      <c r="O171" s="244" t="str">
        <f>IFERROR(1-SUMIF(Plant_BD!$B:$B,$A171,Plant_BD!$AL:$AL)/($AA171+SUMIF(Plant_BD!$B:$B,$A171,Plant_BD!$AL:$AL)),"")</f>
        <v/>
      </c>
      <c r="P171" s="244"/>
      <c r="Q171" s="245"/>
      <c r="R171" s="244" t="str">
        <f>IFERROR(1-SUMIF(Grid_BD!$B:$B,$A171,Grid_BD!$W:$W)/($AA171+SUMIF(Grid_BD!$B:$B,$A171,Grid_BD!$W:$W)),"")</f>
        <v/>
      </c>
      <c r="S171" s="240"/>
      <c r="T171" s="245"/>
      <c r="U171" s="246" t="str">
        <f t="shared" si="16"/>
        <v/>
      </c>
      <c r="V171" s="246" t="str">
        <f>IFERROR(_xlfn.XLOOKUP($A171,Input_Raw!$A:$A,Input_Raw!$GL:$GL),"")</f>
        <v/>
      </c>
      <c r="W171" s="247" t="str">
        <f t="shared" si="17"/>
        <v/>
      </c>
      <c r="X171" s="239" t="str">
        <f>IFERROR(_xlfn.XLOOKUP($A171,Input_Raw!$A:$A,Input_Raw!$EN:$EN),"")</f>
        <v/>
      </c>
      <c r="Y171" s="239" t="str">
        <f>IFERROR(_xlfn.XLOOKUP($A171,Input_Raw!$A:$A,Input_Raw!GE:GE),"")</f>
        <v/>
      </c>
      <c r="Z171" s="239"/>
      <c r="AA171" s="239" t="str">
        <f>IFERROR(_xlfn.XLOOKUP($A171,Input_Raw!$A:$A,Input_Raw!$GF:$GF),"")</f>
        <v/>
      </c>
      <c r="AB171" s="239" t="str">
        <f>IFERROR(_xlfn.XLOOKUP($A171,Input_Raw!$A:$A,Input_Raw!GG:GG),"")</f>
        <v/>
      </c>
      <c r="AC171" s="248">
        <f>IFERROR(_xlfn.XLOOKUP($D171,'Modelling New'!$D:$D,'Modelling New'!P:P),"")</f>
        <v>5.2399999999999993</v>
      </c>
      <c r="AD171" s="239">
        <f>IFERROR(_xlfn.XLOOKUP($D171,'Modelling New'!$D:$D,'Modelling New'!$T:$T)*1000,"")</f>
        <v>854032.19549794961</v>
      </c>
      <c r="AE171" s="249">
        <f>IFERROR(_xlfn.XLOOKUP($D171,'Modelling New'!$D:$D,'Modelling New'!$O:$O),"")</f>
        <v>0.83839116983353512</v>
      </c>
      <c r="AF171" s="249">
        <f>IFERROR(_xlfn.XLOOKUP($D171,'Modelling New'!$D:$D,'Modelling New'!W:W),"")</f>
        <v>0.18304873874698849</v>
      </c>
      <c r="AG171" s="249">
        <f>IFERROR(_xlfn.XLOOKUP($D171,'Modelling New'!$D:$D,'Modelling New'!$AE:$AE),"")</f>
        <v>0.995</v>
      </c>
      <c r="AH171" s="249">
        <f>IFERROR(_xlfn.XLOOKUP($D171,'Modelling New'!$D:$D,'Modelling New'!$AF:$AF),"")</f>
        <v>0.995</v>
      </c>
      <c r="AI171" s="240"/>
      <c r="AJ171" s="240"/>
      <c r="AK171" s="240"/>
      <c r="AL171" s="240"/>
      <c r="AM171" s="240"/>
      <c r="AN171" s="250"/>
      <c r="AO171" s="247"/>
      <c r="AP171" s="247"/>
      <c r="AQ171" s="247"/>
      <c r="AR171" s="239">
        <f>_xlfn.XLOOKUP($D171,'Modelling New'!$D:$D,'Modelling New'!$N:$N)</f>
        <v>194.4</v>
      </c>
      <c r="AS171" s="239" t="str">
        <f t="shared" si="18"/>
        <v/>
      </c>
    </row>
    <row r="172" spans="1:45">
      <c r="A172" s="238">
        <f t="shared" si="19"/>
        <v>45915</v>
      </c>
      <c r="B172" s="239">
        <f>YEAR(Daily_KPI[[#This Row],[Date]])+IF(MONTH(Daily_KPI[[#This Row],[Date]])&gt;=4,1,0)</f>
        <v>2026</v>
      </c>
      <c r="C172" s="240">
        <f>YEAR(Daily_KPI[[#This Row],[Date]])</f>
        <v>2025</v>
      </c>
      <c r="D172" s="241">
        <f>Daily_KPI[[#This Row],[Date]]-DAY(Daily_KPI[[#This Row],[Date]])+1</f>
        <v>45901</v>
      </c>
      <c r="E172" s="240">
        <f t="shared" si="15"/>
        <v>30</v>
      </c>
      <c r="F172" s="242" t="str">
        <f>IFERROR(_xlfn.XLOOKUP($A172,Input_Raw!$A:$A,Input_Raw!$GD:$GD),"")</f>
        <v/>
      </c>
      <c r="G172" s="243" t="str">
        <f>IFERROR(_xlfn.XLOOKUP($A172,Input_Raw!$A:$A,Input_Raw!EQ:EQ),"")</f>
        <v/>
      </c>
      <c r="H172" s="243" t="str">
        <f>IFERROR(_xlfn.XLOOKUP($A172,Input_Raw!$A:$A,Input_Raw!ER:ER),"")</f>
        <v/>
      </c>
      <c r="I172" s="243" t="str">
        <f>IFERROR(_xlfn.XLOOKUP($A172,Input_Raw!$A:$A,Input_Raw!EO:EO),"")</f>
        <v/>
      </c>
      <c r="J172" s="243" t="str">
        <f>IFERROR(_xlfn.XLOOKUP($A172,Input_Raw!$A:$A,Input_Raw!EP:EP),"")</f>
        <v/>
      </c>
      <c r="K172" s="243" t="str">
        <f>IFERROR(_xlfn.XLOOKUP($A172,Input_Raw!$A:$A,Input_Raw!$DR:$DR),"")</f>
        <v/>
      </c>
      <c r="L172" s="243" t="str">
        <f>IFERROR(_xlfn.XLOOKUP($A172,Input_Raw!$A:$A,Input_Raw!$DT:$DT),"")</f>
        <v/>
      </c>
      <c r="M172" s="243" t="str">
        <f>IFERROR(_xlfn.XLOOKUP($A172,Input_Raw!$A:$A,Input_Raw!$DZ:$DZ),"")</f>
        <v/>
      </c>
      <c r="N172" s="243" t="str">
        <f>IFERROR(_xlfn.XLOOKUP($A172,Input_Raw!$A:$A,Input_Raw!$EB:$EB),"")</f>
        <v/>
      </c>
      <c r="O172" s="244" t="str">
        <f>IFERROR(1-SUMIF(Plant_BD!$B:$B,$A172,Plant_BD!$AL:$AL)/($AA172+SUMIF(Plant_BD!$B:$B,$A172,Plant_BD!$AL:$AL)),"")</f>
        <v/>
      </c>
      <c r="P172" s="244"/>
      <c r="Q172" s="245"/>
      <c r="R172" s="244" t="str">
        <f>IFERROR(1-SUMIF(Grid_BD!$B:$B,$A172,Grid_BD!$W:$W)/($AA172+SUMIF(Grid_BD!$B:$B,$A172,Grid_BD!$W:$W)),"")</f>
        <v/>
      </c>
      <c r="S172" s="240"/>
      <c r="T172" s="245"/>
      <c r="U172" s="246" t="str">
        <f t="shared" si="16"/>
        <v/>
      </c>
      <c r="V172" s="246" t="str">
        <f>IFERROR(_xlfn.XLOOKUP($A172,Input_Raw!$A:$A,Input_Raw!$GL:$GL),"")</f>
        <v/>
      </c>
      <c r="W172" s="247" t="str">
        <f t="shared" si="17"/>
        <v/>
      </c>
      <c r="X172" s="239" t="str">
        <f>IFERROR(_xlfn.XLOOKUP($A172,Input_Raw!$A:$A,Input_Raw!$EN:$EN),"")</f>
        <v/>
      </c>
      <c r="Y172" s="239" t="str">
        <f>IFERROR(_xlfn.XLOOKUP($A172,Input_Raw!$A:$A,Input_Raw!GE:GE),"")</f>
        <v/>
      </c>
      <c r="Z172" s="239"/>
      <c r="AA172" s="239" t="str">
        <f>IFERROR(_xlfn.XLOOKUP($A172,Input_Raw!$A:$A,Input_Raw!$GF:$GF),"")</f>
        <v/>
      </c>
      <c r="AB172" s="239" t="str">
        <f>IFERROR(_xlfn.XLOOKUP($A172,Input_Raw!$A:$A,Input_Raw!GG:GG),"")</f>
        <v/>
      </c>
      <c r="AC172" s="248">
        <f>IFERROR(_xlfn.XLOOKUP($D172,'Modelling New'!$D:$D,'Modelling New'!P:P),"")</f>
        <v>5.2399999999999993</v>
      </c>
      <c r="AD172" s="239">
        <f>IFERROR(_xlfn.XLOOKUP($D172,'Modelling New'!$D:$D,'Modelling New'!$T:$T)*1000,"")</f>
        <v>854032.19549794961</v>
      </c>
      <c r="AE172" s="249">
        <f>IFERROR(_xlfn.XLOOKUP($D172,'Modelling New'!$D:$D,'Modelling New'!$O:$O),"")</f>
        <v>0.83839116983353512</v>
      </c>
      <c r="AF172" s="249">
        <f>IFERROR(_xlfn.XLOOKUP($D172,'Modelling New'!$D:$D,'Modelling New'!W:W),"")</f>
        <v>0.18304873874698849</v>
      </c>
      <c r="AG172" s="249">
        <f>IFERROR(_xlfn.XLOOKUP($D172,'Modelling New'!$D:$D,'Modelling New'!$AE:$AE),"")</f>
        <v>0.995</v>
      </c>
      <c r="AH172" s="249">
        <f>IFERROR(_xlfn.XLOOKUP($D172,'Modelling New'!$D:$D,'Modelling New'!$AF:$AF),"")</f>
        <v>0.995</v>
      </c>
      <c r="AI172" s="240"/>
      <c r="AJ172" s="240"/>
      <c r="AK172" s="240"/>
      <c r="AL172" s="240"/>
      <c r="AM172" s="240"/>
      <c r="AN172" s="250"/>
      <c r="AO172" s="247"/>
      <c r="AP172" s="247"/>
      <c r="AQ172" s="247"/>
      <c r="AR172" s="239">
        <f>_xlfn.XLOOKUP($D172,'Modelling New'!$D:$D,'Modelling New'!$N:$N)</f>
        <v>194.4</v>
      </c>
      <c r="AS172" s="239" t="str">
        <f t="shared" si="18"/>
        <v/>
      </c>
    </row>
    <row r="173" spans="1:45">
      <c r="A173" s="238">
        <f t="shared" si="19"/>
        <v>45916</v>
      </c>
      <c r="B173" s="239">
        <f>YEAR(Daily_KPI[[#This Row],[Date]])+IF(MONTH(Daily_KPI[[#This Row],[Date]])&gt;=4,1,0)</f>
        <v>2026</v>
      </c>
      <c r="C173" s="240">
        <f>YEAR(Daily_KPI[[#This Row],[Date]])</f>
        <v>2025</v>
      </c>
      <c r="D173" s="241">
        <f>Daily_KPI[[#This Row],[Date]]-DAY(Daily_KPI[[#This Row],[Date]])+1</f>
        <v>45901</v>
      </c>
      <c r="E173" s="240">
        <f t="shared" si="15"/>
        <v>30</v>
      </c>
      <c r="F173" s="242" t="str">
        <f>IFERROR(_xlfn.XLOOKUP($A173,Input_Raw!$A:$A,Input_Raw!$GD:$GD),"")</f>
        <v/>
      </c>
      <c r="G173" s="243" t="str">
        <f>IFERROR(_xlfn.XLOOKUP($A173,Input_Raw!$A:$A,Input_Raw!EQ:EQ),"")</f>
        <v/>
      </c>
      <c r="H173" s="243" t="str">
        <f>IFERROR(_xlfn.XLOOKUP($A173,Input_Raw!$A:$A,Input_Raw!ER:ER),"")</f>
        <v/>
      </c>
      <c r="I173" s="243" t="str">
        <f>IFERROR(_xlfn.XLOOKUP($A173,Input_Raw!$A:$A,Input_Raw!EO:EO),"")</f>
        <v/>
      </c>
      <c r="J173" s="243" t="str">
        <f>IFERROR(_xlfn.XLOOKUP($A173,Input_Raw!$A:$A,Input_Raw!EP:EP),"")</f>
        <v/>
      </c>
      <c r="K173" s="243" t="str">
        <f>IFERROR(_xlfn.XLOOKUP($A173,Input_Raw!$A:$A,Input_Raw!$DR:$DR),"")</f>
        <v/>
      </c>
      <c r="L173" s="243" t="str">
        <f>IFERROR(_xlfn.XLOOKUP($A173,Input_Raw!$A:$A,Input_Raw!$DT:$DT),"")</f>
        <v/>
      </c>
      <c r="M173" s="243" t="str">
        <f>IFERROR(_xlfn.XLOOKUP($A173,Input_Raw!$A:$A,Input_Raw!$DZ:$DZ),"")</f>
        <v/>
      </c>
      <c r="N173" s="243" t="str">
        <f>IFERROR(_xlfn.XLOOKUP($A173,Input_Raw!$A:$A,Input_Raw!$EB:$EB),"")</f>
        <v/>
      </c>
      <c r="O173" s="244" t="str">
        <f>IFERROR(1-SUMIF(Plant_BD!$B:$B,$A173,Plant_BD!$AL:$AL)/($AA173+SUMIF(Plant_BD!$B:$B,$A173,Plant_BD!$AL:$AL)),"")</f>
        <v/>
      </c>
      <c r="P173" s="244"/>
      <c r="Q173" s="245"/>
      <c r="R173" s="244" t="str">
        <f>IFERROR(1-SUMIF(Grid_BD!$B:$B,$A173,Grid_BD!$W:$W)/($AA173+SUMIF(Grid_BD!$B:$B,$A173,Grid_BD!$W:$W)),"")</f>
        <v/>
      </c>
      <c r="S173" s="240"/>
      <c r="T173" s="245"/>
      <c r="U173" s="246" t="str">
        <f t="shared" si="16"/>
        <v/>
      </c>
      <c r="V173" s="246" t="str">
        <f>IFERROR(_xlfn.XLOOKUP($A173,Input_Raw!$A:$A,Input_Raw!$GL:$GL),"")</f>
        <v/>
      </c>
      <c r="W173" s="247" t="str">
        <f t="shared" si="17"/>
        <v/>
      </c>
      <c r="X173" s="239" t="str">
        <f>IFERROR(_xlfn.XLOOKUP($A173,Input_Raw!$A:$A,Input_Raw!$EN:$EN),"")</f>
        <v/>
      </c>
      <c r="Y173" s="239" t="str">
        <f>IFERROR(_xlfn.XLOOKUP($A173,Input_Raw!$A:$A,Input_Raw!GE:GE),"")</f>
        <v/>
      </c>
      <c r="Z173" s="239"/>
      <c r="AA173" s="239" t="str">
        <f>IFERROR(_xlfn.XLOOKUP($A173,Input_Raw!$A:$A,Input_Raw!$GF:$GF),"")</f>
        <v/>
      </c>
      <c r="AB173" s="239" t="str">
        <f>IFERROR(_xlfn.XLOOKUP($A173,Input_Raw!$A:$A,Input_Raw!GG:GG),"")</f>
        <v/>
      </c>
      <c r="AC173" s="248">
        <f>IFERROR(_xlfn.XLOOKUP($D173,'Modelling New'!$D:$D,'Modelling New'!P:P),"")</f>
        <v>5.2399999999999993</v>
      </c>
      <c r="AD173" s="239">
        <f>IFERROR(_xlfn.XLOOKUP($D173,'Modelling New'!$D:$D,'Modelling New'!$T:$T)*1000,"")</f>
        <v>854032.19549794961</v>
      </c>
      <c r="AE173" s="249">
        <f>IFERROR(_xlfn.XLOOKUP($D173,'Modelling New'!$D:$D,'Modelling New'!$O:$O),"")</f>
        <v>0.83839116983353512</v>
      </c>
      <c r="AF173" s="249">
        <f>IFERROR(_xlfn.XLOOKUP($D173,'Modelling New'!$D:$D,'Modelling New'!W:W),"")</f>
        <v>0.18304873874698849</v>
      </c>
      <c r="AG173" s="249">
        <f>IFERROR(_xlfn.XLOOKUP($D173,'Modelling New'!$D:$D,'Modelling New'!$AE:$AE),"")</f>
        <v>0.995</v>
      </c>
      <c r="AH173" s="249">
        <f>IFERROR(_xlfn.XLOOKUP($D173,'Modelling New'!$D:$D,'Modelling New'!$AF:$AF),"")</f>
        <v>0.995</v>
      </c>
      <c r="AI173" s="240"/>
      <c r="AJ173" s="240"/>
      <c r="AK173" s="240"/>
      <c r="AL173" s="240"/>
      <c r="AM173" s="240"/>
      <c r="AN173" s="250"/>
      <c r="AO173" s="247"/>
      <c r="AP173" s="247"/>
      <c r="AQ173" s="247"/>
      <c r="AR173" s="239">
        <f>_xlfn.XLOOKUP($D173,'Modelling New'!$D:$D,'Modelling New'!$N:$N)</f>
        <v>194.4</v>
      </c>
      <c r="AS173" s="239" t="str">
        <f t="shared" si="18"/>
        <v/>
      </c>
    </row>
    <row r="174" spans="1:45">
      <c r="A174" s="238">
        <f t="shared" si="19"/>
        <v>45917</v>
      </c>
      <c r="B174" s="239">
        <f>YEAR(Daily_KPI[[#This Row],[Date]])+IF(MONTH(Daily_KPI[[#This Row],[Date]])&gt;=4,1,0)</f>
        <v>2026</v>
      </c>
      <c r="C174" s="240">
        <f>YEAR(Daily_KPI[[#This Row],[Date]])</f>
        <v>2025</v>
      </c>
      <c r="D174" s="241">
        <f>Daily_KPI[[#This Row],[Date]]-DAY(Daily_KPI[[#This Row],[Date]])+1</f>
        <v>45901</v>
      </c>
      <c r="E174" s="240">
        <f t="shared" si="15"/>
        <v>30</v>
      </c>
      <c r="F174" s="242" t="str">
        <f>IFERROR(_xlfn.XLOOKUP($A174,Input_Raw!$A:$A,Input_Raw!$GD:$GD),"")</f>
        <v/>
      </c>
      <c r="G174" s="243" t="str">
        <f>IFERROR(_xlfn.XLOOKUP($A174,Input_Raw!$A:$A,Input_Raw!EQ:EQ),"")</f>
        <v/>
      </c>
      <c r="H174" s="243" t="str">
        <f>IFERROR(_xlfn.XLOOKUP($A174,Input_Raw!$A:$A,Input_Raw!ER:ER),"")</f>
        <v/>
      </c>
      <c r="I174" s="243" t="str">
        <f>IFERROR(_xlfn.XLOOKUP($A174,Input_Raw!$A:$A,Input_Raw!EO:EO),"")</f>
        <v/>
      </c>
      <c r="J174" s="243" t="str">
        <f>IFERROR(_xlfn.XLOOKUP($A174,Input_Raw!$A:$A,Input_Raw!EP:EP),"")</f>
        <v/>
      </c>
      <c r="K174" s="243" t="str">
        <f>IFERROR(_xlfn.XLOOKUP($A174,Input_Raw!$A:$A,Input_Raw!$DR:$DR),"")</f>
        <v/>
      </c>
      <c r="L174" s="243" t="str">
        <f>IFERROR(_xlfn.XLOOKUP($A174,Input_Raw!$A:$A,Input_Raw!$DT:$DT),"")</f>
        <v/>
      </c>
      <c r="M174" s="243" t="str">
        <f>IFERROR(_xlfn.XLOOKUP($A174,Input_Raw!$A:$A,Input_Raw!$DZ:$DZ),"")</f>
        <v/>
      </c>
      <c r="N174" s="243" t="str">
        <f>IFERROR(_xlfn.XLOOKUP($A174,Input_Raw!$A:$A,Input_Raw!$EB:$EB),"")</f>
        <v/>
      </c>
      <c r="O174" s="244" t="str">
        <f>IFERROR(1-SUMIF(Plant_BD!$B:$B,$A174,Plant_BD!$AL:$AL)/($AA174+SUMIF(Plant_BD!$B:$B,$A174,Plant_BD!$AL:$AL)),"")</f>
        <v/>
      </c>
      <c r="P174" s="244"/>
      <c r="Q174" s="245"/>
      <c r="R174" s="244" t="str">
        <f>IFERROR(1-SUMIF(Grid_BD!$B:$B,$A174,Grid_BD!$W:$W)/($AA174+SUMIF(Grid_BD!$B:$B,$A174,Grid_BD!$W:$W)),"")</f>
        <v/>
      </c>
      <c r="S174" s="240"/>
      <c r="T174" s="245"/>
      <c r="U174" s="246" t="str">
        <f t="shared" si="16"/>
        <v/>
      </c>
      <c r="V174" s="246" t="str">
        <f>IFERROR(_xlfn.XLOOKUP($A174,Input_Raw!$A:$A,Input_Raw!$GL:$GL),"")</f>
        <v/>
      </c>
      <c r="W174" s="247" t="str">
        <f t="shared" si="17"/>
        <v/>
      </c>
      <c r="X174" s="239" t="str">
        <f>IFERROR(_xlfn.XLOOKUP($A174,Input_Raw!$A:$A,Input_Raw!$EN:$EN),"")</f>
        <v/>
      </c>
      <c r="Y174" s="239" t="str">
        <f>IFERROR(_xlfn.XLOOKUP($A174,Input_Raw!$A:$A,Input_Raw!GE:GE),"")</f>
        <v/>
      </c>
      <c r="Z174" s="239"/>
      <c r="AA174" s="239" t="str">
        <f>IFERROR(_xlfn.XLOOKUP($A174,Input_Raw!$A:$A,Input_Raw!$GF:$GF),"")</f>
        <v/>
      </c>
      <c r="AB174" s="239" t="str">
        <f>IFERROR(_xlfn.XLOOKUP($A174,Input_Raw!$A:$A,Input_Raw!GG:GG),"")</f>
        <v/>
      </c>
      <c r="AC174" s="248">
        <f>IFERROR(_xlfn.XLOOKUP($D174,'Modelling New'!$D:$D,'Modelling New'!P:P),"")</f>
        <v>5.2399999999999993</v>
      </c>
      <c r="AD174" s="239">
        <f>IFERROR(_xlfn.XLOOKUP($D174,'Modelling New'!$D:$D,'Modelling New'!$T:$T)*1000,"")</f>
        <v>854032.19549794961</v>
      </c>
      <c r="AE174" s="249">
        <f>IFERROR(_xlfn.XLOOKUP($D174,'Modelling New'!$D:$D,'Modelling New'!$O:$O),"")</f>
        <v>0.83839116983353512</v>
      </c>
      <c r="AF174" s="249">
        <f>IFERROR(_xlfn.XLOOKUP($D174,'Modelling New'!$D:$D,'Modelling New'!W:W),"")</f>
        <v>0.18304873874698849</v>
      </c>
      <c r="AG174" s="249">
        <f>IFERROR(_xlfn.XLOOKUP($D174,'Modelling New'!$D:$D,'Modelling New'!$AE:$AE),"")</f>
        <v>0.995</v>
      </c>
      <c r="AH174" s="249">
        <f>IFERROR(_xlfn.XLOOKUP($D174,'Modelling New'!$D:$D,'Modelling New'!$AF:$AF),"")</f>
        <v>0.995</v>
      </c>
      <c r="AI174" s="240"/>
      <c r="AJ174" s="240"/>
      <c r="AK174" s="240"/>
      <c r="AL174" s="240"/>
      <c r="AM174" s="240"/>
      <c r="AN174" s="250"/>
      <c r="AO174" s="247"/>
      <c r="AP174" s="247"/>
      <c r="AQ174" s="247"/>
      <c r="AR174" s="239">
        <f>_xlfn.XLOOKUP($D174,'Modelling New'!$D:$D,'Modelling New'!$N:$N)</f>
        <v>194.4</v>
      </c>
      <c r="AS174" s="239" t="str">
        <f t="shared" si="18"/>
        <v/>
      </c>
    </row>
    <row r="175" spans="1:45">
      <c r="A175" s="238">
        <f t="shared" si="19"/>
        <v>45918</v>
      </c>
      <c r="B175" s="239">
        <f>YEAR(Daily_KPI[[#This Row],[Date]])+IF(MONTH(Daily_KPI[[#This Row],[Date]])&gt;=4,1,0)</f>
        <v>2026</v>
      </c>
      <c r="C175" s="240">
        <f>YEAR(Daily_KPI[[#This Row],[Date]])</f>
        <v>2025</v>
      </c>
      <c r="D175" s="241">
        <f>Daily_KPI[[#This Row],[Date]]-DAY(Daily_KPI[[#This Row],[Date]])+1</f>
        <v>45901</v>
      </c>
      <c r="E175" s="240">
        <f t="shared" si="15"/>
        <v>30</v>
      </c>
      <c r="F175" s="242" t="str">
        <f>IFERROR(_xlfn.XLOOKUP($A175,Input_Raw!$A:$A,Input_Raw!$GD:$GD),"")</f>
        <v/>
      </c>
      <c r="G175" s="243" t="str">
        <f>IFERROR(_xlfn.XLOOKUP($A175,Input_Raw!$A:$A,Input_Raw!EQ:EQ),"")</f>
        <v/>
      </c>
      <c r="H175" s="243" t="str">
        <f>IFERROR(_xlfn.XLOOKUP($A175,Input_Raw!$A:$A,Input_Raw!ER:ER),"")</f>
        <v/>
      </c>
      <c r="I175" s="243" t="str">
        <f>IFERROR(_xlfn.XLOOKUP($A175,Input_Raw!$A:$A,Input_Raw!EO:EO),"")</f>
        <v/>
      </c>
      <c r="J175" s="243" t="str">
        <f>IFERROR(_xlfn.XLOOKUP($A175,Input_Raw!$A:$A,Input_Raw!EP:EP),"")</f>
        <v/>
      </c>
      <c r="K175" s="243" t="str">
        <f>IFERROR(_xlfn.XLOOKUP($A175,Input_Raw!$A:$A,Input_Raw!$DR:$DR),"")</f>
        <v/>
      </c>
      <c r="L175" s="243" t="str">
        <f>IFERROR(_xlfn.XLOOKUP($A175,Input_Raw!$A:$A,Input_Raw!$DT:$DT),"")</f>
        <v/>
      </c>
      <c r="M175" s="243" t="str">
        <f>IFERROR(_xlfn.XLOOKUP($A175,Input_Raw!$A:$A,Input_Raw!$DZ:$DZ),"")</f>
        <v/>
      </c>
      <c r="N175" s="243" t="str">
        <f>IFERROR(_xlfn.XLOOKUP($A175,Input_Raw!$A:$A,Input_Raw!$EB:$EB),"")</f>
        <v/>
      </c>
      <c r="O175" s="244" t="str">
        <f>IFERROR(1-SUMIF(Plant_BD!$B:$B,$A175,Plant_BD!$AL:$AL)/($AA175+SUMIF(Plant_BD!$B:$B,$A175,Plant_BD!$AL:$AL)),"")</f>
        <v/>
      </c>
      <c r="P175" s="244"/>
      <c r="Q175" s="245"/>
      <c r="R175" s="244" t="str">
        <f>IFERROR(1-SUMIF(Grid_BD!$B:$B,$A175,Grid_BD!$W:$W)/($AA175+SUMIF(Grid_BD!$B:$B,$A175,Grid_BD!$W:$W)),"")</f>
        <v/>
      </c>
      <c r="S175" s="240"/>
      <c r="T175" s="245"/>
      <c r="U175" s="246" t="str">
        <f t="shared" si="16"/>
        <v/>
      </c>
      <c r="V175" s="246" t="str">
        <f>IFERROR(_xlfn.XLOOKUP($A175,Input_Raw!$A:$A,Input_Raw!$GL:$GL),"")</f>
        <v/>
      </c>
      <c r="W175" s="247" t="str">
        <f t="shared" si="17"/>
        <v/>
      </c>
      <c r="X175" s="239" t="str">
        <f>IFERROR(_xlfn.XLOOKUP($A175,Input_Raw!$A:$A,Input_Raw!$EN:$EN),"")</f>
        <v/>
      </c>
      <c r="Y175" s="239" t="str">
        <f>IFERROR(_xlfn.XLOOKUP($A175,Input_Raw!$A:$A,Input_Raw!GE:GE),"")</f>
        <v/>
      </c>
      <c r="Z175" s="239"/>
      <c r="AA175" s="239" t="str">
        <f>IFERROR(_xlfn.XLOOKUP($A175,Input_Raw!$A:$A,Input_Raw!$GF:$GF),"")</f>
        <v/>
      </c>
      <c r="AB175" s="239" t="str">
        <f>IFERROR(_xlfn.XLOOKUP($A175,Input_Raw!$A:$A,Input_Raw!GG:GG),"")</f>
        <v/>
      </c>
      <c r="AC175" s="248">
        <f>IFERROR(_xlfn.XLOOKUP($D175,'Modelling New'!$D:$D,'Modelling New'!P:P),"")</f>
        <v>5.2399999999999993</v>
      </c>
      <c r="AD175" s="239">
        <f>IFERROR(_xlfn.XLOOKUP($D175,'Modelling New'!$D:$D,'Modelling New'!$T:$T)*1000,"")</f>
        <v>854032.19549794961</v>
      </c>
      <c r="AE175" s="249">
        <f>IFERROR(_xlfn.XLOOKUP($D175,'Modelling New'!$D:$D,'Modelling New'!$O:$O),"")</f>
        <v>0.83839116983353512</v>
      </c>
      <c r="AF175" s="249">
        <f>IFERROR(_xlfn.XLOOKUP($D175,'Modelling New'!$D:$D,'Modelling New'!W:W),"")</f>
        <v>0.18304873874698849</v>
      </c>
      <c r="AG175" s="249">
        <f>IFERROR(_xlfn.XLOOKUP($D175,'Modelling New'!$D:$D,'Modelling New'!$AE:$AE),"")</f>
        <v>0.995</v>
      </c>
      <c r="AH175" s="249">
        <f>IFERROR(_xlfn.XLOOKUP($D175,'Modelling New'!$D:$D,'Modelling New'!$AF:$AF),"")</f>
        <v>0.995</v>
      </c>
      <c r="AI175" s="240"/>
      <c r="AJ175" s="240"/>
      <c r="AK175" s="240"/>
      <c r="AL175" s="240"/>
      <c r="AM175" s="240"/>
      <c r="AN175" s="250"/>
      <c r="AO175" s="247"/>
      <c r="AP175" s="247"/>
      <c r="AQ175" s="247"/>
      <c r="AR175" s="239">
        <f>_xlfn.XLOOKUP($D175,'Modelling New'!$D:$D,'Modelling New'!$N:$N)</f>
        <v>194.4</v>
      </c>
      <c r="AS175" s="239" t="str">
        <f t="shared" si="18"/>
        <v/>
      </c>
    </row>
    <row r="176" spans="1:45">
      <c r="A176" s="238">
        <f t="shared" si="19"/>
        <v>45919</v>
      </c>
      <c r="B176" s="239">
        <f>YEAR(Daily_KPI[[#This Row],[Date]])+IF(MONTH(Daily_KPI[[#This Row],[Date]])&gt;=4,1,0)</f>
        <v>2026</v>
      </c>
      <c r="C176" s="240">
        <f>YEAR(Daily_KPI[[#This Row],[Date]])</f>
        <v>2025</v>
      </c>
      <c r="D176" s="241">
        <f>Daily_KPI[[#This Row],[Date]]-DAY(Daily_KPI[[#This Row],[Date]])+1</f>
        <v>45901</v>
      </c>
      <c r="E176" s="240">
        <f t="shared" si="15"/>
        <v>30</v>
      </c>
      <c r="F176" s="242" t="str">
        <f>IFERROR(_xlfn.XLOOKUP($A176,Input_Raw!$A:$A,Input_Raw!$GD:$GD),"")</f>
        <v/>
      </c>
      <c r="G176" s="243" t="str">
        <f>IFERROR(_xlfn.XLOOKUP($A176,Input_Raw!$A:$A,Input_Raw!EQ:EQ),"")</f>
        <v/>
      </c>
      <c r="H176" s="243" t="str">
        <f>IFERROR(_xlfn.XLOOKUP($A176,Input_Raw!$A:$A,Input_Raw!ER:ER),"")</f>
        <v/>
      </c>
      <c r="I176" s="243" t="str">
        <f>IFERROR(_xlfn.XLOOKUP($A176,Input_Raw!$A:$A,Input_Raw!EO:EO),"")</f>
        <v/>
      </c>
      <c r="J176" s="243" t="str">
        <f>IFERROR(_xlfn.XLOOKUP($A176,Input_Raw!$A:$A,Input_Raw!EP:EP),"")</f>
        <v/>
      </c>
      <c r="K176" s="243" t="str">
        <f>IFERROR(_xlfn.XLOOKUP($A176,Input_Raw!$A:$A,Input_Raw!$DR:$DR),"")</f>
        <v/>
      </c>
      <c r="L176" s="243" t="str">
        <f>IFERROR(_xlfn.XLOOKUP($A176,Input_Raw!$A:$A,Input_Raw!$DT:$DT),"")</f>
        <v/>
      </c>
      <c r="M176" s="243" t="str">
        <f>IFERROR(_xlfn.XLOOKUP($A176,Input_Raw!$A:$A,Input_Raw!$DZ:$DZ),"")</f>
        <v/>
      </c>
      <c r="N176" s="243" t="str">
        <f>IFERROR(_xlfn.XLOOKUP($A176,Input_Raw!$A:$A,Input_Raw!$EB:$EB),"")</f>
        <v/>
      </c>
      <c r="O176" s="244" t="str">
        <f>IFERROR(1-SUMIF(Plant_BD!$B:$B,$A176,Plant_BD!$AL:$AL)/($AA176+SUMIF(Plant_BD!$B:$B,$A176,Plant_BD!$AL:$AL)),"")</f>
        <v/>
      </c>
      <c r="P176" s="244"/>
      <c r="Q176" s="245"/>
      <c r="R176" s="244" t="str">
        <f>IFERROR(1-SUMIF(Grid_BD!$B:$B,$A176,Grid_BD!$W:$W)/($AA176+SUMIF(Grid_BD!$B:$B,$A176,Grid_BD!$W:$W)),"")</f>
        <v/>
      </c>
      <c r="S176" s="240"/>
      <c r="T176" s="245"/>
      <c r="U176" s="246" t="str">
        <f t="shared" si="16"/>
        <v/>
      </c>
      <c r="V176" s="246" t="str">
        <f>IFERROR(_xlfn.XLOOKUP($A176,Input_Raw!$A:$A,Input_Raw!$GL:$GL),"")</f>
        <v/>
      </c>
      <c r="W176" s="247" t="str">
        <f t="shared" si="17"/>
        <v/>
      </c>
      <c r="X176" s="239" t="str">
        <f>IFERROR(_xlfn.XLOOKUP($A176,Input_Raw!$A:$A,Input_Raw!$EN:$EN),"")</f>
        <v/>
      </c>
      <c r="Y176" s="239" t="str">
        <f>IFERROR(_xlfn.XLOOKUP($A176,Input_Raw!$A:$A,Input_Raw!GE:GE),"")</f>
        <v/>
      </c>
      <c r="Z176" s="239"/>
      <c r="AA176" s="239" t="str">
        <f>IFERROR(_xlfn.XLOOKUP($A176,Input_Raw!$A:$A,Input_Raw!$GF:$GF),"")</f>
        <v/>
      </c>
      <c r="AB176" s="239" t="str">
        <f>IFERROR(_xlfn.XLOOKUP($A176,Input_Raw!$A:$A,Input_Raw!GG:GG),"")</f>
        <v/>
      </c>
      <c r="AC176" s="248">
        <f>IFERROR(_xlfn.XLOOKUP($D176,'Modelling New'!$D:$D,'Modelling New'!P:P),"")</f>
        <v>5.2399999999999993</v>
      </c>
      <c r="AD176" s="239">
        <f>IFERROR(_xlfn.XLOOKUP($D176,'Modelling New'!$D:$D,'Modelling New'!$T:$T)*1000,"")</f>
        <v>854032.19549794961</v>
      </c>
      <c r="AE176" s="249">
        <f>IFERROR(_xlfn.XLOOKUP($D176,'Modelling New'!$D:$D,'Modelling New'!$O:$O),"")</f>
        <v>0.83839116983353512</v>
      </c>
      <c r="AF176" s="249">
        <f>IFERROR(_xlfn.XLOOKUP($D176,'Modelling New'!$D:$D,'Modelling New'!W:W),"")</f>
        <v>0.18304873874698849</v>
      </c>
      <c r="AG176" s="249">
        <f>IFERROR(_xlfn.XLOOKUP($D176,'Modelling New'!$D:$D,'Modelling New'!$AE:$AE),"")</f>
        <v>0.995</v>
      </c>
      <c r="AH176" s="249">
        <f>IFERROR(_xlfn.XLOOKUP($D176,'Modelling New'!$D:$D,'Modelling New'!$AF:$AF),"")</f>
        <v>0.995</v>
      </c>
      <c r="AI176" s="240"/>
      <c r="AJ176" s="240"/>
      <c r="AK176" s="240"/>
      <c r="AL176" s="240"/>
      <c r="AM176" s="240"/>
      <c r="AN176" s="250"/>
      <c r="AO176" s="247"/>
      <c r="AP176" s="247"/>
      <c r="AQ176" s="247"/>
      <c r="AR176" s="239">
        <f>_xlfn.XLOOKUP($D176,'Modelling New'!$D:$D,'Modelling New'!$N:$N)</f>
        <v>194.4</v>
      </c>
      <c r="AS176" s="239" t="str">
        <f t="shared" si="18"/>
        <v/>
      </c>
    </row>
    <row r="177" spans="1:45">
      <c r="A177" s="238">
        <f t="shared" si="19"/>
        <v>45920</v>
      </c>
      <c r="B177" s="239">
        <f>YEAR(Daily_KPI[[#This Row],[Date]])+IF(MONTH(Daily_KPI[[#This Row],[Date]])&gt;=4,1,0)</f>
        <v>2026</v>
      </c>
      <c r="C177" s="240">
        <f>YEAR(Daily_KPI[[#This Row],[Date]])</f>
        <v>2025</v>
      </c>
      <c r="D177" s="241">
        <f>Daily_KPI[[#This Row],[Date]]-DAY(Daily_KPI[[#This Row],[Date]])+1</f>
        <v>45901</v>
      </c>
      <c r="E177" s="240">
        <f t="shared" si="15"/>
        <v>30</v>
      </c>
      <c r="F177" s="242" t="str">
        <f>IFERROR(_xlfn.XLOOKUP($A177,Input_Raw!$A:$A,Input_Raw!$GD:$GD),"")</f>
        <v/>
      </c>
      <c r="G177" s="243" t="str">
        <f>IFERROR(_xlfn.XLOOKUP($A177,Input_Raw!$A:$A,Input_Raw!EQ:EQ),"")</f>
        <v/>
      </c>
      <c r="H177" s="243" t="str">
        <f>IFERROR(_xlfn.XLOOKUP($A177,Input_Raw!$A:$A,Input_Raw!ER:ER),"")</f>
        <v/>
      </c>
      <c r="I177" s="243" t="str">
        <f>IFERROR(_xlfn.XLOOKUP($A177,Input_Raw!$A:$A,Input_Raw!EO:EO),"")</f>
        <v/>
      </c>
      <c r="J177" s="243" t="str">
        <f>IFERROR(_xlfn.XLOOKUP($A177,Input_Raw!$A:$A,Input_Raw!EP:EP),"")</f>
        <v/>
      </c>
      <c r="K177" s="243" t="str">
        <f>IFERROR(_xlfn.XLOOKUP($A177,Input_Raw!$A:$A,Input_Raw!$DR:$DR),"")</f>
        <v/>
      </c>
      <c r="L177" s="243" t="str">
        <f>IFERROR(_xlfn.XLOOKUP($A177,Input_Raw!$A:$A,Input_Raw!$DT:$DT),"")</f>
        <v/>
      </c>
      <c r="M177" s="243" t="str">
        <f>IFERROR(_xlfn.XLOOKUP($A177,Input_Raw!$A:$A,Input_Raw!$DZ:$DZ),"")</f>
        <v/>
      </c>
      <c r="N177" s="243" t="str">
        <f>IFERROR(_xlfn.XLOOKUP($A177,Input_Raw!$A:$A,Input_Raw!$EB:$EB),"")</f>
        <v/>
      </c>
      <c r="O177" s="244" t="str">
        <f>IFERROR(1-SUMIF(Plant_BD!$B:$B,$A177,Plant_BD!$AL:$AL)/($AA177+SUMIF(Plant_BD!$B:$B,$A177,Plant_BD!$AL:$AL)),"")</f>
        <v/>
      </c>
      <c r="P177" s="244"/>
      <c r="Q177" s="245"/>
      <c r="R177" s="244" t="str">
        <f>IFERROR(1-SUMIF(Grid_BD!$B:$B,$A177,Grid_BD!$W:$W)/($AA177+SUMIF(Grid_BD!$B:$B,$A177,Grid_BD!$W:$W)),"")</f>
        <v/>
      </c>
      <c r="S177" s="240"/>
      <c r="T177" s="245"/>
      <c r="U177" s="246" t="str">
        <f t="shared" si="16"/>
        <v/>
      </c>
      <c r="V177" s="246" t="str">
        <f>IFERROR(_xlfn.XLOOKUP($A177,Input_Raw!$A:$A,Input_Raw!$GL:$GL),"")</f>
        <v/>
      </c>
      <c r="W177" s="247" t="str">
        <f t="shared" si="17"/>
        <v/>
      </c>
      <c r="X177" s="239" t="str">
        <f>IFERROR(_xlfn.XLOOKUP($A177,Input_Raw!$A:$A,Input_Raw!$EN:$EN),"")</f>
        <v/>
      </c>
      <c r="Y177" s="239" t="str">
        <f>IFERROR(_xlfn.XLOOKUP($A177,Input_Raw!$A:$A,Input_Raw!GE:GE),"")</f>
        <v/>
      </c>
      <c r="Z177" s="239"/>
      <c r="AA177" s="239" t="str">
        <f>IFERROR(_xlfn.XLOOKUP($A177,Input_Raw!$A:$A,Input_Raw!$GF:$GF),"")</f>
        <v/>
      </c>
      <c r="AB177" s="239" t="str">
        <f>IFERROR(_xlfn.XLOOKUP($A177,Input_Raw!$A:$A,Input_Raw!GG:GG),"")</f>
        <v/>
      </c>
      <c r="AC177" s="248">
        <f>IFERROR(_xlfn.XLOOKUP($D177,'Modelling New'!$D:$D,'Modelling New'!P:P),"")</f>
        <v>5.2399999999999993</v>
      </c>
      <c r="AD177" s="239">
        <f>IFERROR(_xlfn.XLOOKUP($D177,'Modelling New'!$D:$D,'Modelling New'!$T:$T)*1000,"")</f>
        <v>854032.19549794961</v>
      </c>
      <c r="AE177" s="249">
        <f>IFERROR(_xlfn.XLOOKUP($D177,'Modelling New'!$D:$D,'Modelling New'!$O:$O),"")</f>
        <v>0.83839116983353512</v>
      </c>
      <c r="AF177" s="249">
        <f>IFERROR(_xlfn.XLOOKUP($D177,'Modelling New'!$D:$D,'Modelling New'!W:W),"")</f>
        <v>0.18304873874698849</v>
      </c>
      <c r="AG177" s="249">
        <f>IFERROR(_xlfn.XLOOKUP($D177,'Modelling New'!$D:$D,'Modelling New'!$AE:$AE),"")</f>
        <v>0.995</v>
      </c>
      <c r="AH177" s="249">
        <f>IFERROR(_xlfn.XLOOKUP($D177,'Modelling New'!$D:$D,'Modelling New'!$AF:$AF),"")</f>
        <v>0.995</v>
      </c>
      <c r="AI177" s="240"/>
      <c r="AJ177" s="240"/>
      <c r="AK177" s="240"/>
      <c r="AL177" s="240"/>
      <c r="AM177" s="240"/>
      <c r="AN177" s="250"/>
      <c r="AO177" s="247"/>
      <c r="AP177" s="247"/>
      <c r="AQ177" s="247"/>
      <c r="AR177" s="239">
        <f>_xlfn.XLOOKUP($D177,'Modelling New'!$D:$D,'Modelling New'!$N:$N)</f>
        <v>194.4</v>
      </c>
      <c r="AS177" s="239" t="str">
        <f t="shared" si="18"/>
        <v/>
      </c>
    </row>
    <row r="178" spans="1:45">
      <c r="A178" s="238">
        <f t="shared" si="19"/>
        <v>45921</v>
      </c>
      <c r="B178" s="239">
        <f>YEAR(Daily_KPI[[#This Row],[Date]])+IF(MONTH(Daily_KPI[[#This Row],[Date]])&gt;=4,1,0)</f>
        <v>2026</v>
      </c>
      <c r="C178" s="240">
        <f>YEAR(Daily_KPI[[#This Row],[Date]])</f>
        <v>2025</v>
      </c>
      <c r="D178" s="241">
        <f>Daily_KPI[[#This Row],[Date]]-DAY(Daily_KPI[[#This Row],[Date]])+1</f>
        <v>45901</v>
      </c>
      <c r="E178" s="240">
        <f t="shared" si="15"/>
        <v>30</v>
      </c>
      <c r="F178" s="242" t="str">
        <f>IFERROR(_xlfn.XLOOKUP($A178,Input_Raw!$A:$A,Input_Raw!$GD:$GD),"")</f>
        <v/>
      </c>
      <c r="G178" s="243" t="str">
        <f>IFERROR(_xlfn.XLOOKUP($A178,Input_Raw!$A:$A,Input_Raw!EQ:EQ),"")</f>
        <v/>
      </c>
      <c r="H178" s="243" t="str">
        <f>IFERROR(_xlfn.XLOOKUP($A178,Input_Raw!$A:$A,Input_Raw!ER:ER),"")</f>
        <v/>
      </c>
      <c r="I178" s="243" t="str">
        <f>IFERROR(_xlfn.XLOOKUP($A178,Input_Raw!$A:$A,Input_Raw!EO:EO),"")</f>
        <v/>
      </c>
      <c r="J178" s="243" t="str">
        <f>IFERROR(_xlfn.XLOOKUP($A178,Input_Raw!$A:$A,Input_Raw!EP:EP),"")</f>
        <v/>
      </c>
      <c r="K178" s="243" t="str">
        <f>IFERROR(_xlfn.XLOOKUP($A178,Input_Raw!$A:$A,Input_Raw!$DR:$DR),"")</f>
        <v/>
      </c>
      <c r="L178" s="243" t="str">
        <f>IFERROR(_xlfn.XLOOKUP($A178,Input_Raw!$A:$A,Input_Raw!$DT:$DT),"")</f>
        <v/>
      </c>
      <c r="M178" s="243" t="str">
        <f>IFERROR(_xlfn.XLOOKUP($A178,Input_Raw!$A:$A,Input_Raw!$DZ:$DZ),"")</f>
        <v/>
      </c>
      <c r="N178" s="243" t="str">
        <f>IFERROR(_xlfn.XLOOKUP($A178,Input_Raw!$A:$A,Input_Raw!$EB:$EB),"")</f>
        <v/>
      </c>
      <c r="O178" s="244" t="str">
        <f>IFERROR(1-SUMIF(Plant_BD!$B:$B,$A178,Plant_BD!$AL:$AL)/($AA178+SUMIF(Plant_BD!$B:$B,$A178,Plant_BD!$AL:$AL)),"")</f>
        <v/>
      </c>
      <c r="P178" s="244"/>
      <c r="Q178" s="245"/>
      <c r="R178" s="244" t="str">
        <f>IFERROR(1-SUMIF(Grid_BD!$B:$B,$A178,Grid_BD!$W:$W)/($AA178+SUMIF(Grid_BD!$B:$B,$A178,Grid_BD!$W:$W)),"")</f>
        <v/>
      </c>
      <c r="S178" s="240"/>
      <c r="T178" s="245"/>
      <c r="U178" s="246" t="str">
        <f t="shared" si="16"/>
        <v/>
      </c>
      <c r="V178" s="246" t="str">
        <f>IFERROR(_xlfn.XLOOKUP($A178,Input_Raw!$A:$A,Input_Raw!$GL:$GL),"")</f>
        <v/>
      </c>
      <c r="W178" s="247" t="str">
        <f t="shared" si="17"/>
        <v/>
      </c>
      <c r="X178" s="239" t="str">
        <f>IFERROR(_xlfn.XLOOKUP($A178,Input_Raw!$A:$A,Input_Raw!$EN:$EN),"")</f>
        <v/>
      </c>
      <c r="Y178" s="239" t="str">
        <f>IFERROR(_xlfn.XLOOKUP($A178,Input_Raw!$A:$A,Input_Raw!GE:GE),"")</f>
        <v/>
      </c>
      <c r="Z178" s="239"/>
      <c r="AA178" s="239" t="str">
        <f>IFERROR(_xlfn.XLOOKUP($A178,Input_Raw!$A:$A,Input_Raw!$GF:$GF),"")</f>
        <v/>
      </c>
      <c r="AB178" s="239" t="str">
        <f>IFERROR(_xlfn.XLOOKUP($A178,Input_Raw!$A:$A,Input_Raw!GG:GG),"")</f>
        <v/>
      </c>
      <c r="AC178" s="248">
        <f>IFERROR(_xlfn.XLOOKUP($D178,'Modelling New'!$D:$D,'Modelling New'!P:P),"")</f>
        <v>5.2399999999999993</v>
      </c>
      <c r="AD178" s="239">
        <f>IFERROR(_xlfn.XLOOKUP($D178,'Modelling New'!$D:$D,'Modelling New'!$T:$T)*1000,"")</f>
        <v>854032.19549794961</v>
      </c>
      <c r="AE178" s="249">
        <f>IFERROR(_xlfn.XLOOKUP($D178,'Modelling New'!$D:$D,'Modelling New'!$O:$O),"")</f>
        <v>0.83839116983353512</v>
      </c>
      <c r="AF178" s="249">
        <f>IFERROR(_xlfn.XLOOKUP($D178,'Modelling New'!$D:$D,'Modelling New'!W:W),"")</f>
        <v>0.18304873874698849</v>
      </c>
      <c r="AG178" s="249">
        <f>IFERROR(_xlfn.XLOOKUP($D178,'Modelling New'!$D:$D,'Modelling New'!$AE:$AE),"")</f>
        <v>0.995</v>
      </c>
      <c r="AH178" s="249">
        <f>IFERROR(_xlfn.XLOOKUP($D178,'Modelling New'!$D:$D,'Modelling New'!$AF:$AF),"")</f>
        <v>0.995</v>
      </c>
      <c r="AI178" s="240"/>
      <c r="AJ178" s="240"/>
      <c r="AK178" s="240"/>
      <c r="AL178" s="240"/>
      <c r="AM178" s="240"/>
      <c r="AN178" s="250"/>
      <c r="AO178" s="247"/>
      <c r="AP178" s="247"/>
      <c r="AQ178" s="247"/>
      <c r="AR178" s="239">
        <f>_xlfn.XLOOKUP($D178,'Modelling New'!$D:$D,'Modelling New'!$N:$N)</f>
        <v>194.4</v>
      </c>
      <c r="AS178" s="239" t="str">
        <f t="shared" si="18"/>
        <v/>
      </c>
    </row>
    <row r="179" spans="1:45">
      <c r="A179" s="238">
        <f t="shared" si="19"/>
        <v>45922</v>
      </c>
      <c r="B179" s="239">
        <f>YEAR(Daily_KPI[[#This Row],[Date]])+IF(MONTH(Daily_KPI[[#This Row],[Date]])&gt;=4,1,0)</f>
        <v>2026</v>
      </c>
      <c r="C179" s="240">
        <f>YEAR(Daily_KPI[[#This Row],[Date]])</f>
        <v>2025</v>
      </c>
      <c r="D179" s="241">
        <f>Daily_KPI[[#This Row],[Date]]-DAY(Daily_KPI[[#This Row],[Date]])+1</f>
        <v>45901</v>
      </c>
      <c r="E179" s="240">
        <f t="shared" si="15"/>
        <v>30</v>
      </c>
      <c r="F179" s="242" t="str">
        <f>IFERROR(_xlfn.XLOOKUP($A179,Input_Raw!$A:$A,Input_Raw!$GD:$GD),"")</f>
        <v/>
      </c>
      <c r="G179" s="243" t="str">
        <f>IFERROR(_xlfn.XLOOKUP($A179,Input_Raw!$A:$A,Input_Raw!EQ:EQ),"")</f>
        <v/>
      </c>
      <c r="H179" s="243" t="str">
        <f>IFERROR(_xlfn.XLOOKUP($A179,Input_Raw!$A:$A,Input_Raw!ER:ER),"")</f>
        <v/>
      </c>
      <c r="I179" s="243" t="str">
        <f>IFERROR(_xlfn.XLOOKUP($A179,Input_Raw!$A:$A,Input_Raw!EO:EO),"")</f>
        <v/>
      </c>
      <c r="J179" s="243" t="str">
        <f>IFERROR(_xlfn.XLOOKUP($A179,Input_Raw!$A:$A,Input_Raw!EP:EP),"")</f>
        <v/>
      </c>
      <c r="K179" s="243" t="str">
        <f>IFERROR(_xlfn.XLOOKUP($A179,Input_Raw!$A:$A,Input_Raw!$DR:$DR),"")</f>
        <v/>
      </c>
      <c r="L179" s="243" t="str">
        <f>IFERROR(_xlfn.XLOOKUP($A179,Input_Raw!$A:$A,Input_Raw!$DT:$DT),"")</f>
        <v/>
      </c>
      <c r="M179" s="243" t="str">
        <f>IFERROR(_xlfn.XLOOKUP($A179,Input_Raw!$A:$A,Input_Raw!$DZ:$DZ),"")</f>
        <v/>
      </c>
      <c r="N179" s="243" t="str">
        <f>IFERROR(_xlfn.XLOOKUP($A179,Input_Raw!$A:$A,Input_Raw!$EB:$EB),"")</f>
        <v/>
      </c>
      <c r="O179" s="244" t="str">
        <f>IFERROR(1-SUMIF(Plant_BD!$B:$B,$A179,Plant_BD!$AL:$AL)/($AA179+SUMIF(Plant_BD!$B:$B,$A179,Plant_BD!$AL:$AL)),"")</f>
        <v/>
      </c>
      <c r="P179" s="244"/>
      <c r="Q179" s="245"/>
      <c r="R179" s="244" t="str">
        <f>IFERROR(1-SUMIF(Grid_BD!$B:$B,$A179,Grid_BD!$W:$W)/($AA179+SUMIF(Grid_BD!$B:$B,$A179,Grid_BD!$W:$W)),"")</f>
        <v/>
      </c>
      <c r="S179" s="240"/>
      <c r="T179" s="245"/>
      <c r="U179" s="246" t="str">
        <f t="shared" si="16"/>
        <v/>
      </c>
      <c r="V179" s="246" t="str">
        <f>IFERROR(_xlfn.XLOOKUP($A179,Input_Raw!$A:$A,Input_Raw!$GL:$GL),"")</f>
        <v/>
      </c>
      <c r="W179" s="247" t="str">
        <f t="shared" si="17"/>
        <v/>
      </c>
      <c r="X179" s="239" t="str">
        <f>IFERROR(_xlfn.XLOOKUP($A179,Input_Raw!$A:$A,Input_Raw!$EN:$EN),"")</f>
        <v/>
      </c>
      <c r="Y179" s="239" t="str">
        <f>IFERROR(_xlfn.XLOOKUP($A179,Input_Raw!$A:$A,Input_Raw!GE:GE),"")</f>
        <v/>
      </c>
      <c r="Z179" s="239"/>
      <c r="AA179" s="239" t="str">
        <f>IFERROR(_xlfn.XLOOKUP($A179,Input_Raw!$A:$A,Input_Raw!$GF:$GF),"")</f>
        <v/>
      </c>
      <c r="AB179" s="239" t="str">
        <f>IFERROR(_xlfn.XLOOKUP($A179,Input_Raw!$A:$A,Input_Raw!GG:GG),"")</f>
        <v/>
      </c>
      <c r="AC179" s="248">
        <f>IFERROR(_xlfn.XLOOKUP($D179,'Modelling New'!$D:$D,'Modelling New'!P:P),"")</f>
        <v>5.2399999999999993</v>
      </c>
      <c r="AD179" s="239">
        <f>IFERROR(_xlfn.XLOOKUP($D179,'Modelling New'!$D:$D,'Modelling New'!$T:$T)*1000,"")</f>
        <v>854032.19549794961</v>
      </c>
      <c r="AE179" s="249">
        <f>IFERROR(_xlfn.XLOOKUP($D179,'Modelling New'!$D:$D,'Modelling New'!$O:$O),"")</f>
        <v>0.83839116983353512</v>
      </c>
      <c r="AF179" s="249">
        <f>IFERROR(_xlfn.XLOOKUP($D179,'Modelling New'!$D:$D,'Modelling New'!W:W),"")</f>
        <v>0.18304873874698849</v>
      </c>
      <c r="AG179" s="249">
        <f>IFERROR(_xlfn.XLOOKUP($D179,'Modelling New'!$D:$D,'Modelling New'!$AE:$AE),"")</f>
        <v>0.995</v>
      </c>
      <c r="AH179" s="249">
        <f>IFERROR(_xlfn.XLOOKUP($D179,'Modelling New'!$D:$D,'Modelling New'!$AF:$AF),"")</f>
        <v>0.995</v>
      </c>
      <c r="AI179" s="240"/>
      <c r="AJ179" s="240"/>
      <c r="AK179" s="240"/>
      <c r="AL179" s="240"/>
      <c r="AM179" s="240"/>
      <c r="AN179" s="250"/>
      <c r="AO179" s="247"/>
      <c r="AP179" s="247"/>
      <c r="AQ179" s="247"/>
      <c r="AR179" s="239">
        <f>_xlfn.XLOOKUP($D179,'Modelling New'!$D:$D,'Modelling New'!$N:$N)</f>
        <v>194.4</v>
      </c>
      <c r="AS179" s="239" t="str">
        <f t="shared" si="18"/>
        <v/>
      </c>
    </row>
    <row r="180" spans="1:45">
      <c r="A180" s="238">
        <f t="shared" si="19"/>
        <v>45923</v>
      </c>
      <c r="B180" s="239">
        <f>YEAR(Daily_KPI[[#This Row],[Date]])+IF(MONTH(Daily_KPI[[#This Row],[Date]])&gt;=4,1,0)</f>
        <v>2026</v>
      </c>
      <c r="C180" s="240">
        <f>YEAR(Daily_KPI[[#This Row],[Date]])</f>
        <v>2025</v>
      </c>
      <c r="D180" s="241">
        <f>Daily_KPI[[#This Row],[Date]]-DAY(Daily_KPI[[#This Row],[Date]])+1</f>
        <v>45901</v>
      </c>
      <c r="E180" s="240">
        <f t="shared" si="15"/>
        <v>30</v>
      </c>
      <c r="F180" s="242" t="str">
        <f>IFERROR(_xlfn.XLOOKUP($A180,Input_Raw!$A:$A,Input_Raw!$GD:$GD),"")</f>
        <v/>
      </c>
      <c r="G180" s="243" t="str">
        <f>IFERROR(_xlfn.XLOOKUP($A180,Input_Raw!$A:$A,Input_Raw!EQ:EQ),"")</f>
        <v/>
      </c>
      <c r="H180" s="243" t="str">
        <f>IFERROR(_xlfn.XLOOKUP($A180,Input_Raw!$A:$A,Input_Raw!ER:ER),"")</f>
        <v/>
      </c>
      <c r="I180" s="243" t="str">
        <f>IFERROR(_xlfn.XLOOKUP($A180,Input_Raw!$A:$A,Input_Raw!EO:EO),"")</f>
        <v/>
      </c>
      <c r="J180" s="243" t="str">
        <f>IFERROR(_xlfn.XLOOKUP($A180,Input_Raw!$A:$A,Input_Raw!EP:EP),"")</f>
        <v/>
      </c>
      <c r="K180" s="243" t="str">
        <f>IFERROR(_xlfn.XLOOKUP($A180,Input_Raw!$A:$A,Input_Raw!$DR:$DR),"")</f>
        <v/>
      </c>
      <c r="L180" s="243" t="str">
        <f>IFERROR(_xlfn.XLOOKUP($A180,Input_Raw!$A:$A,Input_Raw!$DT:$DT),"")</f>
        <v/>
      </c>
      <c r="M180" s="243" t="str">
        <f>IFERROR(_xlfn.XLOOKUP($A180,Input_Raw!$A:$A,Input_Raw!$DZ:$DZ),"")</f>
        <v/>
      </c>
      <c r="N180" s="243" t="str">
        <f>IFERROR(_xlfn.XLOOKUP($A180,Input_Raw!$A:$A,Input_Raw!$EB:$EB),"")</f>
        <v/>
      </c>
      <c r="O180" s="244" t="str">
        <f>IFERROR(1-SUMIF(Plant_BD!$B:$B,$A180,Plant_BD!$AL:$AL)/($AA180+SUMIF(Plant_BD!$B:$B,$A180,Plant_BD!$AL:$AL)),"")</f>
        <v/>
      </c>
      <c r="P180" s="244"/>
      <c r="Q180" s="245"/>
      <c r="R180" s="244" t="str">
        <f>IFERROR(1-SUMIF(Grid_BD!$B:$B,$A180,Grid_BD!$W:$W)/($AA180+SUMIF(Grid_BD!$B:$B,$A180,Grid_BD!$W:$W)),"")</f>
        <v/>
      </c>
      <c r="S180" s="240"/>
      <c r="T180" s="245"/>
      <c r="U180" s="246" t="str">
        <f t="shared" si="16"/>
        <v/>
      </c>
      <c r="V180" s="246" t="str">
        <f>IFERROR(_xlfn.XLOOKUP($A180,Input_Raw!$A:$A,Input_Raw!$GL:$GL),"")</f>
        <v/>
      </c>
      <c r="W180" s="247" t="str">
        <f t="shared" si="17"/>
        <v/>
      </c>
      <c r="X180" s="239" t="str">
        <f>IFERROR(_xlfn.XLOOKUP($A180,Input_Raw!$A:$A,Input_Raw!$EN:$EN),"")</f>
        <v/>
      </c>
      <c r="Y180" s="239" t="str">
        <f>IFERROR(_xlfn.XLOOKUP($A180,Input_Raw!$A:$A,Input_Raw!GE:GE),"")</f>
        <v/>
      </c>
      <c r="Z180" s="239"/>
      <c r="AA180" s="239" t="str">
        <f>IFERROR(_xlfn.XLOOKUP($A180,Input_Raw!$A:$A,Input_Raw!$GF:$GF),"")</f>
        <v/>
      </c>
      <c r="AB180" s="239" t="str">
        <f>IFERROR(_xlfn.XLOOKUP($A180,Input_Raw!$A:$A,Input_Raw!GG:GG),"")</f>
        <v/>
      </c>
      <c r="AC180" s="248">
        <f>IFERROR(_xlfn.XLOOKUP($D180,'Modelling New'!$D:$D,'Modelling New'!P:P),"")</f>
        <v>5.2399999999999993</v>
      </c>
      <c r="AD180" s="239">
        <f>IFERROR(_xlfn.XLOOKUP($D180,'Modelling New'!$D:$D,'Modelling New'!$T:$T)*1000,"")</f>
        <v>854032.19549794961</v>
      </c>
      <c r="AE180" s="249">
        <f>IFERROR(_xlfn.XLOOKUP($D180,'Modelling New'!$D:$D,'Modelling New'!$O:$O),"")</f>
        <v>0.83839116983353512</v>
      </c>
      <c r="AF180" s="249">
        <f>IFERROR(_xlfn.XLOOKUP($D180,'Modelling New'!$D:$D,'Modelling New'!W:W),"")</f>
        <v>0.18304873874698849</v>
      </c>
      <c r="AG180" s="249">
        <f>IFERROR(_xlfn.XLOOKUP($D180,'Modelling New'!$D:$D,'Modelling New'!$AE:$AE),"")</f>
        <v>0.995</v>
      </c>
      <c r="AH180" s="249">
        <f>IFERROR(_xlfn.XLOOKUP($D180,'Modelling New'!$D:$D,'Modelling New'!$AF:$AF),"")</f>
        <v>0.995</v>
      </c>
      <c r="AI180" s="240"/>
      <c r="AJ180" s="240"/>
      <c r="AK180" s="240"/>
      <c r="AL180" s="240"/>
      <c r="AM180" s="240"/>
      <c r="AN180" s="250"/>
      <c r="AO180" s="247"/>
      <c r="AP180" s="247"/>
      <c r="AQ180" s="247"/>
      <c r="AR180" s="239">
        <f>_xlfn.XLOOKUP($D180,'Modelling New'!$D:$D,'Modelling New'!$N:$N)</f>
        <v>194.4</v>
      </c>
      <c r="AS180" s="239" t="str">
        <f t="shared" si="18"/>
        <v/>
      </c>
    </row>
    <row r="181" spans="1:45">
      <c r="A181" s="238">
        <f t="shared" si="19"/>
        <v>45924</v>
      </c>
      <c r="B181" s="239">
        <f>YEAR(Daily_KPI[[#This Row],[Date]])+IF(MONTH(Daily_KPI[[#This Row],[Date]])&gt;=4,1,0)</f>
        <v>2026</v>
      </c>
      <c r="C181" s="240">
        <f>YEAR(Daily_KPI[[#This Row],[Date]])</f>
        <v>2025</v>
      </c>
      <c r="D181" s="241">
        <f>Daily_KPI[[#This Row],[Date]]-DAY(Daily_KPI[[#This Row],[Date]])+1</f>
        <v>45901</v>
      </c>
      <c r="E181" s="240">
        <f t="shared" si="15"/>
        <v>30</v>
      </c>
      <c r="F181" s="242" t="str">
        <f>IFERROR(_xlfn.XLOOKUP($A181,Input_Raw!$A:$A,Input_Raw!$GD:$GD),"")</f>
        <v/>
      </c>
      <c r="G181" s="243" t="str">
        <f>IFERROR(_xlfn.XLOOKUP($A181,Input_Raw!$A:$A,Input_Raw!EQ:EQ),"")</f>
        <v/>
      </c>
      <c r="H181" s="243" t="str">
        <f>IFERROR(_xlfn.XLOOKUP($A181,Input_Raw!$A:$A,Input_Raw!ER:ER),"")</f>
        <v/>
      </c>
      <c r="I181" s="243" t="str">
        <f>IFERROR(_xlfn.XLOOKUP($A181,Input_Raw!$A:$A,Input_Raw!EO:EO),"")</f>
        <v/>
      </c>
      <c r="J181" s="243" t="str">
        <f>IFERROR(_xlfn.XLOOKUP($A181,Input_Raw!$A:$A,Input_Raw!EP:EP),"")</f>
        <v/>
      </c>
      <c r="K181" s="243" t="str">
        <f>IFERROR(_xlfn.XLOOKUP($A181,Input_Raw!$A:$A,Input_Raw!$DR:$DR),"")</f>
        <v/>
      </c>
      <c r="L181" s="243" t="str">
        <f>IFERROR(_xlfn.XLOOKUP($A181,Input_Raw!$A:$A,Input_Raw!$DT:$DT),"")</f>
        <v/>
      </c>
      <c r="M181" s="243" t="str">
        <f>IFERROR(_xlfn.XLOOKUP($A181,Input_Raw!$A:$A,Input_Raw!$DZ:$DZ),"")</f>
        <v/>
      </c>
      <c r="N181" s="243" t="str">
        <f>IFERROR(_xlfn.XLOOKUP($A181,Input_Raw!$A:$A,Input_Raw!$EB:$EB),"")</f>
        <v/>
      </c>
      <c r="O181" s="244" t="str">
        <f>IFERROR(1-SUMIF(Plant_BD!$B:$B,$A181,Plant_BD!$AL:$AL)/($AA181+SUMIF(Plant_BD!$B:$B,$A181,Plant_BD!$AL:$AL)),"")</f>
        <v/>
      </c>
      <c r="P181" s="244"/>
      <c r="Q181" s="245"/>
      <c r="R181" s="244" t="str">
        <f>IFERROR(1-SUMIF(Grid_BD!$B:$B,$A181,Grid_BD!$W:$W)/($AA181+SUMIF(Grid_BD!$B:$B,$A181,Grid_BD!$W:$W)),"")</f>
        <v/>
      </c>
      <c r="S181" s="240"/>
      <c r="T181" s="245"/>
      <c r="U181" s="246" t="str">
        <f t="shared" si="16"/>
        <v/>
      </c>
      <c r="V181" s="246" t="str">
        <f>IFERROR(_xlfn.XLOOKUP($A181,Input_Raw!$A:$A,Input_Raw!$GL:$GL),"")</f>
        <v/>
      </c>
      <c r="W181" s="247" t="str">
        <f t="shared" si="17"/>
        <v/>
      </c>
      <c r="X181" s="239" t="str">
        <f>IFERROR(_xlfn.XLOOKUP($A181,Input_Raw!$A:$A,Input_Raw!$EN:$EN),"")</f>
        <v/>
      </c>
      <c r="Y181" s="239" t="str">
        <f>IFERROR(_xlfn.XLOOKUP($A181,Input_Raw!$A:$A,Input_Raw!GE:GE),"")</f>
        <v/>
      </c>
      <c r="Z181" s="239"/>
      <c r="AA181" s="239" t="str">
        <f>IFERROR(_xlfn.XLOOKUP($A181,Input_Raw!$A:$A,Input_Raw!$GF:$GF),"")</f>
        <v/>
      </c>
      <c r="AB181" s="239" t="str">
        <f>IFERROR(_xlfn.XLOOKUP($A181,Input_Raw!$A:$A,Input_Raw!GG:GG),"")</f>
        <v/>
      </c>
      <c r="AC181" s="248">
        <f>IFERROR(_xlfn.XLOOKUP($D181,'Modelling New'!$D:$D,'Modelling New'!P:P),"")</f>
        <v>5.2399999999999993</v>
      </c>
      <c r="AD181" s="239">
        <f>IFERROR(_xlfn.XLOOKUP($D181,'Modelling New'!$D:$D,'Modelling New'!$T:$T)*1000,"")</f>
        <v>854032.19549794961</v>
      </c>
      <c r="AE181" s="249">
        <f>IFERROR(_xlfn.XLOOKUP($D181,'Modelling New'!$D:$D,'Modelling New'!$O:$O),"")</f>
        <v>0.83839116983353512</v>
      </c>
      <c r="AF181" s="249">
        <f>IFERROR(_xlfn.XLOOKUP($D181,'Modelling New'!$D:$D,'Modelling New'!W:W),"")</f>
        <v>0.18304873874698849</v>
      </c>
      <c r="AG181" s="249">
        <f>IFERROR(_xlfn.XLOOKUP($D181,'Modelling New'!$D:$D,'Modelling New'!$AE:$AE),"")</f>
        <v>0.995</v>
      </c>
      <c r="AH181" s="249">
        <f>IFERROR(_xlfn.XLOOKUP($D181,'Modelling New'!$D:$D,'Modelling New'!$AF:$AF),"")</f>
        <v>0.995</v>
      </c>
      <c r="AI181" s="240"/>
      <c r="AJ181" s="240"/>
      <c r="AK181" s="240"/>
      <c r="AL181" s="240"/>
      <c r="AM181" s="240"/>
      <c r="AN181" s="250"/>
      <c r="AO181" s="247"/>
      <c r="AP181" s="247"/>
      <c r="AQ181" s="247"/>
      <c r="AR181" s="239">
        <f>_xlfn.XLOOKUP($D181,'Modelling New'!$D:$D,'Modelling New'!$N:$N)</f>
        <v>194.4</v>
      </c>
      <c r="AS181" s="239" t="str">
        <f t="shared" si="18"/>
        <v/>
      </c>
    </row>
    <row r="182" spans="1:45">
      <c r="A182" s="238">
        <f t="shared" si="19"/>
        <v>45925</v>
      </c>
      <c r="B182" s="239">
        <f>YEAR(Daily_KPI[[#This Row],[Date]])+IF(MONTH(Daily_KPI[[#This Row],[Date]])&gt;=4,1,0)</f>
        <v>2026</v>
      </c>
      <c r="C182" s="240">
        <f>YEAR(Daily_KPI[[#This Row],[Date]])</f>
        <v>2025</v>
      </c>
      <c r="D182" s="241">
        <f>Daily_KPI[[#This Row],[Date]]-DAY(Daily_KPI[[#This Row],[Date]])+1</f>
        <v>45901</v>
      </c>
      <c r="E182" s="240">
        <f t="shared" si="15"/>
        <v>30</v>
      </c>
      <c r="F182" s="242" t="str">
        <f>IFERROR(_xlfn.XLOOKUP($A182,Input_Raw!$A:$A,Input_Raw!$GD:$GD),"")</f>
        <v/>
      </c>
      <c r="G182" s="243" t="str">
        <f>IFERROR(_xlfn.XLOOKUP($A182,Input_Raw!$A:$A,Input_Raw!EQ:EQ),"")</f>
        <v/>
      </c>
      <c r="H182" s="243" t="str">
        <f>IFERROR(_xlfn.XLOOKUP($A182,Input_Raw!$A:$A,Input_Raw!ER:ER),"")</f>
        <v/>
      </c>
      <c r="I182" s="243" t="str">
        <f>IFERROR(_xlfn.XLOOKUP($A182,Input_Raw!$A:$A,Input_Raw!EO:EO),"")</f>
        <v/>
      </c>
      <c r="J182" s="243" t="str">
        <f>IFERROR(_xlfn.XLOOKUP($A182,Input_Raw!$A:$A,Input_Raw!EP:EP),"")</f>
        <v/>
      </c>
      <c r="K182" s="243" t="str">
        <f>IFERROR(_xlfn.XLOOKUP($A182,Input_Raw!$A:$A,Input_Raw!$DR:$DR),"")</f>
        <v/>
      </c>
      <c r="L182" s="243" t="str">
        <f>IFERROR(_xlfn.XLOOKUP($A182,Input_Raw!$A:$A,Input_Raw!$DT:$DT),"")</f>
        <v/>
      </c>
      <c r="M182" s="243" t="str">
        <f>IFERROR(_xlfn.XLOOKUP($A182,Input_Raw!$A:$A,Input_Raw!$DZ:$DZ),"")</f>
        <v/>
      </c>
      <c r="N182" s="243" t="str">
        <f>IFERROR(_xlfn.XLOOKUP($A182,Input_Raw!$A:$A,Input_Raw!$EB:$EB),"")</f>
        <v/>
      </c>
      <c r="O182" s="244" t="str">
        <f>IFERROR(1-SUMIF(Plant_BD!$B:$B,$A182,Plant_BD!$AL:$AL)/($AA182+SUMIF(Plant_BD!$B:$B,$A182,Plant_BD!$AL:$AL)),"")</f>
        <v/>
      </c>
      <c r="P182" s="244"/>
      <c r="Q182" s="245"/>
      <c r="R182" s="244" t="str">
        <f>IFERROR(1-SUMIF(Grid_BD!$B:$B,$A182,Grid_BD!$W:$W)/($AA182+SUMIF(Grid_BD!$B:$B,$A182,Grid_BD!$W:$W)),"")</f>
        <v/>
      </c>
      <c r="S182" s="240"/>
      <c r="T182" s="245"/>
      <c r="U182" s="246" t="str">
        <f t="shared" si="16"/>
        <v/>
      </c>
      <c r="V182" s="246" t="str">
        <f>IFERROR(_xlfn.XLOOKUP($A182,Input_Raw!$A:$A,Input_Raw!$GL:$GL),"")</f>
        <v/>
      </c>
      <c r="W182" s="247" t="str">
        <f t="shared" si="17"/>
        <v/>
      </c>
      <c r="X182" s="239" t="str">
        <f>IFERROR(_xlfn.XLOOKUP($A182,Input_Raw!$A:$A,Input_Raw!$EN:$EN),"")</f>
        <v/>
      </c>
      <c r="Y182" s="239" t="str">
        <f>IFERROR(_xlfn.XLOOKUP($A182,Input_Raw!$A:$A,Input_Raw!GE:GE),"")</f>
        <v/>
      </c>
      <c r="Z182" s="239"/>
      <c r="AA182" s="239" t="str">
        <f>IFERROR(_xlfn.XLOOKUP($A182,Input_Raw!$A:$A,Input_Raw!$GF:$GF),"")</f>
        <v/>
      </c>
      <c r="AB182" s="239" t="str">
        <f>IFERROR(_xlfn.XLOOKUP($A182,Input_Raw!$A:$A,Input_Raw!GG:GG),"")</f>
        <v/>
      </c>
      <c r="AC182" s="248">
        <f>IFERROR(_xlfn.XLOOKUP($D182,'Modelling New'!$D:$D,'Modelling New'!P:P),"")</f>
        <v>5.2399999999999993</v>
      </c>
      <c r="AD182" s="239">
        <f>IFERROR(_xlfn.XLOOKUP($D182,'Modelling New'!$D:$D,'Modelling New'!$T:$T)*1000,"")</f>
        <v>854032.19549794961</v>
      </c>
      <c r="AE182" s="249">
        <f>IFERROR(_xlfn.XLOOKUP($D182,'Modelling New'!$D:$D,'Modelling New'!$O:$O),"")</f>
        <v>0.83839116983353512</v>
      </c>
      <c r="AF182" s="249">
        <f>IFERROR(_xlfn.XLOOKUP($D182,'Modelling New'!$D:$D,'Modelling New'!W:W),"")</f>
        <v>0.18304873874698849</v>
      </c>
      <c r="AG182" s="249">
        <f>IFERROR(_xlfn.XLOOKUP($D182,'Modelling New'!$D:$D,'Modelling New'!$AE:$AE),"")</f>
        <v>0.995</v>
      </c>
      <c r="AH182" s="249">
        <f>IFERROR(_xlfn.XLOOKUP($D182,'Modelling New'!$D:$D,'Modelling New'!$AF:$AF),"")</f>
        <v>0.995</v>
      </c>
      <c r="AI182" s="240"/>
      <c r="AJ182" s="240"/>
      <c r="AK182" s="240"/>
      <c r="AL182" s="240"/>
      <c r="AM182" s="240"/>
      <c r="AN182" s="250"/>
      <c r="AO182" s="247"/>
      <c r="AP182" s="247"/>
      <c r="AQ182" s="247"/>
      <c r="AR182" s="239">
        <f>_xlfn.XLOOKUP($D182,'Modelling New'!$D:$D,'Modelling New'!$N:$N)</f>
        <v>194.4</v>
      </c>
      <c r="AS182" s="239" t="str">
        <f t="shared" si="18"/>
        <v/>
      </c>
    </row>
    <row r="183" spans="1:45">
      <c r="A183" s="238">
        <f t="shared" si="19"/>
        <v>45926</v>
      </c>
      <c r="B183" s="239">
        <f>YEAR(Daily_KPI[[#This Row],[Date]])+IF(MONTH(Daily_KPI[[#This Row],[Date]])&gt;=4,1,0)</f>
        <v>2026</v>
      </c>
      <c r="C183" s="240">
        <f>YEAR(Daily_KPI[[#This Row],[Date]])</f>
        <v>2025</v>
      </c>
      <c r="D183" s="241">
        <f>Daily_KPI[[#This Row],[Date]]-DAY(Daily_KPI[[#This Row],[Date]])+1</f>
        <v>45901</v>
      </c>
      <c r="E183" s="240">
        <f t="shared" si="15"/>
        <v>30</v>
      </c>
      <c r="F183" s="242" t="str">
        <f>IFERROR(_xlfn.XLOOKUP($A183,Input_Raw!$A:$A,Input_Raw!$GD:$GD),"")</f>
        <v/>
      </c>
      <c r="G183" s="243" t="str">
        <f>IFERROR(_xlfn.XLOOKUP($A183,Input_Raw!$A:$A,Input_Raw!EQ:EQ),"")</f>
        <v/>
      </c>
      <c r="H183" s="243" t="str">
        <f>IFERROR(_xlfn.XLOOKUP($A183,Input_Raw!$A:$A,Input_Raw!ER:ER),"")</f>
        <v/>
      </c>
      <c r="I183" s="243" t="str">
        <f>IFERROR(_xlfn.XLOOKUP($A183,Input_Raw!$A:$A,Input_Raw!EO:EO),"")</f>
        <v/>
      </c>
      <c r="J183" s="243" t="str">
        <f>IFERROR(_xlfn.XLOOKUP($A183,Input_Raw!$A:$A,Input_Raw!EP:EP),"")</f>
        <v/>
      </c>
      <c r="K183" s="243" t="str">
        <f>IFERROR(_xlfn.XLOOKUP($A183,Input_Raw!$A:$A,Input_Raw!$DR:$DR),"")</f>
        <v/>
      </c>
      <c r="L183" s="243" t="str">
        <f>IFERROR(_xlfn.XLOOKUP($A183,Input_Raw!$A:$A,Input_Raw!$DT:$DT),"")</f>
        <v/>
      </c>
      <c r="M183" s="243" t="str">
        <f>IFERROR(_xlfn.XLOOKUP($A183,Input_Raw!$A:$A,Input_Raw!$DZ:$DZ),"")</f>
        <v/>
      </c>
      <c r="N183" s="243" t="str">
        <f>IFERROR(_xlfn.XLOOKUP($A183,Input_Raw!$A:$A,Input_Raw!$EB:$EB),"")</f>
        <v/>
      </c>
      <c r="O183" s="244" t="str">
        <f>IFERROR(1-SUMIF(Plant_BD!$B:$B,$A183,Plant_BD!$AL:$AL)/($AA183+SUMIF(Plant_BD!$B:$B,$A183,Plant_BD!$AL:$AL)),"")</f>
        <v/>
      </c>
      <c r="P183" s="244"/>
      <c r="Q183" s="245"/>
      <c r="R183" s="244" t="str">
        <f>IFERROR(1-SUMIF(Grid_BD!$B:$B,$A183,Grid_BD!$W:$W)/($AA183+SUMIF(Grid_BD!$B:$B,$A183,Grid_BD!$W:$W)),"")</f>
        <v/>
      </c>
      <c r="S183" s="240"/>
      <c r="T183" s="245"/>
      <c r="U183" s="246" t="str">
        <f t="shared" si="16"/>
        <v/>
      </c>
      <c r="V183" s="246" t="str">
        <f>IFERROR(_xlfn.XLOOKUP($A183,Input_Raw!$A:$A,Input_Raw!$GL:$GL),"")</f>
        <v/>
      </c>
      <c r="W183" s="247" t="str">
        <f t="shared" si="17"/>
        <v/>
      </c>
      <c r="X183" s="239" t="str">
        <f>IFERROR(_xlfn.XLOOKUP($A183,Input_Raw!$A:$A,Input_Raw!$EN:$EN),"")</f>
        <v/>
      </c>
      <c r="Y183" s="239" t="str">
        <f>IFERROR(_xlfn.XLOOKUP($A183,Input_Raw!$A:$A,Input_Raw!GE:GE),"")</f>
        <v/>
      </c>
      <c r="Z183" s="239"/>
      <c r="AA183" s="239" t="str">
        <f>IFERROR(_xlfn.XLOOKUP($A183,Input_Raw!$A:$A,Input_Raw!$GF:$GF),"")</f>
        <v/>
      </c>
      <c r="AB183" s="239" t="str">
        <f>IFERROR(_xlfn.XLOOKUP($A183,Input_Raw!$A:$A,Input_Raw!GG:GG),"")</f>
        <v/>
      </c>
      <c r="AC183" s="248">
        <f>IFERROR(_xlfn.XLOOKUP($D183,'Modelling New'!$D:$D,'Modelling New'!P:P),"")</f>
        <v>5.2399999999999993</v>
      </c>
      <c r="AD183" s="239">
        <f>IFERROR(_xlfn.XLOOKUP($D183,'Modelling New'!$D:$D,'Modelling New'!$T:$T)*1000,"")</f>
        <v>854032.19549794961</v>
      </c>
      <c r="AE183" s="249">
        <f>IFERROR(_xlfn.XLOOKUP($D183,'Modelling New'!$D:$D,'Modelling New'!$O:$O),"")</f>
        <v>0.83839116983353512</v>
      </c>
      <c r="AF183" s="249">
        <f>IFERROR(_xlfn.XLOOKUP($D183,'Modelling New'!$D:$D,'Modelling New'!W:W),"")</f>
        <v>0.18304873874698849</v>
      </c>
      <c r="AG183" s="249">
        <f>IFERROR(_xlfn.XLOOKUP($D183,'Modelling New'!$D:$D,'Modelling New'!$AE:$AE),"")</f>
        <v>0.995</v>
      </c>
      <c r="AH183" s="249">
        <f>IFERROR(_xlfn.XLOOKUP($D183,'Modelling New'!$D:$D,'Modelling New'!$AF:$AF),"")</f>
        <v>0.995</v>
      </c>
      <c r="AI183" s="240"/>
      <c r="AJ183" s="240"/>
      <c r="AK183" s="240"/>
      <c r="AL183" s="240"/>
      <c r="AM183" s="240"/>
      <c r="AN183" s="250"/>
      <c r="AO183" s="247"/>
      <c r="AP183" s="247"/>
      <c r="AQ183" s="247"/>
      <c r="AR183" s="239">
        <f>_xlfn.XLOOKUP($D183,'Modelling New'!$D:$D,'Modelling New'!$N:$N)</f>
        <v>194.4</v>
      </c>
      <c r="AS183" s="239" t="str">
        <f t="shared" si="18"/>
        <v/>
      </c>
    </row>
    <row r="184" spans="1:45">
      <c r="A184" s="238">
        <f t="shared" si="19"/>
        <v>45927</v>
      </c>
      <c r="B184" s="239">
        <f>YEAR(Daily_KPI[[#This Row],[Date]])+IF(MONTH(Daily_KPI[[#This Row],[Date]])&gt;=4,1,0)</f>
        <v>2026</v>
      </c>
      <c r="C184" s="240">
        <f>YEAR(Daily_KPI[[#This Row],[Date]])</f>
        <v>2025</v>
      </c>
      <c r="D184" s="241">
        <f>Daily_KPI[[#This Row],[Date]]-DAY(Daily_KPI[[#This Row],[Date]])+1</f>
        <v>45901</v>
      </c>
      <c r="E184" s="240">
        <f t="shared" si="15"/>
        <v>30</v>
      </c>
      <c r="F184" s="242" t="str">
        <f>IFERROR(_xlfn.XLOOKUP($A184,Input_Raw!$A:$A,Input_Raw!$GD:$GD),"")</f>
        <v/>
      </c>
      <c r="G184" s="243" t="str">
        <f>IFERROR(_xlfn.XLOOKUP($A184,Input_Raw!$A:$A,Input_Raw!EQ:EQ),"")</f>
        <v/>
      </c>
      <c r="H184" s="243" t="str">
        <f>IFERROR(_xlfn.XLOOKUP($A184,Input_Raw!$A:$A,Input_Raw!ER:ER),"")</f>
        <v/>
      </c>
      <c r="I184" s="243" t="str">
        <f>IFERROR(_xlfn.XLOOKUP($A184,Input_Raw!$A:$A,Input_Raw!EO:EO),"")</f>
        <v/>
      </c>
      <c r="J184" s="243" t="str">
        <f>IFERROR(_xlfn.XLOOKUP($A184,Input_Raw!$A:$A,Input_Raw!EP:EP),"")</f>
        <v/>
      </c>
      <c r="K184" s="243" t="str">
        <f>IFERROR(_xlfn.XLOOKUP($A184,Input_Raw!$A:$A,Input_Raw!$DR:$DR),"")</f>
        <v/>
      </c>
      <c r="L184" s="243" t="str">
        <f>IFERROR(_xlfn.XLOOKUP($A184,Input_Raw!$A:$A,Input_Raw!$DT:$DT),"")</f>
        <v/>
      </c>
      <c r="M184" s="243" t="str">
        <f>IFERROR(_xlfn.XLOOKUP($A184,Input_Raw!$A:$A,Input_Raw!$DZ:$DZ),"")</f>
        <v/>
      </c>
      <c r="N184" s="243" t="str">
        <f>IFERROR(_xlfn.XLOOKUP($A184,Input_Raw!$A:$A,Input_Raw!$EB:$EB),"")</f>
        <v/>
      </c>
      <c r="O184" s="244" t="str">
        <f>IFERROR(1-SUMIF(Plant_BD!$B:$B,$A184,Plant_BD!$AL:$AL)/($AA184+SUMIF(Plant_BD!$B:$B,$A184,Plant_BD!$AL:$AL)),"")</f>
        <v/>
      </c>
      <c r="P184" s="244"/>
      <c r="Q184" s="245"/>
      <c r="R184" s="244" t="str">
        <f>IFERROR(1-SUMIF(Grid_BD!$B:$B,$A184,Grid_BD!$W:$W)/($AA184+SUMIF(Grid_BD!$B:$B,$A184,Grid_BD!$W:$W)),"")</f>
        <v/>
      </c>
      <c r="S184" s="240"/>
      <c r="T184" s="245"/>
      <c r="U184" s="246" t="str">
        <f t="shared" si="16"/>
        <v/>
      </c>
      <c r="V184" s="246" t="str">
        <f>IFERROR(_xlfn.XLOOKUP($A184,Input_Raw!$A:$A,Input_Raw!$GL:$GL),"")</f>
        <v/>
      </c>
      <c r="W184" s="247" t="str">
        <f t="shared" si="17"/>
        <v/>
      </c>
      <c r="X184" s="239" t="str">
        <f>IFERROR(_xlfn.XLOOKUP($A184,Input_Raw!$A:$A,Input_Raw!$EN:$EN),"")</f>
        <v/>
      </c>
      <c r="Y184" s="239" t="str">
        <f>IFERROR(_xlfn.XLOOKUP($A184,Input_Raw!$A:$A,Input_Raw!GE:GE),"")</f>
        <v/>
      </c>
      <c r="Z184" s="239"/>
      <c r="AA184" s="239" t="str">
        <f>IFERROR(_xlfn.XLOOKUP($A184,Input_Raw!$A:$A,Input_Raw!$GF:$GF),"")</f>
        <v/>
      </c>
      <c r="AB184" s="239" t="str">
        <f>IFERROR(_xlfn.XLOOKUP($A184,Input_Raw!$A:$A,Input_Raw!GG:GG),"")</f>
        <v/>
      </c>
      <c r="AC184" s="248">
        <f>IFERROR(_xlfn.XLOOKUP($D184,'Modelling New'!$D:$D,'Modelling New'!P:P),"")</f>
        <v>5.2399999999999993</v>
      </c>
      <c r="AD184" s="239">
        <f>IFERROR(_xlfn.XLOOKUP($D184,'Modelling New'!$D:$D,'Modelling New'!$T:$T)*1000,"")</f>
        <v>854032.19549794961</v>
      </c>
      <c r="AE184" s="249">
        <f>IFERROR(_xlfn.XLOOKUP($D184,'Modelling New'!$D:$D,'Modelling New'!$O:$O),"")</f>
        <v>0.83839116983353512</v>
      </c>
      <c r="AF184" s="249">
        <f>IFERROR(_xlfn.XLOOKUP($D184,'Modelling New'!$D:$D,'Modelling New'!W:W),"")</f>
        <v>0.18304873874698849</v>
      </c>
      <c r="AG184" s="249">
        <f>IFERROR(_xlfn.XLOOKUP($D184,'Modelling New'!$D:$D,'Modelling New'!$AE:$AE),"")</f>
        <v>0.995</v>
      </c>
      <c r="AH184" s="249">
        <f>IFERROR(_xlfn.XLOOKUP($D184,'Modelling New'!$D:$D,'Modelling New'!$AF:$AF),"")</f>
        <v>0.995</v>
      </c>
      <c r="AI184" s="240"/>
      <c r="AJ184" s="240"/>
      <c r="AK184" s="240"/>
      <c r="AL184" s="240"/>
      <c r="AM184" s="240"/>
      <c r="AN184" s="250"/>
      <c r="AO184" s="247"/>
      <c r="AP184" s="247"/>
      <c r="AQ184" s="247"/>
      <c r="AR184" s="239">
        <f>_xlfn.XLOOKUP($D184,'Modelling New'!$D:$D,'Modelling New'!$N:$N)</f>
        <v>194.4</v>
      </c>
      <c r="AS184" s="239" t="str">
        <f t="shared" si="18"/>
        <v/>
      </c>
    </row>
    <row r="185" spans="1:45">
      <c r="A185" s="238">
        <f t="shared" si="19"/>
        <v>45928</v>
      </c>
      <c r="B185" s="239">
        <f>YEAR(Daily_KPI[[#This Row],[Date]])+IF(MONTH(Daily_KPI[[#This Row],[Date]])&gt;=4,1,0)</f>
        <v>2026</v>
      </c>
      <c r="C185" s="240">
        <f>YEAR(Daily_KPI[[#This Row],[Date]])</f>
        <v>2025</v>
      </c>
      <c r="D185" s="241">
        <f>Daily_KPI[[#This Row],[Date]]-DAY(Daily_KPI[[#This Row],[Date]])+1</f>
        <v>45901</v>
      </c>
      <c r="E185" s="240">
        <f t="shared" si="15"/>
        <v>30</v>
      </c>
      <c r="F185" s="242" t="str">
        <f>IFERROR(_xlfn.XLOOKUP($A185,Input_Raw!$A:$A,Input_Raw!$GD:$GD),"")</f>
        <v/>
      </c>
      <c r="G185" s="243" t="str">
        <f>IFERROR(_xlfn.XLOOKUP($A185,Input_Raw!$A:$A,Input_Raw!EQ:EQ),"")</f>
        <v/>
      </c>
      <c r="H185" s="243" t="str">
        <f>IFERROR(_xlfn.XLOOKUP($A185,Input_Raw!$A:$A,Input_Raw!ER:ER),"")</f>
        <v/>
      </c>
      <c r="I185" s="243" t="str">
        <f>IFERROR(_xlfn.XLOOKUP($A185,Input_Raw!$A:$A,Input_Raw!EO:EO),"")</f>
        <v/>
      </c>
      <c r="J185" s="243" t="str">
        <f>IFERROR(_xlfn.XLOOKUP($A185,Input_Raw!$A:$A,Input_Raw!EP:EP),"")</f>
        <v/>
      </c>
      <c r="K185" s="243" t="str">
        <f>IFERROR(_xlfn.XLOOKUP($A185,Input_Raw!$A:$A,Input_Raw!$DR:$DR),"")</f>
        <v/>
      </c>
      <c r="L185" s="243" t="str">
        <f>IFERROR(_xlfn.XLOOKUP($A185,Input_Raw!$A:$A,Input_Raw!$DT:$DT),"")</f>
        <v/>
      </c>
      <c r="M185" s="243" t="str">
        <f>IFERROR(_xlfn.XLOOKUP($A185,Input_Raw!$A:$A,Input_Raw!$DZ:$DZ),"")</f>
        <v/>
      </c>
      <c r="N185" s="243" t="str">
        <f>IFERROR(_xlfn.XLOOKUP($A185,Input_Raw!$A:$A,Input_Raw!$EB:$EB),"")</f>
        <v/>
      </c>
      <c r="O185" s="244" t="str">
        <f>IFERROR(1-SUMIF(Plant_BD!$B:$B,$A185,Plant_BD!$AL:$AL)/($AA185+SUMIF(Plant_BD!$B:$B,$A185,Plant_BD!$AL:$AL)),"")</f>
        <v/>
      </c>
      <c r="P185" s="244"/>
      <c r="Q185" s="245"/>
      <c r="R185" s="244" t="str">
        <f>IFERROR(1-SUMIF(Grid_BD!$B:$B,$A185,Grid_BD!$W:$W)/($AA185+SUMIF(Grid_BD!$B:$B,$A185,Grid_BD!$W:$W)),"")</f>
        <v/>
      </c>
      <c r="S185" s="240"/>
      <c r="T185" s="245"/>
      <c r="U185" s="246" t="str">
        <f t="shared" si="16"/>
        <v/>
      </c>
      <c r="V185" s="246" t="str">
        <f>IFERROR(_xlfn.XLOOKUP($A185,Input_Raw!$A:$A,Input_Raw!$GL:$GL),"")</f>
        <v/>
      </c>
      <c r="W185" s="247" t="str">
        <f t="shared" si="17"/>
        <v/>
      </c>
      <c r="X185" s="239" t="str">
        <f>IFERROR(_xlfn.XLOOKUP($A185,Input_Raw!$A:$A,Input_Raw!$EN:$EN),"")</f>
        <v/>
      </c>
      <c r="Y185" s="239" t="str">
        <f>IFERROR(_xlfn.XLOOKUP($A185,Input_Raw!$A:$A,Input_Raw!GE:GE),"")</f>
        <v/>
      </c>
      <c r="Z185" s="239"/>
      <c r="AA185" s="239" t="str">
        <f>IFERROR(_xlfn.XLOOKUP($A185,Input_Raw!$A:$A,Input_Raw!$GF:$GF),"")</f>
        <v/>
      </c>
      <c r="AB185" s="239" t="str">
        <f>IFERROR(_xlfn.XLOOKUP($A185,Input_Raw!$A:$A,Input_Raw!GG:GG),"")</f>
        <v/>
      </c>
      <c r="AC185" s="248">
        <f>IFERROR(_xlfn.XLOOKUP($D185,'Modelling New'!$D:$D,'Modelling New'!P:P),"")</f>
        <v>5.2399999999999993</v>
      </c>
      <c r="AD185" s="239">
        <f>IFERROR(_xlfn.XLOOKUP($D185,'Modelling New'!$D:$D,'Modelling New'!$T:$T)*1000,"")</f>
        <v>854032.19549794961</v>
      </c>
      <c r="AE185" s="249">
        <f>IFERROR(_xlfn.XLOOKUP($D185,'Modelling New'!$D:$D,'Modelling New'!$O:$O),"")</f>
        <v>0.83839116983353512</v>
      </c>
      <c r="AF185" s="249">
        <f>IFERROR(_xlfn.XLOOKUP($D185,'Modelling New'!$D:$D,'Modelling New'!W:W),"")</f>
        <v>0.18304873874698849</v>
      </c>
      <c r="AG185" s="249">
        <f>IFERROR(_xlfn.XLOOKUP($D185,'Modelling New'!$D:$D,'Modelling New'!$AE:$AE),"")</f>
        <v>0.995</v>
      </c>
      <c r="AH185" s="249">
        <f>IFERROR(_xlfn.XLOOKUP($D185,'Modelling New'!$D:$D,'Modelling New'!$AF:$AF),"")</f>
        <v>0.995</v>
      </c>
      <c r="AI185" s="240"/>
      <c r="AJ185" s="240"/>
      <c r="AK185" s="240"/>
      <c r="AL185" s="240"/>
      <c r="AM185" s="240"/>
      <c r="AN185" s="250"/>
      <c r="AO185" s="247"/>
      <c r="AP185" s="247"/>
      <c r="AQ185" s="247"/>
      <c r="AR185" s="239">
        <f>_xlfn.XLOOKUP($D185,'Modelling New'!$D:$D,'Modelling New'!$N:$N)</f>
        <v>194.4</v>
      </c>
      <c r="AS185" s="239" t="str">
        <f t="shared" si="18"/>
        <v/>
      </c>
    </row>
    <row r="186" spans="1:45">
      <c r="A186" s="238">
        <f t="shared" si="19"/>
        <v>45929</v>
      </c>
      <c r="B186" s="239">
        <f>YEAR(Daily_KPI[[#This Row],[Date]])+IF(MONTH(Daily_KPI[[#This Row],[Date]])&gt;=4,1,0)</f>
        <v>2026</v>
      </c>
      <c r="C186" s="240">
        <f>YEAR(Daily_KPI[[#This Row],[Date]])</f>
        <v>2025</v>
      </c>
      <c r="D186" s="241">
        <f>Daily_KPI[[#This Row],[Date]]-DAY(Daily_KPI[[#This Row],[Date]])+1</f>
        <v>45901</v>
      </c>
      <c r="E186" s="240">
        <f t="shared" si="15"/>
        <v>30</v>
      </c>
      <c r="F186" s="242" t="str">
        <f>IFERROR(_xlfn.XLOOKUP($A186,Input_Raw!$A:$A,Input_Raw!$GD:$GD),"")</f>
        <v/>
      </c>
      <c r="G186" s="243" t="str">
        <f>IFERROR(_xlfn.XLOOKUP($A186,Input_Raw!$A:$A,Input_Raw!EQ:EQ),"")</f>
        <v/>
      </c>
      <c r="H186" s="243" t="str">
        <f>IFERROR(_xlfn.XLOOKUP($A186,Input_Raw!$A:$A,Input_Raw!ER:ER),"")</f>
        <v/>
      </c>
      <c r="I186" s="243" t="str">
        <f>IFERROR(_xlfn.XLOOKUP($A186,Input_Raw!$A:$A,Input_Raw!EO:EO),"")</f>
        <v/>
      </c>
      <c r="J186" s="243" t="str">
        <f>IFERROR(_xlfn.XLOOKUP($A186,Input_Raw!$A:$A,Input_Raw!EP:EP),"")</f>
        <v/>
      </c>
      <c r="K186" s="243" t="str">
        <f>IFERROR(_xlfn.XLOOKUP($A186,Input_Raw!$A:$A,Input_Raw!$DR:$DR),"")</f>
        <v/>
      </c>
      <c r="L186" s="243" t="str">
        <f>IFERROR(_xlfn.XLOOKUP($A186,Input_Raw!$A:$A,Input_Raw!$DT:$DT),"")</f>
        <v/>
      </c>
      <c r="M186" s="243" t="str">
        <f>IFERROR(_xlfn.XLOOKUP($A186,Input_Raw!$A:$A,Input_Raw!$DZ:$DZ),"")</f>
        <v/>
      </c>
      <c r="N186" s="243" t="str">
        <f>IFERROR(_xlfn.XLOOKUP($A186,Input_Raw!$A:$A,Input_Raw!$EB:$EB),"")</f>
        <v/>
      </c>
      <c r="O186" s="244" t="str">
        <f>IFERROR(1-SUMIF(Plant_BD!$B:$B,$A186,Plant_BD!$AL:$AL)/($AA186+SUMIF(Plant_BD!$B:$B,$A186,Plant_BD!$AL:$AL)),"")</f>
        <v/>
      </c>
      <c r="P186" s="244"/>
      <c r="Q186" s="245"/>
      <c r="R186" s="244" t="str">
        <f>IFERROR(1-SUMIF(Grid_BD!$B:$B,$A186,Grid_BD!$W:$W)/($AA186+SUMIF(Grid_BD!$B:$B,$A186,Grid_BD!$W:$W)),"")</f>
        <v/>
      </c>
      <c r="S186" s="240"/>
      <c r="T186" s="245"/>
      <c r="U186" s="246" t="str">
        <f t="shared" si="16"/>
        <v/>
      </c>
      <c r="V186" s="246" t="str">
        <f>IFERROR(_xlfn.XLOOKUP($A186,Input_Raw!$A:$A,Input_Raw!$GL:$GL),"")</f>
        <v/>
      </c>
      <c r="W186" s="247" t="str">
        <f t="shared" si="17"/>
        <v/>
      </c>
      <c r="X186" s="239" t="str">
        <f>IFERROR(_xlfn.XLOOKUP($A186,Input_Raw!$A:$A,Input_Raw!$EN:$EN),"")</f>
        <v/>
      </c>
      <c r="Y186" s="239" t="str">
        <f>IFERROR(_xlfn.XLOOKUP($A186,Input_Raw!$A:$A,Input_Raw!GE:GE),"")</f>
        <v/>
      </c>
      <c r="Z186" s="239"/>
      <c r="AA186" s="239" t="str">
        <f>IFERROR(_xlfn.XLOOKUP($A186,Input_Raw!$A:$A,Input_Raw!$GF:$GF),"")</f>
        <v/>
      </c>
      <c r="AB186" s="239" t="str">
        <f>IFERROR(_xlfn.XLOOKUP($A186,Input_Raw!$A:$A,Input_Raw!GG:GG),"")</f>
        <v/>
      </c>
      <c r="AC186" s="248">
        <f>IFERROR(_xlfn.XLOOKUP($D186,'Modelling New'!$D:$D,'Modelling New'!P:P),"")</f>
        <v>5.2399999999999993</v>
      </c>
      <c r="AD186" s="239">
        <f>IFERROR(_xlfn.XLOOKUP($D186,'Modelling New'!$D:$D,'Modelling New'!$T:$T)*1000,"")</f>
        <v>854032.19549794961</v>
      </c>
      <c r="AE186" s="249">
        <f>IFERROR(_xlfn.XLOOKUP($D186,'Modelling New'!$D:$D,'Modelling New'!$O:$O),"")</f>
        <v>0.83839116983353512</v>
      </c>
      <c r="AF186" s="249">
        <f>IFERROR(_xlfn.XLOOKUP($D186,'Modelling New'!$D:$D,'Modelling New'!W:W),"")</f>
        <v>0.18304873874698849</v>
      </c>
      <c r="AG186" s="249">
        <f>IFERROR(_xlfn.XLOOKUP($D186,'Modelling New'!$D:$D,'Modelling New'!$AE:$AE),"")</f>
        <v>0.995</v>
      </c>
      <c r="AH186" s="249">
        <f>IFERROR(_xlfn.XLOOKUP($D186,'Modelling New'!$D:$D,'Modelling New'!$AF:$AF),"")</f>
        <v>0.995</v>
      </c>
      <c r="AI186" s="240"/>
      <c r="AJ186" s="240"/>
      <c r="AK186" s="240"/>
      <c r="AL186" s="240"/>
      <c r="AM186" s="240"/>
      <c r="AN186" s="250"/>
      <c r="AO186" s="247"/>
      <c r="AP186" s="247"/>
      <c r="AQ186" s="247"/>
      <c r="AR186" s="239">
        <f>_xlfn.XLOOKUP($D186,'Modelling New'!$D:$D,'Modelling New'!$N:$N)</f>
        <v>194.4</v>
      </c>
      <c r="AS186" s="239" t="str">
        <f t="shared" si="18"/>
        <v/>
      </c>
    </row>
    <row r="187" spans="1:45">
      <c r="A187" s="238">
        <f t="shared" si="19"/>
        <v>45930</v>
      </c>
      <c r="B187" s="239">
        <f>YEAR(Daily_KPI[[#This Row],[Date]])+IF(MONTH(Daily_KPI[[#This Row],[Date]])&gt;=4,1,0)</f>
        <v>2026</v>
      </c>
      <c r="C187" s="240">
        <f>YEAR(Daily_KPI[[#This Row],[Date]])</f>
        <v>2025</v>
      </c>
      <c r="D187" s="241">
        <f>Daily_KPI[[#This Row],[Date]]-DAY(Daily_KPI[[#This Row],[Date]])+1</f>
        <v>45901</v>
      </c>
      <c r="E187" s="240">
        <f t="shared" si="15"/>
        <v>30</v>
      </c>
      <c r="F187" s="242" t="str">
        <f>IFERROR(_xlfn.XLOOKUP($A187,Input_Raw!$A:$A,Input_Raw!$GD:$GD),"")</f>
        <v/>
      </c>
      <c r="G187" s="243" t="str">
        <f>IFERROR(_xlfn.XLOOKUP($A187,Input_Raw!$A:$A,Input_Raw!EQ:EQ),"")</f>
        <v/>
      </c>
      <c r="H187" s="243" t="str">
        <f>IFERROR(_xlfn.XLOOKUP($A187,Input_Raw!$A:$A,Input_Raw!ER:ER),"")</f>
        <v/>
      </c>
      <c r="I187" s="243" t="str">
        <f>IFERROR(_xlfn.XLOOKUP($A187,Input_Raw!$A:$A,Input_Raw!EO:EO),"")</f>
        <v/>
      </c>
      <c r="J187" s="243" t="str">
        <f>IFERROR(_xlfn.XLOOKUP($A187,Input_Raw!$A:$A,Input_Raw!EP:EP),"")</f>
        <v/>
      </c>
      <c r="K187" s="243" t="str">
        <f>IFERROR(_xlfn.XLOOKUP($A187,Input_Raw!$A:$A,Input_Raw!$DR:$DR),"")</f>
        <v/>
      </c>
      <c r="L187" s="243" t="str">
        <f>IFERROR(_xlfn.XLOOKUP($A187,Input_Raw!$A:$A,Input_Raw!$DT:$DT),"")</f>
        <v/>
      </c>
      <c r="M187" s="243" t="str">
        <f>IFERROR(_xlfn.XLOOKUP($A187,Input_Raw!$A:$A,Input_Raw!$DZ:$DZ),"")</f>
        <v/>
      </c>
      <c r="N187" s="243" t="str">
        <f>IFERROR(_xlfn.XLOOKUP($A187,Input_Raw!$A:$A,Input_Raw!$EB:$EB),"")</f>
        <v/>
      </c>
      <c r="O187" s="244" t="str">
        <f>IFERROR(1-SUMIF(Plant_BD!$B:$B,$A187,Plant_BD!$AL:$AL)/($AA187+SUMIF(Plant_BD!$B:$B,$A187,Plant_BD!$AL:$AL)),"")</f>
        <v/>
      </c>
      <c r="P187" s="244"/>
      <c r="Q187" s="245"/>
      <c r="R187" s="244" t="str">
        <f>IFERROR(1-SUMIF(Grid_BD!$B:$B,$A187,Grid_BD!$W:$W)/($AA187+SUMIF(Grid_BD!$B:$B,$A187,Grid_BD!$W:$W)),"")</f>
        <v/>
      </c>
      <c r="S187" s="240"/>
      <c r="T187" s="245"/>
      <c r="U187" s="246" t="str">
        <f t="shared" si="16"/>
        <v/>
      </c>
      <c r="V187" s="246" t="str">
        <f>IFERROR(_xlfn.XLOOKUP($A187,Input_Raw!$A:$A,Input_Raw!$GL:$GL),"")</f>
        <v/>
      </c>
      <c r="W187" s="247" t="str">
        <f t="shared" si="17"/>
        <v/>
      </c>
      <c r="X187" s="239" t="str">
        <f>IFERROR(_xlfn.XLOOKUP($A187,Input_Raw!$A:$A,Input_Raw!$EN:$EN),"")</f>
        <v/>
      </c>
      <c r="Y187" s="239" t="str">
        <f>IFERROR(_xlfn.XLOOKUP($A187,Input_Raw!$A:$A,Input_Raw!GE:GE),"")</f>
        <v/>
      </c>
      <c r="Z187" s="239"/>
      <c r="AA187" s="239" t="str">
        <f>IFERROR(_xlfn.XLOOKUP($A187,Input_Raw!$A:$A,Input_Raw!$GF:$GF),"")</f>
        <v/>
      </c>
      <c r="AB187" s="239" t="str">
        <f>IFERROR(_xlfn.XLOOKUP($A187,Input_Raw!$A:$A,Input_Raw!GG:GG),"")</f>
        <v/>
      </c>
      <c r="AC187" s="248">
        <f>IFERROR(_xlfn.XLOOKUP($D187,'Modelling New'!$D:$D,'Modelling New'!P:P),"")</f>
        <v>5.2399999999999993</v>
      </c>
      <c r="AD187" s="239">
        <f>IFERROR(_xlfn.XLOOKUP($D187,'Modelling New'!$D:$D,'Modelling New'!$T:$T)*1000,"")</f>
        <v>854032.19549794961</v>
      </c>
      <c r="AE187" s="249">
        <f>IFERROR(_xlfn.XLOOKUP($D187,'Modelling New'!$D:$D,'Modelling New'!$O:$O),"")</f>
        <v>0.83839116983353512</v>
      </c>
      <c r="AF187" s="249">
        <f>IFERROR(_xlfn.XLOOKUP($D187,'Modelling New'!$D:$D,'Modelling New'!W:W),"")</f>
        <v>0.18304873874698849</v>
      </c>
      <c r="AG187" s="249">
        <f>IFERROR(_xlfn.XLOOKUP($D187,'Modelling New'!$D:$D,'Modelling New'!$AE:$AE),"")</f>
        <v>0.995</v>
      </c>
      <c r="AH187" s="249">
        <f>IFERROR(_xlfn.XLOOKUP($D187,'Modelling New'!$D:$D,'Modelling New'!$AF:$AF),"")</f>
        <v>0.995</v>
      </c>
      <c r="AI187" s="240"/>
      <c r="AJ187" s="240"/>
      <c r="AK187" s="240"/>
      <c r="AL187" s="240"/>
      <c r="AM187" s="240"/>
      <c r="AN187" s="250"/>
      <c r="AO187" s="247"/>
      <c r="AP187" s="247"/>
      <c r="AQ187" s="247"/>
      <c r="AR187" s="239">
        <f>_xlfn.XLOOKUP($D187,'Modelling New'!$D:$D,'Modelling New'!$N:$N)</f>
        <v>194.4</v>
      </c>
      <c r="AS187" s="239" t="str">
        <f t="shared" si="18"/>
        <v/>
      </c>
    </row>
    <row r="188" spans="1:45">
      <c r="A188" s="238">
        <f t="shared" si="19"/>
        <v>45931</v>
      </c>
      <c r="B188" s="239">
        <f>YEAR(Daily_KPI[[#This Row],[Date]])+IF(MONTH(Daily_KPI[[#This Row],[Date]])&gt;=4,1,0)</f>
        <v>2026</v>
      </c>
      <c r="C188" s="240">
        <f>YEAR(Daily_KPI[[#This Row],[Date]])</f>
        <v>2025</v>
      </c>
      <c r="D188" s="241">
        <f>Daily_KPI[[#This Row],[Date]]-DAY(Daily_KPI[[#This Row],[Date]])+1</f>
        <v>45931</v>
      </c>
      <c r="E188" s="240">
        <f t="shared" si="15"/>
        <v>31</v>
      </c>
      <c r="F188" s="242" t="str">
        <f>IFERROR(_xlfn.XLOOKUP($A188,Input_Raw!$A:$A,Input_Raw!$GD:$GD),"")</f>
        <v/>
      </c>
      <c r="G188" s="243" t="str">
        <f>IFERROR(_xlfn.XLOOKUP($A188,Input_Raw!$A:$A,Input_Raw!EQ:EQ),"")</f>
        <v/>
      </c>
      <c r="H188" s="243" t="str">
        <f>IFERROR(_xlfn.XLOOKUP($A188,Input_Raw!$A:$A,Input_Raw!ER:ER),"")</f>
        <v/>
      </c>
      <c r="I188" s="243" t="str">
        <f>IFERROR(_xlfn.XLOOKUP($A188,Input_Raw!$A:$A,Input_Raw!EO:EO),"")</f>
        <v/>
      </c>
      <c r="J188" s="243" t="str">
        <f>IFERROR(_xlfn.XLOOKUP($A188,Input_Raw!$A:$A,Input_Raw!EP:EP),"")</f>
        <v/>
      </c>
      <c r="K188" s="243" t="str">
        <f>IFERROR(_xlfn.XLOOKUP($A188,Input_Raw!$A:$A,Input_Raw!$DR:$DR),"")</f>
        <v/>
      </c>
      <c r="L188" s="243" t="str">
        <f>IFERROR(_xlfn.XLOOKUP($A188,Input_Raw!$A:$A,Input_Raw!$DT:$DT),"")</f>
        <v/>
      </c>
      <c r="M188" s="243" t="str">
        <f>IFERROR(_xlfn.XLOOKUP($A188,Input_Raw!$A:$A,Input_Raw!$DZ:$DZ),"")</f>
        <v/>
      </c>
      <c r="N188" s="243" t="str">
        <f>IFERROR(_xlfn.XLOOKUP($A188,Input_Raw!$A:$A,Input_Raw!$EB:$EB),"")</f>
        <v/>
      </c>
      <c r="O188" s="244" t="str">
        <f>IFERROR(1-SUMIF(Plant_BD!$B:$B,$A188,Plant_BD!$AL:$AL)/($AA188+SUMIF(Plant_BD!$B:$B,$A188,Plant_BD!$AL:$AL)),"")</f>
        <v/>
      </c>
      <c r="P188" s="244"/>
      <c r="Q188" s="245"/>
      <c r="R188" s="244" t="str">
        <f>IFERROR(1-SUMIF(Grid_BD!$B:$B,$A188,Grid_BD!$W:$W)/($AA188+SUMIF(Grid_BD!$B:$B,$A188,Grid_BD!$W:$W)),"")</f>
        <v/>
      </c>
      <c r="S188" s="240"/>
      <c r="T188" s="245"/>
      <c r="U188" s="246" t="str">
        <f t="shared" si="16"/>
        <v/>
      </c>
      <c r="V188" s="246" t="str">
        <f>IFERROR(_xlfn.XLOOKUP($A188,Input_Raw!$A:$A,Input_Raw!$GL:$GL),"")</f>
        <v/>
      </c>
      <c r="W188" s="247" t="str">
        <f t="shared" si="17"/>
        <v/>
      </c>
      <c r="X188" s="239" t="str">
        <f>IFERROR(_xlfn.XLOOKUP($A188,Input_Raw!$A:$A,Input_Raw!$EN:$EN),"")</f>
        <v/>
      </c>
      <c r="Y188" s="239" t="str">
        <f>IFERROR(_xlfn.XLOOKUP($A188,Input_Raw!$A:$A,Input_Raw!GE:GE),"")</f>
        <v/>
      </c>
      <c r="Z188" s="239"/>
      <c r="AA188" s="239" t="str">
        <f>IFERROR(_xlfn.XLOOKUP($A188,Input_Raw!$A:$A,Input_Raw!$GF:$GF),"")</f>
        <v/>
      </c>
      <c r="AB188" s="239" t="str">
        <f>IFERROR(_xlfn.XLOOKUP($A188,Input_Raw!$A:$A,Input_Raw!GG:GG),"")</f>
        <v/>
      </c>
      <c r="AC188" s="248">
        <f>IFERROR(_xlfn.XLOOKUP($D188,'Modelling New'!$D:$D,'Modelling New'!P:P),"")</f>
        <v>5.3935483870967742</v>
      </c>
      <c r="AD188" s="239">
        <f>IFERROR(_xlfn.XLOOKUP($D188,'Modelling New'!$D:$D,'Modelling New'!$T:$T)*1000,"")</f>
        <v>1057304.7436217607</v>
      </c>
      <c r="AE188" s="249">
        <f>IFERROR(_xlfn.XLOOKUP($D188,'Modelling New'!$D:$D,'Modelling New'!$O:$O),"")</f>
        <v>0.82976246303320378</v>
      </c>
      <c r="AF188" s="249">
        <f>IFERROR(_xlfn.XLOOKUP($D188,'Modelling New'!$D:$D,'Modelling New'!W:W),"")</f>
        <v>0.18647349975692426</v>
      </c>
      <c r="AG188" s="249">
        <f>IFERROR(_xlfn.XLOOKUP($D188,'Modelling New'!$D:$D,'Modelling New'!$AE:$AE),"")</f>
        <v>0.995</v>
      </c>
      <c r="AH188" s="249">
        <f>IFERROR(_xlfn.XLOOKUP($D188,'Modelling New'!$D:$D,'Modelling New'!$AF:$AF),"")</f>
        <v>0.995</v>
      </c>
      <c r="AI188" s="240"/>
      <c r="AJ188" s="240"/>
      <c r="AK188" s="240"/>
      <c r="AL188" s="240"/>
      <c r="AM188" s="240"/>
      <c r="AN188" s="250"/>
      <c r="AO188" s="247"/>
      <c r="AP188" s="247"/>
      <c r="AQ188" s="247"/>
      <c r="AR188" s="239">
        <f>_xlfn.XLOOKUP($D188,'Modelling New'!$D:$D,'Modelling New'!$N:$N)</f>
        <v>236.25000000000003</v>
      </c>
      <c r="AS188" s="239" t="str">
        <f t="shared" si="18"/>
        <v/>
      </c>
    </row>
    <row r="189" spans="1:45">
      <c r="A189" s="238">
        <f t="shared" si="19"/>
        <v>45932</v>
      </c>
      <c r="B189" s="239">
        <f>YEAR(Daily_KPI[[#This Row],[Date]])+IF(MONTH(Daily_KPI[[#This Row],[Date]])&gt;=4,1,0)</f>
        <v>2026</v>
      </c>
      <c r="C189" s="240">
        <f>YEAR(Daily_KPI[[#This Row],[Date]])</f>
        <v>2025</v>
      </c>
      <c r="D189" s="241">
        <f>Daily_KPI[[#This Row],[Date]]-DAY(Daily_KPI[[#This Row],[Date]])+1</f>
        <v>45931</v>
      </c>
      <c r="E189" s="240">
        <f t="shared" si="15"/>
        <v>31</v>
      </c>
      <c r="F189" s="242" t="str">
        <f>IFERROR(_xlfn.XLOOKUP($A189,Input_Raw!$A:$A,Input_Raw!$GD:$GD),"")</f>
        <v/>
      </c>
      <c r="G189" s="243" t="str">
        <f>IFERROR(_xlfn.XLOOKUP($A189,Input_Raw!$A:$A,Input_Raw!EQ:EQ),"")</f>
        <v/>
      </c>
      <c r="H189" s="243" t="str">
        <f>IFERROR(_xlfn.XLOOKUP($A189,Input_Raw!$A:$A,Input_Raw!ER:ER),"")</f>
        <v/>
      </c>
      <c r="I189" s="243" t="str">
        <f>IFERROR(_xlfn.XLOOKUP($A189,Input_Raw!$A:$A,Input_Raw!EO:EO),"")</f>
        <v/>
      </c>
      <c r="J189" s="243" t="str">
        <f>IFERROR(_xlfn.XLOOKUP($A189,Input_Raw!$A:$A,Input_Raw!EP:EP),"")</f>
        <v/>
      </c>
      <c r="K189" s="243" t="str">
        <f>IFERROR(_xlfn.XLOOKUP($A189,Input_Raw!$A:$A,Input_Raw!$DR:$DR),"")</f>
        <v/>
      </c>
      <c r="L189" s="243" t="str">
        <f>IFERROR(_xlfn.XLOOKUP($A189,Input_Raw!$A:$A,Input_Raw!$DT:$DT),"")</f>
        <v/>
      </c>
      <c r="M189" s="243" t="str">
        <f>IFERROR(_xlfn.XLOOKUP($A189,Input_Raw!$A:$A,Input_Raw!$DZ:$DZ),"")</f>
        <v/>
      </c>
      <c r="N189" s="243" t="str">
        <f>IFERROR(_xlfn.XLOOKUP($A189,Input_Raw!$A:$A,Input_Raw!$EB:$EB),"")</f>
        <v/>
      </c>
      <c r="O189" s="244" t="str">
        <f>IFERROR(1-SUMIF(Plant_BD!$B:$B,$A189,Plant_BD!$AL:$AL)/($AA189+SUMIF(Plant_BD!$B:$B,$A189,Plant_BD!$AL:$AL)),"")</f>
        <v/>
      </c>
      <c r="P189" s="244"/>
      <c r="Q189" s="245"/>
      <c r="R189" s="244" t="str">
        <f>IFERROR(1-SUMIF(Grid_BD!$B:$B,$A189,Grid_BD!$W:$W)/($AA189+SUMIF(Grid_BD!$B:$B,$A189,Grid_BD!$W:$W)),"")</f>
        <v/>
      </c>
      <c r="S189" s="240"/>
      <c r="T189" s="245"/>
      <c r="U189" s="246" t="str">
        <f t="shared" si="16"/>
        <v/>
      </c>
      <c r="V189" s="246" t="str">
        <f>IFERROR(_xlfn.XLOOKUP($A189,Input_Raw!$A:$A,Input_Raw!$GL:$GL),"")</f>
        <v/>
      </c>
      <c r="W189" s="247" t="str">
        <f t="shared" si="17"/>
        <v/>
      </c>
      <c r="X189" s="239" t="str">
        <f>IFERROR(_xlfn.XLOOKUP($A189,Input_Raw!$A:$A,Input_Raw!$EN:$EN),"")</f>
        <v/>
      </c>
      <c r="Y189" s="239" t="str">
        <f>IFERROR(_xlfn.XLOOKUP($A189,Input_Raw!$A:$A,Input_Raw!GE:GE),"")</f>
        <v/>
      </c>
      <c r="Z189" s="239"/>
      <c r="AA189" s="239" t="str">
        <f>IFERROR(_xlfn.XLOOKUP($A189,Input_Raw!$A:$A,Input_Raw!$GF:$GF),"")</f>
        <v/>
      </c>
      <c r="AB189" s="239" t="str">
        <f>IFERROR(_xlfn.XLOOKUP($A189,Input_Raw!$A:$A,Input_Raw!GG:GG),"")</f>
        <v/>
      </c>
      <c r="AC189" s="248">
        <f>IFERROR(_xlfn.XLOOKUP($D189,'Modelling New'!$D:$D,'Modelling New'!P:P),"")</f>
        <v>5.3935483870967742</v>
      </c>
      <c r="AD189" s="239">
        <f>IFERROR(_xlfn.XLOOKUP($D189,'Modelling New'!$D:$D,'Modelling New'!$T:$T)*1000,"")</f>
        <v>1057304.7436217607</v>
      </c>
      <c r="AE189" s="249">
        <f>IFERROR(_xlfn.XLOOKUP($D189,'Modelling New'!$D:$D,'Modelling New'!$O:$O),"")</f>
        <v>0.82976246303320378</v>
      </c>
      <c r="AF189" s="249">
        <f>IFERROR(_xlfn.XLOOKUP($D189,'Modelling New'!$D:$D,'Modelling New'!W:W),"")</f>
        <v>0.18647349975692426</v>
      </c>
      <c r="AG189" s="249">
        <f>IFERROR(_xlfn.XLOOKUP($D189,'Modelling New'!$D:$D,'Modelling New'!$AE:$AE),"")</f>
        <v>0.995</v>
      </c>
      <c r="AH189" s="249">
        <f>IFERROR(_xlfn.XLOOKUP($D189,'Modelling New'!$D:$D,'Modelling New'!$AF:$AF),"")</f>
        <v>0.995</v>
      </c>
      <c r="AI189" s="240"/>
      <c r="AJ189" s="240"/>
      <c r="AK189" s="240"/>
      <c r="AL189" s="240"/>
      <c r="AM189" s="240"/>
      <c r="AN189" s="250"/>
      <c r="AO189" s="247"/>
      <c r="AP189" s="247"/>
      <c r="AQ189" s="247"/>
      <c r="AR189" s="239">
        <f>_xlfn.XLOOKUP($D189,'Modelling New'!$D:$D,'Modelling New'!$N:$N)</f>
        <v>236.25000000000003</v>
      </c>
      <c r="AS189" s="239" t="str">
        <f t="shared" si="18"/>
        <v/>
      </c>
    </row>
    <row r="190" spans="1:45">
      <c r="A190" s="238">
        <f t="shared" si="19"/>
        <v>45933</v>
      </c>
      <c r="B190" s="239">
        <f>YEAR(Daily_KPI[[#This Row],[Date]])+IF(MONTH(Daily_KPI[[#This Row],[Date]])&gt;=4,1,0)</f>
        <v>2026</v>
      </c>
      <c r="C190" s="240">
        <f>YEAR(Daily_KPI[[#This Row],[Date]])</f>
        <v>2025</v>
      </c>
      <c r="D190" s="241">
        <f>Daily_KPI[[#This Row],[Date]]-DAY(Daily_KPI[[#This Row],[Date]])+1</f>
        <v>45931</v>
      </c>
      <c r="E190" s="240">
        <f t="shared" si="15"/>
        <v>31</v>
      </c>
      <c r="F190" s="242" t="str">
        <f>IFERROR(_xlfn.XLOOKUP($A190,Input_Raw!$A:$A,Input_Raw!$GD:$GD),"")</f>
        <v/>
      </c>
      <c r="G190" s="243" t="str">
        <f>IFERROR(_xlfn.XLOOKUP($A190,Input_Raw!$A:$A,Input_Raw!EQ:EQ),"")</f>
        <v/>
      </c>
      <c r="H190" s="243" t="str">
        <f>IFERROR(_xlfn.XLOOKUP($A190,Input_Raw!$A:$A,Input_Raw!ER:ER),"")</f>
        <v/>
      </c>
      <c r="I190" s="243" t="str">
        <f>IFERROR(_xlfn.XLOOKUP($A190,Input_Raw!$A:$A,Input_Raw!EO:EO),"")</f>
        <v/>
      </c>
      <c r="J190" s="243" t="str">
        <f>IFERROR(_xlfn.XLOOKUP($A190,Input_Raw!$A:$A,Input_Raw!EP:EP),"")</f>
        <v/>
      </c>
      <c r="K190" s="243" t="str">
        <f>IFERROR(_xlfn.XLOOKUP($A190,Input_Raw!$A:$A,Input_Raw!$DR:$DR),"")</f>
        <v/>
      </c>
      <c r="L190" s="243" t="str">
        <f>IFERROR(_xlfn.XLOOKUP($A190,Input_Raw!$A:$A,Input_Raw!$DT:$DT),"")</f>
        <v/>
      </c>
      <c r="M190" s="243" t="str">
        <f>IFERROR(_xlfn.XLOOKUP($A190,Input_Raw!$A:$A,Input_Raw!$DZ:$DZ),"")</f>
        <v/>
      </c>
      <c r="N190" s="243" t="str">
        <f>IFERROR(_xlfn.XLOOKUP($A190,Input_Raw!$A:$A,Input_Raw!$EB:$EB),"")</f>
        <v/>
      </c>
      <c r="O190" s="244" t="str">
        <f>IFERROR(1-SUMIF(Plant_BD!$B:$B,$A190,Plant_BD!$AL:$AL)/($AA190+SUMIF(Plant_BD!$B:$B,$A190,Plant_BD!$AL:$AL)),"")</f>
        <v/>
      </c>
      <c r="P190" s="244"/>
      <c r="Q190" s="245"/>
      <c r="R190" s="244" t="str">
        <f>IFERROR(1-SUMIF(Grid_BD!$B:$B,$A190,Grid_BD!$W:$W)/($AA190+SUMIF(Grid_BD!$B:$B,$A190,Grid_BD!$W:$W)),"")</f>
        <v/>
      </c>
      <c r="S190" s="240"/>
      <c r="T190" s="245"/>
      <c r="U190" s="246" t="str">
        <f t="shared" si="16"/>
        <v/>
      </c>
      <c r="V190" s="246" t="str">
        <f>IFERROR(_xlfn.XLOOKUP($A190,Input_Raw!$A:$A,Input_Raw!$GL:$GL),"")</f>
        <v/>
      </c>
      <c r="W190" s="247" t="str">
        <f t="shared" si="17"/>
        <v/>
      </c>
      <c r="X190" s="239" t="str">
        <f>IFERROR(_xlfn.XLOOKUP($A190,Input_Raw!$A:$A,Input_Raw!$EN:$EN),"")</f>
        <v/>
      </c>
      <c r="Y190" s="239" t="str">
        <f>IFERROR(_xlfn.XLOOKUP($A190,Input_Raw!$A:$A,Input_Raw!GE:GE),"")</f>
        <v/>
      </c>
      <c r="Z190" s="239"/>
      <c r="AA190" s="239" t="str">
        <f>IFERROR(_xlfn.XLOOKUP($A190,Input_Raw!$A:$A,Input_Raw!$GF:$GF),"")</f>
        <v/>
      </c>
      <c r="AB190" s="239" t="str">
        <f>IFERROR(_xlfn.XLOOKUP($A190,Input_Raw!$A:$A,Input_Raw!GG:GG),"")</f>
        <v/>
      </c>
      <c r="AC190" s="248">
        <f>IFERROR(_xlfn.XLOOKUP($D190,'Modelling New'!$D:$D,'Modelling New'!P:P),"")</f>
        <v>5.3935483870967742</v>
      </c>
      <c r="AD190" s="239">
        <f>IFERROR(_xlfn.XLOOKUP($D190,'Modelling New'!$D:$D,'Modelling New'!$T:$T)*1000,"")</f>
        <v>1057304.7436217607</v>
      </c>
      <c r="AE190" s="249">
        <f>IFERROR(_xlfn.XLOOKUP($D190,'Modelling New'!$D:$D,'Modelling New'!$O:$O),"")</f>
        <v>0.82976246303320378</v>
      </c>
      <c r="AF190" s="249">
        <f>IFERROR(_xlfn.XLOOKUP($D190,'Modelling New'!$D:$D,'Modelling New'!W:W),"")</f>
        <v>0.18647349975692426</v>
      </c>
      <c r="AG190" s="249">
        <f>IFERROR(_xlfn.XLOOKUP($D190,'Modelling New'!$D:$D,'Modelling New'!$AE:$AE),"")</f>
        <v>0.995</v>
      </c>
      <c r="AH190" s="249">
        <f>IFERROR(_xlfn.XLOOKUP($D190,'Modelling New'!$D:$D,'Modelling New'!$AF:$AF),"")</f>
        <v>0.995</v>
      </c>
      <c r="AI190" s="240"/>
      <c r="AJ190" s="240"/>
      <c r="AK190" s="240"/>
      <c r="AL190" s="240"/>
      <c r="AM190" s="240"/>
      <c r="AN190" s="250"/>
      <c r="AO190" s="247"/>
      <c r="AP190" s="247"/>
      <c r="AQ190" s="247"/>
      <c r="AR190" s="239">
        <f>_xlfn.XLOOKUP($D190,'Modelling New'!$D:$D,'Modelling New'!$N:$N)</f>
        <v>236.25000000000003</v>
      </c>
      <c r="AS190" s="239" t="str">
        <f t="shared" si="18"/>
        <v/>
      </c>
    </row>
    <row r="191" spans="1:45">
      <c r="A191" s="238">
        <f t="shared" si="19"/>
        <v>45934</v>
      </c>
      <c r="B191" s="239">
        <f>YEAR(Daily_KPI[[#This Row],[Date]])+IF(MONTH(Daily_KPI[[#This Row],[Date]])&gt;=4,1,0)</f>
        <v>2026</v>
      </c>
      <c r="C191" s="240">
        <f>YEAR(Daily_KPI[[#This Row],[Date]])</f>
        <v>2025</v>
      </c>
      <c r="D191" s="241">
        <f>Daily_KPI[[#This Row],[Date]]-DAY(Daily_KPI[[#This Row],[Date]])+1</f>
        <v>45931</v>
      </c>
      <c r="E191" s="240">
        <f t="shared" si="15"/>
        <v>31</v>
      </c>
      <c r="F191" s="242" t="str">
        <f>IFERROR(_xlfn.XLOOKUP($A191,Input_Raw!$A:$A,Input_Raw!$GD:$GD),"")</f>
        <v/>
      </c>
      <c r="G191" s="243" t="str">
        <f>IFERROR(_xlfn.XLOOKUP($A191,Input_Raw!$A:$A,Input_Raw!EQ:EQ),"")</f>
        <v/>
      </c>
      <c r="H191" s="243" t="str">
        <f>IFERROR(_xlfn.XLOOKUP($A191,Input_Raw!$A:$A,Input_Raw!ER:ER),"")</f>
        <v/>
      </c>
      <c r="I191" s="243" t="str">
        <f>IFERROR(_xlfn.XLOOKUP($A191,Input_Raw!$A:$A,Input_Raw!EO:EO),"")</f>
        <v/>
      </c>
      <c r="J191" s="243" t="str">
        <f>IFERROR(_xlfn.XLOOKUP($A191,Input_Raw!$A:$A,Input_Raw!EP:EP),"")</f>
        <v/>
      </c>
      <c r="K191" s="243" t="str">
        <f>IFERROR(_xlfn.XLOOKUP($A191,Input_Raw!$A:$A,Input_Raw!$DR:$DR),"")</f>
        <v/>
      </c>
      <c r="L191" s="243" t="str">
        <f>IFERROR(_xlfn.XLOOKUP($A191,Input_Raw!$A:$A,Input_Raw!$DT:$DT),"")</f>
        <v/>
      </c>
      <c r="M191" s="243" t="str">
        <f>IFERROR(_xlfn.XLOOKUP($A191,Input_Raw!$A:$A,Input_Raw!$DZ:$DZ),"")</f>
        <v/>
      </c>
      <c r="N191" s="243" t="str">
        <f>IFERROR(_xlfn.XLOOKUP($A191,Input_Raw!$A:$A,Input_Raw!$EB:$EB),"")</f>
        <v/>
      </c>
      <c r="O191" s="244" t="str">
        <f>IFERROR(1-SUMIF(Plant_BD!$B:$B,$A191,Plant_BD!$AL:$AL)/($AA191+SUMIF(Plant_BD!$B:$B,$A191,Plant_BD!$AL:$AL)),"")</f>
        <v/>
      </c>
      <c r="P191" s="244"/>
      <c r="Q191" s="245"/>
      <c r="R191" s="244" t="str">
        <f>IFERROR(1-SUMIF(Grid_BD!$B:$B,$A191,Grid_BD!$W:$W)/($AA191+SUMIF(Grid_BD!$B:$B,$A191,Grid_BD!$W:$W)),"")</f>
        <v/>
      </c>
      <c r="S191" s="240"/>
      <c r="T191" s="245"/>
      <c r="U191" s="246" t="str">
        <f t="shared" si="16"/>
        <v/>
      </c>
      <c r="V191" s="246" t="str">
        <f>IFERROR(_xlfn.XLOOKUP($A191,Input_Raw!$A:$A,Input_Raw!$GL:$GL),"")</f>
        <v/>
      </c>
      <c r="W191" s="247" t="str">
        <f t="shared" si="17"/>
        <v/>
      </c>
      <c r="X191" s="239" t="str">
        <f>IFERROR(_xlfn.XLOOKUP($A191,Input_Raw!$A:$A,Input_Raw!$EN:$EN),"")</f>
        <v/>
      </c>
      <c r="Y191" s="239" t="str">
        <f>IFERROR(_xlfn.XLOOKUP($A191,Input_Raw!$A:$A,Input_Raw!GE:GE),"")</f>
        <v/>
      </c>
      <c r="Z191" s="239"/>
      <c r="AA191" s="239" t="str">
        <f>IFERROR(_xlfn.XLOOKUP($A191,Input_Raw!$A:$A,Input_Raw!$GF:$GF),"")</f>
        <v/>
      </c>
      <c r="AB191" s="239" t="str">
        <f>IFERROR(_xlfn.XLOOKUP($A191,Input_Raw!$A:$A,Input_Raw!GG:GG),"")</f>
        <v/>
      </c>
      <c r="AC191" s="248">
        <f>IFERROR(_xlfn.XLOOKUP($D191,'Modelling New'!$D:$D,'Modelling New'!P:P),"")</f>
        <v>5.3935483870967742</v>
      </c>
      <c r="AD191" s="239">
        <f>IFERROR(_xlfn.XLOOKUP($D191,'Modelling New'!$D:$D,'Modelling New'!$T:$T)*1000,"")</f>
        <v>1057304.7436217607</v>
      </c>
      <c r="AE191" s="249">
        <f>IFERROR(_xlfn.XLOOKUP($D191,'Modelling New'!$D:$D,'Modelling New'!$O:$O),"")</f>
        <v>0.82976246303320378</v>
      </c>
      <c r="AF191" s="249">
        <f>IFERROR(_xlfn.XLOOKUP($D191,'Modelling New'!$D:$D,'Modelling New'!W:W),"")</f>
        <v>0.18647349975692426</v>
      </c>
      <c r="AG191" s="249">
        <f>IFERROR(_xlfn.XLOOKUP($D191,'Modelling New'!$D:$D,'Modelling New'!$AE:$AE),"")</f>
        <v>0.995</v>
      </c>
      <c r="AH191" s="249">
        <f>IFERROR(_xlfn.XLOOKUP($D191,'Modelling New'!$D:$D,'Modelling New'!$AF:$AF),"")</f>
        <v>0.995</v>
      </c>
      <c r="AI191" s="240"/>
      <c r="AJ191" s="240"/>
      <c r="AK191" s="240"/>
      <c r="AL191" s="240"/>
      <c r="AM191" s="240"/>
      <c r="AN191" s="250"/>
      <c r="AO191" s="247"/>
      <c r="AP191" s="247"/>
      <c r="AQ191" s="247"/>
      <c r="AR191" s="239">
        <f>_xlfn.XLOOKUP($D191,'Modelling New'!$D:$D,'Modelling New'!$N:$N)</f>
        <v>236.25000000000003</v>
      </c>
      <c r="AS191" s="239" t="str">
        <f t="shared" si="18"/>
        <v/>
      </c>
    </row>
    <row r="192" spans="1:45">
      <c r="A192" s="238">
        <f t="shared" si="19"/>
        <v>45935</v>
      </c>
      <c r="B192" s="239">
        <f>YEAR(Daily_KPI[[#This Row],[Date]])+IF(MONTH(Daily_KPI[[#This Row],[Date]])&gt;=4,1,0)</f>
        <v>2026</v>
      </c>
      <c r="C192" s="240">
        <f>YEAR(Daily_KPI[[#This Row],[Date]])</f>
        <v>2025</v>
      </c>
      <c r="D192" s="241">
        <f>Daily_KPI[[#This Row],[Date]]-DAY(Daily_KPI[[#This Row],[Date]])+1</f>
        <v>45931</v>
      </c>
      <c r="E192" s="240">
        <f t="shared" si="15"/>
        <v>31</v>
      </c>
      <c r="F192" s="242" t="str">
        <f>IFERROR(_xlfn.XLOOKUP($A192,Input_Raw!$A:$A,Input_Raw!$GD:$GD),"")</f>
        <v/>
      </c>
      <c r="G192" s="243" t="str">
        <f>IFERROR(_xlfn.XLOOKUP($A192,Input_Raw!$A:$A,Input_Raw!EQ:EQ),"")</f>
        <v/>
      </c>
      <c r="H192" s="243" t="str">
        <f>IFERROR(_xlfn.XLOOKUP($A192,Input_Raw!$A:$A,Input_Raw!ER:ER),"")</f>
        <v/>
      </c>
      <c r="I192" s="243" t="str">
        <f>IFERROR(_xlfn.XLOOKUP($A192,Input_Raw!$A:$A,Input_Raw!EO:EO),"")</f>
        <v/>
      </c>
      <c r="J192" s="243" t="str">
        <f>IFERROR(_xlfn.XLOOKUP($A192,Input_Raw!$A:$A,Input_Raw!EP:EP),"")</f>
        <v/>
      </c>
      <c r="K192" s="243" t="str">
        <f>IFERROR(_xlfn.XLOOKUP($A192,Input_Raw!$A:$A,Input_Raw!$DR:$DR),"")</f>
        <v/>
      </c>
      <c r="L192" s="243" t="str">
        <f>IFERROR(_xlfn.XLOOKUP($A192,Input_Raw!$A:$A,Input_Raw!$DT:$DT),"")</f>
        <v/>
      </c>
      <c r="M192" s="243" t="str">
        <f>IFERROR(_xlfn.XLOOKUP($A192,Input_Raw!$A:$A,Input_Raw!$DZ:$DZ),"")</f>
        <v/>
      </c>
      <c r="N192" s="243" t="str">
        <f>IFERROR(_xlfn.XLOOKUP($A192,Input_Raw!$A:$A,Input_Raw!$EB:$EB),"")</f>
        <v/>
      </c>
      <c r="O192" s="244" t="str">
        <f>IFERROR(1-SUMIF(Plant_BD!$B:$B,$A192,Plant_BD!$AL:$AL)/($AA192+SUMIF(Plant_BD!$B:$B,$A192,Plant_BD!$AL:$AL)),"")</f>
        <v/>
      </c>
      <c r="P192" s="244"/>
      <c r="Q192" s="245"/>
      <c r="R192" s="244" t="str">
        <f>IFERROR(1-SUMIF(Grid_BD!$B:$B,$A192,Grid_BD!$W:$W)/($AA192+SUMIF(Grid_BD!$B:$B,$A192,Grid_BD!$W:$W)),"")</f>
        <v/>
      </c>
      <c r="S192" s="240"/>
      <c r="T192" s="245"/>
      <c r="U192" s="246" t="str">
        <f t="shared" si="16"/>
        <v/>
      </c>
      <c r="V192" s="246" t="str">
        <f>IFERROR(_xlfn.XLOOKUP($A192,Input_Raw!$A:$A,Input_Raw!$GL:$GL),"")</f>
        <v/>
      </c>
      <c r="W192" s="247" t="str">
        <f t="shared" si="17"/>
        <v/>
      </c>
      <c r="X192" s="239" t="str">
        <f>IFERROR(_xlfn.XLOOKUP($A192,Input_Raw!$A:$A,Input_Raw!$EN:$EN),"")</f>
        <v/>
      </c>
      <c r="Y192" s="239" t="str">
        <f>IFERROR(_xlfn.XLOOKUP($A192,Input_Raw!$A:$A,Input_Raw!GE:GE),"")</f>
        <v/>
      </c>
      <c r="Z192" s="239"/>
      <c r="AA192" s="239" t="str">
        <f>IFERROR(_xlfn.XLOOKUP($A192,Input_Raw!$A:$A,Input_Raw!$GF:$GF),"")</f>
        <v/>
      </c>
      <c r="AB192" s="239" t="str">
        <f>IFERROR(_xlfn.XLOOKUP($A192,Input_Raw!$A:$A,Input_Raw!GG:GG),"")</f>
        <v/>
      </c>
      <c r="AC192" s="248">
        <f>IFERROR(_xlfn.XLOOKUP($D192,'Modelling New'!$D:$D,'Modelling New'!P:P),"")</f>
        <v>5.3935483870967742</v>
      </c>
      <c r="AD192" s="239">
        <f>IFERROR(_xlfn.XLOOKUP($D192,'Modelling New'!$D:$D,'Modelling New'!$T:$T)*1000,"")</f>
        <v>1057304.7436217607</v>
      </c>
      <c r="AE192" s="249">
        <f>IFERROR(_xlfn.XLOOKUP($D192,'Modelling New'!$D:$D,'Modelling New'!$O:$O),"")</f>
        <v>0.82976246303320378</v>
      </c>
      <c r="AF192" s="249">
        <f>IFERROR(_xlfn.XLOOKUP($D192,'Modelling New'!$D:$D,'Modelling New'!W:W),"")</f>
        <v>0.18647349975692426</v>
      </c>
      <c r="AG192" s="249">
        <f>IFERROR(_xlfn.XLOOKUP($D192,'Modelling New'!$D:$D,'Modelling New'!$AE:$AE),"")</f>
        <v>0.995</v>
      </c>
      <c r="AH192" s="249">
        <f>IFERROR(_xlfn.XLOOKUP($D192,'Modelling New'!$D:$D,'Modelling New'!$AF:$AF),"")</f>
        <v>0.995</v>
      </c>
      <c r="AI192" s="240"/>
      <c r="AJ192" s="240"/>
      <c r="AK192" s="240"/>
      <c r="AL192" s="240"/>
      <c r="AM192" s="240"/>
      <c r="AN192" s="250"/>
      <c r="AO192" s="247"/>
      <c r="AP192" s="247"/>
      <c r="AQ192" s="247"/>
      <c r="AR192" s="239">
        <f>_xlfn.XLOOKUP($D192,'Modelling New'!$D:$D,'Modelling New'!$N:$N)</f>
        <v>236.25000000000003</v>
      </c>
      <c r="AS192" s="239" t="str">
        <f t="shared" si="18"/>
        <v/>
      </c>
    </row>
    <row r="193" spans="1:45">
      <c r="A193" s="238">
        <f t="shared" si="19"/>
        <v>45936</v>
      </c>
      <c r="B193" s="239">
        <f>YEAR(Daily_KPI[[#This Row],[Date]])+IF(MONTH(Daily_KPI[[#This Row],[Date]])&gt;=4,1,0)</f>
        <v>2026</v>
      </c>
      <c r="C193" s="240">
        <f>YEAR(Daily_KPI[[#This Row],[Date]])</f>
        <v>2025</v>
      </c>
      <c r="D193" s="241">
        <f>Daily_KPI[[#This Row],[Date]]-DAY(Daily_KPI[[#This Row],[Date]])+1</f>
        <v>45931</v>
      </c>
      <c r="E193" s="240">
        <f t="shared" si="15"/>
        <v>31</v>
      </c>
      <c r="F193" s="242" t="str">
        <f>IFERROR(_xlfn.XLOOKUP($A193,Input_Raw!$A:$A,Input_Raw!$GD:$GD),"")</f>
        <v/>
      </c>
      <c r="G193" s="243" t="str">
        <f>IFERROR(_xlfn.XLOOKUP($A193,Input_Raw!$A:$A,Input_Raw!EQ:EQ),"")</f>
        <v/>
      </c>
      <c r="H193" s="243" t="str">
        <f>IFERROR(_xlfn.XLOOKUP($A193,Input_Raw!$A:$A,Input_Raw!ER:ER),"")</f>
        <v/>
      </c>
      <c r="I193" s="243" t="str">
        <f>IFERROR(_xlfn.XLOOKUP($A193,Input_Raw!$A:$A,Input_Raw!EO:EO),"")</f>
        <v/>
      </c>
      <c r="J193" s="243" t="str">
        <f>IFERROR(_xlfn.XLOOKUP($A193,Input_Raw!$A:$A,Input_Raw!EP:EP),"")</f>
        <v/>
      </c>
      <c r="K193" s="243" t="str">
        <f>IFERROR(_xlfn.XLOOKUP($A193,Input_Raw!$A:$A,Input_Raw!$DR:$DR),"")</f>
        <v/>
      </c>
      <c r="L193" s="243" t="str">
        <f>IFERROR(_xlfn.XLOOKUP($A193,Input_Raw!$A:$A,Input_Raw!$DT:$DT),"")</f>
        <v/>
      </c>
      <c r="M193" s="243" t="str">
        <f>IFERROR(_xlfn.XLOOKUP($A193,Input_Raw!$A:$A,Input_Raw!$DZ:$DZ),"")</f>
        <v/>
      </c>
      <c r="N193" s="243" t="str">
        <f>IFERROR(_xlfn.XLOOKUP($A193,Input_Raw!$A:$A,Input_Raw!$EB:$EB),"")</f>
        <v/>
      </c>
      <c r="O193" s="244" t="str">
        <f>IFERROR(1-SUMIF(Plant_BD!$B:$B,$A193,Plant_BD!$AL:$AL)/($AA193+SUMIF(Plant_BD!$B:$B,$A193,Plant_BD!$AL:$AL)),"")</f>
        <v/>
      </c>
      <c r="P193" s="244"/>
      <c r="Q193" s="245"/>
      <c r="R193" s="244" t="str">
        <f>IFERROR(1-SUMIF(Grid_BD!$B:$B,$A193,Grid_BD!$W:$W)/($AA193+SUMIF(Grid_BD!$B:$B,$A193,Grid_BD!$W:$W)),"")</f>
        <v/>
      </c>
      <c r="S193" s="240"/>
      <c r="T193" s="245"/>
      <c r="U193" s="246" t="str">
        <f t="shared" si="16"/>
        <v/>
      </c>
      <c r="V193" s="246" t="str">
        <f>IFERROR(_xlfn.XLOOKUP($A193,Input_Raw!$A:$A,Input_Raw!$GL:$GL),"")</f>
        <v/>
      </c>
      <c r="W193" s="247" t="str">
        <f t="shared" si="17"/>
        <v/>
      </c>
      <c r="X193" s="239" t="str">
        <f>IFERROR(_xlfn.XLOOKUP($A193,Input_Raw!$A:$A,Input_Raw!$EN:$EN),"")</f>
        <v/>
      </c>
      <c r="Y193" s="239" t="str">
        <f>IFERROR(_xlfn.XLOOKUP($A193,Input_Raw!$A:$A,Input_Raw!GE:GE),"")</f>
        <v/>
      </c>
      <c r="Z193" s="239"/>
      <c r="AA193" s="239" t="str">
        <f>IFERROR(_xlfn.XLOOKUP($A193,Input_Raw!$A:$A,Input_Raw!$GF:$GF),"")</f>
        <v/>
      </c>
      <c r="AB193" s="239" t="str">
        <f>IFERROR(_xlfn.XLOOKUP($A193,Input_Raw!$A:$A,Input_Raw!GG:GG),"")</f>
        <v/>
      </c>
      <c r="AC193" s="248">
        <f>IFERROR(_xlfn.XLOOKUP($D193,'Modelling New'!$D:$D,'Modelling New'!P:P),"")</f>
        <v>5.3935483870967742</v>
      </c>
      <c r="AD193" s="239">
        <f>IFERROR(_xlfn.XLOOKUP($D193,'Modelling New'!$D:$D,'Modelling New'!$T:$T)*1000,"")</f>
        <v>1057304.7436217607</v>
      </c>
      <c r="AE193" s="249">
        <f>IFERROR(_xlfn.XLOOKUP($D193,'Modelling New'!$D:$D,'Modelling New'!$O:$O),"")</f>
        <v>0.82976246303320378</v>
      </c>
      <c r="AF193" s="249">
        <f>IFERROR(_xlfn.XLOOKUP($D193,'Modelling New'!$D:$D,'Modelling New'!W:W),"")</f>
        <v>0.18647349975692426</v>
      </c>
      <c r="AG193" s="249">
        <f>IFERROR(_xlfn.XLOOKUP($D193,'Modelling New'!$D:$D,'Modelling New'!$AE:$AE),"")</f>
        <v>0.995</v>
      </c>
      <c r="AH193" s="249">
        <f>IFERROR(_xlfn.XLOOKUP($D193,'Modelling New'!$D:$D,'Modelling New'!$AF:$AF),"")</f>
        <v>0.995</v>
      </c>
      <c r="AI193" s="240"/>
      <c r="AJ193" s="240"/>
      <c r="AK193" s="240"/>
      <c r="AL193" s="240"/>
      <c r="AM193" s="240"/>
      <c r="AN193" s="250"/>
      <c r="AO193" s="247"/>
      <c r="AP193" s="247"/>
      <c r="AQ193" s="247"/>
      <c r="AR193" s="239">
        <f>_xlfn.XLOOKUP($D193,'Modelling New'!$D:$D,'Modelling New'!$N:$N)</f>
        <v>236.25000000000003</v>
      </c>
      <c r="AS193" s="239" t="str">
        <f t="shared" si="18"/>
        <v/>
      </c>
    </row>
    <row r="194" spans="1:45">
      <c r="A194" s="238">
        <f t="shared" si="19"/>
        <v>45937</v>
      </c>
      <c r="B194" s="239">
        <f>YEAR(Daily_KPI[[#This Row],[Date]])+IF(MONTH(Daily_KPI[[#This Row],[Date]])&gt;=4,1,0)</f>
        <v>2026</v>
      </c>
      <c r="C194" s="240">
        <f>YEAR(Daily_KPI[[#This Row],[Date]])</f>
        <v>2025</v>
      </c>
      <c r="D194" s="241">
        <f>Daily_KPI[[#This Row],[Date]]-DAY(Daily_KPI[[#This Row],[Date]])+1</f>
        <v>45931</v>
      </c>
      <c r="E194" s="240">
        <f t="shared" si="15"/>
        <v>31</v>
      </c>
      <c r="F194" s="242" t="str">
        <f>IFERROR(_xlfn.XLOOKUP($A194,Input_Raw!$A:$A,Input_Raw!$GD:$GD),"")</f>
        <v/>
      </c>
      <c r="G194" s="243" t="str">
        <f>IFERROR(_xlfn.XLOOKUP($A194,Input_Raw!$A:$A,Input_Raw!EQ:EQ),"")</f>
        <v/>
      </c>
      <c r="H194" s="243" t="str">
        <f>IFERROR(_xlfn.XLOOKUP($A194,Input_Raw!$A:$A,Input_Raw!ER:ER),"")</f>
        <v/>
      </c>
      <c r="I194" s="243" t="str">
        <f>IFERROR(_xlfn.XLOOKUP($A194,Input_Raw!$A:$A,Input_Raw!EO:EO),"")</f>
        <v/>
      </c>
      <c r="J194" s="243" t="str">
        <f>IFERROR(_xlfn.XLOOKUP($A194,Input_Raw!$A:$A,Input_Raw!EP:EP),"")</f>
        <v/>
      </c>
      <c r="K194" s="243" t="str">
        <f>IFERROR(_xlfn.XLOOKUP($A194,Input_Raw!$A:$A,Input_Raw!$DR:$DR),"")</f>
        <v/>
      </c>
      <c r="L194" s="243" t="str">
        <f>IFERROR(_xlfn.XLOOKUP($A194,Input_Raw!$A:$A,Input_Raw!$DT:$DT),"")</f>
        <v/>
      </c>
      <c r="M194" s="243" t="str">
        <f>IFERROR(_xlfn.XLOOKUP($A194,Input_Raw!$A:$A,Input_Raw!$DZ:$DZ),"")</f>
        <v/>
      </c>
      <c r="N194" s="243" t="str">
        <f>IFERROR(_xlfn.XLOOKUP($A194,Input_Raw!$A:$A,Input_Raw!$EB:$EB),"")</f>
        <v/>
      </c>
      <c r="O194" s="244" t="str">
        <f>IFERROR(1-SUMIF(Plant_BD!$B:$B,$A194,Plant_BD!$AL:$AL)/($AA194+SUMIF(Plant_BD!$B:$B,$A194,Plant_BD!$AL:$AL)),"")</f>
        <v/>
      </c>
      <c r="P194" s="244"/>
      <c r="Q194" s="245"/>
      <c r="R194" s="244" t="str">
        <f>IFERROR(1-SUMIF(Grid_BD!$B:$B,$A194,Grid_BD!$W:$W)/($AA194+SUMIF(Grid_BD!$B:$B,$A194,Grid_BD!$W:$W)),"")</f>
        <v/>
      </c>
      <c r="S194" s="240"/>
      <c r="T194" s="245"/>
      <c r="U194" s="246" t="str">
        <f t="shared" si="16"/>
        <v/>
      </c>
      <c r="V194" s="246" t="str">
        <f>IFERROR(_xlfn.XLOOKUP($A194,Input_Raw!$A:$A,Input_Raw!$GL:$GL),"")</f>
        <v/>
      </c>
      <c r="W194" s="247" t="str">
        <f t="shared" si="17"/>
        <v/>
      </c>
      <c r="X194" s="239" t="str">
        <f>IFERROR(_xlfn.XLOOKUP($A194,Input_Raw!$A:$A,Input_Raw!$EN:$EN),"")</f>
        <v/>
      </c>
      <c r="Y194" s="239" t="str">
        <f>IFERROR(_xlfn.XLOOKUP($A194,Input_Raw!$A:$A,Input_Raw!GE:GE),"")</f>
        <v/>
      </c>
      <c r="Z194" s="239"/>
      <c r="AA194" s="239" t="str">
        <f>IFERROR(_xlfn.XLOOKUP($A194,Input_Raw!$A:$A,Input_Raw!$GF:$GF),"")</f>
        <v/>
      </c>
      <c r="AB194" s="239" t="str">
        <f>IFERROR(_xlfn.XLOOKUP($A194,Input_Raw!$A:$A,Input_Raw!GG:GG),"")</f>
        <v/>
      </c>
      <c r="AC194" s="248">
        <f>IFERROR(_xlfn.XLOOKUP($D194,'Modelling New'!$D:$D,'Modelling New'!P:P),"")</f>
        <v>5.3935483870967742</v>
      </c>
      <c r="AD194" s="239">
        <f>IFERROR(_xlfn.XLOOKUP($D194,'Modelling New'!$D:$D,'Modelling New'!$T:$T)*1000,"")</f>
        <v>1057304.7436217607</v>
      </c>
      <c r="AE194" s="249">
        <f>IFERROR(_xlfn.XLOOKUP($D194,'Modelling New'!$D:$D,'Modelling New'!$O:$O),"")</f>
        <v>0.82976246303320378</v>
      </c>
      <c r="AF194" s="249">
        <f>IFERROR(_xlfn.XLOOKUP($D194,'Modelling New'!$D:$D,'Modelling New'!W:W),"")</f>
        <v>0.18647349975692426</v>
      </c>
      <c r="AG194" s="249">
        <f>IFERROR(_xlfn.XLOOKUP($D194,'Modelling New'!$D:$D,'Modelling New'!$AE:$AE),"")</f>
        <v>0.995</v>
      </c>
      <c r="AH194" s="249">
        <f>IFERROR(_xlfn.XLOOKUP($D194,'Modelling New'!$D:$D,'Modelling New'!$AF:$AF),"")</f>
        <v>0.995</v>
      </c>
      <c r="AI194" s="240"/>
      <c r="AJ194" s="240"/>
      <c r="AK194" s="240"/>
      <c r="AL194" s="240"/>
      <c r="AM194" s="240"/>
      <c r="AN194" s="250"/>
      <c r="AO194" s="247"/>
      <c r="AP194" s="247"/>
      <c r="AQ194" s="247"/>
      <c r="AR194" s="239">
        <f>_xlfn.XLOOKUP($D194,'Modelling New'!$D:$D,'Modelling New'!$N:$N)</f>
        <v>236.25000000000003</v>
      </c>
      <c r="AS194" s="239" t="str">
        <f t="shared" si="18"/>
        <v/>
      </c>
    </row>
    <row r="195" spans="1:45">
      <c r="A195" s="238">
        <f t="shared" si="19"/>
        <v>45938</v>
      </c>
      <c r="B195" s="239">
        <f>YEAR(Daily_KPI[[#This Row],[Date]])+IF(MONTH(Daily_KPI[[#This Row],[Date]])&gt;=4,1,0)</f>
        <v>2026</v>
      </c>
      <c r="C195" s="240">
        <f>YEAR(Daily_KPI[[#This Row],[Date]])</f>
        <v>2025</v>
      </c>
      <c r="D195" s="241">
        <f>Daily_KPI[[#This Row],[Date]]-DAY(Daily_KPI[[#This Row],[Date]])+1</f>
        <v>45931</v>
      </c>
      <c r="E195" s="240">
        <f t="shared" si="15"/>
        <v>31</v>
      </c>
      <c r="F195" s="242" t="str">
        <f>IFERROR(_xlfn.XLOOKUP($A195,Input_Raw!$A:$A,Input_Raw!$GD:$GD),"")</f>
        <v/>
      </c>
      <c r="G195" s="243" t="str">
        <f>IFERROR(_xlfn.XLOOKUP($A195,Input_Raw!$A:$A,Input_Raw!EQ:EQ),"")</f>
        <v/>
      </c>
      <c r="H195" s="243" t="str">
        <f>IFERROR(_xlfn.XLOOKUP($A195,Input_Raw!$A:$A,Input_Raw!ER:ER),"")</f>
        <v/>
      </c>
      <c r="I195" s="243" t="str">
        <f>IFERROR(_xlfn.XLOOKUP($A195,Input_Raw!$A:$A,Input_Raw!EO:EO),"")</f>
        <v/>
      </c>
      <c r="J195" s="243" t="str">
        <f>IFERROR(_xlfn.XLOOKUP($A195,Input_Raw!$A:$A,Input_Raw!EP:EP),"")</f>
        <v/>
      </c>
      <c r="K195" s="243" t="str">
        <f>IFERROR(_xlfn.XLOOKUP($A195,Input_Raw!$A:$A,Input_Raw!$DR:$DR),"")</f>
        <v/>
      </c>
      <c r="L195" s="243" t="str">
        <f>IFERROR(_xlfn.XLOOKUP($A195,Input_Raw!$A:$A,Input_Raw!$DT:$DT),"")</f>
        <v/>
      </c>
      <c r="M195" s="243" t="str">
        <f>IFERROR(_xlfn.XLOOKUP($A195,Input_Raw!$A:$A,Input_Raw!$DZ:$DZ),"")</f>
        <v/>
      </c>
      <c r="N195" s="243" t="str">
        <f>IFERROR(_xlfn.XLOOKUP($A195,Input_Raw!$A:$A,Input_Raw!$EB:$EB),"")</f>
        <v/>
      </c>
      <c r="O195" s="244" t="str">
        <f>IFERROR(1-SUMIF(Plant_BD!$B:$B,$A195,Plant_BD!$AL:$AL)/($AA195+SUMIF(Plant_BD!$B:$B,$A195,Plant_BD!$AL:$AL)),"")</f>
        <v/>
      </c>
      <c r="P195" s="244"/>
      <c r="Q195" s="245"/>
      <c r="R195" s="244" t="str">
        <f>IFERROR(1-SUMIF(Grid_BD!$B:$B,$A195,Grid_BD!$W:$W)/($AA195+SUMIF(Grid_BD!$B:$B,$A195,Grid_BD!$W:$W)),"")</f>
        <v/>
      </c>
      <c r="S195" s="240"/>
      <c r="T195" s="245"/>
      <c r="U195" s="246" t="str">
        <f t="shared" si="16"/>
        <v/>
      </c>
      <c r="V195" s="246" t="str">
        <f>IFERROR(_xlfn.XLOOKUP($A195,Input_Raw!$A:$A,Input_Raw!$GL:$GL),"")</f>
        <v/>
      </c>
      <c r="W195" s="247" t="str">
        <f t="shared" si="17"/>
        <v/>
      </c>
      <c r="X195" s="239" t="str">
        <f>IFERROR(_xlfn.XLOOKUP($A195,Input_Raw!$A:$A,Input_Raw!$EN:$EN),"")</f>
        <v/>
      </c>
      <c r="Y195" s="239" t="str">
        <f>IFERROR(_xlfn.XLOOKUP($A195,Input_Raw!$A:$A,Input_Raw!GE:GE),"")</f>
        <v/>
      </c>
      <c r="Z195" s="239"/>
      <c r="AA195" s="239" t="str">
        <f>IFERROR(_xlfn.XLOOKUP($A195,Input_Raw!$A:$A,Input_Raw!$GF:$GF),"")</f>
        <v/>
      </c>
      <c r="AB195" s="239" t="str">
        <f>IFERROR(_xlfn.XLOOKUP($A195,Input_Raw!$A:$A,Input_Raw!GG:GG),"")</f>
        <v/>
      </c>
      <c r="AC195" s="248">
        <f>IFERROR(_xlfn.XLOOKUP($D195,'Modelling New'!$D:$D,'Modelling New'!P:P),"")</f>
        <v>5.3935483870967742</v>
      </c>
      <c r="AD195" s="239">
        <f>IFERROR(_xlfn.XLOOKUP($D195,'Modelling New'!$D:$D,'Modelling New'!$T:$T)*1000,"")</f>
        <v>1057304.7436217607</v>
      </c>
      <c r="AE195" s="249">
        <f>IFERROR(_xlfn.XLOOKUP($D195,'Modelling New'!$D:$D,'Modelling New'!$O:$O),"")</f>
        <v>0.82976246303320378</v>
      </c>
      <c r="AF195" s="249">
        <f>IFERROR(_xlfn.XLOOKUP($D195,'Modelling New'!$D:$D,'Modelling New'!W:W),"")</f>
        <v>0.18647349975692426</v>
      </c>
      <c r="AG195" s="249">
        <f>IFERROR(_xlfn.XLOOKUP($D195,'Modelling New'!$D:$D,'Modelling New'!$AE:$AE),"")</f>
        <v>0.995</v>
      </c>
      <c r="AH195" s="249">
        <f>IFERROR(_xlfn.XLOOKUP($D195,'Modelling New'!$D:$D,'Modelling New'!$AF:$AF),"")</f>
        <v>0.995</v>
      </c>
      <c r="AI195" s="240"/>
      <c r="AJ195" s="240"/>
      <c r="AK195" s="240"/>
      <c r="AL195" s="240"/>
      <c r="AM195" s="240"/>
      <c r="AN195" s="250"/>
      <c r="AO195" s="247"/>
      <c r="AP195" s="247"/>
      <c r="AQ195" s="247"/>
      <c r="AR195" s="239">
        <f>_xlfn.XLOOKUP($D195,'Modelling New'!$D:$D,'Modelling New'!$N:$N)</f>
        <v>236.25000000000003</v>
      </c>
      <c r="AS195" s="239" t="str">
        <f t="shared" si="18"/>
        <v/>
      </c>
    </row>
    <row r="196" spans="1:45">
      <c r="A196" s="238">
        <f t="shared" si="19"/>
        <v>45939</v>
      </c>
      <c r="B196" s="239">
        <f>YEAR(Daily_KPI[[#This Row],[Date]])+IF(MONTH(Daily_KPI[[#This Row],[Date]])&gt;=4,1,0)</f>
        <v>2026</v>
      </c>
      <c r="C196" s="240">
        <f>YEAR(Daily_KPI[[#This Row],[Date]])</f>
        <v>2025</v>
      </c>
      <c r="D196" s="241">
        <f>Daily_KPI[[#This Row],[Date]]-DAY(Daily_KPI[[#This Row],[Date]])+1</f>
        <v>45931</v>
      </c>
      <c r="E196" s="240">
        <f t="shared" ref="E196:E259" si="20">DAY(EOMONTH(A196,0))</f>
        <v>31</v>
      </c>
      <c r="F196" s="242" t="str">
        <f>IFERROR(_xlfn.XLOOKUP($A196,Input_Raw!$A:$A,Input_Raw!$GD:$GD),"")</f>
        <v/>
      </c>
      <c r="G196" s="243" t="str">
        <f>IFERROR(_xlfn.XLOOKUP($A196,Input_Raw!$A:$A,Input_Raw!EQ:EQ),"")</f>
        <v/>
      </c>
      <c r="H196" s="243" t="str">
        <f>IFERROR(_xlfn.XLOOKUP($A196,Input_Raw!$A:$A,Input_Raw!ER:ER),"")</f>
        <v/>
      </c>
      <c r="I196" s="243" t="str">
        <f>IFERROR(_xlfn.XLOOKUP($A196,Input_Raw!$A:$A,Input_Raw!EO:EO),"")</f>
        <v/>
      </c>
      <c r="J196" s="243" t="str">
        <f>IFERROR(_xlfn.XLOOKUP($A196,Input_Raw!$A:$A,Input_Raw!EP:EP),"")</f>
        <v/>
      </c>
      <c r="K196" s="243" t="str">
        <f>IFERROR(_xlfn.XLOOKUP($A196,Input_Raw!$A:$A,Input_Raw!$DR:$DR),"")</f>
        <v/>
      </c>
      <c r="L196" s="243" t="str">
        <f>IFERROR(_xlfn.XLOOKUP($A196,Input_Raw!$A:$A,Input_Raw!$DT:$DT),"")</f>
        <v/>
      </c>
      <c r="M196" s="243" t="str">
        <f>IFERROR(_xlfn.XLOOKUP($A196,Input_Raw!$A:$A,Input_Raw!$DZ:$DZ),"")</f>
        <v/>
      </c>
      <c r="N196" s="243" t="str">
        <f>IFERROR(_xlfn.XLOOKUP($A196,Input_Raw!$A:$A,Input_Raw!$EB:$EB),"")</f>
        <v/>
      </c>
      <c r="O196" s="244" t="str">
        <f>IFERROR(1-SUMIF(Plant_BD!$B:$B,$A196,Plant_BD!$AL:$AL)/($AA196+SUMIF(Plant_BD!$B:$B,$A196,Plant_BD!$AL:$AL)),"")</f>
        <v/>
      </c>
      <c r="P196" s="244"/>
      <c r="Q196" s="245"/>
      <c r="R196" s="244" t="str">
        <f>IFERROR(1-SUMIF(Grid_BD!$B:$B,$A196,Grid_BD!$W:$W)/($AA196+SUMIF(Grid_BD!$B:$B,$A196,Grid_BD!$W:$W)),"")</f>
        <v/>
      </c>
      <c r="S196" s="240"/>
      <c r="T196" s="245"/>
      <c r="U196" s="246" t="str">
        <f t="shared" ref="U196:U259" si="21">IFERROR(AA196/I196/AB196/1000,"")</f>
        <v/>
      </c>
      <c r="V196" s="246" t="str">
        <f>IFERROR(_xlfn.XLOOKUP($A196,Input_Raw!$A:$A,Input_Raw!$GL:$GL),"")</f>
        <v/>
      </c>
      <c r="W196" s="247" t="str">
        <f t="shared" ref="W196:W259" si="22">IFERROR(AA196/(24*AR196*1000),"")</f>
        <v/>
      </c>
      <c r="X196" s="239" t="str">
        <f>IFERROR(_xlfn.XLOOKUP($A196,Input_Raw!$A:$A,Input_Raw!$EN:$EN),"")</f>
        <v/>
      </c>
      <c r="Y196" s="239" t="str">
        <f>IFERROR(_xlfn.XLOOKUP($A196,Input_Raw!$A:$A,Input_Raw!GE:GE),"")</f>
        <v/>
      </c>
      <c r="Z196" s="239"/>
      <c r="AA196" s="239" t="str">
        <f>IFERROR(_xlfn.XLOOKUP($A196,Input_Raw!$A:$A,Input_Raw!$GF:$GF),"")</f>
        <v/>
      </c>
      <c r="AB196" s="239" t="str">
        <f>IFERROR(_xlfn.XLOOKUP($A196,Input_Raw!$A:$A,Input_Raw!GG:GG),"")</f>
        <v/>
      </c>
      <c r="AC196" s="248">
        <f>IFERROR(_xlfn.XLOOKUP($D196,'Modelling New'!$D:$D,'Modelling New'!P:P),"")</f>
        <v>5.3935483870967742</v>
      </c>
      <c r="AD196" s="239">
        <f>IFERROR(_xlfn.XLOOKUP($D196,'Modelling New'!$D:$D,'Modelling New'!$T:$T)*1000,"")</f>
        <v>1057304.7436217607</v>
      </c>
      <c r="AE196" s="249">
        <f>IFERROR(_xlfn.XLOOKUP($D196,'Modelling New'!$D:$D,'Modelling New'!$O:$O),"")</f>
        <v>0.82976246303320378</v>
      </c>
      <c r="AF196" s="249">
        <f>IFERROR(_xlfn.XLOOKUP($D196,'Modelling New'!$D:$D,'Modelling New'!W:W),"")</f>
        <v>0.18647349975692426</v>
      </c>
      <c r="AG196" s="249">
        <f>IFERROR(_xlfn.XLOOKUP($D196,'Modelling New'!$D:$D,'Modelling New'!$AE:$AE),"")</f>
        <v>0.995</v>
      </c>
      <c r="AH196" s="249">
        <f>IFERROR(_xlfn.XLOOKUP($D196,'Modelling New'!$D:$D,'Modelling New'!$AF:$AF),"")</f>
        <v>0.995</v>
      </c>
      <c r="AI196" s="240"/>
      <c r="AJ196" s="240"/>
      <c r="AK196" s="240"/>
      <c r="AL196" s="240"/>
      <c r="AM196" s="240"/>
      <c r="AN196" s="250"/>
      <c r="AO196" s="247"/>
      <c r="AP196" s="247"/>
      <c r="AQ196" s="247"/>
      <c r="AR196" s="239">
        <f>_xlfn.XLOOKUP($D196,'Modelling New'!$D:$D,'Modelling New'!$N:$N)</f>
        <v>236.25000000000003</v>
      </c>
      <c r="AS196" s="239" t="str">
        <f t="shared" ref="AS196:AS259" si="23">IFERROR((AD196/AR196)*AB196,"")</f>
        <v/>
      </c>
    </row>
    <row r="197" spans="1:45">
      <c r="A197" s="238">
        <f t="shared" si="19"/>
        <v>45940</v>
      </c>
      <c r="B197" s="239">
        <f>YEAR(Daily_KPI[[#This Row],[Date]])+IF(MONTH(Daily_KPI[[#This Row],[Date]])&gt;=4,1,0)</f>
        <v>2026</v>
      </c>
      <c r="C197" s="240">
        <f>YEAR(Daily_KPI[[#This Row],[Date]])</f>
        <v>2025</v>
      </c>
      <c r="D197" s="241">
        <f>Daily_KPI[[#This Row],[Date]]-DAY(Daily_KPI[[#This Row],[Date]])+1</f>
        <v>45931</v>
      </c>
      <c r="E197" s="240">
        <f t="shared" si="20"/>
        <v>31</v>
      </c>
      <c r="F197" s="242" t="str">
        <f>IFERROR(_xlfn.XLOOKUP($A197,Input_Raw!$A:$A,Input_Raw!$GD:$GD),"")</f>
        <v/>
      </c>
      <c r="G197" s="243" t="str">
        <f>IFERROR(_xlfn.XLOOKUP($A197,Input_Raw!$A:$A,Input_Raw!EQ:EQ),"")</f>
        <v/>
      </c>
      <c r="H197" s="243" t="str">
        <f>IFERROR(_xlfn.XLOOKUP($A197,Input_Raw!$A:$A,Input_Raw!ER:ER),"")</f>
        <v/>
      </c>
      <c r="I197" s="243" t="str">
        <f>IFERROR(_xlfn.XLOOKUP($A197,Input_Raw!$A:$A,Input_Raw!EO:EO),"")</f>
        <v/>
      </c>
      <c r="J197" s="243" t="str">
        <f>IFERROR(_xlfn.XLOOKUP($A197,Input_Raw!$A:$A,Input_Raw!EP:EP),"")</f>
        <v/>
      </c>
      <c r="K197" s="243" t="str">
        <f>IFERROR(_xlfn.XLOOKUP($A197,Input_Raw!$A:$A,Input_Raw!$DR:$DR),"")</f>
        <v/>
      </c>
      <c r="L197" s="243" t="str">
        <f>IFERROR(_xlfn.XLOOKUP($A197,Input_Raw!$A:$A,Input_Raw!$DT:$DT),"")</f>
        <v/>
      </c>
      <c r="M197" s="243" t="str">
        <f>IFERROR(_xlfn.XLOOKUP($A197,Input_Raw!$A:$A,Input_Raw!$DZ:$DZ),"")</f>
        <v/>
      </c>
      <c r="N197" s="243" t="str">
        <f>IFERROR(_xlfn.XLOOKUP($A197,Input_Raw!$A:$A,Input_Raw!$EB:$EB),"")</f>
        <v/>
      </c>
      <c r="O197" s="244" t="str">
        <f>IFERROR(1-SUMIF(Plant_BD!$B:$B,$A197,Plant_BD!$AL:$AL)/($AA197+SUMIF(Plant_BD!$B:$B,$A197,Plant_BD!$AL:$AL)),"")</f>
        <v/>
      </c>
      <c r="P197" s="244"/>
      <c r="Q197" s="245"/>
      <c r="R197" s="244" t="str">
        <f>IFERROR(1-SUMIF(Grid_BD!$B:$B,$A197,Grid_BD!$W:$W)/($AA197+SUMIF(Grid_BD!$B:$B,$A197,Grid_BD!$W:$W)),"")</f>
        <v/>
      </c>
      <c r="S197" s="240"/>
      <c r="T197" s="245"/>
      <c r="U197" s="246" t="str">
        <f t="shared" si="21"/>
        <v/>
      </c>
      <c r="V197" s="246" t="str">
        <f>IFERROR(_xlfn.XLOOKUP($A197,Input_Raw!$A:$A,Input_Raw!$GL:$GL),"")</f>
        <v/>
      </c>
      <c r="W197" s="247" t="str">
        <f t="shared" si="22"/>
        <v/>
      </c>
      <c r="X197" s="239" t="str">
        <f>IFERROR(_xlfn.XLOOKUP($A197,Input_Raw!$A:$A,Input_Raw!$EN:$EN),"")</f>
        <v/>
      </c>
      <c r="Y197" s="239" t="str">
        <f>IFERROR(_xlfn.XLOOKUP($A197,Input_Raw!$A:$A,Input_Raw!GE:GE),"")</f>
        <v/>
      </c>
      <c r="Z197" s="239"/>
      <c r="AA197" s="239" t="str">
        <f>IFERROR(_xlfn.XLOOKUP($A197,Input_Raw!$A:$A,Input_Raw!$GF:$GF),"")</f>
        <v/>
      </c>
      <c r="AB197" s="239" t="str">
        <f>IFERROR(_xlfn.XLOOKUP($A197,Input_Raw!$A:$A,Input_Raw!GG:GG),"")</f>
        <v/>
      </c>
      <c r="AC197" s="248">
        <f>IFERROR(_xlfn.XLOOKUP($D197,'Modelling New'!$D:$D,'Modelling New'!P:P),"")</f>
        <v>5.3935483870967742</v>
      </c>
      <c r="AD197" s="239">
        <f>IFERROR(_xlfn.XLOOKUP($D197,'Modelling New'!$D:$D,'Modelling New'!$T:$T)*1000,"")</f>
        <v>1057304.7436217607</v>
      </c>
      <c r="AE197" s="249">
        <f>IFERROR(_xlfn.XLOOKUP($D197,'Modelling New'!$D:$D,'Modelling New'!$O:$O),"")</f>
        <v>0.82976246303320378</v>
      </c>
      <c r="AF197" s="249">
        <f>IFERROR(_xlfn.XLOOKUP($D197,'Modelling New'!$D:$D,'Modelling New'!W:W),"")</f>
        <v>0.18647349975692426</v>
      </c>
      <c r="AG197" s="249">
        <f>IFERROR(_xlfn.XLOOKUP($D197,'Modelling New'!$D:$D,'Modelling New'!$AE:$AE),"")</f>
        <v>0.995</v>
      </c>
      <c r="AH197" s="249">
        <f>IFERROR(_xlfn.XLOOKUP($D197,'Modelling New'!$D:$D,'Modelling New'!$AF:$AF),"")</f>
        <v>0.995</v>
      </c>
      <c r="AI197" s="240"/>
      <c r="AJ197" s="240"/>
      <c r="AK197" s="240"/>
      <c r="AL197" s="240"/>
      <c r="AM197" s="240"/>
      <c r="AN197" s="250"/>
      <c r="AO197" s="247"/>
      <c r="AP197" s="247"/>
      <c r="AQ197" s="247"/>
      <c r="AR197" s="239">
        <f>_xlfn.XLOOKUP($D197,'Modelling New'!$D:$D,'Modelling New'!$N:$N)</f>
        <v>236.25000000000003</v>
      </c>
      <c r="AS197" s="239" t="str">
        <f t="shared" si="23"/>
        <v/>
      </c>
    </row>
    <row r="198" spans="1:45">
      <c r="A198" s="238">
        <f t="shared" ref="A198:A261" si="24">A197+1</f>
        <v>45941</v>
      </c>
      <c r="B198" s="239">
        <f>YEAR(Daily_KPI[[#This Row],[Date]])+IF(MONTH(Daily_KPI[[#This Row],[Date]])&gt;=4,1,0)</f>
        <v>2026</v>
      </c>
      <c r="C198" s="240">
        <f>YEAR(Daily_KPI[[#This Row],[Date]])</f>
        <v>2025</v>
      </c>
      <c r="D198" s="241">
        <f>Daily_KPI[[#This Row],[Date]]-DAY(Daily_KPI[[#This Row],[Date]])+1</f>
        <v>45931</v>
      </c>
      <c r="E198" s="240">
        <f t="shared" si="20"/>
        <v>31</v>
      </c>
      <c r="F198" s="242" t="str">
        <f>IFERROR(_xlfn.XLOOKUP($A198,Input_Raw!$A:$A,Input_Raw!$GD:$GD),"")</f>
        <v/>
      </c>
      <c r="G198" s="243" t="str">
        <f>IFERROR(_xlfn.XLOOKUP($A198,Input_Raw!$A:$A,Input_Raw!EQ:EQ),"")</f>
        <v/>
      </c>
      <c r="H198" s="243" t="str">
        <f>IFERROR(_xlfn.XLOOKUP($A198,Input_Raw!$A:$A,Input_Raw!ER:ER),"")</f>
        <v/>
      </c>
      <c r="I198" s="243" t="str">
        <f>IFERROR(_xlfn.XLOOKUP($A198,Input_Raw!$A:$A,Input_Raw!EO:EO),"")</f>
        <v/>
      </c>
      <c r="J198" s="243" t="str">
        <f>IFERROR(_xlfn.XLOOKUP($A198,Input_Raw!$A:$A,Input_Raw!EP:EP),"")</f>
        <v/>
      </c>
      <c r="K198" s="243" t="str">
        <f>IFERROR(_xlfn.XLOOKUP($A198,Input_Raw!$A:$A,Input_Raw!$DR:$DR),"")</f>
        <v/>
      </c>
      <c r="L198" s="243" t="str">
        <f>IFERROR(_xlfn.XLOOKUP($A198,Input_Raw!$A:$A,Input_Raw!$DT:$DT),"")</f>
        <v/>
      </c>
      <c r="M198" s="243" t="str">
        <f>IFERROR(_xlfn.XLOOKUP($A198,Input_Raw!$A:$A,Input_Raw!$DZ:$DZ),"")</f>
        <v/>
      </c>
      <c r="N198" s="243" t="str">
        <f>IFERROR(_xlfn.XLOOKUP($A198,Input_Raw!$A:$A,Input_Raw!$EB:$EB),"")</f>
        <v/>
      </c>
      <c r="O198" s="244" t="str">
        <f>IFERROR(1-SUMIF(Plant_BD!$B:$B,$A198,Plant_BD!$AL:$AL)/($AA198+SUMIF(Plant_BD!$B:$B,$A198,Plant_BD!$AL:$AL)),"")</f>
        <v/>
      </c>
      <c r="P198" s="244"/>
      <c r="Q198" s="245"/>
      <c r="R198" s="244" t="str">
        <f>IFERROR(1-SUMIF(Grid_BD!$B:$B,$A198,Grid_BD!$W:$W)/($AA198+SUMIF(Grid_BD!$B:$B,$A198,Grid_BD!$W:$W)),"")</f>
        <v/>
      </c>
      <c r="S198" s="240"/>
      <c r="T198" s="245"/>
      <c r="U198" s="246" t="str">
        <f t="shared" si="21"/>
        <v/>
      </c>
      <c r="V198" s="246" t="str">
        <f>IFERROR(_xlfn.XLOOKUP($A198,Input_Raw!$A:$A,Input_Raw!$GL:$GL),"")</f>
        <v/>
      </c>
      <c r="W198" s="247" t="str">
        <f t="shared" si="22"/>
        <v/>
      </c>
      <c r="X198" s="239" t="str">
        <f>IFERROR(_xlfn.XLOOKUP($A198,Input_Raw!$A:$A,Input_Raw!$EN:$EN),"")</f>
        <v/>
      </c>
      <c r="Y198" s="239" t="str">
        <f>IFERROR(_xlfn.XLOOKUP($A198,Input_Raw!$A:$A,Input_Raw!GE:GE),"")</f>
        <v/>
      </c>
      <c r="Z198" s="239"/>
      <c r="AA198" s="239" t="str">
        <f>IFERROR(_xlfn.XLOOKUP($A198,Input_Raw!$A:$A,Input_Raw!$GF:$GF),"")</f>
        <v/>
      </c>
      <c r="AB198" s="239" t="str">
        <f>IFERROR(_xlfn.XLOOKUP($A198,Input_Raw!$A:$A,Input_Raw!GG:GG),"")</f>
        <v/>
      </c>
      <c r="AC198" s="248">
        <f>IFERROR(_xlfn.XLOOKUP($D198,'Modelling New'!$D:$D,'Modelling New'!P:P),"")</f>
        <v>5.3935483870967742</v>
      </c>
      <c r="AD198" s="239">
        <f>IFERROR(_xlfn.XLOOKUP($D198,'Modelling New'!$D:$D,'Modelling New'!$T:$T)*1000,"")</f>
        <v>1057304.7436217607</v>
      </c>
      <c r="AE198" s="249">
        <f>IFERROR(_xlfn.XLOOKUP($D198,'Modelling New'!$D:$D,'Modelling New'!$O:$O),"")</f>
        <v>0.82976246303320378</v>
      </c>
      <c r="AF198" s="249">
        <f>IFERROR(_xlfn.XLOOKUP($D198,'Modelling New'!$D:$D,'Modelling New'!W:W),"")</f>
        <v>0.18647349975692426</v>
      </c>
      <c r="AG198" s="249">
        <f>IFERROR(_xlfn.XLOOKUP($D198,'Modelling New'!$D:$D,'Modelling New'!$AE:$AE),"")</f>
        <v>0.995</v>
      </c>
      <c r="AH198" s="249">
        <f>IFERROR(_xlfn.XLOOKUP($D198,'Modelling New'!$D:$D,'Modelling New'!$AF:$AF),"")</f>
        <v>0.995</v>
      </c>
      <c r="AI198" s="240"/>
      <c r="AJ198" s="240"/>
      <c r="AK198" s="240"/>
      <c r="AL198" s="240"/>
      <c r="AM198" s="240"/>
      <c r="AN198" s="250"/>
      <c r="AO198" s="247"/>
      <c r="AP198" s="247"/>
      <c r="AQ198" s="247"/>
      <c r="AR198" s="239">
        <f>_xlfn.XLOOKUP($D198,'Modelling New'!$D:$D,'Modelling New'!$N:$N)</f>
        <v>236.25000000000003</v>
      </c>
      <c r="AS198" s="239" t="str">
        <f t="shared" si="23"/>
        <v/>
      </c>
    </row>
    <row r="199" spans="1:45">
      <c r="A199" s="238">
        <f t="shared" si="24"/>
        <v>45942</v>
      </c>
      <c r="B199" s="239">
        <f>YEAR(Daily_KPI[[#This Row],[Date]])+IF(MONTH(Daily_KPI[[#This Row],[Date]])&gt;=4,1,0)</f>
        <v>2026</v>
      </c>
      <c r="C199" s="240">
        <f>YEAR(Daily_KPI[[#This Row],[Date]])</f>
        <v>2025</v>
      </c>
      <c r="D199" s="241">
        <f>Daily_KPI[[#This Row],[Date]]-DAY(Daily_KPI[[#This Row],[Date]])+1</f>
        <v>45931</v>
      </c>
      <c r="E199" s="240">
        <f t="shared" si="20"/>
        <v>31</v>
      </c>
      <c r="F199" s="242" t="str">
        <f>IFERROR(_xlfn.XLOOKUP($A199,Input_Raw!$A:$A,Input_Raw!$GD:$GD),"")</f>
        <v/>
      </c>
      <c r="G199" s="243" t="str">
        <f>IFERROR(_xlfn.XLOOKUP($A199,Input_Raw!$A:$A,Input_Raw!EQ:EQ),"")</f>
        <v/>
      </c>
      <c r="H199" s="243" t="str">
        <f>IFERROR(_xlfn.XLOOKUP($A199,Input_Raw!$A:$A,Input_Raw!ER:ER),"")</f>
        <v/>
      </c>
      <c r="I199" s="243" t="str">
        <f>IFERROR(_xlfn.XLOOKUP($A199,Input_Raw!$A:$A,Input_Raw!EO:EO),"")</f>
        <v/>
      </c>
      <c r="J199" s="243" t="str">
        <f>IFERROR(_xlfn.XLOOKUP($A199,Input_Raw!$A:$A,Input_Raw!EP:EP),"")</f>
        <v/>
      </c>
      <c r="K199" s="243" t="str">
        <f>IFERROR(_xlfn.XLOOKUP($A199,Input_Raw!$A:$A,Input_Raw!$DR:$DR),"")</f>
        <v/>
      </c>
      <c r="L199" s="243" t="str">
        <f>IFERROR(_xlfn.XLOOKUP($A199,Input_Raw!$A:$A,Input_Raw!$DT:$DT),"")</f>
        <v/>
      </c>
      <c r="M199" s="243" t="str">
        <f>IFERROR(_xlfn.XLOOKUP($A199,Input_Raw!$A:$A,Input_Raw!$DZ:$DZ),"")</f>
        <v/>
      </c>
      <c r="N199" s="243" t="str">
        <f>IFERROR(_xlfn.XLOOKUP($A199,Input_Raw!$A:$A,Input_Raw!$EB:$EB),"")</f>
        <v/>
      </c>
      <c r="O199" s="244" t="str">
        <f>IFERROR(1-SUMIF(Plant_BD!$B:$B,$A199,Plant_BD!$AL:$AL)/($AA199+SUMIF(Plant_BD!$B:$B,$A199,Plant_BD!$AL:$AL)),"")</f>
        <v/>
      </c>
      <c r="P199" s="244"/>
      <c r="Q199" s="245"/>
      <c r="R199" s="244" t="str">
        <f>IFERROR(1-SUMIF(Grid_BD!$B:$B,$A199,Grid_BD!$W:$W)/($AA199+SUMIF(Grid_BD!$B:$B,$A199,Grid_BD!$W:$W)),"")</f>
        <v/>
      </c>
      <c r="S199" s="240"/>
      <c r="T199" s="245"/>
      <c r="U199" s="246" t="str">
        <f t="shared" si="21"/>
        <v/>
      </c>
      <c r="V199" s="246" t="str">
        <f>IFERROR(_xlfn.XLOOKUP($A199,Input_Raw!$A:$A,Input_Raw!$GL:$GL),"")</f>
        <v/>
      </c>
      <c r="W199" s="247" t="str">
        <f t="shared" si="22"/>
        <v/>
      </c>
      <c r="X199" s="239" t="str">
        <f>IFERROR(_xlfn.XLOOKUP($A199,Input_Raw!$A:$A,Input_Raw!$EN:$EN),"")</f>
        <v/>
      </c>
      <c r="Y199" s="239" t="str">
        <f>IFERROR(_xlfn.XLOOKUP($A199,Input_Raw!$A:$A,Input_Raw!GE:GE),"")</f>
        <v/>
      </c>
      <c r="Z199" s="239"/>
      <c r="AA199" s="239" t="str">
        <f>IFERROR(_xlfn.XLOOKUP($A199,Input_Raw!$A:$A,Input_Raw!$GF:$GF),"")</f>
        <v/>
      </c>
      <c r="AB199" s="239" t="str">
        <f>IFERROR(_xlfn.XLOOKUP($A199,Input_Raw!$A:$A,Input_Raw!GG:GG),"")</f>
        <v/>
      </c>
      <c r="AC199" s="248">
        <f>IFERROR(_xlfn.XLOOKUP($D199,'Modelling New'!$D:$D,'Modelling New'!P:P),"")</f>
        <v>5.3935483870967742</v>
      </c>
      <c r="AD199" s="239">
        <f>IFERROR(_xlfn.XLOOKUP($D199,'Modelling New'!$D:$D,'Modelling New'!$T:$T)*1000,"")</f>
        <v>1057304.7436217607</v>
      </c>
      <c r="AE199" s="249">
        <f>IFERROR(_xlfn.XLOOKUP($D199,'Modelling New'!$D:$D,'Modelling New'!$O:$O),"")</f>
        <v>0.82976246303320378</v>
      </c>
      <c r="AF199" s="249">
        <f>IFERROR(_xlfn.XLOOKUP($D199,'Modelling New'!$D:$D,'Modelling New'!W:W),"")</f>
        <v>0.18647349975692426</v>
      </c>
      <c r="AG199" s="249">
        <f>IFERROR(_xlfn.XLOOKUP($D199,'Modelling New'!$D:$D,'Modelling New'!$AE:$AE),"")</f>
        <v>0.995</v>
      </c>
      <c r="AH199" s="249">
        <f>IFERROR(_xlfn.XLOOKUP($D199,'Modelling New'!$D:$D,'Modelling New'!$AF:$AF),"")</f>
        <v>0.995</v>
      </c>
      <c r="AI199" s="240"/>
      <c r="AJ199" s="240"/>
      <c r="AK199" s="240"/>
      <c r="AL199" s="240"/>
      <c r="AM199" s="240"/>
      <c r="AN199" s="250"/>
      <c r="AO199" s="247"/>
      <c r="AP199" s="247"/>
      <c r="AQ199" s="247"/>
      <c r="AR199" s="239">
        <f>_xlfn.XLOOKUP($D199,'Modelling New'!$D:$D,'Modelling New'!$N:$N)</f>
        <v>236.25000000000003</v>
      </c>
      <c r="AS199" s="239" t="str">
        <f t="shared" si="23"/>
        <v/>
      </c>
    </row>
    <row r="200" spans="1:45">
      <c r="A200" s="238">
        <f t="shared" si="24"/>
        <v>45943</v>
      </c>
      <c r="B200" s="239">
        <f>YEAR(Daily_KPI[[#This Row],[Date]])+IF(MONTH(Daily_KPI[[#This Row],[Date]])&gt;=4,1,0)</f>
        <v>2026</v>
      </c>
      <c r="C200" s="240">
        <f>YEAR(Daily_KPI[[#This Row],[Date]])</f>
        <v>2025</v>
      </c>
      <c r="D200" s="241">
        <f>Daily_KPI[[#This Row],[Date]]-DAY(Daily_KPI[[#This Row],[Date]])+1</f>
        <v>45931</v>
      </c>
      <c r="E200" s="240">
        <f t="shared" si="20"/>
        <v>31</v>
      </c>
      <c r="F200" s="242" t="str">
        <f>IFERROR(_xlfn.XLOOKUP($A200,Input_Raw!$A:$A,Input_Raw!$GD:$GD),"")</f>
        <v/>
      </c>
      <c r="G200" s="243" t="str">
        <f>IFERROR(_xlfn.XLOOKUP($A200,Input_Raw!$A:$A,Input_Raw!EQ:EQ),"")</f>
        <v/>
      </c>
      <c r="H200" s="243" t="str">
        <f>IFERROR(_xlfn.XLOOKUP($A200,Input_Raw!$A:$A,Input_Raw!ER:ER),"")</f>
        <v/>
      </c>
      <c r="I200" s="243" t="str">
        <f>IFERROR(_xlfn.XLOOKUP($A200,Input_Raw!$A:$A,Input_Raw!EO:EO),"")</f>
        <v/>
      </c>
      <c r="J200" s="243" t="str">
        <f>IFERROR(_xlfn.XLOOKUP($A200,Input_Raw!$A:$A,Input_Raw!EP:EP),"")</f>
        <v/>
      </c>
      <c r="K200" s="243" t="str">
        <f>IFERROR(_xlfn.XLOOKUP($A200,Input_Raw!$A:$A,Input_Raw!$DR:$DR),"")</f>
        <v/>
      </c>
      <c r="L200" s="243" t="str">
        <f>IFERROR(_xlfn.XLOOKUP($A200,Input_Raw!$A:$A,Input_Raw!$DT:$DT),"")</f>
        <v/>
      </c>
      <c r="M200" s="243" t="str">
        <f>IFERROR(_xlfn.XLOOKUP($A200,Input_Raw!$A:$A,Input_Raw!$DZ:$DZ),"")</f>
        <v/>
      </c>
      <c r="N200" s="243" t="str">
        <f>IFERROR(_xlfn.XLOOKUP($A200,Input_Raw!$A:$A,Input_Raw!$EB:$EB),"")</f>
        <v/>
      </c>
      <c r="O200" s="244" t="str">
        <f>IFERROR(1-SUMIF(Plant_BD!$B:$B,$A200,Plant_BD!$AL:$AL)/($AA200+SUMIF(Plant_BD!$B:$B,$A200,Plant_BD!$AL:$AL)),"")</f>
        <v/>
      </c>
      <c r="P200" s="244"/>
      <c r="Q200" s="245"/>
      <c r="R200" s="244" t="str">
        <f>IFERROR(1-SUMIF(Grid_BD!$B:$B,$A200,Grid_BD!$W:$W)/($AA200+SUMIF(Grid_BD!$B:$B,$A200,Grid_BD!$W:$W)),"")</f>
        <v/>
      </c>
      <c r="S200" s="240"/>
      <c r="T200" s="245"/>
      <c r="U200" s="246" t="str">
        <f t="shared" si="21"/>
        <v/>
      </c>
      <c r="V200" s="246" t="str">
        <f>IFERROR(_xlfn.XLOOKUP($A200,Input_Raw!$A:$A,Input_Raw!$GL:$GL),"")</f>
        <v/>
      </c>
      <c r="W200" s="247" t="str">
        <f t="shared" si="22"/>
        <v/>
      </c>
      <c r="X200" s="239" t="str">
        <f>IFERROR(_xlfn.XLOOKUP($A200,Input_Raw!$A:$A,Input_Raw!$EN:$EN),"")</f>
        <v/>
      </c>
      <c r="Y200" s="239" t="str">
        <f>IFERROR(_xlfn.XLOOKUP($A200,Input_Raw!$A:$A,Input_Raw!GE:GE),"")</f>
        <v/>
      </c>
      <c r="Z200" s="239"/>
      <c r="AA200" s="239" t="str">
        <f>IFERROR(_xlfn.XLOOKUP($A200,Input_Raw!$A:$A,Input_Raw!$GF:$GF),"")</f>
        <v/>
      </c>
      <c r="AB200" s="239" t="str">
        <f>IFERROR(_xlfn.XLOOKUP($A200,Input_Raw!$A:$A,Input_Raw!GG:GG),"")</f>
        <v/>
      </c>
      <c r="AC200" s="248">
        <f>IFERROR(_xlfn.XLOOKUP($D200,'Modelling New'!$D:$D,'Modelling New'!P:P),"")</f>
        <v>5.3935483870967742</v>
      </c>
      <c r="AD200" s="239">
        <f>IFERROR(_xlfn.XLOOKUP($D200,'Modelling New'!$D:$D,'Modelling New'!$T:$T)*1000,"")</f>
        <v>1057304.7436217607</v>
      </c>
      <c r="AE200" s="249">
        <f>IFERROR(_xlfn.XLOOKUP($D200,'Modelling New'!$D:$D,'Modelling New'!$O:$O),"")</f>
        <v>0.82976246303320378</v>
      </c>
      <c r="AF200" s="249">
        <f>IFERROR(_xlfn.XLOOKUP($D200,'Modelling New'!$D:$D,'Modelling New'!W:W),"")</f>
        <v>0.18647349975692426</v>
      </c>
      <c r="AG200" s="249">
        <f>IFERROR(_xlfn.XLOOKUP($D200,'Modelling New'!$D:$D,'Modelling New'!$AE:$AE),"")</f>
        <v>0.995</v>
      </c>
      <c r="AH200" s="249">
        <f>IFERROR(_xlfn.XLOOKUP($D200,'Modelling New'!$D:$D,'Modelling New'!$AF:$AF),"")</f>
        <v>0.995</v>
      </c>
      <c r="AI200" s="240"/>
      <c r="AJ200" s="240"/>
      <c r="AK200" s="240"/>
      <c r="AL200" s="240"/>
      <c r="AM200" s="240"/>
      <c r="AN200" s="250"/>
      <c r="AO200" s="247"/>
      <c r="AP200" s="247"/>
      <c r="AQ200" s="247"/>
      <c r="AR200" s="239">
        <f>_xlfn.XLOOKUP($D200,'Modelling New'!$D:$D,'Modelling New'!$N:$N)</f>
        <v>236.25000000000003</v>
      </c>
      <c r="AS200" s="239" t="str">
        <f t="shared" si="23"/>
        <v/>
      </c>
    </row>
    <row r="201" spans="1:45">
      <c r="A201" s="238">
        <f t="shared" si="24"/>
        <v>45944</v>
      </c>
      <c r="B201" s="239">
        <f>YEAR(Daily_KPI[[#This Row],[Date]])+IF(MONTH(Daily_KPI[[#This Row],[Date]])&gt;=4,1,0)</f>
        <v>2026</v>
      </c>
      <c r="C201" s="240">
        <f>YEAR(Daily_KPI[[#This Row],[Date]])</f>
        <v>2025</v>
      </c>
      <c r="D201" s="241">
        <f>Daily_KPI[[#This Row],[Date]]-DAY(Daily_KPI[[#This Row],[Date]])+1</f>
        <v>45931</v>
      </c>
      <c r="E201" s="240">
        <f t="shared" si="20"/>
        <v>31</v>
      </c>
      <c r="F201" s="242" t="str">
        <f>IFERROR(_xlfn.XLOOKUP($A201,Input_Raw!$A:$A,Input_Raw!$GD:$GD),"")</f>
        <v/>
      </c>
      <c r="G201" s="243" t="str">
        <f>IFERROR(_xlfn.XLOOKUP($A201,Input_Raw!$A:$A,Input_Raw!EQ:EQ),"")</f>
        <v/>
      </c>
      <c r="H201" s="243" t="str">
        <f>IFERROR(_xlfn.XLOOKUP($A201,Input_Raw!$A:$A,Input_Raw!ER:ER),"")</f>
        <v/>
      </c>
      <c r="I201" s="243" t="str">
        <f>IFERROR(_xlfn.XLOOKUP($A201,Input_Raw!$A:$A,Input_Raw!EO:EO),"")</f>
        <v/>
      </c>
      <c r="J201" s="243" t="str">
        <f>IFERROR(_xlfn.XLOOKUP($A201,Input_Raw!$A:$A,Input_Raw!EP:EP),"")</f>
        <v/>
      </c>
      <c r="K201" s="243" t="str">
        <f>IFERROR(_xlfn.XLOOKUP($A201,Input_Raw!$A:$A,Input_Raw!$DR:$DR),"")</f>
        <v/>
      </c>
      <c r="L201" s="243" t="str">
        <f>IFERROR(_xlfn.XLOOKUP($A201,Input_Raw!$A:$A,Input_Raw!$DT:$DT),"")</f>
        <v/>
      </c>
      <c r="M201" s="243" t="str">
        <f>IFERROR(_xlfn.XLOOKUP($A201,Input_Raw!$A:$A,Input_Raw!$DZ:$DZ),"")</f>
        <v/>
      </c>
      <c r="N201" s="243" t="str">
        <f>IFERROR(_xlfn.XLOOKUP($A201,Input_Raw!$A:$A,Input_Raw!$EB:$EB),"")</f>
        <v/>
      </c>
      <c r="O201" s="244" t="str">
        <f>IFERROR(1-SUMIF(Plant_BD!$B:$B,$A201,Plant_BD!$AL:$AL)/($AA201+SUMIF(Plant_BD!$B:$B,$A201,Plant_BD!$AL:$AL)),"")</f>
        <v/>
      </c>
      <c r="P201" s="244"/>
      <c r="Q201" s="245"/>
      <c r="R201" s="244" t="str">
        <f>IFERROR(1-SUMIF(Grid_BD!$B:$B,$A201,Grid_BD!$W:$W)/($AA201+SUMIF(Grid_BD!$B:$B,$A201,Grid_BD!$W:$W)),"")</f>
        <v/>
      </c>
      <c r="S201" s="240"/>
      <c r="T201" s="245"/>
      <c r="U201" s="246" t="str">
        <f t="shared" si="21"/>
        <v/>
      </c>
      <c r="V201" s="246" t="str">
        <f>IFERROR(_xlfn.XLOOKUP($A201,Input_Raw!$A:$A,Input_Raw!$GL:$GL),"")</f>
        <v/>
      </c>
      <c r="W201" s="247" t="str">
        <f t="shared" si="22"/>
        <v/>
      </c>
      <c r="X201" s="239" t="str">
        <f>IFERROR(_xlfn.XLOOKUP($A201,Input_Raw!$A:$A,Input_Raw!$EN:$EN),"")</f>
        <v/>
      </c>
      <c r="Y201" s="239" t="str">
        <f>IFERROR(_xlfn.XLOOKUP($A201,Input_Raw!$A:$A,Input_Raw!GE:GE),"")</f>
        <v/>
      </c>
      <c r="Z201" s="239"/>
      <c r="AA201" s="239" t="str">
        <f>IFERROR(_xlfn.XLOOKUP($A201,Input_Raw!$A:$A,Input_Raw!$GF:$GF),"")</f>
        <v/>
      </c>
      <c r="AB201" s="239" t="str">
        <f>IFERROR(_xlfn.XLOOKUP($A201,Input_Raw!$A:$A,Input_Raw!GG:GG),"")</f>
        <v/>
      </c>
      <c r="AC201" s="248">
        <f>IFERROR(_xlfn.XLOOKUP($D201,'Modelling New'!$D:$D,'Modelling New'!P:P),"")</f>
        <v>5.3935483870967742</v>
      </c>
      <c r="AD201" s="239">
        <f>IFERROR(_xlfn.XLOOKUP($D201,'Modelling New'!$D:$D,'Modelling New'!$T:$T)*1000,"")</f>
        <v>1057304.7436217607</v>
      </c>
      <c r="AE201" s="249">
        <f>IFERROR(_xlfn.XLOOKUP($D201,'Modelling New'!$D:$D,'Modelling New'!$O:$O),"")</f>
        <v>0.82976246303320378</v>
      </c>
      <c r="AF201" s="249">
        <f>IFERROR(_xlfn.XLOOKUP($D201,'Modelling New'!$D:$D,'Modelling New'!W:W),"")</f>
        <v>0.18647349975692426</v>
      </c>
      <c r="AG201" s="249">
        <f>IFERROR(_xlfn.XLOOKUP($D201,'Modelling New'!$D:$D,'Modelling New'!$AE:$AE),"")</f>
        <v>0.995</v>
      </c>
      <c r="AH201" s="249">
        <f>IFERROR(_xlfn.XLOOKUP($D201,'Modelling New'!$D:$D,'Modelling New'!$AF:$AF),"")</f>
        <v>0.995</v>
      </c>
      <c r="AI201" s="240"/>
      <c r="AJ201" s="240"/>
      <c r="AK201" s="240"/>
      <c r="AL201" s="240"/>
      <c r="AM201" s="240"/>
      <c r="AN201" s="250"/>
      <c r="AO201" s="247"/>
      <c r="AP201" s="247"/>
      <c r="AQ201" s="247"/>
      <c r="AR201" s="239">
        <f>_xlfn.XLOOKUP($D201,'Modelling New'!$D:$D,'Modelling New'!$N:$N)</f>
        <v>236.25000000000003</v>
      </c>
      <c r="AS201" s="239" t="str">
        <f t="shared" si="23"/>
        <v/>
      </c>
    </row>
    <row r="202" spans="1:45">
      <c r="A202" s="238">
        <f t="shared" si="24"/>
        <v>45945</v>
      </c>
      <c r="B202" s="239">
        <f>YEAR(Daily_KPI[[#This Row],[Date]])+IF(MONTH(Daily_KPI[[#This Row],[Date]])&gt;=4,1,0)</f>
        <v>2026</v>
      </c>
      <c r="C202" s="240">
        <f>YEAR(Daily_KPI[[#This Row],[Date]])</f>
        <v>2025</v>
      </c>
      <c r="D202" s="241">
        <f>Daily_KPI[[#This Row],[Date]]-DAY(Daily_KPI[[#This Row],[Date]])+1</f>
        <v>45931</v>
      </c>
      <c r="E202" s="240">
        <f t="shared" si="20"/>
        <v>31</v>
      </c>
      <c r="F202" s="242" t="str">
        <f>IFERROR(_xlfn.XLOOKUP($A202,Input_Raw!$A:$A,Input_Raw!$GD:$GD),"")</f>
        <v/>
      </c>
      <c r="G202" s="243" t="str">
        <f>IFERROR(_xlfn.XLOOKUP($A202,Input_Raw!$A:$A,Input_Raw!EQ:EQ),"")</f>
        <v/>
      </c>
      <c r="H202" s="243" t="str">
        <f>IFERROR(_xlfn.XLOOKUP($A202,Input_Raw!$A:$A,Input_Raw!ER:ER),"")</f>
        <v/>
      </c>
      <c r="I202" s="243" t="str">
        <f>IFERROR(_xlfn.XLOOKUP($A202,Input_Raw!$A:$A,Input_Raw!EO:EO),"")</f>
        <v/>
      </c>
      <c r="J202" s="243" t="str">
        <f>IFERROR(_xlfn.XLOOKUP($A202,Input_Raw!$A:$A,Input_Raw!EP:EP),"")</f>
        <v/>
      </c>
      <c r="K202" s="243" t="str">
        <f>IFERROR(_xlfn.XLOOKUP($A202,Input_Raw!$A:$A,Input_Raw!$DR:$DR),"")</f>
        <v/>
      </c>
      <c r="L202" s="243" t="str">
        <f>IFERROR(_xlfn.XLOOKUP($A202,Input_Raw!$A:$A,Input_Raw!$DT:$DT),"")</f>
        <v/>
      </c>
      <c r="M202" s="243" t="str">
        <f>IFERROR(_xlfn.XLOOKUP($A202,Input_Raw!$A:$A,Input_Raw!$DZ:$DZ),"")</f>
        <v/>
      </c>
      <c r="N202" s="243" t="str">
        <f>IFERROR(_xlfn.XLOOKUP($A202,Input_Raw!$A:$A,Input_Raw!$EB:$EB),"")</f>
        <v/>
      </c>
      <c r="O202" s="244" t="str">
        <f>IFERROR(1-SUMIF(Plant_BD!$B:$B,$A202,Plant_BD!$AL:$AL)/($AA202+SUMIF(Plant_BD!$B:$B,$A202,Plant_BD!$AL:$AL)),"")</f>
        <v/>
      </c>
      <c r="P202" s="244"/>
      <c r="Q202" s="245"/>
      <c r="R202" s="244" t="str">
        <f>IFERROR(1-SUMIF(Grid_BD!$B:$B,$A202,Grid_BD!$W:$W)/($AA202+SUMIF(Grid_BD!$B:$B,$A202,Grid_BD!$W:$W)),"")</f>
        <v/>
      </c>
      <c r="S202" s="240"/>
      <c r="T202" s="245"/>
      <c r="U202" s="246" t="str">
        <f t="shared" si="21"/>
        <v/>
      </c>
      <c r="V202" s="246" t="str">
        <f>IFERROR(_xlfn.XLOOKUP($A202,Input_Raw!$A:$A,Input_Raw!$GL:$GL),"")</f>
        <v/>
      </c>
      <c r="W202" s="247" t="str">
        <f t="shared" si="22"/>
        <v/>
      </c>
      <c r="X202" s="239" t="str">
        <f>IFERROR(_xlfn.XLOOKUP($A202,Input_Raw!$A:$A,Input_Raw!$EN:$EN),"")</f>
        <v/>
      </c>
      <c r="Y202" s="239" t="str">
        <f>IFERROR(_xlfn.XLOOKUP($A202,Input_Raw!$A:$A,Input_Raw!GE:GE),"")</f>
        <v/>
      </c>
      <c r="Z202" s="239"/>
      <c r="AA202" s="239" t="str">
        <f>IFERROR(_xlfn.XLOOKUP($A202,Input_Raw!$A:$A,Input_Raw!$GF:$GF),"")</f>
        <v/>
      </c>
      <c r="AB202" s="239" t="str">
        <f>IFERROR(_xlfn.XLOOKUP($A202,Input_Raw!$A:$A,Input_Raw!GG:GG),"")</f>
        <v/>
      </c>
      <c r="AC202" s="248">
        <f>IFERROR(_xlfn.XLOOKUP($D202,'Modelling New'!$D:$D,'Modelling New'!P:P),"")</f>
        <v>5.3935483870967742</v>
      </c>
      <c r="AD202" s="239">
        <f>IFERROR(_xlfn.XLOOKUP($D202,'Modelling New'!$D:$D,'Modelling New'!$T:$T)*1000,"")</f>
        <v>1057304.7436217607</v>
      </c>
      <c r="AE202" s="249">
        <f>IFERROR(_xlfn.XLOOKUP($D202,'Modelling New'!$D:$D,'Modelling New'!$O:$O),"")</f>
        <v>0.82976246303320378</v>
      </c>
      <c r="AF202" s="249">
        <f>IFERROR(_xlfn.XLOOKUP($D202,'Modelling New'!$D:$D,'Modelling New'!W:W),"")</f>
        <v>0.18647349975692426</v>
      </c>
      <c r="AG202" s="249">
        <f>IFERROR(_xlfn.XLOOKUP($D202,'Modelling New'!$D:$D,'Modelling New'!$AE:$AE),"")</f>
        <v>0.995</v>
      </c>
      <c r="AH202" s="249">
        <f>IFERROR(_xlfn.XLOOKUP($D202,'Modelling New'!$D:$D,'Modelling New'!$AF:$AF),"")</f>
        <v>0.995</v>
      </c>
      <c r="AI202" s="240"/>
      <c r="AJ202" s="240"/>
      <c r="AK202" s="240"/>
      <c r="AL202" s="240"/>
      <c r="AM202" s="240"/>
      <c r="AN202" s="250"/>
      <c r="AO202" s="247"/>
      <c r="AP202" s="247"/>
      <c r="AQ202" s="247"/>
      <c r="AR202" s="239">
        <f>_xlfn.XLOOKUP($D202,'Modelling New'!$D:$D,'Modelling New'!$N:$N)</f>
        <v>236.25000000000003</v>
      </c>
      <c r="AS202" s="239" t="str">
        <f t="shared" si="23"/>
        <v/>
      </c>
    </row>
    <row r="203" spans="1:45">
      <c r="A203" s="238">
        <f t="shared" si="24"/>
        <v>45946</v>
      </c>
      <c r="B203" s="239">
        <f>YEAR(Daily_KPI[[#This Row],[Date]])+IF(MONTH(Daily_KPI[[#This Row],[Date]])&gt;=4,1,0)</f>
        <v>2026</v>
      </c>
      <c r="C203" s="240">
        <f>YEAR(Daily_KPI[[#This Row],[Date]])</f>
        <v>2025</v>
      </c>
      <c r="D203" s="241">
        <f>Daily_KPI[[#This Row],[Date]]-DAY(Daily_KPI[[#This Row],[Date]])+1</f>
        <v>45931</v>
      </c>
      <c r="E203" s="240">
        <f t="shared" si="20"/>
        <v>31</v>
      </c>
      <c r="F203" s="242" t="str">
        <f>IFERROR(_xlfn.XLOOKUP($A203,Input_Raw!$A:$A,Input_Raw!$GD:$GD),"")</f>
        <v/>
      </c>
      <c r="G203" s="243" t="str">
        <f>IFERROR(_xlfn.XLOOKUP($A203,Input_Raw!$A:$A,Input_Raw!EQ:EQ),"")</f>
        <v/>
      </c>
      <c r="H203" s="243" t="str">
        <f>IFERROR(_xlfn.XLOOKUP($A203,Input_Raw!$A:$A,Input_Raw!ER:ER),"")</f>
        <v/>
      </c>
      <c r="I203" s="243" t="str">
        <f>IFERROR(_xlfn.XLOOKUP($A203,Input_Raw!$A:$A,Input_Raw!EO:EO),"")</f>
        <v/>
      </c>
      <c r="J203" s="243" t="str">
        <f>IFERROR(_xlfn.XLOOKUP($A203,Input_Raw!$A:$A,Input_Raw!EP:EP),"")</f>
        <v/>
      </c>
      <c r="K203" s="243" t="str">
        <f>IFERROR(_xlfn.XLOOKUP($A203,Input_Raw!$A:$A,Input_Raw!$DR:$DR),"")</f>
        <v/>
      </c>
      <c r="L203" s="243" t="str">
        <f>IFERROR(_xlfn.XLOOKUP($A203,Input_Raw!$A:$A,Input_Raw!$DT:$DT),"")</f>
        <v/>
      </c>
      <c r="M203" s="243" t="str">
        <f>IFERROR(_xlfn.XLOOKUP($A203,Input_Raw!$A:$A,Input_Raw!$DZ:$DZ),"")</f>
        <v/>
      </c>
      <c r="N203" s="243" t="str">
        <f>IFERROR(_xlfn.XLOOKUP($A203,Input_Raw!$A:$A,Input_Raw!$EB:$EB),"")</f>
        <v/>
      </c>
      <c r="O203" s="244" t="str">
        <f>IFERROR(1-SUMIF(Plant_BD!$B:$B,$A203,Plant_BD!$AL:$AL)/($AA203+SUMIF(Plant_BD!$B:$B,$A203,Plant_BD!$AL:$AL)),"")</f>
        <v/>
      </c>
      <c r="P203" s="244"/>
      <c r="Q203" s="245"/>
      <c r="R203" s="244" t="str">
        <f>IFERROR(1-SUMIF(Grid_BD!$B:$B,$A203,Grid_BD!$W:$W)/($AA203+SUMIF(Grid_BD!$B:$B,$A203,Grid_BD!$W:$W)),"")</f>
        <v/>
      </c>
      <c r="S203" s="240"/>
      <c r="T203" s="245"/>
      <c r="U203" s="246" t="str">
        <f t="shared" si="21"/>
        <v/>
      </c>
      <c r="V203" s="246" t="str">
        <f>IFERROR(_xlfn.XLOOKUP($A203,Input_Raw!$A:$A,Input_Raw!$GL:$GL),"")</f>
        <v/>
      </c>
      <c r="W203" s="247" t="str">
        <f t="shared" si="22"/>
        <v/>
      </c>
      <c r="X203" s="239" t="str">
        <f>IFERROR(_xlfn.XLOOKUP($A203,Input_Raw!$A:$A,Input_Raw!$EN:$EN),"")</f>
        <v/>
      </c>
      <c r="Y203" s="239" t="str">
        <f>IFERROR(_xlfn.XLOOKUP($A203,Input_Raw!$A:$A,Input_Raw!GE:GE),"")</f>
        <v/>
      </c>
      <c r="Z203" s="239"/>
      <c r="AA203" s="239" t="str">
        <f>IFERROR(_xlfn.XLOOKUP($A203,Input_Raw!$A:$A,Input_Raw!$GF:$GF),"")</f>
        <v/>
      </c>
      <c r="AB203" s="239" t="str">
        <f>IFERROR(_xlfn.XLOOKUP($A203,Input_Raw!$A:$A,Input_Raw!GG:GG),"")</f>
        <v/>
      </c>
      <c r="AC203" s="248">
        <f>IFERROR(_xlfn.XLOOKUP($D203,'Modelling New'!$D:$D,'Modelling New'!P:P),"")</f>
        <v>5.3935483870967742</v>
      </c>
      <c r="AD203" s="239">
        <f>IFERROR(_xlfn.XLOOKUP($D203,'Modelling New'!$D:$D,'Modelling New'!$T:$T)*1000,"")</f>
        <v>1057304.7436217607</v>
      </c>
      <c r="AE203" s="249">
        <f>IFERROR(_xlfn.XLOOKUP($D203,'Modelling New'!$D:$D,'Modelling New'!$O:$O),"")</f>
        <v>0.82976246303320378</v>
      </c>
      <c r="AF203" s="249">
        <f>IFERROR(_xlfn.XLOOKUP($D203,'Modelling New'!$D:$D,'Modelling New'!W:W),"")</f>
        <v>0.18647349975692426</v>
      </c>
      <c r="AG203" s="249">
        <f>IFERROR(_xlfn.XLOOKUP($D203,'Modelling New'!$D:$D,'Modelling New'!$AE:$AE),"")</f>
        <v>0.995</v>
      </c>
      <c r="AH203" s="249">
        <f>IFERROR(_xlfn.XLOOKUP($D203,'Modelling New'!$D:$D,'Modelling New'!$AF:$AF),"")</f>
        <v>0.995</v>
      </c>
      <c r="AI203" s="240"/>
      <c r="AJ203" s="240"/>
      <c r="AK203" s="240"/>
      <c r="AL203" s="240"/>
      <c r="AM203" s="240"/>
      <c r="AN203" s="250"/>
      <c r="AO203" s="247"/>
      <c r="AP203" s="247"/>
      <c r="AQ203" s="247"/>
      <c r="AR203" s="239">
        <f>_xlfn.XLOOKUP($D203,'Modelling New'!$D:$D,'Modelling New'!$N:$N)</f>
        <v>236.25000000000003</v>
      </c>
      <c r="AS203" s="239" t="str">
        <f t="shared" si="23"/>
        <v/>
      </c>
    </row>
    <row r="204" spans="1:45">
      <c r="A204" s="238">
        <f t="shared" si="24"/>
        <v>45947</v>
      </c>
      <c r="B204" s="239">
        <f>YEAR(Daily_KPI[[#This Row],[Date]])+IF(MONTH(Daily_KPI[[#This Row],[Date]])&gt;=4,1,0)</f>
        <v>2026</v>
      </c>
      <c r="C204" s="240">
        <f>YEAR(Daily_KPI[[#This Row],[Date]])</f>
        <v>2025</v>
      </c>
      <c r="D204" s="241">
        <f>Daily_KPI[[#This Row],[Date]]-DAY(Daily_KPI[[#This Row],[Date]])+1</f>
        <v>45931</v>
      </c>
      <c r="E204" s="240">
        <f t="shared" si="20"/>
        <v>31</v>
      </c>
      <c r="F204" s="242" t="str">
        <f>IFERROR(_xlfn.XLOOKUP($A204,Input_Raw!$A:$A,Input_Raw!$GD:$GD),"")</f>
        <v/>
      </c>
      <c r="G204" s="243" t="str">
        <f>IFERROR(_xlfn.XLOOKUP($A204,Input_Raw!$A:$A,Input_Raw!EQ:EQ),"")</f>
        <v/>
      </c>
      <c r="H204" s="243" t="str">
        <f>IFERROR(_xlfn.XLOOKUP($A204,Input_Raw!$A:$A,Input_Raw!ER:ER),"")</f>
        <v/>
      </c>
      <c r="I204" s="243" t="str">
        <f>IFERROR(_xlfn.XLOOKUP($A204,Input_Raw!$A:$A,Input_Raw!EO:EO),"")</f>
        <v/>
      </c>
      <c r="J204" s="243" t="str">
        <f>IFERROR(_xlfn.XLOOKUP($A204,Input_Raw!$A:$A,Input_Raw!EP:EP),"")</f>
        <v/>
      </c>
      <c r="K204" s="243" t="str">
        <f>IFERROR(_xlfn.XLOOKUP($A204,Input_Raw!$A:$A,Input_Raw!$DR:$DR),"")</f>
        <v/>
      </c>
      <c r="L204" s="243" t="str">
        <f>IFERROR(_xlfn.XLOOKUP($A204,Input_Raw!$A:$A,Input_Raw!$DT:$DT),"")</f>
        <v/>
      </c>
      <c r="M204" s="243" t="str">
        <f>IFERROR(_xlfn.XLOOKUP($A204,Input_Raw!$A:$A,Input_Raw!$DZ:$DZ),"")</f>
        <v/>
      </c>
      <c r="N204" s="243" t="str">
        <f>IFERROR(_xlfn.XLOOKUP($A204,Input_Raw!$A:$A,Input_Raw!$EB:$EB),"")</f>
        <v/>
      </c>
      <c r="O204" s="244" t="str">
        <f>IFERROR(1-SUMIF(Plant_BD!$B:$B,$A204,Plant_BD!$AL:$AL)/($AA204+SUMIF(Plant_BD!$B:$B,$A204,Plant_BD!$AL:$AL)),"")</f>
        <v/>
      </c>
      <c r="P204" s="244"/>
      <c r="Q204" s="245"/>
      <c r="R204" s="244" t="str">
        <f>IFERROR(1-SUMIF(Grid_BD!$B:$B,$A204,Grid_BD!$W:$W)/($AA204+SUMIF(Grid_BD!$B:$B,$A204,Grid_BD!$W:$W)),"")</f>
        <v/>
      </c>
      <c r="S204" s="240"/>
      <c r="T204" s="245"/>
      <c r="U204" s="246" t="str">
        <f t="shared" si="21"/>
        <v/>
      </c>
      <c r="V204" s="246" t="str">
        <f>IFERROR(_xlfn.XLOOKUP($A204,Input_Raw!$A:$A,Input_Raw!$GL:$GL),"")</f>
        <v/>
      </c>
      <c r="W204" s="247" t="str">
        <f t="shared" si="22"/>
        <v/>
      </c>
      <c r="X204" s="239" t="str">
        <f>IFERROR(_xlfn.XLOOKUP($A204,Input_Raw!$A:$A,Input_Raw!$EN:$EN),"")</f>
        <v/>
      </c>
      <c r="Y204" s="239" t="str">
        <f>IFERROR(_xlfn.XLOOKUP($A204,Input_Raw!$A:$A,Input_Raw!GE:GE),"")</f>
        <v/>
      </c>
      <c r="Z204" s="239"/>
      <c r="AA204" s="239" t="str">
        <f>IFERROR(_xlfn.XLOOKUP($A204,Input_Raw!$A:$A,Input_Raw!$GF:$GF),"")</f>
        <v/>
      </c>
      <c r="AB204" s="239" t="str">
        <f>IFERROR(_xlfn.XLOOKUP($A204,Input_Raw!$A:$A,Input_Raw!GG:GG),"")</f>
        <v/>
      </c>
      <c r="AC204" s="248">
        <f>IFERROR(_xlfn.XLOOKUP($D204,'Modelling New'!$D:$D,'Modelling New'!P:P),"")</f>
        <v>5.3935483870967742</v>
      </c>
      <c r="AD204" s="239">
        <f>IFERROR(_xlfn.XLOOKUP($D204,'Modelling New'!$D:$D,'Modelling New'!$T:$T)*1000,"")</f>
        <v>1057304.7436217607</v>
      </c>
      <c r="AE204" s="249">
        <f>IFERROR(_xlfn.XLOOKUP($D204,'Modelling New'!$D:$D,'Modelling New'!$O:$O),"")</f>
        <v>0.82976246303320378</v>
      </c>
      <c r="AF204" s="249">
        <f>IFERROR(_xlfn.XLOOKUP($D204,'Modelling New'!$D:$D,'Modelling New'!W:W),"")</f>
        <v>0.18647349975692426</v>
      </c>
      <c r="AG204" s="249">
        <f>IFERROR(_xlfn.XLOOKUP($D204,'Modelling New'!$D:$D,'Modelling New'!$AE:$AE),"")</f>
        <v>0.995</v>
      </c>
      <c r="AH204" s="249">
        <f>IFERROR(_xlfn.XLOOKUP($D204,'Modelling New'!$D:$D,'Modelling New'!$AF:$AF),"")</f>
        <v>0.995</v>
      </c>
      <c r="AI204" s="240"/>
      <c r="AJ204" s="240"/>
      <c r="AK204" s="240"/>
      <c r="AL204" s="240"/>
      <c r="AM204" s="240"/>
      <c r="AN204" s="250"/>
      <c r="AO204" s="247"/>
      <c r="AP204" s="247"/>
      <c r="AQ204" s="247"/>
      <c r="AR204" s="239">
        <f>_xlfn.XLOOKUP($D204,'Modelling New'!$D:$D,'Modelling New'!$N:$N)</f>
        <v>236.25000000000003</v>
      </c>
      <c r="AS204" s="239" t="str">
        <f t="shared" si="23"/>
        <v/>
      </c>
    </row>
    <row r="205" spans="1:45">
      <c r="A205" s="238">
        <f t="shared" si="24"/>
        <v>45948</v>
      </c>
      <c r="B205" s="239">
        <f>YEAR(Daily_KPI[[#This Row],[Date]])+IF(MONTH(Daily_KPI[[#This Row],[Date]])&gt;=4,1,0)</f>
        <v>2026</v>
      </c>
      <c r="C205" s="240">
        <f>YEAR(Daily_KPI[[#This Row],[Date]])</f>
        <v>2025</v>
      </c>
      <c r="D205" s="241">
        <f>Daily_KPI[[#This Row],[Date]]-DAY(Daily_KPI[[#This Row],[Date]])+1</f>
        <v>45931</v>
      </c>
      <c r="E205" s="240">
        <f t="shared" si="20"/>
        <v>31</v>
      </c>
      <c r="F205" s="242" t="str">
        <f>IFERROR(_xlfn.XLOOKUP($A205,Input_Raw!$A:$A,Input_Raw!$GD:$GD),"")</f>
        <v/>
      </c>
      <c r="G205" s="243" t="str">
        <f>IFERROR(_xlfn.XLOOKUP($A205,Input_Raw!$A:$A,Input_Raw!EQ:EQ),"")</f>
        <v/>
      </c>
      <c r="H205" s="243" t="str">
        <f>IFERROR(_xlfn.XLOOKUP($A205,Input_Raw!$A:$A,Input_Raw!ER:ER),"")</f>
        <v/>
      </c>
      <c r="I205" s="243" t="str">
        <f>IFERROR(_xlfn.XLOOKUP($A205,Input_Raw!$A:$A,Input_Raw!EO:EO),"")</f>
        <v/>
      </c>
      <c r="J205" s="243" t="str">
        <f>IFERROR(_xlfn.XLOOKUP($A205,Input_Raw!$A:$A,Input_Raw!EP:EP),"")</f>
        <v/>
      </c>
      <c r="K205" s="243" t="str">
        <f>IFERROR(_xlfn.XLOOKUP($A205,Input_Raw!$A:$A,Input_Raw!$DR:$DR),"")</f>
        <v/>
      </c>
      <c r="L205" s="243" t="str">
        <f>IFERROR(_xlfn.XLOOKUP($A205,Input_Raw!$A:$A,Input_Raw!$DT:$DT),"")</f>
        <v/>
      </c>
      <c r="M205" s="243" t="str">
        <f>IFERROR(_xlfn.XLOOKUP($A205,Input_Raw!$A:$A,Input_Raw!$DZ:$DZ),"")</f>
        <v/>
      </c>
      <c r="N205" s="243" t="str">
        <f>IFERROR(_xlfn.XLOOKUP($A205,Input_Raw!$A:$A,Input_Raw!$EB:$EB),"")</f>
        <v/>
      </c>
      <c r="O205" s="244" t="str">
        <f>IFERROR(1-SUMIF(Plant_BD!$B:$B,$A205,Plant_BD!$AL:$AL)/($AA205+SUMIF(Plant_BD!$B:$B,$A205,Plant_BD!$AL:$AL)),"")</f>
        <v/>
      </c>
      <c r="P205" s="244"/>
      <c r="Q205" s="245"/>
      <c r="R205" s="244" t="str">
        <f>IFERROR(1-SUMIF(Grid_BD!$B:$B,$A205,Grid_BD!$W:$W)/($AA205+SUMIF(Grid_BD!$B:$B,$A205,Grid_BD!$W:$W)),"")</f>
        <v/>
      </c>
      <c r="S205" s="240"/>
      <c r="T205" s="245"/>
      <c r="U205" s="246" t="str">
        <f t="shared" si="21"/>
        <v/>
      </c>
      <c r="V205" s="246" t="str">
        <f>IFERROR(_xlfn.XLOOKUP($A205,Input_Raw!$A:$A,Input_Raw!$GL:$GL),"")</f>
        <v/>
      </c>
      <c r="W205" s="247" t="str">
        <f t="shared" si="22"/>
        <v/>
      </c>
      <c r="X205" s="239" t="str">
        <f>IFERROR(_xlfn.XLOOKUP($A205,Input_Raw!$A:$A,Input_Raw!$EN:$EN),"")</f>
        <v/>
      </c>
      <c r="Y205" s="239" t="str">
        <f>IFERROR(_xlfn.XLOOKUP($A205,Input_Raw!$A:$A,Input_Raw!GE:GE),"")</f>
        <v/>
      </c>
      <c r="Z205" s="239"/>
      <c r="AA205" s="239" t="str">
        <f>IFERROR(_xlfn.XLOOKUP($A205,Input_Raw!$A:$A,Input_Raw!$GF:$GF),"")</f>
        <v/>
      </c>
      <c r="AB205" s="239" t="str">
        <f>IFERROR(_xlfn.XLOOKUP($A205,Input_Raw!$A:$A,Input_Raw!GG:GG),"")</f>
        <v/>
      </c>
      <c r="AC205" s="248">
        <f>IFERROR(_xlfn.XLOOKUP($D205,'Modelling New'!$D:$D,'Modelling New'!P:P),"")</f>
        <v>5.3935483870967742</v>
      </c>
      <c r="AD205" s="239">
        <f>IFERROR(_xlfn.XLOOKUP($D205,'Modelling New'!$D:$D,'Modelling New'!$T:$T)*1000,"")</f>
        <v>1057304.7436217607</v>
      </c>
      <c r="AE205" s="249">
        <f>IFERROR(_xlfn.XLOOKUP($D205,'Modelling New'!$D:$D,'Modelling New'!$O:$O),"")</f>
        <v>0.82976246303320378</v>
      </c>
      <c r="AF205" s="249">
        <f>IFERROR(_xlfn.XLOOKUP($D205,'Modelling New'!$D:$D,'Modelling New'!W:W),"")</f>
        <v>0.18647349975692426</v>
      </c>
      <c r="AG205" s="249">
        <f>IFERROR(_xlfn.XLOOKUP($D205,'Modelling New'!$D:$D,'Modelling New'!$AE:$AE),"")</f>
        <v>0.995</v>
      </c>
      <c r="AH205" s="249">
        <f>IFERROR(_xlfn.XLOOKUP($D205,'Modelling New'!$D:$D,'Modelling New'!$AF:$AF),"")</f>
        <v>0.995</v>
      </c>
      <c r="AI205" s="240"/>
      <c r="AJ205" s="240"/>
      <c r="AK205" s="240"/>
      <c r="AL205" s="240"/>
      <c r="AM205" s="240"/>
      <c r="AN205" s="250"/>
      <c r="AO205" s="247"/>
      <c r="AP205" s="247"/>
      <c r="AQ205" s="247"/>
      <c r="AR205" s="239">
        <f>_xlfn.XLOOKUP($D205,'Modelling New'!$D:$D,'Modelling New'!$N:$N)</f>
        <v>236.25000000000003</v>
      </c>
      <c r="AS205" s="239" t="str">
        <f t="shared" si="23"/>
        <v/>
      </c>
    </row>
    <row r="206" spans="1:45">
      <c r="A206" s="238">
        <f t="shared" si="24"/>
        <v>45949</v>
      </c>
      <c r="B206" s="239">
        <f>YEAR(Daily_KPI[[#This Row],[Date]])+IF(MONTH(Daily_KPI[[#This Row],[Date]])&gt;=4,1,0)</f>
        <v>2026</v>
      </c>
      <c r="C206" s="240">
        <f>YEAR(Daily_KPI[[#This Row],[Date]])</f>
        <v>2025</v>
      </c>
      <c r="D206" s="241">
        <f>Daily_KPI[[#This Row],[Date]]-DAY(Daily_KPI[[#This Row],[Date]])+1</f>
        <v>45931</v>
      </c>
      <c r="E206" s="240">
        <f t="shared" si="20"/>
        <v>31</v>
      </c>
      <c r="F206" s="242" t="str">
        <f>IFERROR(_xlfn.XLOOKUP($A206,Input_Raw!$A:$A,Input_Raw!$GD:$GD),"")</f>
        <v/>
      </c>
      <c r="G206" s="243" t="str">
        <f>IFERROR(_xlfn.XLOOKUP($A206,Input_Raw!$A:$A,Input_Raw!EQ:EQ),"")</f>
        <v/>
      </c>
      <c r="H206" s="243" t="str">
        <f>IFERROR(_xlfn.XLOOKUP($A206,Input_Raw!$A:$A,Input_Raw!ER:ER),"")</f>
        <v/>
      </c>
      <c r="I206" s="243" t="str">
        <f>IFERROR(_xlfn.XLOOKUP($A206,Input_Raw!$A:$A,Input_Raw!EO:EO),"")</f>
        <v/>
      </c>
      <c r="J206" s="243" t="str">
        <f>IFERROR(_xlfn.XLOOKUP($A206,Input_Raw!$A:$A,Input_Raw!EP:EP),"")</f>
        <v/>
      </c>
      <c r="K206" s="243" t="str">
        <f>IFERROR(_xlfn.XLOOKUP($A206,Input_Raw!$A:$A,Input_Raw!$DR:$DR),"")</f>
        <v/>
      </c>
      <c r="L206" s="243" t="str">
        <f>IFERROR(_xlfn.XLOOKUP($A206,Input_Raw!$A:$A,Input_Raw!$DT:$DT),"")</f>
        <v/>
      </c>
      <c r="M206" s="243" t="str">
        <f>IFERROR(_xlfn.XLOOKUP($A206,Input_Raw!$A:$A,Input_Raw!$DZ:$DZ),"")</f>
        <v/>
      </c>
      <c r="N206" s="243" t="str">
        <f>IFERROR(_xlfn.XLOOKUP($A206,Input_Raw!$A:$A,Input_Raw!$EB:$EB),"")</f>
        <v/>
      </c>
      <c r="O206" s="244" t="str">
        <f>IFERROR(1-SUMIF(Plant_BD!$B:$B,$A206,Plant_BD!$AL:$AL)/($AA206+SUMIF(Plant_BD!$B:$B,$A206,Plant_BD!$AL:$AL)),"")</f>
        <v/>
      </c>
      <c r="P206" s="244"/>
      <c r="Q206" s="245"/>
      <c r="R206" s="244" t="str">
        <f>IFERROR(1-SUMIF(Grid_BD!$B:$B,$A206,Grid_BD!$W:$W)/($AA206+SUMIF(Grid_BD!$B:$B,$A206,Grid_BD!$W:$W)),"")</f>
        <v/>
      </c>
      <c r="S206" s="240"/>
      <c r="T206" s="245"/>
      <c r="U206" s="246" t="str">
        <f t="shared" si="21"/>
        <v/>
      </c>
      <c r="V206" s="246" t="str">
        <f>IFERROR(_xlfn.XLOOKUP($A206,Input_Raw!$A:$A,Input_Raw!$GL:$GL),"")</f>
        <v/>
      </c>
      <c r="W206" s="247" t="str">
        <f t="shared" si="22"/>
        <v/>
      </c>
      <c r="X206" s="239" t="str">
        <f>IFERROR(_xlfn.XLOOKUP($A206,Input_Raw!$A:$A,Input_Raw!$EN:$EN),"")</f>
        <v/>
      </c>
      <c r="Y206" s="239" t="str">
        <f>IFERROR(_xlfn.XLOOKUP($A206,Input_Raw!$A:$A,Input_Raw!GE:GE),"")</f>
        <v/>
      </c>
      <c r="Z206" s="239"/>
      <c r="AA206" s="239" t="str">
        <f>IFERROR(_xlfn.XLOOKUP($A206,Input_Raw!$A:$A,Input_Raw!$GF:$GF),"")</f>
        <v/>
      </c>
      <c r="AB206" s="239" t="str">
        <f>IFERROR(_xlfn.XLOOKUP($A206,Input_Raw!$A:$A,Input_Raw!GG:GG),"")</f>
        <v/>
      </c>
      <c r="AC206" s="248">
        <f>IFERROR(_xlfn.XLOOKUP($D206,'Modelling New'!$D:$D,'Modelling New'!P:P),"")</f>
        <v>5.3935483870967742</v>
      </c>
      <c r="AD206" s="239">
        <f>IFERROR(_xlfn.XLOOKUP($D206,'Modelling New'!$D:$D,'Modelling New'!$T:$T)*1000,"")</f>
        <v>1057304.7436217607</v>
      </c>
      <c r="AE206" s="249">
        <f>IFERROR(_xlfn.XLOOKUP($D206,'Modelling New'!$D:$D,'Modelling New'!$O:$O),"")</f>
        <v>0.82976246303320378</v>
      </c>
      <c r="AF206" s="249">
        <f>IFERROR(_xlfn.XLOOKUP($D206,'Modelling New'!$D:$D,'Modelling New'!W:W),"")</f>
        <v>0.18647349975692426</v>
      </c>
      <c r="AG206" s="249">
        <f>IFERROR(_xlfn.XLOOKUP($D206,'Modelling New'!$D:$D,'Modelling New'!$AE:$AE),"")</f>
        <v>0.995</v>
      </c>
      <c r="AH206" s="249">
        <f>IFERROR(_xlfn.XLOOKUP($D206,'Modelling New'!$D:$D,'Modelling New'!$AF:$AF),"")</f>
        <v>0.995</v>
      </c>
      <c r="AI206" s="240"/>
      <c r="AJ206" s="240"/>
      <c r="AK206" s="240"/>
      <c r="AL206" s="240"/>
      <c r="AM206" s="240"/>
      <c r="AN206" s="250"/>
      <c r="AO206" s="247"/>
      <c r="AP206" s="247"/>
      <c r="AQ206" s="247"/>
      <c r="AR206" s="239">
        <f>_xlfn.XLOOKUP($D206,'Modelling New'!$D:$D,'Modelling New'!$N:$N)</f>
        <v>236.25000000000003</v>
      </c>
      <c r="AS206" s="239" t="str">
        <f t="shared" si="23"/>
        <v/>
      </c>
    </row>
    <row r="207" spans="1:45">
      <c r="A207" s="238">
        <f t="shared" si="24"/>
        <v>45950</v>
      </c>
      <c r="B207" s="239">
        <f>YEAR(Daily_KPI[[#This Row],[Date]])+IF(MONTH(Daily_KPI[[#This Row],[Date]])&gt;=4,1,0)</f>
        <v>2026</v>
      </c>
      <c r="C207" s="240">
        <f>YEAR(Daily_KPI[[#This Row],[Date]])</f>
        <v>2025</v>
      </c>
      <c r="D207" s="241">
        <f>Daily_KPI[[#This Row],[Date]]-DAY(Daily_KPI[[#This Row],[Date]])+1</f>
        <v>45931</v>
      </c>
      <c r="E207" s="240">
        <f t="shared" si="20"/>
        <v>31</v>
      </c>
      <c r="F207" s="242" t="str">
        <f>IFERROR(_xlfn.XLOOKUP($A207,Input_Raw!$A:$A,Input_Raw!$GD:$GD),"")</f>
        <v/>
      </c>
      <c r="G207" s="243" t="str">
        <f>IFERROR(_xlfn.XLOOKUP($A207,Input_Raw!$A:$A,Input_Raw!EQ:EQ),"")</f>
        <v/>
      </c>
      <c r="H207" s="243" t="str">
        <f>IFERROR(_xlfn.XLOOKUP($A207,Input_Raw!$A:$A,Input_Raw!ER:ER),"")</f>
        <v/>
      </c>
      <c r="I207" s="243" t="str">
        <f>IFERROR(_xlfn.XLOOKUP($A207,Input_Raw!$A:$A,Input_Raw!EO:EO),"")</f>
        <v/>
      </c>
      <c r="J207" s="243" t="str">
        <f>IFERROR(_xlfn.XLOOKUP($A207,Input_Raw!$A:$A,Input_Raw!EP:EP),"")</f>
        <v/>
      </c>
      <c r="K207" s="243" t="str">
        <f>IFERROR(_xlfn.XLOOKUP($A207,Input_Raw!$A:$A,Input_Raw!$DR:$DR),"")</f>
        <v/>
      </c>
      <c r="L207" s="243" t="str">
        <f>IFERROR(_xlfn.XLOOKUP($A207,Input_Raw!$A:$A,Input_Raw!$DT:$DT),"")</f>
        <v/>
      </c>
      <c r="M207" s="243" t="str">
        <f>IFERROR(_xlfn.XLOOKUP($A207,Input_Raw!$A:$A,Input_Raw!$DZ:$DZ),"")</f>
        <v/>
      </c>
      <c r="N207" s="243" t="str">
        <f>IFERROR(_xlfn.XLOOKUP($A207,Input_Raw!$A:$A,Input_Raw!$EB:$EB),"")</f>
        <v/>
      </c>
      <c r="O207" s="244" t="str">
        <f>IFERROR(1-SUMIF(Plant_BD!$B:$B,$A207,Plant_BD!$AL:$AL)/($AA207+SUMIF(Plant_BD!$B:$B,$A207,Plant_BD!$AL:$AL)),"")</f>
        <v/>
      </c>
      <c r="P207" s="244"/>
      <c r="Q207" s="245"/>
      <c r="R207" s="244" t="str">
        <f>IFERROR(1-SUMIF(Grid_BD!$B:$B,$A207,Grid_BD!$W:$W)/($AA207+SUMIF(Grid_BD!$B:$B,$A207,Grid_BD!$W:$W)),"")</f>
        <v/>
      </c>
      <c r="S207" s="240"/>
      <c r="T207" s="245"/>
      <c r="U207" s="246" t="str">
        <f t="shared" si="21"/>
        <v/>
      </c>
      <c r="V207" s="246" t="str">
        <f>IFERROR(_xlfn.XLOOKUP($A207,Input_Raw!$A:$A,Input_Raw!$GL:$GL),"")</f>
        <v/>
      </c>
      <c r="W207" s="247" t="str">
        <f t="shared" si="22"/>
        <v/>
      </c>
      <c r="X207" s="239" t="str">
        <f>IFERROR(_xlfn.XLOOKUP($A207,Input_Raw!$A:$A,Input_Raw!$EN:$EN),"")</f>
        <v/>
      </c>
      <c r="Y207" s="239" t="str">
        <f>IFERROR(_xlfn.XLOOKUP($A207,Input_Raw!$A:$A,Input_Raw!GE:GE),"")</f>
        <v/>
      </c>
      <c r="Z207" s="239"/>
      <c r="AA207" s="239" t="str">
        <f>IFERROR(_xlfn.XLOOKUP($A207,Input_Raw!$A:$A,Input_Raw!$GF:$GF),"")</f>
        <v/>
      </c>
      <c r="AB207" s="239" t="str">
        <f>IFERROR(_xlfn.XLOOKUP($A207,Input_Raw!$A:$A,Input_Raw!GG:GG),"")</f>
        <v/>
      </c>
      <c r="AC207" s="248">
        <f>IFERROR(_xlfn.XLOOKUP($D207,'Modelling New'!$D:$D,'Modelling New'!P:P),"")</f>
        <v>5.3935483870967742</v>
      </c>
      <c r="AD207" s="239">
        <f>IFERROR(_xlfn.XLOOKUP($D207,'Modelling New'!$D:$D,'Modelling New'!$T:$T)*1000,"")</f>
        <v>1057304.7436217607</v>
      </c>
      <c r="AE207" s="249">
        <f>IFERROR(_xlfn.XLOOKUP($D207,'Modelling New'!$D:$D,'Modelling New'!$O:$O),"")</f>
        <v>0.82976246303320378</v>
      </c>
      <c r="AF207" s="249">
        <f>IFERROR(_xlfn.XLOOKUP($D207,'Modelling New'!$D:$D,'Modelling New'!W:W),"")</f>
        <v>0.18647349975692426</v>
      </c>
      <c r="AG207" s="249">
        <f>IFERROR(_xlfn.XLOOKUP($D207,'Modelling New'!$D:$D,'Modelling New'!$AE:$AE),"")</f>
        <v>0.995</v>
      </c>
      <c r="AH207" s="249">
        <f>IFERROR(_xlfn.XLOOKUP($D207,'Modelling New'!$D:$D,'Modelling New'!$AF:$AF),"")</f>
        <v>0.995</v>
      </c>
      <c r="AI207" s="240"/>
      <c r="AJ207" s="240"/>
      <c r="AK207" s="240"/>
      <c r="AL207" s="240"/>
      <c r="AM207" s="240"/>
      <c r="AN207" s="250"/>
      <c r="AO207" s="247"/>
      <c r="AP207" s="247"/>
      <c r="AQ207" s="247"/>
      <c r="AR207" s="239">
        <f>_xlfn.XLOOKUP($D207,'Modelling New'!$D:$D,'Modelling New'!$N:$N)</f>
        <v>236.25000000000003</v>
      </c>
      <c r="AS207" s="239" t="str">
        <f t="shared" si="23"/>
        <v/>
      </c>
    </row>
    <row r="208" spans="1:45">
      <c r="A208" s="238">
        <f t="shared" si="24"/>
        <v>45951</v>
      </c>
      <c r="B208" s="239">
        <f>YEAR(Daily_KPI[[#This Row],[Date]])+IF(MONTH(Daily_KPI[[#This Row],[Date]])&gt;=4,1,0)</f>
        <v>2026</v>
      </c>
      <c r="C208" s="240">
        <f>YEAR(Daily_KPI[[#This Row],[Date]])</f>
        <v>2025</v>
      </c>
      <c r="D208" s="241">
        <f>Daily_KPI[[#This Row],[Date]]-DAY(Daily_KPI[[#This Row],[Date]])+1</f>
        <v>45931</v>
      </c>
      <c r="E208" s="240">
        <f t="shared" si="20"/>
        <v>31</v>
      </c>
      <c r="F208" s="242" t="str">
        <f>IFERROR(_xlfn.XLOOKUP($A208,Input_Raw!$A:$A,Input_Raw!$GD:$GD),"")</f>
        <v/>
      </c>
      <c r="G208" s="243" t="str">
        <f>IFERROR(_xlfn.XLOOKUP($A208,Input_Raw!$A:$A,Input_Raw!EQ:EQ),"")</f>
        <v/>
      </c>
      <c r="H208" s="243" t="str">
        <f>IFERROR(_xlfn.XLOOKUP($A208,Input_Raw!$A:$A,Input_Raw!ER:ER),"")</f>
        <v/>
      </c>
      <c r="I208" s="243" t="str">
        <f>IFERROR(_xlfn.XLOOKUP($A208,Input_Raw!$A:$A,Input_Raw!EO:EO),"")</f>
        <v/>
      </c>
      <c r="J208" s="243" t="str">
        <f>IFERROR(_xlfn.XLOOKUP($A208,Input_Raw!$A:$A,Input_Raw!EP:EP),"")</f>
        <v/>
      </c>
      <c r="K208" s="243" t="str">
        <f>IFERROR(_xlfn.XLOOKUP($A208,Input_Raw!$A:$A,Input_Raw!$DR:$DR),"")</f>
        <v/>
      </c>
      <c r="L208" s="243" t="str">
        <f>IFERROR(_xlfn.XLOOKUP($A208,Input_Raw!$A:$A,Input_Raw!$DT:$DT),"")</f>
        <v/>
      </c>
      <c r="M208" s="243" t="str">
        <f>IFERROR(_xlfn.XLOOKUP($A208,Input_Raw!$A:$A,Input_Raw!$DZ:$DZ),"")</f>
        <v/>
      </c>
      <c r="N208" s="243" t="str">
        <f>IFERROR(_xlfn.XLOOKUP($A208,Input_Raw!$A:$A,Input_Raw!$EB:$EB),"")</f>
        <v/>
      </c>
      <c r="O208" s="244" t="str">
        <f>IFERROR(1-SUMIF(Plant_BD!$B:$B,$A208,Plant_BD!$AL:$AL)/($AA208+SUMIF(Plant_BD!$B:$B,$A208,Plant_BD!$AL:$AL)),"")</f>
        <v/>
      </c>
      <c r="P208" s="244"/>
      <c r="Q208" s="245"/>
      <c r="R208" s="244" t="str">
        <f>IFERROR(1-SUMIF(Grid_BD!$B:$B,$A208,Grid_BD!$W:$W)/($AA208+SUMIF(Grid_BD!$B:$B,$A208,Grid_BD!$W:$W)),"")</f>
        <v/>
      </c>
      <c r="S208" s="240"/>
      <c r="T208" s="245"/>
      <c r="U208" s="246" t="str">
        <f t="shared" si="21"/>
        <v/>
      </c>
      <c r="V208" s="246" t="str">
        <f>IFERROR(_xlfn.XLOOKUP($A208,Input_Raw!$A:$A,Input_Raw!$GL:$GL),"")</f>
        <v/>
      </c>
      <c r="W208" s="247" t="str">
        <f t="shared" si="22"/>
        <v/>
      </c>
      <c r="X208" s="239" t="str">
        <f>IFERROR(_xlfn.XLOOKUP($A208,Input_Raw!$A:$A,Input_Raw!$EN:$EN),"")</f>
        <v/>
      </c>
      <c r="Y208" s="239" t="str">
        <f>IFERROR(_xlfn.XLOOKUP($A208,Input_Raw!$A:$A,Input_Raw!GE:GE),"")</f>
        <v/>
      </c>
      <c r="Z208" s="239"/>
      <c r="AA208" s="239" t="str">
        <f>IFERROR(_xlfn.XLOOKUP($A208,Input_Raw!$A:$A,Input_Raw!$GF:$GF),"")</f>
        <v/>
      </c>
      <c r="AB208" s="239" t="str">
        <f>IFERROR(_xlfn.XLOOKUP($A208,Input_Raw!$A:$A,Input_Raw!GG:GG),"")</f>
        <v/>
      </c>
      <c r="AC208" s="248">
        <f>IFERROR(_xlfn.XLOOKUP($D208,'Modelling New'!$D:$D,'Modelling New'!P:P),"")</f>
        <v>5.3935483870967742</v>
      </c>
      <c r="AD208" s="239">
        <f>IFERROR(_xlfn.XLOOKUP($D208,'Modelling New'!$D:$D,'Modelling New'!$T:$T)*1000,"")</f>
        <v>1057304.7436217607</v>
      </c>
      <c r="AE208" s="249">
        <f>IFERROR(_xlfn.XLOOKUP($D208,'Modelling New'!$D:$D,'Modelling New'!$O:$O),"")</f>
        <v>0.82976246303320378</v>
      </c>
      <c r="AF208" s="249">
        <f>IFERROR(_xlfn.XLOOKUP($D208,'Modelling New'!$D:$D,'Modelling New'!W:W),"")</f>
        <v>0.18647349975692426</v>
      </c>
      <c r="AG208" s="249">
        <f>IFERROR(_xlfn.XLOOKUP($D208,'Modelling New'!$D:$D,'Modelling New'!$AE:$AE),"")</f>
        <v>0.995</v>
      </c>
      <c r="AH208" s="249">
        <f>IFERROR(_xlfn.XLOOKUP($D208,'Modelling New'!$D:$D,'Modelling New'!$AF:$AF),"")</f>
        <v>0.995</v>
      </c>
      <c r="AI208" s="240"/>
      <c r="AJ208" s="240"/>
      <c r="AK208" s="240"/>
      <c r="AL208" s="240"/>
      <c r="AM208" s="240"/>
      <c r="AN208" s="250"/>
      <c r="AO208" s="247"/>
      <c r="AP208" s="247"/>
      <c r="AQ208" s="247"/>
      <c r="AR208" s="239">
        <f>_xlfn.XLOOKUP($D208,'Modelling New'!$D:$D,'Modelling New'!$N:$N)</f>
        <v>236.25000000000003</v>
      </c>
      <c r="AS208" s="239" t="str">
        <f t="shared" si="23"/>
        <v/>
      </c>
    </row>
    <row r="209" spans="1:45">
      <c r="A209" s="238">
        <f t="shared" si="24"/>
        <v>45952</v>
      </c>
      <c r="B209" s="239">
        <f>YEAR(Daily_KPI[[#This Row],[Date]])+IF(MONTH(Daily_KPI[[#This Row],[Date]])&gt;=4,1,0)</f>
        <v>2026</v>
      </c>
      <c r="C209" s="240">
        <f>YEAR(Daily_KPI[[#This Row],[Date]])</f>
        <v>2025</v>
      </c>
      <c r="D209" s="241">
        <f>Daily_KPI[[#This Row],[Date]]-DAY(Daily_KPI[[#This Row],[Date]])+1</f>
        <v>45931</v>
      </c>
      <c r="E209" s="240">
        <f t="shared" si="20"/>
        <v>31</v>
      </c>
      <c r="F209" s="242" t="str">
        <f>IFERROR(_xlfn.XLOOKUP($A209,Input_Raw!$A:$A,Input_Raw!$GD:$GD),"")</f>
        <v/>
      </c>
      <c r="G209" s="243" t="str">
        <f>IFERROR(_xlfn.XLOOKUP($A209,Input_Raw!$A:$A,Input_Raw!EQ:EQ),"")</f>
        <v/>
      </c>
      <c r="H209" s="243" t="str">
        <f>IFERROR(_xlfn.XLOOKUP($A209,Input_Raw!$A:$A,Input_Raw!ER:ER),"")</f>
        <v/>
      </c>
      <c r="I209" s="243" t="str">
        <f>IFERROR(_xlfn.XLOOKUP($A209,Input_Raw!$A:$A,Input_Raw!EO:EO),"")</f>
        <v/>
      </c>
      <c r="J209" s="243" t="str">
        <f>IFERROR(_xlfn.XLOOKUP($A209,Input_Raw!$A:$A,Input_Raw!EP:EP),"")</f>
        <v/>
      </c>
      <c r="K209" s="243" t="str">
        <f>IFERROR(_xlfn.XLOOKUP($A209,Input_Raw!$A:$A,Input_Raw!$DR:$DR),"")</f>
        <v/>
      </c>
      <c r="L209" s="243" t="str">
        <f>IFERROR(_xlfn.XLOOKUP($A209,Input_Raw!$A:$A,Input_Raw!$DT:$DT),"")</f>
        <v/>
      </c>
      <c r="M209" s="243" t="str">
        <f>IFERROR(_xlfn.XLOOKUP($A209,Input_Raw!$A:$A,Input_Raw!$DZ:$DZ),"")</f>
        <v/>
      </c>
      <c r="N209" s="243" t="str">
        <f>IFERROR(_xlfn.XLOOKUP($A209,Input_Raw!$A:$A,Input_Raw!$EB:$EB),"")</f>
        <v/>
      </c>
      <c r="O209" s="244" t="str">
        <f>IFERROR(1-SUMIF(Plant_BD!$B:$B,$A209,Plant_BD!$AL:$AL)/($AA209+SUMIF(Plant_BD!$B:$B,$A209,Plant_BD!$AL:$AL)),"")</f>
        <v/>
      </c>
      <c r="P209" s="244"/>
      <c r="Q209" s="245"/>
      <c r="R209" s="244" t="str">
        <f>IFERROR(1-SUMIF(Grid_BD!$B:$B,$A209,Grid_BD!$W:$W)/($AA209+SUMIF(Grid_BD!$B:$B,$A209,Grid_BD!$W:$W)),"")</f>
        <v/>
      </c>
      <c r="S209" s="240"/>
      <c r="T209" s="245"/>
      <c r="U209" s="246" t="str">
        <f t="shared" si="21"/>
        <v/>
      </c>
      <c r="V209" s="246" t="str">
        <f>IFERROR(_xlfn.XLOOKUP($A209,Input_Raw!$A:$A,Input_Raw!$GL:$GL),"")</f>
        <v/>
      </c>
      <c r="W209" s="247" t="str">
        <f t="shared" si="22"/>
        <v/>
      </c>
      <c r="X209" s="239" t="str">
        <f>IFERROR(_xlfn.XLOOKUP($A209,Input_Raw!$A:$A,Input_Raw!$EN:$EN),"")</f>
        <v/>
      </c>
      <c r="Y209" s="239" t="str">
        <f>IFERROR(_xlfn.XLOOKUP($A209,Input_Raw!$A:$A,Input_Raw!GE:GE),"")</f>
        <v/>
      </c>
      <c r="Z209" s="239"/>
      <c r="AA209" s="239" t="str">
        <f>IFERROR(_xlfn.XLOOKUP($A209,Input_Raw!$A:$A,Input_Raw!$GF:$GF),"")</f>
        <v/>
      </c>
      <c r="AB209" s="239" t="str">
        <f>IFERROR(_xlfn.XLOOKUP($A209,Input_Raw!$A:$A,Input_Raw!GG:GG),"")</f>
        <v/>
      </c>
      <c r="AC209" s="248">
        <f>IFERROR(_xlfn.XLOOKUP($D209,'Modelling New'!$D:$D,'Modelling New'!P:P),"")</f>
        <v>5.3935483870967742</v>
      </c>
      <c r="AD209" s="239">
        <f>IFERROR(_xlfn.XLOOKUP($D209,'Modelling New'!$D:$D,'Modelling New'!$T:$T)*1000,"")</f>
        <v>1057304.7436217607</v>
      </c>
      <c r="AE209" s="249">
        <f>IFERROR(_xlfn.XLOOKUP($D209,'Modelling New'!$D:$D,'Modelling New'!$O:$O),"")</f>
        <v>0.82976246303320378</v>
      </c>
      <c r="AF209" s="249">
        <f>IFERROR(_xlfn.XLOOKUP($D209,'Modelling New'!$D:$D,'Modelling New'!W:W),"")</f>
        <v>0.18647349975692426</v>
      </c>
      <c r="AG209" s="249">
        <f>IFERROR(_xlfn.XLOOKUP($D209,'Modelling New'!$D:$D,'Modelling New'!$AE:$AE),"")</f>
        <v>0.995</v>
      </c>
      <c r="AH209" s="249">
        <f>IFERROR(_xlfn.XLOOKUP($D209,'Modelling New'!$D:$D,'Modelling New'!$AF:$AF),"")</f>
        <v>0.995</v>
      </c>
      <c r="AI209" s="240"/>
      <c r="AJ209" s="240"/>
      <c r="AK209" s="240"/>
      <c r="AL209" s="240"/>
      <c r="AM209" s="240"/>
      <c r="AN209" s="250"/>
      <c r="AO209" s="247"/>
      <c r="AP209" s="247"/>
      <c r="AQ209" s="247"/>
      <c r="AR209" s="239">
        <f>_xlfn.XLOOKUP($D209,'Modelling New'!$D:$D,'Modelling New'!$N:$N)</f>
        <v>236.25000000000003</v>
      </c>
      <c r="AS209" s="239" t="str">
        <f t="shared" si="23"/>
        <v/>
      </c>
    </row>
    <row r="210" spans="1:45">
      <c r="A210" s="238">
        <f t="shared" si="24"/>
        <v>45953</v>
      </c>
      <c r="B210" s="239">
        <f>YEAR(Daily_KPI[[#This Row],[Date]])+IF(MONTH(Daily_KPI[[#This Row],[Date]])&gt;=4,1,0)</f>
        <v>2026</v>
      </c>
      <c r="C210" s="240">
        <f>YEAR(Daily_KPI[[#This Row],[Date]])</f>
        <v>2025</v>
      </c>
      <c r="D210" s="241">
        <f>Daily_KPI[[#This Row],[Date]]-DAY(Daily_KPI[[#This Row],[Date]])+1</f>
        <v>45931</v>
      </c>
      <c r="E210" s="240">
        <f t="shared" si="20"/>
        <v>31</v>
      </c>
      <c r="F210" s="242" t="str">
        <f>IFERROR(_xlfn.XLOOKUP($A210,Input_Raw!$A:$A,Input_Raw!$GD:$GD),"")</f>
        <v/>
      </c>
      <c r="G210" s="243" t="str">
        <f>IFERROR(_xlfn.XLOOKUP($A210,Input_Raw!$A:$A,Input_Raw!EQ:EQ),"")</f>
        <v/>
      </c>
      <c r="H210" s="243" t="str">
        <f>IFERROR(_xlfn.XLOOKUP($A210,Input_Raw!$A:$A,Input_Raw!ER:ER),"")</f>
        <v/>
      </c>
      <c r="I210" s="243" t="str">
        <f>IFERROR(_xlfn.XLOOKUP($A210,Input_Raw!$A:$A,Input_Raw!EO:EO),"")</f>
        <v/>
      </c>
      <c r="J210" s="243" t="str">
        <f>IFERROR(_xlfn.XLOOKUP($A210,Input_Raw!$A:$A,Input_Raw!EP:EP),"")</f>
        <v/>
      </c>
      <c r="K210" s="243" t="str">
        <f>IFERROR(_xlfn.XLOOKUP($A210,Input_Raw!$A:$A,Input_Raw!$DR:$DR),"")</f>
        <v/>
      </c>
      <c r="L210" s="243" t="str">
        <f>IFERROR(_xlfn.XLOOKUP($A210,Input_Raw!$A:$A,Input_Raw!$DT:$DT),"")</f>
        <v/>
      </c>
      <c r="M210" s="243" t="str">
        <f>IFERROR(_xlfn.XLOOKUP($A210,Input_Raw!$A:$A,Input_Raw!$DZ:$DZ),"")</f>
        <v/>
      </c>
      <c r="N210" s="243" t="str">
        <f>IFERROR(_xlfn.XLOOKUP($A210,Input_Raw!$A:$A,Input_Raw!$EB:$EB),"")</f>
        <v/>
      </c>
      <c r="O210" s="244" t="str">
        <f>IFERROR(1-SUMIF(Plant_BD!$B:$B,$A210,Plant_BD!$AL:$AL)/($AA210+SUMIF(Plant_BD!$B:$B,$A210,Plant_BD!$AL:$AL)),"")</f>
        <v/>
      </c>
      <c r="P210" s="244"/>
      <c r="Q210" s="245"/>
      <c r="R210" s="244" t="str">
        <f>IFERROR(1-SUMIF(Grid_BD!$B:$B,$A210,Grid_BD!$W:$W)/($AA210+SUMIF(Grid_BD!$B:$B,$A210,Grid_BD!$W:$W)),"")</f>
        <v/>
      </c>
      <c r="S210" s="240"/>
      <c r="T210" s="245"/>
      <c r="U210" s="246" t="str">
        <f t="shared" si="21"/>
        <v/>
      </c>
      <c r="V210" s="246" t="str">
        <f>IFERROR(_xlfn.XLOOKUP($A210,Input_Raw!$A:$A,Input_Raw!$GL:$GL),"")</f>
        <v/>
      </c>
      <c r="W210" s="247" t="str">
        <f t="shared" si="22"/>
        <v/>
      </c>
      <c r="X210" s="239" t="str">
        <f>IFERROR(_xlfn.XLOOKUP($A210,Input_Raw!$A:$A,Input_Raw!$EN:$EN),"")</f>
        <v/>
      </c>
      <c r="Y210" s="239" t="str">
        <f>IFERROR(_xlfn.XLOOKUP($A210,Input_Raw!$A:$A,Input_Raw!GE:GE),"")</f>
        <v/>
      </c>
      <c r="Z210" s="239"/>
      <c r="AA210" s="239" t="str">
        <f>IFERROR(_xlfn.XLOOKUP($A210,Input_Raw!$A:$A,Input_Raw!$GF:$GF),"")</f>
        <v/>
      </c>
      <c r="AB210" s="239" t="str">
        <f>IFERROR(_xlfn.XLOOKUP($A210,Input_Raw!$A:$A,Input_Raw!GG:GG),"")</f>
        <v/>
      </c>
      <c r="AC210" s="248">
        <f>IFERROR(_xlfn.XLOOKUP($D210,'Modelling New'!$D:$D,'Modelling New'!P:P),"")</f>
        <v>5.3935483870967742</v>
      </c>
      <c r="AD210" s="239">
        <f>IFERROR(_xlfn.XLOOKUP($D210,'Modelling New'!$D:$D,'Modelling New'!$T:$T)*1000,"")</f>
        <v>1057304.7436217607</v>
      </c>
      <c r="AE210" s="249">
        <f>IFERROR(_xlfn.XLOOKUP($D210,'Modelling New'!$D:$D,'Modelling New'!$O:$O),"")</f>
        <v>0.82976246303320378</v>
      </c>
      <c r="AF210" s="249">
        <f>IFERROR(_xlfn.XLOOKUP($D210,'Modelling New'!$D:$D,'Modelling New'!W:W),"")</f>
        <v>0.18647349975692426</v>
      </c>
      <c r="AG210" s="249">
        <f>IFERROR(_xlfn.XLOOKUP($D210,'Modelling New'!$D:$D,'Modelling New'!$AE:$AE),"")</f>
        <v>0.995</v>
      </c>
      <c r="AH210" s="249">
        <f>IFERROR(_xlfn.XLOOKUP($D210,'Modelling New'!$D:$D,'Modelling New'!$AF:$AF),"")</f>
        <v>0.995</v>
      </c>
      <c r="AI210" s="240"/>
      <c r="AJ210" s="240"/>
      <c r="AK210" s="240"/>
      <c r="AL210" s="240"/>
      <c r="AM210" s="240"/>
      <c r="AN210" s="250"/>
      <c r="AO210" s="247"/>
      <c r="AP210" s="247"/>
      <c r="AQ210" s="247"/>
      <c r="AR210" s="239">
        <f>_xlfn.XLOOKUP($D210,'Modelling New'!$D:$D,'Modelling New'!$N:$N)</f>
        <v>236.25000000000003</v>
      </c>
      <c r="AS210" s="239" t="str">
        <f t="shared" si="23"/>
        <v/>
      </c>
    </row>
    <row r="211" spans="1:45">
      <c r="A211" s="238">
        <f t="shared" si="24"/>
        <v>45954</v>
      </c>
      <c r="B211" s="239">
        <f>YEAR(Daily_KPI[[#This Row],[Date]])+IF(MONTH(Daily_KPI[[#This Row],[Date]])&gt;=4,1,0)</f>
        <v>2026</v>
      </c>
      <c r="C211" s="240">
        <f>YEAR(Daily_KPI[[#This Row],[Date]])</f>
        <v>2025</v>
      </c>
      <c r="D211" s="241">
        <f>Daily_KPI[[#This Row],[Date]]-DAY(Daily_KPI[[#This Row],[Date]])+1</f>
        <v>45931</v>
      </c>
      <c r="E211" s="240">
        <f t="shared" si="20"/>
        <v>31</v>
      </c>
      <c r="F211" s="242" t="str">
        <f>IFERROR(_xlfn.XLOOKUP($A211,Input_Raw!$A:$A,Input_Raw!$GD:$GD),"")</f>
        <v/>
      </c>
      <c r="G211" s="243" t="str">
        <f>IFERROR(_xlfn.XLOOKUP($A211,Input_Raw!$A:$A,Input_Raw!EQ:EQ),"")</f>
        <v/>
      </c>
      <c r="H211" s="243" t="str">
        <f>IFERROR(_xlfn.XLOOKUP($A211,Input_Raw!$A:$A,Input_Raw!ER:ER),"")</f>
        <v/>
      </c>
      <c r="I211" s="243" t="str">
        <f>IFERROR(_xlfn.XLOOKUP($A211,Input_Raw!$A:$A,Input_Raw!EO:EO),"")</f>
        <v/>
      </c>
      <c r="J211" s="243" t="str">
        <f>IFERROR(_xlfn.XLOOKUP($A211,Input_Raw!$A:$A,Input_Raw!EP:EP),"")</f>
        <v/>
      </c>
      <c r="K211" s="243" t="str">
        <f>IFERROR(_xlfn.XLOOKUP($A211,Input_Raw!$A:$A,Input_Raw!$DR:$DR),"")</f>
        <v/>
      </c>
      <c r="L211" s="243" t="str">
        <f>IFERROR(_xlfn.XLOOKUP($A211,Input_Raw!$A:$A,Input_Raw!$DT:$DT),"")</f>
        <v/>
      </c>
      <c r="M211" s="243" t="str">
        <f>IFERROR(_xlfn.XLOOKUP($A211,Input_Raw!$A:$A,Input_Raw!$DZ:$DZ),"")</f>
        <v/>
      </c>
      <c r="N211" s="243" t="str">
        <f>IFERROR(_xlfn.XLOOKUP($A211,Input_Raw!$A:$A,Input_Raw!$EB:$EB),"")</f>
        <v/>
      </c>
      <c r="O211" s="244" t="str">
        <f>IFERROR(1-SUMIF(Plant_BD!$B:$B,$A211,Plant_BD!$AL:$AL)/($AA211+SUMIF(Plant_BD!$B:$B,$A211,Plant_BD!$AL:$AL)),"")</f>
        <v/>
      </c>
      <c r="P211" s="244"/>
      <c r="Q211" s="245"/>
      <c r="R211" s="244" t="str">
        <f>IFERROR(1-SUMIF(Grid_BD!$B:$B,$A211,Grid_BD!$W:$W)/($AA211+SUMIF(Grid_BD!$B:$B,$A211,Grid_BD!$W:$W)),"")</f>
        <v/>
      </c>
      <c r="S211" s="240"/>
      <c r="T211" s="245"/>
      <c r="U211" s="246" t="str">
        <f t="shared" si="21"/>
        <v/>
      </c>
      <c r="V211" s="246" t="str">
        <f>IFERROR(_xlfn.XLOOKUP($A211,Input_Raw!$A:$A,Input_Raw!$GL:$GL),"")</f>
        <v/>
      </c>
      <c r="W211" s="247" t="str">
        <f t="shared" si="22"/>
        <v/>
      </c>
      <c r="X211" s="239" t="str">
        <f>IFERROR(_xlfn.XLOOKUP($A211,Input_Raw!$A:$A,Input_Raw!$EN:$EN),"")</f>
        <v/>
      </c>
      <c r="Y211" s="239" t="str">
        <f>IFERROR(_xlfn.XLOOKUP($A211,Input_Raw!$A:$A,Input_Raw!GE:GE),"")</f>
        <v/>
      </c>
      <c r="Z211" s="239"/>
      <c r="AA211" s="239" t="str">
        <f>IFERROR(_xlfn.XLOOKUP($A211,Input_Raw!$A:$A,Input_Raw!$GF:$GF),"")</f>
        <v/>
      </c>
      <c r="AB211" s="239" t="str">
        <f>IFERROR(_xlfn.XLOOKUP($A211,Input_Raw!$A:$A,Input_Raw!GG:GG),"")</f>
        <v/>
      </c>
      <c r="AC211" s="248">
        <f>IFERROR(_xlfn.XLOOKUP($D211,'Modelling New'!$D:$D,'Modelling New'!P:P),"")</f>
        <v>5.3935483870967742</v>
      </c>
      <c r="AD211" s="239">
        <f>IFERROR(_xlfn.XLOOKUP($D211,'Modelling New'!$D:$D,'Modelling New'!$T:$T)*1000,"")</f>
        <v>1057304.7436217607</v>
      </c>
      <c r="AE211" s="249">
        <f>IFERROR(_xlfn.XLOOKUP($D211,'Modelling New'!$D:$D,'Modelling New'!$O:$O),"")</f>
        <v>0.82976246303320378</v>
      </c>
      <c r="AF211" s="249">
        <f>IFERROR(_xlfn.XLOOKUP($D211,'Modelling New'!$D:$D,'Modelling New'!W:W),"")</f>
        <v>0.18647349975692426</v>
      </c>
      <c r="AG211" s="249">
        <f>IFERROR(_xlfn.XLOOKUP($D211,'Modelling New'!$D:$D,'Modelling New'!$AE:$AE),"")</f>
        <v>0.995</v>
      </c>
      <c r="AH211" s="249">
        <f>IFERROR(_xlfn.XLOOKUP($D211,'Modelling New'!$D:$D,'Modelling New'!$AF:$AF),"")</f>
        <v>0.995</v>
      </c>
      <c r="AI211" s="240"/>
      <c r="AJ211" s="240"/>
      <c r="AK211" s="240"/>
      <c r="AL211" s="240"/>
      <c r="AM211" s="240"/>
      <c r="AN211" s="250"/>
      <c r="AO211" s="247"/>
      <c r="AP211" s="247"/>
      <c r="AQ211" s="247"/>
      <c r="AR211" s="239">
        <f>_xlfn.XLOOKUP($D211,'Modelling New'!$D:$D,'Modelling New'!$N:$N)</f>
        <v>236.25000000000003</v>
      </c>
      <c r="AS211" s="239" t="str">
        <f t="shared" si="23"/>
        <v/>
      </c>
    </row>
    <row r="212" spans="1:45">
      <c r="A212" s="238">
        <f t="shared" si="24"/>
        <v>45955</v>
      </c>
      <c r="B212" s="239">
        <f>YEAR(Daily_KPI[[#This Row],[Date]])+IF(MONTH(Daily_KPI[[#This Row],[Date]])&gt;=4,1,0)</f>
        <v>2026</v>
      </c>
      <c r="C212" s="240">
        <f>YEAR(Daily_KPI[[#This Row],[Date]])</f>
        <v>2025</v>
      </c>
      <c r="D212" s="241">
        <f>Daily_KPI[[#This Row],[Date]]-DAY(Daily_KPI[[#This Row],[Date]])+1</f>
        <v>45931</v>
      </c>
      <c r="E212" s="240">
        <f t="shared" si="20"/>
        <v>31</v>
      </c>
      <c r="F212" s="242" t="str">
        <f>IFERROR(_xlfn.XLOOKUP($A212,Input_Raw!$A:$A,Input_Raw!$GD:$GD),"")</f>
        <v/>
      </c>
      <c r="G212" s="243" t="str">
        <f>IFERROR(_xlfn.XLOOKUP($A212,Input_Raw!$A:$A,Input_Raw!EQ:EQ),"")</f>
        <v/>
      </c>
      <c r="H212" s="243" t="str">
        <f>IFERROR(_xlfn.XLOOKUP($A212,Input_Raw!$A:$A,Input_Raw!ER:ER),"")</f>
        <v/>
      </c>
      <c r="I212" s="243" t="str">
        <f>IFERROR(_xlfn.XLOOKUP($A212,Input_Raw!$A:$A,Input_Raw!EO:EO),"")</f>
        <v/>
      </c>
      <c r="J212" s="243" t="str">
        <f>IFERROR(_xlfn.XLOOKUP($A212,Input_Raw!$A:$A,Input_Raw!EP:EP),"")</f>
        <v/>
      </c>
      <c r="K212" s="243" t="str">
        <f>IFERROR(_xlfn.XLOOKUP($A212,Input_Raw!$A:$A,Input_Raw!$DR:$DR),"")</f>
        <v/>
      </c>
      <c r="L212" s="243" t="str">
        <f>IFERROR(_xlfn.XLOOKUP($A212,Input_Raw!$A:$A,Input_Raw!$DT:$DT),"")</f>
        <v/>
      </c>
      <c r="M212" s="243" t="str">
        <f>IFERROR(_xlfn.XLOOKUP($A212,Input_Raw!$A:$A,Input_Raw!$DZ:$DZ),"")</f>
        <v/>
      </c>
      <c r="N212" s="243" t="str">
        <f>IFERROR(_xlfn.XLOOKUP($A212,Input_Raw!$A:$A,Input_Raw!$EB:$EB),"")</f>
        <v/>
      </c>
      <c r="O212" s="244" t="str">
        <f>IFERROR(1-SUMIF(Plant_BD!$B:$B,$A212,Plant_BD!$AL:$AL)/($AA212+SUMIF(Plant_BD!$B:$B,$A212,Plant_BD!$AL:$AL)),"")</f>
        <v/>
      </c>
      <c r="P212" s="244"/>
      <c r="Q212" s="245"/>
      <c r="R212" s="244" t="str">
        <f>IFERROR(1-SUMIF(Grid_BD!$B:$B,$A212,Grid_BD!$W:$W)/($AA212+SUMIF(Grid_BD!$B:$B,$A212,Grid_BD!$W:$W)),"")</f>
        <v/>
      </c>
      <c r="S212" s="240"/>
      <c r="T212" s="245"/>
      <c r="U212" s="246" t="str">
        <f t="shared" si="21"/>
        <v/>
      </c>
      <c r="V212" s="246" t="str">
        <f>IFERROR(_xlfn.XLOOKUP($A212,Input_Raw!$A:$A,Input_Raw!$GL:$GL),"")</f>
        <v/>
      </c>
      <c r="W212" s="247" t="str">
        <f t="shared" si="22"/>
        <v/>
      </c>
      <c r="X212" s="239" t="str">
        <f>IFERROR(_xlfn.XLOOKUP($A212,Input_Raw!$A:$A,Input_Raw!$EN:$EN),"")</f>
        <v/>
      </c>
      <c r="Y212" s="239" t="str">
        <f>IFERROR(_xlfn.XLOOKUP($A212,Input_Raw!$A:$A,Input_Raw!GE:GE),"")</f>
        <v/>
      </c>
      <c r="Z212" s="239"/>
      <c r="AA212" s="239" t="str">
        <f>IFERROR(_xlfn.XLOOKUP($A212,Input_Raw!$A:$A,Input_Raw!$GF:$GF),"")</f>
        <v/>
      </c>
      <c r="AB212" s="239" t="str">
        <f>IFERROR(_xlfn.XLOOKUP($A212,Input_Raw!$A:$A,Input_Raw!GG:GG),"")</f>
        <v/>
      </c>
      <c r="AC212" s="248">
        <f>IFERROR(_xlfn.XLOOKUP($D212,'Modelling New'!$D:$D,'Modelling New'!P:P),"")</f>
        <v>5.3935483870967742</v>
      </c>
      <c r="AD212" s="239">
        <f>IFERROR(_xlfn.XLOOKUP($D212,'Modelling New'!$D:$D,'Modelling New'!$T:$T)*1000,"")</f>
        <v>1057304.7436217607</v>
      </c>
      <c r="AE212" s="249">
        <f>IFERROR(_xlfn.XLOOKUP($D212,'Modelling New'!$D:$D,'Modelling New'!$O:$O),"")</f>
        <v>0.82976246303320378</v>
      </c>
      <c r="AF212" s="249">
        <f>IFERROR(_xlfn.XLOOKUP($D212,'Modelling New'!$D:$D,'Modelling New'!W:W),"")</f>
        <v>0.18647349975692426</v>
      </c>
      <c r="AG212" s="249">
        <f>IFERROR(_xlfn.XLOOKUP($D212,'Modelling New'!$D:$D,'Modelling New'!$AE:$AE),"")</f>
        <v>0.995</v>
      </c>
      <c r="AH212" s="249">
        <f>IFERROR(_xlfn.XLOOKUP($D212,'Modelling New'!$D:$D,'Modelling New'!$AF:$AF),"")</f>
        <v>0.995</v>
      </c>
      <c r="AI212" s="240"/>
      <c r="AJ212" s="240"/>
      <c r="AK212" s="240"/>
      <c r="AL212" s="240"/>
      <c r="AM212" s="240"/>
      <c r="AN212" s="250"/>
      <c r="AO212" s="247"/>
      <c r="AP212" s="247"/>
      <c r="AQ212" s="247"/>
      <c r="AR212" s="239">
        <f>_xlfn.XLOOKUP($D212,'Modelling New'!$D:$D,'Modelling New'!$N:$N)</f>
        <v>236.25000000000003</v>
      </c>
      <c r="AS212" s="239" t="str">
        <f t="shared" si="23"/>
        <v/>
      </c>
    </row>
    <row r="213" spans="1:45">
      <c r="A213" s="238">
        <f t="shared" si="24"/>
        <v>45956</v>
      </c>
      <c r="B213" s="239">
        <f>YEAR(Daily_KPI[[#This Row],[Date]])+IF(MONTH(Daily_KPI[[#This Row],[Date]])&gt;=4,1,0)</f>
        <v>2026</v>
      </c>
      <c r="C213" s="240">
        <f>YEAR(Daily_KPI[[#This Row],[Date]])</f>
        <v>2025</v>
      </c>
      <c r="D213" s="241">
        <f>Daily_KPI[[#This Row],[Date]]-DAY(Daily_KPI[[#This Row],[Date]])+1</f>
        <v>45931</v>
      </c>
      <c r="E213" s="240">
        <f t="shared" si="20"/>
        <v>31</v>
      </c>
      <c r="F213" s="242" t="str">
        <f>IFERROR(_xlfn.XLOOKUP($A213,Input_Raw!$A:$A,Input_Raw!$GD:$GD),"")</f>
        <v/>
      </c>
      <c r="G213" s="243" t="str">
        <f>IFERROR(_xlfn.XLOOKUP($A213,Input_Raw!$A:$A,Input_Raw!EQ:EQ),"")</f>
        <v/>
      </c>
      <c r="H213" s="243" t="str">
        <f>IFERROR(_xlfn.XLOOKUP($A213,Input_Raw!$A:$A,Input_Raw!ER:ER),"")</f>
        <v/>
      </c>
      <c r="I213" s="243" t="str">
        <f>IFERROR(_xlfn.XLOOKUP($A213,Input_Raw!$A:$A,Input_Raw!EO:EO),"")</f>
        <v/>
      </c>
      <c r="J213" s="243" t="str">
        <f>IFERROR(_xlfn.XLOOKUP($A213,Input_Raw!$A:$A,Input_Raw!EP:EP),"")</f>
        <v/>
      </c>
      <c r="K213" s="243" t="str">
        <f>IFERROR(_xlfn.XLOOKUP($A213,Input_Raw!$A:$A,Input_Raw!$DR:$DR),"")</f>
        <v/>
      </c>
      <c r="L213" s="243" t="str">
        <f>IFERROR(_xlfn.XLOOKUP($A213,Input_Raw!$A:$A,Input_Raw!$DT:$DT),"")</f>
        <v/>
      </c>
      <c r="M213" s="243" t="str">
        <f>IFERROR(_xlfn.XLOOKUP($A213,Input_Raw!$A:$A,Input_Raw!$DZ:$DZ),"")</f>
        <v/>
      </c>
      <c r="N213" s="243" t="str">
        <f>IFERROR(_xlfn.XLOOKUP($A213,Input_Raw!$A:$A,Input_Raw!$EB:$EB),"")</f>
        <v/>
      </c>
      <c r="O213" s="244" t="str">
        <f>IFERROR(1-SUMIF(Plant_BD!$B:$B,$A213,Plant_BD!$AL:$AL)/($AA213+SUMIF(Plant_BD!$B:$B,$A213,Plant_BD!$AL:$AL)),"")</f>
        <v/>
      </c>
      <c r="P213" s="244"/>
      <c r="Q213" s="245"/>
      <c r="R213" s="244" t="str">
        <f>IFERROR(1-SUMIF(Grid_BD!$B:$B,$A213,Grid_BD!$W:$W)/($AA213+SUMIF(Grid_BD!$B:$B,$A213,Grid_BD!$W:$W)),"")</f>
        <v/>
      </c>
      <c r="S213" s="240"/>
      <c r="T213" s="245"/>
      <c r="U213" s="246" t="str">
        <f t="shared" si="21"/>
        <v/>
      </c>
      <c r="V213" s="246" t="str">
        <f>IFERROR(_xlfn.XLOOKUP($A213,Input_Raw!$A:$A,Input_Raw!$GL:$GL),"")</f>
        <v/>
      </c>
      <c r="W213" s="247" t="str">
        <f t="shared" si="22"/>
        <v/>
      </c>
      <c r="X213" s="239" t="str">
        <f>IFERROR(_xlfn.XLOOKUP($A213,Input_Raw!$A:$A,Input_Raw!$EN:$EN),"")</f>
        <v/>
      </c>
      <c r="Y213" s="239" t="str">
        <f>IFERROR(_xlfn.XLOOKUP($A213,Input_Raw!$A:$A,Input_Raw!GE:GE),"")</f>
        <v/>
      </c>
      <c r="Z213" s="239"/>
      <c r="AA213" s="239" t="str">
        <f>IFERROR(_xlfn.XLOOKUP($A213,Input_Raw!$A:$A,Input_Raw!$GF:$GF),"")</f>
        <v/>
      </c>
      <c r="AB213" s="239" t="str">
        <f>IFERROR(_xlfn.XLOOKUP($A213,Input_Raw!$A:$A,Input_Raw!GG:GG),"")</f>
        <v/>
      </c>
      <c r="AC213" s="248">
        <f>IFERROR(_xlfn.XLOOKUP($D213,'Modelling New'!$D:$D,'Modelling New'!P:P),"")</f>
        <v>5.3935483870967742</v>
      </c>
      <c r="AD213" s="239">
        <f>IFERROR(_xlfn.XLOOKUP($D213,'Modelling New'!$D:$D,'Modelling New'!$T:$T)*1000,"")</f>
        <v>1057304.7436217607</v>
      </c>
      <c r="AE213" s="249">
        <f>IFERROR(_xlfn.XLOOKUP($D213,'Modelling New'!$D:$D,'Modelling New'!$O:$O),"")</f>
        <v>0.82976246303320378</v>
      </c>
      <c r="AF213" s="249">
        <f>IFERROR(_xlfn.XLOOKUP($D213,'Modelling New'!$D:$D,'Modelling New'!W:W),"")</f>
        <v>0.18647349975692426</v>
      </c>
      <c r="AG213" s="249">
        <f>IFERROR(_xlfn.XLOOKUP($D213,'Modelling New'!$D:$D,'Modelling New'!$AE:$AE),"")</f>
        <v>0.995</v>
      </c>
      <c r="AH213" s="249">
        <f>IFERROR(_xlfn.XLOOKUP($D213,'Modelling New'!$D:$D,'Modelling New'!$AF:$AF),"")</f>
        <v>0.995</v>
      </c>
      <c r="AI213" s="240"/>
      <c r="AJ213" s="240"/>
      <c r="AK213" s="240"/>
      <c r="AL213" s="240"/>
      <c r="AM213" s="240"/>
      <c r="AN213" s="250"/>
      <c r="AO213" s="247"/>
      <c r="AP213" s="247"/>
      <c r="AQ213" s="247"/>
      <c r="AR213" s="239">
        <f>_xlfn.XLOOKUP($D213,'Modelling New'!$D:$D,'Modelling New'!$N:$N)</f>
        <v>236.25000000000003</v>
      </c>
      <c r="AS213" s="239" t="str">
        <f t="shared" si="23"/>
        <v/>
      </c>
    </row>
    <row r="214" spans="1:45">
      <c r="A214" s="238">
        <f t="shared" si="24"/>
        <v>45957</v>
      </c>
      <c r="B214" s="239">
        <f>YEAR(Daily_KPI[[#This Row],[Date]])+IF(MONTH(Daily_KPI[[#This Row],[Date]])&gt;=4,1,0)</f>
        <v>2026</v>
      </c>
      <c r="C214" s="240">
        <f>YEAR(Daily_KPI[[#This Row],[Date]])</f>
        <v>2025</v>
      </c>
      <c r="D214" s="241">
        <f>Daily_KPI[[#This Row],[Date]]-DAY(Daily_KPI[[#This Row],[Date]])+1</f>
        <v>45931</v>
      </c>
      <c r="E214" s="240">
        <f t="shared" si="20"/>
        <v>31</v>
      </c>
      <c r="F214" s="242" t="str">
        <f>IFERROR(_xlfn.XLOOKUP($A214,Input_Raw!$A:$A,Input_Raw!$GD:$GD),"")</f>
        <v/>
      </c>
      <c r="G214" s="243" t="str">
        <f>IFERROR(_xlfn.XLOOKUP($A214,Input_Raw!$A:$A,Input_Raw!EQ:EQ),"")</f>
        <v/>
      </c>
      <c r="H214" s="243" t="str">
        <f>IFERROR(_xlfn.XLOOKUP($A214,Input_Raw!$A:$A,Input_Raw!ER:ER),"")</f>
        <v/>
      </c>
      <c r="I214" s="243" t="str">
        <f>IFERROR(_xlfn.XLOOKUP($A214,Input_Raw!$A:$A,Input_Raw!EO:EO),"")</f>
        <v/>
      </c>
      <c r="J214" s="243" t="str">
        <f>IFERROR(_xlfn.XLOOKUP($A214,Input_Raw!$A:$A,Input_Raw!EP:EP),"")</f>
        <v/>
      </c>
      <c r="K214" s="243" t="str">
        <f>IFERROR(_xlfn.XLOOKUP($A214,Input_Raw!$A:$A,Input_Raw!$DR:$DR),"")</f>
        <v/>
      </c>
      <c r="L214" s="243" t="str">
        <f>IFERROR(_xlfn.XLOOKUP($A214,Input_Raw!$A:$A,Input_Raw!$DT:$DT),"")</f>
        <v/>
      </c>
      <c r="M214" s="243" t="str">
        <f>IFERROR(_xlfn.XLOOKUP($A214,Input_Raw!$A:$A,Input_Raw!$DZ:$DZ),"")</f>
        <v/>
      </c>
      <c r="N214" s="243" t="str">
        <f>IFERROR(_xlfn.XLOOKUP($A214,Input_Raw!$A:$A,Input_Raw!$EB:$EB),"")</f>
        <v/>
      </c>
      <c r="O214" s="244" t="str">
        <f>IFERROR(1-SUMIF(Plant_BD!$B:$B,$A214,Plant_BD!$AL:$AL)/($AA214+SUMIF(Plant_BD!$B:$B,$A214,Plant_BD!$AL:$AL)),"")</f>
        <v/>
      </c>
      <c r="P214" s="244"/>
      <c r="Q214" s="245"/>
      <c r="R214" s="244" t="str">
        <f>IFERROR(1-SUMIF(Grid_BD!$B:$B,$A214,Grid_BD!$W:$W)/($AA214+SUMIF(Grid_BD!$B:$B,$A214,Grid_BD!$W:$W)),"")</f>
        <v/>
      </c>
      <c r="S214" s="240"/>
      <c r="T214" s="245"/>
      <c r="U214" s="246" t="str">
        <f t="shared" si="21"/>
        <v/>
      </c>
      <c r="V214" s="246" t="str">
        <f>IFERROR(_xlfn.XLOOKUP($A214,Input_Raw!$A:$A,Input_Raw!$GL:$GL),"")</f>
        <v/>
      </c>
      <c r="W214" s="247" t="str">
        <f t="shared" si="22"/>
        <v/>
      </c>
      <c r="X214" s="239" t="str">
        <f>IFERROR(_xlfn.XLOOKUP($A214,Input_Raw!$A:$A,Input_Raw!$EN:$EN),"")</f>
        <v/>
      </c>
      <c r="Y214" s="239" t="str">
        <f>IFERROR(_xlfn.XLOOKUP($A214,Input_Raw!$A:$A,Input_Raw!GE:GE),"")</f>
        <v/>
      </c>
      <c r="Z214" s="239"/>
      <c r="AA214" s="239" t="str">
        <f>IFERROR(_xlfn.XLOOKUP($A214,Input_Raw!$A:$A,Input_Raw!$GF:$GF),"")</f>
        <v/>
      </c>
      <c r="AB214" s="239" t="str">
        <f>IFERROR(_xlfn.XLOOKUP($A214,Input_Raw!$A:$A,Input_Raw!GG:GG),"")</f>
        <v/>
      </c>
      <c r="AC214" s="248">
        <f>IFERROR(_xlfn.XLOOKUP($D214,'Modelling New'!$D:$D,'Modelling New'!P:P),"")</f>
        <v>5.3935483870967742</v>
      </c>
      <c r="AD214" s="239">
        <f>IFERROR(_xlfn.XLOOKUP($D214,'Modelling New'!$D:$D,'Modelling New'!$T:$T)*1000,"")</f>
        <v>1057304.7436217607</v>
      </c>
      <c r="AE214" s="249">
        <f>IFERROR(_xlfn.XLOOKUP($D214,'Modelling New'!$D:$D,'Modelling New'!$O:$O),"")</f>
        <v>0.82976246303320378</v>
      </c>
      <c r="AF214" s="249">
        <f>IFERROR(_xlfn.XLOOKUP($D214,'Modelling New'!$D:$D,'Modelling New'!W:W),"")</f>
        <v>0.18647349975692426</v>
      </c>
      <c r="AG214" s="249">
        <f>IFERROR(_xlfn.XLOOKUP($D214,'Modelling New'!$D:$D,'Modelling New'!$AE:$AE),"")</f>
        <v>0.995</v>
      </c>
      <c r="AH214" s="249">
        <f>IFERROR(_xlfn.XLOOKUP($D214,'Modelling New'!$D:$D,'Modelling New'!$AF:$AF),"")</f>
        <v>0.995</v>
      </c>
      <c r="AI214" s="240"/>
      <c r="AJ214" s="240"/>
      <c r="AK214" s="240"/>
      <c r="AL214" s="240"/>
      <c r="AM214" s="240"/>
      <c r="AN214" s="250"/>
      <c r="AO214" s="247"/>
      <c r="AP214" s="247"/>
      <c r="AQ214" s="247"/>
      <c r="AR214" s="239">
        <f>_xlfn.XLOOKUP($D214,'Modelling New'!$D:$D,'Modelling New'!$N:$N)</f>
        <v>236.25000000000003</v>
      </c>
      <c r="AS214" s="239" t="str">
        <f t="shared" si="23"/>
        <v/>
      </c>
    </row>
    <row r="215" spans="1:45">
      <c r="A215" s="238">
        <f t="shared" si="24"/>
        <v>45958</v>
      </c>
      <c r="B215" s="239">
        <f>YEAR(Daily_KPI[[#This Row],[Date]])+IF(MONTH(Daily_KPI[[#This Row],[Date]])&gt;=4,1,0)</f>
        <v>2026</v>
      </c>
      <c r="C215" s="240">
        <f>YEAR(Daily_KPI[[#This Row],[Date]])</f>
        <v>2025</v>
      </c>
      <c r="D215" s="241">
        <f>Daily_KPI[[#This Row],[Date]]-DAY(Daily_KPI[[#This Row],[Date]])+1</f>
        <v>45931</v>
      </c>
      <c r="E215" s="240">
        <f t="shared" si="20"/>
        <v>31</v>
      </c>
      <c r="F215" s="242" t="str">
        <f>IFERROR(_xlfn.XLOOKUP($A215,Input_Raw!$A:$A,Input_Raw!$GD:$GD),"")</f>
        <v/>
      </c>
      <c r="G215" s="243" t="str">
        <f>IFERROR(_xlfn.XLOOKUP($A215,Input_Raw!$A:$A,Input_Raw!EQ:EQ),"")</f>
        <v/>
      </c>
      <c r="H215" s="243" t="str">
        <f>IFERROR(_xlfn.XLOOKUP($A215,Input_Raw!$A:$A,Input_Raw!ER:ER),"")</f>
        <v/>
      </c>
      <c r="I215" s="243" t="str">
        <f>IFERROR(_xlfn.XLOOKUP($A215,Input_Raw!$A:$A,Input_Raw!EO:EO),"")</f>
        <v/>
      </c>
      <c r="J215" s="243" t="str">
        <f>IFERROR(_xlfn.XLOOKUP($A215,Input_Raw!$A:$A,Input_Raw!EP:EP),"")</f>
        <v/>
      </c>
      <c r="K215" s="243" t="str">
        <f>IFERROR(_xlfn.XLOOKUP($A215,Input_Raw!$A:$A,Input_Raw!$DR:$DR),"")</f>
        <v/>
      </c>
      <c r="L215" s="243" t="str">
        <f>IFERROR(_xlfn.XLOOKUP($A215,Input_Raw!$A:$A,Input_Raw!$DT:$DT),"")</f>
        <v/>
      </c>
      <c r="M215" s="243" t="str">
        <f>IFERROR(_xlfn.XLOOKUP($A215,Input_Raw!$A:$A,Input_Raw!$DZ:$DZ),"")</f>
        <v/>
      </c>
      <c r="N215" s="243" t="str">
        <f>IFERROR(_xlfn.XLOOKUP($A215,Input_Raw!$A:$A,Input_Raw!$EB:$EB),"")</f>
        <v/>
      </c>
      <c r="O215" s="244" t="str">
        <f>IFERROR(1-SUMIF(Plant_BD!$B:$B,$A215,Plant_BD!$AL:$AL)/($AA215+SUMIF(Plant_BD!$B:$B,$A215,Plant_BD!$AL:$AL)),"")</f>
        <v/>
      </c>
      <c r="P215" s="244"/>
      <c r="Q215" s="245"/>
      <c r="R215" s="244" t="str">
        <f>IFERROR(1-SUMIF(Grid_BD!$B:$B,$A215,Grid_BD!$W:$W)/($AA215+SUMIF(Grid_BD!$B:$B,$A215,Grid_BD!$W:$W)),"")</f>
        <v/>
      </c>
      <c r="S215" s="240"/>
      <c r="T215" s="245"/>
      <c r="U215" s="246" t="str">
        <f t="shared" si="21"/>
        <v/>
      </c>
      <c r="V215" s="246" t="str">
        <f>IFERROR(_xlfn.XLOOKUP($A215,Input_Raw!$A:$A,Input_Raw!$GL:$GL),"")</f>
        <v/>
      </c>
      <c r="W215" s="247" t="str">
        <f t="shared" si="22"/>
        <v/>
      </c>
      <c r="X215" s="239" t="str">
        <f>IFERROR(_xlfn.XLOOKUP($A215,Input_Raw!$A:$A,Input_Raw!$EN:$EN),"")</f>
        <v/>
      </c>
      <c r="Y215" s="239" t="str">
        <f>IFERROR(_xlfn.XLOOKUP($A215,Input_Raw!$A:$A,Input_Raw!GE:GE),"")</f>
        <v/>
      </c>
      <c r="Z215" s="239"/>
      <c r="AA215" s="239" t="str">
        <f>IFERROR(_xlfn.XLOOKUP($A215,Input_Raw!$A:$A,Input_Raw!$GF:$GF),"")</f>
        <v/>
      </c>
      <c r="AB215" s="239" t="str">
        <f>IFERROR(_xlfn.XLOOKUP($A215,Input_Raw!$A:$A,Input_Raw!GG:GG),"")</f>
        <v/>
      </c>
      <c r="AC215" s="248">
        <f>IFERROR(_xlfn.XLOOKUP($D215,'Modelling New'!$D:$D,'Modelling New'!P:P),"")</f>
        <v>5.3935483870967742</v>
      </c>
      <c r="AD215" s="239">
        <f>IFERROR(_xlfn.XLOOKUP($D215,'Modelling New'!$D:$D,'Modelling New'!$T:$T)*1000,"")</f>
        <v>1057304.7436217607</v>
      </c>
      <c r="AE215" s="249">
        <f>IFERROR(_xlfn.XLOOKUP($D215,'Modelling New'!$D:$D,'Modelling New'!$O:$O),"")</f>
        <v>0.82976246303320378</v>
      </c>
      <c r="AF215" s="249">
        <f>IFERROR(_xlfn.XLOOKUP($D215,'Modelling New'!$D:$D,'Modelling New'!W:W),"")</f>
        <v>0.18647349975692426</v>
      </c>
      <c r="AG215" s="249">
        <f>IFERROR(_xlfn.XLOOKUP($D215,'Modelling New'!$D:$D,'Modelling New'!$AE:$AE),"")</f>
        <v>0.995</v>
      </c>
      <c r="AH215" s="249">
        <f>IFERROR(_xlfn.XLOOKUP($D215,'Modelling New'!$D:$D,'Modelling New'!$AF:$AF),"")</f>
        <v>0.995</v>
      </c>
      <c r="AI215" s="240"/>
      <c r="AJ215" s="240"/>
      <c r="AK215" s="240"/>
      <c r="AL215" s="240"/>
      <c r="AM215" s="240"/>
      <c r="AN215" s="250"/>
      <c r="AO215" s="247"/>
      <c r="AP215" s="247"/>
      <c r="AQ215" s="247"/>
      <c r="AR215" s="239">
        <f>_xlfn.XLOOKUP($D215,'Modelling New'!$D:$D,'Modelling New'!$N:$N)</f>
        <v>236.25000000000003</v>
      </c>
      <c r="AS215" s="239" t="str">
        <f t="shared" si="23"/>
        <v/>
      </c>
    </row>
    <row r="216" spans="1:45">
      <c r="A216" s="238">
        <f t="shared" si="24"/>
        <v>45959</v>
      </c>
      <c r="B216" s="239">
        <f>YEAR(Daily_KPI[[#This Row],[Date]])+IF(MONTH(Daily_KPI[[#This Row],[Date]])&gt;=4,1,0)</f>
        <v>2026</v>
      </c>
      <c r="C216" s="240">
        <f>YEAR(Daily_KPI[[#This Row],[Date]])</f>
        <v>2025</v>
      </c>
      <c r="D216" s="241">
        <f>Daily_KPI[[#This Row],[Date]]-DAY(Daily_KPI[[#This Row],[Date]])+1</f>
        <v>45931</v>
      </c>
      <c r="E216" s="240">
        <f t="shared" si="20"/>
        <v>31</v>
      </c>
      <c r="F216" s="242" t="str">
        <f>IFERROR(_xlfn.XLOOKUP($A216,Input_Raw!$A:$A,Input_Raw!$GD:$GD),"")</f>
        <v/>
      </c>
      <c r="G216" s="243" t="str">
        <f>IFERROR(_xlfn.XLOOKUP($A216,Input_Raw!$A:$A,Input_Raw!EQ:EQ),"")</f>
        <v/>
      </c>
      <c r="H216" s="243" t="str">
        <f>IFERROR(_xlfn.XLOOKUP($A216,Input_Raw!$A:$A,Input_Raw!ER:ER),"")</f>
        <v/>
      </c>
      <c r="I216" s="243" t="str">
        <f>IFERROR(_xlfn.XLOOKUP($A216,Input_Raw!$A:$A,Input_Raw!EO:EO),"")</f>
        <v/>
      </c>
      <c r="J216" s="243" t="str">
        <f>IFERROR(_xlfn.XLOOKUP($A216,Input_Raw!$A:$A,Input_Raw!EP:EP),"")</f>
        <v/>
      </c>
      <c r="K216" s="243" t="str">
        <f>IFERROR(_xlfn.XLOOKUP($A216,Input_Raw!$A:$A,Input_Raw!$DR:$DR),"")</f>
        <v/>
      </c>
      <c r="L216" s="243" t="str">
        <f>IFERROR(_xlfn.XLOOKUP($A216,Input_Raw!$A:$A,Input_Raw!$DT:$DT),"")</f>
        <v/>
      </c>
      <c r="M216" s="243" t="str">
        <f>IFERROR(_xlfn.XLOOKUP($A216,Input_Raw!$A:$A,Input_Raw!$DZ:$DZ),"")</f>
        <v/>
      </c>
      <c r="N216" s="243" t="str">
        <f>IFERROR(_xlfn.XLOOKUP($A216,Input_Raw!$A:$A,Input_Raw!$EB:$EB),"")</f>
        <v/>
      </c>
      <c r="O216" s="244" t="str">
        <f>IFERROR(1-SUMIF(Plant_BD!$B:$B,$A216,Plant_BD!$AL:$AL)/($AA216+SUMIF(Plant_BD!$B:$B,$A216,Plant_BD!$AL:$AL)),"")</f>
        <v/>
      </c>
      <c r="P216" s="244"/>
      <c r="Q216" s="245"/>
      <c r="R216" s="244" t="str">
        <f>IFERROR(1-SUMIF(Grid_BD!$B:$B,$A216,Grid_BD!$W:$W)/($AA216+SUMIF(Grid_BD!$B:$B,$A216,Grid_BD!$W:$W)),"")</f>
        <v/>
      </c>
      <c r="S216" s="240"/>
      <c r="T216" s="245"/>
      <c r="U216" s="246" t="str">
        <f t="shared" si="21"/>
        <v/>
      </c>
      <c r="V216" s="246" t="str">
        <f>IFERROR(_xlfn.XLOOKUP($A216,Input_Raw!$A:$A,Input_Raw!$GL:$GL),"")</f>
        <v/>
      </c>
      <c r="W216" s="247" t="str">
        <f t="shared" si="22"/>
        <v/>
      </c>
      <c r="X216" s="239" t="str">
        <f>IFERROR(_xlfn.XLOOKUP($A216,Input_Raw!$A:$A,Input_Raw!$EN:$EN),"")</f>
        <v/>
      </c>
      <c r="Y216" s="239" t="str">
        <f>IFERROR(_xlfn.XLOOKUP($A216,Input_Raw!$A:$A,Input_Raw!GE:GE),"")</f>
        <v/>
      </c>
      <c r="Z216" s="239"/>
      <c r="AA216" s="239" t="str">
        <f>IFERROR(_xlfn.XLOOKUP($A216,Input_Raw!$A:$A,Input_Raw!$GF:$GF),"")</f>
        <v/>
      </c>
      <c r="AB216" s="239" t="str">
        <f>IFERROR(_xlfn.XLOOKUP($A216,Input_Raw!$A:$A,Input_Raw!GG:GG),"")</f>
        <v/>
      </c>
      <c r="AC216" s="248">
        <f>IFERROR(_xlfn.XLOOKUP($D216,'Modelling New'!$D:$D,'Modelling New'!P:P),"")</f>
        <v>5.3935483870967742</v>
      </c>
      <c r="AD216" s="239">
        <f>IFERROR(_xlfn.XLOOKUP($D216,'Modelling New'!$D:$D,'Modelling New'!$T:$T)*1000,"")</f>
        <v>1057304.7436217607</v>
      </c>
      <c r="AE216" s="249">
        <f>IFERROR(_xlfn.XLOOKUP($D216,'Modelling New'!$D:$D,'Modelling New'!$O:$O),"")</f>
        <v>0.82976246303320378</v>
      </c>
      <c r="AF216" s="249">
        <f>IFERROR(_xlfn.XLOOKUP($D216,'Modelling New'!$D:$D,'Modelling New'!W:W),"")</f>
        <v>0.18647349975692426</v>
      </c>
      <c r="AG216" s="249">
        <f>IFERROR(_xlfn.XLOOKUP($D216,'Modelling New'!$D:$D,'Modelling New'!$AE:$AE),"")</f>
        <v>0.995</v>
      </c>
      <c r="AH216" s="249">
        <f>IFERROR(_xlfn.XLOOKUP($D216,'Modelling New'!$D:$D,'Modelling New'!$AF:$AF),"")</f>
        <v>0.995</v>
      </c>
      <c r="AI216" s="240"/>
      <c r="AJ216" s="240"/>
      <c r="AK216" s="240"/>
      <c r="AL216" s="240"/>
      <c r="AM216" s="240"/>
      <c r="AN216" s="250"/>
      <c r="AO216" s="247"/>
      <c r="AP216" s="247"/>
      <c r="AQ216" s="247"/>
      <c r="AR216" s="239">
        <f>_xlfn.XLOOKUP($D216,'Modelling New'!$D:$D,'Modelling New'!$N:$N)</f>
        <v>236.25000000000003</v>
      </c>
      <c r="AS216" s="239" t="str">
        <f t="shared" si="23"/>
        <v/>
      </c>
    </row>
    <row r="217" spans="1:45">
      <c r="A217" s="238">
        <f t="shared" si="24"/>
        <v>45960</v>
      </c>
      <c r="B217" s="239">
        <f>YEAR(Daily_KPI[[#This Row],[Date]])+IF(MONTH(Daily_KPI[[#This Row],[Date]])&gt;=4,1,0)</f>
        <v>2026</v>
      </c>
      <c r="C217" s="240">
        <f>YEAR(Daily_KPI[[#This Row],[Date]])</f>
        <v>2025</v>
      </c>
      <c r="D217" s="241">
        <f>Daily_KPI[[#This Row],[Date]]-DAY(Daily_KPI[[#This Row],[Date]])+1</f>
        <v>45931</v>
      </c>
      <c r="E217" s="240">
        <f t="shared" si="20"/>
        <v>31</v>
      </c>
      <c r="F217" s="242" t="str">
        <f>IFERROR(_xlfn.XLOOKUP($A217,Input_Raw!$A:$A,Input_Raw!$GD:$GD),"")</f>
        <v/>
      </c>
      <c r="G217" s="243" t="str">
        <f>IFERROR(_xlfn.XLOOKUP($A217,Input_Raw!$A:$A,Input_Raw!EQ:EQ),"")</f>
        <v/>
      </c>
      <c r="H217" s="243" t="str">
        <f>IFERROR(_xlfn.XLOOKUP($A217,Input_Raw!$A:$A,Input_Raw!ER:ER),"")</f>
        <v/>
      </c>
      <c r="I217" s="243" t="str">
        <f>IFERROR(_xlfn.XLOOKUP($A217,Input_Raw!$A:$A,Input_Raw!EO:EO),"")</f>
        <v/>
      </c>
      <c r="J217" s="243" t="str">
        <f>IFERROR(_xlfn.XLOOKUP($A217,Input_Raw!$A:$A,Input_Raw!EP:EP),"")</f>
        <v/>
      </c>
      <c r="K217" s="243" t="str">
        <f>IFERROR(_xlfn.XLOOKUP($A217,Input_Raw!$A:$A,Input_Raw!$DR:$DR),"")</f>
        <v/>
      </c>
      <c r="L217" s="243" t="str">
        <f>IFERROR(_xlfn.XLOOKUP($A217,Input_Raw!$A:$A,Input_Raw!$DT:$DT),"")</f>
        <v/>
      </c>
      <c r="M217" s="243" t="str">
        <f>IFERROR(_xlfn.XLOOKUP($A217,Input_Raw!$A:$A,Input_Raw!$DZ:$DZ),"")</f>
        <v/>
      </c>
      <c r="N217" s="243" t="str">
        <f>IFERROR(_xlfn.XLOOKUP($A217,Input_Raw!$A:$A,Input_Raw!$EB:$EB),"")</f>
        <v/>
      </c>
      <c r="O217" s="244" t="str">
        <f>IFERROR(1-SUMIF(Plant_BD!$B:$B,$A217,Plant_BD!$AL:$AL)/($AA217+SUMIF(Plant_BD!$B:$B,$A217,Plant_BD!$AL:$AL)),"")</f>
        <v/>
      </c>
      <c r="P217" s="244"/>
      <c r="Q217" s="245"/>
      <c r="R217" s="244" t="str">
        <f>IFERROR(1-SUMIF(Grid_BD!$B:$B,$A217,Grid_BD!$W:$W)/($AA217+SUMIF(Grid_BD!$B:$B,$A217,Grid_BD!$W:$W)),"")</f>
        <v/>
      </c>
      <c r="S217" s="240"/>
      <c r="T217" s="245"/>
      <c r="U217" s="246" t="str">
        <f t="shared" si="21"/>
        <v/>
      </c>
      <c r="V217" s="246" t="str">
        <f>IFERROR(_xlfn.XLOOKUP($A217,Input_Raw!$A:$A,Input_Raw!$GL:$GL),"")</f>
        <v/>
      </c>
      <c r="W217" s="247" t="str">
        <f t="shared" si="22"/>
        <v/>
      </c>
      <c r="X217" s="239" t="str">
        <f>IFERROR(_xlfn.XLOOKUP($A217,Input_Raw!$A:$A,Input_Raw!$EN:$EN),"")</f>
        <v/>
      </c>
      <c r="Y217" s="239" t="str">
        <f>IFERROR(_xlfn.XLOOKUP($A217,Input_Raw!$A:$A,Input_Raw!GE:GE),"")</f>
        <v/>
      </c>
      <c r="Z217" s="239"/>
      <c r="AA217" s="239" t="str">
        <f>IFERROR(_xlfn.XLOOKUP($A217,Input_Raw!$A:$A,Input_Raw!$GF:$GF),"")</f>
        <v/>
      </c>
      <c r="AB217" s="239" t="str">
        <f>IFERROR(_xlfn.XLOOKUP($A217,Input_Raw!$A:$A,Input_Raw!GG:GG),"")</f>
        <v/>
      </c>
      <c r="AC217" s="248">
        <f>IFERROR(_xlfn.XLOOKUP($D217,'Modelling New'!$D:$D,'Modelling New'!P:P),"")</f>
        <v>5.3935483870967742</v>
      </c>
      <c r="AD217" s="239">
        <f>IFERROR(_xlfn.XLOOKUP($D217,'Modelling New'!$D:$D,'Modelling New'!$T:$T)*1000,"")</f>
        <v>1057304.7436217607</v>
      </c>
      <c r="AE217" s="249">
        <f>IFERROR(_xlfn.XLOOKUP($D217,'Modelling New'!$D:$D,'Modelling New'!$O:$O),"")</f>
        <v>0.82976246303320378</v>
      </c>
      <c r="AF217" s="249">
        <f>IFERROR(_xlfn.XLOOKUP($D217,'Modelling New'!$D:$D,'Modelling New'!W:W),"")</f>
        <v>0.18647349975692426</v>
      </c>
      <c r="AG217" s="249">
        <f>IFERROR(_xlfn.XLOOKUP($D217,'Modelling New'!$D:$D,'Modelling New'!$AE:$AE),"")</f>
        <v>0.995</v>
      </c>
      <c r="AH217" s="249">
        <f>IFERROR(_xlfn.XLOOKUP($D217,'Modelling New'!$D:$D,'Modelling New'!$AF:$AF),"")</f>
        <v>0.995</v>
      </c>
      <c r="AI217" s="240"/>
      <c r="AJ217" s="240"/>
      <c r="AK217" s="240"/>
      <c r="AL217" s="240"/>
      <c r="AM217" s="240"/>
      <c r="AN217" s="250"/>
      <c r="AO217" s="247"/>
      <c r="AP217" s="247"/>
      <c r="AQ217" s="247"/>
      <c r="AR217" s="239">
        <f>_xlfn.XLOOKUP($D217,'Modelling New'!$D:$D,'Modelling New'!$N:$N)</f>
        <v>236.25000000000003</v>
      </c>
      <c r="AS217" s="239" t="str">
        <f t="shared" si="23"/>
        <v/>
      </c>
    </row>
    <row r="218" spans="1:45">
      <c r="A218" s="238">
        <f t="shared" si="24"/>
        <v>45961</v>
      </c>
      <c r="B218" s="239">
        <f>YEAR(Daily_KPI[[#This Row],[Date]])+IF(MONTH(Daily_KPI[[#This Row],[Date]])&gt;=4,1,0)</f>
        <v>2026</v>
      </c>
      <c r="C218" s="240">
        <f>YEAR(Daily_KPI[[#This Row],[Date]])</f>
        <v>2025</v>
      </c>
      <c r="D218" s="241">
        <f>Daily_KPI[[#This Row],[Date]]-DAY(Daily_KPI[[#This Row],[Date]])+1</f>
        <v>45931</v>
      </c>
      <c r="E218" s="240">
        <f t="shared" si="20"/>
        <v>31</v>
      </c>
      <c r="F218" s="242" t="str">
        <f>IFERROR(_xlfn.XLOOKUP($A218,Input_Raw!$A:$A,Input_Raw!$GD:$GD),"")</f>
        <v/>
      </c>
      <c r="G218" s="243" t="str">
        <f>IFERROR(_xlfn.XLOOKUP($A218,Input_Raw!$A:$A,Input_Raw!EQ:EQ),"")</f>
        <v/>
      </c>
      <c r="H218" s="243" t="str">
        <f>IFERROR(_xlfn.XLOOKUP($A218,Input_Raw!$A:$A,Input_Raw!ER:ER),"")</f>
        <v/>
      </c>
      <c r="I218" s="243" t="str">
        <f>IFERROR(_xlfn.XLOOKUP($A218,Input_Raw!$A:$A,Input_Raw!EO:EO),"")</f>
        <v/>
      </c>
      <c r="J218" s="243" t="str">
        <f>IFERROR(_xlfn.XLOOKUP($A218,Input_Raw!$A:$A,Input_Raw!EP:EP),"")</f>
        <v/>
      </c>
      <c r="K218" s="243" t="str">
        <f>IFERROR(_xlfn.XLOOKUP($A218,Input_Raw!$A:$A,Input_Raw!$DR:$DR),"")</f>
        <v/>
      </c>
      <c r="L218" s="243" t="str">
        <f>IFERROR(_xlfn.XLOOKUP($A218,Input_Raw!$A:$A,Input_Raw!$DT:$DT),"")</f>
        <v/>
      </c>
      <c r="M218" s="243" t="str">
        <f>IFERROR(_xlfn.XLOOKUP($A218,Input_Raw!$A:$A,Input_Raw!$DZ:$DZ),"")</f>
        <v/>
      </c>
      <c r="N218" s="243" t="str">
        <f>IFERROR(_xlfn.XLOOKUP($A218,Input_Raw!$A:$A,Input_Raw!$EB:$EB),"")</f>
        <v/>
      </c>
      <c r="O218" s="244" t="str">
        <f>IFERROR(1-SUMIF(Plant_BD!$B:$B,$A218,Plant_BD!$AL:$AL)/($AA218+SUMIF(Plant_BD!$B:$B,$A218,Plant_BD!$AL:$AL)),"")</f>
        <v/>
      </c>
      <c r="P218" s="244"/>
      <c r="Q218" s="245"/>
      <c r="R218" s="244" t="str">
        <f>IFERROR(1-SUMIF(Grid_BD!$B:$B,$A218,Grid_BD!$W:$W)/($AA218+SUMIF(Grid_BD!$B:$B,$A218,Grid_BD!$W:$W)),"")</f>
        <v/>
      </c>
      <c r="S218" s="240"/>
      <c r="T218" s="245"/>
      <c r="U218" s="246" t="str">
        <f t="shared" si="21"/>
        <v/>
      </c>
      <c r="V218" s="246" t="str">
        <f>IFERROR(_xlfn.XLOOKUP($A218,Input_Raw!$A:$A,Input_Raw!$GL:$GL),"")</f>
        <v/>
      </c>
      <c r="W218" s="247" t="str">
        <f t="shared" si="22"/>
        <v/>
      </c>
      <c r="X218" s="239" t="str">
        <f>IFERROR(_xlfn.XLOOKUP($A218,Input_Raw!$A:$A,Input_Raw!$EN:$EN),"")</f>
        <v/>
      </c>
      <c r="Y218" s="239" t="str">
        <f>IFERROR(_xlfn.XLOOKUP($A218,Input_Raw!$A:$A,Input_Raw!GE:GE),"")</f>
        <v/>
      </c>
      <c r="Z218" s="239"/>
      <c r="AA218" s="239" t="str">
        <f>IFERROR(_xlfn.XLOOKUP($A218,Input_Raw!$A:$A,Input_Raw!$GF:$GF),"")</f>
        <v/>
      </c>
      <c r="AB218" s="239" t="str">
        <f>IFERROR(_xlfn.XLOOKUP($A218,Input_Raw!$A:$A,Input_Raw!GG:GG),"")</f>
        <v/>
      </c>
      <c r="AC218" s="248">
        <f>IFERROR(_xlfn.XLOOKUP($D218,'Modelling New'!$D:$D,'Modelling New'!P:P),"")</f>
        <v>5.3935483870967742</v>
      </c>
      <c r="AD218" s="239">
        <f>IFERROR(_xlfn.XLOOKUP($D218,'Modelling New'!$D:$D,'Modelling New'!$T:$T)*1000,"")</f>
        <v>1057304.7436217607</v>
      </c>
      <c r="AE218" s="249">
        <f>IFERROR(_xlfn.XLOOKUP($D218,'Modelling New'!$D:$D,'Modelling New'!$O:$O),"")</f>
        <v>0.82976246303320378</v>
      </c>
      <c r="AF218" s="249">
        <f>IFERROR(_xlfn.XLOOKUP($D218,'Modelling New'!$D:$D,'Modelling New'!W:W),"")</f>
        <v>0.18647349975692426</v>
      </c>
      <c r="AG218" s="249">
        <f>IFERROR(_xlfn.XLOOKUP($D218,'Modelling New'!$D:$D,'Modelling New'!$AE:$AE),"")</f>
        <v>0.995</v>
      </c>
      <c r="AH218" s="249">
        <f>IFERROR(_xlfn.XLOOKUP($D218,'Modelling New'!$D:$D,'Modelling New'!$AF:$AF),"")</f>
        <v>0.995</v>
      </c>
      <c r="AI218" s="240"/>
      <c r="AJ218" s="240"/>
      <c r="AK218" s="240"/>
      <c r="AL218" s="240"/>
      <c r="AM218" s="240"/>
      <c r="AN218" s="250"/>
      <c r="AO218" s="247"/>
      <c r="AP218" s="247"/>
      <c r="AQ218" s="247"/>
      <c r="AR218" s="239">
        <f>_xlfn.XLOOKUP($D218,'Modelling New'!$D:$D,'Modelling New'!$N:$N)</f>
        <v>236.25000000000003</v>
      </c>
      <c r="AS218" s="239" t="str">
        <f t="shared" si="23"/>
        <v/>
      </c>
    </row>
    <row r="219" spans="1:45">
      <c r="A219" s="238">
        <f t="shared" si="24"/>
        <v>45962</v>
      </c>
      <c r="B219" s="239">
        <f>YEAR(Daily_KPI[[#This Row],[Date]])+IF(MONTH(Daily_KPI[[#This Row],[Date]])&gt;=4,1,0)</f>
        <v>2026</v>
      </c>
      <c r="C219" s="240">
        <f>YEAR(Daily_KPI[[#This Row],[Date]])</f>
        <v>2025</v>
      </c>
      <c r="D219" s="241">
        <f>Daily_KPI[[#This Row],[Date]]-DAY(Daily_KPI[[#This Row],[Date]])+1</f>
        <v>45962</v>
      </c>
      <c r="E219" s="240">
        <f t="shared" si="20"/>
        <v>30</v>
      </c>
      <c r="F219" s="242" t="str">
        <f>IFERROR(_xlfn.XLOOKUP($A219,Input_Raw!$A:$A,Input_Raw!$GD:$GD),"")</f>
        <v/>
      </c>
      <c r="G219" s="243" t="str">
        <f>IFERROR(_xlfn.XLOOKUP($A219,Input_Raw!$A:$A,Input_Raw!EQ:EQ),"")</f>
        <v/>
      </c>
      <c r="H219" s="243" t="str">
        <f>IFERROR(_xlfn.XLOOKUP($A219,Input_Raw!$A:$A,Input_Raw!ER:ER),"")</f>
        <v/>
      </c>
      <c r="I219" s="243" t="str">
        <f>IFERROR(_xlfn.XLOOKUP($A219,Input_Raw!$A:$A,Input_Raw!EO:EO),"")</f>
        <v/>
      </c>
      <c r="J219" s="243" t="str">
        <f>IFERROR(_xlfn.XLOOKUP($A219,Input_Raw!$A:$A,Input_Raw!EP:EP),"")</f>
        <v/>
      </c>
      <c r="K219" s="243" t="str">
        <f>IFERROR(_xlfn.XLOOKUP($A219,Input_Raw!$A:$A,Input_Raw!$DR:$DR),"")</f>
        <v/>
      </c>
      <c r="L219" s="243" t="str">
        <f>IFERROR(_xlfn.XLOOKUP($A219,Input_Raw!$A:$A,Input_Raw!$DT:$DT),"")</f>
        <v/>
      </c>
      <c r="M219" s="243" t="str">
        <f>IFERROR(_xlfn.XLOOKUP($A219,Input_Raw!$A:$A,Input_Raw!$DZ:$DZ),"")</f>
        <v/>
      </c>
      <c r="N219" s="243" t="str">
        <f>IFERROR(_xlfn.XLOOKUP($A219,Input_Raw!$A:$A,Input_Raw!$EB:$EB),"")</f>
        <v/>
      </c>
      <c r="O219" s="244" t="str">
        <f>IFERROR(1-SUMIF(Plant_BD!$B:$B,$A219,Plant_BD!$AL:$AL)/($AA219+SUMIF(Plant_BD!$B:$B,$A219,Plant_BD!$AL:$AL)),"")</f>
        <v/>
      </c>
      <c r="P219" s="244"/>
      <c r="Q219" s="245"/>
      <c r="R219" s="244" t="str">
        <f>IFERROR(1-SUMIF(Grid_BD!$B:$B,$A219,Grid_BD!$W:$W)/($AA219+SUMIF(Grid_BD!$B:$B,$A219,Grid_BD!$W:$W)),"")</f>
        <v/>
      </c>
      <c r="S219" s="240"/>
      <c r="T219" s="245"/>
      <c r="U219" s="246" t="str">
        <f t="shared" si="21"/>
        <v/>
      </c>
      <c r="V219" s="246" t="str">
        <f>IFERROR(_xlfn.XLOOKUP($A219,Input_Raw!$A:$A,Input_Raw!$GL:$GL),"")</f>
        <v/>
      </c>
      <c r="W219" s="247" t="str">
        <f t="shared" si="22"/>
        <v/>
      </c>
      <c r="X219" s="239" t="str">
        <f>IFERROR(_xlfn.XLOOKUP($A219,Input_Raw!$A:$A,Input_Raw!$EN:$EN),"")</f>
        <v/>
      </c>
      <c r="Y219" s="239" t="str">
        <f>IFERROR(_xlfn.XLOOKUP($A219,Input_Raw!$A:$A,Input_Raw!GE:GE),"")</f>
        <v/>
      </c>
      <c r="Z219" s="239"/>
      <c r="AA219" s="239" t="str">
        <f>IFERROR(_xlfn.XLOOKUP($A219,Input_Raw!$A:$A,Input_Raw!$GF:$GF),"")</f>
        <v/>
      </c>
      <c r="AB219" s="239" t="str">
        <f>IFERROR(_xlfn.XLOOKUP($A219,Input_Raw!$A:$A,Input_Raw!GG:GG),"")</f>
        <v/>
      </c>
      <c r="AC219" s="248">
        <f>IFERROR(_xlfn.XLOOKUP($D219,'Modelling New'!$D:$D,'Modelling New'!P:P),"")</f>
        <v>5.4</v>
      </c>
      <c r="AD219" s="239">
        <f>IFERROR(_xlfn.XLOOKUP($D219,'Modelling New'!$D:$D,'Modelling New'!$T:$T)*1000,"")</f>
        <v>1077271.4022586835</v>
      </c>
      <c r="AE219" s="249">
        <f>IFERROR(_xlfn.XLOOKUP($D219,'Modelling New'!$D:$D,'Modelling New'!$O:$O),"")</f>
        <v>0.84442202802953825</v>
      </c>
      <c r="AF219" s="249">
        <f>IFERROR(_xlfn.XLOOKUP($D219,'Modelling New'!$D:$D,'Modelling New'!W:W),"")</f>
        <v>0.18999495630664609</v>
      </c>
      <c r="AG219" s="249">
        <f>IFERROR(_xlfn.XLOOKUP($D219,'Modelling New'!$D:$D,'Modelling New'!$AE:$AE),"")</f>
        <v>0.995</v>
      </c>
      <c r="AH219" s="249">
        <f>IFERROR(_xlfn.XLOOKUP($D219,'Modelling New'!$D:$D,'Modelling New'!$AF:$AF),"")</f>
        <v>0.995</v>
      </c>
      <c r="AI219" s="240"/>
      <c r="AJ219" s="240"/>
      <c r="AK219" s="240"/>
      <c r="AL219" s="240"/>
      <c r="AM219" s="240"/>
      <c r="AN219" s="250"/>
      <c r="AO219" s="247"/>
      <c r="AP219" s="247"/>
      <c r="AQ219" s="247"/>
      <c r="AR219" s="239">
        <f>_xlfn.XLOOKUP($D219,'Modelling New'!$D:$D,'Modelling New'!$N:$N)</f>
        <v>236.25000000000003</v>
      </c>
      <c r="AS219" s="239" t="str">
        <f t="shared" si="23"/>
        <v/>
      </c>
    </row>
    <row r="220" spans="1:45">
      <c r="A220" s="238">
        <f t="shared" si="24"/>
        <v>45963</v>
      </c>
      <c r="B220" s="239">
        <f>YEAR(Daily_KPI[[#This Row],[Date]])+IF(MONTH(Daily_KPI[[#This Row],[Date]])&gt;=4,1,0)</f>
        <v>2026</v>
      </c>
      <c r="C220" s="240">
        <f>YEAR(Daily_KPI[[#This Row],[Date]])</f>
        <v>2025</v>
      </c>
      <c r="D220" s="241">
        <f>Daily_KPI[[#This Row],[Date]]-DAY(Daily_KPI[[#This Row],[Date]])+1</f>
        <v>45962</v>
      </c>
      <c r="E220" s="240">
        <f t="shared" si="20"/>
        <v>30</v>
      </c>
      <c r="F220" s="242" t="str">
        <f>IFERROR(_xlfn.XLOOKUP($A220,Input_Raw!$A:$A,Input_Raw!$GD:$GD),"")</f>
        <v/>
      </c>
      <c r="G220" s="243" t="str">
        <f>IFERROR(_xlfn.XLOOKUP($A220,Input_Raw!$A:$A,Input_Raw!EQ:EQ),"")</f>
        <v/>
      </c>
      <c r="H220" s="243" t="str">
        <f>IFERROR(_xlfn.XLOOKUP($A220,Input_Raw!$A:$A,Input_Raw!ER:ER),"")</f>
        <v/>
      </c>
      <c r="I220" s="243" t="str">
        <f>IFERROR(_xlfn.XLOOKUP($A220,Input_Raw!$A:$A,Input_Raw!EO:EO),"")</f>
        <v/>
      </c>
      <c r="J220" s="243" t="str">
        <f>IFERROR(_xlfn.XLOOKUP($A220,Input_Raw!$A:$A,Input_Raw!EP:EP),"")</f>
        <v/>
      </c>
      <c r="K220" s="243" t="str">
        <f>IFERROR(_xlfn.XLOOKUP($A220,Input_Raw!$A:$A,Input_Raw!$DR:$DR),"")</f>
        <v/>
      </c>
      <c r="L220" s="243" t="str">
        <f>IFERROR(_xlfn.XLOOKUP($A220,Input_Raw!$A:$A,Input_Raw!$DT:$DT),"")</f>
        <v/>
      </c>
      <c r="M220" s="243" t="str">
        <f>IFERROR(_xlfn.XLOOKUP($A220,Input_Raw!$A:$A,Input_Raw!$DZ:$DZ),"")</f>
        <v/>
      </c>
      <c r="N220" s="243" t="str">
        <f>IFERROR(_xlfn.XLOOKUP($A220,Input_Raw!$A:$A,Input_Raw!$EB:$EB),"")</f>
        <v/>
      </c>
      <c r="O220" s="244" t="str">
        <f>IFERROR(1-SUMIF(Plant_BD!$B:$B,$A220,Plant_BD!$AL:$AL)/($AA220+SUMIF(Plant_BD!$B:$B,$A220,Plant_BD!$AL:$AL)),"")</f>
        <v/>
      </c>
      <c r="P220" s="244"/>
      <c r="Q220" s="245"/>
      <c r="R220" s="244" t="str">
        <f>IFERROR(1-SUMIF(Grid_BD!$B:$B,$A220,Grid_BD!$W:$W)/($AA220+SUMIF(Grid_BD!$B:$B,$A220,Grid_BD!$W:$W)),"")</f>
        <v/>
      </c>
      <c r="S220" s="240"/>
      <c r="T220" s="245"/>
      <c r="U220" s="246" t="str">
        <f t="shared" si="21"/>
        <v/>
      </c>
      <c r="V220" s="246" t="str">
        <f>IFERROR(_xlfn.XLOOKUP($A220,Input_Raw!$A:$A,Input_Raw!$GL:$GL),"")</f>
        <v/>
      </c>
      <c r="W220" s="247" t="str">
        <f t="shared" si="22"/>
        <v/>
      </c>
      <c r="X220" s="239" t="str">
        <f>IFERROR(_xlfn.XLOOKUP($A220,Input_Raw!$A:$A,Input_Raw!$EN:$EN),"")</f>
        <v/>
      </c>
      <c r="Y220" s="239" t="str">
        <f>IFERROR(_xlfn.XLOOKUP($A220,Input_Raw!$A:$A,Input_Raw!GE:GE),"")</f>
        <v/>
      </c>
      <c r="Z220" s="239"/>
      <c r="AA220" s="239" t="str">
        <f>IFERROR(_xlfn.XLOOKUP($A220,Input_Raw!$A:$A,Input_Raw!$GF:$GF),"")</f>
        <v/>
      </c>
      <c r="AB220" s="239" t="str">
        <f>IFERROR(_xlfn.XLOOKUP($A220,Input_Raw!$A:$A,Input_Raw!GG:GG),"")</f>
        <v/>
      </c>
      <c r="AC220" s="248">
        <f>IFERROR(_xlfn.XLOOKUP($D220,'Modelling New'!$D:$D,'Modelling New'!P:P),"")</f>
        <v>5.4</v>
      </c>
      <c r="AD220" s="239">
        <f>IFERROR(_xlfn.XLOOKUP($D220,'Modelling New'!$D:$D,'Modelling New'!$T:$T)*1000,"")</f>
        <v>1077271.4022586835</v>
      </c>
      <c r="AE220" s="249">
        <f>IFERROR(_xlfn.XLOOKUP($D220,'Modelling New'!$D:$D,'Modelling New'!$O:$O),"")</f>
        <v>0.84442202802953825</v>
      </c>
      <c r="AF220" s="249">
        <f>IFERROR(_xlfn.XLOOKUP($D220,'Modelling New'!$D:$D,'Modelling New'!W:W),"")</f>
        <v>0.18999495630664609</v>
      </c>
      <c r="AG220" s="249">
        <f>IFERROR(_xlfn.XLOOKUP($D220,'Modelling New'!$D:$D,'Modelling New'!$AE:$AE),"")</f>
        <v>0.995</v>
      </c>
      <c r="AH220" s="249">
        <f>IFERROR(_xlfn.XLOOKUP($D220,'Modelling New'!$D:$D,'Modelling New'!$AF:$AF),"")</f>
        <v>0.995</v>
      </c>
      <c r="AI220" s="240"/>
      <c r="AJ220" s="240"/>
      <c r="AK220" s="240"/>
      <c r="AL220" s="240"/>
      <c r="AM220" s="240"/>
      <c r="AN220" s="250"/>
      <c r="AO220" s="247"/>
      <c r="AP220" s="247"/>
      <c r="AQ220" s="247"/>
      <c r="AR220" s="239">
        <f>_xlfn.XLOOKUP($D220,'Modelling New'!$D:$D,'Modelling New'!$N:$N)</f>
        <v>236.25000000000003</v>
      </c>
      <c r="AS220" s="239" t="str">
        <f t="shared" si="23"/>
        <v/>
      </c>
    </row>
    <row r="221" spans="1:45">
      <c r="A221" s="238">
        <f t="shared" si="24"/>
        <v>45964</v>
      </c>
      <c r="B221" s="239">
        <f>YEAR(Daily_KPI[[#This Row],[Date]])+IF(MONTH(Daily_KPI[[#This Row],[Date]])&gt;=4,1,0)</f>
        <v>2026</v>
      </c>
      <c r="C221" s="240">
        <f>YEAR(Daily_KPI[[#This Row],[Date]])</f>
        <v>2025</v>
      </c>
      <c r="D221" s="241">
        <f>Daily_KPI[[#This Row],[Date]]-DAY(Daily_KPI[[#This Row],[Date]])+1</f>
        <v>45962</v>
      </c>
      <c r="E221" s="240">
        <f t="shared" si="20"/>
        <v>30</v>
      </c>
      <c r="F221" s="242" t="str">
        <f>IFERROR(_xlfn.XLOOKUP($A221,Input_Raw!$A:$A,Input_Raw!$GD:$GD),"")</f>
        <v/>
      </c>
      <c r="G221" s="243" t="str">
        <f>IFERROR(_xlfn.XLOOKUP($A221,Input_Raw!$A:$A,Input_Raw!EQ:EQ),"")</f>
        <v/>
      </c>
      <c r="H221" s="243" t="str">
        <f>IFERROR(_xlfn.XLOOKUP($A221,Input_Raw!$A:$A,Input_Raw!ER:ER),"")</f>
        <v/>
      </c>
      <c r="I221" s="243" t="str">
        <f>IFERROR(_xlfn.XLOOKUP($A221,Input_Raw!$A:$A,Input_Raw!EO:EO),"")</f>
        <v/>
      </c>
      <c r="J221" s="243" t="str">
        <f>IFERROR(_xlfn.XLOOKUP($A221,Input_Raw!$A:$A,Input_Raw!EP:EP),"")</f>
        <v/>
      </c>
      <c r="K221" s="243" t="str">
        <f>IFERROR(_xlfn.XLOOKUP($A221,Input_Raw!$A:$A,Input_Raw!$DR:$DR),"")</f>
        <v/>
      </c>
      <c r="L221" s="243" t="str">
        <f>IFERROR(_xlfn.XLOOKUP($A221,Input_Raw!$A:$A,Input_Raw!$DT:$DT),"")</f>
        <v/>
      </c>
      <c r="M221" s="243" t="str">
        <f>IFERROR(_xlfn.XLOOKUP($A221,Input_Raw!$A:$A,Input_Raw!$DZ:$DZ),"")</f>
        <v/>
      </c>
      <c r="N221" s="243" t="str">
        <f>IFERROR(_xlfn.XLOOKUP($A221,Input_Raw!$A:$A,Input_Raw!$EB:$EB),"")</f>
        <v/>
      </c>
      <c r="O221" s="244" t="str">
        <f>IFERROR(1-SUMIF(Plant_BD!$B:$B,$A221,Plant_BD!$AL:$AL)/($AA221+SUMIF(Plant_BD!$B:$B,$A221,Plant_BD!$AL:$AL)),"")</f>
        <v/>
      </c>
      <c r="P221" s="244"/>
      <c r="Q221" s="245"/>
      <c r="R221" s="244" t="str">
        <f>IFERROR(1-SUMIF(Grid_BD!$B:$B,$A221,Grid_BD!$W:$W)/($AA221+SUMIF(Grid_BD!$B:$B,$A221,Grid_BD!$W:$W)),"")</f>
        <v/>
      </c>
      <c r="S221" s="240"/>
      <c r="T221" s="245"/>
      <c r="U221" s="246" t="str">
        <f t="shared" si="21"/>
        <v/>
      </c>
      <c r="V221" s="246" t="str">
        <f>IFERROR(_xlfn.XLOOKUP($A221,Input_Raw!$A:$A,Input_Raw!$GL:$GL),"")</f>
        <v/>
      </c>
      <c r="W221" s="247" t="str">
        <f t="shared" si="22"/>
        <v/>
      </c>
      <c r="X221" s="239" t="str">
        <f>IFERROR(_xlfn.XLOOKUP($A221,Input_Raw!$A:$A,Input_Raw!$EN:$EN),"")</f>
        <v/>
      </c>
      <c r="Y221" s="239" t="str">
        <f>IFERROR(_xlfn.XLOOKUP($A221,Input_Raw!$A:$A,Input_Raw!GE:GE),"")</f>
        <v/>
      </c>
      <c r="Z221" s="239"/>
      <c r="AA221" s="239" t="str">
        <f>IFERROR(_xlfn.XLOOKUP($A221,Input_Raw!$A:$A,Input_Raw!$GF:$GF),"")</f>
        <v/>
      </c>
      <c r="AB221" s="239" t="str">
        <f>IFERROR(_xlfn.XLOOKUP($A221,Input_Raw!$A:$A,Input_Raw!GG:GG),"")</f>
        <v/>
      </c>
      <c r="AC221" s="248">
        <f>IFERROR(_xlfn.XLOOKUP($D221,'Modelling New'!$D:$D,'Modelling New'!P:P),"")</f>
        <v>5.4</v>
      </c>
      <c r="AD221" s="239">
        <f>IFERROR(_xlfn.XLOOKUP($D221,'Modelling New'!$D:$D,'Modelling New'!$T:$T)*1000,"")</f>
        <v>1077271.4022586835</v>
      </c>
      <c r="AE221" s="249">
        <f>IFERROR(_xlfn.XLOOKUP($D221,'Modelling New'!$D:$D,'Modelling New'!$O:$O),"")</f>
        <v>0.84442202802953825</v>
      </c>
      <c r="AF221" s="249">
        <f>IFERROR(_xlfn.XLOOKUP($D221,'Modelling New'!$D:$D,'Modelling New'!W:W),"")</f>
        <v>0.18999495630664609</v>
      </c>
      <c r="AG221" s="249">
        <f>IFERROR(_xlfn.XLOOKUP($D221,'Modelling New'!$D:$D,'Modelling New'!$AE:$AE),"")</f>
        <v>0.995</v>
      </c>
      <c r="AH221" s="249">
        <f>IFERROR(_xlfn.XLOOKUP($D221,'Modelling New'!$D:$D,'Modelling New'!$AF:$AF),"")</f>
        <v>0.995</v>
      </c>
      <c r="AI221" s="240"/>
      <c r="AJ221" s="240"/>
      <c r="AK221" s="240"/>
      <c r="AL221" s="240"/>
      <c r="AM221" s="240"/>
      <c r="AN221" s="250"/>
      <c r="AO221" s="247"/>
      <c r="AP221" s="247"/>
      <c r="AQ221" s="247"/>
      <c r="AR221" s="239">
        <f>_xlfn.XLOOKUP($D221,'Modelling New'!$D:$D,'Modelling New'!$N:$N)</f>
        <v>236.25000000000003</v>
      </c>
      <c r="AS221" s="239" t="str">
        <f t="shared" si="23"/>
        <v/>
      </c>
    </row>
    <row r="222" spans="1:45">
      <c r="A222" s="238">
        <f t="shared" si="24"/>
        <v>45965</v>
      </c>
      <c r="B222" s="239">
        <f>YEAR(Daily_KPI[[#This Row],[Date]])+IF(MONTH(Daily_KPI[[#This Row],[Date]])&gt;=4,1,0)</f>
        <v>2026</v>
      </c>
      <c r="C222" s="240">
        <f>YEAR(Daily_KPI[[#This Row],[Date]])</f>
        <v>2025</v>
      </c>
      <c r="D222" s="241">
        <f>Daily_KPI[[#This Row],[Date]]-DAY(Daily_KPI[[#This Row],[Date]])+1</f>
        <v>45962</v>
      </c>
      <c r="E222" s="240">
        <f t="shared" si="20"/>
        <v>30</v>
      </c>
      <c r="F222" s="242" t="str">
        <f>IFERROR(_xlfn.XLOOKUP($A222,Input_Raw!$A:$A,Input_Raw!$GD:$GD),"")</f>
        <v/>
      </c>
      <c r="G222" s="243" t="str">
        <f>IFERROR(_xlfn.XLOOKUP($A222,Input_Raw!$A:$A,Input_Raw!EQ:EQ),"")</f>
        <v/>
      </c>
      <c r="H222" s="243" t="str">
        <f>IFERROR(_xlfn.XLOOKUP($A222,Input_Raw!$A:$A,Input_Raw!ER:ER),"")</f>
        <v/>
      </c>
      <c r="I222" s="243" t="str">
        <f>IFERROR(_xlfn.XLOOKUP($A222,Input_Raw!$A:$A,Input_Raw!EO:EO),"")</f>
        <v/>
      </c>
      <c r="J222" s="243" t="str">
        <f>IFERROR(_xlfn.XLOOKUP($A222,Input_Raw!$A:$A,Input_Raw!EP:EP),"")</f>
        <v/>
      </c>
      <c r="K222" s="243" t="str">
        <f>IFERROR(_xlfn.XLOOKUP($A222,Input_Raw!$A:$A,Input_Raw!$DR:$DR),"")</f>
        <v/>
      </c>
      <c r="L222" s="243" t="str">
        <f>IFERROR(_xlfn.XLOOKUP($A222,Input_Raw!$A:$A,Input_Raw!$DT:$DT),"")</f>
        <v/>
      </c>
      <c r="M222" s="243" t="str">
        <f>IFERROR(_xlfn.XLOOKUP($A222,Input_Raw!$A:$A,Input_Raw!$DZ:$DZ),"")</f>
        <v/>
      </c>
      <c r="N222" s="243" t="str">
        <f>IFERROR(_xlfn.XLOOKUP($A222,Input_Raw!$A:$A,Input_Raw!$EB:$EB),"")</f>
        <v/>
      </c>
      <c r="O222" s="244" t="str">
        <f>IFERROR(1-SUMIF(Plant_BD!$B:$B,$A222,Plant_BD!$AL:$AL)/($AA222+SUMIF(Plant_BD!$B:$B,$A222,Plant_BD!$AL:$AL)),"")</f>
        <v/>
      </c>
      <c r="P222" s="244"/>
      <c r="Q222" s="245"/>
      <c r="R222" s="244" t="str">
        <f>IFERROR(1-SUMIF(Grid_BD!$B:$B,$A222,Grid_BD!$W:$W)/($AA222+SUMIF(Grid_BD!$B:$B,$A222,Grid_BD!$W:$W)),"")</f>
        <v/>
      </c>
      <c r="S222" s="240"/>
      <c r="T222" s="245"/>
      <c r="U222" s="246" t="str">
        <f t="shared" si="21"/>
        <v/>
      </c>
      <c r="V222" s="246" t="str">
        <f>IFERROR(_xlfn.XLOOKUP($A222,Input_Raw!$A:$A,Input_Raw!$GL:$GL),"")</f>
        <v/>
      </c>
      <c r="W222" s="247" t="str">
        <f t="shared" si="22"/>
        <v/>
      </c>
      <c r="X222" s="239" t="str">
        <f>IFERROR(_xlfn.XLOOKUP($A222,Input_Raw!$A:$A,Input_Raw!$EN:$EN),"")</f>
        <v/>
      </c>
      <c r="Y222" s="239" t="str">
        <f>IFERROR(_xlfn.XLOOKUP($A222,Input_Raw!$A:$A,Input_Raw!GE:GE),"")</f>
        <v/>
      </c>
      <c r="Z222" s="239"/>
      <c r="AA222" s="239" t="str">
        <f>IFERROR(_xlfn.XLOOKUP($A222,Input_Raw!$A:$A,Input_Raw!$GF:$GF),"")</f>
        <v/>
      </c>
      <c r="AB222" s="239" t="str">
        <f>IFERROR(_xlfn.XLOOKUP($A222,Input_Raw!$A:$A,Input_Raw!GG:GG),"")</f>
        <v/>
      </c>
      <c r="AC222" s="248">
        <f>IFERROR(_xlfn.XLOOKUP($D222,'Modelling New'!$D:$D,'Modelling New'!P:P),"")</f>
        <v>5.4</v>
      </c>
      <c r="AD222" s="239">
        <f>IFERROR(_xlfn.XLOOKUP($D222,'Modelling New'!$D:$D,'Modelling New'!$T:$T)*1000,"")</f>
        <v>1077271.4022586835</v>
      </c>
      <c r="AE222" s="249">
        <f>IFERROR(_xlfn.XLOOKUP($D222,'Modelling New'!$D:$D,'Modelling New'!$O:$O),"")</f>
        <v>0.84442202802953825</v>
      </c>
      <c r="AF222" s="249">
        <f>IFERROR(_xlfn.XLOOKUP($D222,'Modelling New'!$D:$D,'Modelling New'!W:W),"")</f>
        <v>0.18999495630664609</v>
      </c>
      <c r="AG222" s="249">
        <f>IFERROR(_xlfn.XLOOKUP($D222,'Modelling New'!$D:$D,'Modelling New'!$AE:$AE),"")</f>
        <v>0.995</v>
      </c>
      <c r="AH222" s="249">
        <f>IFERROR(_xlfn.XLOOKUP($D222,'Modelling New'!$D:$D,'Modelling New'!$AF:$AF),"")</f>
        <v>0.995</v>
      </c>
      <c r="AI222" s="240"/>
      <c r="AJ222" s="240"/>
      <c r="AK222" s="240"/>
      <c r="AL222" s="240"/>
      <c r="AM222" s="240"/>
      <c r="AN222" s="250"/>
      <c r="AO222" s="247"/>
      <c r="AP222" s="247"/>
      <c r="AQ222" s="247"/>
      <c r="AR222" s="239">
        <f>_xlfn.XLOOKUP($D222,'Modelling New'!$D:$D,'Modelling New'!$N:$N)</f>
        <v>236.25000000000003</v>
      </c>
      <c r="AS222" s="239" t="str">
        <f t="shared" si="23"/>
        <v/>
      </c>
    </row>
    <row r="223" spans="1:45">
      <c r="A223" s="238">
        <f t="shared" si="24"/>
        <v>45966</v>
      </c>
      <c r="B223" s="239">
        <f>YEAR(Daily_KPI[[#This Row],[Date]])+IF(MONTH(Daily_KPI[[#This Row],[Date]])&gt;=4,1,0)</f>
        <v>2026</v>
      </c>
      <c r="C223" s="240">
        <f>YEAR(Daily_KPI[[#This Row],[Date]])</f>
        <v>2025</v>
      </c>
      <c r="D223" s="241">
        <f>Daily_KPI[[#This Row],[Date]]-DAY(Daily_KPI[[#This Row],[Date]])+1</f>
        <v>45962</v>
      </c>
      <c r="E223" s="240">
        <f t="shared" si="20"/>
        <v>30</v>
      </c>
      <c r="F223" s="242" t="str">
        <f>IFERROR(_xlfn.XLOOKUP($A223,Input_Raw!$A:$A,Input_Raw!$GD:$GD),"")</f>
        <v/>
      </c>
      <c r="G223" s="243" t="str">
        <f>IFERROR(_xlfn.XLOOKUP($A223,Input_Raw!$A:$A,Input_Raw!EQ:EQ),"")</f>
        <v/>
      </c>
      <c r="H223" s="243" t="str">
        <f>IFERROR(_xlfn.XLOOKUP($A223,Input_Raw!$A:$A,Input_Raw!ER:ER),"")</f>
        <v/>
      </c>
      <c r="I223" s="243" t="str">
        <f>IFERROR(_xlfn.XLOOKUP($A223,Input_Raw!$A:$A,Input_Raw!EO:EO),"")</f>
        <v/>
      </c>
      <c r="J223" s="243" t="str">
        <f>IFERROR(_xlfn.XLOOKUP($A223,Input_Raw!$A:$A,Input_Raw!EP:EP),"")</f>
        <v/>
      </c>
      <c r="K223" s="243" t="str">
        <f>IFERROR(_xlfn.XLOOKUP($A223,Input_Raw!$A:$A,Input_Raw!$DR:$DR),"")</f>
        <v/>
      </c>
      <c r="L223" s="243" t="str">
        <f>IFERROR(_xlfn.XLOOKUP($A223,Input_Raw!$A:$A,Input_Raw!$DT:$DT),"")</f>
        <v/>
      </c>
      <c r="M223" s="243" t="str">
        <f>IFERROR(_xlfn.XLOOKUP($A223,Input_Raw!$A:$A,Input_Raw!$DZ:$DZ),"")</f>
        <v/>
      </c>
      <c r="N223" s="243" t="str">
        <f>IFERROR(_xlfn.XLOOKUP($A223,Input_Raw!$A:$A,Input_Raw!$EB:$EB),"")</f>
        <v/>
      </c>
      <c r="O223" s="244" t="str">
        <f>IFERROR(1-SUMIF(Plant_BD!$B:$B,$A223,Plant_BD!$AL:$AL)/($AA223+SUMIF(Plant_BD!$B:$B,$A223,Plant_BD!$AL:$AL)),"")</f>
        <v/>
      </c>
      <c r="P223" s="244"/>
      <c r="Q223" s="245"/>
      <c r="R223" s="244" t="str">
        <f>IFERROR(1-SUMIF(Grid_BD!$B:$B,$A223,Grid_BD!$W:$W)/($AA223+SUMIF(Grid_BD!$B:$B,$A223,Grid_BD!$W:$W)),"")</f>
        <v/>
      </c>
      <c r="S223" s="240"/>
      <c r="T223" s="245"/>
      <c r="U223" s="246" t="str">
        <f t="shared" si="21"/>
        <v/>
      </c>
      <c r="V223" s="246" t="str">
        <f>IFERROR(_xlfn.XLOOKUP($A223,Input_Raw!$A:$A,Input_Raw!$GL:$GL),"")</f>
        <v/>
      </c>
      <c r="W223" s="247" t="str">
        <f t="shared" si="22"/>
        <v/>
      </c>
      <c r="X223" s="239" t="str">
        <f>IFERROR(_xlfn.XLOOKUP($A223,Input_Raw!$A:$A,Input_Raw!$EN:$EN),"")</f>
        <v/>
      </c>
      <c r="Y223" s="239" t="str">
        <f>IFERROR(_xlfn.XLOOKUP($A223,Input_Raw!$A:$A,Input_Raw!GE:GE),"")</f>
        <v/>
      </c>
      <c r="Z223" s="239"/>
      <c r="AA223" s="239" t="str">
        <f>IFERROR(_xlfn.XLOOKUP($A223,Input_Raw!$A:$A,Input_Raw!$GF:$GF),"")</f>
        <v/>
      </c>
      <c r="AB223" s="239" t="str">
        <f>IFERROR(_xlfn.XLOOKUP($A223,Input_Raw!$A:$A,Input_Raw!GG:GG),"")</f>
        <v/>
      </c>
      <c r="AC223" s="248">
        <f>IFERROR(_xlfn.XLOOKUP($D223,'Modelling New'!$D:$D,'Modelling New'!P:P),"")</f>
        <v>5.4</v>
      </c>
      <c r="AD223" s="239">
        <f>IFERROR(_xlfn.XLOOKUP($D223,'Modelling New'!$D:$D,'Modelling New'!$T:$T)*1000,"")</f>
        <v>1077271.4022586835</v>
      </c>
      <c r="AE223" s="249">
        <f>IFERROR(_xlfn.XLOOKUP($D223,'Modelling New'!$D:$D,'Modelling New'!$O:$O),"")</f>
        <v>0.84442202802953825</v>
      </c>
      <c r="AF223" s="249">
        <f>IFERROR(_xlfn.XLOOKUP($D223,'Modelling New'!$D:$D,'Modelling New'!W:W),"")</f>
        <v>0.18999495630664609</v>
      </c>
      <c r="AG223" s="249">
        <f>IFERROR(_xlfn.XLOOKUP($D223,'Modelling New'!$D:$D,'Modelling New'!$AE:$AE),"")</f>
        <v>0.995</v>
      </c>
      <c r="AH223" s="249">
        <f>IFERROR(_xlfn.XLOOKUP($D223,'Modelling New'!$D:$D,'Modelling New'!$AF:$AF),"")</f>
        <v>0.995</v>
      </c>
      <c r="AI223" s="240"/>
      <c r="AJ223" s="240"/>
      <c r="AK223" s="240"/>
      <c r="AL223" s="240"/>
      <c r="AM223" s="240"/>
      <c r="AN223" s="250"/>
      <c r="AO223" s="247"/>
      <c r="AP223" s="247"/>
      <c r="AQ223" s="247"/>
      <c r="AR223" s="239">
        <f>_xlfn.XLOOKUP($D223,'Modelling New'!$D:$D,'Modelling New'!$N:$N)</f>
        <v>236.25000000000003</v>
      </c>
      <c r="AS223" s="239" t="str">
        <f t="shared" si="23"/>
        <v/>
      </c>
    </row>
    <row r="224" spans="1:45">
      <c r="A224" s="238">
        <f t="shared" si="24"/>
        <v>45967</v>
      </c>
      <c r="B224" s="239">
        <f>YEAR(Daily_KPI[[#This Row],[Date]])+IF(MONTH(Daily_KPI[[#This Row],[Date]])&gt;=4,1,0)</f>
        <v>2026</v>
      </c>
      <c r="C224" s="240">
        <f>YEAR(Daily_KPI[[#This Row],[Date]])</f>
        <v>2025</v>
      </c>
      <c r="D224" s="241">
        <f>Daily_KPI[[#This Row],[Date]]-DAY(Daily_KPI[[#This Row],[Date]])+1</f>
        <v>45962</v>
      </c>
      <c r="E224" s="240">
        <f t="shared" si="20"/>
        <v>30</v>
      </c>
      <c r="F224" s="242" t="str">
        <f>IFERROR(_xlfn.XLOOKUP($A224,Input_Raw!$A:$A,Input_Raw!$GD:$GD),"")</f>
        <v/>
      </c>
      <c r="G224" s="243" t="str">
        <f>IFERROR(_xlfn.XLOOKUP($A224,Input_Raw!$A:$A,Input_Raw!EQ:EQ),"")</f>
        <v/>
      </c>
      <c r="H224" s="243" t="str">
        <f>IFERROR(_xlfn.XLOOKUP($A224,Input_Raw!$A:$A,Input_Raw!ER:ER),"")</f>
        <v/>
      </c>
      <c r="I224" s="243" t="str">
        <f>IFERROR(_xlfn.XLOOKUP($A224,Input_Raw!$A:$A,Input_Raw!EO:EO),"")</f>
        <v/>
      </c>
      <c r="J224" s="243" t="str">
        <f>IFERROR(_xlfn.XLOOKUP($A224,Input_Raw!$A:$A,Input_Raw!EP:EP),"")</f>
        <v/>
      </c>
      <c r="K224" s="243" t="str">
        <f>IFERROR(_xlfn.XLOOKUP($A224,Input_Raw!$A:$A,Input_Raw!$DR:$DR),"")</f>
        <v/>
      </c>
      <c r="L224" s="243" t="str">
        <f>IFERROR(_xlfn.XLOOKUP($A224,Input_Raw!$A:$A,Input_Raw!$DT:$DT),"")</f>
        <v/>
      </c>
      <c r="M224" s="243" t="str">
        <f>IFERROR(_xlfn.XLOOKUP($A224,Input_Raw!$A:$A,Input_Raw!$DZ:$DZ),"")</f>
        <v/>
      </c>
      <c r="N224" s="243" t="str">
        <f>IFERROR(_xlfn.XLOOKUP($A224,Input_Raw!$A:$A,Input_Raw!$EB:$EB),"")</f>
        <v/>
      </c>
      <c r="O224" s="244" t="str">
        <f>IFERROR(1-SUMIF(Plant_BD!$B:$B,$A224,Plant_BD!$AL:$AL)/($AA224+SUMIF(Plant_BD!$B:$B,$A224,Plant_BD!$AL:$AL)),"")</f>
        <v/>
      </c>
      <c r="P224" s="244"/>
      <c r="Q224" s="245"/>
      <c r="R224" s="244" t="str">
        <f>IFERROR(1-SUMIF(Grid_BD!$B:$B,$A224,Grid_BD!$W:$W)/($AA224+SUMIF(Grid_BD!$B:$B,$A224,Grid_BD!$W:$W)),"")</f>
        <v/>
      </c>
      <c r="S224" s="240"/>
      <c r="T224" s="245"/>
      <c r="U224" s="246" t="str">
        <f t="shared" si="21"/>
        <v/>
      </c>
      <c r="V224" s="246" t="str">
        <f>IFERROR(_xlfn.XLOOKUP($A224,Input_Raw!$A:$A,Input_Raw!$GL:$GL),"")</f>
        <v/>
      </c>
      <c r="W224" s="247" t="str">
        <f t="shared" si="22"/>
        <v/>
      </c>
      <c r="X224" s="239" t="str">
        <f>IFERROR(_xlfn.XLOOKUP($A224,Input_Raw!$A:$A,Input_Raw!$EN:$EN),"")</f>
        <v/>
      </c>
      <c r="Y224" s="239" t="str">
        <f>IFERROR(_xlfn.XLOOKUP($A224,Input_Raw!$A:$A,Input_Raw!GE:GE),"")</f>
        <v/>
      </c>
      <c r="Z224" s="239"/>
      <c r="AA224" s="239" t="str">
        <f>IFERROR(_xlfn.XLOOKUP($A224,Input_Raw!$A:$A,Input_Raw!$GF:$GF),"")</f>
        <v/>
      </c>
      <c r="AB224" s="239" t="str">
        <f>IFERROR(_xlfn.XLOOKUP($A224,Input_Raw!$A:$A,Input_Raw!GG:GG),"")</f>
        <v/>
      </c>
      <c r="AC224" s="248">
        <f>IFERROR(_xlfn.XLOOKUP($D224,'Modelling New'!$D:$D,'Modelling New'!P:P),"")</f>
        <v>5.4</v>
      </c>
      <c r="AD224" s="239">
        <f>IFERROR(_xlfn.XLOOKUP($D224,'Modelling New'!$D:$D,'Modelling New'!$T:$T)*1000,"")</f>
        <v>1077271.4022586835</v>
      </c>
      <c r="AE224" s="249">
        <f>IFERROR(_xlfn.XLOOKUP($D224,'Modelling New'!$D:$D,'Modelling New'!$O:$O),"")</f>
        <v>0.84442202802953825</v>
      </c>
      <c r="AF224" s="249">
        <f>IFERROR(_xlfn.XLOOKUP($D224,'Modelling New'!$D:$D,'Modelling New'!W:W),"")</f>
        <v>0.18999495630664609</v>
      </c>
      <c r="AG224" s="249">
        <f>IFERROR(_xlfn.XLOOKUP($D224,'Modelling New'!$D:$D,'Modelling New'!$AE:$AE),"")</f>
        <v>0.995</v>
      </c>
      <c r="AH224" s="249">
        <f>IFERROR(_xlfn.XLOOKUP($D224,'Modelling New'!$D:$D,'Modelling New'!$AF:$AF),"")</f>
        <v>0.995</v>
      </c>
      <c r="AI224" s="240"/>
      <c r="AJ224" s="240"/>
      <c r="AK224" s="240"/>
      <c r="AL224" s="240"/>
      <c r="AM224" s="240"/>
      <c r="AN224" s="250"/>
      <c r="AO224" s="247"/>
      <c r="AP224" s="247"/>
      <c r="AQ224" s="247"/>
      <c r="AR224" s="239">
        <f>_xlfn.XLOOKUP($D224,'Modelling New'!$D:$D,'Modelling New'!$N:$N)</f>
        <v>236.25000000000003</v>
      </c>
      <c r="AS224" s="239" t="str">
        <f t="shared" si="23"/>
        <v/>
      </c>
    </row>
    <row r="225" spans="1:45">
      <c r="A225" s="238">
        <f t="shared" si="24"/>
        <v>45968</v>
      </c>
      <c r="B225" s="239">
        <f>YEAR(Daily_KPI[[#This Row],[Date]])+IF(MONTH(Daily_KPI[[#This Row],[Date]])&gt;=4,1,0)</f>
        <v>2026</v>
      </c>
      <c r="C225" s="240">
        <f>YEAR(Daily_KPI[[#This Row],[Date]])</f>
        <v>2025</v>
      </c>
      <c r="D225" s="241">
        <f>Daily_KPI[[#This Row],[Date]]-DAY(Daily_KPI[[#This Row],[Date]])+1</f>
        <v>45962</v>
      </c>
      <c r="E225" s="240">
        <f t="shared" si="20"/>
        <v>30</v>
      </c>
      <c r="F225" s="242" t="str">
        <f>IFERROR(_xlfn.XLOOKUP($A225,Input_Raw!$A:$A,Input_Raw!$GD:$GD),"")</f>
        <v/>
      </c>
      <c r="G225" s="243" t="str">
        <f>IFERROR(_xlfn.XLOOKUP($A225,Input_Raw!$A:$A,Input_Raw!EQ:EQ),"")</f>
        <v/>
      </c>
      <c r="H225" s="243" t="str">
        <f>IFERROR(_xlfn.XLOOKUP($A225,Input_Raw!$A:$A,Input_Raw!ER:ER),"")</f>
        <v/>
      </c>
      <c r="I225" s="243" t="str">
        <f>IFERROR(_xlfn.XLOOKUP($A225,Input_Raw!$A:$A,Input_Raw!EO:EO),"")</f>
        <v/>
      </c>
      <c r="J225" s="243" t="str">
        <f>IFERROR(_xlfn.XLOOKUP($A225,Input_Raw!$A:$A,Input_Raw!EP:EP),"")</f>
        <v/>
      </c>
      <c r="K225" s="243" t="str">
        <f>IFERROR(_xlfn.XLOOKUP($A225,Input_Raw!$A:$A,Input_Raw!$DR:$DR),"")</f>
        <v/>
      </c>
      <c r="L225" s="243" t="str">
        <f>IFERROR(_xlfn.XLOOKUP($A225,Input_Raw!$A:$A,Input_Raw!$DT:$DT),"")</f>
        <v/>
      </c>
      <c r="M225" s="243" t="str">
        <f>IFERROR(_xlfn.XLOOKUP($A225,Input_Raw!$A:$A,Input_Raw!$DZ:$DZ),"")</f>
        <v/>
      </c>
      <c r="N225" s="243" t="str">
        <f>IFERROR(_xlfn.XLOOKUP($A225,Input_Raw!$A:$A,Input_Raw!$EB:$EB),"")</f>
        <v/>
      </c>
      <c r="O225" s="244" t="str">
        <f>IFERROR(1-SUMIF(Plant_BD!$B:$B,$A225,Plant_BD!$AL:$AL)/($AA225+SUMIF(Plant_BD!$B:$B,$A225,Plant_BD!$AL:$AL)),"")</f>
        <v/>
      </c>
      <c r="P225" s="244"/>
      <c r="Q225" s="245"/>
      <c r="R225" s="244" t="str">
        <f>IFERROR(1-SUMIF(Grid_BD!$B:$B,$A225,Grid_BD!$W:$W)/($AA225+SUMIF(Grid_BD!$B:$B,$A225,Grid_BD!$W:$W)),"")</f>
        <v/>
      </c>
      <c r="S225" s="240"/>
      <c r="T225" s="245"/>
      <c r="U225" s="246" t="str">
        <f t="shared" si="21"/>
        <v/>
      </c>
      <c r="V225" s="246" t="str">
        <f>IFERROR(_xlfn.XLOOKUP($A225,Input_Raw!$A:$A,Input_Raw!$GL:$GL),"")</f>
        <v/>
      </c>
      <c r="W225" s="247" t="str">
        <f t="shared" si="22"/>
        <v/>
      </c>
      <c r="X225" s="239" t="str">
        <f>IFERROR(_xlfn.XLOOKUP($A225,Input_Raw!$A:$A,Input_Raw!$EN:$EN),"")</f>
        <v/>
      </c>
      <c r="Y225" s="239" t="str">
        <f>IFERROR(_xlfn.XLOOKUP($A225,Input_Raw!$A:$A,Input_Raw!GE:GE),"")</f>
        <v/>
      </c>
      <c r="Z225" s="239"/>
      <c r="AA225" s="239" t="str">
        <f>IFERROR(_xlfn.XLOOKUP($A225,Input_Raw!$A:$A,Input_Raw!$GF:$GF),"")</f>
        <v/>
      </c>
      <c r="AB225" s="239" t="str">
        <f>IFERROR(_xlfn.XLOOKUP($A225,Input_Raw!$A:$A,Input_Raw!GG:GG),"")</f>
        <v/>
      </c>
      <c r="AC225" s="248">
        <f>IFERROR(_xlfn.XLOOKUP($D225,'Modelling New'!$D:$D,'Modelling New'!P:P),"")</f>
        <v>5.4</v>
      </c>
      <c r="AD225" s="239">
        <f>IFERROR(_xlfn.XLOOKUP($D225,'Modelling New'!$D:$D,'Modelling New'!$T:$T)*1000,"")</f>
        <v>1077271.4022586835</v>
      </c>
      <c r="AE225" s="249">
        <f>IFERROR(_xlfn.XLOOKUP($D225,'Modelling New'!$D:$D,'Modelling New'!$O:$O),"")</f>
        <v>0.84442202802953825</v>
      </c>
      <c r="AF225" s="249">
        <f>IFERROR(_xlfn.XLOOKUP($D225,'Modelling New'!$D:$D,'Modelling New'!W:W),"")</f>
        <v>0.18999495630664609</v>
      </c>
      <c r="AG225" s="249">
        <f>IFERROR(_xlfn.XLOOKUP($D225,'Modelling New'!$D:$D,'Modelling New'!$AE:$AE),"")</f>
        <v>0.995</v>
      </c>
      <c r="AH225" s="249">
        <f>IFERROR(_xlfn.XLOOKUP($D225,'Modelling New'!$D:$D,'Modelling New'!$AF:$AF),"")</f>
        <v>0.995</v>
      </c>
      <c r="AI225" s="240"/>
      <c r="AJ225" s="240"/>
      <c r="AK225" s="240"/>
      <c r="AL225" s="240"/>
      <c r="AM225" s="240"/>
      <c r="AN225" s="250"/>
      <c r="AO225" s="247"/>
      <c r="AP225" s="247"/>
      <c r="AQ225" s="247"/>
      <c r="AR225" s="239">
        <f>_xlfn.XLOOKUP($D225,'Modelling New'!$D:$D,'Modelling New'!$N:$N)</f>
        <v>236.25000000000003</v>
      </c>
      <c r="AS225" s="239" t="str">
        <f t="shared" si="23"/>
        <v/>
      </c>
    </row>
    <row r="226" spans="1:45">
      <c r="A226" s="238">
        <f t="shared" si="24"/>
        <v>45969</v>
      </c>
      <c r="B226" s="239">
        <f>YEAR(Daily_KPI[[#This Row],[Date]])+IF(MONTH(Daily_KPI[[#This Row],[Date]])&gt;=4,1,0)</f>
        <v>2026</v>
      </c>
      <c r="C226" s="240">
        <f>YEAR(Daily_KPI[[#This Row],[Date]])</f>
        <v>2025</v>
      </c>
      <c r="D226" s="241">
        <f>Daily_KPI[[#This Row],[Date]]-DAY(Daily_KPI[[#This Row],[Date]])+1</f>
        <v>45962</v>
      </c>
      <c r="E226" s="240">
        <f t="shared" si="20"/>
        <v>30</v>
      </c>
      <c r="F226" s="242" t="str">
        <f>IFERROR(_xlfn.XLOOKUP($A226,Input_Raw!$A:$A,Input_Raw!$GD:$GD),"")</f>
        <v/>
      </c>
      <c r="G226" s="243" t="str">
        <f>IFERROR(_xlfn.XLOOKUP($A226,Input_Raw!$A:$A,Input_Raw!EQ:EQ),"")</f>
        <v/>
      </c>
      <c r="H226" s="243" t="str">
        <f>IFERROR(_xlfn.XLOOKUP($A226,Input_Raw!$A:$A,Input_Raw!ER:ER),"")</f>
        <v/>
      </c>
      <c r="I226" s="243" t="str">
        <f>IFERROR(_xlfn.XLOOKUP($A226,Input_Raw!$A:$A,Input_Raw!EO:EO),"")</f>
        <v/>
      </c>
      <c r="J226" s="243" t="str">
        <f>IFERROR(_xlfn.XLOOKUP($A226,Input_Raw!$A:$A,Input_Raw!EP:EP),"")</f>
        <v/>
      </c>
      <c r="K226" s="243" t="str">
        <f>IFERROR(_xlfn.XLOOKUP($A226,Input_Raw!$A:$A,Input_Raw!$DR:$DR),"")</f>
        <v/>
      </c>
      <c r="L226" s="243" t="str">
        <f>IFERROR(_xlfn.XLOOKUP($A226,Input_Raw!$A:$A,Input_Raw!$DT:$DT),"")</f>
        <v/>
      </c>
      <c r="M226" s="243" t="str">
        <f>IFERROR(_xlfn.XLOOKUP($A226,Input_Raw!$A:$A,Input_Raw!$DZ:$DZ),"")</f>
        <v/>
      </c>
      <c r="N226" s="243" t="str">
        <f>IFERROR(_xlfn.XLOOKUP($A226,Input_Raw!$A:$A,Input_Raw!$EB:$EB),"")</f>
        <v/>
      </c>
      <c r="O226" s="244" t="str">
        <f>IFERROR(1-SUMIF(Plant_BD!$B:$B,$A226,Plant_BD!$AL:$AL)/($AA226+SUMIF(Plant_BD!$B:$B,$A226,Plant_BD!$AL:$AL)),"")</f>
        <v/>
      </c>
      <c r="P226" s="244"/>
      <c r="Q226" s="245"/>
      <c r="R226" s="244" t="str">
        <f>IFERROR(1-SUMIF(Grid_BD!$B:$B,$A226,Grid_BD!$W:$W)/($AA226+SUMIF(Grid_BD!$B:$B,$A226,Grid_BD!$W:$W)),"")</f>
        <v/>
      </c>
      <c r="S226" s="240"/>
      <c r="T226" s="245"/>
      <c r="U226" s="246" t="str">
        <f t="shared" si="21"/>
        <v/>
      </c>
      <c r="V226" s="246" t="str">
        <f>IFERROR(_xlfn.XLOOKUP($A226,Input_Raw!$A:$A,Input_Raw!$GL:$GL),"")</f>
        <v/>
      </c>
      <c r="W226" s="247" t="str">
        <f t="shared" si="22"/>
        <v/>
      </c>
      <c r="X226" s="239" t="str">
        <f>IFERROR(_xlfn.XLOOKUP($A226,Input_Raw!$A:$A,Input_Raw!$EN:$EN),"")</f>
        <v/>
      </c>
      <c r="Y226" s="239" t="str">
        <f>IFERROR(_xlfn.XLOOKUP($A226,Input_Raw!$A:$A,Input_Raw!GE:GE),"")</f>
        <v/>
      </c>
      <c r="Z226" s="239"/>
      <c r="AA226" s="239" t="str">
        <f>IFERROR(_xlfn.XLOOKUP($A226,Input_Raw!$A:$A,Input_Raw!$GF:$GF),"")</f>
        <v/>
      </c>
      <c r="AB226" s="239" t="str">
        <f>IFERROR(_xlfn.XLOOKUP($A226,Input_Raw!$A:$A,Input_Raw!GG:GG),"")</f>
        <v/>
      </c>
      <c r="AC226" s="248">
        <f>IFERROR(_xlfn.XLOOKUP($D226,'Modelling New'!$D:$D,'Modelling New'!P:P),"")</f>
        <v>5.4</v>
      </c>
      <c r="AD226" s="239">
        <f>IFERROR(_xlfn.XLOOKUP($D226,'Modelling New'!$D:$D,'Modelling New'!$T:$T)*1000,"")</f>
        <v>1077271.4022586835</v>
      </c>
      <c r="AE226" s="249">
        <f>IFERROR(_xlfn.XLOOKUP($D226,'Modelling New'!$D:$D,'Modelling New'!$O:$O),"")</f>
        <v>0.84442202802953825</v>
      </c>
      <c r="AF226" s="249">
        <f>IFERROR(_xlfn.XLOOKUP($D226,'Modelling New'!$D:$D,'Modelling New'!W:W),"")</f>
        <v>0.18999495630664609</v>
      </c>
      <c r="AG226" s="249">
        <f>IFERROR(_xlfn.XLOOKUP($D226,'Modelling New'!$D:$D,'Modelling New'!$AE:$AE),"")</f>
        <v>0.995</v>
      </c>
      <c r="AH226" s="249">
        <f>IFERROR(_xlfn.XLOOKUP($D226,'Modelling New'!$D:$D,'Modelling New'!$AF:$AF),"")</f>
        <v>0.995</v>
      </c>
      <c r="AI226" s="240"/>
      <c r="AJ226" s="240"/>
      <c r="AK226" s="240"/>
      <c r="AL226" s="240"/>
      <c r="AM226" s="240"/>
      <c r="AN226" s="250"/>
      <c r="AO226" s="247"/>
      <c r="AP226" s="247"/>
      <c r="AQ226" s="247"/>
      <c r="AR226" s="239">
        <f>_xlfn.XLOOKUP($D226,'Modelling New'!$D:$D,'Modelling New'!$N:$N)</f>
        <v>236.25000000000003</v>
      </c>
      <c r="AS226" s="239" t="str">
        <f t="shared" si="23"/>
        <v/>
      </c>
    </row>
    <row r="227" spans="1:45">
      <c r="A227" s="238">
        <f t="shared" si="24"/>
        <v>45970</v>
      </c>
      <c r="B227" s="239">
        <f>YEAR(Daily_KPI[[#This Row],[Date]])+IF(MONTH(Daily_KPI[[#This Row],[Date]])&gt;=4,1,0)</f>
        <v>2026</v>
      </c>
      <c r="C227" s="240">
        <f>YEAR(Daily_KPI[[#This Row],[Date]])</f>
        <v>2025</v>
      </c>
      <c r="D227" s="241">
        <f>Daily_KPI[[#This Row],[Date]]-DAY(Daily_KPI[[#This Row],[Date]])+1</f>
        <v>45962</v>
      </c>
      <c r="E227" s="240">
        <f t="shared" si="20"/>
        <v>30</v>
      </c>
      <c r="F227" s="242" t="str">
        <f>IFERROR(_xlfn.XLOOKUP($A227,Input_Raw!$A:$A,Input_Raw!$GD:$GD),"")</f>
        <v/>
      </c>
      <c r="G227" s="243" t="str">
        <f>IFERROR(_xlfn.XLOOKUP($A227,Input_Raw!$A:$A,Input_Raw!EQ:EQ),"")</f>
        <v/>
      </c>
      <c r="H227" s="243" t="str">
        <f>IFERROR(_xlfn.XLOOKUP($A227,Input_Raw!$A:$A,Input_Raw!ER:ER),"")</f>
        <v/>
      </c>
      <c r="I227" s="243" t="str">
        <f>IFERROR(_xlfn.XLOOKUP($A227,Input_Raw!$A:$A,Input_Raw!EO:EO),"")</f>
        <v/>
      </c>
      <c r="J227" s="243" t="str">
        <f>IFERROR(_xlfn.XLOOKUP($A227,Input_Raw!$A:$A,Input_Raw!EP:EP),"")</f>
        <v/>
      </c>
      <c r="K227" s="243" t="str">
        <f>IFERROR(_xlfn.XLOOKUP($A227,Input_Raw!$A:$A,Input_Raw!$DR:$DR),"")</f>
        <v/>
      </c>
      <c r="L227" s="243" t="str">
        <f>IFERROR(_xlfn.XLOOKUP($A227,Input_Raw!$A:$A,Input_Raw!$DT:$DT),"")</f>
        <v/>
      </c>
      <c r="M227" s="243" t="str">
        <f>IFERROR(_xlfn.XLOOKUP($A227,Input_Raw!$A:$A,Input_Raw!$DZ:$DZ),"")</f>
        <v/>
      </c>
      <c r="N227" s="243" t="str">
        <f>IFERROR(_xlfn.XLOOKUP($A227,Input_Raw!$A:$A,Input_Raw!$EB:$EB),"")</f>
        <v/>
      </c>
      <c r="O227" s="244" t="str">
        <f>IFERROR(1-SUMIF(Plant_BD!$B:$B,$A227,Plant_BD!$AL:$AL)/($AA227+SUMIF(Plant_BD!$B:$B,$A227,Plant_BD!$AL:$AL)),"")</f>
        <v/>
      </c>
      <c r="P227" s="244"/>
      <c r="Q227" s="245"/>
      <c r="R227" s="244" t="str">
        <f>IFERROR(1-SUMIF(Grid_BD!$B:$B,$A227,Grid_BD!$W:$W)/($AA227+SUMIF(Grid_BD!$B:$B,$A227,Grid_BD!$W:$W)),"")</f>
        <v/>
      </c>
      <c r="S227" s="240"/>
      <c r="T227" s="245"/>
      <c r="U227" s="246" t="str">
        <f t="shared" si="21"/>
        <v/>
      </c>
      <c r="V227" s="246" t="str">
        <f>IFERROR(_xlfn.XLOOKUP($A227,Input_Raw!$A:$A,Input_Raw!$GL:$GL),"")</f>
        <v/>
      </c>
      <c r="W227" s="247" t="str">
        <f t="shared" si="22"/>
        <v/>
      </c>
      <c r="X227" s="239" t="str">
        <f>IFERROR(_xlfn.XLOOKUP($A227,Input_Raw!$A:$A,Input_Raw!$EN:$EN),"")</f>
        <v/>
      </c>
      <c r="Y227" s="239" t="str">
        <f>IFERROR(_xlfn.XLOOKUP($A227,Input_Raw!$A:$A,Input_Raw!GE:GE),"")</f>
        <v/>
      </c>
      <c r="Z227" s="239"/>
      <c r="AA227" s="239" t="str">
        <f>IFERROR(_xlfn.XLOOKUP($A227,Input_Raw!$A:$A,Input_Raw!$GF:$GF),"")</f>
        <v/>
      </c>
      <c r="AB227" s="239" t="str">
        <f>IFERROR(_xlfn.XLOOKUP($A227,Input_Raw!$A:$A,Input_Raw!GG:GG),"")</f>
        <v/>
      </c>
      <c r="AC227" s="248">
        <f>IFERROR(_xlfn.XLOOKUP($D227,'Modelling New'!$D:$D,'Modelling New'!P:P),"")</f>
        <v>5.4</v>
      </c>
      <c r="AD227" s="239">
        <f>IFERROR(_xlfn.XLOOKUP($D227,'Modelling New'!$D:$D,'Modelling New'!$T:$T)*1000,"")</f>
        <v>1077271.4022586835</v>
      </c>
      <c r="AE227" s="249">
        <f>IFERROR(_xlfn.XLOOKUP($D227,'Modelling New'!$D:$D,'Modelling New'!$O:$O),"")</f>
        <v>0.84442202802953825</v>
      </c>
      <c r="AF227" s="249">
        <f>IFERROR(_xlfn.XLOOKUP($D227,'Modelling New'!$D:$D,'Modelling New'!W:W),"")</f>
        <v>0.18999495630664609</v>
      </c>
      <c r="AG227" s="249">
        <f>IFERROR(_xlfn.XLOOKUP($D227,'Modelling New'!$D:$D,'Modelling New'!$AE:$AE),"")</f>
        <v>0.995</v>
      </c>
      <c r="AH227" s="249">
        <f>IFERROR(_xlfn.XLOOKUP($D227,'Modelling New'!$D:$D,'Modelling New'!$AF:$AF),"")</f>
        <v>0.995</v>
      </c>
      <c r="AI227" s="240"/>
      <c r="AJ227" s="240"/>
      <c r="AK227" s="240"/>
      <c r="AL227" s="240"/>
      <c r="AM227" s="240"/>
      <c r="AN227" s="250"/>
      <c r="AO227" s="247"/>
      <c r="AP227" s="247"/>
      <c r="AQ227" s="247"/>
      <c r="AR227" s="239">
        <f>_xlfn.XLOOKUP($D227,'Modelling New'!$D:$D,'Modelling New'!$N:$N)</f>
        <v>236.25000000000003</v>
      </c>
      <c r="AS227" s="239" t="str">
        <f t="shared" si="23"/>
        <v/>
      </c>
    </row>
    <row r="228" spans="1:45">
      <c r="A228" s="238">
        <f t="shared" si="24"/>
        <v>45971</v>
      </c>
      <c r="B228" s="239">
        <f>YEAR(Daily_KPI[[#This Row],[Date]])+IF(MONTH(Daily_KPI[[#This Row],[Date]])&gt;=4,1,0)</f>
        <v>2026</v>
      </c>
      <c r="C228" s="240">
        <f>YEAR(Daily_KPI[[#This Row],[Date]])</f>
        <v>2025</v>
      </c>
      <c r="D228" s="241">
        <f>Daily_KPI[[#This Row],[Date]]-DAY(Daily_KPI[[#This Row],[Date]])+1</f>
        <v>45962</v>
      </c>
      <c r="E228" s="240">
        <f t="shared" si="20"/>
        <v>30</v>
      </c>
      <c r="F228" s="242" t="str">
        <f>IFERROR(_xlfn.XLOOKUP($A228,Input_Raw!$A:$A,Input_Raw!$GD:$GD),"")</f>
        <v/>
      </c>
      <c r="G228" s="243" t="str">
        <f>IFERROR(_xlfn.XLOOKUP($A228,Input_Raw!$A:$A,Input_Raw!EQ:EQ),"")</f>
        <v/>
      </c>
      <c r="H228" s="243" t="str">
        <f>IFERROR(_xlfn.XLOOKUP($A228,Input_Raw!$A:$A,Input_Raw!ER:ER),"")</f>
        <v/>
      </c>
      <c r="I228" s="243" t="str">
        <f>IFERROR(_xlfn.XLOOKUP($A228,Input_Raw!$A:$A,Input_Raw!EO:EO),"")</f>
        <v/>
      </c>
      <c r="J228" s="243" t="str">
        <f>IFERROR(_xlfn.XLOOKUP($A228,Input_Raw!$A:$A,Input_Raw!EP:EP),"")</f>
        <v/>
      </c>
      <c r="K228" s="243" t="str">
        <f>IFERROR(_xlfn.XLOOKUP($A228,Input_Raw!$A:$A,Input_Raw!$DR:$DR),"")</f>
        <v/>
      </c>
      <c r="L228" s="243" t="str">
        <f>IFERROR(_xlfn.XLOOKUP($A228,Input_Raw!$A:$A,Input_Raw!$DT:$DT),"")</f>
        <v/>
      </c>
      <c r="M228" s="243" t="str">
        <f>IFERROR(_xlfn.XLOOKUP($A228,Input_Raw!$A:$A,Input_Raw!$DZ:$DZ),"")</f>
        <v/>
      </c>
      <c r="N228" s="243" t="str">
        <f>IFERROR(_xlfn.XLOOKUP($A228,Input_Raw!$A:$A,Input_Raw!$EB:$EB),"")</f>
        <v/>
      </c>
      <c r="O228" s="244" t="str">
        <f>IFERROR(1-SUMIF(Plant_BD!$B:$B,$A228,Plant_BD!$AL:$AL)/($AA228+SUMIF(Plant_BD!$B:$B,$A228,Plant_BD!$AL:$AL)),"")</f>
        <v/>
      </c>
      <c r="P228" s="244"/>
      <c r="Q228" s="245"/>
      <c r="R228" s="244" t="str">
        <f>IFERROR(1-SUMIF(Grid_BD!$B:$B,$A228,Grid_BD!$W:$W)/($AA228+SUMIF(Grid_BD!$B:$B,$A228,Grid_BD!$W:$W)),"")</f>
        <v/>
      </c>
      <c r="S228" s="240"/>
      <c r="T228" s="245"/>
      <c r="U228" s="246" t="str">
        <f t="shared" si="21"/>
        <v/>
      </c>
      <c r="V228" s="246" t="str">
        <f>IFERROR(_xlfn.XLOOKUP($A228,Input_Raw!$A:$A,Input_Raw!$GL:$GL),"")</f>
        <v/>
      </c>
      <c r="W228" s="247" t="str">
        <f t="shared" si="22"/>
        <v/>
      </c>
      <c r="X228" s="239" t="str">
        <f>IFERROR(_xlfn.XLOOKUP($A228,Input_Raw!$A:$A,Input_Raw!$EN:$EN),"")</f>
        <v/>
      </c>
      <c r="Y228" s="239" t="str">
        <f>IFERROR(_xlfn.XLOOKUP($A228,Input_Raw!$A:$A,Input_Raw!GE:GE),"")</f>
        <v/>
      </c>
      <c r="Z228" s="239"/>
      <c r="AA228" s="239" t="str">
        <f>IFERROR(_xlfn.XLOOKUP($A228,Input_Raw!$A:$A,Input_Raw!$GF:$GF),"")</f>
        <v/>
      </c>
      <c r="AB228" s="239" t="str">
        <f>IFERROR(_xlfn.XLOOKUP($A228,Input_Raw!$A:$A,Input_Raw!GG:GG),"")</f>
        <v/>
      </c>
      <c r="AC228" s="248">
        <f>IFERROR(_xlfn.XLOOKUP($D228,'Modelling New'!$D:$D,'Modelling New'!P:P),"")</f>
        <v>5.4</v>
      </c>
      <c r="AD228" s="239">
        <f>IFERROR(_xlfn.XLOOKUP($D228,'Modelling New'!$D:$D,'Modelling New'!$T:$T)*1000,"")</f>
        <v>1077271.4022586835</v>
      </c>
      <c r="AE228" s="249">
        <f>IFERROR(_xlfn.XLOOKUP($D228,'Modelling New'!$D:$D,'Modelling New'!$O:$O),"")</f>
        <v>0.84442202802953825</v>
      </c>
      <c r="AF228" s="249">
        <f>IFERROR(_xlfn.XLOOKUP($D228,'Modelling New'!$D:$D,'Modelling New'!W:W),"")</f>
        <v>0.18999495630664609</v>
      </c>
      <c r="AG228" s="249">
        <f>IFERROR(_xlfn.XLOOKUP($D228,'Modelling New'!$D:$D,'Modelling New'!$AE:$AE),"")</f>
        <v>0.995</v>
      </c>
      <c r="AH228" s="249">
        <f>IFERROR(_xlfn.XLOOKUP($D228,'Modelling New'!$D:$D,'Modelling New'!$AF:$AF),"")</f>
        <v>0.995</v>
      </c>
      <c r="AI228" s="240"/>
      <c r="AJ228" s="240"/>
      <c r="AK228" s="240"/>
      <c r="AL228" s="240"/>
      <c r="AM228" s="240"/>
      <c r="AN228" s="250"/>
      <c r="AO228" s="247"/>
      <c r="AP228" s="247"/>
      <c r="AQ228" s="247"/>
      <c r="AR228" s="239">
        <f>_xlfn.XLOOKUP($D228,'Modelling New'!$D:$D,'Modelling New'!$N:$N)</f>
        <v>236.25000000000003</v>
      </c>
      <c r="AS228" s="239" t="str">
        <f t="shared" si="23"/>
        <v/>
      </c>
    </row>
    <row r="229" spans="1:45">
      <c r="A229" s="238">
        <f t="shared" si="24"/>
        <v>45972</v>
      </c>
      <c r="B229" s="239">
        <f>YEAR(Daily_KPI[[#This Row],[Date]])+IF(MONTH(Daily_KPI[[#This Row],[Date]])&gt;=4,1,0)</f>
        <v>2026</v>
      </c>
      <c r="C229" s="240">
        <f>YEAR(Daily_KPI[[#This Row],[Date]])</f>
        <v>2025</v>
      </c>
      <c r="D229" s="241">
        <f>Daily_KPI[[#This Row],[Date]]-DAY(Daily_KPI[[#This Row],[Date]])+1</f>
        <v>45962</v>
      </c>
      <c r="E229" s="240">
        <f t="shared" si="20"/>
        <v>30</v>
      </c>
      <c r="F229" s="242" t="str">
        <f>IFERROR(_xlfn.XLOOKUP($A229,Input_Raw!$A:$A,Input_Raw!$GD:$GD),"")</f>
        <v/>
      </c>
      <c r="G229" s="243" t="str">
        <f>IFERROR(_xlfn.XLOOKUP($A229,Input_Raw!$A:$A,Input_Raw!EQ:EQ),"")</f>
        <v/>
      </c>
      <c r="H229" s="243" t="str">
        <f>IFERROR(_xlfn.XLOOKUP($A229,Input_Raw!$A:$A,Input_Raw!ER:ER),"")</f>
        <v/>
      </c>
      <c r="I229" s="243" t="str">
        <f>IFERROR(_xlfn.XLOOKUP($A229,Input_Raw!$A:$A,Input_Raw!EO:EO),"")</f>
        <v/>
      </c>
      <c r="J229" s="243" t="str">
        <f>IFERROR(_xlfn.XLOOKUP($A229,Input_Raw!$A:$A,Input_Raw!EP:EP),"")</f>
        <v/>
      </c>
      <c r="K229" s="243" t="str">
        <f>IFERROR(_xlfn.XLOOKUP($A229,Input_Raw!$A:$A,Input_Raw!$DR:$DR),"")</f>
        <v/>
      </c>
      <c r="L229" s="243" t="str">
        <f>IFERROR(_xlfn.XLOOKUP($A229,Input_Raw!$A:$A,Input_Raw!$DT:$DT),"")</f>
        <v/>
      </c>
      <c r="M229" s="243" t="str">
        <f>IFERROR(_xlfn.XLOOKUP($A229,Input_Raw!$A:$A,Input_Raw!$DZ:$DZ),"")</f>
        <v/>
      </c>
      <c r="N229" s="243" t="str">
        <f>IFERROR(_xlfn.XLOOKUP($A229,Input_Raw!$A:$A,Input_Raw!$EB:$EB),"")</f>
        <v/>
      </c>
      <c r="O229" s="244" t="str">
        <f>IFERROR(1-SUMIF(Plant_BD!$B:$B,$A229,Plant_BD!$AL:$AL)/($AA229+SUMIF(Plant_BD!$B:$B,$A229,Plant_BD!$AL:$AL)),"")</f>
        <v/>
      </c>
      <c r="P229" s="244"/>
      <c r="Q229" s="245"/>
      <c r="R229" s="244" t="str">
        <f>IFERROR(1-SUMIF(Grid_BD!$B:$B,$A229,Grid_BD!$W:$W)/($AA229+SUMIF(Grid_BD!$B:$B,$A229,Grid_BD!$W:$W)),"")</f>
        <v/>
      </c>
      <c r="S229" s="240"/>
      <c r="T229" s="245"/>
      <c r="U229" s="246" t="str">
        <f t="shared" si="21"/>
        <v/>
      </c>
      <c r="V229" s="246" t="str">
        <f>IFERROR(_xlfn.XLOOKUP($A229,Input_Raw!$A:$A,Input_Raw!$GL:$GL),"")</f>
        <v/>
      </c>
      <c r="W229" s="247" t="str">
        <f t="shared" si="22"/>
        <v/>
      </c>
      <c r="X229" s="239" t="str">
        <f>IFERROR(_xlfn.XLOOKUP($A229,Input_Raw!$A:$A,Input_Raw!$EN:$EN),"")</f>
        <v/>
      </c>
      <c r="Y229" s="239" t="str">
        <f>IFERROR(_xlfn.XLOOKUP($A229,Input_Raw!$A:$A,Input_Raw!GE:GE),"")</f>
        <v/>
      </c>
      <c r="Z229" s="239"/>
      <c r="AA229" s="239" t="str">
        <f>IFERROR(_xlfn.XLOOKUP($A229,Input_Raw!$A:$A,Input_Raw!$GF:$GF),"")</f>
        <v/>
      </c>
      <c r="AB229" s="239" t="str">
        <f>IFERROR(_xlfn.XLOOKUP($A229,Input_Raw!$A:$A,Input_Raw!GG:GG),"")</f>
        <v/>
      </c>
      <c r="AC229" s="248">
        <f>IFERROR(_xlfn.XLOOKUP($D229,'Modelling New'!$D:$D,'Modelling New'!P:P),"")</f>
        <v>5.4</v>
      </c>
      <c r="AD229" s="239">
        <f>IFERROR(_xlfn.XLOOKUP($D229,'Modelling New'!$D:$D,'Modelling New'!$T:$T)*1000,"")</f>
        <v>1077271.4022586835</v>
      </c>
      <c r="AE229" s="249">
        <f>IFERROR(_xlfn.XLOOKUP($D229,'Modelling New'!$D:$D,'Modelling New'!$O:$O),"")</f>
        <v>0.84442202802953825</v>
      </c>
      <c r="AF229" s="249">
        <f>IFERROR(_xlfn.XLOOKUP($D229,'Modelling New'!$D:$D,'Modelling New'!W:W),"")</f>
        <v>0.18999495630664609</v>
      </c>
      <c r="AG229" s="249">
        <f>IFERROR(_xlfn.XLOOKUP($D229,'Modelling New'!$D:$D,'Modelling New'!$AE:$AE),"")</f>
        <v>0.995</v>
      </c>
      <c r="AH229" s="249">
        <f>IFERROR(_xlfn.XLOOKUP($D229,'Modelling New'!$D:$D,'Modelling New'!$AF:$AF),"")</f>
        <v>0.995</v>
      </c>
      <c r="AI229" s="240"/>
      <c r="AJ229" s="240"/>
      <c r="AK229" s="240"/>
      <c r="AL229" s="240"/>
      <c r="AM229" s="240"/>
      <c r="AN229" s="250"/>
      <c r="AO229" s="247"/>
      <c r="AP229" s="247"/>
      <c r="AQ229" s="247"/>
      <c r="AR229" s="239">
        <f>_xlfn.XLOOKUP($D229,'Modelling New'!$D:$D,'Modelling New'!$N:$N)</f>
        <v>236.25000000000003</v>
      </c>
      <c r="AS229" s="239" t="str">
        <f t="shared" si="23"/>
        <v/>
      </c>
    </row>
    <row r="230" spans="1:45">
      <c r="A230" s="238">
        <f t="shared" si="24"/>
        <v>45973</v>
      </c>
      <c r="B230" s="239">
        <f>YEAR(Daily_KPI[[#This Row],[Date]])+IF(MONTH(Daily_KPI[[#This Row],[Date]])&gt;=4,1,0)</f>
        <v>2026</v>
      </c>
      <c r="C230" s="240">
        <f>YEAR(Daily_KPI[[#This Row],[Date]])</f>
        <v>2025</v>
      </c>
      <c r="D230" s="241">
        <f>Daily_KPI[[#This Row],[Date]]-DAY(Daily_KPI[[#This Row],[Date]])+1</f>
        <v>45962</v>
      </c>
      <c r="E230" s="240">
        <f t="shared" si="20"/>
        <v>30</v>
      </c>
      <c r="F230" s="242" t="str">
        <f>IFERROR(_xlfn.XLOOKUP($A230,Input_Raw!$A:$A,Input_Raw!$GD:$GD),"")</f>
        <v/>
      </c>
      <c r="G230" s="243" t="str">
        <f>IFERROR(_xlfn.XLOOKUP($A230,Input_Raw!$A:$A,Input_Raw!EQ:EQ),"")</f>
        <v/>
      </c>
      <c r="H230" s="243" t="str">
        <f>IFERROR(_xlfn.XLOOKUP($A230,Input_Raw!$A:$A,Input_Raw!ER:ER),"")</f>
        <v/>
      </c>
      <c r="I230" s="243" t="str">
        <f>IFERROR(_xlfn.XLOOKUP($A230,Input_Raw!$A:$A,Input_Raw!EO:EO),"")</f>
        <v/>
      </c>
      <c r="J230" s="243" t="str">
        <f>IFERROR(_xlfn.XLOOKUP($A230,Input_Raw!$A:$A,Input_Raw!EP:EP),"")</f>
        <v/>
      </c>
      <c r="K230" s="243" t="str">
        <f>IFERROR(_xlfn.XLOOKUP($A230,Input_Raw!$A:$A,Input_Raw!$DR:$DR),"")</f>
        <v/>
      </c>
      <c r="L230" s="243" t="str">
        <f>IFERROR(_xlfn.XLOOKUP($A230,Input_Raw!$A:$A,Input_Raw!$DT:$DT),"")</f>
        <v/>
      </c>
      <c r="M230" s="243" t="str">
        <f>IFERROR(_xlfn.XLOOKUP($A230,Input_Raw!$A:$A,Input_Raw!$DZ:$DZ),"")</f>
        <v/>
      </c>
      <c r="N230" s="243" t="str">
        <f>IFERROR(_xlfn.XLOOKUP($A230,Input_Raw!$A:$A,Input_Raw!$EB:$EB),"")</f>
        <v/>
      </c>
      <c r="O230" s="244" t="str">
        <f>IFERROR(1-SUMIF(Plant_BD!$B:$B,$A230,Plant_BD!$AL:$AL)/($AA230+SUMIF(Plant_BD!$B:$B,$A230,Plant_BD!$AL:$AL)),"")</f>
        <v/>
      </c>
      <c r="P230" s="244"/>
      <c r="Q230" s="245"/>
      <c r="R230" s="244" t="str">
        <f>IFERROR(1-SUMIF(Grid_BD!$B:$B,$A230,Grid_BD!$W:$W)/($AA230+SUMIF(Grid_BD!$B:$B,$A230,Grid_BD!$W:$W)),"")</f>
        <v/>
      </c>
      <c r="S230" s="240"/>
      <c r="T230" s="245"/>
      <c r="U230" s="246" t="str">
        <f t="shared" si="21"/>
        <v/>
      </c>
      <c r="V230" s="246" t="str">
        <f>IFERROR(_xlfn.XLOOKUP($A230,Input_Raw!$A:$A,Input_Raw!$GL:$GL),"")</f>
        <v/>
      </c>
      <c r="W230" s="247" t="str">
        <f t="shared" si="22"/>
        <v/>
      </c>
      <c r="X230" s="239" t="str">
        <f>IFERROR(_xlfn.XLOOKUP($A230,Input_Raw!$A:$A,Input_Raw!$EN:$EN),"")</f>
        <v/>
      </c>
      <c r="Y230" s="239" t="str">
        <f>IFERROR(_xlfn.XLOOKUP($A230,Input_Raw!$A:$A,Input_Raw!GE:GE),"")</f>
        <v/>
      </c>
      <c r="Z230" s="239"/>
      <c r="AA230" s="239" t="str">
        <f>IFERROR(_xlfn.XLOOKUP($A230,Input_Raw!$A:$A,Input_Raw!$GF:$GF),"")</f>
        <v/>
      </c>
      <c r="AB230" s="239" t="str">
        <f>IFERROR(_xlfn.XLOOKUP($A230,Input_Raw!$A:$A,Input_Raw!GG:GG),"")</f>
        <v/>
      </c>
      <c r="AC230" s="248">
        <f>IFERROR(_xlfn.XLOOKUP($D230,'Modelling New'!$D:$D,'Modelling New'!P:P),"")</f>
        <v>5.4</v>
      </c>
      <c r="AD230" s="239">
        <f>IFERROR(_xlfn.XLOOKUP($D230,'Modelling New'!$D:$D,'Modelling New'!$T:$T)*1000,"")</f>
        <v>1077271.4022586835</v>
      </c>
      <c r="AE230" s="249">
        <f>IFERROR(_xlfn.XLOOKUP($D230,'Modelling New'!$D:$D,'Modelling New'!$O:$O),"")</f>
        <v>0.84442202802953825</v>
      </c>
      <c r="AF230" s="249">
        <f>IFERROR(_xlfn.XLOOKUP($D230,'Modelling New'!$D:$D,'Modelling New'!W:W),"")</f>
        <v>0.18999495630664609</v>
      </c>
      <c r="AG230" s="249">
        <f>IFERROR(_xlfn.XLOOKUP($D230,'Modelling New'!$D:$D,'Modelling New'!$AE:$AE),"")</f>
        <v>0.995</v>
      </c>
      <c r="AH230" s="249">
        <f>IFERROR(_xlfn.XLOOKUP($D230,'Modelling New'!$D:$D,'Modelling New'!$AF:$AF),"")</f>
        <v>0.995</v>
      </c>
      <c r="AI230" s="240"/>
      <c r="AJ230" s="240"/>
      <c r="AK230" s="240"/>
      <c r="AL230" s="240"/>
      <c r="AM230" s="240"/>
      <c r="AN230" s="250"/>
      <c r="AO230" s="247"/>
      <c r="AP230" s="247"/>
      <c r="AQ230" s="247"/>
      <c r="AR230" s="239">
        <f>_xlfn.XLOOKUP($D230,'Modelling New'!$D:$D,'Modelling New'!$N:$N)</f>
        <v>236.25000000000003</v>
      </c>
      <c r="AS230" s="239" t="str">
        <f t="shared" si="23"/>
        <v/>
      </c>
    </row>
    <row r="231" spans="1:45">
      <c r="A231" s="238">
        <f t="shared" si="24"/>
        <v>45974</v>
      </c>
      <c r="B231" s="239">
        <f>YEAR(Daily_KPI[[#This Row],[Date]])+IF(MONTH(Daily_KPI[[#This Row],[Date]])&gt;=4,1,0)</f>
        <v>2026</v>
      </c>
      <c r="C231" s="240">
        <f>YEAR(Daily_KPI[[#This Row],[Date]])</f>
        <v>2025</v>
      </c>
      <c r="D231" s="241">
        <f>Daily_KPI[[#This Row],[Date]]-DAY(Daily_KPI[[#This Row],[Date]])+1</f>
        <v>45962</v>
      </c>
      <c r="E231" s="240">
        <f t="shared" si="20"/>
        <v>30</v>
      </c>
      <c r="F231" s="242" t="str">
        <f>IFERROR(_xlfn.XLOOKUP($A231,Input_Raw!$A:$A,Input_Raw!$GD:$GD),"")</f>
        <v/>
      </c>
      <c r="G231" s="243" t="str">
        <f>IFERROR(_xlfn.XLOOKUP($A231,Input_Raw!$A:$A,Input_Raw!EQ:EQ),"")</f>
        <v/>
      </c>
      <c r="H231" s="243" t="str">
        <f>IFERROR(_xlfn.XLOOKUP($A231,Input_Raw!$A:$A,Input_Raw!ER:ER),"")</f>
        <v/>
      </c>
      <c r="I231" s="243" t="str">
        <f>IFERROR(_xlfn.XLOOKUP($A231,Input_Raw!$A:$A,Input_Raw!EO:EO),"")</f>
        <v/>
      </c>
      <c r="J231" s="243" t="str">
        <f>IFERROR(_xlfn.XLOOKUP($A231,Input_Raw!$A:$A,Input_Raw!EP:EP),"")</f>
        <v/>
      </c>
      <c r="K231" s="243" t="str">
        <f>IFERROR(_xlfn.XLOOKUP($A231,Input_Raw!$A:$A,Input_Raw!$DR:$DR),"")</f>
        <v/>
      </c>
      <c r="L231" s="243" t="str">
        <f>IFERROR(_xlfn.XLOOKUP($A231,Input_Raw!$A:$A,Input_Raw!$DT:$DT),"")</f>
        <v/>
      </c>
      <c r="M231" s="243" t="str">
        <f>IFERROR(_xlfn.XLOOKUP($A231,Input_Raw!$A:$A,Input_Raw!$DZ:$DZ),"")</f>
        <v/>
      </c>
      <c r="N231" s="243" t="str">
        <f>IFERROR(_xlfn.XLOOKUP($A231,Input_Raw!$A:$A,Input_Raw!$EB:$EB),"")</f>
        <v/>
      </c>
      <c r="O231" s="244" t="str">
        <f>IFERROR(1-SUMIF(Plant_BD!$B:$B,$A231,Plant_BD!$AL:$AL)/($AA231+SUMIF(Plant_BD!$B:$B,$A231,Plant_BD!$AL:$AL)),"")</f>
        <v/>
      </c>
      <c r="P231" s="244"/>
      <c r="Q231" s="245"/>
      <c r="R231" s="244" t="str">
        <f>IFERROR(1-SUMIF(Grid_BD!$B:$B,$A231,Grid_BD!$W:$W)/($AA231+SUMIF(Grid_BD!$B:$B,$A231,Grid_BD!$W:$W)),"")</f>
        <v/>
      </c>
      <c r="S231" s="240"/>
      <c r="T231" s="245"/>
      <c r="U231" s="246" t="str">
        <f t="shared" si="21"/>
        <v/>
      </c>
      <c r="V231" s="246" t="str">
        <f>IFERROR(_xlfn.XLOOKUP($A231,Input_Raw!$A:$A,Input_Raw!$GL:$GL),"")</f>
        <v/>
      </c>
      <c r="W231" s="247" t="str">
        <f t="shared" si="22"/>
        <v/>
      </c>
      <c r="X231" s="239" t="str">
        <f>IFERROR(_xlfn.XLOOKUP($A231,Input_Raw!$A:$A,Input_Raw!$EN:$EN),"")</f>
        <v/>
      </c>
      <c r="Y231" s="239" t="str">
        <f>IFERROR(_xlfn.XLOOKUP($A231,Input_Raw!$A:$A,Input_Raw!GE:GE),"")</f>
        <v/>
      </c>
      <c r="Z231" s="239"/>
      <c r="AA231" s="239" t="str">
        <f>IFERROR(_xlfn.XLOOKUP($A231,Input_Raw!$A:$A,Input_Raw!$GF:$GF),"")</f>
        <v/>
      </c>
      <c r="AB231" s="239" t="str">
        <f>IFERROR(_xlfn.XLOOKUP($A231,Input_Raw!$A:$A,Input_Raw!GG:GG),"")</f>
        <v/>
      </c>
      <c r="AC231" s="248">
        <f>IFERROR(_xlfn.XLOOKUP($D231,'Modelling New'!$D:$D,'Modelling New'!P:P),"")</f>
        <v>5.4</v>
      </c>
      <c r="AD231" s="239">
        <f>IFERROR(_xlfn.XLOOKUP($D231,'Modelling New'!$D:$D,'Modelling New'!$T:$T)*1000,"")</f>
        <v>1077271.4022586835</v>
      </c>
      <c r="AE231" s="249">
        <f>IFERROR(_xlfn.XLOOKUP($D231,'Modelling New'!$D:$D,'Modelling New'!$O:$O),"")</f>
        <v>0.84442202802953825</v>
      </c>
      <c r="AF231" s="249">
        <f>IFERROR(_xlfn.XLOOKUP($D231,'Modelling New'!$D:$D,'Modelling New'!W:W),"")</f>
        <v>0.18999495630664609</v>
      </c>
      <c r="AG231" s="249">
        <f>IFERROR(_xlfn.XLOOKUP($D231,'Modelling New'!$D:$D,'Modelling New'!$AE:$AE),"")</f>
        <v>0.995</v>
      </c>
      <c r="AH231" s="249">
        <f>IFERROR(_xlfn.XLOOKUP($D231,'Modelling New'!$D:$D,'Modelling New'!$AF:$AF),"")</f>
        <v>0.995</v>
      </c>
      <c r="AI231" s="240"/>
      <c r="AJ231" s="240"/>
      <c r="AK231" s="240"/>
      <c r="AL231" s="240"/>
      <c r="AM231" s="240"/>
      <c r="AN231" s="250"/>
      <c r="AO231" s="247"/>
      <c r="AP231" s="247"/>
      <c r="AQ231" s="247"/>
      <c r="AR231" s="239">
        <f>_xlfn.XLOOKUP($D231,'Modelling New'!$D:$D,'Modelling New'!$N:$N)</f>
        <v>236.25000000000003</v>
      </c>
      <c r="AS231" s="239" t="str">
        <f t="shared" si="23"/>
        <v/>
      </c>
    </row>
    <row r="232" spans="1:45">
      <c r="A232" s="238">
        <f t="shared" si="24"/>
        <v>45975</v>
      </c>
      <c r="B232" s="239">
        <f>YEAR(Daily_KPI[[#This Row],[Date]])+IF(MONTH(Daily_KPI[[#This Row],[Date]])&gt;=4,1,0)</f>
        <v>2026</v>
      </c>
      <c r="C232" s="240">
        <f>YEAR(Daily_KPI[[#This Row],[Date]])</f>
        <v>2025</v>
      </c>
      <c r="D232" s="241">
        <f>Daily_KPI[[#This Row],[Date]]-DAY(Daily_KPI[[#This Row],[Date]])+1</f>
        <v>45962</v>
      </c>
      <c r="E232" s="240">
        <f t="shared" si="20"/>
        <v>30</v>
      </c>
      <c r="F232" s="242" t="str">
        <f>IFERROR(_xlfn.XLOOKUP($A232,Input_Raw!$A:$A,Input_Raw!$GD:$GD),"")</f>
        <v/>
      </c>
      <c r="G232" s="243" t="str">
        <f>IFERROR(_xlfn.XLOOKUP($A232,Input_Raw!$A:$A,Input_Raw!EQ:EQ),"")</f>
        <v/>
      </c>
      <c r="H232" s="243" t="str">
        <f>IFERROR(_xlfn.XLOOKUP($A232,Input_Raw!$A:$A,Input_Raw!ER:ER),"")</f>
        <v/>
      </c>
      <c r="I232" s="243" t="str">
        <f>IFERROR(_xlfn.XLOOKUP($A232,Input_Raw!$A:$A,Input_Raw!EO:EO),"")</f>
        <v/>
      </c>
      <c r="J232" s="243" t="str">
        <f>IFERROR(_xlfn.XLOOKUP($A232,Input_Raw!$A:$A,Input_Raw!EP:EP),"")</f>
        <v/>
      </c>
      <c r="K232" s="243" t="str">
        <f>IFERROR(_xlfn.XLOOKUP($A232,Input_Raw!$A:$A,Input_Raw!$DR:$DR),"")</f>
        <v/>
      </c>
      <c r="L232" s="243" t="str">
        <f>IFERROR(_xlfn.XLOOKUP($A232,Input_Raw!$A:$A,Input_Raw!$DT:$DT),"")</f>
        <v/>
      </c>
      <c r="M232" s="243" t="str">
        <f>IFERROR(_xlfn.XLOOKUP($A232,Input_Raw!$A:$A,Input_Raw!$DZ:$DZ),"")</f>
        <v/>
      </c>
      <c r="N232" s="243" t="str">
        <f>IFERROR(_xlfn.XLOOKUP($A232,Input_Raw!$A:$A,Input_Raw!$EB:$EB),"")</f>
        <v/>
      </c>
      <c r="O232" s="244" t="str">
        <f>IFERROR(1-SUMIF(Plant_BD!$B:$B,$A232,Plant_BD!$AL:$AL)/($AA232+SUMIF(Plant_BD!$B:$B,$A232,Plant_BD!$AL:$AL)),"")</f>
        <v/>
      </c>
      <c r="P232" s="244"/>
      <c r="Q232" s="245"/>
      <c r="R232" s="244" t="str">
        <f>IFERROR(1-SUMIF(Grid_BD!$B:$B,$A232,Grid_BD!$W:$W)/($AA232+SUMIF(Grid_BD!$B:$B,$A232,Grid_BD!$W:$W)),"")</f>
        <v/>
      </c>
      <c r="S232" s="240"/>
      <c r="T232" s="245"/>
      <c r="U232" s="246" t="str">
        <f t="shared" si="21"/>
        <v/>
      </c>
      <c r="V232" s="246" t="str">
        <f>IFERROR(_xlfn.XLOOKUP($A232,Input_Raw!$A:$A,Input_Raw!$GL:$GL),"")</f>
        <v/>
      </c>
      <c r="W232" s="247" t="str">
        <f t="shared" si="22"/>
        <v/>
      </c>
      <c r="X232" s="239" t="str">
        <f>IFERROR(_xlfn.XLOOKUP($A232,Input_Raw!$A:$A,Input_Raw!$EN:$EN),"")</f>
        <v/>
      </c>
      <c r="Y232" s="239" t="str">
        <f>IFERROR(_xlfn.XLOOKUP($A232,Input_Raw!$A:$A,Input_Raw!GE:GE),"")</f>
        <v/>
      </c>
      <c r="Z232" s="239"/>
      <c r="AA232" s="239" t="str">
        <f>IFERROR(_xlfn.XLOOKUP($A232,Input_Raw!$A:$A,Input_Raw!$GF:$GF),"")</f>
        <v/>
      </c>
      <c r="AB232" s="239" t="str">
        <f>IFERROR(_xlfn.XLOOKUP($A232,Input_Raw!$A:$A,Input_Raw!GG:GG),"")</f>
        <v/>
      </c>
      <c r="AC232" s="248">
        <f>IFERROR(_xlfn.XLOOKUP($D232,'Modelling New'!$D:$D,'Modelling New'!P:P),"")</f>
        <v>5.4</v>
      </c>
      <c r="AD232" s="239">
        <f>IFERROR(_xlfn.XLOOKUP($D232,'Modelling New'!$D:$D,'Modelling New'!$T:$T)*1000,"")</f>
        <v>1077271.4022586835</v>
      </c>
      <c r="AE232" s="249">
        <f>IFERROR(_xlfn.XLOOKUP($D232,'Modelling New'!$D:$D,'Modelling New'!$O:$O),"")</f>
        <v>0.84442202802953825</v>
      </c>
      <c r="AF232" s="249">
        <f>IFERROR(_xlfn.XLOOKUP($D232,'Modelling New'!$D:$D,'Modelling New'!W:W),"")</f>
        <v>0.18999495630664609</v>
      </c>
      <c r="AG232" s="249">
        <f>IFERROR(_xlfn.XLOOKUP($D232,'Modelling New'!$D:$D,'Modelling New'!$AE:$AE),"")</f>
        <v>0.995</v>
      </c>
      <c r="AH232" s="249">
        <f>IFERROR(_xlfn.XLOOKUP($D232,'Modelling New'!$D:$D,'Modelling New'!$AF:$AF),"")</f>
        <v>0.995</v>
      </c>
      <c r="AI232" s="240"/>
      <c r="AJ232" s="240"/>
      <c r="AK232" s="240"/>
      <c r="AL232" s="240"/>
      <c r="AM232" s="240"/>
      <c r="AN232" s="250"/>
      <c r="AO232" s="247"/>
      <c r="AP232" s="247"/>
      <c r="AQ232" s="247"/>
      <c r="AR232" s="239">
        <f>_xlfn.XLOOKUP($D232,'Modelling New'!$D:$D,'Modelling New'!$N:$N)</f>
        <v>236.25000000000003</v>
      </c>
      <c r="AS232" s="239" t="str">
        <f t="shared" si="23"/>
        <v/>
      </c>
    </row>
    <row r="233" spans="1:45">
      <c r="A233" s="238">
        <f t="shared" si="24"/>
        <v>45976</v>
      </c>
      <c r="B233" s="239">
        <f>YEAR(Daily_KPI[[#This Row],[Date]])+IF(MONTH(Daily_KPI[[#This Row],[Date]])&gt;=4,1,0)</f>
        <v>2026</v>
      </c>
      <c r="C233" s="240">
        <f>YEAR(Daily_KPI[[#This Row],[Date]])</f>
        <v>2025</v>
      </c>
      <c r="D233" s="241">
        <f>Daily_KPI[[#This Row],[Date]]-DAY(Daily_KPI[[#This Row],[Date]])+1</f>
        <v>45962</v>
      </c>
      <c r="E233" s="240">
        <f t="shared" si="20"/>
        <v>30</v>
      </c>
      <c r="F233" s="242" t="str">
        <f>IFERROR(_xlfn.XLOOKUP($A233,Input_Raw!$A:$A,Input_Raw!$GD:$GD),"")</f>
        <v/>
      </c>
      <c r="G233" s="243" t="str">
        <f>IFERROR(_xlfn.XLOOKUP($A233,Input_Raw!$A:$A,Input_Raw!EQ:EQ),"")</f>
        <v/>
      </c>
      <c r="H233" s="243" t="str">
        <f>IFERROR(_xlfn.XLOOKUP($A233,Input_Raw!$A:$A,Input_Raw!ER:ER),"")</f>
        <v/>
      </c>
      <c r="I233" s="243" t="str">
        <f>IFERROR(_xlfn.XLOOKUP($A233,Input_Raw!$A:$A,Input_Raw!EO:EO),"")</f>
        <v/>
      </c>
      <c r="J233" s="243" t="str">
        <f>IFERROR(_xlfn.XLOOKUP($A233,Input_Raw!$A:$A,Input_Raw!EP:EP),"")</f>
        <v/>
      </c>
      <c r="K233" s="243" t="str">
        <f>IFERROR(_xlfn.XLOOKUP($A233,Input_Raw!$A:$A,Input_Raw!$DR:$DR),"")</f>
        <v/>
      </c>
      <c r="L233" s="243" t="str">
        <f>IFERROR(_xlfn.XLOOKUP($A233,Input_Raw!$A:$A,Input_Raw!$DT:$DT),"")</f>
        <v/>
      </c>
      <c r="M233" s="243" t="str">
        <f>IFERROR(_xlfn.XLOOKUP($A233,Input_Raw!$A:$A,Input_Raw!$DZ:$DZ),"")</f>
        <v/>
      </c>
      <c r="N233" s="243" t="str">
        <f>IFERROR(_xlfn.XLOOKUP($A233,Input_Raw!$A:$A,Input_Raw!$EB:$EB),"")</f>
        <v/>
      </c>
      <c r="O233" s="244" t="str">
        <f>IFERROR(1-SUMIF(Plant_BD!$B:$B,$A233,Plant_BD!$AL:$AL)/($AA233+SUMIF(Plant_BD!$B:$B,$A233,Plant_BD!$AL:$AL)),"")</f>
        <v/>
      </c>
      <c r="P233" s="244"/>
      <c r="Q233" s="245"/>
      <c r="R233" s="244" t="str">
        <f>IFERROR(1-SUMIF(Grid_BD!$B:$B,$A233,Grid_BD!$W:$W)/($AA233+SUMIF(Grid_BD!$B:$B,$A233,Grid_BD!$W:$W)),"")</f>
        <v/>
      </c>
      <c r="S233" s="240"/>
      <c r="T233" s="245"/>
      <c r="U233" s="246" t="str">
        <f t="shared" si="21"/>
        <v/>
      </c>
      <c r="V233" s="246" t="str">
        <f>IFERROR(_xlfn.XLOOKUP($A233,Input_Raw!$A:$A,Input_Raw!$GL:$GL),"")</f>
        <v/>
      </c>
      <c r="W233" s="247" t="str">
        <f t="shared" si="22"/>
        <v/>
      </c>
      <c r="X233" s="239" t="str">
        <f>IFERROR(_xlfn.XLOOKUP($A233,Input_Raw!$A:$A,Input_Raw!$EN:$EN),"")</f>
        <v/>
      </c>
      <c r="Y233" s="239" t="str">
        <f>IFERROR(_xlfn.XLOOKUP($A233,Input_Raw!$A:$A,Input_Raw!GE:GE),"")</f>
        <v/>
      </c>
      <c r="Z233" s="239"/>
      <c r="AA233" s="239" t="str">
        <f>IFERROR(_xlfn.XLOOKUP($A233,Input_Raw!$A:$A,Input_Raw!$GF:$GF),"")</f>
        <v/>
      </c>
      <c r="AB233" s="239" t="str">
        <f>IFERROR(_xlfn.XLOOKUP($A233,Input_Raw!$A:$A,Input_Raw!GG:GG),"")</f>
        <v/>
      </c>
      <c r="AC233" s="248">
        <f>IFERROR(_xlfn.XLOOKUP($D233,'Modelling New'!$D:$D,'Modelling New'!P:P),"")</f>
        <v>5.4</v>
      </c>
      <c r="AD233" s="239">
        <f>IFERROR(_xlfn.XLOOKUP($D233,'Modelling New'!$D:$D,'Modelling New'!$T:$T)*1000,"")</f>
        <v>1077271.4022586835</v>
      </c>
      <c r="AE233" s="249">
        <f>IFERROR(_xlfn.XLOOKUP($D233,'Modelling New'!$D:$D,'Modelling New'!$O:$O),"")</f>
        <v>0.84442202802953825</v>
      </c>
      <c r="AF233" s="249">
        <f>IFERROR(_xlfn.XLOOKUP($D233,'Modelling New'!$D:$D,'Modelling New'!W:W),"")</f>
        <v>0.18999495630664609</v>
      </c>
      <c r="AG233" s="249">
        <f>IFERROR(_xlfn.XLOOKUP($D233,'Modelling New'!$D:$D,'Modelling New'!$AE:$AE),"")</f>
        <v>0.995</v>
      </c>
      <c r="AH233" s="249">
        <f>IFERROR(_xlfn.XLOOKUP($D233,'Modelling New'!$D:$D,'Modelling New'!$AF:$AF),"")</f>
        <v>0.995</v>
      </c>
      <c r="AI233" s="240"/>
      <c r="AJ233" s="240"/>
      <c r="AK233" s="240"/>
      <c r="AL233" s="240"/>
      <c r="AM233" s="240"/>
      <c r="AN233" s="250"/>
      <c r="AO233" s="247"/>
      <c r="AP233" s="247"/>
      <c r="AQ233" s="247"/>
      <c r="AR233" s="239">
        <f>_xlfn.XLOOKUP($D233,'Modelling New'!$D:$D,'Modelling New'!$N:$N)</f>
        <v>236.25000000000003</v>
      </c>
      <c r="AS233" s="239" t="str">
        <f t="shared" si="23"/>
        <v/>
      </c>
    </row>
    <row r="234" spans="1:45">
      <c r="A234" s="238">
        <f t="shared" si="24"/>
        <v>45977</v>
      </c>
      <c r="B234" s="239">
        <f>YEAR(Daily_KPI[[#This Row],[Date]])+IF(MONTH(Daily_KPI[[#This Row],[Date]])&gt;=4,1,0)</f>
        <v>2026</v>
      </c>
      <c r="C234" s="240">
        <f>YEAR(Daily_KPI[[#This Row],[Date]])</f>
        <v>2025</v>
      </c>
      <c r="D234" s="241">
        <f>Daily_KPI[[#This Row],[Date]]-DAY(Daily_KPI[[#This Row],[Date]])+1</f>
        <v>45962</v>
      </c>
      <c r="E234" s="240">
        <f t="shared" si="20"/>
        <v>30</v>
      </c>
      <c r="F234" s="242" t="str">
        <f>IFERROR(_xlfn.XLOOKUP($A234,Input_Raw!$A:$A,Input_Raw!$GD:$GD),"")</f>
        <v/>
      </c>
      <c r="G234" s="243" t="str">
        <f>IFERROR(_xlfn.XLOOKUP($A234,Input_Raw!$A:$A,Input_Raw!EQ:EQ),"")</f>
        <v/>
      </c>
      <c r="H234" s="243" t="str">
        <f>IFERROR(_xlfn.XLOOKUP($A234,Input_Raw!$A:$A,Input_Raw!ER:ER),"")</f>
        <v/>
      </c>
      <c r="I234" s="243" t="str">
        <f>IFERROR(_xlfn.XLOOKUP($A234,Input_Raw!$A:$A,Input_Raw!EO:EO),"")</f>
        <v/>
      </c>
      <c r="J234" s="243" t="str">
        <f>IFERROR(_xlfn.XLOOKUP($A234,Input_Raw!$A:$A,Input_Raw!EP:EP),"")</f>
        <v/>
      </c>
      <c r="K234" s="243" t="str">
        <f>IFERROR(_xlfn.XLOOKUP($A234,Input_Raw!$A:$A,Input_Raw!$DR:$DR),"")</f>
        <v/>
      </c>
      <c r="L234" s="243" t="str">
        <f>IFERROR(_xlfn.XLOOKUP($A234,Input_Raw!$A:$A,Input_Raw!$DT:$DT),"")</f>
        <v/>
      </c>
      <c r="M234" s="243" t="str">
        <f>IFERROR(_xlfn.XLOOKUP($A234,Input_Raw!$A:$A,Input_Raw!$DZ:$DZ),"")</f>
        <v/>
      </c>
      <c r="N234" s="243" t="str">
        <f>IFERROR(_xlfn.XLOOKUP($A234,Input_Raw!$A:$A,Input_Raw!$EB:$EB),"")</f>
        <v/>
      </c>
      <c r="O234" s="244" t="str">
        <f>IFERROR(1-SUMIF(Plant_BD!$B:$B,$A234,Plant_BD!$AL:$AL)/($AA234+SUMIF(Plant_BD!$B:$B,$A234,Plant_BD!$AL:$AL)),"")</f>
        <v/>
      </c>
      <c r="P234" s="244"/>
      <c r="Q234" s="245"/>
      <c r="R234" s="244" t="str">
        <f>IFERROR(1-SUMIF(Grid_BD!$B:$B,$A234,Grid_BD!$W:$W)/($AA234+SUMIF(Grid_BD!$B:$B,$A234,Grid_BD!$W:$W)),"")</f>
        <v/>
      </c>
      <c r="S234" s="240"/>
      <c r="T234" s="245"/>
      <c r="U234" s="246" t="str">
        <f t="shared" si="21"/>
        <v/>
      </c>
      <c r="V234" s="246" t="str">
        <f>IFERROR(_xlfn.XLOOKUP($A234,Input_Raw!$A:$A,Input_Raw!$GL:$GL),"")</f>
        <v/>
      </c>
      <c r="W234" s="247" t="str">
        <f t="shared" si="22"/>
        <v/>
      </c>
      <c r="X234" s="239" t="str">
        <f>IFERROR(_xlfn.XLOOKUP($A234,Input_Raw!$A:$A,Input_Raw!$EN:$EN),"")</f>
        <v/>
      </c>
      <c r="Y234" s="239" t="str">
        <f>IFERROR(_xlfn.XLOOKUP($A234,Input_Raw!$A:$A,Input_Raw!GE:GE),"")</f>
        <v/>
      </c>
      <c r="Z234" s="239"/>
      <c r="AA234" s="239" t="str">
        <f>IFERROR(_xlfn.XLOOKUP($A234,Input_Raw!$A:$A,Input_Raw!$GF:$GF),"")</f>
        <v/>
      </c>
      <c r="AB234" s="239" t="str">
        <f>IFERROR(_xlfn.XLOOKUP($A234,Input_Raw!$A:$A,Input_Raw!GG:GG),"")</f>
        <v/>
      </c>
      <c r="AC234" s="248">
        <f>IFERROR(_xlfn.XLOOKUP($D234,'Modelling New'!$D:$D,'Modelling New'!P:P),"")</f>
        <v>5.4</v>
      </c>
      <c r="AD234" s="239">
        <f>IFERROR(_xlfn.XLOOKUP($D234,'Modelling New'!$D:$D,'Modelling New'!$T:$T)*1000,"")</f>
        <v>1077271.4022586835</v>
      </c>
      <c r="AE234" s="249">
        <f>IFERROR(_xlfn.XLOOKUP($D234,'Modelling New'!$D:$D,'Modelling New'!$O:$O),"")</f>
        <v>0.84442202802953825</v>
      </c>
      <c r="AF234" s="249">
        <f>IFERROR(_xlfn.XLOOKUP($D234,'Modelling New'!$D:$D,'Modelling New'!W:W),"")</f>
        <v>0.18999495630664609</v>
      </c>
      <c r="AG234" s="249">
        <f>IFERROR(_xlfn.XLOOKUP($D234,'Modelling New'!$D:$D,'Modelling New'!$AE:$AE),"")</f>
        <v>0.995</v>
      </c>
      <c r="AH234" s="249">
        <f>IFERROR(_xlfn.XLOOKUP($D234,'Modelling New'!$D:$D,'Modelling New'!$AF:$AF),"")</f>
        <v>0.995</v>
      </c>
      <c r="AI234" s="240"/>
      <c r="AJ234" s="240"/>
      <c r="AK234" s="240"/>
      <c r="AL234" s="240"/>
      <c r="AM234" s="240"/>
      <c r="AN234" s="250"/>
      <c r="AO234" s="247"/>
      <c r="AP234" s="247"/>
      <c r="AQ234" s="247"/>
      <c r="AR234" s="239">
        <f>_xlfn.XLOOKUP($D234,'Modelling New'!$D:$D,'Modelling New'!$N:$N)</f>
        <v>236.25000000000003</v>
      </c>
      <c r="AS234" s="239" t="str">
        <f t="shared" si="23"/>
        <v/>
      </c>
    </row>
    <row r="235" spans="1:45">
      <c r="A235" s="238">
        <f t="shared" si="24"/>
        <v>45978</v>
      </c>
      <c r="B235" s="239">
        <f>YEAR(Daily_KPI[[#This Row],[Date]])+IF(MONTH(Daily_KPI[[#This Row],[Date]])&gt;=4,1,0)</f>
        <v>2026</v>
      </c>
      <c r="C235" s="240">
        <f>YEAR(Daily_KPI[[#This Row],[Date]])</f>
        <v>2025</v>
      </c>
      <c r="D235" s="241">
        <f>Daily_KPI[[#This Row],[Date]]-DAY(Daily_KPI[[#This Row],[Date]])+1</f>
        <v>45962</v>
      </c>
      <c r="E235" s="240">
        <f t="shared" si="20"/>
        <v>30</v>
      </c>
      <c r="F235" s="242" t="str">
        <f>IFERROR(_xlfn.XLOOKUP($A235,Input_Raw!$A:$A,Input_Raw!$GD:$GD),"")</f>
        <v/>
      </c>
      <c r="G235" s="243" t="str">
        <f>IFERROR(_xlfn.XLOOKUP($A235,Input_Raw!$A:$A,Input_Raw!EQ:EQ),"")</f>
        <v/>
      </c>
      <c r="H235" s="243" t="str">
        <f>IFERROR(_xlfn.XLOOKUP($A235,Input_Raw!$A:$A,Input_Raw!ER:ER),"")</f>
        <v/>
      </c>
      <c r="I235" s="243" t="str">
        <f>IFERROR(_xlfn.XLOOKUP($A235,Input_Raw!$A:$A,Input_Raw!EO:EO),"")</f>
        <v/>
      </c>
      <c r="J235" s="243" t="str">
        <f>IFERROR(_xlfn.XLOOKUP($A235,Input_Raw!$A:$A,Input_Raw!EP:EP),"")</f>
        <v/>
      </c>
      <c r="K235" s="243" t="str">
        <f>IFERROR(_xlfn.XLOOKUP($A235,Input_Raw!$A:$A,Input_Raw!$DR:$DR),"")</f>
        <v/>
      </c>
      <c r="L235" s="243" t="str">
        <f>IFERROR(_xlfn.XLOOKUP($A235,Input_Raw!$A:$A,Input_Raw!$DT:$DT),"")</f>
        <v/>
      </c>
      <c r="M235" s="243" t="str">
        <f>IFERROR(_xlfn.XLOOKUP($A235,Input_Raw!$A:$A,Input_Raw!$DZ:$DZ),"")</f>
        <v/>
      </c>
      <c r="N235" s="243" t="str">
        <f>IFERROR(_xlfn.XLOOKUP($A235,Input_Raw!$A:$A,Input_Raw!$EB:$EB),"")</f>
        <v/>
      </c>
      <c r="O235" s="244" t="str">
        <f>IFERROR(1-SUMIF(Plant_BD!$B:$B,$A235,Plant_BD!$AL:$AL)/($AA235+SUMIF(Plant_BD!$B:$B,$A235,Plant_BD!$AL:$AL)),"")</f>
        <v/>
      </c>
      <c r="P235" s="244"/>
      <c r="Q235" s="245"/>
      <c r="R235" s="244" t="str">
        <f>IFERROR(1-SUMIF(Grid_BD!$B:$B,$A235,Grid_BD!$W:$W)/($AA235+SUMIF(Grid_BD!$B:$B,$A235,Grid_BD!$W:$W)),"")</f>
        <v/>
      </c>
      <c r="S235" s="240"/>
      <c r="T235" s="245"/>
      <c r="U235" s="246" t="str">
        <f t="shared" si="21"/>
        <v/>
      </c>
      <c r="V235" s="246" t="str">
        <f>IFERROR(_xlfn.XLOOKUP($A235,Input_Raw!$A:$A,Input_Raw!$GL:$GL),"")</f>
        <v/>
      </c>
      <c r="W235" s="247" t="str">
        <f t="shared" si="22"/>
        <v/>
      </c>
      <c r="X235" s="239" t="str">
        <f>IFERROR(_xlfn.XLOOKUP($A235,Input_Raw!$A:$A,Input_Raw!$EN:$EN),"")</f>
        <v/>
      </c>
      <c r="Y235" s="239" t="str">
        <f>IFERROR(_xlfn.XLOOKUP($A235,Input_Raw!$A:$A,Input_Raw!GE:GE),"")</f>
        <v/>
      </c>
      <c r="Z235" s="239"/>
      <c r="AA235" s="239" t="str">
        <f>IFERROR(_xlfn.XLOOKUP($A235,Input_Raw!$A:$A,Input_Raw!$GF:$GF),"")</f>
        <v/>
      </c>
      <c r="AB235" s="239" t="str">
        <f>IFERROR(_xlfn.XLOOKUP($A235,Input_Raw!$A:$A,Input_Raw!GG:GG),"")</f>
        <v/>
      </c>
      <c r="AC235" s="248">
        <f>IFERROR(_xlfn.XLOOKUP($D235,'Modelling New'!$D:$D,'Modelling New'!P:P),"")</f>
        <v>5.4</v>
      </c>
      <c r="AD235" s="239">
        <f>IFERROR(_xlfn.XLOOKUP($D235,'Modelling New'!$D:$D,'Modelling New'!$T:$T)*1000,"")</f>
        <v>1077271.4022586835</v>
      </c>
      <c r="AE235" s="249">
        <f>IFERROR(_xlfn.XLOOKUP($D235,'Modelling New'!$D:$D,'Modelling New'!$O:$O),"")</f>
        <v>0.84442202802953825</v>
      </c>
      <c r="AF235" s="249">
        <f>IFERROR(_xlfn.XLOOKUP($D235,'Modelling New'!$D:$D,'Modelling New'!W:W),"")</f>
        <v>0.18999495630664609</v>
      </c>
      <c r="AG235" s="249">
        <f>IFERROR(_xlfn.XLOOKUP($D235,'Modelling New'!$D:$D,'Modelling New'!$AE:$AE),"")</f>
        <v>0.995</v>
      </c>
      <c r="AH235" s="249">
        <f>IFERROR(_xlfn.XLOOKUP($D235,'Modelling New'!$D:$D,'Modelling New'!$AF:$AF),"")</f>
        <v>0.995</v>
      </c>
      <c r="AI235" s="240"/>
      <c r="AJ235" s="240"/>
      <c r="AK235" s="240"/>
      <c r="AL235" s="240"/>
      <c r="AM235" s="240"/>
      <c r="AN235" s="250"/>
      <c r="AO235" s="247"/>
      <c r="AP235" s="247"/>
      <c r="AQ235" s="247"/>
      <c r="AR235" s="239">
        <f>_xlfn.XLOOKUP($D235,'Modelling New'!$D:$D,'Modelling New'!$N:$N)</f>
        <v>236.25000000000003</v>
      </c>
      <c r="AS235" s="239" t="str">
        <f t="shared" si="23"/>
        <v/>
      </c>
    </row>
    <row r="236" spans="1:45">
      <c r="A236" s="238">
        <f t="shared" si="24"/>
        <v>45979</v>
      </c>
      <c r="B236" s="239">
        <f>YEAR(Daily_KPI[[#This Row],[Date]])+IF(MONTH(Daily_KPI[[#This Row],[Date]])&gt;=4,1,0)</f>
        <v>2026</v>
      </c>
      <c r="C236" s="240">
        <f>YEAR(Daily_KPI[[#This Row],[Date]])</f>
        <v>2025</v>
      </c>
      <c r="D236" s="241">
        <f>Daily_KPI[[#This Row],[Date]]-DAY(Daily_KPI[[#This Row],[Date]])+1</f>
        <v>45962</v>
      </c>
      <c r="E236" s="240">
        <f t="shared" si="20"/>
        <v>30</v>
      </c>
      <c r="F236" s="242" t="str">
        <f>IFERROR(_xlfn.XLOOKUP($A236,Input_Raw!$A:$A,Input_Raw!$GD:$GD),"")</f>
        <v/>
      </c>
      <c r="G236" s="243" t="str">
        <f>IFERROR(_xlfn.XLOOKUP($A236,Input_Raw!$A:$A,Input_Raw!EQ:EQ),"")</f>
        <v/>
      </c>
      <c r="H236" s="243" t="str">
        <f>IFERROR(_xlfn.XLOOKUP($A236,Input_Raw!$A:$A,Input_Raw!ER:ER),"")</f>
        <v/>
      </c>
      <c r="I236" s="243" t="str">
        <f>IFERROR(_xlfn.XLOOKUP($A236,Input_Raw!$A:$A,Input_Raw!EO:EO),"")</f>
        <v/>
      </c>
      <c r="J236" s="243" t="str">
        <f>IFERROR(_xlfn.XLOOKUP($A236,Input_Raw!$A:$A,Input_Raw!EP:EP),"")</f>
        <v/>
      </c>
      <c r="K236" s="243" t="str">
        <f>IFERROR(_xlfn.XLOOKUP($A236,Input_Raw!$A:$A,Input_Raw!$DR:$DR),"")</f>
        <v/>
      </c>
      <c r="L236" s="243" t="str">
        <f>IFERROR(_xlfn.XLOOKUP($A236,Input_Raw!$A:$A,Input_Raw!$DT:$DT),"")</f>
        <v/>
      </c>
      <c r="M236" s="243" t="str">
        <f>IFERROR(_xlfn.XLOOKUP($A236,Input_Raw!$A:$A,Input_Raw!$DZ:$DZ),"")</f>
        <v/>
      </c>
      <c r="N236" s="243" t="str">
        <f>IFERROR(_xlfn.XLOOKUP($A236,Input_Raw!$A:$A,Input_Raw!$EB:$EB),"")</f>
        <v/>
      </c>
      <c r="O236" s="244" t="str">
        <f>IFERROR(1-SUMIF(Plant_BD!$B:$B,$A236,Plant_BD!$AL:$AL)/($AA236+SUMIF(Plant_BD!$B:$B,$A236,Plant_BD!$AL:$AL)),"")</f>
        <v/>
      </c>
      <c r="P236" s="244"/>
      <c r="Q236" s="245"/>
      <c r="R236" s="244" t="str">
        <f>IFERROR(1-SUMIF(Grid_BD!$B:$B,$A236,Grid_BD!$W:$W)/($AA236+SUMIF(Grid_BD!$B:$B,$A236,Grid_BD!$W:$W)),"")</f>
        <v/>
      </c>
      <c r="S236" s="240"/>
      <c r="T236" s="245"/>
      <c r="U236" s="246" t="str">
        <f t="shared" si="21"/>
        <v/>
      </c>
      <c r="V236" s="246" t="str">
        <f>IFERROR(_xlfn.XLOOKUP($A236,Input_Raw!$A:$A,Input_Raw!$GL:$GL),"")</f>
        <v/>
      </c>
      <c r="W236" s="247" t="str">
        <f t="shared" si="22"/>
        <v/>
      </c>
      <c r="X236" s="239" t="str">
        <f>IFERROR(_xlfn.XLOOKUP($A236,Input_Raw!$A:$A,Input_Raw!$EN:$EN),"")</f>
        <v/>
      </c>
      <c r="Y236" s="239" t="str">
        <f>IFERROR(_xlfn.XLOOKUP($A236,Input_Raw!$A:$A,Input_Raw!GE:GE),"")</f>
        <v/>
      </c>
      <c r="Z236" s="239"/>
      <c r="AA236" s="239" t="str">
        <f>IFERROR(_xlfn.XLOOKUP($A236,Input_Raw!$A:$A,Input_Raw!$GF:$GF),"")</f>
        <v/>
      </c>
      <c r="AB236" s="239" t="str">
        <f>IFERROR(_xlfn.XLOOKUP($A236,Input_Raw!$A:$A,Input_Raw!GG:GG),"")</f>
        <v/>
      </c>
      <c r="AC236" s="248">
        <f>IFERROR(_xlfn.XLOOKUP($D236,'Modelling New'!$D:$D,'Modelling New'!P:P),"")</f>
        <v>5.4</v>
      </c>
      <c r="AD236" s="239">
        <f>IFERROR(_xlfn.XLOOKUP($D236,'Modelling New'!$D:$D,'Modelling New'!$T:$T)*1000,"")</f>
        <v>1077271.4022586835</v>
      </c>
      <c r="AE236" s="249">
        <f>IFERROR(_xlfn.XLOOKUP($D236,'Modelling New'!$D:$D,'Modelling New'!$O:$O),"")</f>
        <v>0.84442202802953825</v>
      </c>
      <c r="AF236" s="249">
        <f>IFERROR(_xlfn.XLOOKUP($D236,'Modelling New'!$D:$D,'Modelling New'!W:W),"")</f>
        <v>0.18999495630664609</v>
      </c>
      <c r="AG236" s="249">
        <f>IFERROR(_xlfn.XLOOKUP($D236,'Modelling New'!$D:$D,'Modelling New'!$AE:$AE),"")</f>
        <v>0.995</v>
      </c>
      <c r="AH236" s="249">
        <f>IFERROR(_xlfn.XLOOKUP($D236,'Modelling New'!$D:$D,'Modelling New'!$AF:$AF),"")</f>
        <v>0.995</v>
      </c>
      <c r="AI236" s="240"/>
      <c r="AJ236" s="240"/>
      <c r="AK236" s="240"/>
      <c r="AL236" s="240"/>
      <c r="AM236" s="240"/>
      <c r="AN236" s="250"/>
      <c r="AO236" s="247"/>
      <c r="AP236" s="247"/>
      <c r="AQ236" s="247"/>
      <c r="AR236" s="239">
        <f>_xlfn.XLOOKUP($D236,'Modelling New'!$D:$D,'Modelling New'!$N:$N)</f>
        <v>236.25000000000003</v>
      </c>
      <c r="AS236" s="239" t="str">
        <f t="shared" si="23"/>
        <v/>
      </c>
    </row>
    <row r="237" spans="1:45">
      <c r="A237" s="238">
        <f t="shared" si="24"/>
        <v>45980</v>
      </c>
      <c r="B237" s="239">
        <f>YEAR(Daily_KPI[[#This Row],[Date]])+IF(MONTH(Daily_KPI[[#This Row],[Date]])&gt;=4,1,0)</f>
        <v>2026</v>
      </c>
      <c r="C237" s="240">
        <f>YEAR(Daily_KPI[[#This Row],[Date]])</f>
        <v>2025</v>
      </c>
      <c r="D237" s="241">
        <f>Daily_KPI[[#This Row],[Date]]-DAY(Daily_KPI[[#This Row],[Date]])+1</f>
        <v>45962</v>
      </c>
      <c r="E237" s="240">
        <f t="shared" si="20"/>
        <v>30</v>
      </c>
      <c r="F237" s="242" t="str">
        <f>IFERROR(_xlfn.XLOOKUP($A237,Input_Raw!$A:$A,Input_Raw!$GD:$GD),"")</f>
        <v/>
      </c>
      <c r="G237" s="243" t="str">
        <f>IFERROR(_xlfn.XLOOKUP($A237,Input_Raw!$A:$A,Input_Raw!EQ:EQ),"")</f>
        <v/>
      </c>
      <c r="H237" s="243" t="str">
        <f>IFERROR(_xlfn.XLOOKUP($A237,Input_Raw!$A:$A,Input_Raw!ER:ER),"")</f>
        <v/>
      </c>
      <c r="I237" s="243" t="str">
        <f>IFERROR(_xlfn.XLOOKUP($A237,Input_Raw!$A:$A,Input_Raw!EO:EO),"")</f>
        <v/>
      </c>
      <c r="J237" s="243" t="str">
        <f>IFERROR(_xlfn.XLOOKUP($A237,Input_Raw!$A:$A,Input_Raw!EP:EP),"")</f>
        <v/>
      </c>
      <c r="K237" s="243" t="str">
        <f>IFERROR(_xlfn.XLOOKUP($A237,Input_Raw!$A:$A,Input_Raw!$DR:$DR),"")</f>
        <v/>
      </c>
      <c r="L237" s="243" t="str">
        <f>IFERROR(_xlfn.XLOOKUP($A237,Input_Raw!$A:$A,Input_Raw!$DT:$DT),"")</f>
        <v/>
      </c>
      <c r="M237" s="243" t="str">
        <f>IFERROR(_xlfn.XLOOKUP($A237,Input_Raw!$A:$A,Input_Raw!$DZ:$DZ),"")</f>
        <v/>
      </c>
      <c r="N237" s="243" t="str">
        <f>IFERROR(_xlfn.XLOOKUP($A237,Input_Raw!$A:$A,Input_Raw!$EB:$EB),"")</f>
        <v/>
      </c>
      <c r="O237" s="244" t="str">
        <f>IFERROR(1-SUMIF(Plant_BD!$B:$B,$A237,Plant_BD!$AL:$AL)/($AA237+SUMIF(Plant_BD!$B:$B,$A237,Plant_BD!$AL:$AL)),"")</f>
        <v/>
      </c>
      <c r="P237" s="244"/>
      <c r="Q237" s="245"/>
      <c r="R237" s="244" t="str">
        <f>IFERROR(1-SUMIF(Grid_BD!$B:$B,$A237,Grid_BD!$W:$W)/($AA237+SUMIF(Grid_BD!$B:$B,$A237,Grid_BD!$W:$W)),"")</f>
        <v/>
      </c>
      <c r="S237" s="240"/>
      <c r="T237" s="245"/>
      <c r="U237" s="246" t="str">
        <f t="shared" si="21"/>
        <v/>
      </c>
      <c r="V237" s="246" t="str">
        <f>IFERROR(_xlfn.XLOOKUP($A237,Input_Raw!$A:$A,Input_Raw!$GL:$GL),"")</f>
        <v/>
      </c>
      <c r="W237" s="247" t="str">
        <f t="shared" si="22"/>
        <v/>
      </c>
      <c r="X237" s="239" t="str">
        <f>IFERROR(_xlfn.XLOOKUP($A237,Input_Raw!$A:$A,Input_Raw!$EN:$EN),"")</f>
        <v/>
      </c>
      <c r="Y237" s="239" t="str">
        <f>IFERROR(_xlfn.XLOOKUP($A237,Input_Raw!$A:$A,Input_Raw!GE:GE),"")</f>
        <v/>
      </c>
      <c r="Z237" s="239"/>
      <c r="AA237" s="239" t="str">
        <f>IFERROR(_xlfn.XLOOKUP($A237,Input_Raw!$A:$A,Input_Raw!$GF:$GF),"")</f>
        <v/>
      </c>
      <c r="AB237" s="239" t="str">
        <f>IFERROR(_xlfn.XLOOKUP($A237,Input_Raw!$A:$A,Input_Raw!GG:GG),"")</f>
        <v/>
      </c>
      <c r="AC237" s="248">
        <f>IFERROR(_xlfn.XLOOKUP($D237,'Modelling New'!$D:$D,'Modelling New'!P:P),"")</f>
        <v>5.4</v>
      </c>
      <c r="AD237" s="239">
        <f>IFERROR(_xlfn.XLOOKUP($D237,'Modelling New'!$D:$D,'Modelling New'!$T:$T)*1000,"")</f>
        <v>1077271.4022586835</v>
      </c>
      <c r="AE237" s="249">
        <f>IFERROR(_xlfn.XLOOKUP($D237,'Modelling New'!$D:$D,'Modelling New'!$O:$O),"")</f>
        <v>0.84442202802953825</v>
      </c>
      <c r="AF237" s="249">
        <f>IFERROR(_xlfn.XLOOKUP($D237,'Modelling New'!$D:$D,'Modelling New'!W:W),"")</f>
        <v>0.18999495630664609</v>
      </c>
      <c r="AG237" s="249">
        <f>IFERROR(_xlfn.XLOOKUP($D237,'Modelling New'!$D:$D,'Modelling New'!$AE:$AE),"")</f>
        <v>0.995</v>
      </c>
      <c r="AH237" s="249">
        <f>IFERROR(_xlfn.XLOOKUP($D237,'Modelling New'!$D:$D,'Modelling New'!$AF:$AF),"")</f>
        <v>0.995</v>
      </c>
      <c r="AI237" s="240"/>
      <c r="AJ237" s="240"/>
      <c r="AK237" s="240"/>
      <c r="AL237" s="240"/>
      <c r="AM237" s="240"/>
      <c r="AN237" s="250"/>
      <c r="AO237" s="247"/>
      <c r="AP237" s="247"/>
      <c r="AQ237" s="247"/>
      <c r="AR237" s="239">
        <f>_xlfn.XLOOKUP($D237,'Modelling New'!$D:$D,'Modelling New'!$N:$N)</f>
        <v>236.25000000000003</v>
      </c>
      <c r="AS237" s="239" t="str">
        <f t="shared" si="23"/>
        <v/>
      </c>
    </row>
    <row r="238" spans="1:45">
      <c r="A238" s="238">
        <f t="shared" si="24"/>
        <v>45981</v>
      </c>
      <c r="B238" s="239">
        <f>YEAR(Daily_KPI[[#This Row],[Date]])+IF(MONTH(Daily_KPI[[#This Row],[Date]])&gt;=4,1,0)</f>
        <v>2026</v>
      </c>
      <c r="C238" s="240">
        <f>YEAR(Daily_KPI[[#This Row],[Date]])</f>
        <v>2025</v>
      </c>
      <c r="D238" s="241">
        <f>Daily_KPI[[#This Row],[Date]]-DAY(Daily_KPI[[#This Row],[Date]])+1</f>
        <v>45962</v>
      </c>
      <c r="E238" s="240">
        <f t="shared" si="20"/>
        <v>30</v>
      </c>
      <c r="F238" s="242" t="str">
        <f>IFERROR(_xlfn.XLOOKUP($A238,Input_Raw!$A:$A,Input_Raw!$GD:$GD),"")</f>
        <v/>
      </c>
      <c r="G238" s="243" t="str">
        <f>IFERROR(_xlfn.XLOOKUP($A238,Input_Raw!$A:$A,Input_Raw!EQ:EQ),"")</f>
        <v/>
      </c>
      <c r="H238" s="243" t="str">
        <f>IFERROR(_xlfn.XLOOKUP($A238,Input_Raw!$A:$A,Input_Raw!ER:ER),"")</f>
        <v/>
      </c>
      <c r="I238" s="243" t="str">
        <f>IFERROR(_xlfn.XLOOKUP($A238,Input_Raw!$A:$A,Input_Raw!EO:EO),"")</f>
        <v/>
      </c>
      <c r="J238" s="243" t="str">
        <f>IFERROR(_xlfn.XLOOKUP($A238,Input_Raw!$A:$A,Input_Raw!EP:EP),"")</f>
        <v/>
      </c>
      <c r="K238" s="243" t="str">
        <f>IFERROR(_xlfn.XLOOKUP($A238,Input_Raw!$A:$A,Input_Raw!$DR:$DR),"")</f>
        <v/>
      </c>
      <c r="L238" s="243" t="str">
        <f>IFERROR(_xlfn.XLOOKUP($A238,Input_Raw!$A:$A,Input_Raw!$DT:$DT),"")</f>
        <v/>
      </c>
      <c r="M238" s="243" t="str">
        <f>IFERROR(_xlfn.XLOOKUP($A238,Input_Raw!$A:$A,Input_Raw!$DZ:$DZ),"")</f>
        <v/>
      </c>
      <c r="N238" s="243" t="str">
        <f>IFERROR(_xlfn.XLOOKUP($A238,Input_Raw!$A:$A,Input_Raw!$EB:$EB),"")</f>
        <v/>
      </c>
      <c r="O238" s="244" t="str">
        <f>IFERROR(1-SUMIF(Plant_BD!$B:$B,$A238,Plant_BD!$AL:$AL)/($AA238+SUMIF(Plant_BD!$B:$B,$A238,Plant_BD!$AL:$AL)),"")</f>
        <v/>
      </c>
      <c r="P238" s="244"/>
      <c r="Q238" s="245"/>
      <c r="R238" s="244" t="str">
        <f>IFERROR(1-SUMIF(Grid_BD!$B:$B,$A238,Grid_BD!$W:$W)/($AA238+SUMIF(Grid_BD!$B:$B,$A238,Grid_BD!$W:$W)),"")</f>
        <v/>
      </c>
      <c r="S238" s="240"/>
      <c r="T238" s="245"/>
      <c r="U238" s="246" t="str">
        <f t="shared" si="21"/>
        <v/>
      </c>
      <c r="V238" s="246" t="str">
        <f>IFERROR(_xlfn.XLOOKUP($A238,Input_Raw!$A:$A,Input_Raw!$GL:$GL),"")</f>
        <v/>
      </c>
      <c r="W238" s="247" t="str">
        <f t="shared" si="22"/>
        <v/>
      </c>
      <c r="X238" s="239" t="str">
        <f>IFERROR(_xlfn.XLOOKUP($A238,Input_Raw!$A:$A,Input_Raw!$EN:$EN),"")</f>
        <v/>
      </c>
      <c r="Y238" s="239" t="str">
        <f>IFERROR(_xlfn.XLOOKUP($A238,Input_Raw!$A:$A,Input_Raw!GE:GE),"")</f>
        <v/>
      </c>
      <c r="Z238" s="239"/>
      <c r="AA238" s="239" t="str">
        <f>IFERROR(_xlfn.XLOOKUP($A238,Input_Raw!$A:$A,Input_Raw!$GF:$GF),"")</f>
        <v/>
      </c>
      <c r="AB238" s="239" t="str">
        <f>IFERROR(_xlfn.XLOOKUP($A238,Input_Raw!$A:$A,Input_Raw!GG:GG),"")</f>
        <v/>
      </c>
      <c r="AC238" s="248">
        <f>IFERROR(_xlfn.XLOOKUP($D238,'Modelling New'!$D:$D,'Modelling New'!P:P),"")</f>
        <v>5.4</v>
      </c>
      <c r="AD238" s="239">
        <f>IFERROR(_xlfn.XLOOKUP($D238,'Modelling New'!$D:$D,'Modelling New'!$T:$T)*1000,"")</f>
        <v>1077271.4022586835</v>
      </c>
      <c r="AE238" s="249">
        <f>IFERROR(_xlfn.XLOOKUP($D238,'Modelling New'!$D:$D,'Modelling New'!$O:$O),"")</f>
        <v>0.84442202802953825</v>
      </c>
      <c r="AF238" s="249">
        <f>IFERROR(_xlfn.XLOOKUP($D238,'Modelling New'!$D:$D,'Modelling New'!W:W),"")</f>
        <v>0.18999495630664609</v>
      </c>
      <c r="AG238" s="249">
        <f>IFERROR(_xlfn.XLOOKUP($D238,'Modelling New'!$D:$D,'Modelling New'!$AE:$AE),"")</f>
        <v>0.995</v>
      </c>
      <c r="AH238" s="249">
        <f>IFERROR(_xlfn.XLOOKUP($D238,'Modelling New'!$D:$D,'Modelling New'!$AF:$AF),"")</f>
        <v>0.995</v>
      </c>
      <c r="AI238" s="240"/>
      <c r="AJ238" s="240"/>
      <c r="AK238" s="240"/>
      <c r="AL238" s="240"/>
      <c r="AM238" s="240"/>
      <c r="AN238" s="250"/>
      <c r="AO238" s="247"/>
      <c r="AP238" s="247"/>
      <c r="AQ238" s="247"/>
      <c r="AR238" s="239">
        <f>_xlfn.XLOOKUP($D238,'Modelling New'!$D:$D,'Modelling New'!$N:$N)</f>
        <v>236.25000000000003</v>
      </c>
      <c r="AS238" s="239" t="str">
        <f t="shared" si="23"/>
        <v/>
      </c>
    </row>
    <row r="239" spans="1:45">
      <c r="A239" s="238">
        <f t="shared" si="24"/>
        <v>45982</v>
      </c>
      <c r="B239" s="239">
        <f>YEAR(Daily_KPI[[#This Row],[Date]])+IF(MONTH(Daily_KPI[[#This Row],[Date]])&gt;=4,1,0)</f>
        <v>2026</v>
      </c>
      <c r="C239" s="240">
        <f>YEAR(Daily_KPI[[#This Row],[Date]])</f>
        <v>2025</v>
      </c>
      <c r="D239" s="241">
        <f>Daily_KPI[[#This Row],[Date]]-DAY(Daily_KPI[[#This Row],[Date]])+1</f>
        <v>45962</v>
      </c>
      <c r="E239" s="240">
        <f t="shared" si="20"/>
        <v>30</v>
      </c>
      <c r="F239" s="242" t="str">
        <f>IFERROR(_xlfn.XLOOKUP($A239,Input_Raw!$A:$A,Input_Raw!$GD:$GD),"")</f>
        <v/>
      </c>
      <c r="G239" s="243" t="str">
        <f>IFERROR(_xlfn.XLOOKUP($A239,Input_Raw!$A:$A,Input_Raw!EQ:EQ),"")</f>
        <v/>
      </c>
      <c r="H239" s="243" t="str">
        <f>IFERROR(_xlfn.XLOOKUP($A239,Input_Raw!$A:$A,Input_Raw!ER:ER),"")</f>
        <v/>
      </c>
      <c r="I239" s="243" t="str">
        <f>IFERROR(_xlfn.XLOOKUP($A239,Input_Raw!$A:$A,Input_Raw!EO:EO),"")</f>
        <v/>
      </c>
      <c r="J239" s="243" t="str">
        <f>IFERROR(_xlfn.XLOOKUP($A239,Input_Raw!$A:$A,Input_Raw!EP:EP),"")</f>
        <v/>
      </c>
      <c r="K239" s="243" t="str">
        <f>IFERROR(_xlfn.XLOOKUP($A239,Input_Raw!$A:$A,Input_Raw!$DR:$DR),"")</f>
        <v/>
      </c>
      <c r="L239" s="243" t="str">
        <f>IFERROR(_xlfn.XLOOKUP($A239,Input_Raw!$A:$A,Input_Raw!$DT:$DT),"")</f>
        <v/>
      </c>
      <c r="M239" s="243" t="str">
        <f>IFERROR(_xlfn.XLOOKUP($A239,Input_Raw!$A:$A,Input_Raw!$DZ:$DZ),"")</f>
        <v/>
      </c>
      <c r="N239" s="243" t="str">
        <f>IFERROR(_xlfn.XLOOKUP($A239,Input_Raw!$A:$A,Input_Raw!$EB:$EB),"")</f>
        <v/>
      </c>
      <c r="O239" s="244" t="str">
        <f>IFERROR(1-SUMIF(Plant_BD!$B:$B,$A239,Plant_BD!$AL:$AL)/($AA239+SUMIF(Plant_BD!$B:$B,$A239,Plant_BD!$AL:$AL)),"")</f>
        <v/>
      </c>
      <c r="P239" s="244"/>
      <c r="Q239" s="245"/>
      <c r="R239" s="244" t="str">
        <f>IFERROR(1-SUMIF(Grid_BD!$B:$B,$A239,Grid_BD!$W:$W)/($AA239+SUMIF(Grid_BD!$B:$B,$A239,Grid_BD!$W:$W)),"")</f>
        <v/>
      </c>
      <c r="S239" s="240"/>
      <c r="T239" s="245"/>
      <c r="U239" s="246" t="str">
        <f t="shared" si="21"/>
        <v/>
      </c>
      <c r="V239" s="246" t="str">
        <f>IFERROR(_xlfn.XLOOKUP($A239,Input_Raw!$A:$A,Input_Raw!$GL:$GL),"")</f>
        <v/>
      </c>
      <c r="W239" s="247" t="str">
        <f t="shared" si="22"/>
        <v/>
      </c>
      <c r="X239" s="239" t="str">
        <f>IFERROR(_xlfn.XLOOKUP($A239,Input_Raw!$A:$A,Input_Raw!$EN:$EN),"")</f>
        <v/>
      </c>
      <c r="Y239" s="239" t="str">
        <f>IFERROR(_xlfn.XLOOKUP($A239,Input_Raw!$A:$A,Input_Raw!GE:GE),"")</f>
        <v/>
      </c>
      <c r="Z239" s="239"/>
      <c r="AA239" s="239" t="str">
        <f>IFERROR(_xlfn.XLOOKUP($A239,Input_Raw!$A:$A,Input_Raw!$GF:$GF),"")</f>
        <v/>
      </c>
      <c r="AB239" s="239" t="str">
        <f>IFERROR(_xlfn.XLOOKUP($A239,Input_Raw!$A:$A,Input_Raw!GG:GG),"")</f>
        <v/>
      </c>
      <c r="AC239" s="248">
        <f>IFERROR(_xlfn.XLOOKUP($D239,'Modelling New'!$D:$D,'Modelling New'!P:P),"")</f>
        <v>5.4</v>
      </c>
      <c r="AD239" s="239">
        <f>IFERROR(_xlfn.XLOOKUP($D239,'Modelling New'!$D:$D,'Modelling New'!$T:$T)*1000,"")</f>
        <v>1077271.4022586835</v>
      </c>
      <c r="AE239" s="249">
        <f>IFERROR(_xlfn.XLOOKUP($D239,'Modelling New'!$D:$D,'Modelling New'!$O:$O),"")</f>
        <v>0.84442202802953825</v>
      </c>
      <c r="AF239" s="249">
        <f>IFERROR(_xlfn.XLOOKUP($D239,'Modelling New'!$D:$D,'Modelling New'!W:W),"")</f>
        <v>0.18999495630664609</v>
      </c>
      <c r="AG239" s="249">
        <f>IFERROR(_xlfn.XLOOKUP($D239,'Modelling New'!$D:$D,'Modelling New'!$AE:$AE),"")</f>
        <v>0.995</v>
      </c>
      <c r="AH239" s="249">
        <f>IFERROR(_xlfn.XLOOKUP($D239,'Modelling New'!$D:$D,'Modelling New'!$AF:$AF),"")</f>
        <v>0.995</v>
      </c>
      <c r="AI239" s="240"/>
      <c r="AJ239" s="240"/>
      <c r="AK239" s="240"/>
      <c r="AL239" s="240"/>
      <c r="AM239" s="240"/>
      <c r="AN239" s="250"/>
      <c r="AO239" s="247"/>
      <c r="AP239" s="247"/>
      <c r="AQ239" s="247"/>
      <c r="AR239" s="239">
        <f>_xlfn.XLOOKUP($D239,'Modelling New'!$D:$D,'Modelling New'!$N:$N)</f>
        <v>236.25000000000003</v>
      </c>
      <c r="AS239" s="239" t="str">
        <f t="shared" si="23"/>
        <v/>
      </c>
    </row>
    <row r="240" spans="1:45">
      <c r="A240" s="238">
        <f t="shared" si="24"/>
        <v>45983</v>
      </c>
      <c r="B240" s="239">
        <f>YEAR(Daily_KPI[[#This Row],[Date]])+IF(MONTH(Daily_KPI[[#This Row],[Date]])&gt;=4,1,0)</f>
        <v>2026</v>
      </c>
      <c r="C240" s="240">
        <f>YEAR(Daily_KPI[[#This Row],[Date]])</f>
        <v>2025</v>
      </c>
      <c r="D240" s="241">
        <f>Daily_KPI[[#This Row],[Date]]-DAY(Daily_KPI[[#This Row],[Date]])+1</f>
        <v>45962</v>
      </c>
      <c r="E240" s="240">
        <f t="shared" si="20"/>
        <v>30</v>
      </c>
      <c r="F240" s="242" t="str">
        <f>IFERROR(_xlfn.XLOOKUP($A240,Input_Raw!$A:$A,Input_Raw!$GD:$GD),"")</f>
        <v/>
      </c>
      <c r="G240" s="243" t="str">
        <f>IFERROR(_xlfn.XLOOKUP($A240,Input_Raw!$A:$A,Input_Raw!EQ:EQ),"")</f>
        <v/>
      </c>
      <c r="H240" s="243" t="str">
        <f>IFERROR(_xlfn.XLOOKUP($A240,Input_Raw!$A:$A,Input_Raw!ER:ER),"")</f>
        <v/>
      </c>
      <c r="I240" s="243" t="str">
        <f>IFERROR(_xlfn.XLOOKUP($A240,Input_Raw!$A:$A,Input_Raw!EO:EO),"")</f>
        <v/>
      </c>
      <c r="J240" s="243" t="str">
        <f>IFERROR(_xlfn.XLOOKUP($A240,Input_Raw!$A:$A,Input_Raw!EP:EP),"")</f>
        <v/>
      </c>
      <c r="K240" s="243" t="str">
        <f>IFERROR(_xlfn.XLOOKUP($A240,Input_Raw!$A:$A,Input_Raw!$DR:$DR),"")</f>
        <v/>
      </c>
      <c r="L240" s="243" t="str">
        <f>IFERROR(_xlfn.XLOOKUP($A240,Input_Raw!$A:$A,Input_Raw!$DT:$DT),"")</f>
        <v/>
      </c>
      <c r="M240" s="243" t="str">
        <f>IFERROR(_xlfn.XLOOKUP($A240,Input_Raw!$A:$A,Input_Raw!$DZ:$DZ),"")</f>
        <v/>
      </c>
      <c r="N240" s="243" t="str">
        <f>IFERROR(_xlfn.XLOOKUP($A240,Input_Raw!$A:$A,Input_Raw!$EB:$EB),"")</f>
        <v/>
      </c>
      <c r="O240" s="244" t="str">
        <f>IFERROR(1-SUMIF(Plant_BD!$B:$B,$A240,Plant_BD!$AL:$AL)/($AA240+SUMIF(Plant_BD!$B:$B,$A240,Plant_BD!$AL:$AL)),"")</f>
        <v/>
      </c>
      <c r="P240" s="244"/>
      <c r="Q240" s="245"/>
      <c r="R240" s="244" t="str">
        <f>IFERROR(1-SUMIF(Grid_BD!$B:$B,$A240,Grid_BD!$W:$W)/($AA240+SUMIF(Grid_BD!$B:$B,$A240,Grid_BD!$W:$W)),"")</f>
        <v/>
      </c>
      <c r="S240" s="240"/>
      <c r="T240" s="245"/>
      <c r="U240" s="246" t="str">
        <f t="shared" si="21"/>
        <v/>
      </c>
      <c r="V240" s="246" t="str">
        <f>IFERROR(_xlfn.XLOOKUP($A240,Input_Raw!$A:$A,Input_Raw!$GL:$GL),"")</f>
        <v/>
      </c>
      <c r="W240" s="247" t="str">
        <f t="shared" si="22"/>
        <v/>
      </c>
      <c r="X240" s="239" t="str">
        <f>IFERROR(_xlfn.XLOOKUP($A240,Input_Raw!$A:$A,Input_Raw!$EN:$EN),"")</f>
        <v/>
      </c>
      <c r="Y240" s="239" t="str">
        <f>IFERROR(_xlfn.XLOOKUP($A240,Input_Raw!$A:$A,Input_Raw!GE:GE),"")</f>
        <v/>
      </c>
      <c r="Z240" s="239"/>
      <c r="AA240" s="239" t="str">
        <f>IFERROR(_xlfn.XLOOKUP($A240,Input_Raw!$A:$A,Input_Raw!$GF:$GF),"")</f>
        <v/>
      </c>
      <c r="AB240" s="239" t="str">
        <f>IFERROR(_xlfn.XLOOKUP($A240,Input_Raw!$A:$A,Input_Raw!GG:GG),"")</f>
        <v/>
      </c>
      <c r="AC240" s="248">
        <f>IFERROR(_xlfn.XLOOKUP($D240,'Modelling New'!$D:$D,'Modelling New'!P:P),"")</f>
        <v>5.4</v>
      </c>
      <c r="AD240" s="239">
        <f>IFERROR(_xlfn.XLOOKUP($D240,'Modelling New'!$D:$D,'Modelling New'!$T:$T)*1000,"")</f>
        <v>1077271.4022586835</v>
      </c>
      <c r="AE240" s="249">
        <f>IFERROR(_xlfn.XLOOKUP($D240,'Modelling New'!$D:$D,'Modelling New'!$O:$O),"")</f>
        <v>0.84442202802953825</v>
      </c>
      <c r="AF240" s="249">
        <f>IFERROR(_xlfn.XLOOKUP($D240,'Modelling New'!$D:$D,'Modelling New'!W:W),"")</f>
        <v>0.18999495630664609</v>
      </c>
      <c r="AG240" s="249">
        <f>IFERROR(_xlfn.XLOOKUP($D240,'Modelling New'!$D:$D,'Modelling New'!$AE:$AE),"")</f>
        <v>0.995</v>
      </c>
      <c r="AH240" s="249">
        <f>IFERROR(_xlfn.XLOOKUP($D240,'Modelling New'!$D:$D,'Modelling New'!$AF:$AF),"")</f>
        <v>0.995</v>
      </c>
      <c r="AI240" s="240"/>
      <c r="AJ240" s="240"/>
      <c r="AK240" s="240"/>
      <c r="AL240" s="240"/>
      <c r="AM240" s="240"/>
      <c r="AN240" s="250"/>
      <c r="AO240" s="247"/>
      <c r="AP240" s="247"/>
      <c r="AQ240" s="247"/>
      <c r="AR240" s="239">
        <f>_xlfn.XLOOKUP($D240,'Modelling New'!$D:$D,'Modelling New'!$N:$N)</f>
        <v>236.25000000000003</v>
      </c>
      <c r="AS240" s="239" t="str">
        <f t="shared" si="23"/>
        <v/>
      </c>
    </row>
    <row r="241" spans="1:45">
      <c r="A241" s="238">
        <f t="shared" si="24"/>
        <v>45984</v>
      </c>
      <c r="B241" s="239">
        <f>YEAR(Daily_KPI[[#This Row],[Date]])+IF(MONTH(Daily_KPI[[#This Row],[Date]])&gt;=4,1,0)</f>
        <v>2026</v>
      </c>
      <c r="C241" s="240">
        <f>YEAR(Daily_KPI[[#This Row],[Date]])</f>
        <v>2025</v>
      </c>
      <c r="D241" s="241">
        <f>Daily_KPI[[#This Row],[Date]]-DAY(Daily_KPI[[#This Row],[Date]])+1</f>
        <v>45962</v>
      </c>
      <c r="E241" s="240">
        <f t="shared" si="20"/>
        <v>30</v>
      </c>
      <c r="F241" s="242" t="str">
        <f>IFERROR(_xlfn.XLOOKUP($A241,Input_Raw!$A:$A,Input_Raw!$GD:$GD),"")</f>
        <v/>
      </c>
      <c r="G241" s="243" t="str">
        <f>IFERROR(_xlfn.XLOOKUP($A241,Input_Raw!$A:$A,Input_Raw!EQ:EQ),"")</f>
        <v/>
      </c>
      <c r="H241" s="243" t="str">
        <f>IFERROR(_xlfn.XLOOKUP($A241,Input_Raw!$A:$A,Input_Raw!ER:ER),"")</f>
        <v/>
      </c>
      <c r="I241" s="243" t="str">
        <f>IFERROR(_xlfn.XLOOKUP($A241,Input_Raw!$A:$A,Input_Raw!EO:EO),"")</f>
        <v/>
      </c>
      <c r="J241" s="243" t="str">
        <f>IFERROR(_xlfn.XLOOKUP($A241,Input_Raw!$A:$A,Input_Raw!EP:EP),"")</f>
        <v/>
      </c>
      <c r="K241" s="243" t="str">
        <f>IFERROR(_xlfn.XLOOKUP($A241,Input_Raw!$A:$A,Input_Raw!$DR:$DR),"")</f>
        <v/>
      </c>
      <c r="L241" s="243" t="str">
        <f>IFERROR(_xlfn.XLOOKUP($A241,Input_Raw!$A:$A,Input_Raw!$DT:$DT),"")</f>
        <v/>
      </c>
      <c r="M241" s="243" t="str">
        <f>IFERROR(_xlfn.XLOOKUP($A241,Input_Raw!$A:$A,Input_Raw!$DZ:$DZ),"")</f>
        <v/>
      </c>
      <c r="N241" s="243" t="str">
        <f>IFERROR(_xlfn.XLOOKUP($A241,Input_Raw!$A:$A,Input_Raw!$EB:$EB),"")</f>
        <v/>
      </c>
      <c r="O241" s="244" t="str">
        <f>IFERROR(1-SUMIF(Plant_BD!$B:$B,$A241,Plant_BD!$AL:$AL)/($AA241+SUMIF(Plant_BD!$B:$B,$A241,Plant_BD!$AL:$AL)),"")</f>
        <v/>
      </c>
      <c r="P241" s="244"/>
      <c r="Q241" s="245"/>
      <c r="R241" s="244" t="str">
        <f>IFERROR(1-SUMIF(Grid_BD!$B:$B,$A241,Grid_BD!$W:$W)/($AA241+SUMIF(Grid_BD!$B:$B,$A241,Grid_BD!$W:$W)),"")</f>
        <v/>
      </c>
      <c r="S241" s="240"/>
      <c r="T241" s="245"/>
      <c r="U241" s="246" t="str">
        <f t="shared" si="21"/>
        <v/>
      </c>
      <c r="V241" s="246" t="str">
        <f>IFERROR(_xlfn.XLOOKUP($A241,Input_Raw!$A:$A,Input_Raw!$GL:$GL),"")</f>
        <v/>
      </c>
      <c r="W241" s="247" t="str">
        <f t="shared" si="22"/>
        <v/>
      </c>
      <c r="X241" s="239" t="str">
        <f>IFERROR(_xlfn.XLOOKUP($A241,Input_Raw!$A:$A,Input_Raw!$EN:$EN),"")</f>
        <v/>
      </c>
      <c r="Y241" s="239" t="str">
        <f>IFERROR(_xlfn.XLOOKUP($A241,Input_Raw!$A:$A,Input_Raw!GE:GE),"")</f>
        <v/>
      </c>
      <c r="Z241" s="239"/>
      <c r="AA241" s="239" t="str">
        <f>IFERROR(_xlfn.XLOOKUP($A241,Input_Raw!$A:$A,Input_Raw!$GF:$GF),"")</f>
        <v/>
      </c>
      <c r="AB241" s="239" t="str">
        <f>IFERROR(_xlfn.XLOOKUP($A241,Input_Raw!$A:$A,Input_Raw!GG:GG),"")</f>
        <v/>
      </c>
      <c r="AC241" s="248">
        <f>IFERROR(_xlfn.XLOOKUP($D241,'Modelling New'!$D:$D,'Modelling New'!P:P),"")</f>
        <v>5.4</v>
      </c>
      <c r="AD241" s="239">
        <f>IFERROR(_xlfn.XLOOKUP($D241,'Modelling New'!$D:$D,'Modelling New'!$T:$T)*1000,"")</f>
        <v>1077271.4022586835</v>
      </c>
      <c r="AE241" s="249">
        <f>IFERROR(_xlfn.XLOOKUP($D241,'Modelling New'!$D:$D,'Modelling New'!$O:$O),"")</f>
        <v>0.84442202802953825</v>
      </c>
      <c r="AF241" s="249">
        <f>IFERROR(_xlfn.XLOOKUP($D241,'Modelling New'!$D:$D,'Modelling New'!W:W),"")</f>
        <v>0.18999495630664609</v>
      </c>
      <c r="AG241" s="249">
        <f>IFERROR(_xlfn.XLOOKUP($D241,'Modelling New'!$D:$D,'Modelling New'!$AE:$AE),"")</f>
        <v>0.995</v>
      </c>
      <c r="AH241" s="249">
        <f>IFERROR(_xlfn.XLOOKUP($D241,'Modelling New'!$D:$D,'Modelling New'!$AF:$AF),"")</f>
        <v>0.995</v>
      </c>
      <c r="AI241" s="240"/>
      <c r="AJ241" s="240"/>
      <c r="AK241" s="240"/>
      <c r="AL241" s="240"/>
      <c r="AM241" s="240"/>
      <c r="AN241" s="250"/>
      <c r="AO241" s="247"/>
      <c r="AP241" s="247"/>
      <c r="AQ241" s="247"/>
      <c r="AR241" s="239">
        <f>_xlfn.XLOOKUP($D241,'Modelling New'!$D:$D,'Modelling New'!$N:$N)</f>
        <v>236.25000000000003</v>
      </c>
      <c r="AS241" s="239" t="str">
        <f t="shared" si="23"/>
        <v/>
      </c>
    </row>
    <row r="242" spans="1:45">
      <c r="A242" s="238">
        <f t="shared" si="24"/>
        <v>45985</v>
      </c>
      <c r="B242" s="239">
        <f>YEAR(Daily_KPI[[#This Row],[Date]])+IF(MONTH(Daily_KPI[[#This Row],[Date]])&gt;=4,1,0)</f>
        <v>2026</v>
      </c>
      <c r="C242" s="240">
        <f>YEAR(Daily_KPI[[#This Row],[Date]])</f>
        <v>2025</v>
      </c>
      <c r="D242" s="241">
        <f>Daily_KPI[[#This Row],[Date]]-DAY(Daily_KPI[[#This Row],[Date]])+1</f>
        <v>45962</v>
      </c>
      <c r="E242" s="240">
        <f t="shared" si="20"/>
        <v>30</v>
      </c>
      <c r="F242" s="242" t="str">
        <f>IFERROR(_xlfn.XLOOKUP($A242,Input_Raw!$A:$A,Input_Raw!$GD:$GD),"")</f>
        <v/>
      </c>
      <c r="G242" s="243" t="str">
        <f>IFERROR(_xlfn.XLOOKUP($A242,Input_Raw!$A:$A,Input_Raw!EQ:EQ),"")</f>
        <v/>
      </c>
      <c r="H242" s="243" t="str">
        <f>IFERROR(_xlfn.XLOOKUP($A242,Input_Raw!$A:$A,Input_Raw!ER:ER),"")</f>
        <v/>
      </c>
      <c r="I242" s="243" t="str">
        <f>IFERROR(_xlfn.XLOOKUP($A242,Input_Raw!$A:$A,Input_Raw!EO:EO),"")</f>
        <v/>
      </c>
      <c r="J242" s="243" t="str">
        <f>IFERROR(_xlfn.XLOOKUP($A242,Input_Raw!$A:$A,Input_Raw!EP:EP),"")</f>
        <v/>
      </c>
      <c r="K242" s="243" t="str">
        <f>IFERROR(_xlfn.XLOOKUP($A242,Input_Raw!$A:$A,Input_Raw!$DR:$DR),"")</f>
        <v/>
      </c>
      <c r="L242" s="243" t="str">
        <f>IFERROR(_xlfn.XLOOKUP($A242,Input_Raw!$A:$A,Input_Raw!$DT:$DT),"")</f>
        <v/>
      </c>
      <c r="M242" s="243" t="str">
        <f>IFERROR(_xlfn.XLOOKUP($A242,Input_Raw!$A:$A,Input_Raw!$DZ:$DZ),"")</f>
        <v/>
      </c>
      <c r="N242" s="243" t="str">
        <f>IFERROR(_xlfn.XLOOKUP($A242,Input_Raw!$A:$A,Input_Raw!$EB:$EB),"")</f>
        <v/>
      </c>
      <c r="O242" s="244" t="str">
        <f>IFERROR(1-SUMIF(Plant_BD!$B:$B,$A242,Plant_BD!$AL:$AL)/($AA242+SUMIF(Plant_BD!$B:$B,$A242,Plant_BD!$AL:$AL)),"")</f>
        <v/>
      </c>
      <c r="P242" s="244"/>
      <c r="Q242" s="245"/>
      <c r="R242" s="244" t="str">
        <f>IFERROR(1-SUMIF(Grid_BD!$B:$B,$A242,Grid_BD!$W:$W)/($AA242+SUMIF(Grid_BD!$B:$B,$A242,Grid_BD!$W:$W)),"")</f>
        <v/>
      </c>
      <c r="S242" s="240"/>
      <c r="T242" s="245"/>
      <c r="U242" s="246" t="str">
        <f t="shared" si="21"/>
        <v/>
      </c>
      <c r="V242" s="246" t="str">
        <f>IFERROR(_xlfn.XLOOKUP($A242,Input_Raw!$A:$A,Input_Raw!$GL:$GL),"")</f>
        <v/>
      </c>
      <c r="W242" s="247" t="str">
        <f t="shared" si="22"/>
        <v/>
      </c>
      <c r="X242" s="239" t="str">
        <f>IFERROR(_xlfn.XLOOKUP($A242,Input_Raw!$A:$A,Input_Raw!$EN:$EN),"")</f>
        <v/>
      </c>
      <c r="Y242" s="239" t="str">
        <f>IFERROR(_xlfn.XLOOKUP($A242,Input_Raw!$A:$A,Input_Raw!GE:GE),"")</f>
        <v/>
      </c>
      <c r="Z242" s="239"/>
      <c r="AA242" s="239" t="str">
        <f>IFERROR(_xlfn.XLOOKUP($A242,Input_Raw!$A:$A,Input_Raw!$GF:$GF),"")</f>
        <v/>
      </c>
      <c r="AB242" s="239" t="str">
        <f>IFERROR(_xlfn.XLOOKUP($A242,Input_Raw!$A:$A,Input_Raw!GG:GG),"")</f>
        <v/>
      </c>
      <c r="AC242" s="248">
        <f>IFERROR(_xlfn.XLOOKUP($D242,'Modelling New'!$D:$D,'Modelling New'!P:P),"")</f>
        <v>5.4</v>
      </c>
      <c r="AD242" s="239">
        <f>IFERROR(_xlfn.XLOOKUP($D242,'Modelling New'!$D:$D,'Modelling New'!$T:$T)*1000,"")</f>
        <v>1077271.4022586835</v>
      </c>
      <c r="AE242" s="249">
        <f>IFERROR(_xlfn.XLOOKUP($D242,'Modelling New'!$D:$D,'Modelling New'!$O:$O),"")</f>
        <v>0.84442202802953825</v>
      </c>
      <c r="AF242" s="249">
        <f>IFERROR(_xlfn.XLOOKUP($D242,'Modelling New'!$D:$D,'Modelling New'!W:W),"")</f>
        <v>0.18999495630664609</v>
      </c>
      <c r="AG242" s="249">
        <f>IFERROR(_xlfn.XLOOKUP($D242,'Modelling New'!$D:$D,'Modelling New'!$AE:$AE),"")</f>
        <v>0.995</v>
      </c>
      <c r="AH242" s="249">
        <f>IFERROR(_xlfn.XLOOKUP($D242,'Modelling New'!$D:$D,'Modelling New'!$AF:$AF),"")</f>
        <v>0.995</v>
      </c>
      <c r="AI242" s="240"/>
      <c r="AJ242" s="240"/>
      <c r="AK242" s="240"/>
      <c r="AL242" s="240"/>
      <c r="AM242" s="240"/>
      <c r="AN242" s="250"/>
      <c r="AO242" s="247"/>
      <c r="AP242" s="247"/>
      <c r="AQ242" s="247"/>
      <c r="AR242" s="239">
        <f>_xlfn.XLOOKUP($D242,'Modelling New'!$D:$D,'Modelling New'!$N:$N)</f>
        <v>236.25000000000003</v>
      </c>
      <c r="AS242" s="239" t="str">
        <f t="shared" si="23"/>
        <v/>
      </c>
    </row>
    <row r="243" spans="1:45">
      <c r="A243" s="238">
        <f t="shared" si="24"/>
        <v>45986</v>
      </c>
      <c r="B243" s="239">
        <f>YEAR(Daily_KPI[[#This Row],[Date]])+IF(MONTH(Daily_KPI[[#This Row],[Date]])&gt;=4,1,0)</f>
        <v>2026</v>
      </c>
      <c r="C243" s="240">
        <f>YEAR(Daily_KPI[[#This Row],[Date]])</f>
        <v>2025</v>
      </c>
      <c r="D243" s="241">
        <f>Daily_KPI[[#This Row],[Date]]-DAY(Daily_KPI[[#This Row],[Date]])+1</f>
        <v>45962</v>
      </c>
      <c r="E243" s="240">
        <f t="shared" si="20"/>
        <v>30</v>
      </c>
      <c r="F243" s="242" t="str">
        <f>IFERROR(_xlfn.XLOOKUP($A243,Input_Raw!$A:$A,Input_Raw!$GD:$GD),"")</f>
        <v/>
      </c>
      <c r="G243" s="243" t="str">
        <f>IFERROR(_xlfn.XLOOKUP($A243,Input_Raw!$A:$A,Input_Raw!EQ:EQ),"")</f>
        <v/>
      </c>
      <c r="H243" s="243" t="str">
        <f>IFERROR(_xlfn.XLOOKUP($A243,Input_Raw!$A:$A,Input_Raw!ER:ER),"")</f>
        <v/>
      </c>
      <c r="I243" s="243" t="str">
        <f>IFERROR(_xlfn.XLOOKUP($A243,Input_Raw!$A:$A,Input_Raw!EO:EO),"")</f>
        <v/>
      </c>
      <c r="J243" s="243" t="str">
        <f>IFERROR(_xlfn.XLOOKUP($A243,Input_Raw!$A:$A,Input_Raw!EP:EP),"")</f>
        <v/>
      </c>
      <c r="K243" s="243" t="str">
        <f>IFERROR(_xlfn.XLOOKUP($A243,Input_Raw!$A:$A,Input_Raw!$DR:$DR),"")</f>
        <v/>
      </c>
      <c r="L243" s="243" t="str">
        <f>IFERROR(_xlfn.XLOOKUP($A243,Input_Raw!$A:$A,Input_Raw!$DT:$DT),"")</f>
        <v/>
      </c>
      <c r="M243" s="243" t="str">
        <f>IFERROR(_xlfn.XLOOKUP($A243,Input_Raw!$A:$A,Input_Raw!$DZ:$DZ),"")</f>
        <v/>
      </c>
      <c r="N243" s="243" t="str">
        <f>IFERROR(_xlfn.XLOOKUP($A243,Input_Raw!$A:$A,Input_Raw!$EB:$EB),"")</f>
        <v/>
      </c>
      <c r="O243" s="244" t="str">
        <f>IFERROR(1-SUMIF(Plant_BD!$B:$B,$A243,Plant_BD!$AL:$AL)/($AA243+SUMIF(Plant_BD!$B:$B,$A243,Plant_BD!$AL:$AL)),"")</f>
        <v/>
      </c>
      <c r="P243" s="244"/>
      <c r="Q243" s="245"/>
      <c r="R243" s="244" t="str">
        <f>IFERROR(1-SUMIF(Grid_BD!$B:$B,$A243,Grid_BD!$W:$W)/($AA243+SUMIF(Grid_BD!$B:$B,$A243,Grid_BD!$W:$W)),"")</f>
        <v/>
      </c>
      <c r="S243" s="240"/>
      <c r="T243" s="245"/>
      <c r="U243" s="246" t="str">
        <f t="shared" si="21"/>
        <v/>
      </c>
      <c r="V243" s="246" t="str">
        <f>IFERROR(_xlfn.XLOOKUP($A243,Input_Raw!$A:$A,Input_Raw!$GL:$GL),"")</f>
        <v/>
      </c>
      <c r="W243" s="247" t="str">
        <f t="shared" si="22"/>
        <v/>
      </c>
      <c r="X243" s="239" t="str">
        <f>IFERROR(_xlfn.XLOOKUP($A243,Input_Raw!$A:$A,Input_Raw!$EN:$EN),"")</f>
        <v/>
      </c>
      <c r="Y243" s="239" t="str">
        <f>IFERROR(_xlfn.XLOOKUP($A243,Input_Raw!$A:$A,Input_Raw!GE:GE),"")</f>
        <v/>
      </c>
      <c r="Z243" s="239"/>
      <c r="AA243" s="239" t="str">
        <f>IFERROR(_xlfn.XLOOKUP($A243,Input_Raw!$A:$A,Input_Raw!$GF:$GF),"")</f>
        <v/>
      </c>
      <c r="AB243" s="239" t="str">
        <f>IFERROR(_xlfn.XLOOKUP($A243,Input_Raw!$A:$A,Input_Raw!GG:GG),"")</f>
        <v/>
      </c>
      <c r="AC243" s="248">
        <f>IFERROR(_xlfn.XLOOKUP($D243,'Modelling New'!$D:$D,'Modelling New'!P:P),"")</f>
        <v>5.4</v>
      </c>
      <c r="AD243" s="239">
        <f>IFERROR(_xlfn.XLOOKUP($D243,'Modelling New'!$D:$D,'Modelling New'!$T:$T)*1000,"")</f>
        <v>1077271.4022586835</v>
      </c>
      <c r="AE243" s="249">
        <f>IFERROR(_xlfn.XLOOKUP($D243,'Modelling New'!$D:$D,'Modelling New'!$O:$O),"")</f>
        <v>0.84442202802953825</v>
      </c>
      <c r="AF243" s="249">
        <f>IFERROR(_xlfn.XLOOKUP($D243,'Modelling New'!$D:$D,'Modelling New'!W:W),"")</f>
        <v>0.18999495630664609</v>
      </c>
      <c r="AG243" s="249">
        <f>IFERROR(_xlfn.XLOOKUP($D243,'Modelling New'!$D:$D,'Modelling New'!$AE:$AE),"")</f>
        <v>0.995</v>
      </c>
      <c r="AH243" s="249">
        <f>IFERROR(_xlfn.XLOOKUP($D243,'Modelling New'!$D:$D,'Modelling New'!$AF:$AF),"")</f>
        <v>0.995</v>
      </c>
      <c r="AI243" s="240"/>
      <c r="AJ243" s="240"/>
      <c r="AK243" s="240"/>
      <c r="AL243" s="240"/>
      <c r="AM243" s="240"/>
      <c r="AN243" s="250"/>
      <c r="AO243" s="247"/>
      <c r="AP243" s="247"/>
      <c r="AQ243" s="247"/>
      <c r="AR243" s="239">
        <f>_xlfn.XLOOKUP($D243,'Modelling New'!$D:$D,'Modelling New'!$N:$N)</f>
        <v>236.25000000000003</v>
      </c>
      <c r="AS243" s="239" t="str">
        <f t="shared" si="23"/>
        <v/>
      </c>
    </row>
    <row r="244" spans="1:45">
      <c r="A244" s="238">
        <f t="shared" si="24"/>
        <v>45987</v>
      </c>
      <c r="B244" s="239">
        <f>YEAR(Daily_KPI[[#This Row],[Date]])+IF(MONTH(Daily_KPI[[#This Row],[Date]])&gt;=4,1,0)</f>
        <v>2026</v>
      </c>
      <c r="C244" s="240">
        <f>YEAR(Daily_KPI[[#This Row],[Date]])</f>
        <v>2025</v>
      </c>
      <c r="D244" s="241">
        <f>Daily_KPI[[#This Row],[Date]]-DAY(Daily_KPI[[#This Row],[Date]])+1</f>
        <v>45962</v>
      </c>
      <c r="E244" s="240">
        <f t="shared" si="20"/>
        <v>30</v>
      </c>
      <c r="F244" s="242" t="str">
        <f>IFERROR(_xlfn.XLOOKUP($A244,Input_Raw!$A:$A,Input_Raw!$GD:$GD),"")</f>
        <v/>
      </c>
      <c r="G244" s="243" t="str">
        <f>IFERROR(_xlfn.XLOOKUP($A244,Input_Raw!$A:$A,Input_Raw!EQ:EQ),"")</f>
        <v/>
      </c>
      <c r="H244" s="243" t="str">
        <f>IFERROR(_xlfn.XLOOKUP($A244,Input_Raw!$A:$A,Input_Raw!ER:ER),"")</f>
        <v/>
      </c>
      <c r="I244" s="243" t="str">
        <f>IFERROR(_xlfn.XLOOKUP($A244,Input_Raw!$A:$A,Input_Raw!EO:EO),"")</f>
        <v/>
      </c>
      <c r="J244" s="243" t="str">
        <f>IFERROR(_xlfn.XLOOKUP($A244,Input_Raw!$A:$A,Input_Raw!EP:EP),"")</f>
        <v/>
      </c>
      <c r="K244" s="243" t="str">
        <f>IFERROR(_xlfn.XLOOKUP($A244,Input_Raw!$A:$A,Input_Raw!$DR:$DR),"")</f>
        <v/>
      </c>
      <c r="L244" s="243" t="str">
        <f>IFERROR(_xlfn.XLOOKUP($A244,Input_Raw!$A:$A,Input_Raw!$DT:$DT),"")</f>
        <v/>
      </c>
      <c r="M244" s="243" t="str">
        <f>IFERROR(_xlfn.XLOOKUP($A244,Input_Raw!$A:$A,Input_Raw!$DZ:$DZ),"")</f>
        <v/>
      </c>
      <c r="N244" s="243" t="str">
        <f>IFERROR(_xlfn.XLOOKUP($A244,Input_Raw!$A:$A,Input_Raw!$EB:$EB),"")</f>
        <v/>
      </c>
      <c r="O244" s="244" t="str">
        <f>IFERROR(1-SUMIF(Plant_BD!$B:$B,$A244,Plant_BD!$AL:$AL)/($AA244+SUMIF(Plant_BD!$B:$B,$A244,Plant_BD!$AL:$AL)),"")</f>
        <v/>
      </c>
      <c r="P244" s="244"/>
      <c r="Q244" s="245"/>
      <c r="R244" s="244" t="str">
        <f>IFERROR(1-SUMIF(Grid_BD!$B:$B,$A244,Grid_BD!$W:$W)/($AA244+SUMIF(Grid_BD!$B:$B,$A244,Grid_BD!$W:$W)),"")</f>
        <v/>
      </c>
      <c r="S244" s="240"/>
      <c r="T244" s="245"/>
      <c r="U244" s="246" t="str">
        <f t="shared" si="21"/>
        <v/>
      </c>
      <c r="V244" s="246" t="str">
        <f>IFERROR(_xlfn.XLOOKUP($A244,Input_Raw!$A:$A,Input_Raw!$GL:$GL),"")</f>
        <v/>
      </c>
      <c r="W244" s="247" t="str">
        <f t="shared" si="22"/>
        <v/>
      </c>
      <c r="X244" s="239" t="str">
        <f>IFERROR(_xlfn.XLOOKUP($A244,Input_Raw!$A:$A,Input_Raw!$EN:$EN),"")</f>
        <v/>
      </c>
      <c r="Y244" s="239" t="str">
        <f>IFERROR(_xlfn.XLOOKUP($A244,Input_Raw!$A:$A,Input_Raw!GE:GE),"")</f>
        <v/>
      </c>
      <c r="Z244" s="239"/>
      <c r="AA244" s="239" t="str">
        <f>IFERROR(_xlfn.XLOOKUP($A244,Input_Raw!$A:$A,Input_Raw!$GF:$GF),"")</f>
        <v/>
      </c>
      <c r="AB244" s="239" t="str">
        <f>IFERROR(_xlfn.XLOOKUP($A244,Input_Raw!$A:$A,Input_Raw!GG:GG),"")</f>
        <v/>
      </c>
      <c r="AC244" s="248">
        <f>IFERROR(_xlfn.XLOOKUP($D244,'Modelling New'!$D:$D,'Modelling New'!P:P),"")</f>
        <v>5.4</v>
      </c>
      <c r="AD244" s="239">
        <f>IFERROR(_xlfn.XLOOKUP($D244,'Modelling New'!$D:$D,'Modelling New'!$T:$T)*1000,"")</f>
        <v>1077271.4022586835</v>
      </c>
      <c r="AE244" s="249">
        <f>IFERROR(_xlfn.XLOOKUP($D244,'Modelling New'!$D:$D,'Modelling New'!$O:$O),"")</f>
        <v>0.84442202802953825</v>
      </c>
      <c r="AF244" s="249">
        <f>IFERROR(_xlfn.XLOOKUP($D244,'Modelling New'!$D:$D,'Modelling New'!W:W),"")</f>
        <v>0.18999495630664609</v>
      </c>
      <c r="AG244" s="249">
        <f>IFERROR(_xlfn.XLOOKUP($D244,'Modelling New'!$D:$D,'Modelling New'!$AE:$AE),"")</f>
        <v>0.995</v>
      </c>
      <c r="AH244" s="249">
        <f>IFERROR(_xlfn.XLOOKUP($D244,'Modelling New'!$D:$D,'Modelling New'!$AF:$AF),"")</f>
        <v>0.995</v>
      </c>
      <c r="AI244" s="240"/>
      <c r="AJ244" s="240"/>
      <c r="AK244" s="240"/>
      <c r="AL244" s="240"/>
      <c r="AM244" s="240"/>
      <c r="AN244" s="250"/>
      <c r="AO244" s="247"/>
      <c r="AP244" s="247"/>
      <c r="AQ244" s="247"/>
      <c r="AR244" s="239">
        <f>_xlfn.XLOOKUP($D244,'Modelling New'!$D:$D,'Modelling New'!$N:$N)</f>
        <v>236.25000000000003</v>
      </c>
      <c r="AS244" s="239" t="str">
        <f t="shared" si="23"/>
        <v/>
      </c>
    </row>
    <row r="245" spans="1:45">
      <c r="A245" s="238">
        <f t="shared" si="24"/>
        <v>45988</v>
      </c>
      <c r="B245" s="239">
        <f>YEAR(Daily_KPI[[#This Row],[Date]])+IF(MONTH(Daily_KPI[[#This Row],[Date]])&gt;=4,1,0)</f>
        <v>2026</v>
      </c>
      <c r="C245" s="240">
        <f>YEAR(Daily_KPI[[#This Row],[Date]])</f>
        <v>2025</v>
      </c>
      <c r="D245" s="241">
        <f>Daily_KPI[[#This Row],[Date]]-DAY(Daily_KPI[[#This Row],[Date]])+1</f>
        <v>45962</v>
      </c>
      <c r="E245" s="240">
        <f t="shared" si="20"/>
        <v>30</v>
      </c>
      <c r="F245" s="242" t="str">
        <f>IFERROR(_xlfn.XLOOKUP($A245,Input_Raw!$A:$A,Input_Raw!$GD:$GD),"")</f>
        <v/>
      </c>
      <c r="G245" s="243" t="str">
        <f>IFERROR(_xlfn.XLOOKUP($A245,Input_Raw!$A:$A,Input_Raw!EQ:EQ),"")</f>
        <v/>
      </c>
      <c r="H245" s="243" t="str">
        <f>IFERROR(_xlfn.XLOOKUP($A245,Input_Raw!$A:$A,Input_Raw!ER:ER),"")</f>
        <v/>
      </c>
      <c r="I245" s="243" t="str">
        <f>IFERROR(_xlfn.XLOOKUP($A245,Input_Raw!$A:$A,Input_Raw!EO:EO),"")</f>
        <v/>
      </c>
      <c r="J245" s="243" t="str">
        <f>IFERROR(_xlfn.XLOOKUP($A245,Input_Raw!$A:$A,Input_Raw!EP:EP),"")</f>
        <v/>
      </c>
      <c r="K245" s="243" t="str">
        <f>IFERROR(_xlfn.XLOOKUP($A245,Input_Raw!$A:$A,Input_Raw!$DR:$DR),"")</f>
        <v/>
      </c>
      <c r="L245" s="243" t="str">
        <f>IFERROR(_xlfn.XLOOKUP($A245,Input_Raw!$A:$A,Input_Raw!$DT:$DT),"")</f>
        <v/>
      </c>
      <c r="M245" s="243" t="str">
        <f>IFERROR(_xlfn.XLOOKUP($A245,Input_Raw!$A:$A,Input_Raw!$DZ:$DZ),"")</f>
        <v/>
      </c>
      <c r="N245" s="243" t="str">
        <f>IFERROR(_xlfn.XLOOKUP($A245,Input_Raw!$A:$A,Input_Raw!$EB:$EB),"")</f>
        <v/>
      </c>
      <c r="O245" s="244" t="str">
        <f>IFERROR(1-SUMIF(Plant_BD!$B:$B,$A245,Plant_BD!$AL:$AL)/($AA245+SUMIF(Plant_BD!$B:$B,$A245,Plant_BD!$AL:$AL)),"")</f>
        <v/>
      </c>
      <c r="P245" s="244"/>
      <c r="Q245" s="245"/>
      <c r="R245" s="244" t="str">
        <f>IFERROR(1-SUMIF(Grid_BD!$B:$B,$A245,Grid_BD!$W:$W)/($AA245+SUMIF(Grid_BD!$B:$B,$A245,Grid_BD!$W:$W)),"")</f>
        <v/>
      </c>
      <c r="S245" s="240"/>
      <c r="T245" s="245"/>
      <c r="U245" s="246" t="str">
        <f t="shared" si="21"/>
        <v/>
      </c>
      <c r="V245" s="246" t="str">
        <f>IFERROR(_xlfn.XLOOKUP($A245,Input_Raw!$A:$A,Input_Raw!$GL:$GL),"")</f>
        <v/>
      </c>
      <c r="W245" s="247" t="str">
        <f t="shared" si="22"/>
        <v/>
      </c>
      <c r="X245" s="239" t="str">
        <f>IFERROR(_xlfn.XLOOKUP($A245,Input_Raw!$A:$A,Input_Raw!$EN:$EN),"")</f>
        <v/>
      </c>
      <c r="Y245" s="239" t="str">
        <f>IFERROR(_xlfn.XLOOKUP($A245,Input_Raw!$A:$A,Input_Raw!GE:GE),"")</f>
        <v/>
      </c>
      <c r="Z245" s="239"/>
      <c r="AA245" s="239" t="str">
        <f>IFERROR(_xlfn.XLOOKUP($A245,Input_Raw!$A:$A,Input_Raw!$GF:$GF),"")</f>
        <v/>
      </c>
      <c r="AB245" s="239" t="str">
        <f>IFERROR(_xlfn.XLOOKUP($A245,Input_Raw!$A:$A,Input_Raw!GG:GG),"")</f>
        <v/>
      </c>
      <c r="AC245" s="248">
        <f>IFERROR(_xlfn.XLOOKUP($D245,'Modelling New'!$D:$D,'Modelling New'!P:P),"")</f>
        <v>5.4</v>
      </c>
      <c r="AD245" s="239">
        <f>IFERROR(_xlfn.XLOOKUP($D245,'Modelling New'!$D:$D,'Modelling New'!$T:$T)*1000,"")</f>
        <v>1077271.4022586835</v>
      </c>
      <c r="AE245" s="249">
        <f>IFERROR(_xlfn.XLOOKUP($D245,'Modelling New'!$D:$D,'Modelling New'!$O:$O),"")</f>
        <v>0.84442202802953825</v>
      </c>
      <c r="AF245" s="249">
        <f>IFERROR(_xlfn.XLOOKUP($D245,'Modelling New'!$D:$D,'Modelling New'!W:W),"")</f>
        <v>0.18999495630664609</v>
      </c>
      <c r="AG245" s="249">
        <f>IFERROR(_xlfn.XLOOKUP($D245,'Modelling New'!$D:$D,'Modelling New'!$AE:$AE),"")</f>
        <v>0.995</v>
      </c>
      <c r="AH245" s="249">
        <f>IFERROR(_xlfn.XLOOKUP($D245,'Modelling New'!$D:$D,'Modelling New'!$AF:$AF),"")</f>
        <v>0.995</v>
      </c>
      <c r="AI245" s="240"/>
      <c r="AJ245" s="240"/>
      <c r="AK245" s="240"/>
      <c r="AL245" s="240"/>
      <c r="AM245" s="240"/>
      <c r="AN245" s="250"/>
      <c r="AO245" s="247"/>
      <c r="AP245" s="247"/>
      <c r="AQ245" s="247"/>
      <c r="AR245" s="239">
        <f>_xlfn.XLOOKUP($D245,'Modelling New'!$D:$D,'Modelling New'!$N:$N)</f>
        <v>236.25000000000003</v>
      </c>
      <c r="AS245" s="239" t="str">
        <f t="shared" si="23"/>
        <v/>
      </c>
    </row>
    <row r="246" spans="1:45">
      <c r="A246" s="238">
        <f t="shared" si="24"/>
        <v>45989</v>
      </c>
      <c r="B246" s="239">
        <f>YEAR(Daily_KPI[[#This Row],[Date]])+IF(MONTH(Daily_KPI[[#This Row],[Date]])&gt;=4,1,0)</f>
        <v>2026</v>
      </c>
      <c r="C246" s="240">
        <f>YEAR(Daily_KPI[[#This Row],[Date]])</f>
        <v>2025</v>
      </c>
      <c r="D246" s="241">
        <f>Daily_KPI[[#This Row],[Date]]-DAY(Daily_KPI[[#This Row],[Date]])+1</f>
        <v>45962</v>
      </c>
      <c r="E246" s="240">
        <f t="shared" si="20"/>
        <v>30</v>
      </c>
      <c r="F246" s="242" t="str">
        <f>IFERROR(_xlfn.XLOOKUP($A246,Input_Raw!$A:$A,Input_Raw!$GD:$GD),"")</f>
        <v/>
      </c>
      <c r="G246" s="243" t="str">
        <f>IFERROR(_xlfn.XLOOKUP($A246,Input_Raw!$A:$A,Input_Raw!EQ:EQ),"")</f>
        <v/>
      </c>
      <c r="H246" s="243" t="str">
        <f>IFERROR(_xlfn.XLOOKUP($A246,Input_Raw!$A:$A,Input_Raw!ER:ER),"")</f>
        <v/>
      </c>
      <c r="I246" s="243" t="str">
        <f>IFERROR(_xlfn.XLOOKUP($A246,Input_Raw!$A:$A,Input_Raw!EO:EO),"")</f>
        <v/>
      </c>
      <c r="J246" s="243" t="str">
        <f>IFERROR(_xlfn.XLOOKUP($A246,Input_Raw!$A:$A,Input_Raw!EP:EP),"")</f>
        <v/>
      </c>
      <c r="K246" s="243" t="str">
        <f>IFERROR(_xlfn.XLOOKUP($A246,Input_Raw!$A:$A,Input_Raw!$DR:$DR),"")</f>
        <v/>
      </c>
      <c r="L246" s="243" t="str">
        <f>IFERROR(_xlfn.XLOOKUP($A246,Input_Raw!$A:$A,Input_Raw!$DT:$DT),"")</f>
        <v/>
      </c>
      <c r="M246" s="243" t="str">
        <f>IFERROR(_xlfn.XLOOKUP($A246,Input_Raw!$A:$A,Input_Raw!$DZ:$DZ),"")</f>
        <v/>
      </c>
      <c r="N246" s="243" t="str">
        <f>IFERROR(_xlfn.XLOOKUP($A246,Input_Raw!$A:$A,Input_Raw!$EB:$EB),"")</f>
        <v/>
      </c>
      <c r="O246" s="244" t="str">
        <f>IFERROR(1-SUMIF(Plant_BD!$B:$B,$A246,Plant_BD!$AL:$AL)/($AA246+SUMIF(Plant_BD!$B:$B,$A246,Plant_BD!$AL:$AL)),"")</f>
        <v/>
      </c>
      <c r="P246" s="244"/>
      <c r="Q246" s="245"/>
      <c r="R246" s="244" t="str">
        <f>IFERROR(1-SUMIF(Grid_BD!$B:$B,$A246,Grid_BD!$W:$W)/($AA246+SUMIF(Grid_BD!$B:$B,$A246,Grid_BD!$W:$W)),"")</f>
        <v/>
      </c>
      <c r="S246" s="240"/>
      <c r="T246" s="245"/>
      <c r="U246" s="246" t="str">
        <f t="shared" si="21"/>
        <v/>
      </c>
      <c r="V246" s="246" t="str">
        <f>IFERROR(_xlfn.XLOOKUP($A246,Input_Raw!$A:$A,Input_Raw!$GL:$GL),"")</f>
        <v/>
      </c>
      <c r="W246" s="247" t="str">
        <f t="shared" si="22"/>
        <v/>
      </c>
      <c r="X246" s="239" t="str">
        <f>IFERROR(_xlfn.XLOOKUP($A246,Input_Raw!$A:$A,Input_Raw!$EN:$EN),"")</f>
        <v/>
      </c>
      <c r="Y246" s="239" t="str">
        <f>IFERROR(_xlfn.XLOOKUP($A246,Input_Raw!$A:$A,Input_Raw!GE:GE),"")</f>
        <v/>
      </c>
      <c r="Z246" s="239"/>
      <c r="AA246" s="239" t="str">
        <f>IFERROR(_xlfn.XLOOKUP($A246,Input_Raw!$A:$A,Input_Raw!$GF:$GF),"")</f>
        <v/>
      </c>
      <c r="AB246" s="239" t="str">
        <f>IFERROR(_xlfn.XLOOKUP($A246,Input_Raw!$A:$A,Input_Raw!GG:GG),"")</f>
        <v/>
      </c>
      <c r="AC246" s="248">
        <f>IFERROR(_xlfn.XLOOKUP($D246,'Modelling New'!$D:$D,'Modelling New'!P:P),"")</f>
        <v>5.4</v>
      </c>
      <c r="AD246" s="239">
        <f>IFERROR(_xlfn.XLOOKUP($D246,'Modelling New'!$D:$D,'Modelling New'!$T:$T)*1000,"")</f>
        <v>1077271.4022586835</v>
      </c>
      <c r="AE246" s="249">
        <f>IFERROR(_xlfn.XLOOKUP($D246,'Modelling New'!$D:$D,'Modelling New'!$O:$O),"")</f>
        <v>0.84442202802953825</v>
      </c>
      <c r="AF246" s="249">
        <f>IFERROR(_xlfn.XLOOKUP($D246,'Modelling New'!$D:$D,'Modelling New'!W:W),"")</f>
        <v>0.18999495630664609</v>
      </c>
      <c r="AG246" s="249">
        <f>IFERROR(_xlfn.XLOOKUP($D246,'Modelling New'!$D:$D,'Modelling New'!$AE:$AE),"")</f>
        <v>0.995</v>
      </c>
      <c r="AH246" s="249">
        <f>IFERROR(_xlfn.XLOOKUP($D246,'Modelling New'!$D:$D,'Modelling New'!$AF:$AF),"")</f>
        <v>0.995</v>
      </c>
      <c r="AI246" s="240"/>
      <c r="AJ246" s="240"/>
      <c r="AK246" s="240"/>
      <c r="AL246" s="240"/>
      <c r="AM246" s="240"/>
      <c r="AN246" s="250"/>
      <c r="AO246" s="247"/>
      <c r="AP246" s="247"/>
      <c r="AQ246" s="247"/>
      <c r="AR246" s="239">
        <f>_xlfn.XLOOKUP($D246,'Modelling New'!$D:$D,'Modelling New'!$N:$N)</f>
        <v>236.25000000000003</v>
      </c>
      <c r="AS246" s="239" t="str">
        <f t="shared" si="23"/>
        <v/>
      </c>
    </row>
    <row r="247" spans="1:45">
      <c r="A247" s="238">
        <f t="shared" si="24"/>
        <v>45990</v>
      </c>
      <c r="B247" s="239">
        <f>YEAR(Daily_KPI[[#This Row],[Date]])+IF(MONTH(Daily_KPI[[#This Row],[Date]])&gt;=4,1,0)</f>
        <v>2026</v>
      </c>
      <c r="C247" s="240">
        <f>YEAR(Daily_KPI[[#This Row],[Date]])</f>
        <v>2025</v>
      </c>
      <c r="D247" s="241">
        <f>Daily_KPI[[#This Row],[Date]]-DAY(Daily_KPI[[#This Row],[Date]])+1</f>
        <v>45962</v>
      </c>
      <c r="E247" s="240">
        <f t="shared" si="20"/>
        <v>30</v>
      </c>
      <c r="F247" s="242" t="str">
        <f>IFERROR(_xlfn.XLOOKUP($A247,Input_Raw!$A:$A,Input_Raw!$GD:$GD),"")</f>
        <v/>
      </c>
      <c r="G247" s="243" t="str">
        <f>IFERROR(_xlfn.XLOOKUP($A247,Input_Raw!$A:$A,Input_Raw!EQ:EQ),"")</f>
        <v/>
      </c>
      <c r="H247" s="243" t="str">
        <f>IFERROR(_xlfn.XLOOKUP($A247,Input_Raw!$A:$A,Input_Raw!ER:ER),"")</f>
        <v/>
      </c>
      <c r="I247" s="243" t="str">
        <f>IFERROR(_xlfn.XLOOKUP($A247,Input_Raw!$A:$A,Input_Raw!EO:EO),"")</f>
        <v/>
      </c>
      <c r="J247" s="243" t="str">
        <f>IFERROR(_xlfn.XLOOKUP($A247,Input_Raw!$A:$A,Input_Raw!EP:EP),"")</f>
        <v/>
      </c>
      <c r="K247" s="243" t="str">
        <f>IFERROR(_xlfn.XLOOKUP($A247,Input_Raw!$A:$A,Input_Raw!$DR:$DR),"")</f>
        <v/>
      </c>
      <c r="L247" s="243" t="str">
        <f>IFERROR(_xlfn.XLOOKUP($A247,Input_Raw!$A:$A,Input_Raw!$DT:$DT),"")</f>
        <v/>
      </c>
      <c r="M247" s="243" t="str">
        <f>IFERROR(_xlfn.XLOOKUP($A247,Input_Raw!$A:$A,Input_Raw!$DZ:$DZ),"")</f>
        <v/>
      </c>
      <c r="N247" s="243" t="str">
        <f>IFERROR(_xlfn.XLOOKUP($A247,Input_Raw!$A:$A,Input_Raw!$EB:$EB),"")</f>
        <v/>
      </c>
      <c r="O247" s="244" t="str">
        <f>IFERROR(1-SUMIF(Plant_BD!$B:$B,$A247,Plant_BD!$AL:$AL)/($AA247+SUMIF(Plant_BD!$B:$B,$A247,Plant_BD!$AL:$AL)),"")</f>
        <v/>
      </c>
      <c r="P247" s="244"/>
      <c r="Q247" s="245"/>
      <c r="R247" s="244" t="str">
        <f>IFERROR(1-SUMIF(Grid_BD!$B:$B,$A247,Grid_BD!$W:$W)/($AA247+SUMIF(Grid_BD!$B:$B,$A247,Grid_BD!$W:$W)),"")</f>
        <v/>
      </c>
      <c r="S247" s="240"/>
      <c r="T247" s="245"/>
      <c r="U247" s="246" t="str">
        <f t="shared" si="21"/>
        <v/>
      </c>
      <c r="V247" s="246" t="str">
        <f>IFERROR(_xlfn.XLOOKUP($A247,Input_Raw!$A:$A,Input_Raw!$GL:$GL),"")</f>
        <v/>
      </c>
      <c r="W247" s="247" t="str">
        <f t="shared" si="22"/>
        <v/>
      </c>
      <c r="X247" s="239" t="str">
        <f>IFERROR(_xlfn.XLOOKUP($A247,Input_Raw!$A:$A,Input_Raw!$EN:$EN),"")</f>
        <v/>
      </c>
      <c r="Y247" s="239" t="str">
        <f>IFERROR(_xlfn.XLOOKUP($A247,Input_Raw!$A:$A,Input_Raw!GE:GE),"")</f>
        <v/>
      </c>
      <c r="Z247" s="239"/>
      <c r="AA247" s="239" t="str">
        <f>IFERROR(_xlfn.XLOOKUP($A247,Input_Raw!$A:$A,Input_Raw!$GF:$GF),"")</f>
        <v/>
      </c>
      <c r="AB247" s="239" t="str">
        <f>IFERROR(_xlfn.XLOOKUP($A247,Input_Raw!$A:$A,Input_Raw!GG:GG),"")</f>
        <v/>
      </c>
      <c r="AC247" s="248">
        <f>IFERROR(_xlfn.XLOOKUP($D247,'Modelling New'!$D:$D,'Modelling New'!P:P),"")</f>
        <v>5.4</v>
      </c>
      <c r="AD247" s="239">
        <f>IFERROR(_xlfn.XLOOKUP($D247,'Modelling New'!$D:$D,'Modelling New'!$T:$T)*1000,"")</f>
        <v>1077271.4022586835</v>
      </c>
      <c r="AE247" s="249">
        <f>IFERROR(_xlfn.XLOOKUP($D247,'Modelling New'!$D:$D,'Modelling New'!$O:$O),"")</f>
        <v>0.84442202802953825</v>
      </c>
      <c r="AF247" s="249">
        <f>IFERROR(_xlfn.XLOOKUP($D247,'Modelling New'!$D:$D,'Modelling New'!W:W),"")</f>
        <v>0.18999495630664609</v>
      </c>
      <c r="AG247" s="249">
        <f>IFERROR(_xlfn.XLOOKUP($D247,'Modelling New'!$D:$D,'Modelling New'!$AE:$AE),"")</f>
        <v>0.995</v>
      </c>
      <c r="AH247" s="249">
        <f>IFERROR(_xlfn.XLOOKUP($D247,'Modelling New'!$D:$D,'Modelling New'!$AF:$AF),"")</f>
        <v>0.995</v>
      </c>
      <c r="AI247" s="240"/>
      <c r="AJ247" s="240"/>
      <c r="AK247" s="240"/>
      <c r="AL247" s="240"/>
      <c r="AM247" s="240"/>
      <c r="AN247" s="250"/>
      <c r="AO247" s="247"/>
      <c r="AP247" s="247"/>
      <c r="AQ247" s="247"/>
      <c r="AR247" s="239">
        <f>_xlfn.XLOOKUP($D247,'Modelling New'!$D:$D,'Modelling New'!$N:$N)</f>
        <v>236.25000000000003</v>
      </c>
      <c r="AS247" s="239" t="str">
        <f t="shared" si="23"/>
        <v/>
      </c>
    </row>
    <row r="248" spans="1:45">
      <c r="A248" s="238">
        <f t="shared" si="24"/>
        <v>45991</v>
      </c>
      <c r="B248" s="239">
        <f>YEAR(Daily_KPI[[#This Row],[Date]])+IF(MONTH(Daily_KPI[[#This Row],[Date]])&gt;=4,1,0)</f>
        <v>2026</v>
      </c>
      <c r="C248" s="240">
        <f>YEAR(Daily_KPI[[#This Row],[Date]])</f>
        <v>2025</v>
      </c>
      <c r="D248" s="241">
        <f>Daily_KPI[[#This Row],[Date]]-DAY(Daily_KPI[[#This Row],[Date]])+1</f>
        <v>45962</v>
      </c>
      <c r="E248" s="240">
        <f t="shared" si="20"/>
        <v>30</v>
      </c>
      <c r="F248" s="242" t="str">
        <f>IFERROR(_xlfn.XLOOKUP($A248,Input_Raw!$A:$A,Input_Raw!$GD:$GD),"")</f>
        <v/>
      </c>
      <c r="G248" s="243" t="str">
        <f>IFERROR(_xlfn.XLOOKUP($A248,Input_Raw!$A:$A,Input_Raw!EQ:EQ),"")</f>
        <v/>
      </c>
      <c r="H248" s="243" t="str">
        <f>IFERROR(_xlfn.XLOOKUP($A248,Input_Raw!$A:$A,Input_Raw!ER:ER),"")</f>
        <v/>
      </c>
      <c r="I248" s="243" t="str">
        <f>IFERROR(_xlfn.XLOOKUP($A248,Input_Raw!$A:$A,Input_Raw!EO:EO),"")</f>
        <v/>
      </c>
      <c r="J248" s="243" t="str">
        <f>IFERROR(_xlfn.XLOOKUP($A248,Input_Raw!$A:$A,Input_Raw!EP:EP),"")</f>
        <v/>
      </c>
      <c r="K248" s="243" t="str">
        <f>IFERROR(_xlfn.XLOOKUP($A248,Input_Raw!$A:$A,Input_Raw!$DR:$DR),"")</f>
        <v/>
      </c>
      <c r="L248" s="243" t="str">
        <f>IFERROR(_xlfn.XLOOKUP($A248,Input_Raw!$A:$A,Input_Raw!$DT:$DT),"")</f>
        <v/>
      </c>
      <c r="M248" s="243" t="str">
        <f>IFERROR(_xlfn.XLOOKUP($A248,Input_Raw!$A:$A,Input_Raw!$DZ:$DZ),"")</f>
        <v/>
      </c>
      <c r="N248" s="243" t="str">
        <f>IFERROR(_xlfn.XLOOKUP($A248,Input_Raw!$A:$A,Input_Raw!$EB:$EB),"")</f>
        <v/>
      </c>
      <c r="O248" s="244" t="str">
        <f>IFERROR(1-SUMIF(Plant_BD!$B:$B,$A248,Plant_BD!$AL:$AL)/($AA248+SUMIF(Plant_BD!$B:$B,$A248,Plant_BD!$AL:$AL)),"")</f>
        <v/>
      </c>
      <c r="P248" s="244"/>
      <c r="Q248" s="245"/>
      <c r="R248" s="244" t="str">
        <f>IFERROR(1-SUMIF(Grid_BD!$B:$B,$A248,Grid_BD!$W:$W)/($AA248+SUMIF(Grid_BD!$B:$B,$A248,Grid_BD!$W:$W)),"")</f>
        <v/>
      </c>
      <c r="S248" s="240"/>
      <c r="T248" s="245"/>
      <c r="U248" s="246" t="str">
        <f t="shared" si="21"/>
        <v/>
      </c>
      <c r="V248" s="246" t="str">
        <f>IFERROR(_xlfn.XLOOKUP($A248,Input_Raw!$A:$A,Input_Raw!$GL:$GL),"")</f>
        <v/>
      </c>
      <c r="W248" s="247" t="str">
        <f t="shared" si="22"/>
        <v/>
      </c>
      <c r="X248" s="239" t="str">
        <f>IFERROR(_xlfn.XLOOKUP($A248,Input_Raw!$A:$A,Input_Raw!$EN:$EN),"")</f>
        <v/>
      </c>
      <c r="Y248" s="239" t="str">
        <f>IFERROR(_xlfn.XLOOKUP($A248,Input_Raw!$A:$A,Input_Raw!GE:GE),"")</f>
        <v/>
      </c>
      <c r="Z248" s="239"/>
      <c r="AA248" s="239" t="str">
        <f>IFERROR(_xlfn.XLOOKUP($A248,Input_Raw!$A:$A,Input_Raw!$GF:$GF),"")</f>
        <v/>
      </c>
      <c r="AB248" s="239" t="str">
        <f>IFERROR(_xlfn.XLOOKUP($A248,Input_Raw!$A:$A,Input_Raw!GG:GG),"")</f>
        <v/>
      </c>
      <c r="AC248" s="248">
        <f>IFERROR(_xlfn.XLOOKUP($D248,'Modelling New'!$D:$D,'Modelling New'!P:P),"")</f>
        <v>5.4</v>
      </c>
      <c r="AD248" s="239">
        <f>IFERROR(_xlfn.XLOOKUP($D248,'Modelling New'!$D:$D,'Modelling New'!$T:$T)*1000,"")</f>
        <v>1077271.4022586835</v>
      </c>
      <c r="AE248" s="249">
        <f>IFERROR(_xlfn.XLOOKUP($D248,'Modelling New'!$D:$D,'Modelling New'!$O:$O),"")</f>
        <v>0.84442202802953825</v>
      </c>
      <c r="AF248" s="249">
        <f>IFERROR(_xlfn.XLOOKUP($D248,'Modelling New'!$D:$D,'Modelling New'!W:W),"")</f>
        <v>0.18999495630664609</v>
      </c>
      <c r="AG248" s="249">
        <f>IFERROR(_xlfn.XLOOKUP($D248,'Modelling New'!$D:$D,'Modelling New'!$AE:$AE),"")</f>
        <v>0.995</v>
      </c>
      <c r="AH248" s="249">
        <f>IFERROR(_xlfn.XLOOKUP($D248,'Modelling New'!$D:$D,'Modelling New'!$AF:$AF),"")</f>
        <v>0.995</v>
      </c>
      <c r="AI248" s="240"/>
      <c r="AJ248" s="240"/>
      <c r="AK248" s="240"/>
      <c r="AL248" s="240"/>
      <c r="AM248" s="240"/>
      <c r="AN248" s="250"/>
      <c r="AO248" s="247"/>
      <c r="AP248" s="247"/>
      <c r="AQ248" s="247"/>
      <c r="AR248" s="239">
        <f>_xlfn.XLOOKUP($D248,'Modelling New'!$D:$D,'Modelling New'!$N:$N)</f>
        <v>236.25000000000003</v>
      </c>
      <c r="AS248" s="239" t="str">
        <f t="shared" si="23"/>
        <v/>
      </c>
    </row>
    <row r="249" spans="1:45">
      <c r="A249" s="238">
        <f t="shared" si="24"/>
        <v>45992</v>
      </c>
      <c r="B249" s="239">
        <f>YEAR(Daily_KPI[[#This Row],[Date]])+IF(MONTH(Daily_KPI[[#This Row],[Date]])&gt;=4,1,0)</f>
        <v>2026</v>
      </c>
      <c r="C249" s="240">
        <f>YEAR(Daily_KPI[[#This Row],[Date]])</f>
        <v>2025</v>
      </c>
      <c r="D249" s="241">
        <f>Daily_KPI[[#This Row],[Date]]-DAY(Daily_KPI[[#This Row],[Date]])+1</f>
        <v>45992</v>
      </c>
      <c r="E249" s="240">
        <f t="shared" si="20"/>
        <v>31</v>
      </c>
      <c r="F249" s="242" t="str">
        <f>IFERROR(_xlfn.XLOOKUP($A249,Input_Raw!$A:$A,Input_Raw!$GD:$GD),"")</f>
        <v/>
      </c>
      <c r="G249" s="243" t="str">
        <f>IFERROR(_xlfn.XLOOKUP($A249,Input_Raw!$A:$A,Input_Raw!EQ:EQ),"")</f>
        <v/>
      </c>
      <c r="H249" s="243" t="str">
        <f>IFERROR(_xlfn.XLOOKUP($A249,Input_Raw!$A:$A,Input_Raw!ER:ER),"")</f>
        <v/>
      </c>
      <c r="I249" s="243" t="str">
        <f>IFERROR(_xlfn.XLOOKUP($A249,Input_Raw!$A:$A,Input_Raw!EO:EO),"")</f>
        <v/>
      </c>
      <c r="J249" s="243" t="str">
        <f>IFERROR(_xlfn.XLOOKUP($A249,Input_Raw!$A:$A,Input_Raw!EP:EP),"")</f>
        <v/>
      </c>
      <c r="K249" s="243" t="str">
        <f>IFERROR(_xlfn.XLOOKUP($A249,Input_Raw!$A:$A,Input_Raw!$DR:$DR),"")</f>
        <v/>
      </c>
      <c r="L249" s="243" t="str">
        <f>IFERROR(_xlfn.XLOOKUP($A249,Input_Raw!$A:$A,Input_Raw!$DT:$DT),"")</f>
        <v/>
      </c>
      <c r="M249" s="243" t="str">
        <f>IFERROR(_xlfn.XLOOKUP($A249,Input_Raw!$A:$A,Input_Raw!$DZ:$DZ),"")</f>
        <v/>
      </c>
      <c r="N249" s="243" t="str">
        <f>IFERROR(_xlfn.XLOOKUP($A249,Input_Raw!$A:$A,Input_Raw!$EB:$EB),"")</f>
        <v/>
      </c>
      <c r="O249" s="244" t="str">
        <f>IFERROR(1-SUMIF(Plant_BD!$B:$B,$A249,Plant_BD!$AL:$AL)/($AA249+SUMIF(Plant_BD!$B:$B,$A249,Plant_BD!$AL:$AL)),"")</f>
        <v/>
      </c>
      <c r="P249" s="244"/>
      <c r="Q249" s="245"/>
      <c r="R249" s="244" t="str">
        <f>IFERROR(1-SUMIF(Grid_BD!$B:$B,$A249,Grid_BD!$W:$W)/($AA249+SUMIF(Grid_BD!$B:$B,$A249,Grid_BD!$W:$W)),"")</f>
        <v/>
      </c>
      <c r="S249" s="240"/>
      <c r="T249" s="245"/>
      <c r="U249" s="246" t="str">
        <f t="shared" si="21"/>
        <v/>
      </c>
      <c r="V249" s="246" t="str">
        <f>IFERROR(_xlfn.XLOOKUP($A249,Input_Raw!$A:$A,Input_Raw!$GL:$GL),"")</f>
        <v/>
      </c>
      <c r="W249" s="247" t="str">
        <f t="shared" si="22"/>
        <v/>
      </c>
      <c r="X249" s="239" t="str">
        <f>IFERROR(_xlfn.XLOOKUP($A249,Input_Raw!$A:$A,Input_Raw!$EN:$EN),"")</f>
        <v/>
      </c>
      <c r="Y249" s="239" t="str">
        <f>IFERROR(_xlfn.XLOOKUP($A249,Input_Raw!$A:$A,Input_Raw!GE:GE),"")</f>
        <v/>
      </c>
      <c r="Z249" s="239"/>
      <c r="AA249" s="239" t="str">
        <f>IFERROR(_xlfn.XLOOKUP($A249,Input_Raw!$A:$A,Input_Raw!$GF:$GF),"")</f>
        <v/>
      </c>
      <c r="AB249" s="239" t="str">
        <f>IFERROR(_xlfn.XLOOKUP($A249,Input_Raw!$A:$A,Input_Raw!GG:GG),"")</f>
        <v/>
      </c>
      <c r="AC249" s="248">
        <f>IFERROR(_xlfn.XLOOKUP($D249,'Modelling New'!$D:$D,'Modelling New'!P:P),"")</f>
        <v>5.3000000000000007</v>
      </c>
      <c r="AD249" s="239">
        <f>IFERROR(_xlfn.XLOOKUP($D249,'Modelling New'!$D:$D,'Modelling New'!$T:$T)*1000,"")</f>
        <v>1025609.0024316352</v>
      </c>
      <c r="AE249" s="249">
        <f>IFERROR(_xlfn.XLOOKUP($D249,'Modelling New'!$D:$D,'Modelling New'!$O:$O),"")</f>
        <v>0.81909474088580203</v>
      </c>
      <c r="AF249" s="249">
        <f>IFERROR(_xlfn.XLOOKUP($D249,'Modelling New'!$D:$D,'Modelling New'!W:W),"")</f>
        <v>0.18088342194561463</v>
      </c>
      <c r="AG249" s="249">
        <f>IFERROR(_xlfn.XLOOKUP($D249,'Modelling New'!$D:$D,'Modelling New'!$AE:$AE),"")</f>
        <v>0.995</v>
      </c>
      <c r="AH249" s="249">
        <f>IFERROR(_xlfn.XLOOKUP($D249,'Modelling New'!$D:$D,'Modelling New'!$AF:$AF),"")</f>
        <v>0.995</v>
      </c>
      <c r="AI249" s="240"/>
      <c r="AJ249" s="240"/>
      <c r="AK249" s="240"/>
      <c r="AL249" s="240"/>
      <c r="AM249" s="240"/>
      <c r="AN249" s="250"/>
      <c r="AO249" s="247"/>
      <c r="AP249" s="247"/>
      <c r="AQ249" s="247"/>
      <c r="AR249" s="239">
        <f>_xlfn.XLOOKUP($D249,'Modelling New'!$D:$D,'Modelling New'!$N:$N)</f>
        <v>236.25000000000003</v>
      </c>
      <c r="AS249" s="239" t="str">
        <f t="shared" si="23"/>
        <v/>
      </c>
    </row>
    <row r="250" spans="1:45">
      <c r="A250" s="238">
        <f t="shared" si="24"/>
        <v>45993</v>
      </c>
      <c r="B250" s="239">
        <f>YEAR(Daily_KPI[[#This Row],[Date]])+IF(MONTH(Daily_KPI[[#This Row],[Date]])&gt;=4,1,0)</f>
        <v>2026</v>
      </c>
      <c r="C250" s="240">
        <f>YEAR(Daily_KPI[[#This Row],[Date]])</f>
        <v>2025</v>
      </c>
      <c r="D250" s="241">
        <f>Daily_KPI[[#This Row],[Date]]-DAY(Daily_KPI[[#This Row],[Date]])+1</f>
        <v>45992</v>
      </c>
      <c r="E250" s="240">
        <f t="shared" si="20"/>
        <v>31</v>
      </c>
      <c r="F250" s="242" t="str">
        <f>IFERROR(_xlfn.XLOOKUP($A250,Input_Raw!$A:$A,Input_Raw!$GD:$GD),"")</f>
        <v/>
      </c>
      <c r="G250" s="243" t="str">
        <f>IFERROR(_xlfn.XLOOKUP($A250,Input_Raw!$A:$A,Input_Raw!EQ:EQ),"")</f>
        <v/>
      </c>
      <c r="H250" s="243" t="str">
        <f>IFERROR(_xlfn.XLOOKUP($A250,Input_Raw!$A:$A,Input_Raw!ER:ER),"")</f>
        <v/>
      </c>
      <c r="I250" s="243" t="str">
        <f>IFERROR(_xlfn.XLOOKUP($A250,Input_Raw!$A:$A,Input_Raw!EO:EO),"")</f>
        <v/>
      </c>
      <c r="J250" s="243" t="str">
        <f>IFERROR(_xlfn.XLOOKUP($A250,Input_Raw!$A:$A,Input_Raw!EP:EP),"")</f>
        <v/>
      </c>
      <c r="K250" s="243" t="str">
        <f>IFERROR(_xlfn.XLOOKUP($A250,Input_Raw!$A:$A,Input_Raw!$DR:$DR),"")</f>
        <v/>
      </c>
      <c r="L250" s="243" t="str">
        <f>IFERROR(_xlfn.XLOOKUP($A250,Input_Raw!$A:$A,Input_Raw!$DT:$DT),"")</f>
        <v/>
      </c>
      <c r="M250" s="243" t="str">
        <f>IFERROR(_xlfn.XLOOKUP($A250,Input_Raw!$A:$A,Input_Raw!$DZ:$DZ),"")</f>
        <v/>
      </c>
      <c r="N250" s="243" t="str">
        <f>IFERROR(_xlfn.XLOOKUP($A250,Input_Raw!$A:$A,Input_Raw!$EB:$EB),"")</f>
        <v/>
      </c>
      <c r="O250" s="244" t="str">
        <f>IFERROR(1-SUMIF(Plant_BD!$B:$B,$A250,Plant_BD!$AL:$AL)/($AA250+SUMIF(Plant_BD!$B:$B,$A250,Plant_BD!$AL:$AL)),"")</f>
        <v/>
      </c>
      <c r="P250" s="244"/>
      <c r="Q250" s="245"/>
      <c r="R250" s="244" t="str">
        <f>IFERROR(1-SUMIF(Grid_BD!$B:$B,$A250,Grid_BD!$W:$W)/($AA250+SUMIF(Grid_BD!$B:$B,$A250,Grid_BD!$W:$W)),"")</f>
        <v/>
      </c>
      <c r="S250" s="240"/>
      <c r="T250" s="245"/>
      <c r="U250" s="246" t="str">
        <f t="shared" si="21"/>
        <v/>
      </c>
      <c r="V250" s="246" t="str">
        <f>IFERROR(_xlfn.XLOOKUP($A250,Input_Raw!$A:$A,Input_Raw!$GL:$GL),"")</f>
        <v/>
      </c>
      <c r="W250" s="247" t="str">
        <f t="shared" si="22"/>
        <v/>
      </c>
      <c r="X250" s="239" t="str">
        <f>IFERROR(_xlfn.XLOOKUP($A250,Input_Raw!$A:$A,Input_Raw!$EN:$EN),"")</f>
        <v/>
      </c>
      <c r="Y250" s="239" t="str">
        <f>IFERROR(_xlfn.XLOOKUP($A250,Input_Raw!$A:$A,Input_Raw!GE:GE),"")</f>
        <v/>
      </c>
      <c r="Z250" s="239"/>
      <c r="AA250" s="239" t="str">
        <f>IFERROR(_xlfn.XLOOKUP($A250,Input_Raw!$A:$A,Input_Raw!$GF:$GF),"")</f>
        <v/>
      </c>
      <c r="AB250" s="239" t="str">
        <f>IFERROR(_xlfn.XLOOKUP($A250,Input_Raw!$A:$A,Input_Raw!GG:GG),"")</f>
        <v/>
      </c>
      <c r="AC250" s="248">
        <f>IFERROR(_xlfn.XLOOKUP($D250,'Modelling New'!$D:$D,'Modelling New'!P:P),"")</f>
        <v>5.3000000000000007</v>
      </c>
      <c r="AD250" s="239">
        <f>IFERROR(_xlfn.XLOOKUP($D250,'Modelling New'!$D:$D,'Modelling New'!$T:$T)*1000,"")</f>
        <v>1025609.0024316352</v>
      </c>
      <c r="AE250" s="249">
        <f>IFERROR(_xlfn.XLOOKUP($D250,'Modelling New'!$D:$D,'Modelling New'!$O:$O),"")</f>
        <v>0.81909474088580203</v>
      </c>
      <c r="AF250" s="249">
        <f>IFERROR(_xlfn.XLOOKUP($D250,'Modelling New'!$D:$D,'Modelling New'!W:W),"")</f>
        <v>0.18088342194561463</v>
      </c>
      <c r="AG250" s="249">
        <f>IFERROR(_xlfn.XLOOKUP($D250,'Modelling New'!$D:$D,'Modelling New'!$AE:$AE),"")</f>
        <v>0.995</v>
      </c>
      <c r="AH250" s="249">
        <f>IFERROR(_xlfn.XLOOKUP($D250,'Modelling New'!$D:$D,'Modelling New'!$AF:$AF),"")</f>
        <v>0.995</v>
      </c>
      <c r="AI250" s="240"/>
      <c r="AJ250" s="240"/>
      <c r="AK250" s="240"/>
      <c r="AL250" s="240"/>
      <c r="AM250" s="240"/>
      <c r="AN250" s="250"/>
      <c r="AO250" s="247"/>
      <c r="AP250" s="247"/>
      <c r="AQ250" s="247"/>
      <c r="AR250" s="239">
        <f>_xlfn.XLOOKUP($D250,'Modelling New'!$D:$D,'Modelling New'!$N:$N)</f>
        <v>236.25000000000003</v>
      </c>
      <c r="AS250" s="239" t="str">
        <f t="shared" si="23"/>
        <v/>
      </c>
    </row>
    <row r="251" spans="1:45">
      <c r="A251" s="238">
        <f t="shared" si="24"/>
        <v>45994</v>
      </c>
      <c r="B251" s="239">
        <f>YEAR(Daily_KPI[[#This Row],[Date]])+IF(MONTH(Daily_KPI[[#This Row],[Date]])&gt;=4,1,0)</f>
        <v>2026</v>
      </c>
      <c r="C251" s="240">
        <f>YEAR(Daily_KPI[[#This Row],[Date]])</f>
        <v>2025</v>
      </c>
      <c r="D251" s="241">
        <f>Daily_KPI[[#This Row],[Date]]-DAY(Daily_KPI[[#This Row],[Date]])+1</f>
        <v>45992</v>
      </c>
      <c r="E251" s="240">
        <f t="shared" si="20"/>
        <v>31</v>
      </c>
      <c r="F251" s="242" t="str">
        <f>IFERROR(_xlfn.XLOOKUP($A251,Input_Raw!$A:$A,Input_Raw!$GD:$GD),"")</f>
        <v/>
      </c>
      <c r="G251" s="243" t="str">
        <f>IFERROR(_xlfn.XLOOKUP($A251,Input_Raw!$A:$A,Input_Raw!EQ:EQ),"")</f>
        <v/>
      </c>
      <c r="H251" s="243" t="str">
        <f>IFERROR(_xlfn.XLOOKUP($A251,Input_Raw!$A:$A,Input_Raw!ER:ER),"")</f>
        <v/>
      </c>
      <c r="I251" s="243" t="str">
        <f>IFERROR(_xlfn.XLOOKUP($A251,Input_Raw!$A:$A,Input_Raw!EO:EO),"")</f>
        <v/>
      </c>
      <c r="J251" s="243" t="str">
        <f>IFERROR(_xlfn.XLOOKUP($A251,Input_Raw!$A:$A,Input_Raw!EP:EP),"")</f>
        <v/>
      </c>
      <c r="K251" s="243" t="str">
        <f>IFERROR(_xlfn.XLOOKUP($A251,Input_Raw!$A:$A,Input_Raw!$DR:$DR),"")</f>
        <v/>
      </c>
      <c r="L251" s="243" t="str">
        <f>IFERROR(_xlfn.XLOOKUP($A251,Input_Raw!$A:$A,Input_Raw!$DT:$DT),"")</f>
        <v/>
      </c>
      <c r="M251" s="243" t="str">
        <f>IFERROR(_xlfn.XLOOKUP($A251,Input_Raw!$A:$A,Input_Raw!$DZ:$DZ),"")</f>
        <v/>
      </c>
      <c r="N251" s="243" t="str">
        <f>IFERROR(_xlfn.XLOOKUP($A251,Input_Raw!$A:$A,Input_Raw!$EB:$EB),"")</f>
        <v/>
      </c>
      <c r="O251" s="244" t="str">
        <f>IFERROR(1-SUMIF(Plant_BD!$B:$B,$A251,Plant_BD!$AL:$AL)/($AA251+SUMIF(Plant_BD!$B:$B,$A251,Plant_BD!$AL:$AL)),"")</f>
        <v/>
      </c>
      <c r="P251" s="244"/>
      <c r="Q251" s="245"/>
      <c r="R251" s="244" t="str">
        <f>IFERROR(1-SUMIF(Grid_BD!$B:$B,$A251,Grid_BD!$W:$W)/($AA251+SUMIF(Grid_BD!$B:$B,$A251,Grid_BD!$W:$W)),"")</f>
        <v/>
      </c>
      <c r="S251" s="240"/>
      <c r="T251" s="245"/>
      <c r="U251" s="246" t="str">
        <f t="shared" si="21"/>
        <v/>
      </c>
      <c r="V251" s="246" t="str">
        <f>IFERROR(_xlfn.XLOOKUP($A251,Input_Raw!$A:$A,Input_Raw!$GL:$GL),"")</f>
        <v/>
      </c>
      <c r="W251" s="247" t="str">
        <f t="shared" si="22"/>
        <v/>
      </c>
      <c r="X251" s="239" t="str">
        <f>IFERROR(_xlfn.XLOOKUP($A251,Input_Raw!$A:$A,Input_Raw!$EN:$EN),"")</f>
        <v/>
      </c>
      <c r="Y251" s="239" t="str">
        <f>IFERROR(_xlfn.XLOOKUP($A251,Input_Raw!$A:$A,Input_Raw!GE:GE),"")</f>
        <v/>
      </c>
      <c r="Z251" s="239"/>
      <c r="AA251" s="239" t="str">
        <f>IFERROR(_xlfn.XLOOKUP($A251,Input_Raw!$A:$A,Input_Raw!$GF:$GF),"")</f>
        <v/>
      </c>
      <c r="AB251" s="239" t="str">
        <f>IFERROR(_xlfn.XLOOKUP($A251,Input_Raw!$A:$A,Input_Raw!GG:GG),"")</f>
        <v/>
      </c>
      <c r="AC251" s="248">
        <f>IFERROR(_xlfn.XLOOKUP($D251,'Modelling New'!$D:$D,'Modelling New'!P:P),"")</f>
        <v>5.3000000000000007</v>
      </c>
      <c r="AD251" s="239">
        <f>IFERROR(_xlfn.XLOOKUP($D251,'Modelling New'!$D:$D,'Modelling New'!$T:$T)*1000,"")</f>
        <v>1025609.0024316352</v>
      </c>
      <c r="AE251" s="249">
        <f>IFERROR(_xlfn.XLOOKUP($D251,'Modelling New'!$D:$D,'Modelling New'!$O:$O),"")</f>
        <v>0.81909474088580203</v>
      </c>
      <c r="AF251" s="249">
        <f>IFERROR(_xlfn.XLOOKUP($D251,'Modelling New'!$D:$D,'Modelling New'!W:W),"")</f>
        <v>0.18088342194561463</v>
      </c>
      <c r="AG251" s="249">
        <f>IFERROR(_xlfn.XLOOKUP($D251,'Modelling New'!$D:$D,'Modelling New'!$AE:$AE),"")</f>
        <v>0.995</v>
      </c>
      <c r="AH251" s="249">
        <f>IFERROR(_xlfn.XLOOKUP($D251,'Modelling New'!$D:$D,'Modelling New'!$AF:$AF),"")</f>
        <v>0.995</v>
      </c>
      <c r="AI251" s="240"/>
      <c r="AJ251" s="240"/>
      <c r="AK251" s="240"/>
      <c r="AL251" s="240"/>
      <c r="AM251" s="240"/>
      <c r="AN251" s="250"/>
      <c r="AO251" s="247"/>
      <c r="AP251" s="247"/>
      <c r="AQ251" s="247"/>
      <c r="AR251" s="239">
        <f>_xlfn.XLOOKUP($D251,'Modelling New'!$D:$D,'Modelling New'!$N:$N)</f>
        <v>236.25000000000003</v>
      </c>
      <c r="AS251" s="239" t="str">
        <f t="shared" si="23"/>
        <v/>
      </c>
    </row>
    <row r="252" spans="1:45">
      <c r="A252" s="238">
        <f t="shared" si="24"/>
        <v>45995</v>
      </c>
      <c r="B252" s="239">
        <f>YEAR(Daily_KPI[[#This Row],[Date]])+IF(MONTH(Daily_KPI[[#This Row],[Date]])&gt;=4,1,0)</f>
        <v>2026</v>
      </c>
      <c r="C252" s="240">
        <f>YEAR(Daily_KPI[[#This Row],[Date]])</f>
        <v>2025</v>
      </c>
      <c r="D252" s="241">
        <f>Daily_KPI[[#This Row],[Date]]-DAY(Daily_KPI[[#This Row],[Date]])+1</f>
        <v>45992</v>
      </c>
      <c r="E252" s="240">
        <f t="shared" si="20"/>
        <v>31</v>
      </c>
      <c r="F252" s="242" t="str">
        <f>IFERROR(_xlfn.XLOOKUP($A252,Input_Raw!$A:$A,Input_Raw!$GD:$GD),"")</f>
        <v/>
      </c>
      <c r="G252" s="243" t="str">
        <f>IFERROR(_xlfn.XLOOKUP($A252,Input_Raw!$A:$A,Input_Raw!EQ:EQ),"")</f>
        <v/>
      </c>
      <c r="H252" s="243" t="str">
        <f>IFERROR(_xlfn.XLOOKUP($A252,Input_Raw!$A:$A,Input_Raw!ER:ER),"")</f>
        <v/>
      </c>
      <c r="I252" s="243" t="str">
        <f>IFERROR(_xlfn.XLOOKUP($A252,Input_Raw!$A:$A,Input_Raw!EO:EO),"")</f>
        <v/>
      </c>
      <c r="J252" s="243" t="str">
        <f>IFERROR(_xlfn.XLOOKUP($A252,Input_Raw!$A:$A,Input_Raw!EP:EP),"")</f>
        <v/>
      </c>
      <c r="K252" s="243" t="str">
        <f>IFERROR(_xlfn.XLOOKUP($A252,Input_Raw!$A:$A,Input_Raw!$DR:$DR),"")</f>
        <v/>
      </c>
      <c r="L252" s="243" t="str">
        <f>IFERROR(_xlfn.XLOOKUP($A252,Input_Raw!$A:$A,Input_Raw!$DT:$DT),"")</f>
        <v/>
      </c>
      <c r="M252" s="243" t="str">
        <f>IFERROR(_xlfn.XLOOKUP($A252,Input_Raw!$A:$A,Input_Raw!$DZ:$DZ),"")</f>
        <v/>
      </c>
      <c r="N252" s="243" t="str">
        <f>IFERROR(_xlfn.XLOOKUP($A252,Input_Raw!$A:$A,Input_Raw!$EB:$EB),"")</f>
        <v/>
      </c>
      <c r="O252" s="244" t="str">
        <f>IFERROR(1-SUMIF(Plant_BD!$B:$B,$A252,Plant_BD!$AL:$AL)/($AA252+SUMIF(Plant_BD!$B:$B,$A252,Plant_BD!$AL:$AL)),"")</f>
        <v/>
      </c>
      <c r="P252" s="244"/>
      <c r="Q252" s="245"/>
      <c r="R252" s="244" t="str">
        <f>IFERROR(1-SUMIF(Grid_BD!$B:$B,$A252,Grid_BD!$W:$W)/($AA252+SUMIF(Grid_BD!$B:$B,$A252,Grid_BD!$W:$W)),"")</f>
        <v/>
      </c>
      <c r="S252" s="240"/>
      <c r="T252" s="245"/>
      <c r="U252" s="246" t="str">
        <f t="shared" si="21"/>
        <v/>
      </c>
      <c r="V252" s="246" t="str">
        <f>IFERROR(_xlfn.XLOOKUP($A252,Input_Raw!$A:$A,Input_Raw!$GL:$GL),"")</f>
        <v/>
      </c>
      <c r="W252" s="247" t="str">
        <f t="shared" si="22"/>
        <v/>
      </c>
      <c r="X252" s="239" t="str">
        <f>IFERROR(_xlfn.XLOOKUP($A252,Input_Raw!$A:$A,Input_Raw!$EN:$EN),"")</f>
        <v/>
      </c>
      <c r="Y252" s="239" t="str">
        <f>IFERROR(_xlfn.XLOOKUP($A252,Input_Raw!$A:$A,Input_Raw!GE:GE),"")</f>
        <v/>
      </c>
      <c r="Z252" s="239"/>
      <c r="AA252" s="239" t="str">
        <f>IFERROR(_xlfn.XLOOKUP($A252,Input_Raw!$A:$A,Input_Raw!$GF:$GF),"")</f>
        <v/>
      </c>
      <c r="AB252" s="239" t="str">
        <f>IFERROR(_xlfn.XLOOKUP($A252,Input_Raw!$A:$A,Input_Raw!GG:GG),"")</f>
        <v/>
      </c>
      <c r="AC252" s="248">
        <f>IFERROR(_xlfn.XLOOKUP($D252,'Modelling New'!$D:$D,'Modelling New'!P:P),"")</f>
        <v>5.3000000000000007</v>
      </c>
      <c r="AD252" s="239">
        <f>IFERROR(_xlfn.XLOOKUP($D252,'Modelling New'!$D:$D,'Modelling New'!$T:$T)*1000,"")</f>
        <v>1025609.0024316352</v>
      </c>
      <c r="AE252" s="249">
        <f>IFERROR(_xlfn.XLOOKUP($D252,'Modelling New'!$D:$D,'Modelling New'!$O:$O),"")</f>
        <v>0.81909474088580203</v>
      </c>
      <c r="AF252" s="249">
        <f>IFERROR(_xlfn.XLOOKUP($D252,'Modelling New'!$D:$D,'Modelling New'!W:W),"")</f>
        <v>0.18088342194561463</v>
      </c>
      <c r="AG252" s="249">
        <f>IFERROR(_xlfn.XLOOKUP($D252,'Modelling New'!$D:$D,'Modelling New'!$AE:$AE),"")</f>
        <v>0.995</v>
      </c>
      <c r="AH252" s="249">
        <f>IFERROR(_xlfn.XLOOKUP($D252,'Modelling New'!$D:$D,'Modelling New'!$AF:$AF),"")</f>
        <v>0.995</v>
      </c>
      <c r="AI252" s="240"/>
      <c r="AJ252" s="240"/>
      <c r="AK252" s="240"/>
      <c r="AL252" s="240"/>
      <c r="AM252" s="240"/>
      <c r="AN252" s="250"/>
      <c r="AO252" s="247"/>
      <c r="AP252" s="247"/>
      <c r="AQ252" s="247"/>
      <c r="AR252" s="239">
        <f>_xlfn.XLOOKUP($D252,'Modelling New'!$D:$D,'Modelling New'!$N:$N)</f>
        <v>236.25000000000003</v>
      </c>
      <c r="AS252" s="239" t="str">
        <f t="shared" si="23"/>
        <v/>
      </c>
    </row>
    <row r="253" spans="1:45">
      <c r="A253" s="238">
        <f t="shared" si="24"/>
        <v>45996</v>
      </c>
      <c r="B253" s="239">
        <f>YEAR(Daily_KPI[[#This Row],[Date]])+IF(MONTH(Daily_KPI[[#This Row],[Date]])&gt;=4,1,0)</f>
        <v>2026</v>
      </c>
      <c r="C253" s="240">
        <f>YEAR(Daily_KPI[[#This Row],[Date]])</f>
        <v>2025</v>
      </c>
      <c r="D253" s="241">
        <f>Daily_KPI[[#This Row],[Date]]-DAY(Daily_KPI[[#This Row],[Date]])+1</f>
        <v>45992</v>
      </c>
      <c r="E253" s="240">
        <f t="shared" si="20"/>
        <v>31</v>
      </c>
      <c r="F253" s="242" t="str">
        <f>IFERROR(_xlfn.XLOOKUP($A253,Input_Raw!$A:$A,Input_Raw!$GD:$GD),"")</f>
        <v/>
      </c>
      <c r="G253" s="243" t="str">
        <f>IFERROR(_xlfn.XLOOKUP($A253,Input_Raw!$A:$A,Input_Raw!EQ:EQ),"")</f>
        <v/>
      </c>
      <c r="H253" s="243" t="str">
        <f>IFERROR(_xlfn.XLOOKUP($A253,Input_Raw!$A:$A,Input_Raw!ER:ER),"")</f>
        <v/>
      </c>
      <c r="I253" s="243" t="str">
        <f>IFERROR(_xlfn.XLOOKUP($A253,Input_Raw!$A:$A,Input_Raw!EO:EO),"")</f>
        <v/>
      </c>
      <c r="J253" s="243" t="str">
        <f>IFERROR(_xlfn.XLOOKUP($A253,Input_Raw!$A:$A,Input_Raw!EP:EP),"")</f>
        <v/>
      </c>
      <c r="K253" s="243" t="str">
        <f>IFERROR(_xlfn.XLOOKUP($A253,Input_Raw!$A:$A,Input_Raw!$DR:$DR),"")</f>
        <v/>
      </c>
      <c r="L253" s="243" t="str">
        <f>IFERROR(_xlfn.XLOOKUP($A253,Input_Raw!$A:$A,Input_Raw!$DT:$DT),"")</f>
        <v/>
      </c>
      <c r="M253" s="243" t="str">
        <f>IFERROR(_xlfn.XLOOKUP($A253,Input_Raw!$A:$A,Input_Raw!$DZ:$DZ),"")</f>
        <v/>
      </c>
      <c r="N253" s="243" t="str">
        <f>IFERROR(_xlfn.XLOOKUP($A253,Input_Raw!$A:$A,Input_Raw!$EB:$EB),"")</f>
        <v/>
      </c>
      <c r="O253" s="244" t="str">
        <f>IFERROR(1-SUMIF(Plant_BD!$B:$B,$A253,Plant_BD!$AL:$AL)/($AA253+SUMIF(Plant_BD!$B:$B,$A253,Plant_BD!$AL:$AL)),"")</f>
        <v/>
      </c>
      <c r="P253" s="244"/>
      <c r="Q253" s="245"/>
      <c r="R253" s="244" t="str">
        <f>IFERROR(1-SUMIF(Grid_BD!$B:$B,$A253,Grid_BD!$W:$W)/($AA253+SUMIF(Grid_BD!$B:$B,$A253,Grid_BD!$W:$W)),"")</f>
        <v/>
      </c>
      <c r="S253" s="240"/>
      <c r="T253" s="245"/>
      <c r="U253" s="246" t="str">
        <f t="shared" si="21"/>
        <v/>
      </c>
      <c r="V253" s="246" t="str">
        <f>IFERROR(_xlfn.XLOOKUP($A253,Input_Raw!$A:$A,Input_Raw!$GL:$GL),"")</f>
        <v/>
      </c>
      <c r="W253" s="247" t="str">
        <f t="shared" si="22"/>
        <v/>
      </c>
      <c r="X253" s="239" t="str">
        <f>IFERROR(_xlfn.XLOOKUP($A253,Input_Raw!$A:$A,Input_Raw!$EN:$EN),"")</f>
        <v/>
      </c>
      <c r="Y253" s="239" t="str">
        <f>IFERROR(_xlfn.XLOOKUP($A253,Input_Raw!$A:$A,Input_Raw!GE:GE),"")</f>
        <v/>
      </c>
      <c r="Z253" s="239"/>
      <c r="AA253" s="239" t="str">
        <f>IFERROR(_xlfn.XLOOKUP($A253,Input_Raw!$A:$A,Input_Raw!$GF:$GF),"")</f>
        <v/>
      </c>
      <c r="AB253" s="239" t="str">
        <f>IFERROR(_xlfn.XLOOKUP($A253,Input_Raw!$A:$A,Input_Raw!GG:GG),"")</f>
        <v/>
      </c>
      <c r="AC253" s="248">
        <f>IFERROR(_xlfn.XLOOKUP($D253,'Modelling New'!$D:$D,'Modelling New'!P:P),"")</f>
        <v>5.3000000000000007</v>
      </c>
      <c r="AD253" s="239">
        <f>IFERROR(_xlfn.XLOOKUP($D253,'Modelling New'!$D:$D,'Modelling New'!$T:$T)*1000,"")</f>
        <v>1025609.0024316352</v>
      </c>
      <c r="AE253" s="249">
        <f>IFERROR(_xlfn.XLOOKUP($D253,'Modelling New'!$D:$D,'Modelling New'!$O:$O),"")</f>
        <v>0.81909474088580203</v>
      </c>
      <c r="AF253" s="249">
        <f>IFERROR(_xlfn.XLOOKUP($D253,'Modelling New'!$D:$D,'Modelling New'!W:W),"")</f>
        <v>0.18088342194561463</v>
      </c>
      <c r="AG253" s="249">
        <f>IFERROR(_xlfn.XLOOKUP($D253,'Modelling New'!$D:$D,'Modelling New'!$AE:$AE),"")</f>
        <v>0.995</v>
      </c>
      <c r="AH253" s="249">
        <f>IFERROR(_xlfn.XLOOKUP($D253,'Modelling New'!$D:$D,'Modelling New'!$AF:$AF),"")</f>
        <v>0.995</v>
      </c>
      <c r="AI253" s="240"/>
      <c r="AJ253" s="240"/>
      <c r="AK253" s="240"/>
      <c r="AL253" s="240"/>
      <c r="AM253" s="240"/>
      <c r="AN253" s="250"/>
      <c r="AO253" s="247"/>
      <c r="AP253" s="247"/>
      <c r="AQ253" s="247"/>
      <c r="AR253" s="239">
        <f>_xlfn.XLOOKUP($D253,'Modelling New'!$D:$D,'Modelling New'!$N:$N)</f>
        <v>236.25000000000003</v>
      </c>
      <c r="AS253" s="239" t="str">
        <f t="shared" si="23"/>
        <v/>
      </c>
    </row>
    <row r="254" spans="1:45">
      <c r="A254" s="238">
        <f t="shared" si="24"/>
        <v>45997</v>
      </c>
      <c r="B254" s="239">
        <f>YEAR(Daily_KPI[[#This Row],[Date]])+IF(MONTH(Daily_KPI[[#This Row],[Date]])&gt;=4,1,0)</f>
        <v>2026</v>
      </c>
      <c r="C254" s="240">
        <f>YEAR(Daily_KPI[[#This Row],[Date]])</f>
        <v>2025</v>
      </c>
      <c r="D254" s="241">
        <f>Daily_KPI[[#This Row],[Date]]-DAY(Daily_KPI[[#This Row],[Date]])+1</f>
        <v>45992</v>
      </c>
      <c r="E254" s="240">
        <f t="shared" si="20"/>
        <v>31</v>
      </c>
      <c r="F254" s="242" t="str">
        <f>IFERROR(_xlfn.XLOOKUP($A254,Input_Raw!$A:$A,Input_Raw!$GD:$GD),"")</f>
        <v/>
      </c>
      <c r="G254" s="243" t="str">
        <f>IFERROR(_xlfn.XLOOKUP($A254,Input_Raw!$A:$A,Input_Raw!EQ:EQ),"")</f>
        <v/>
      </c>
      <c r="H254" s="243" t="str">
        <f>IFERROR(_xlfn.XLOOKUP($A254,Input_Raw!$A:$A,Input_Raw!ER:ER),"")</f>
        <v/>
      </c>
      <c r="I254" s="243" t="str">
        <f>IFERROR(_xlfn.XLOOKUP($A254,Input_Raw!$A:$A,Input_Raw!EO:EO),"")</f>
        <v/>
      </c>
      <c r="J254" s="243" t="str">
        <f>IFERROR(_xlfn.XLOOKUP($A254,Input_Raw!$A:$A,Input_Raw!EP:EP),"")</f>
        <v/>
      </c>
      <c r="K254" s="243" t="str">
        <f>IFERROR(_xlfn.XLOOKUP($A254,Input_Raw!$A:$A,Input_Raw!$DR:$DR),"")</f>
        <v/>
      </c>
      <c r="L254" s="243" t="str">
        <f>IFERROR(_xlfn.XLOOKUP($A254,Input_Raw!$A:$A,Input_Raw!$DT:$DT),"")</f>
        <v/>
      </c>
      <c r="M254" s="243" t="str">
        <f>IFERROR(_xlfn.XLOOKUP($A254,Input_Raw!$A:$A,Input_Raw!$DZ:$DZ),"")</f>
        <v/>
      </c>
      <c r="N254" s="243" t="str">
        <f>IFERROR(_xlfn.XLOOKUP($A254,Input_Raw!$A:$A,Input_Raw!$EB:$EB),"")</f>
        <v/>
      </c>
      <c r="O254" s="244" t="str">
        <f>IFERROR(1-SUMIF(Plant_BD!$B:$B,$A254,Plant_BD!$AL:$AL)/($AA254+SUMIF(Plant_BD!$B:$B,$A254,Plant_BD!$AL:$AL)),"")</f>
        <v/>
      </c>
      <c r="P254" s="244"/>
      <c r="Q254" s="245"/>
      <c r="R254" s="244" t="str">
        <f>IFERROR(1-SUMIF(Grid_BD!$B:$B,$A254,Grid_BD!$W:$W)/($AA254+SUMIF(Grid_BD!$B:$B,$A254,Grid_BD!$W:$W)),"")</f>
        <v/>
      </c>
      <c r="S254" s="240"/>
      <c r="T254" s="245"/>
      <c r="U254" s="246" t="str">
        <f t="shared" si="21"/>
        <v/>
      </c>
      <c r="V254" s="246" t="str">
        <f>IFERROR(_xlfn.XLOOKUP($A254,Input_Raw!$A:$A,Input_Raw!$GL:$GL),"")</f>
        <v/>
      </c>
      <c r="W254" s="247" t="str">
        <f t="shared" si="22"/>
        <v/>
      </c>
      <c r="X254" s="239" t="str">
        <f>IFERROR(_xlfn.XLOOKUP($A254,Input_Raw!$A:$A,Input_Raw!$EN:$EN),"")</f>
        <v/>
      </c>
      <c r="Y254" s="239" t="str">
        <f>IFERROR(_xlfn.XLOOKUP($A254,Input_Raw!$A:$A,Input_Raw!GE:GE),"")</f>
        <v/>
      </c>
      <c r="Z254" s="239"/>
      <c r="AA254" s="239" t="str">
        <f>IFERROR(_xlfn.XLOOKUP($A254,Input_Raw!$A:$A,Input_Raw!$GF:$GF),"")</f>
        <v/>
      </c>
      <c r="AB254" s="239" t="str">
        <f>IFERROR(_xlfn.XLOOKUP($A254,Input_Raw!$A:$A,Input_Raw!GG:GG),"")</f>
        <v/>
      </c>
      <c r="AC254" s="248">
        <f>IFERROR(_xlfn.XLOOKUP($D254,'Modelling New'!$D:$D,'Modelling New'!P:P),"")</f>
        <v>5.3000000000000007</v>
      </c>
      <c r="AD254" s="239">
        <f>IFERROR(_xlfn.XLOOKUP($D254,'Modelling New'!$D:$D,'Modelling New'!$T:$T)*1000,"")</f>
        <v>1025609.0024316352</v>
      </c>
      <c r="AE254" s="249">
        <f>IFERROR(_xlfn.XLOOKUP($D254,'Modelling New'!$D:$D,'Modelling New'!$O:$O),"")</f>
        <v>0.81909474088580203</v>
      </c>
      <c r="AF254" s="249">
        <f>IFERROR(_xlfn.XLOOKUP($D254,'Modelling New'!$D:$D,'Modelling New'!W:W),"")</f>
        <v>0.18088342194561463</v>
      </c>
      <c r="AG254" s="249">
        <f>IFERROR(_xlfn.XLOOKUP($D254,'Modelling New'!$D:$D,'Modelling New'!$AE:$AE),"")</f>
        <v>0.995</v>
      </c>
      <c r="AH254" s="249">
        <f>IFERROR(_xlfn.XLOOKUP($D254,'Modelling New'!$D:$D,'Modelling New'!$AF:$AF),"")</f>
        <v>0.995</v>
      </c>
      <c r="AI254" s="240"/>
      <c r="AJ254" s="240"/>
      <c r="AK254" s="240"/>
      <c r="AL254" s="240"/>
      <c r="AM254" s="240"/>
      <c r="AN254" s="250"/>
      <c r="AO254" s="247"/>
      <c r="AP254" s="247"/>
      <c r="AQ254" s="247"/>
      <c r="AR254" s="239">
        <f>_xlfn.XLOOKUP($D254,'Modelling New'!$D:$D,'Modelling New'!$N:$N)</f>
        <v>236.25000000000003</v>
      </c>
      <c r="AS254" s="239" t="str">
        <f t="shared" si="23"/>
        <v/>
      </c>
    </row>
    <row r="255" spans="1:45">
      <c r="A255" s="238">
        <f t="shared" si="24"/>
        <v>45998</v>
      </c>
      <c r="B255" s="239">
        <f>YEAR(Daily_KPI[[#This Row],[Date]])+IF(MONTH(Daily_KPI[[#This Row],[Date]])&gt;=4,1,0)</f>
        <v>2026</v>
      </c>
      <c r="C255" s="240">
        <f>YEAR(Daily_KPI[[#This Row],[Date]])</f>
        <v>2025</v>
      </c>
      <c r="D255" s="241">
        <f>Daily_KPI[[#This Row],[Date]]-DAY(Daily_KPI[[#This Row],[Date]])+1</f>
        <v>45992</v>
      </c>
      <c r="E255" s="240">
        <f t="shared" si="20"/>
        <v>31</v>
      </c>
      <c r="F255" s="242" t="str">
        <f>IFERROR(_xlfn.XLOOKUP($A255,Input_Raw!$A:$A,Input_Raw!$GD:$GD),"")</f>
        <v/>
      </c>
      <c r="G255" s="243" t="str">
        <f>IFERROR(_xlfn.XLOOKUP($A255,Input_Raw!$A:$A,Input_Raw!EQ:EQ),"")</f>
        <v/>
      </c>
      <c r="H255" s="243" t="str">
        <f>IFERROR(_xlfn.XLOOKUP($A255,Input_Raw!$A:$A,Input_Raw!ER:ER),"")</f>
        <v/>
      </c>
      <c r="I255" s="243" t="str">
        <f>IFERROR(_xlfn.XLOOKUP($A255,Input_Raw!$A:$A,Input_Raw!EO:EO),"")</f>
        <v/>
      </c>
      <c r="J255" s="243" t="str">
        <f>IFERROR(_xlfn.XLOOKUP($A255,Input_Raw!$A:$A,Input_Raw!EP:EP),"")</f>
        <v/>
      </c>
      <c r="K255" s="243" t="str">
        <f>IFERROR(_xlfn.XLOOKUP($A255,Input_Raw!$A:$A,Input_Raw!$DR:$DR),"")</f>
        <v/>
      </c>
      <c r="L255" s="243" t="str">
        <f>IFERROR(_xlfn.XLOOKUP($A255,Input_Raw!$A:$A,Input_Raw!$DT:$DT),"")</f>
        <v/>
      </c>
      <c r="M255" s="243" t="str">
        <f>IFERROR(_xlfn.XLOOKUP($A255,Input_Raw!$A:$A,Input_Raw!$DZ:$DZ),"")</f>
        <v/>
      </c>
      <c r="N255" s="243" t="str">
        <f>IFERROR(_xlfn.XLOOKUP($A255,Input_Raw!$A:$A,Input_Raw!$EB:$EB),"")</f>
        <v/>
      </c>
      <c r="O255" s="244" t="str">
        <f>IFERROR(1-SUMIF(Plant_BD!$B:$B,$A255,Plant_BD!$AL:$AL)/($AA255+SUMIF(Plant_BD!$B:$B,$A255,Plant_BD!$AL:$AL)),"")</f>
        <v/>
      </c>
      <c r="P255" s="244"/>
      <c r="Q255" s="245"/>
      <c r="R255" s="244" t="str">
        <f>IFERROR(1-SUMIF(Grid_BD!$B:$B,$A255,Grid_BD!$W:$W)/($AA255+SUMIF(Grid_BD!$B:$B,$A255,Grid_BD!$W:$W)),"")</f>
        <v/>
      </c>
      <c r="S255" s="240"/>
      <c r="T255" s="245"/>
      <c r="U255" s="246" t="str">
        <f t="shared" si="21"/>
        <v/>
      </c>
      <c r="V255" s="246" t="str">
        <f>IFERROR(_xlfn.XLOOKUP($A255,Input_Raw!$A:$A,Input_Raw!$GL:$GL),"")</f>
        <v/>
      </c>
      <c r="W255" s="247" t="str">
        <f t="shared" si="22"/>
        <v/>
      </c>
      <c r="X255" s="239" t="str">
        <f>IFERROR(_xlfn.XLOOKUP($A255,Input_Raw!$A:$A,Input_Raw!$EN:$EN),"")</f>
        <v/>
      </c>
      <c r="Y255" s="239" t="str">
        <f>IFERROR(_xlfn.XLOOKUP($A255,Input_Raw!$A:$A,Input_Raw!GE:GE),"")</f>
        <v/>
      </c>
      <c r="Z255" s="239"/>
      <c r="AA255" s="239" t="str">
        <f>IFERROR(_xlfn.XLOOKUP($A255,Input_Raw!$A:$A,Input_Raw!$GF:$GF),"")</f>
        <v/>
      </c>
      <c r="AB255" s="239" t="str">
        <f>IFERROR(_xlfn.XLOOKUP($A255,Input_Raw!$A:$A,Input_Raw!GG:GG),"")</f>
        <v/>
      </c>
      <c r="AC255" s="248">
        <f>IFERROR(_xlfn.XLOOKUP($D255,'Modelling New'!$D:$D,'Modelling New'!P:P),"")</f>
        <v>5.3000000000000007</v>
      </c>
      <c r="AD255" s="239">
        <f>IFERROR(_xlfn.XLOOKUP($D255,'Modelling New'!$D:$D,'Modelling New'!$T:$T)*1000,"")</f>
        <v>1025609.0024316352</v>
      </c>
      <c r="AE255" s="249">
        <f>IFERROR(_xlfn.XLOOKUP($D255,'Modelling New'!$D:$D,'Modelling New'!$O:$O),"")</f>
        <v>0.81909474088580203</v>
      </c>
      <c r="AF255" s="249">
        <f>IFERROR(_xlfn.XLOOKUP($D255,'Modelling New'!$D:$D,'Modelling New'!W:W),"")</f>
        <v>0.18088342194561463</v>
      </c>
      <c r="AG255" s="249">
        <f>IFERROR(_xlfn.XLOOKUP($D255,'Modelling New'!$D:$D,'Modelling New'!$AE:$AE),"")</f>
        <v>0.995</v>
      </c>
      <c r="AH255" s="249">
        <f>IFERROR(_xlfn.XLOOKUP($D255,'Modelling New'!$D:$D,'Modelling New'!$AF:$AF),"")</f>
        <v>0.995</v>
      </c>
      <c r="AI255" s="240"/>
      <c r="AJ255" s="240"/>
      <c r="AK255" s="240"/>
      <c r="AL255" s="240"/>
      <c r="AM255" s="240"/>
      <c r="AN255" s="250"/>
      <c r="AO255" s="247"/>
      <c r="AP255" s="247"/>
      <c r="AQ255" s="247"/>
      <c r="AR255" s="239">
        <f>_xlfn.XLOOKUP($D255,'Modelling New'!$D:$D,'Modelling New'!$N:$N)</f>
        <v>236.25000000000003</v>
      </c>
      <c r="AS255" s="239" t="str">
        <f t="shared" si="23"/>
        <v/>
      </c>
    </row>
    <row r="256" spans="1:45">
      <c r="A256" s="238">
        <f t="shared" si="24"/>
        <v>45999</v>
      </c>
      <c r="B256" s="239">
        <f>YEAR(Daily_KPI[[#This Row],[Date]])+IF(MONTH(Daily_KPI[[#This Row],[Date]])&gt;=4,1,0)</f>
        <v>2026</v>
      </c>
      <c r="C256" s="240">
        <f>YEAR(Daily_KPI[[#This Row],[Date]])</f>
        <v>2025</v>
      </c>
      <c r="D256" s="241">
        <f>Daily_KPI[[#This Row],[Date]]-DAY(Daily_KPI[[#This Row],[Date]])+1</f>
        <v>45992</v>
      </c>
      <c r="E256" s="240">
        <f t="shared" si="20"/>
        <v>31</v>
      </c>
      <c r="F256" s="242" t="str">
        <f>IFERROR(_xlfn.XLOOKUP($A256,Input_Raw!$A:$A,Input_Raw!$GD:$GD),"")</f>
        <v/>
      </c>
      <c r="G256" s="243" t="str">
        <f>IFERROR(_xlfn.XLOOKUP($A256,Input_Raw!$A:$A,Input_Raw!EQ:EQ),"")</f>
        <v/>
      </c>
      <c r="H256" s="243" t="str">
        <f>IFERROR(_xlfn.XLOOKUP($A256,Input_Raw!$A:$A,Input_Raw!ER:ER),"")</f>
        <v/>
      </c>
      <c r="I256" s="243" t="str">
        <f>IFERROR(_xlfn.XLOOKUP($A256,Input_Raw!$A:$A,Input_Raw!EO:EO),"")</f>
        <v/>
      </c>
      <c r="J256" s="243" t="str">
        <f>IFERROR(_xlfn.XLOOKUP($A256,Input_Raw!$A:$A,Input_Raw!EP:EP),"")</f>
        <v/>
      </c>
      <c r="K256" s="243" t="str">
        <f>IFERROR(_xlfn.XLOOKUP($A256,Input_Raw!$A:$A,Input_Raw!$DR:$DR),"")</f>
        <v/>
      </c>
      <c r="L256" s="243" t="str">
        <f>IFERROR(_xlfn.XLOOKUP($A256,Input_Raw!$A:$A,Input_Raw!$DT:$DT),"")</f>
        <v/>
      </c>
      <c r="M256" s="243" t="str">
        <f>IFERROR(_xlfn.XLOOKUP($A256,Input_Raw!$A:$A,Input_Raw!$DZ:$DZ),"")</f>
        <v/>
      </c>
      <c r="N256" s="243" t="str">
        <f>IFERROR(_xlfn.XLOOKUP($A256,Input_Raw!$A:$A,Input_Raw!$EB:$EB),"")</f>
        <v/>
      </c>
      <c r="O256" s="244" t="str">
        <f>IFERROR(1-SUMIF(Plant_BD!$B:$B,$A256,Plant_BD!$AL:$AL)/($AA256+SUMIF(Plant_BD!$B:$B,$A256,Plant_BD!$AL:$AL)),"")</f>
        <v/>
      </c>
      <c r="P256" s="244"/>
      <c r="Q256" s="245"/>
      <c r="R256" s="244" t="str">
        <f>IFERROR(1-SUMIF(Grid_BD!$B:$B,$A256,Grid_BD!$W:$W)/($AA256+SUMIF(Grid_BD!$B:$B,$A256,Grid_BD!$W:$W)),"")</f>
        <v/>
      </c>
      <c r="S256" s="240"/>
      <c r="T256" s="245"/>
      <c r="U256" s="246" t="str">
        <f t="shared" si="21"/>
        <v/>
      </c>
      <c r="V256" s="246" t="str">
        <f>IFERROR(_xlfn.XLOOKUP($A256,Input_Raw!$A:$A,Input_Raw!$GL:$GL),"")</f>
        <v/>
      </c>
      <c r="W256" s="247" t="str">
        <f t="shared" si="22"/>
        <v/>
      </c>
      <c r="X256" s="239" t="str">
        <f>IFERROR(_xlfn.XLOOKUP($A256,Input_Raw!$A:$A,Input_Raw!$EN:$EN),"")</f>
        <v/>
      </c>
      <c r="Y256" s="239" t="str">
        <f>IFERROR(_xlfn.XLOOKUP($A256,Input_Raw!$A:$A,Input_Raw!GE:GE),"")</f>
        <v/>
      </c>
      <c r="Z256" s="239"/>
      <c r="AA256" s="239" t="str">
        <f>IFERROR(_xlfn.XLOOKUP($A256,Input_Raw!$A:$A,Input_Raw!$GF:$GF),"")</f>
        <v/>
      </c>
      <c r="AB256" s="239" t="str">
        <f>IFERROR(_xlfn.XLOOKUP($A256,Input_Raw!$A:$A,Input_Raw!GG:GG),"")</f>
        <v/>
      </c>
      <c r="AC256" s="248">
        <f>IFERROR(_xlfn.XLOOKUP($D256,'Modelling New'!$D:$D,'Modelling New'!P:P),"")</f>
        <v>5.3000000000000007</v>
      </c>
      <c r="AD256" s="239">
        <f>IFERROR(_xlfn.XLOOKUP($D256,'Modelling New'!$D:$D,'Modelling New'!$T:$T)*1000,"")</f>
        <v>1025609.0024316352</v>
      </c>
      <c r="AE256" s="249">
        <f>IFERROR(_xlfn.XLOOKUP($D256,'Modelling New'!$D:$D,'Modelling New'!$O:$O),"")</f>
        <v>0.81909474088580203</v>
      </c>
      <c r="AF256" s="249">
        <f>IFERROR(_xlfn.XLOOKUP($D256,'Modelling New'!$D:$D,'Modelling New'!W:W),"")</f>
        <v>0.18088342194561463</v>
      </c>
      <c r="AG256" s="249">
        <f>IFERROR(_xlfn.XLOOKUP($D256,'Modelling New'!$D:$D,'Modelling New'!$AE:$AE),"")</f>
        <v>0.995</v>
      </c>
      <c r="AH256" s="249">
        <f>IFERROR(_xlfn.XLOOKUP($D256,'Modelling New'!$D:$D,'Modelling New'!$AF:$AF),"")</f>
        <v>0.995</v>
      </c>
      <c r="AI256" s="240"/>
      <c r="AJ256" s="240"/>
      <c r="AK256" s="240"/>
      <c r="AL256" s="240"/>
      <c r="AM256" s="240"/>
      <c r="AN256" s="250"/>
      <c r="AO256" s="247"/>
      <c r="AP256" s="247"/>
      <c r="AQ256" s="247"/>
      <c r="AR256" s="239">
        <f>_xlfn.XLOOKUP($D256,'Modelling New'!$D:$D,'Modelling New'!$N:$N)</f>
        <v>236.25000000000003</v>
      </c>
      <c r="AS256" s="239" t="str">
        <f t="shared" si="23"/>
        <v/>
      </c>
    </row>
    <row r="257" spans="1:45">
      <c r="A257" s="238">
        <f t="shared" si="24"/>
        <v>46000</v>
      </c>
      <c r="B257" s="239">
        <f>YEAR(Daily_KPI[[#This Row],[Date]])+IF(MONTH(Daily_KPI[[#This Row],[Date]])&gt;=4,1,0)</f>
        <v>2026</v>
      </c>
      <c r="C257" s="240">
        <f>YEAR(Daily_KPI[[#This Row],[Date]])</f>
        <v>2025</v>
      </c>
      <c r="D257" s="241">
        <f>Daily_KPI[[#This Row],[Date]]-DAY(Daily_KPI[[#This Row],[Date]])+1</f>
        <v>45992</v>
      </c>
      <c r="E257" s="240">
        <f t="shared" si="20"/>
        <v>31</v>
      </c>
      <c r="F257" s="242" t="str">
        <f>IFERROR(_xlfn.XLOOKUP($A257,Input_Raw!$A:$A,Input_Raw!$GD:$GD),"")</f>
        <v/>
      </c>
      <c r="G257" s="243" t="str">
        <f>IFERROR(_xlfn.XLOOKUP($A257,Input_Raw!$A:$A,Input_Raw!EQ:EQ),"")</f>
        <v/>
      </c>
      <c r="H257" s="243" t="str">
        <f>IFERROR(_xlfn.XLOOKUP($A257,Input_Raw!$A:$A,Input_Raw!ER:ER),"")</f>
        <v/>
      </c>
      <c r="I257" s="243" t="str">
        <f>IFERROR(_xlfn.XLOOKUP($A257,Input_Raw!$A:$A,Input_Raw!EO:EO),"")</f>
        <v/>
      </c>
      <c r="J257" s="243" t="str">
        <f>IFERROR(_xlfn.XLOOKUP($A257,Input_Raw!$A:$A,Input_Raw!EP:EP),"")</f>
        <v/>
      </c>
      <c r="K257" s="243" t="str">
        <f>IFERROR(_xlfn.XLOOKUP($A257,Input_Raw!$A:$A,Input_Raw!$DR:$DR),"")</f>
        <v/>
      </c>
      <c r="L257" s="243" t="str">
        <f>IFERROR(_xlfn.XLOOKUP($A257,Input_Raw!$A:$A,Input_Raw!$DT:$DT),"")</f>
        <v/>
      </c>
      <c r="M257" s="243" t="str">
        <f>IFERROR(_xlfn.XLOOKUP($A257,Input_Raw!$A:$A,Input_Raw!$DZ:$DZ),"")</f>
        <v/>
      </c>
      <c r="N257" s="243" t="str">
        <f>IFERROR(_xlfn.XLOOKUP($A257,Input_Raw!$A:$A,Input_Raw!$EB:$EB),"")</f>
        <v/>
      </c>
      <c r="O257" s="244" t="str">
        <f>IFERROR(1-SUMIF(Plant_BD!$B:$B,$A257,Plant_BD!$AL:$AL)/($AA257+SUMIF(Plant_BD!$B:$B,$A257,Plant_BD!$AL:$AL)),"")</f>
        <v/>
      </c>
      <c r="P257" s="244"/>
      <c r="Q257" s="245"/>
      <c r="R257" s="244" t="str">
        <f>IFERROR(1-SUMIF(Grid_BD!$B:$B,$A257,Grid_BD!$W:$W)/($AA257+SUMIF(Grid_BD!$B:$B,$A257,Grid_BD!$W:$W)),"")</f>
        <v/>
      </c>
      <c r="S257" s="240"/>
      <c r="T257" s="245"/>
      <c r="U257" s="246" t="str">
        <f t="shared" si="21"/>
        <v/>
      </c>
      <c r="V257" s="246" t="str">
        <f>IFERROR(_xlfn.XLOOKUP($A257,Input_Raw!$A:$A,Input_Raw!$GL:$GL),"")</f>
        <v/>
      </c>
      <c r="W257" s="247" t="str">
        <f t="shared" si="22"/>
        <v/>
      </c>
      <c r="X257" s="239" t="str">
        <f>IFERROR(_xlfn.XLOOKUP($A257,Input_Raw!$A:$A,Input_Raw!$EN:$EN),"")</f>
        <v/>
      </c>
      <c r="Y257" s="239" t="str">
        <f>IFERROR(_xlfn.XLOOKUP($A257,Input_Raw!$A:$A,Input_Raw!GE:GE),"")</f>
        <v/>
      </c>
      <c r="Z257" s="239"/>
      <c r="AA257" s="239" t="str">
        <f>IFERROR(_xlfn.XLOOKUP($A257,Input_Raw!$A:$A,Input_Raw!$GF:$GF),"")</f>
        <v/>
      </c>
      <c r="AB257" s="239" t="str">
        <f>IFERROR(_xlfn.XLOOKUP($A257,Input_Raw!$A:$A,Input_Raw!GG:GG),"")</f>
        <v/>
      </c>
      <c r="AC257" s="248">
        <f>IFERROR(_xlfn.XLOOKUP($D257,'Modelling New'!$D:$D,'Modelling New'!P:P),"")</f>
        <v>5.3000000000000007</v>
      </c>
      <c r="AD257" s="239">
        <f>IFERROR(_xlfn.XLOOKUP($D257,'Modelling New'!$D:$D,'Modelling New'!$T:$T)*1000,"")</f>
        <v>1025609.0024316352</v>
      </c>
      <c r="AE257" s="249">
        <f>IFERROR(_xlfn.XLOOKUP($D257,'Modelling New'!$D:$D,'Modelling New'!$O:$O),"")</f>
        <v>0.81909474088580203</v>
      </c>
      <c r="AF257" s="249">
        <f>IFERROR(_xlfn.XLOOKUP($D257,'Modelling New'!$D:$D,'Modelling New'!W:W),"")</f>
        <v>0.18088342194561463</v>
      </c>
      <c r="AG257" s="249">
        <f>IFERROR(_xlfn.XLOOKUP($D257,'Modelling New'!$D:$D,'Modelling New'!$AE:$AE),"")</f>
        <v>0.995</v>
      </c>
      <c r="AH257" s="249">
        <f>IFERROR(_xlfn.XLOOKUP($D257,'Modelling New'!$D:$D,'Modelling New'!$AF:$AF),"")</f>
        <v>0.995</v>
      </c>
      <c r="AI257" s="240"/>
      <c r="AJ257" s="240"/>
      <c r="AK257" s="240"/>
      <c r="AL257" s="240"/>
      <c r="AM257" s="240"/>
      <c r="AN257" s="250"/>
      <c r="AO257" s="247"/>
      <c r="AP257" s="247"/>
      <c r="AQ257" s="247"/>
      <c r="AR257" s="239">
        <f>_xlfn.XLOOKUP($D257,'Modelling New'!$D:$D,'Modelling New'!$N:$N)</f>
        <v>236.25000000000003</v>
      </c>
      <c r="AS257" s="239" t="str">
        <f t="shared" si="23"/>
        <v/>
      </c>
    </row>
    <row r="258" spans="1:45">
      <c r="A258" s="238">
        <f t="shared" si="24"/>
        <v>46001</v>
      </c>
      <c r="B258" s="239">
        <f>YEAR(Daily_KPI[[#This Row],[Date]])+IF(MONTH(Daily_KPI[[#This Row],[Date]])&gt;=4,1,0)</f>
        <v>2026</v>
      </c>
      <c r="C258" s="240">
        <f>YEAR(Daily_KPI[[#This Row],[Date]])</f>
        <v>2025</v>
      </c>
      <c r="D258" s="241">
        <f>Daily_KPI[[#This Row],[Date]]-DAY(Daily_KPI[[#This Row],[Date]])+1</f>
        <v>45992</v>
      </c>
      <c r="E258" s="240">
        <f t="shared" si="20"/>
        <v>31</v>
      </c>
      <c r="F258" s="242" t="str">
        <f>IFERROR(_xlfn.XLOOKUP($A258,Input_Raw!$A:$A,Input_Raw!$GD:$GD),"")</f>
        <v/>
      </c>
      <c r="G258" s="243" t="str">
        <f>IFERROR(_xlfn.XLOOKUP($A258,Input_Raw!$A:$A,Input_Raw!EQ:EQ),"")</f>
        <v/>
      </c>
      <c r="H258" s="243" t="str">
        <f>IFERROR(_xlfn.XLOOKUP($A258,Input_Raw!$A:$A,Input_Raw!ER:ER),"")</f>
        <v/>
      </c>
      <c r="I258" s="243" t="str">
        <f>IFERROR(_xlfn.XLOOKUP($A258,Input_Raw!$A:$A,Input_Raw!EO:EO),"")</f>
        <v/>
      </c>
      <c r="J258" s="243" t="str">
        <f>IFERROR(_xlfn.XLOOKUP($A258,Input_Raw!$A:$A,Input_Raw!EP:EP),"")</f>
        <v/>
      </c>
      <c r="K258" s="243" t="str">
        <f>IFERROR(_xlfn.XLOOKUP($A258,Input_Raw!$A:$A,Input_Raw!$DR:$DR),"")</f>
        <v/>
      </c>
      <c r="L258" s="243" t="str">
        <f>IFERROR(_xlfn.XLOOKUP($A258,Input_Raw!$A:$A,Input_Raw!$DT:$DT),"")</f>
        <v/>
      </c>
      <c r="M258" s="243" t="str">
        <f>IFERROR(_xlfn.XLOOKUP($A258,Input_Raw!$A:$A,Input_Raw!$DZ:$DZ),"")</f>
        <v/>
      </c>
      <c r="N258" s="243" t="str">
        <f>IFERROR(_xlfn.XLOOKUP($A258,Input_Raw!$A:$A,Input_Raw!$EB:$EB),"")</f>
        <v/>
      </c>
      <c r="O258" s="244" t="str">
        <f>IFERROR(1-SUMIF(Plant_BD!$B:$B,$A258,Plant_BD!$AL:$AL)/($AA258+SUMIF(Plant_BD!$B:$B,$A258,Plant_BD!$AL:$AL)),"")</f>
        <v/>
      </c>
      <c r="P258" s="244"/>
      <c r="Q258" s="245"/>
      <c r="R258" s="244" t="str">
        <f>IFERROR(1-SUMIF(Grid_BD!$B:$B,$A258,Grid_BD!$W:$W)/($AA258+SUMIF(Grid_BD!$B:$B,$A258,Grid_BD!$W:$W)),"")</f>
        <v/>
      </c>
      <c r="S258" s="240"/>
      <c r="T258" s="245"/>
      <c r="U258" s="246" t="str">
        <f t="shared" si="21"/>
        <v/>
      </c>
      <c r="V258" s="246" t="str">
        <f>IFERROR(_xlfn.XLOOKUP($A258,Input_Raw!$A:$A,Input_Raw!$GL:$GL),"")</f>
        <v/>
      </c>
      <c r="W258" s="247" t="str">
        <f t="shared" si="22"/>
        <v/>
      </c>
      <c r="X258" s="239" t="str">
        <f>IFERROR(_xlfn.XLOOKUP($A258,Input_Raw!$A:$A,Input_Raw!$EN:$EN),"")</f>
        <v/>
      </c>
      <c r="Y258" s="239" t="str">
        <f>IFERROR(_xlfn.XLOOKUP($A258,Input_Raw!$A:$A,Input_Raw!GE:GE),"")</f>
        <v/>
      </c>
      <c r="Z258" s="239"/>
      <c r="AA258" s="239" t="str">
        <f>IFERROR(_xlfn.XLOOKUP($A258,Input_Raw!$A:$A,Input_Raw!$GF:$GF),"")</f>
        <v/>
      </c>
      <c r="AB258" s="239" t="str">
        <f>IFERROR(_xlfn.XLOOKUP($A258,Input_Raw!$A:$A,Input_Raw!GG:GG),"")</f>
        <v/>
      </c>
      <c r="AC258" s="248">
        <f>IFERROR(_xlfn.XLOOKUP($D258,'Modelling New'!$D:$D,'Modelling New'!P:P),"")</f>
        <v>5.3000000000000007</v>
      </c>
      <c r="AD258" s="239">
        <f>IFERROR(_xlfn.XLOOKUP($D258,'Modelling New'!$D:$D,'Modelling New'!$T:$T)*1000,"")</f>
        <v>1025609.0024316352</v>
      </c>
      <c r="AE258" s="249">
        <f>IFERROR(_xlfn.XLOOKUP($D258,'Modelling New'!$D:$D,'Modelling New'!$O:$O),"")</f>
        <v>0.81909474088580203</v>
      </c>
      <c r="AF258" s="249">
        <f>IFERROR(_xlfn.XLOOKUP($D258,'Modelling New'!$D:$D,'Modelling New'!W:W),"")</f>
        <v>0.18088342194561463</v>
      </c>
      <c r="AG258" s="249">
        <f>IFERROR(_xlfn.XLOOKUP($D258,'Modelling New'!$D:$D,'Modelling New'!$AE:$AE),"")</f>
        <v>0.995</v>
      </c>
      <c r="AH258" s="249">
        <f>IFERROR(_xlfn.XLOOKUP($D258,'Modelling New'!$D:$D,'Modelling New'!$AF:$AF),"")</f>
        <v>0.995</v>
      </c>
      <c r="AI258" s="240"/>
      <c r="AJ258" s="240"/>
      <c r="AK258" s="240"/>
      <c r="AL258" s="240"/>
      <c r="AM258" s="240"/>
      <c r="AN258" s="250"/>
      <c r="AO258" s="247"/>
      <c r="AP258" s="247"/>
      <c r="AQ258" s="247"/>
      <c r="AR258" s="239">
        <f>_xlfn.XLOOKUP($D258,'Modelling New'!$D:$D,'Modelling New'!$N:$N)</f>
        <v>236.25000000000003</v>
      </c>
      <c r="AS258" s="239" t="str">
        <f t="shared" si="23"/>
        <v/>
      </c>
    </row>
    <row r="259" spans="1:45">
      <c r="A259" s="238">
        <f t="shared" si="24"/>
        <v>46002</v>
      </c>
      <c r="B259" s="239">
        <f>YEAR(Daily_KPI[[#This Row],[Date]])+IF(MONTH(Daily_KPI[[#This Row],[Date]])&gt;=4,1,0)</f>
        <v>2026</v>
      </c>
      <c r="C259" s="240">
        <f>YEAR(Daily_KPI[[#This Row],[Date]])</f>
        <v>2025</v>
      </c>
      <c r="D259" s="241">
        <f>Daily_KPI[[#This Row],[Date]]-DAY(Daily_KPI[[#This Row],[Date]])+1</f>
        <v>45992</v>
      </c>
      <c r="E259" s="240">
        <f t="shared" si="20"/>
        <v>31</v>
      </c>
      <c r="F259" s="242" t="str">
        <f>IFERROR(_xlfn.XLOOKUP($A259,Input_Raw!$A:$A,Input_Raw!$GD:$GD),"")</f>
        <v/>
      </c>
      <c r="G259" s="243" t="str">
        <f>IFERROR(_xlfn.XLOOKUP($A259,Input_Raw!$A:$A,Input_Raw!EQ:EQ),"")</f>
        <v/>
      </c>
      <c r="H259" s="243" t="str">
        <f>IFERROR(_xlfn.XLOOKUP($A259,Input_Raw!$A:$A,Input_Raw!ER:ER),"")</f>
        <v/>
      </c>
      <c r="I259" s="243" t="str">
        <f>IFERROR(_xlfn.XLOOKUP($A259,Input_Raw!$A:$A,Input_Raw!EO:EO),"")</f>
        <v/>
      </c>
      <c r="J259" s="243" t="str">
        <f>IFERROR(_xlfn.XLOOKUP($A259,Input_Raw!$A:$A,Input_Raw!EP:EP),"")</f>
        <v/>
      </c>
      <c r="K259" s="243" t="str">
        <f>IFERROR(_xlfn.XLOOKUP($A259,Input_Raw!$A:$A,Input_Raw!$DR:$DR),"")</f>
        <v/>
      </c>
      <c r="L259" s="243" t="str">
        <f>IFERROR(_xlfn.XLOOKUP($A259,Input_Raw!$A:$A,Input_Raw!$DT:$DT),"")</f>
        <v/>
      </c>
      <c r="M259" s="243" t="str">
        <f>IFERROR(_xlfn.XLOOKUP($A259,Input_Raw!$A:$A,Input_Raw!$DZ:$DZ),"")</f>
        <v/>
      </c>
      <c r="N259" s="243" t="str">
        <f>IFERROR(_xlfn.XLOOKUP($A259,Input_Raw!$A:$A,Input_Raw!$EB:$EB),"")</f>
        <v/>
      </c>
      <c r="O259" s="244" t="str">
        <f>IFERROR(1-SUMIF(Plant_BD!$B:$B,$A259,Plant_BD!$AL:$AL)/($AA259+SUMIF(Plant_BD!$B:$B,$A259,Plant_BD!$AL:$AL)),"")</f>
        <v/>
      </c>
      <c r="P259" s="244"/>
      <c r="Q259" s="245"/>
      <c r="R259" s="244" t="str">
        <f>IFERROR(1-SUMIF(Grid_BD!$B:$B,$A259,Grid_BD!$W:$W)/($AA259+SUMIF(Grid_BD!$B:$B,$A259,Grid_BD!$W:$W)),"")</f>
        <v/>
      </c>
      <c r="S259" s="240"/>
      <c r="T259" s="245"/>
      <c r="U259" s="246" t="str">
        <f t="shared" si="21"/>
        <v/>
      </c>
      <c r="V259" s="246" t="str">
        <f>IFERROR(_xlfn.XLOOKUP($A259,Input_Raw!$A:$A,Input_Raw!$GL:$GL),"")</f>
        <v/>
      </c>
      <c r="W259" s="247" t="str">
        <f t="shared" si="22"/>
        <v/>
      </c>
      <c r="X259" s="239" t="str">
        <f>IFERROR(_xlfn.XLOOKUP($A259,Input_Raw!$A:$A,Input_Raw!$EN:$EN),"")</f>
        <v/>
      </c>
      <c r="Y259" s="239" t="str">
        <f>IFERROR(_xlfn.XLOOKUP($A259,Input_Raw!$A:$A,Input_Raw!GE:GE),"")</f>
        <v/>
      </c>
      <c r="Z259" s="239"/>
      <c r="AA259" s="239" t="str">
        <f>IFERROR(_xlfn.XLOOKUP($A259,Input_Raw!$A:$A,Input_Raw!$GF:$GF),"")</f>
        <v/>
      </c>
      <c r="AB259" s="239" t="str">
        <f>IFERROR(_xlfn.XLOOKUP($A259,Input_Raw!$A:$A,Input_Raw!GG:GG),"")</f>
        <v/>
      </c>
      <c r="AC259" s="248">
        <f>IFERROR(_xlfn.XLOOKUP($D259,'Modelling New'!$D:$D,'Modelling New'!P:P),"")</f>
        <v>5.3000000000000007</v>
      </c>
      <c r="AD259" s="239">
        <f>IFERROR(_xlfn.XLOOKUP($D259,'Modelling New'!$D:$D,'Modelling New'!$T:$T)*1000,"")</f>
        <v>1025609.0024316352</v>
      </c>
      <c r="AE259" s="249">
        <f>IFERROR(_xlfn.XLOOKUP($D259,'Modelling New'!$D:$D,'Modelling New'!$O:$O),"")</f>
        <v>0.81909474088580203</v>
      </c>
      <c r="AF259" s="249">
        <f>IFERROR(_xlfn.XLOOKUP($D259,'Modelling New'!$D:$D,'Modelling New'!W:W),"")</f>
        <v>0.18088342194561463</v>
      </c>
      <c r="AG259" s="249">
        <f>IFERROR(_xlfn.XLOOKUP($D259,'Modelling New'!$D:$D,'Modelling New'!$AE:$AE),"")</f>
        <v>0.995</v>
      </c>
      <c r="AH259" s="249">
        <f>IFERROR(_xlfn.XLOOKUP($D259,'Modelling New'!$D:$D,'Modelling New'!$AF:$AF),"")</f>
        <v>0.995</v>
      </c>
      <c r="AI259" s="240"/>
      <c r="AJ259" s="240"/>
      <c r="AK259" s="240"/>
      <c r="AL259" s="240"/>
      <c r="AM259" s="240"/>
      <c r="AN259" s="250"/>
      <c r="AO259" s="247"/>
      <c r="AP259" s="247"/>
      <c r="AQ259" s="247"/>
      <c r="AR259" s="239">
        <f>_xlfn.XLOOKUP($D259,'Modelling New'!$D:$D,'Modelling New'!$N:$N)</f>
        <v>236.25000000000003</v>
      </c>
      <c r="AS259" s="239" t="str">
        <f t="shared" si="23"/>
        <v/>
      </c>
    </row>
    <row r="260" spans="1:45">
      <c r="A260" s="238">
        <f t="shared" si="24"/>
        <v>46003</v>
      </c>
      <c r="B260" s="239">
        <f>YEAR(Daily_KPI[[#This Row],[Date]])+IF(MONTH(Daily_KPI[[#This Row],[Date]])&gt;=4,1,0)</f>
        <v>2026</v>
      </c>
      <c r="C260" s="240">
        <f>YEAR(Daily_KPI[[#This Row],[Date]])</f>
        <v>2025</v>
      </c>
      <c r="D260" s="241">
        <f>Daily_KPI[[#This Row],[Date]]-DAY(Daily_KPI[[#This Row],[Date]])+1</f>
        <v>45992</v>
      </c>
      <c r="E260" s="240">
        <f t="shared" ref="E260:E323" si="25">DAY(EOMONTH(A260,0))</f>
        <v>31</v>
      </c>
      <c r="F260" s="242" t="str">
        <f>IFERROR(_xlfn.XLOOKUP($A260,Input_Raw!$A:$A,Input_Raw!$GD:$GD),"")</f>
        <v/>
      </c>
      <c r="G260" s="243" t="str">
        <f>IFERROR(_xlfn.XLOOKUP($A260,Input_Raw!$A:$A,Input_Raw!EQ:EQ),"")</f>
        <v/>
      </c>
      <c r="H260" s="243" t="str">
        <f>IFERROR(_xlfn.XLOOKUP($A260,Input_Raw!$A:$A,Input_Raw!ER:ER),"")</f>
        <v/>
      </c>
      <c r="I260" s="243" t="str">
        <f>IFERROR(_xlfn.XLOOKUP($A260,Input_Raw!$A:$A,Input_Raw!EO:EO),"")</f>
        <v/>
      </c>
      <c r="J260" s="243" t="str">
        <f>IFERROR(_xlfn.XLOOKUP($A260,Input_Raw!$A:$A,Input_Raw!EP:EP),"")</f>
        <v/>
      </c>
      <c r="K260" s="243" t="str">
        <f>IFERROR(_xlfn.XLOOKUP($A260,Input_Raw!$A:$A,Input_Raw!$DR:$DR),"")</f>
        <v/>
      </c>
      <c r="L260" s="243" t="str">
        <f>IFERROR(_xlfn.XLOOKUP($A260,Input_Raw!$A:$A,Input_Raw!$DT:$DT),"")</f>
        <v/>
      </c>
      <c r="M260" s="243" t="str">
        <f>IFERROR(_xlfn.XLOOKUP($A260,Input_Raw!$A:$A,Input_Raw!$DZ:$DZ),"")</f>
        <v/>
      </c>
      <c r="N260" s="243" t="str">
        <f>IFERROR(_xlfn.XLOOKUP($A260,Input_Raw!$A:$A,Input_Raw!$EB:$EB),"")</f>
        <v/>
      </c>
      <c r="O260" s="244" t="str">
        <f>IFERROR(1-SUMIF(Plant_BD!$B:$B,$A260,Plant_BD!$AL:$AL)/($AA260+SUMIF(Plant_BD!$B:$B,$A260,Plant_BD!$AL:$AL)),"")</f>
        <v/>
      </c>
      <c r="P260" s="244"/>
      <c r="Q260" s="245"/>
      <c r="R260" s="244" t="str">
        <f>IFERROR(1-SUMIF(Grid_BD!$B:$B,$A260,Grid_BD!$W:$W)/($AA260+SUMIF(Grid_BD!$B:$B,$A260,Grid_BD!$W:$W)),"")</f>
        <v/>
      </c>
      <c r="S260" s="240"/>
      <c r="T260" s="245"/>
      <c r="U260" s="246" t="str">
        <f t="shared" ref="U260:U323" si="26">IFERROR(AA260/I260/AB260/1000,"")</f>
        <v/>
      </c>
      <c r="V260" s="246" t="str">
        <f>IFERROR(_xlfn.XLOOKUP($A260,Input_Raw!$A:$A,Input_Raw!$GL:$GL),"")</f>
        <v/>
      </c>
      <c r="W260" s="247" t="str">
        <f t="shared" ref="W260:W323" si="27">IFERROR(AA260/(24*AR260*1000),"")</f>
        <v/>
      </c>
      <c r="X260" s="239" t="str">
        <f>IFERROR(_xlfn.XLOOKUP($A260,Input_Raw!$A:$A,Input_Raw!$EN:$EN),"")</f>
        <v/>
      </c>
      <c r="Y260" s="239" t="str">
        <f>IFERROR(_xlfn.XLOOKUP($A260,Input_Raw!$A:$A,Input_Raw!GE:GE),"")</f>
        <v/>
      </c>
      <c r="Z260" s="239"/>
      <c r="AA260" s="239" t="str">
        <f>IFERROR(_xlfn.XLOOKUP($A260,Input_Raw!$A:$A,Input_Raw!$GF:$GF),"")</f>
        <v/>
      </c>
      <c r="AB260" s="239" t="str">
        <f>IFERROR(_xlfn.XLOOKUP($A260,Input_Raw!$A:$A,Input_Raw!GG:GG),"")</f>
        <v/>
      </c>
      <c r="AC260" s="248">
        <f>IFERROR(_xlfn.XLOOKUP($D260,'Modelling New'!$D:$D,'Modelling New'!P:P),"")</f>
        <v>5.3000000000000007</v>
      </c>
      <c r="AD260" s="239">
        <f>IFERROR(_xlfn.XLOOKUP($D260,'Modelling New'!$D:$D,'Modelling New'!$T:$T)*1000,"")</f>
        <v>1025609.0024316352</v>
      </c>
      <c r="AE260" s="249">
        <f>IFERROR(_xlfn.XLOOKUP($D260,'Modelling New'!$D:$D,'Modelling New'!$O:$O),"")</f>
        <v>0.81909474088580203</v>
      </c>
      <c r="AF260" s="249">
        <f>IFERROR(_xlfn.XLOOKUP($D260,'Modelling New'!$D:$D,'Modelling New'!W:W),"")</f>
        <v>0.18088342194561463</v>
      </c>
      <c r="AG260" s="249">
        <f>IFERROR(_xlfn.XLOOKUP($D260,'Modelling New'!$D:$D,'Modelling New'!$AE:$AE),"")</f>
        <v>0.995</v>
      </c>
      <c r="AH260" s="249">
        <f>IFERROR(_xlfn.XLOOKUP($D260,'Modelling New'!$D:$D,'Modelling New'!$AF:$AF),"")</f>
        <v>0.995</v>
      </c>
      <c r="AI260" s="240"/>
      <c r="AJ260" s="240"/>
      <c r="AK260" s="240"/>
      <c r="AL260" s="240"/>
      <c r="AM260" s="240"/>
      <c r="AN260" s="250"/>
      <c r="AO260" s="247"/>
      <c r="AP260" s="247"/>
      <c r="AQ260" s="247"/>
      <c r="AR260" s="239">
        <f>_xlfn.XLOOKUP($D260,'Modelling New'!$D:$D,'Modelling New'!$N:$N)</f>
        <v>236.25000000000003</v>
      </c>
      <c r="AS260" s="239" t="str">
        <f t="shared" ref="AS260:AS323" si="28">IFERROR((AD260/AR260)*AB260,"")</f>
        <v/>
      </c>
    </row>
    <row r="261" spans="1:45">
      <c r="A261" s="238">
        <f t="shared" si="24"/>
        <v>46004</v>
      </c>
      <c r="B261" s="239">
        <f>YEAR(Daily_KPI[[#This Row],[Date]])+IF(MONTH(Daily_KPI[[#This Row],[Date]])&gt;=4,1,0)</f>
        <v>2026</v>
      </c>
      <c r="C261" s="240">
        <f>YEAR(Daily_KPI[[#This Row],[Date]])</f>
        <v>2025</v>
      </c>
      <c r="D261" s="241">
        <f>Daily_KPI[[#This Row],[Date]]-DAY(Daily_KPI[[#This Row],[Date]])+1</f>
        <v>45992</v>
      </c>
      <c r="E261" s="240">
        <f t="shared" si="25"/>
        <v>31</v>
      </c>
      <c r="F261" s="242" t="str">
        <f>IFERROR(_xlfn.XLOOKUP($A261,Input_Raw!$A:$A,Input_Raw!$GD:$GD),"")</f>
        <v/>
      </c>
      <c r="G261" s="243" t="str">
        <f>IFERROR(_xlfn.XLOOKUP($A261,Input_Raw!$A:$A,Input_Raw!EQ:EQ),"")</f>
        <v/>
      </c>
      <c r="H261" s="243" t="str">
        <f>IFERROR(_xlfn.XLOOKUP($A261,Input_Raw!$A:$A,Input_Raw!ER:ER),"")</f>
        <v/>
      </c>
      <c r="I261" s="243" t="str">
        <f>IFERROR(_xlfn.XLOOKUP($A261,Input_Raw!$A:$A,Input_Raw!EO:EO),"")</f>
        <v/>
      </c>
      <c r="J261" s="243" t="str">
        <f>IFERROR(_xlfn.XLOOKUP($A261,Input_Raw!$A:$A,Input_Raw!EP:EP),"")</f>
        <v/>
      </c>
      <c r="K261" s="243" t="str">
        <f>IFERROR(_xlfn.XLOOKUP($A261,Input_Raw!$A:$A,Input_Raw!$DR:$DR),"")</f>
        <v/>
      </c>
      <c r="L261" s="243" t="str">
        <f>IFERROR(_xlfn.XLOOKUP($A261,Input_Raw!$A:$A,Input_Raw!$DT:$DT),"")</f>
        <v/>
      </c>
      <c r="M261" s="243" t="str">
        <f>IFERROR(_xlfn.XLOOKUP($A261,Input_Raw!$A:$A,Input_Raw!$DZ:$DZ),"")</f>
        <v/>
      </c>
      <c r="N261" s="243" t="str">
        <f>IFERROR(_xlfn.XLOOKUP($A261,Input_Raw!$A:$A,Input_Raw!$EB:$EB),"")</f>
        <v/>
      </c>
      <c r="O261" s="244" t="str">
        <f>IFERROR(1-SUMIF(Plant_BD!$B:$B,$A261,Plant_BD!$AL:$AL)/($AA261+SUMIF(Plant_BD!$B:$B,$A261,Plant_BD!$AL:$AL)),"")</f>
        <v/>
      </c>
      <c r="P261" s="244"/>
      <c r="Q261" s="245"/>
      <c r="R261" s="244" t="str">
        <f>IFERROR(1-SUMIF(Grid_BD!$B:$B,$A261,Grid_BD!$W:$W)/($AA261+SUMIF(Grid_BD!$B:$B,$A261,Grid_BD!$W:$W)),"")</f>
        <v/>
      </c>
      <c r="S261" s="240"/>
      <c r="T261" s="245"/>
      <c r="U261" s="246" t="str">
        <f t="shared" si="26"/>
        <v/>
      </c>
      <c r="V261" s="246" t="str">
        <f>IFERROR(_xlfn.XLOOKUP($A261,Input_Raw!$A:$A,Input_Raw!$GL:$GL),"")</f>
        <v/>
      </c>
      <c r="W261" s="247" t="str">
        <f t="shared" si="27"/>
        <v/>
      </c>
      <c r="X261" s="239" t="str">
        <f>IFERROR(_xlfn.XLOOKUP($A261,Input_Raw!$A:$A,Input_Raw!$EN:$EN),"")</f>
        <v/>
      </c>
      <c r="Y261" s="239" t="str">
        <f>IFERROR(_xlfn.XLOOKUP($A261,Input_Raw!$A:$A,Input_Raw!GE:GE),"")</f>
        <v/>
      </c>
      <c r="Z261" s="239"/>
      <c r="AA261" s="239" t="str">
        <f>IFERROR(_xlfn.XLOOKUP($A261,Input_Raw!$A:$A,Input_Raw!$GF:$GF),"")</f>
        <v/>
      </c>
      <c r="AB261" s="239" t="str">
        <f>IFERROR(_xlfn.XLOOKUP($A261,Input_Raw!$A:$A,Input_Raw!GG:GG),"")</f>
        <v/>
      </c>
      <c r="AC261" s="248">
        <f>IFERROR(_xlfn.XLOOKUP($D261,'Modelling New'!$D:$D,'Modelling New'!P:P),"")</f>
        <v>5.3000000000000007</v>
      </c>
      <c r="AD261" s="239">
        <f>IFERROR(_xlfn.XLOOKUP($D261,'Modelling New'!$D:$D,'Modelling New'!$T:$T)*1000,"")</f>
        <v>1025609.0024316352</v>
      </c>
      <c r="AE261" s="249">
        <f>IFERROR(_xlfn.XLOOKUP($D261,'Modelling New'!$D:$D,'Modelling New'!$O:$O),"")</f>
        <v>0.81909474088580203</v>
      </c>
      <c r="AF261" s="249">
        <f>IFERROR(_xlfn.XLOOKUP($D261,'Modelling New'!$D:$D,'Modelling New'!W:W),"")</f>
        <v>0.18088342194561463</v>
      </c>
      <c r="AG261" s="249">
        <f>IFERROR(_xlfn.XLOOKUP($D261,'Modelling New'!$D:$D,'Modelling New'!$AE:$AE),"")</f>
        <v>0.995</v>
      </c>
      <c r="AH261" s="249">
        <f>IFERROR(_xlfn.XLOOKUP($D261,'Modelling New'!$D:$D,'Modelling New'!$AF:$AF),"")</f>
        <v>0.995</v>
      </c>
      <c r="AI261" s="240"/>
      <c r="AJ261" s="240"/>
      <c r="AK261" s="240"/>
      <c r="AL261" s="240"/>
      <c r="AM261" s="240"/>
      <c r="AN261" s="250"/>
      <c r="AO261" s="247"/>
      <c r="AP261" s="247"/>
      <c r="AQ261" s="247"/>
      <c r="AR261" s="239">
        <f>_xlfn.XLOOKUP($D261,'Modelling New'!$D:$D,'Modelling New'!$N:$N)</f>
        <v>236.25000000000003</v>
      </c>
      <c r="AS261" s="239" t="str">
        <f t="shared" si="28"/>
        <v/>
      </c>
    </row>
    <row r="262" spans="1:45">
      <c r="A262" s="238">
        <f t="shared" ref="A262:A325" si="29">A261+1</f>
        <v>46005</v>
      </c>
      <c r="B262" s="239">
        <f>YEAR(Daily_KPI[[#This Row],[Date]])+IF(MONTH(Daily_KPI[[#This Row],[Date]])&gt;=4,1,0)</f>
        <v>2026</v>
      </c>
      <c r="C262" s="240">
        <f>YEAR(Daily_KPI[[#This Row],[Date]])</f>
        <v>2025</v>
      </c>
      <c r="D262" s="241">
        <f>Daily_KPI[[#This Row],[Date]]-DAY(Daily_KPI[[#This Row],[Date]])+1</f>
        <v>45992</v>
      </c>
      <c r="E262" s="240">
        <f t="shared" si="25"/>
        <v>31</v>
      </c>
      <c r="F262" s="242" t="str">
        <f>IFERROR(_xlfn.XLOOKUP($A262,Input_Raw!$A:$A,Input_Raw!$GD:$GD),"")</f>
        <v/>
      </c>
      <c r="G262" s="243" t="str">
        <f>IFERROR(_xlfn.XLOOKUP($A262,Input_Raw!$A:$A,Input_Raw!EQ:EQ),"")</f>
        <v/>
      </c>
      <c r="H262" s="243" t="str">
        <f>IFERROR(_xlfn.XLOOKUP($A262,Input_Raw!$A:$A,Input_Raw!ER:ER),"")</f>
        <v/>
      </c>
      <c r="I262" s="243" t="str">
        <f>IFERROR(_xlfn.XLOOKUP($A262,Input_Raw!$A:$A,Input_Raw!EO:EO),"")</f>
        <v/>
      </c>
      <c r="J262" s="243" t="str">
        <f>IFERROR(_xlfn.XLOOKUP($A262,Input_Raw!$A:$A,Input_Raw!EP:EP),"")</f>
        <v/>
      </c>
      <c r="K262" s="243" t="str">
        <f>IFERROR(_xlfn.XLOOKUP($A262,Input_Raw!$A:$A,Input_Raw!$DR:$DR),"")</f>
        <v/>
      </c>
      <c r="L262" s="243" t="str">
        <f>IFERROR(_xlfn.XLOOKUP($A262,Input_Raw!$A:$A,Input_Raw!$DT:$DT),"")</f>
        <v/>
      </c>
      <c r="M262" s="243" t="str">
        <f>IFERROR(_xlfn.XLOOKUP($A262,Input_Raw!$A:$A,Input_Raw!$DZ:$DZ),"")</f>
        <v/>
      </c>
      <c r="N262" s="243" t="str">
        <f>IFERROR(_xlfn.XLOOKUP($A262,Input_Raw!$A:$A,Input_Raw!$EB:$EB),"")</f>
        <v/>
      </c>
      <c r="O262" s="244" t="str">
        <f>IFERROR(1-SUMIF(Plant_BD!$B:$B,$A262,Plant_BD!$AL:$AL)/($AA262+SUMIF(Plant_BD!$B:$B,$A262,Plant_BD!$AL:$AL)),"")</f>
        <v/>
      </c>
      <c r="P262" s="244"/>
      <c r="Q262" s="245"/>
      <c r="R262" s="244" t="str">
        <f>IFERROR(1-SUMIF(Grid_BD!$B:$B,$A262,Grid_BD!$W:$W)/($AA262+SUMIF(Grid_BD!$B:$B,$A262,Grid_BD!$W:$W)),"")</f>
        <v/>
      </c>
      <c r="S262" s="240"/>
      <c r="T262" s="245"/>
      <c r="U262" s="246" t="str">
        <f t="shared" si="26"/>
        <v/>
      </c>
      <c r="V262" s="246" t="str">
        <f>IFERROR(_xlfn.XLOOKUP($A262,Input_Raw!$A:$A,Input_Raw!$GL:$GL),"")</f>
        <v/>
      </c>
      <c r="W262" s="247" t="str">
        <f t="shared" si="27"/>
        <v/>
      </c>
      <c r="X262" s="239" t="str">
        <f>IFERROR(_xlfn.XLOOKUP($A262,Input_Raw!$A:$A,Input_Raw!$EN:$EN),"")</f>
        <v/>
      </c>
      <c r="Y262" s="239" t="str">
        <f>IFERROR(_xlfn.XLOOKUP($A262,Input_Raw!$A:$A,Input_Raw!GE:GE),"")</f>
        <v/>
      </c>
      <c r="Z262" s="239"/>
      <c r="AA262" s="239" t="str">
        <f>IFERROR(_xlfn.XLOOKUP($A262,Input_Raw!$A:$A,Input_Raw!$GF:$GF),"")</f>
        <v/>
      </c>
      <c r="AB262" s="239" t="str">
        <f>IFERROR(_xlfn.XLOOKUP($A262,Input_Raw!$A:$A,Input_Raw!GG:GG),"")</f>
        <v/>
      </c>
      <c r="AC262" s="248">
        <f>IFERROR(_xlfn.XLOOKUP($D262,'Modelling New'!$D:$D,'Modelling New'!P:P),"")</f>
        <v>5.3000000000000007</v>
      </c>
      <c r="AD262" s="239">
        <f>IFERROR(_xlfn.XLOOKUP($D262,'Modelling New'!$D:$D,'Modelling New'!$T:$T)*1000,"")</f>
        <v>1025609.0024316352</v>
      </c>
      <c r="AE262" s="249">
        <f>IFERROR(_xlfn.XLOOKUP($D262,'Modelling New'!$D:$D,'Modelling New'!$O:$O),"")</f>
        <v>0.81909474088580203</v>
      </c>
      <c r="AF262" s="249">
        <f>IFERROR(_xlfn.XLOOKUP($D262,'Modelling New'!$D:$D,'Modelling New'!W:W),"")</f>
        <v>0.18088342194561463</v>
      </c>
      <c r="AG262" s="249">
        <f>IFERROR(_xlfn.XLOOKUP($D262,'Modelling New'!$D:$D,'Modelling New'!$AE:$AE),"")</f>
        <v>0.995</v>
      </c>
      <c r="AH262" s="249">
        <f>IFERROR(_xlfn.XLOOKUP($D262,'Modelling New'!$D:$D,'Modelling New'!$AF:$AF),"")</f>
        <v>0.995</v>
      </c>
      <c r="AI262" s="240"/>
      <c r="AJ262" s="240"/>
      <c r="AK262" s="240"/>
      <c r="AL262" s="240"/>
      <c r="AM262" s="240"/>
      <c r="AN262" s="250"/>
      <c r="AO262" s="247"/>
      <c r="AP262" s="247"/>
      <c r="AQ262" s="247"/>
      <c r="AR262" s="239">
        <f>_xlfn.XLOOKUP($D262,'Modelling New'!$D:$D,'Modelling New'!$N:$N)</f>
        <v>236.25000000000003</v>
      </c>
      <c r="AS262" s="239" t="str">
        <f t="shared" si="28"/>
        <v/>
      </c>
    </row>
    <row r="263" spans="1:45">
      <c r="A263" s="238">
        <f t="shared" si="29"/>
        <v>46006</v>
      </c>
      <c r="B263" s="239">
        <f>YEAR(Daily_KPI[[#This Row],[Date]])+IF(MONTH(Daily_KPI[[#This Row],[Date]])&gt;=4,1,0)</f>
        <v>2026</v>
      </c>
      <c r="C263" s="240">
        <f>YEAR(Daily_KPI[[#This Row],[Date]])</f>
        <v>2025</v>
      </c>
      <c r="D263" s="241">
        <f>Daily_KPI[[#This Row],[Date]]-DAY(Daily_KPI[[#This Row],[Date]])+1</f>
        <v>45992</v>
      </c>
      <c r="E263" s="240">
        <f t="shared" si="25"/>
        <v>31</v>
      </c>
      <c r="F263" s="242" t="str">
        <f>IFERROR(_xlfn.XLOOKUP($A263,Input_Raw!$A:$A,Input_Raw!$GD:$GD),"")</f>
        <v/>
      </c>
      <c r="G263" s="243" t="str">
        <f>IFERROR(_xlfn.XLOOKUP($A263,Input_Raw!$A:$A,Input_Raw!EQ:EQ),"")</f>
        <v/>
      </c>
      <c r="H263" s="243" t="str">
        <f>IFERROR(_xlfn.XLOOKUP($A263,Input_Raw!$A:$A,Input_Raw!ER:ER),"")</f>
        <v/>
      </c>
      <c r="I263" s="243" t="str">
        <f>IFERROR(_xlfn.XLOOKUP($A263,Input_Raw!$A:$A,Input_Raw!EO:EO),"")</f>
        <v/>
      </c>
      <c r="J263" s="243" t="str">
        <f>IFERROR(_xlfn.XLOOKUP($A263,Input_Raw!$A:$A,Input_Raw!EP:EP),"")</f>
        <v/>
      </c>
      <c r="K263" s="243" t="str">
        <f>IFERROR(_xlfn.XLOOKUP($A263,Input_Raw!$A:$A,Input_Raw!$DR:$DR),"")</f>
        <v/>
      </c>
      <c r="L263" s="243" t="str">
        <f>IFERROR(_xlfn.XLOOKUP($A263,Input_Raw!$A:$A,Input_Raw!$DT:$DT),"")</f>
        <v/>
      </c>
      <c r="M263" s="243" t="str">
        <f>IFERROR(_xlfn.XLOOKUP($A263,Input_Raw!$A:$A,Input_Raw!$DZ:$DZ),"")</f>
        <v/>
      </c>
      <c r="N263" s="243" t="str">
        <f>IFERROR(_xlfn.XLOOKUP($A263,Input_Raw!$A:$A,Input_Raw!$EB:$EB),"")</f>
        <v/>
      </c>
      <c r="O263" s="244" t="str">
        <f>IFERROR(1-SUMIF(Plant_BD!$B:$B,$A263,Plant_BD!$AL:$AL)/($AA263+SUMIF(Plant_BD!$B:$B,$A263,Plant_BD!$AL:$AL)),"")</f>
        <v/>
      </c>
      <c r="P263" s="244"/>
      <c r="Q263" s="245"/>
      <c r="R263" s="244" t="str">
        <f>IFERROR(1-SUMIF(Grid_BD!$B:$B,$A263,Grid_BD!$W:$W)/($AA263+SUMIF(Grid_BD!$B:$B,$A263,Grid_BD!$W:$W)),"")</f>
        <v/>
      </c>
      <c r="S263" s="240"/>
      <c r="T263" s="245"/>
      <c r="U263" s="246" t="str">
        <f t="shared" si="26"/>
        <v/>
      </c>
      <c r="V263" s="246" t="str">
        <f>IFERROR(_xlfn.XLOOKUP($A263,Input_Raw!$A:$A,Input_Raw!$GL:$GL),"")</f>
        <v/>
      </c>
      <c r="W263" s="247" t="str">
        <f t="shared" si="27"/>
        <v/>
      </c>
      <c r="X263" s="239" t="str">
        <f>IFERROR(_xlfn.XLOOKUP($A263,Input_Raw!$A:$A,Input_Raw!$EN:$EN),"")</f>
        <v/>
      </c>
      <c r="Y263" s="239" t="str">
        <f>IFERROR(_xlfn.XLOOKUP($A263,Input_Raw!$A:$A,Input_Raw!GE:GE),"")</f>
        <v/>
      </c>
      <c r="Z263" s="239"/>
      <c r="AA263" s="239" t="str">
        <f>IFERROR(_xlfn.XLOOKUP($A263,Input_Raw!$A:$A,Input_Raw!$GF:$GF),"")</f>
        <v/>
      </c>
      <c r="AB263" s="239" t="str">
        <f>IFERROR(_xlfn.XLOOKUP($A263,Input_Raw!$A:$A,Input_Raw!GG:GG),"")</f>
        <v/>
      </c>
      <c r="AC263" s="248">
        <f>IFERROR(_xlfn.XLOOKUP($D263,'Modelling New'!$D:$D,'Modelling New'!P:P),"")</f>
        <v>5.3000000000000007</v>
      </c>
      <c r="AD263" s="239">
        <f>IFERROR(_xlfn.XLOOKUP($D263,'Modelling New'!$D:$D,'Modelling New'!$T:$T)*1000,"")</f>
        <v>1025609.0024316352</v>
      </c>
      <c r="AE263" s="249">
        <f>IFERROR(_xlfn.XLOOKUP($D263,'Modelling New'!$D:$D,'Modelling New'!$O:$O),"")</f>
        <v>0.81909474088580203</v>
      </c>
      <c r="AF263" s="249">
        <f>IFERROR(_xlfn.XLOOKUP($D263,'Modelling New'!$D:$D,'Modelling New'!W:W),"")</f>
        <v>0.18088342194561463</v>
      </c>
      <c r="AG263" s="249">
        <f>IFERROR(_xlfn.XLOOKUP($D263,'Modelling New'!$D:$D,'Modelling New'!$AE:$AE),"")</f>
        <v>0.995</v>
      </c>
      <c r="AH263" s="249">
        <f>IFERROR(_xlfn.XLOOKUP($D263,'Modelling New'!$D:$D,'Modelling New'!$AF:$AF),"")</f>
        <v>0.995</v>
      </c>
      <c r="AI263" s="240"/>
      <c r="AJ263" s="240"/>
      <c r="AK263" s="240"/>
      <c r="AL263" s="240"/>
      <c r="AM263" s="240"/>
      <c r="AN263" s="250"/>
      <c r="AO263" s="247"/>
      <c r="AP263" s="247"/>
      <c r="AQ263" s="247"/>
      <c r="AR263" s="239">
        <f>_xlfn.XLOOKUP($D263,'Modelling New'!$D:$D,'Modelling New'!$N:$N)</f>
        <v>236.25000000000003</v>
      </c>
      <c r="AS263" s="239" t="str">
        <f t="shared" si="28"/>
        <v/>
      </c>
    </row>
    <row r="264" spans="1:45">
      <c r="A264" s="238">
        <f t="shared" si="29"/>
        <v>46007</v>
      </c>
      <c r="B264" s="239">
        <f>YEAR(Daily_KPI[[#This Row],[Date]])+IF(MONTH(Daily_KPI[[#This Row],[Date]])&gt;=4,1,0)</f>
        <v>2026</v>
      </c>
      <c r="C264" s="240">
        <f>YEAR(Daily_KPI[[#This Row],[Date]])</f>
        <v>2025</v>
      </c>
      <c r="D264" s="241">
        <f>Daily_KPI[[#This Row],[Date]]-DAY(Daily_KPI[[#This Row],[Date]])+1</f>
        <v>45992</v>
      </c>
      <c r="E264" s="240">
        <f t="shared" si="25"/>
        <v>31</v>
      </c>
      <c r="F264" s="242" t="str">
        <f>IFERROR(_xlfn.XLOOKUP($A264,Input_Raw!$A:$A,Input_Raw!$GD:$GD),"")</f>
        <v/>
      </c>
      <c r="G264" s="243" t="str">
        <f>IFERROR(_xlfn.XLOOKUP($A264,Input_Raw!$A:$A,Input_Raw!EQ:EQ),"")</f>
        <v/>
      </c>
      <c r="H264" s="243" t="str">
        <f>IFERROR(_xlfn.XLOOKUP($A264,Input_Raw!$A:$A,Input_Raw!ER:ER),"")</f>
        <v/>
      </c>
      <c r="I264" s="243" t="str">
        <f>IFERROR(_xlfn.XLOOKUP($A264,Input_Raw!$A:$A,Input_Raw!EO:EO),"")</f>
        <v/>
      </c>
      <c r="J264" s="243" t="str">
        <f>IFERROR(_xlfn.XLOOKUP($A264,Input_Raw!$A:$A,Input_Raw!EP:EP),"")</f>
        <v/>
      </c>
      <c r="K264" s="243" t="str">
        <f>IFERROR(_xlfn.XLOOKUP($A264,Input_Raw!$A:$A,Input_Raw!$DR:$DR),"")</f>
        <v/>
      </c>
      <c r="L264" s="243" t="str">
        <f>IFERROR(_xlfn.XLOOKUP($A264,Input_Raw!$A:$A,Input_Raw!$DT:$DT),"")</f>
        <v/>
      </c>
      <c r="M264" s="243" t="str">
        <f>IFERROR(_xlfn.XLOOKUP($A264,Input_Raw!$A:$A,Input_Raw!$DZ:$DZ),"")</f>
        <v/>
      </c>
      <c r="N264" s="243" t="str">
        <f>IFERROR(_xlfn.XLOOKUP($A264,Input_Raw!$A:$A,Input_Raw!$EB:$EB),"")</f>
        <v/>
      </c>
      <c r="O264" s="244" t="str">
        <f>IFERROR(1-SUMIF(Plant_BD!$B:$B,$A264,Plant_BD!$AL:$AL)/($AA264+SUMIF(Plant_BD!$B:$B,$A264,Plant_BD!$AL:$AL)),"")</f>
        <v/>
      </c>
      <c r="P264" s="244"/>
      <c r="Q264" s="245"/>
      <c r="R264" s="244" t="str">
        <f>IFERROR(1-SUMIF(Grid_BD!$B:$B,$A264,Grid_BD!$W:$W)/($AA264+SUMIF(Grid_BD!$B:$B,$A264,Grid_BD!$W:$W)),"")</f>
        <v/>
      </c>
      <c r="S264" s="240"/>
      <c r="T264" s="245"/>
      <c r="U264" s="246" t="str">
        <f t="shared" si="26"/>
        <v/>
      </c>
      <c r="V264" s="246" t="str">
        <f>IFERROR(_xlfn.XLOOKUP($A264,Input_Raw!$A:$A,Input_Raw!$GL:$GL),"")</f>
        <v/>
      </c>
      <c r="W264" s="247" t="str">
        <f t="shared" si="27"/>
        <v/>
      </c>
      <c r="X264" s="239" t="str">
        <f>IFERROR(_xlfn.XLOOKUP($A264,Input_Raw!$A:$A,Input_Raw!$EN:$EN),"")</f>
        <v/>
      </c>
      <c r="Y264" s="239" t="str">
        <f>IFERROR(_xlfn.XLOOKUP($A264,Input_Raw!$A:$A,Input_Raw!GE:GE),"")</f>
        <v/>
      </c>
      <c r="Z264" s="239"/>
      <c r="AA264" s="239" t="str">
        <f>IFERROR(_xlfn.XLOOKUP($A264,Input_Raw!$A:$A,Input_Raw!$GF:$GF),"")</f>
        <v/>
      </c>
      <c r="AB264" s="239" t="str">
        <f>IFERROR(_xlfn.XLOOKUP($A264,Input_Raw!$A:$A,Input_Raw!GG:GG),"")</f>
        <v/>
      </c>
      <c r="AC264" s="248">
        <f>IFERROR(_xlfn.XLOOKUP($D264,'Modelling New'!$D:$D,'Modelling New'!P:P),"")</f>
        <v>5.3000000000000007</v>
      </c>
      <c r="AD264" s="239">
        <f>IFERROR(_xlfn.XLOOKUP($D264,'Modelling New'!$D:$D,'Modelling New'!$T:$T)*1000,"")</f>
        <v>1025609.0024316352</v>
      </c>
      <c r="AE264" s="249">
        <f>IFERROR(_xlfn.XLOOKUP($D264,'Modelling New'!$D:$D,'Modelling New'!$O:$O),"")</f>
        <v>0.81909474088580203</v>
      </c>
      <c r="AF264" s="249">
        <f>IFERROR(_xlfn.XLOOKUP($D264,'Modelling New'!$D:$D,'Modelling New'!W:W),"")</f>
        <v>0.18088342194561463</v>
      </c>
      <c r="AG264" s="249">
        <f>IFERROR(_xlfn.XLOOKUP($D264,'Modelling New'!$D:$D,'Modelling New'!$AE:$AE),"")</f>
        <v>0.995</v>
      </c>
      <c r="AH264" s="249">
        <f>IFERROR(_xlfn.XLOOKUP($D264,'Modelling New'!$D:$D,'Modelling New'!$AF:$AF),"")</f>
        <v>0.995</v>
      </c>
      <c r="AI264" s="240"/>
      <c r="AJ264" s="240"/>
      <c r="AK264" s="240"/>
      <c r="AL264" s="240"/>
      <c r="AM264" s="240"/>
      <c r="AN264" s="250"/>
      <c r="AO264" s="247"/>
      <c r="AP264" s="247"/>
      <c r="AQ264" s="247"/>
      <c r="AR264" s="239">
        <f>_xlfn.XLOOKUP($D264,'Modelling New'!$D:$D,'Modelling New'!$N:$N)</f>
        <v>236.25000000000003</v>
      </c>
      <c r="AS264" s="239" t="str">
        <f t="shared" si="28"/>
        <v/>
      </c>
    </row>
    <row r="265" spans="1:45">
      <c r="A265" s="238">
        <f t="shared" si="29"/>
        <v>46008</v>
      </c>
      <c r="B265" s="239">
        <f>YEAR(Daily_KPI[[#This Row],[Date]])+IF(MONTH(Daily_KPI[[#This Row],[Date]])&gt;=4,1,0)</f>
        <v>2026</v>
      </c>
      <c r="C265" s="240">
        <f>YEAR(Daily_KPI[[#This Row],[Date]])</f>
        <v>2025</v>
      </c>
      <c r="D265" s="241">
        <f>Daily_KPI[[#This Row],[Date]]-DAY(Daily_KPI[[#This Row],[Date]])+1</f>
        <v>45992</v>
      </c>
      <c r="E265" s="240">
        <f t="shared" si="25"/>
        <v>31</v>
      </c>
      <c r="F265" s="242" t="str">
        <f>IFERROR(_xlfn.XLOOKUP($A265,Input_Raw!$A:$A,Input_Raw!$GD:$GD),"")</f>
        <v/>
      </c>
      <c r="G265" s="243" t="str">
        <f>IFERROR(_xlfn.XLOOKUP($A265,Input_Raw!$A:$A,Input_Raw!EQ:EQ),"")</f>
        <v/>
      </c>
      <c r="H265" s="243" t="str">
        <f>IFERROR(_xlfn.XLOOKUP($A265,Input_Raw!$A:$A,Input_Raw!ER:ER),"")</f>
        <v/>
      </c>
      <c r="I265" s="243" t="str">
        <f>IFERROR(_xlfn.XLOOKUP($A265,Input_Raw!$A:$A,Input_Raw!EO:EO),"")</f>
        <v/>
      </c>
      <c r="J265" s="243" t="str">
        <f>IFERROR(_xlfn.XLOOKUP($A265,Input_Raw!$A:$A,Input_Raw!EP:EP),"")</f>
        <v/>
      </c>
      <c r="K265" s="243" t="str">
        <f>IFERROR(_xlfn.XLOOKUP($A265,Input_Raw!$A:$A,Input_Raw!$DR:$DR),"")</f>
        <v/>
      </c>
      <c r="L265" s="243" t="str">
        <f>IFERROR(_xlfn.XLOOKUP($A265,Input_Raw!$A:$A,Input_Raw!$DT:$DT),"")</f>
        <v/>
      </c>
      <c r="M265" s="243" t="str">
        <f>IFERROR(_xlfn.XLOOKUP($A265,Input_Raw!$A:$A,Input_Raw!$DZ:$DZ),"")</f>
        <v/>
      </c>
      <c r="N265" s="243" t="str">
        <f>IFERROR(_xlfn.XLOOKUP($A265,Input_Raw!$A:$A,Input_Raw!$EB:$EB),"")</f>
        <v/>
      </c>
      <c r="O265" s="244" t="str">
        <f>IFERROR(1-SUMIF(Plant_BD!$B:$B,$A265,Plant_BD!$AL:$AL)/($AA265+SUMIF(Plant_BD!$B:$B,$A265,Plant_BD!$AL:$AL)),"")</f>
        <v/>
      </c>
      <c r="P265" s="244"/>
      <c r="Q265" s="245"/>
      <c r="R265" s="244" t="str">
        <f>IFERROR(1-SUMIF(Grid_BD!$B:$B,$A265,Grid_BD!$W:$W)/($AA265+SUMIF(Grid_BD!$B:$B,$A265,Grid_BD!$W:$W)),"")</f>
        <v/>
      </c>
      <c r="S265" s="240"/>
      <c r="T265" s="245"/>
      <c r="U265" s="246" t="str">
        <f t="shared" si="26"/>
        <v/>
      </c>
      <c r="V265" s="246" t="str">
        <f>IFERROR(_xlfn.XLOOKUP($A265,Input_Raw!$A:$A,Input_Raw!$GL:$GL),"")</f>
        <v/>
      </c>
      <c r="W265" s="247" t="str">
        <f t="shared" si="27"/>
        <v/>
      </c>
      <c r="X265" s="239" t="str">
        <f>IFERROR(_xlfn.XLOOKUP($A265,Input_Raw!$A:$A,Input_Raw!$EN:$EN),"")</f>
        <v/>
      </c>
      <c r="Y265" s="239" t="str">
        <f>IFERROR(_xlfn.XLOOKUP($A265,Input_Raw!$A:$A,Input_Raw!GE:GE),"")</f>
        <v/>
      </c>
      <c r="Z265" s="239"/>
      <c r="AA265" s="239" t="str">
        <f>IFERROR(_xlfn.XLOOKUP($A265,Input_Raw!$A:$A,Input_Raw!$GF:$GF),"")</f>
        <v/>
      </c>
      <c r="AB265" s="239" t="str">
        <f>IFERROR(_xlfn.XLOOKUP($A265,Input_Raw!$A:$A,Input_Raw!GG:GG),"")</f>
        <v/>
      </c>
      <c r="AC265" s="248">
        <f>IFERROR(_xlfn.XLOOKUP($D265,'Modelling New'!$D:$D,'Modelling New'!P:P),"")</f>
        <v>5.3000000000000007</v>
      </c>
      <c r="AD265" s="239">
        <f>IFERROR(_xlfn.XLOOKUP($D265,'Modelling New'!$D:$D,'Modelling New'!$T:$T)*1000,"")</f>
        <v>1025609.0024316352</v>
      </c>
      <c r="AE265" s="249">
        <f>IFERROR(_xlfn.XLOOKUP($D265,'Modelling New'!$D:$D,'Modelling New'!$O:$O),"")</f>
        <v>0.81909474088580203</v>
      </c>
      <c r="AF265" s="249">
        <f>IFERROR(_xlfn.XLOOKUP($D265,'Modelling New'!$D:$D,'Modelling New'!W:W),"")</f>
        <v>0.18088342194561463</v>
      </c>
      <c r="AG265" s="249">
        <f>IFERROR(_xlfn.XLOOKUP($D265,'Modelling New'!$D:$D,'Modelling New'!$AE:$AE),"")</f>
        <v>0.995</v>
      </c>
      <c r="AH265" s="249">
        <f>IFERROR(_xlfn.XLOOKUP($D265,'Modelling New'!$D:$D,'Modelling New'!$AF:$AF),"")</f>
        <v>0.995</v>
      </c>
      <c r="AI265" s="240"/>
      <c r="AJ265" s="240"/>
      <c r="AK265" s="240"/>
      <c r="AL265" s="240"/>
      <c r="AM265" s="240"/>
      <c r="AN265" s="250"/>
      <c r="AO265" s="247"/>
      <c r="AP265" s="247"/>
      <c r="AQ265" s="247"/>
      <c r="AR265" s="239">
        <f>_xlfn.XLOOKUP($D265,'Modelling New'!$D:$D,'Modelling New'!$N:$N)</f>
        <v>236.25000000000003</v>
      </c>
      <c r="AS265" s="239" t="str">
        <f t="shared" si="28"/>
        <v/>
      </c>
    </row>
    <row r="266" spans="1:45">
      <c r="A266" s="238">
        <f t="shared" si="29"/>
        <v>46009</v>
      </c>
      <c r="B266" s="239">
        <f>YEAR(Daily_KPI[[#This Row],[Date]])+IF(MONTH(Daily_KPI[[#This Row],[Date]])&gt;=4,1,0)</f>
        <v>2026</v>
      </c>
      <c r="C266" s="240">
        <f>YEAR(Daily_KPI[[#This Row],[Date]])</f>
        <v>2025</v>
      </c>
      <c r="D266" s="241">
        <f>Daily_KPI[[#This Row],[Date]]-DAY(Daily_KPI[[#This Row],[Date]])+1</f>
        <v>45992</v>
      </c>
      <c r="E266" s="240">
        <f t="shared" si="25"/>
        <v>31</v>
      </c>
      <c r="F266" s="242" t="str">
        <f>IFERROR(_xlfn.XLOOKUP($A266,Input_Raw!$A:$A,Input_Raw!$GD:$GD),"")</f>
        <v/>
      </c>
      <c r="G266" s="243" t="str">
        <f>IFERROR(_xlfn.XLOOKUP($A266,Input_Raw!$A:$A,Input_Raw!EQ:EQ),"")</f>
        <v/>
      </c>
      <c r="H266" s="243" t="str">
        <f>IFERROR(_xlfn.XLOOKUP($A266,Input_Raw!$A:$A,Input_Raw!ER:ER),"")</f>
        <v/>
      </c>
      <c r="I266" s="243" t="str">
        <f>IFERROR(_xlfn.XLOOKUP($A266,Input_Raw!$A:$A,Input_Raw!EO:EO),"")</f>
        <v/>
      </c>
      <c r="J266" s="243" t="str">
        <f>IFERROR(_xlfn.XLOOKUP($A266,Input_Raw!$A:$A,Input_Raw!EP:EP),"")</f>
        <v/>
      </c>
      <c r="K266" s="243" t="str">
        <f>IFERROR(_xlfn.XLOOKUP($A266,Input_Raw!$A:$A,Input_Raw!$DR:$DR),"")</f>
        <v/>
      </c>
      <c r="L266" s="243" t="str">
        <f>IFERROR(_xlfn.XLOOKUP($A266,Input_Raw!$A:$A,Input_Raw!$DT:$DT),"")</f>
        <v/>
      </c>
      <c r="M266" s="243" t="str">
        <f>IFERROR(_xlfn.XLOOKUP($A266,Input_Raw!$A:$A,Input_Raw!$DZ:$DZ),"")</f>
        <v/>
      </c>
      <c r="N266" s="243" t="str">
        <f>IFERROR(_xlfn.XLOOKUP($A266,Input_Raw!$A:$A,Input_Raw!$EB:$EB),"")</f>
        <v/>
      </c>
      <c r="O266" s="244" t="str">
        <f>IFERROR(1-SUMIF(Plant_BD!$B:$B,$A266,Plant_BD!$AL:$AL)/($AA266+SUMIF(Plant_BD!$B:$B,$A266,Plant_BD!$AL:$AL)),"")</f>
        <v/>
      </c>
      <c r="P266" s="244"/>
      <c r="Q266" s="245"/>
      <c r="R266" s="244" t="str">
        <f>IFERROR(1-SUMIF(Grid_BD!$B:$B,$A266,Grid_BD!$W:$W)/($AA266+SUMIF(Grid_BD!$B:$B,$A266,Grid_BD!$W:$W)),"")</f>
        <v/>
      </c>
      <c r="S266" s="240"/>
      <c r="T266" s="245"/>
      <c r="U266" s="246" t="str">
        <f t="shared" si="26"/>
        <v/>
      </c>
      <c r="V266" s="246" t="str">
        <f>IFERROR(_xlfn.XLOOKUP($A266,Input_Raw!$A:$A,Input_Raw!$GL:$GL),"")</f>
        <v/>
      </c>
      <c r="W266" s="247" t="str">
        <f t="shared" si="27"/>
        <v/>
      </c>
      <c r="X266" s="239" t="str">
        <f>IFERROR(_xlfn.XLOOKUP($A266,Input_Raw!$A:$A,Input_Raw!$EN:$EN),"")</f>
        <v/>
      </c>
      <c r="Y266" s="239" t="str">
        <f>IFERROR(_xlfn.XLOOKUP($A266,Input_Raw!$A:$A,Input_Raw!GE:GE),"")</f>
        <v/>
      </c>
      <c r="Z266" s="239"/>
      <c r="AA266" s="239" t="str">
        <f>IFERROR(_xlfn.XLOOKUP($A266,Input_Raw!$A:$A,Input_Raw!$GF:$GF),"")</f>
        <v/>
      </c>
      <c r="AB266" s="239" t="str">
        <f>IFERROR(_xlfn.XLOOKUP($A266,Input_Raw!$A:$A,Input_Raw!GG:GG),"")</f>
        <v/>
      </c>
      <c r="AC266" s="248">
        <f>IFERROR(_xlfn.XLOOKUP($D266,'Modelling New'!$D:$D,'Modelling New'!P:P),"")</f>
        <v>5.3000000000000007</v>
      </c>
      <c r="AD266" s="239">
        <f>IFERROR(_xlfn.XLOOKUP($D266,'Modelling New'!$D:$D,'Modelling New'!$T:$T)*1000,"")</f>
        <v>1025609.0024316352</v>
      </c>
      <c r="AE266" s="249">
        <f>IFERROR(_xlfn.XLOOKUP($D266,'Modelling New'!$D:$D,'Modelling New'!$O:$O),"")</f>
        <v>0.81909474088580203</v>
      </c>
      <c r="AF266" s="249">
        <f>IFERROR(_xlfn.XLOOKUP($D266,'Modelling New'!$D:$D,'Modelling New'!W:W),"")</f>
        <v>0.18088342194561463</v>
      </c>
      <c r="AG266" s="249">
        <f>IFERROR(_xlfn.XLOOKUP($D266,'Modelling New'!$D:$D,'Modelling New'!$AE:$AE),"")</f>
        <v>0.995</v>
      </c>
      <c r="AH266" s="249">
        <f>IFERROR(_xlfn.XLOOKUP($D266,'Modelling New'!$D:$D,'Modelling New'!$AF:$AF),"")</f>
        <v>0.995</v>
      </c>
      <c r="AI266" s="240"/>
      <c r="AJ266" s="240"/>
      <c r="AK266" s="240"/>
      <c r="AL266" s="240"/>
      <c r="AM266" s="240"/>
      <c r="AN266" s="250"/>
      <c r="AO266" s="247"/>
      <c r="AP266" s="247"/>
      <c r="AQ266" s="247"/>
      <c r="AR266" s="239">
        <f>_xlfn.XLOOKUP($D266,'Modelling New'!$D:$D,'Modelling New'!$N:$N)</f>
        <v>236.25000000000003</v>
      </c>
      <c r="AS266" s="239" t="str">
        <f t="shared" si="28"/>
        <v/>
      </c>
    </row>
    <row r="267" spans="1:45">
      <c r="A267" s="238">
        <f t="shared" si="29"/>
        <v>46010</v>
      </c>
      <c r="B267" s="239">
        <f>YEAR(Daily_KPI[[#This Row],[Date]])+IF(MONTH(Daily_KPI[[#This Row],[Date]])&gt;=4,1,0)</f>
        <v>2026</v>
      </c>
      <c r="C267" s="240">
        <f>YEAR(Daily_KPI[[#This Row],[Date]])</f>
        <v>2025</v>
      </c>
      <c r="D267" s="241">
        <f>Daily_KPI[[#This Row],[Date]]-DAY(Daily_KPI[[#This Row],[Date]])+1</f>
        <v>45992</v>
      </c>
      <c r="E267" s="240">
        <f t="shared" si="25"/>
        <v>31</v>
      </c>
      <c r="F267" s="242" t="str">
        <f>IFERROR(_xlfn.XLOOKUP($A267,Input_Raw!$A:$A,Input_Raw!$GD:$GD),"")</f>
        <v/>
      </c>
      <c r="G267" s="243" t="str">
        <f>IFERROR(_xlfn.XLOOKUP($A267,Input_Raw!$A:$A,Input_Raw!EQ:EQ),"")</f>
        <v/>
      </c>
      <c r="H267" s="243" t="str">
        <f>IFERROR(_xlfn.XLOOKUP($A267,Input_Raw!$A:$A,Input_Raw!ER:ER),"")</f>
        <v/>
      </c>
      <c r="I267" s="243" t="str">
        <f>IFERROR(_xlfn.XLOOKUP($A267,Input_Raw!$A:$A,Input_Raw!EO:EO),"")</f>
        <v/>
      </c>
      <c r="J267" s="243" t="str">
        <f>IFERROR(_xlfn.XLOOKUP($A267,Input_Raw!$A:$A,Input_Raw!EP:EP),"")</f>
        <v/>
      </c>
      <c r="K267" s="243" t="str">
        <f>IFERROR(_xlfn.XLOOKUP($A267,Input_Raw!$A:$A,Input_Raw!$DR:$DR),"")</f>
        <v/>
      </c>
      <c r="L267" s="243" t="str">
        <f>IFERROR(_xlfn.XLOOKUP($A267,Input_Raw!$A:$A,Input_Raw!$DT:$DT),"")</f>
        <v/>
      </c>
      <c r="M267" s="243" t="str">
        <f>IFERROR(_xlfn.XLOOKUP($A267,Input_Raw!$A:$A,Input_Raw!$DZ:$DZ),"")</f>
        <v/>
      </c>
      <c r="N267" s="243" t="str">
        <f>IFERROR(_xlfn.XLOOKUP($A267,Input_Raw!$A:$A,Input_Raw!$EB:$EB),"")</f>
        <v/>
      </c>
      <c r="O267" s="244" t="str">
        <f>IFERROR(1-SUMIF(Plant_BD!$B:$B,$A267,Plant_BD!$AL:$AL)/($AA267+SUMIF(Plant_BD!$B:$B,$A267,Plant_BD!$AL:$AL)),"")</f>
        <v/>
      </c>
      <c r="P267" s="244"/>
      <c r="Q267" s="245"/>
      <c r="R267" s="244" t="str">
        <f>IFERROR(1-SUMIF(Grid_BD!$B:$B,$A267,Grid_BD!$W:$W)/($AA267+SUMIF(Grid_BD!$B:$B,$A267,Grid_BD!$W:$W)),"")</f>
        <v/>
      </c>
      <c r="S267" s="240"/>
      <c r="T267" s="245"/>
      <c r="U267" s="246" t="str">
        <f t="shared" si="26"/>
        <v/>
      </c>
      <c r="V267" s="246" t="str">
        <f>IFERROR(_xlfn.XLOOKUP($A267,Input_Raw!$A:$A,Input_Raw!$GL:$GL),"")</f>
        <v/>
      </c>
      <c r="W267" s="247" t="str">
        <f t="shared" si="27"/>
        <v/>
      </c>
      <c r="X267" s="239" t="str">
        <f>IFERROR(_xlfn.XLOOKUP($A267,Input_Raw!$A:$A,Input_Raw!$EN:$EN),"")</f>
        <v/>
      </c>
      <c r="Y267" s="239" t="str">
        <f>IFERROR(_xlfn.XLOOKUP($A267,Input_Raw!$A:$A,Input_Raw!GE:GE),"")</f>
        <v/>
      </c>
      <c r="Z267" s="239"/>
      <c r="AA267" s="239" t="str">
        <f>IFERROR(_xlfn.XLOOKUP($A267,Input_Raw!$A:$A,Input_Raw!$GF:$GF),"")</f>
        <v/>
      </c>
      <c r="AB267" s="239" t="str">
        <f>IFERROR(_xlfn.XLOOKUP($A267,Input_Raw!$A:$A,Input_Raw!GG:GG),"")</f>
        <v/>
      </c>
      <c r="AC267" s="248">
        <f>IFERROR(_xlfn.XLOOKUP($D267,'Modelling New'!$D:$D,'Modelling New'!P:P),"")</f>
        <v>5.3000000000000007</v>
      </c>
      <c r="AD267" s="239">
        <f>IFERROR(_xlfn.XLOOKUP($D267,'Modelling New'!$D:$D,'Modelling New'!$T:$T)*1000,"")</f>
        <v>1025609.0024316352</v>
      </c>
      <c r="AE267" s="249">
        <f>IFERROR(_xlfn.XLOOKUP($D267,'Modelling New'!$D:$D,'Modelling New'!$O:$O),"")</f>
        <v>0.81909474088580203</v>
      </c>
      <c r="AF267" s="249">
        <f>IFERROR(_xlfn.XLOOKUP($D267,'Modelling New'!$D:$D,'Modelling New'!W:W),"")</f>
        <v>0.18088342194561463</v>
      </c>
      <c r="AG267" s="249">
        <f>IFERROR(_xlfn.XLOOKUP($D267,'Modelling New'!$D:$D,'Modelling New'!$AE:$AE),"")</f>
        <v>0.995</v>
      </c>
      <c r="AH267" s="249">
        <f>IFERROR(_xlfn.XLOOKUP($D267,'Modelling New'!$D:$D,'Modelling New'!$AF:$AF),"")</f>
        <v>0.995</v>
      </c>
      <c r="AI267" s="240"/>
      <c r="AJ267" s="240"/>
      <c r="AK267" s="240"/>
      <c r="AL267" s="240"/>
      <c r="AM267" s="240"/>
      <c r="AN267" s="250"/>
      <c r="AO267" s="247"/>
      <c r="AP267" s="247"/>
      <c r="AQ267" s="247"/>
      <c r="AR267" s="239">
        <f>_xlfn.XLOOKUP($D267,'Modelling New'!$D:$D,'Modelling New'!$N:$N)</f>
        <v>236.25000000000003</v>
      </c>
      <c r="AS267" s="239" t="str">
        <f t="shared" si="28"/>
        <v/>
      </c>
    </row>
    <row r="268" spans="1:45">
      <c r="A268" s="238">
        <f t="shared" si="29"/>
        <v>46011</v>
      </c>
      <c r="B268" s="239">
        <f>YEAR(Daily_KPI[[#This Row],[Date]])+IF(MONTH(Daily_KPI[[#This Row],[Date]])&gt;=4,1,0)</f>
        <v>2026</v>
      </c>
      <c r="C268" s="240">
        <f>YEAR(Daily_KPI[[#This Row],[Date]])</f>
        <v>2025</v>
      </c>
      <c r="D268" s="241">
        <f>Daily_KPI[[#This Row],[Date]]-DAY(Daily_KPI[[#This Row],[Date]])+1</f>
        <v>45992</v>
      </c>
      <c r="E268" s="240">
        <f t="shared" si="25"/>
        <v>31</v>
      </c>
      <c r="F268" s="242" t="str">
        <f>IFERROR(_xlfn.XLOOKUP($A268,Input_Raw!$A:$A,Input_Raw!$GD:$GD),"")</f>
        <v/>
      </c>
      <c r="G268" s="243" t="str">
        <f>IFERROR(_xlfn.XLOOKUP($A268,Input_Raw!$A:$A,Input_Raw!EQ:EQ),"")</f>
        <v/>
      </c>
      <c r="H268" s="243" t="str">
        <f>IFERROR(_xlfn.XLOOKUP($A268,Input_Raw!$A:$A,Input_Raw!ER:ER),"")</f>
        <v/>
      </c>
      <c r="I268" s="243" t="str">
        <f>IFERROR(_xlfn.XLOOKUP($A268,Input_Raw!$A:$A,Input_Raw!EO:EO),"")</f>
        <v/>
      </c>
      <c r="J268" s="243" t="str">
        <f>IFERROR(_xlfn.XLOOKUP($A268,Input_Raw!$A:$A,Input_Raw!EP:EP),"")</f>
        <v/>
      </c>
      <c r="K268" s="243" t="str">
        <f>IFERROR(_xlfn.XLOOKUP($A268,Input_Raw!$A:$A,Input_Raw!$DR:$DR),"")</f>
        <v/>
      </c>
      <c r="L268" s="243" t="str">
        <f>IFERROR(_xlfn.XLOOKUP($A268,Input_Raw!$A:$A,Input_Raw!$DT:$DT),"")</f>
        <v/>
      </c>
      <c r="M268" s="243" t="str">
        <f>IFERROR(_xlfn.XLOOKUP($A268,Input_Raw!$A:$A,Input_Raw!$DZ:$DZ),"")</f>
        <v/>
      </c>
      <c r="N268" s="243" t="str">
        <f>IFERROR(_xlfn.XLOOKUP($A268,Input_Raw!$A:$A,Input_Raw!$EB:$EB),"")</f>
        <v/>
      </c>
      <c r="O268" s="244" t="str">
        <f>IFERROR(1-SUMIF(Plant_BD!$B:$B,$A268,Plant_BD!$AL:$AL)/($AA268+SUMIF(Plant_BD!$B:$B,$A268,Plant_BD!$AL:$AL)),"")</f>
        <v/>
      </c>
      <c r="P268" s="244"/>
      <c r="Q268" s="245"/>
      <c r="R268" s="244" t="str">
        <f>IFERROR(1-SUMIF(Grid_BD!$B:$B,$A268,Grid_BD!$W:$W)/($AA268+SUMIF(Grid_BD!$B:$B,$A268,Grid_BD!$W:$W)),"")</f>
        <v/>
      </c>
      <c r="S268" s="240"/>
      <c r="T268" s="245"/>
      <c r="U268" s="246" t="str">
        <f t="shared" si="26"/>
        <v/>
      </c>
      <c r="V268" s="246" t="str">
        <f>IFERROR(_xlfn.XLOOKUP($A268,Input_Raw!$A:$A,Input_Raw!$GL:$GL),"")</f>
        <v/>
      </c>
      <c r="W268" s="247" t="str">
        <f t="shared" si="27"/>
        <v/>
      </c>
      <c r="X268" s="239" t="str">
        <f>IFERROR(_xlfn.XLOOKUP($A268,Input_Raw!$A:$A,Input_Raw!$EN:$EN),"")</f>
        <v/>
      </c>
      <c r="Y268" s="239" t="str">
        <f>IFERROR(_xlfn.XLOOKUP($A268,Input_Raw!$A:$A,Input_Raw!GE:GE),"")</f>
        <v/>
      </c>
      <c r="Z268" s="239"/>
      <c r="AA268" s="239" t="str">
        <f>IFERROR(_xlfn.XLOOKUP($A268,Input_Raw!$A:$A,Input_Raw!$GF:$GF),"")</f>
        <v/>
      </c>
      <c r="AB268" s="239" t="str">
        <f>IFERROR(_xlfn.XLOOKUP($A268,Input_Raw!$A:$A,Input_Raw!GG:GG),"")</f>
        <v/>
      </c>
      <c r="AC268" s="248">
        <f>IFERROR(_xlfn.XLOOKUP($D268,'Modelling New'!$D:$D,'Modelling New'!P:P),"")</f>
        <v>5.3000000000000007</v>
      </c>
      <c r="AD268" s="239">
        <f>IFERROR(_xlfn.XLOOKUP($D268,'Modelling New'!$D:$D,'Modelling New'!$T:$T)*1000,"")</f>
        <v>1025609.0024316352</v>
      </c>
      <c r="AE268" s="249">
        <f>IFERROR(_xlfn.XLOOKUP($D268,'Modelling New'!$D:$D,'Modelling New'!$O:$O),"")</f>
        <v>0.81909474088580203</v>
      </c>
      <c r="AF268" s="249">
        <f>IFERROR(_xlfn.XLOOKUP($D268,'Modelling New'!$D:$D,'Modelling New'!W:W),"")</f>
        <v>0.18088342194561463</v>
      </c>
      <c r="AG268" s="249">
        <f>IFERROR(_xlfn.XLOOKUP($D268,'Modelling New'!$D:$D,'Modelling New'!$AE:$AE),"")</f>
        <v>0.995</v>
      </c>
      <c r="AH268" s="249">
        <f>IFERROR(_xlfn.XLOOKUP($D268,'Modelling New'!$D:$D,'Modelling New'!$AF:$AF),"")</f>
        <v>0.995</v>
      </c>
      <c r="AI268" s="240"/>
      <c r="AJ268" s="240"/>
      <c r="AK268" s="240"/>
      <c r="AL268" s="240"/>
      <c r="AM268" s="240"/>
      <c r="AN268" s="250"/>
      <c r="AO268" s="247"/>
      <c r="AP268" s="247"/>
      <c r="AQ268" s="247"/>
      <c r="AR268" s="239">
        <f>_xlfn.XLOOKUP($D268,'Modelling New'!$D:$D,'Modelling New'!$N:$N)</f>
        <v>236.25000000000003</v>
      </c>
      <c r="AS268" s="239" t="str">
        <f t="shared" si="28"/>
        <v/>
      </c>
    </row>
    <row r="269" spans="1:45">
      <c r="A269" s="238">
        <f t="shared" si="29"/>
        <v>46012</v>
      </c>
      <c r="B269" s="239">
        <f>YEAR(Daily_KPI[[#This Row],[Date]])+IF(MONTH(Daily_KPI[[#This Row],[Date]])&gt;=4,1,0)</f>
        <v>2026</v>
      </c>
      <c r="C269" s="240">
        <f>YEAR(Daily_KPI[[#This Row],[Date]])</f>
        <v>2025</v>
      </c>
      <c r="D269" s="241">
        <f>Daily_KPI[[#This Row],[Date]]-DAY(Daily_KPI[[#This Row],[Date]])+1</f>
        <v>45992</v>
      </c>
      <c r="E269" s="240">
        <f t="shared" si="25"/>
        <v>31</v>
      </c>
      <c r="F269" s="242" t="str">
        <f>IFERROR(_xlfn.XLOOKUP($A269,Input_Raw!$A:$A,Input_Raw!$GD:$GD),"")</f>
        <v/>
      </c>
      <c r="G269" s="243" t="str">
        <f>IFERROR(_xlfn.XLOOKUP($A269,Input_Raw!$A:$A,Input_Raw!EQ:EQ),"")</f>
        <v/>
      </c>
      <c r="H269" s="243" t="str">
        <f>IFERROR(_xlfn.XLOOKUP($A269,Input_Raw!$A:$A,Input_Raw!ER:ER),"")</f>
        <v/>
      </c>
      <c r="I269" s="243" t="str">
        <f>IFERROR(_xlfn.XLOOKUP($A269,Input_Raw!$A:$A,Input_Raw!EO:EO),"")</f>
        <v/>
      </c>
      <c r="J269" s="243" t="str">
        <f>IFERROR(_xlfn.XLOOKUP($A269,Input_Raw!$A:$A,Input_Raw!EP:EP),"")</f>
        <v/>
      </c>
      <c r="K269" s="243" t="str">
        <f>IFERROR(_xlfn.XLOOKUP($A269,Input_Raw!$A:$A,Input_Raw!$DR:$DR),"")</f>
        <v/>
      </c>
      <c r="L269" s="243" t="str">
        <f>IFERROR(_xlfn.XLOOKUP($A269,Input_Raw!$A:$A,Input_Raw!$DT:$DT),"")</f>
        <v/>
      </c>
      <c r="M269" s="243" t="str">
        <f>IFERROR(_xlfn.XLOOKUP($A269,Input_Raw!$A:$A,Input_Raw!$DZ:$DZ),"")</f>
        <v/>
      </c>
      <c r="N269" s="243" t="str">
        <f>IFERROR(_xlfn.XLOOKUP($A269,Input_Raw!$A:$A,Input_Raw!$EB:$EB),"")</f>
        <v/>
      </c>
      <c r="O269" s="244" t="str">
        <f>IFERROR(1-SUMIF(Plant_BD!$B:$B,$A269,Plant_BD!$AL:$AL)/($AA269+SUMIF(Plant_BD!$B:$B,$A269,Plant_BD!$AL:$AL)),"")</f>
        <v/>
      </c>
      <c r="P269" s="244"/>
      <c r="Q269" s="245"/>
      <c r="R269" s="244" t="str">
        <f>IFERROR(1-SUMIF(Grid_BD!$B:$B,$A269,Grid_BD!$W:$W)/($AA269+SUMIF(Grid_BD!$B:$B,$A269,Grid_BD!$W:$W)),"")</f>
        <v/>
      </c>
      <c r="S269" s="240"/>
      <c r="T269" s="245"/>
      <c r="U269" s="246" t="str">
        <f t="shared" si="26"/>
        <v/>
      </c>
      <c r="V269" s="246" t="str">
        <f>IFERROR(_xlfn.XLOOKUP($A269,Input_Raw!$A:$A,Input_Raw!$GL:$GL),"")</f>
        <v/>
      </c>
      <c r="W269" s="247" t="str">
        <f t="shared" si="27"/>
        <v/>
      </c>
      <c r="X269" s="239" t="str">
        <f>IFERROR(_xlfn.XLOOKUP($A269,Input_Raw!$A:$A,Input_Raw!$EN:$EN),"")</f>
        <v/>
      </c>
      <c r="Y269" s="239" t="str">
        <f>IFERROR(_xlfn.XLOOKUP($A269,Input_Raw!$A:$A,Input_Raw!GE:GE),"")</f>
        <v/>
      </c>
      <c r="Z269" s="239"/>
      <c r="AA269" s="239" t="str">
        <f>IFERROR(_xlfn.XLOOKUP($A269,Input_Raw!$A:$A,Input_Raw!$GF:$GF),"")</f>
        <v/>
      </c>
      <c r="AB269" s="239" t="str">
        <f>IFERROR(_xlfn.XLOOKUP($A269,Input_Raw!$A:$A,Input_Raw!GG:GG),"")</f>
        <v/>
      </c>
      <c r="AC269" s="248">
        <f>IFERROR(_xlfn.XLOOKUP($D269,'Modelling New'!$D:$D,'Modelling New'!P:P),"")</f>
        <v>5.3000000000000007</v>
      </c>
      <c r="AD269" s="239">
        <f>IFERROR(_xlfn.XLOOKUP($D269,'Modelling New'!$D:$D,'Modelling New'!$T:$T)*1000,"")</f>
        <v>1025609.0024316352</v>
      </c>
      <c r="AE269" s="249">
        <f>IFERROR(_xlfn.XLOOKUP($D269,'Modelling New'!$D:$D,'Modelling New'!$O:$O),"")</f>
        <v>0.81909474088580203</v>
      </c>
      <c r="AF269" s="249">
        <f>IFERROR(_xlfn.XLOOKUP($D269,'Modelling New'!$D:$D,'Modelling New'!W:W),"")</f>
        <v>0.18088342194561463</v>
      </c>
      <c r="AG269" s="249">
        <f>IFERROR(_xlfn.XLOOKUP($D269,'Modelling New'!$D:$D,'Modelling New'!$AE:$AE),"")</f>
        <v>0.995</v>
      </c>
      <c r="AH269" s="249">
        <f>IFERROR(_xlfn.XLOOKUP($D269,'Modelling New'!$D:$D,'Modelling New'!$AF:$AF),"")</f>
        <v>0.995</v>
      </c>
      <c r="AI269" s="240"/>
      <c r="AJ269" s="240"/>
      <c r="AK269" s="240"/>
      <c r="AL269" s="240"/>
      <c r="AM269" s="240"/>
      <c r="AN269" s="250"/>
      <c r="AO269" s="247"/>
      <c r="AP269" s="247"/>
      <c r="AQ269" s="247"/>
      <c r="AR269" s="239">
        <f>_xlfn.XLOOKUP($D269,'Modelling New'!$D:$D,'Modelling New'!$N:$N)</f>
        <v>236.25000000000003</v>
      </c>
      <c r="AS269" s="239" t="str">
        <f t="shared" si="28"/>
        <v/>
      </c>
    </row>
    <row r="270" spans="1:45">
      <c r="A270" s="238">
        <f t="shared" si="29"/>
        <v>46013</v>
      </c>
      <c r="B270" s="239">
        <f>YEAR(Daily_KPI[[#This Row],[Date]])+IF(MONTH(Daily_KPI[[#This Row],[Date]])&gt;=4,1,0)</f>
        <v>2026</v>
      </c>
      <c r="C270" s="240">
        <f>YEAR(Daily_KPI[[#This Row],[Date]])</f>
        <v>2025</v>
      </c>
      <c r="D270" s="241">
        <f>Daily_KPI[[#This Row],[Date]]-DAY(Daily_KPI[[#This Row],[Date]])+1</f>
        <v>45992</v>
      </c>
      <c r="E270" s="240">
        <f t="shared" si="25"/>
        <v>31</v>
      </c>
      <c r="F270" s="242" t="str">
        <f>IFERROR(_xlfn.XLOOKUP($A270,Input_Raw!$A:$A,Input_Raw!$GD:$GD),"")</f>
        <v/>
      </c>
      <c r="G270" s="243" t="str">
        <f>IFERROR(_xlfn.XLOOKUP($A270,Input_Raw!$A:$A,Input_Raw!EQ:EQ),"")</f>
        <v/>
      </c>
      <c r="H270" s="243" t="str">
        <f>IFERROR(_xlfn.XLOOKUP($A270,Input_Raw!$A:$A,Input_Raw!ER:ER),"")</f>
        <v/>
      </c>
      <c r="I270" s="243" t="str">
        <f>IFERROR(_xlfn.XLOOKUP($A270,Input_Raw!$A:$A,Input_Raw!EO:EO),"")</f>
        <v/>
      </c>
      <c r="J270" s="243" t="str">
        <f>IFERROR(_xlfn.XLOOKUP($A270,Input_Raw!$A:$A,Input_Raw!EP:EP),"")</f>
        <v/>
      </c>
      <c r="K270" s="243" t="str">
        <f>IFERROR(_xlfn.XLOOKUP($A270,Input_Raw!$A:$A,Input_Raw!$DR:$DR),"")</f>
        <v/>
      </c>
      <c r="L270" s="243" t="str">
        <f>IFERROR(_xlfn.XLOOKUP($A270,Input_Raw!$A:$A,Input_Raw!$DT:$DT),"")</f>
        <v/>
      </c>
      <c r="M270" s="243" t="str">
        <f>IFERROR(_xlfn.XLOOKUP($A270,Input_Raw!$A:$A,Input_Raw!$DZ:$DZ),"")</f>
        <v/>
      </c>
      <c r="N270" s="243" t="str">
        <f>IFERROR(_xlfn.XLOOKUP($A270,Input_Raw!$A:$A,Input_Raw!$EB:$EB),"")</f>
        <v/>
      </c>
      <c r="O270" s="244" t="str">
        <f>IFERROR(1-SUMIF(Plant_BD!$B:$B,$A270,Plant_BD!$AL:$AL)/($AA270+SUMIF(Plant_BD!$B:$B,$A270,Plant_BD!$AL:$AL)),"")</f>
        <v/>
      </c>
      <c r="P270" s="244"/>
      <c r="Q270" s="245"/>
      <c r="R270" s="244" t="str">
        <f>IFERROR(1-SUMIF(Grid_BD!$B:$B,$A270,Grid_BD!$W:$W)/($AA270+SUMIF(Grid_BD!$B:$B,$A270,Grid_BD!$W:$W)),"")</f>
        <v/>
      </c>
      <c r="S270" s="240"/>
      <c r="T270" s="245"/>
      <c r="U270" s="246" t="str">
        <f t="shared" si="26"/>
        <v/>
      </c>
      <c r="V270" s="246" t="str">
        <f>IFERROR(_xlfn.XLOOKUP($A270,Input_Raw!$A:$A,Input_Raw!$GL:$GL),"")</f>
        <v/>
      </c>
      <c r="W270" s="247" t="str">
        <f t="shared" si="27"/>
        <v/>
      </c>
      <c r="X270" s="239" t="str">
        <f>IFERROR(_xlfn.XLOOKUP($A270,Input_Raw!$A:$A,Input_Raw!$EN:$EN),"")</f>
        <v/>
      </c>
      <c r="Y270" s="239" t="str">
        <f>IFERROR(_xlfn.XLOOKUP($A270,Input_Raw!$A:$A,Input_Raw!GE:GE),"")</f>
        <v/>
      </c>
      <c r="Z270" s="239"/>
      <c r="AA270" s="239" t="str">
        <f>IFERROR(_xlfn.XLOOKUP($A270,Input_Raw!$A:$A,Input_Raw!$GF:$GF),"")</f>
        <v/>
      </c>
      <c r="AB270" s="239" t="str">
        <f>IFERROR(_xlfn.XLOOKUP($A270,Input_Raw!$A:$A,Input_Raw!GG:GG),"")</f>
        <v/>
      </c>
      <c r="AC270" s="248">
        <f>IFERROR(_xlfn.XLOOKUP($D270,'Modelling New'!$D:$D,'Modelling New'!P:P),"")</f>
        <v>5.3000000000000007</v>
      </c>
      <c r="AD270" s="239">
        <f>IFERROR(_xlfn.XLOOKUP($D270,'Modelling New'!$D:$D,'Modelling New'!$T:$T)*1000,"")</f>
        <v>1025609.0024316352</v>
      </c>
      <c r="AE270" s="249">
        <f>IFERROR(_xlfn.XLOOKUP($D270,'Modelling New'!$D:$D,'Modelling New'!$O:$O),"")</f>
        <v>0.81909474088580203</v>
      </c>
      <c r="AF270" s="249">
        <f>IFERROR(_xlfn.XLOOKUP($D270,'Modelling New'!$D:$D,'Modelling New'!W:W),"")</f>
        <v>0.18088342194561463</v>
      </c>
      <c r="AG270" s="249">
        <f>IFERROR(_xlfn.XLOOKUP($D270,'Modelling New'!$D:$D,'Modelling New'!$AE:$AE),"")</f>
        <v>0.995</v>
      </c>
      <c r="AH270" s="249">
        <f>IFERROR(_xlfn.XLOOKUP($D270,'Modelling New'!$D:$D,'Modelling New'!$AF:$AF),"")</f>
        <v>0.995</v>
      </c>
      <c r="AI270" s="240"/>
      <c r="AJ270" s="240"/>
      <c r="AK270" s="240"/>
      <c r="AL270" s="240"/>
      <c r="AM270" s="240"/>
      <c r="AN270" s="250"/>
      <c r="AO270" s="247"/>
      <c r="AP270" s="247"/>
      <c r="AQ270" s="247"/>
      <c r="AR270" s="239">
        <f>_xlfn.XLOOKUP($D270,'Modelling New'!$D:$D,'Modelling New'!$N:$N)</f>
        <v>236.25000000000003</v>
      </c>
      <c r="AS270" s="239" t="str">
        <f t="shared" si="28"/>
        <v/>
      </c>
    </row>
    <row r="271" spans="1:45">
      <c r="A271" s="238">
        <f t="shared" si="29"/>
        <v>46014</v>
      </c>
      <c r="B271" s="239">
        <f>YEAR(Daily_KPI[[#This Row],[Date]])+IF(MONTH(Daily_KPI[[#This Row],[Date]])&gt;=4,1,0)</f>
        <v>2026</v>
      </c>
      <c r="C271" s="240">
        <f>YEAR(Daily_KPI[[#This Row],[Date]])</f>
        <v>2025</v>
      </c>
      <c r="D271" s="241">
        <f>Daily_KPI[[#This Row],[Date]]-DAY(Daily_KPI[[#This Row],[Date]])+1</f>
        <v>45992</v>
      </c>
      <c r="E271" s="240">
        <f t="shared" si="25"/>
        <v>31</v>
      </c>
      <c r="F271" s="242" t="str">
        <f>IFERROR(_xlfn.XLOOKUP($A271,Input_Raw!$A:$A,Input_Raw!$GD:$GD),"")</f>
        <v/>
      </c>
      <c r="G271" s="243" t="str">
        <f>IFERROR(_xlfn.XLOOKUP($A271,Input_Raw!$A:$A,Input_Raw!EQ:EQ),"")</f>
        <v/>
      </c>
      <c r="H271" s="243" t="str">
        <f>IFERROR(_xlfn.XLOOKUP($A271,Input_Raw!$A:$A,Input_Raw!ER:ER),"")</f>
        <v/>
      </c>
      <c r="I271" s="243" t="str">
        <f>IFERROR(_xlfn.XLOOKUP($A271,Input_Raw!$A:$A,Input_Raw!EO:EO),"")</f>
        <v/>
      </c>
      <c r="J271" s="243" t="str">
        <f>IFERROR(_xlfn.XLOOKUP($A271,Input_Raw!$A:$A,Input_Raw!EP:EP),"")</f>
        <v/>
      </c>
      <c r="K271" s="243" t="str">
        <f>IFERROR(_xlfn.XLOOKUP($A271,Input_Raw!$A:$A,Input_Raw!$DR:$DR),"")</f>
        <v/>
      </c>
      <c r="L271" s="243" t="str">
        <f>IFERROR(_xlfn.XLOOKUP($A271,Input_Raw!$A:$A,Input_Raw!$DT:$DT),"")</f>
        <v/>
      </c>
      <c r="M271" s="243" t="str">
        <f>IFERROR(_xlfn.XLOOKUP($A271,Input_Raw!$A:$A,Input_Raw!$DZ:$DZ),"")</f>
        <v/>
      </c>
      <c r="N271" s="243" t="str">
        <f>IFERROR(_xlfn.XLOOKUP($A271,Input_Raw!$A:$A,Input_Raw!$EB:$EB),"")</f>
        <v/>
      </c>
      <c r="O271" s="244" t="str">
        <f>IFERROR(1-SUMIF(Plant_BD!$B:$B,$A271,Plant_BD!$AL:$AL)/($AA271+SUMIF(Plant_BD!$B:$B,$A271,Plant_BD!$AL:$AL)),"")</f>
        <v/>
      </c>
      <c r="P271" s="244"/>
      <c r="Q271" s="245"/>
      <c r="R271" s="244" t="str">
        <f>IFERROR(1-SUMIF(Grid_BD!$B:$B,$A271,Grid_BD!$W:$W)/($AA271+SUMIF(Grid_BD!$B:$B,$A271,Grid_BD!$W:$W)),"")</f>
        <v/>
      </c>
      <c r="S271" s="240"/>
      <c r="T271" s="245"/>
      <c r="U271" s="246" t="str">
        <f t="shared" si="26"/>
        <v/>
      </c>
      <c r="V271" s="246" t="str">
        <f>IFERROR(_xlfn.XLOOKUP($A271,Input_Raw!$A:$A,Input_Raw!$GL:$GL),"")</f>
        <v/>
      </c>
      <c r="W271" s="247" t="str">
        <f t="shared" si="27"/>
        <v/>
      </c>
      <c r="X271" s="239" t="str">
        <f>IFERROR(_xlfn.XLOOKUP($A271,Input_Raw!$A:$A,Input_Raw!$EN:$EN),"")</f>
        <v/>
      </c>
      <c r="Y271" s="239" t="str">
        <f>IFERROR(_xlfn.XLOOKUP($A271,Input_Raw!$A:$A,Input_Raw!GE:GE),"")</f>
        <v/>
      </c>
      <c r="Z271" s="239"/>
      <c r="AA271" s="239" t="str">
        <f>IFERROR(_xlfn.XLOOKUP($A271,Input_Raw!$A:$A,Input_Raw!$GF:$GF),"")</f>
        <v/>
      </c>
      <c r="AB271" s="239" t="str">
        <f>IFERROR(_xlfn.XLOOKUP($A271,Input_Raw!$A:$A,Input_Raw!GG:GG),"")</f>
        <v/>
      </c>
      <c r="AC271" s="248">
        <f>IFERROR(_xlfn.XLOOKUP($D271,'Modelling New'!$D:$D,'Modelling New'!P:P),"")</f>
        <v>5.3000000000000007</v>
      </c>
      <c r="AD271" s="239">
        <f>IFERROR(_xlfn.XLOOKUP($D271,'Modelling New'!$D:$D,'Modelling New'!$T:$T)*1000,"")</f>
        <v>1025609.0024316352</v>
      </c>
      <c r="AE271" s="249">
        <f>IFERROR(_xlfn.XLOOKUP($D271,'Modelling New'!$D:$D,'Modelling New'!$O:$O),"")</f>
        <v>0.81909474088580203</v>
      </c>
      <c r="AF271" s="249">
        <f>IFERROR(_xlfn.XLOOKUP($D271,'Modelling New'!$D:$D,'Modelling New'!W:W),"")</f>
        <v>0.18088342194561463</v>
      </c>
      <c r="AG271" s="249">
        <f>IFERROR(_xlfn.XLOOKUP($D271,'Modelling New'!$D:$D,'Modelling New'!$AE:$AE),"")</f>
        <v>0.995</v>
      </c>
      <c r="AH271" s="249">
        <f>IFERROR(_xlfn.XLOOKUP($D271,'Modelling New'!$D:$D,'Modelling New'!$AF:$AF),"")</f>
        <v>0.995</v>
      </c>
      <c r="AI271" s="240"/>
      <c r="AJ271" s="240"/>
      <c r="AK271" s="240"/>
      <c r="AL271" s="240"/>
      <c r="AM271" s="240"/>
      <c r="AN271" s="250"/>
      <c r="AO271" s="247"/>
      <c r="AP271" s="247"/>
      <c r="AQ271" s="247"/>
      <c r="AR271" s="239">
        <f>_xlfn.XLOOKUP($D271,'Modelling New'!$D:$D,'Modelling New'!$N:$N)</f>
        <v>236.25000000000003</v>
      </c>
      <c r="AS271" s="239" t="str">
        <f t="shared" si="28"/>
        <v/>
      </c>
    </row>
    <row r="272" spans="1:45">
      <c r="A272" s="238">
        <f t="shared" si="29"/>
        <v>46015</v>
      </c>
      <c r="B272" s="239">
        <f>YEAR(Daily_KPI[[#This Row],[Date]])+IF(MONTH(Daily_KPI[[#This Row],[Date]])&gt;=4,1,0)</f>
        <v>2026</v>
      </c>
      <c r="C272" s="240">
        <f>YEAR(Daily_KPI[[#This Row],[Date]])</f>
        <v>2025</v>
      </c>
      <c r="D272" s="241">
        <f>Daily_KPI[[#This Row],[Date]]-DAY(Daily_KPI[[#This Row],[Date]])+1</f>
        <v>45992</v>
      </c>
      <c r="E272" s="240">
        <f t="shared" si="25"/>
        <v>31</v>
      </c>
      <c r="F272" s="242" t="str">
        <f>IFERROR(_xlfn.XLOOKUP($A272,Input_Raw!$A:$A,Input_Raw!$GD:$GD),"")</f>
        <v/>
      </c>
      <c r="G272" s="243" t="str">
        <f>IFERROR(_xlfn.XLOOKUP($A272,Input_Raw!$A:$A,Input_Raw!EQ:EQ),"")</f>
        <v/>
      </c>
      <c r="H272" s="243" t="str">
        <f>IFERROR(_xlfn.XLOOKUP($A272,Input_Raw!$A:$A,Input_Raw!ER:ER),"")</f>
        <v/>
      </c>
      <c r="I272" s="243" t="str">
        <f>IFERROR(_xlfn.XLOOKUP($A272,Input_Raw!$A:$A,Input_Raw!EO:EO),"")</f>
        <v/>
      </c>
      <c r="J272" s="243" t="str">
        <f>IFERROR(_xlfn.XLOOKUP($A272,Input_Raw!$A:$A,Input_Raw!EP:EP),"")</f>
        <v/>
      </c>
      <c r="K272" s="243" t="str">
        <f>IFERROR(_xlfn.XLOOKUP($A272,Input_Raw!$A:$A,Input_Raw!$DR:$DR),"")</f>
        <v/>
      </c>
      <c r="L272" s="243" t="str">
        <f>IFERROR(_xlfn.XLOOKUP($A272,Input_Raw!$A:$A,Input_Raw!$DT:$DT),"")</f>
        <v/>
      </c>
      <c r="M272" s="243" t="str">
        <f>IFERROR(_xlfn.XLOOKUP($A272,Input_Raw!$A:$A,Input_Raw!$DZ:$DZ),"")</f>
        <v/>
      </c>
      <c r="N272" s="243" t="str">
        <f>IFERROR(_xlfn.XLOOKUP($A272,Input_Raw!$A:$A,Input_Raw!$EB:$EB),"")</f>
        <v/>
      </c>
      <c r="O272" s="244" t="str">
        <f>IFERROR(1-SUMIF(Plant_BD!$B:$B,$A272,Plant_BD!$AL:$AL)/($AA272+SUMIF(Plant_BD!$B:$B,$A272,Plant_BD!$AL:$AL)),"")</f>
        <v/>
      </c>
      <c r="P272" s="244"/>
      <c r="Q272" s="245"/>
      <c r="R272" s="244" t="str">
        <f>IFERROR(1-SUMIF(Grid_BD!$B:$B,$A272,Grid_BD!$W:$W)/($AA272+SUMIF(Grid_BD!$B:$B,$A272,Grid_BD!$W:$W)),"")</f>
        <v/>
      </c>
      <c r="S272" s="240"/>
      <c r="T272" s="245"/>
      <c r="U272" s="246" t="str">
        <f t="shared" si="26"/>
        <v/>
      </c>
      <c r="V272" s="246" t="str">
        <f>IFERROR(_xlfn.XLOOKUP($A272,Input_Raw!$A:$A,Input_Raw!$GL:$GL),"")</f>
        <v/>
      </c>
      <c r="W272" s="247" t="str">
        <f t="shared" si="27"/>
        <v/>
      </c>
      <c r="X272" s="239" t="str">
        <f>IFERROR(_xlfn.XLOOKUP($A272,Input_Raw!$A:$A,Input_Raw!$EN:$EN),"")</f>
        <v/>
      </c>
      <c r="Y272" s="239" t="str">
        <f>IFERROR(_xlfn.XLOOKUP($A272,Input_Raw!$A:$A,Input_Raw!GE:GE),"")</f>
        <v/>
      </c>
      <c r="Z272" s="239"/>
      <c r="AA272" s="239" t="str">
        <f>IFERROR(_xlfn.XLOOKUP($A272,Input_Raw!$A:$A,Input_Raw!$GF:$GF),"")</f>
        <v/>
      </c>
      <c r="AB272" s="239" t="str">
        <f>IFERROR(_xlfn.XLOOKUP($A272,Input_Raw!$A:$A,Input_Raw!GG:GG),"")</f>
        <v/>
      </c>
      <c r="AC272" s="248">
        <f>IFERROR(_xlfn.XLOOKUP($D272,'Modelling New'!$D:$D,'Modelling New'!P:P),"")</f>
        <v>5.3000000000000007</v>
      </c>
      <c r="AD272" s="239">
        <f>IFERROR(_xlfn.XLOOKUP($D272,'Modelling New'!$D:$D,'Modelling New'!$T:$T)*1000,"")</f>
        <v>1025609.0024316352</v>
      </c>
      <c r="AE272" s="249">
        <f>IFERROR(_xlfn.XLOOKUP($D272,'Modelling New'!$D:$D,'Modelling New'!$O:$O),"")</f>
        <v>0.81909474088580203</v>
      </c>
      <c r="AF272" s="249">
        <f>IFERROR(_xlfn.XLOOKUP($D272,'Modelling New'!$D:$D,'Modelling New'!W:W),"")</f>
        <v>0.18088342194561463</v>
      </c>
      <c r="AG272" s="249">
        <f>IFERROR(_xlfn.XLOOKUP($D272,'Modelling New'!$D:$D,'Modelling New'!$AE:$AE),"")</f>
        <v>0.995</v>
      </c>
      <c r="AH272" s="249">
        <f>IFERROR(_xlfn.XLOOKUP($D272,'Modelling New'!$D:$D,'Modelling New'!$AF:$AF),"")</f>
        <v>0.995</v>
      </c>
      <c r="AI272" s="240"/>
      <c r="AJ272" s="240"/>
      <c r="AK272" s="240"/>
      <c r="AL272" s="240"/>
      <c r="AM272" s="240"/>
      <c r="AN272" s="250"/>
      <c r="AO272" s="247"/>
      <c r="AP272" s="247"/>
      <c r="AQ272" s="247"/>
      <c r="AR272" s="239">
        <f>_xlfn.XLOOKUP($D272,'Modelling New'!$D:$D,'Modelling New'!$N:$N)</f>
        <v>236.25000000000003</v>
      </c>
      <c r="AS272" s="239" t="str">
        <f t="shared" si="28"/>
        <v/>
      </c>
    </row>
    <row r="273" spans="1:45">
      <c r="A273" s="238">
        <f t="shared" si="29"/>
        <v>46016</v>
      </c>
      <c r="B273" s="239">
        <f>YEAR(Daily_KPI[[#This Row],[Date]])+IF(MONTH(Daily_KPI[[#This Row],[Date]])&gt;=4,1,0)</f>
        <v>2026</v>
      </c>
      <c r="C273" s="240">
        <f>YEAR(Daily_KPI[[#This Row],[Date]])</f>
        <v>2025</v>
      </c>
      <c r="D273" s="241">
        <f>Daily_KPI[[#This Row],[Date]]-DAY(Daily_KPI[[#This Row],[Date]])+1</f>
        <v>45992</v>
      </c>
      <c r="E273" s="240">
        <f t="shared" si="25"/>
        <v>31</v>
      </c>
      <c r="F273" s="242" t="str">
        <f>IFERROR(_xlfn.XLOOKUP($A273,Input_Raw!$A:$A,Input_Raw!$GD:$GD),"")</f>
        <v/>
      </c>
      <c r="G273" s="243" t="str">
        <f>IFERROR(_xlfn.XLOOKUP($A273,Input_Raw!$A:$A,Input_Raw!EQ:EQ),"")</f>
        <v/>
      </c>
      <c r="H273" s="243" t="str">
        <f>IFERROR(_xlfn.XLOOKUP($A273,Input_Raw!$A:$A,Input_Raw!ER:ER),"")</f>
        <v/>
      </c>
      <c r="I273" s="243" t="str">
        <f>IFERROR(_xlfn.XLOOKUP($A273,Input_Raw!$A:$A,Input_Raw!EO:EO),"")</f>
        <v/>
      </c>
      <c r="J273" s="243" t="str">
        <f>IFERROR(_xlfn.XLOOKUP($A273,Input_Raw!$A:$A,Input_Raw!EP:EP),"")</f>
        <v/>
      </c>
      <c r="K273" s="243" t="str">
        <f>IFERROR(_xlfn.XLOOKUP($A273,Input_Raw!$A:$A,Input_Raw!$DR:$DR),"")</f>
        <v/>
      </c>
      <c r="L273" s="243" t="str">
        <f>IFERROR(_xlfn.XLOOKUP($A273,Input_Raw!$A:$A,Input_Raw!$DT:$DT),"")</f>
        <v/>
      </c>
      <c r="M273" s="243" t="str">
        <f>IFERROR(_xlfn.XLOOKUP($A273,Input_Raw!$A:$A,Input_Raw!$DZ:$DZ),"")</f>
        <v/>
      </c>
      <c r="N273" s="243" t="str">
        <f>IFERROR(_xlfn.XLOOKUP($A273,Input_Raw!$A:$A,Input_Raw!$EB:$EB),"")</f>
        <v/>
      </c>
      <c r="O273" s="244" t="str">
        <f>IFERROR(1-SUMIF(Plant_BD!$B:$B,$A273,Plant_BD!$AL:$AL)/($AA273+SUMIF(Plant_BD!$B:$B,$A273,Plant_BD!$AL:$AL)),"")</f>
        <v/>
      </c>
      <c r="P273" s="244"/>
      <c r="Q273" s="245"/>
      <c r="R273" s="244" t="str">
        <f>IFERROR(1-SUMIF(Grid_BD!$B:$B,$A273,Grid_BD!$W:$W)/($AA273+SUMIF(Grid_BD!$B:$B,$A273,Grid_BD!$W:$W)),"")</f>
        <v/>
      </c>
      <c r="S273" s="240"/>
      <c r="T273" s="245"/>
      <c r="U273" s="246" t="str">
        <f t="shared" si="26"/>
        <v/>
      </c>
      <c r="V273" s="246" t="str">
        <f>IFERROR(_xlfn.XLOOKUP($A273,Input_Raw!$A:$A,Input_Raw!$GL:$GL),"")</f>
        <v/>
      </c>
      <c r="W273" s="247" t="str">
        <f t="shared" si="27"/>
        <v/>
      </c>
      <c r="X273" s="239" t="str">
        <f>IFERROR(_xlfn.XLOOKUP($A273,Input_Raw!$A:$A,Input_Raw!$EN:$EN),"")</f>
        <v/>
      </c>
      <c r="Y273" s="239" t="str">
        <f>IFERROR(_xlfn.XLOOKUP($A273,Input_Raw!$A:$A,Input_Raw!GE:GE),"")</f>
        <v/>
      </c>
      <c r="Z273" s="239"/>
      <c r="AA273" s="239" t="str">
        <f>IFERROR(_xlfn.XLOOKUP($A273,Input_Raw!$A:$A,Input_Raw!$GF:$GF),"")</f>
        <v/>
      </c>
      <c r="AB273" s="239" t="str">
        <f>IFERROR(_xlfn.XLOOKUP($A273,Input_Raw!$A:$A,Input_Raw!GG:GG),"")</f>
        <v/>
      </c>
      <c r="AC273" s="248">
        <f>IFERROR(_xlfn.XLOOKUP($D273,'Modelling New'!$D:$D,'Modelling New'!P:P),"")</f>
        <v>5.3000000000000007</v>
      </c>
      <c r="AD273" s="239">
        <f>IFERROR(_xlfn.XLOOKUP($D273,'Modelling New'!$D:$D,'Modelling New'!$T:$T)*1000,"")</f>
        <v>1025609.0024316352</v>
      </c>
      <c r="AE273" s="249">
        <f>IFERROR(_xlfn.XLOOKUP($D273,'Modelling New'!$D:$D,'Modelling New'!$O:$O),"")</f>
        <v>0.81909474088580203</v>
      </c>
      <c r="AF273" s="249">
        <f>IFERROR(_xlfn.XLOOKUP($D273,'Modelling New'!$D:$D,'Modelling New'!W:W),"")</f>
        <v>0.18088342194561463</v>
      </c>
      <c r="AG273" s="249">
        <f>IFERROR(_xlfn.XLOOKUP($D273,'Modelling New'!$D:$D,'Modelling New'!$AE:$AE),"")</f>
        <v>0.995</v>
      </c>
      <c r="AH273" s="249">
        <f>IFERROR(_xlfn.XLOOKUP($D273,'Modelling New'!$D:$D,'Modelling New'!$AF:$AF),"")</f>
        <v>0.995</v>
      </c>
      <c r="AI273" s="240"/>
      <c r="AJ273" s="240"/>
      <c r="AK273" s="240"/>
      <c r="AL273" s="240"/>
      <c r="AM273" s="240"/>
      <c r="AN273" s="250"/>
      <c r="AO273" s="247"/>
      <c r="AP273" s="247"/>
      <c r="AQ273" s="247"/>
      <c r="AR273" s="239">
        <f>_xlfn.XLOOKUP($D273,'Modelling New'!$D:$D,'Modelling New'!$N:$N)</f>
        <v>236.25000000000003</v>
      </c>
      <c r="AS273" s="239" t="str">
        <f t="shared" si="28"/>
        <v/>
      </c>
    </row>
    <row r="274" spans="1:45">
      <c r="A274" s="238">
        <f t="shared" si="29"/>
        <v>46017</v>
      </c>
      <c r="B274" s="239">
        <f>YEAR(Daily_KPI[[#This Row],[Date]])+IF(MONTH(Daily_KPI[[#This Row],[Date]])&gt;=4,1,0)</f>
        <v>2026</v>
      </c>
      <c r="C274" s="240">
        <f>YEAR(Daily_KPI[[#This Row],[Date]])</f>
        <v>2025</v>
      </c>
      <c r="D274" s="241">
        <f>Daily_KPI[[#This Row],[Date]]-DAY(Daily_KPI[[#This Row],[Date]])+1</f>
        <v>45992</v>
      </c>
      <c r="E274" s="240">
        <f t="shared" si="25"/>
        <v>31</v>
      </c>
      <c r="F274" s="242" t="str">
        <f>IFERROR(_xlfn.XLOOKUP($A274,Input_Raw!$A:$A,Input_Raw!$GD:$GD),"")</f>
        <v/>
      </c>
      <c r="G274" s="243" t="str">
        <f>IFERROR(_xlfn.XLOOKUP($A274,Input_Raw!$A:$A,Input_Raw!EQ:EQ),"")</f>
        <v/>
      </c>
      <c r="H274" s="243" t="str">
        <f>IFERROR(_xlfn.XLOOKUP($A274,Input_Raw!$A:$A,Input_Raw!ER:ER),"")</f>
        <v/>
      </c>
      <c r="I274" s="243" t="str">
        <f>IFERROR(_xlfn.XLOOKUP($A274,Input_Raw!$A:$A,Input_Raw!EO:EO),"")</f>
        <v/>
      </c>
      <c r="J274" s="243" t="str">
        <f>IFERROR(_xlfn.XLOOKUP($A274,Input_Raw!$A:$A,Input_Raw!EP:EP),"")</f>
        <v/>
      </c>
      <c r="K274" s="243" t="str">
        <f>IFERROR(_xlfn.XLOOKUP($A274,Input_Raw!$A:$A,Input_Raw!$DR:$DR),"")</f>
        <v/>
      </c>
      <c r="L274" s="243" t="str">
        <f>IFERROR(_xlfn.XLOOKUP($A274,Input_Raw!$A:$A,Input_Raw!$DT:$DT),"")</f>
        <v/>
      </c>
      <c r="M274" s="243" t="str">
        <f>IFERROR(_xlfn.XLOOKUP($A274,Input_Raw!$A:$A,Input_Raw!$DZ:$DZ),"")</f>
        <v/>
      </c>
      <c r="N274" s="243" t="str">
        <f>IFERROR(_xlfn.XLOOKUP($A274,Input_Raw!$A:$A,Input_Raw!$EB:$EB),"")</f>
        <v/>
      </c>
      <c r="O274" s="244" t="str">
        <f>IFERROR(1-SUMIF(Plant_BD!$B:$B,$A274,Plant_BD!$AL:$AL)/($AA274+SUMIF(Plant_BD!$B:$B,$A274,Plant_BD!$AL:$AL)),"")</f>
        <v/>
      </c>
      <c r="P274" s="244"/>
      <c r="Q274" s="245"/>
      <c r="R274" s="244" t="str">
        <f>IFERROR(1-SUMIF(Grid_BD!$B:$B,$A274,Grid_BD!$W:$W)/($AA274+SUMIF(Grid_BD!$B:$B,$A274,Grid_BD!$W:$W)),"")</f>
        <v/>
      </c>
      <c r="S274" s="240"/>
      <c r="T274" s="245"/>
      <c r="U274" s="246" t="str">
        <f t="shared" si="26"/>
        <v/>
      </c>
      <c r="V274" s="246" t="str">
        <f>IFERROR(_xlfn.XLOOKUP($A274,Input_Raw!$A:$A,Input_Raw!$GL:$GL),"")</f>
        <v/>
      </c>
      <c r="W274" s="247" t="str">
        <f t="shared" si="27"/>
        <v/>
      </c>
      <c r="X274" s="239" t="str">
        <f>IFERROR(_xlfn.XLOOKUP($A274,Input_Raw!$A:$A,Input_Raw!$EN:$EN),"")</f>
        <v/>
      </c>
      <c r="Y274" s="239" t="str">
        <f>IFERROR(_xlfn.XLOOKUP($A274,Input_Raw!$A:$A,Input_Raw!GE:GE),"")</f>
        <v/>
      </c>
      <c r="Z274" s="239"/>
      <c r="AA274" s="239" t="str">
        <f>IFERROR(_xlfn.XLOOKUP($A274,Input_Raw!$A:$A,Input_Raw!$GF:$GF),"")</f>
        <v/>
      </c>
      <c r="AB274" s="239" t="str">
        <f>IFERROR(_xlfn.XLOOKUP($A274,Input_Raw!$A:$A,Input_Raw!GG:GG),"")</f>
        <v/>
      </c>
      <c r="AC274" s="248">
        <f>IFERROR(_xlfn.XLOOKUP($D274,'Modelling New'!$D:$D,'Modelling New'!P:P),"")</f>
        <v>5.3000000000000007</v>
      </c>
      <c r="AD274" s="239">
        <f>IFERROR(_xlfn.XLOOKUP($D274,'Modelling New'!$D:$D,'Modelling New'!$T:$T)*1000,"")</f>
        <v>1025609.0024316352</v>
      </c>
      <c r="AE274" s="249">
        <f>IFERROR(_xlfn.XLOOKUP($D274,'Modelling New'!$D:$D,'Modelling New'!$O:$O),"")</f>
        <v>0.81909474088580203</v>
      </c>
      <c r="AF274" s="249">
        <f>IFERROR(_xlfn.XLOOKUP($D274,'Modelling New'!$D:$D,'Modelling New'!W:W),"")</f>
        <v>0.18088342194561463</v>
      </c>
      <c r="AG274" s="249">
        <f>IFERROR(_xlfn.XLOOKUP($D274,'Modelling New'!$D:$D,'Modelling New'!$AE:$AE),"")</f>
        <v>0.995</v>
      </c>
      <c r="AH274" s="249">
        <f>IFERROR(_xlfn.XLOOKUP($D274,'Modelling New'!$D:$D,'Modelling New'!$AF:$AF),"")</f>
        <v>0.995</v>
      </c>
      <c r="AI274" s="240"/>
      <c r="AJ274" s="240"/>
      <c r="AK274" s="240"/>
      <c r="AL274" s="240"/>
      <c r="AM274" s="240"/>
      <c r="AN274" s="250"/>
      <c r="AO274" s="247"/>
      <c r="AP274" s="247"/>
      <c r="AQ274" s="247"/>
      <c r="AR274" s="239">
        <f>_xlfn.XLOOKUP($D274,'Modelling New'!$D:$D,'Modelling New'!$N:$N)</f>
        <v>236.25000000000003</v>
      </c>
      <c r="AS274" s="239" t="str">
        <f t="shared" si="28"/>
        <v/>
      </c>
    </row>
    <row r="275" spans="1:45">
      <c r="A275" s="238">
        <f t="shared" si="29"/>
        <v>46018</v>
      </c>
      <c r="B275" s="239">
        <f>YEAR(Daily_KPI[[#This Row],[Date]])+IF(MONTH(Daily_KPI[[#This Row],[Date]])&gt;=4,1,0)</f>
        <v>2026</v>
      </c>
      <c r="C275" s="240">
        <f>YEAR(Daily_KPI[[#This Row],[Date]])</f>
        <v>2025</v>
      </c>
      <c r="D275" s="241">
        <f>Daily_KPI[[#This Row],[Date]]-DAY(Daily_KPI[[#This Row],[Date]])+1</f>
        <v>45992</v>
      </c>
      <c r="E275" s="240">
        <f t="shared" si="25"/>
        <v>31</v>
      </c>
      <c r="F275" s="242" t="str">
        <f>IFERROR(_xlfn.XLOOKUP($A275,Input_Raw!$A:$A,Input_Raw!$GD:$GD),"")</f>
        <v/>
      </c>
      <c r="G275" s="243" t="str">
        <f>IFERROR(_xlfn.XLOOKUP($A275,Input_Raw!$A:$A,Input_Raw!EQ:EQ),"")</f>
        <v/>
      </c>
      <c r="H275" s="243" t="str">
        <f>IFERROR(_xlfn.XLOOKUP($A275,Input_Raw!$A:$A,Input_Raw!ER:ER),"")</f>
        <v/>
      </c>
      <c r="I275" s="243" t="str">
        <f>IFERROR(_xlfn.XLOOKUP($A275,Input_Raw!$A:$A,Input_Raw!EO:EO),"")</f>
        <v/>
      </c>
      <c r="J275" s="243" t="str">
        <f>IFERROR(_xlfn.XLOOKUP($A275,Input_Raw!$A:$A,Input_Raw!EP:EP),"")</f>
        <v/>
      </c>
      <c r="K275" s="243" t="str">
        <f>IFERROR(_xlfn.XLOOKUP($A275,Input_Raw!$A:$A,Input_Raw!$DR:$DR),"")</f>
        <v/>
      </c>
      <c r="L275" s="243" t="str">
        <f>IFERROR(_xlfn.XLOOKUP($A275,Input_Raw!$A:$A,Input_Raw!$DT:$DT),"")</f>
        <v/>
      </c>
      <c r="M275" s="243" t="str">
        <f>IFERROR(_xlfn.XLOOKUP($A275,Input_Raw!$A:$A,Input_Raw!$DZ:$DZ),"")</f>
        <v/>
      </c>
      <c r="N275" s="243" t="str">
        <f>IFERROR(_xlfn.XLOOKUP($A275,Input_Raw!$A:$A,Input_Raw!$EB:$EB),"")</f>
        <v/>
      </c>
      <c r="O275" s="244" t="str">
        <f>IFERROR(1-SUMIF(Plant_BD!$B:$B,$A275,Plant_BD!$AL:$AL)/($AA275+SUMIF(Plant_BD!$B:$B,$A275,Plant_BD!$AL:$AL)),"")</f>
        <v/>
      </c>
      <c r="P275" s="244"/>
      <c r="Q275" s="245"/>
      <c r="R275" s="244" t="str">
        <f>IFERROR(1-SUMIF(Grid_BD!$B:$B,$A275,Grid_BD!$W:$W)/($AA275+SUMIF(Grid_BD!$B:$B,$A275,Grid_BD!$W:$W)),"")</f>
        <v/>
      </c>
      <c r="S275" s="240"/>
      <c r="T275" s="245"/>
      <c r="U275" s="246" t="str">
        <f t="shared" si="26"/>
        <v/>
      </c>
      <c r="V275" s="246" t="str">
        <f>IFERROR(_xlfn.XLOOKUP($A275,Input_Raw!$A:$A,Input_Raw!$GL:$GL),"")</f>
        <v/>
      </c>
      <c r="W275" s="247" t="str">
        <f t="shared" si="27"/>
        <v/>
      </c>
      <c r="X275" s="239" t="str">
        <f>IFERROR(_xlfn.XLOOKUP($A275,Input_Raw!$A:$A,Input_Raw!$EN:$EN),"")</f>
        <v/>
      </c>
      <c r="Y275" s="239" t="str">
        <f>IFERROR(_xlfn.XLOOKUP($A275,Input_Raw!$A:$A,Input_Raw!GE:GE),"")</f>
        <v/>
      </c>
      <c r="Z275" s="239"/>
      <c r="AA275" s="239" t="str">
        <f>IFERROR(_xlfn.XLOOKUP($A275,Input_Raw!$A:$A,Input_Raw!$GF:$GF),"")</f>
        <v/>
      </c>
      <c r="AB275" s="239" t="str">
        <f>IFERROR(_xlfn.XLOOKUP($A275,Input_Raw!$A:$A,Input_Raw!GG:GG),"")</f>
        <v/>
      </c>
      <c r="AC275" s="248">
        <f>IFERROR(_xlfn.XLOOKUP($D275,'Modelling New'!$D:$D,'Modelling New'!P:P),"")</f>
        <v>5.3000000000000007</v>
      </c>
      <c r="AD275" s="239">
        <f>IFERROR(_xlfn.XLOOKUP($D275,'Modelling New'!$D:$D,'Modelling New'!$T:$T)*1000,"")</f>
        <v>1025609.0024316352</v>
      </c>
      <c r="AE275" s="249">
        <f>IFERROR(_xlfn.XLOOKUP($D275,'Modelling New'!$D:$D,'Modelling New'!$O:$O),"")</f>
        <v>0.81909474088580203</v>
      </c>
      <c r="AF275" s="249">
        <f>IFERROR(_xlfn.XLOOKUP($D275,'Modelling New'!$D:$D,'Modelling New'!W:W),"")</f>
        <v>0.18088342194561463</v>
      </c>
      <c r="AG275" s="249">
        <f>IFERROR(_xlfn.XLOOKUP($D275,'Modelling New'!$D:$D,'Modelling New'!$AE:$AE),"")</f>
        <v>0.995</v>
      </c>
      <c r="AH275" s="249">
        <f>IFERROR(_xlfn.XLOOKUP($D275,'Modelling New'!$D:$D,'Modelling New'!$AF:$AF),"")</f>
        <v>0.995</v>
      </c>
      <c r="AI275" s="240"/>
      <c r="AJ275" s="240"/>
      <c r="AK275" s="240"/>
      <c r="AL275" s="240"/>
      <c r="AM275" s="240"/>
      <c r="AN275" s="250"/>
      <c r="AO275" s="247"/>
      <c r="AP275" s="247"/>
      <c r="AQ275" s="247"/>
      <c r="AR275" s="239">
        <f>_xlfn.XLOOKUP($D275,'Modelling New'!$D:$D,'Modelling New'!$N:$N)</f>
        <v>236.25000000000003</v>
      </c>
      <c r="AS275" s="239" t="str">
        <f t="shared" si="28"/>
        <v/>
      </c>
    </row>
    <row r="276" spans="1:45">
      <c r="A276" s="238">
        <f t="shared" si="29"/>
        <v>46019</v>
      </c>
      <c r="B276" s="239">
        <f>YEAR(Daily_KPI[[#This Row],[Date]])+IF(MONTH(Daily_KPI[[#This Row],[Date]])&gt;=4,1,0)</f>
        <v>2026</v>
      </c>
      <c r="C276" s="240">
        <f>YEAR(Daily_KPI[[#This Row],[Date]])</f>
        <v>2025</v>
      </c>
      <c r="D276" s="241">
        <f>Daily_KPI[[#This Row],[Date]]-DAY(Daily_KPI[[#This Row],[Date]])+1</f>
        <v>45992</v>
      </c>
      <c r="E276" s="240">
        <f t="shared" si="25"/>
        <v>31</v>
      </c>
      <c r="F276" s="242" t="str">
        <f>IFERROR(_xlfn.XLOOKUP($A276,Input_Raw!$A:$A,Input_Raw!$GD:$GD),"")</f>
        <v/>
      </c>
      <c r="G276" s="243" t="str">
        <f>IFERROR(_xlfn.XLOOKUP($A276,Input_Raw!$A:$A,Input_Raw!EQ:EQ),"")</f>
        <v/>
      </c>
      <c r="H276" s="243" t="str">
        <f>IFERROR(_xlfn.XLOOKUP($A276,Input_Raw!$A:$A,Input_Raw!ER:ER),"")</f>
        <v/>
      </c>
      <c r="I276" s="243" t="str">
        <f>IFERROR(_xlfn.XLOOKUP($A276,Input_Raw!$A:$A,Input_Raw!EO:EO),"")</f>
        <v/>
      </c>
      <c r="J276" s="243" t="str">
        <f>IFERROR(_xlfn.XLOOKUP($A276,Input_Raw!$A:$A,Input_Raw!EP:EP),"")</f>
        <v/>
      </c>
      <c r="K276" s="243" t="str">
        <f>IFERROR(_xlfn.XLOOKUP($A276,Input_Raw!$A:$A,Input_Raw!$DR:$DR),"")</f>
        <v/>
      </c>
      <c r="L276" s="243" t="str">
        <f>IFERROR(_xlfn.XLOOKUP($A276,Input_Raw!$A:$A,Input_Raw!$DT:$DT),"")</f>
        <v/>
      </c>
      <c r="M276" s="243" t="str">
        <f>IFERROR(_xlfn.XLOOKUP($A276,Input_Raw!$A:$A,Input_Raw!$DZ:$DZ),"")</f>
        <v/>
      </c>
      <c r="N276" s="243" t="str">
        <f>IFERROR(_xlfn.XLOOKUP($A276,Input_Raw!$A:$A,Input_Raw!$EB:$EB),"")</f>
        <v/>
      </c>
      <c r="O276" s="244" t="str">
        <f>IFERROR(1-SUMIF(Plant_BD!$B:$B,$A276,Plant_BD!$AL:$AL)/($AA276+SUMIF(Plant_BD!$B:$B,$A276,Plant_BD!$AL:$AL)),"")</f>
        <v/>
      </c>
      <c r="P276" s="244"/>
      <c r="Q276" s="245"/>
      <c r="R276" s="244" t="str">
        <f>IFERROR(1-SUMIF(Grid_BD!$B:$B,$A276,Grid_BD!$W:$W)/($AA276+SUMIF(Grid_BD!$B:$B,$A276,Grid_BD!$W:$W)),"")</f>
        <v/>
      </c>
      <c r="S276" s="240"/>
      <c r="T276" s="245"/>
      <c r="U276" s="246" t="str">
        <f t="shared" si="26"/>
        <v/>
      </c>
      <c r="V276" s="246" t="str">
        <f>IFERROR(_xlfn.XLOOKUP($A276,Input_Raw!$A:$A,Input_Raw!$GL:$GL),"")</f>
        <v/>
      </c>
      <c r="W276" s="247" t="str">
        <f t="shared" si="27"/>
        <v/>
      </c>
      <c r="X276" s="239" t="str">
        <f>IFERROR(_xlfn.XLOOKUP($A276,Input_Raw!$A:$A,Input_Raw!$EN:$EN),"")</f>
        <v/>
      </c>
      <c r="Y276" s="239" t="str">
        <f>IFERROR(_xlfn.XLOOKUP($A276,Input_Raw!$A:$A,Input_Raw!GE:GE),"")</f>
        <v/>
      </c>
      <c r="Z276" s="239"/>
      <c r="AA276" s="239" t="str">
        <f>IFERROR(_xlfn.XLOOKUP($A276,Input_Raw!$A:$A,Input_Raw!$GF:$GF),"")</f>
        <v/>
      </c>
      <c r="AB276" s="239" t="str">
        <f>IFERROR(_xlfn.XLOOKUP($A276,Input_Raw!$A:$A,Input_Raw!GG:GG),"")</f>
        <v/>
      </c>
      <c r="AC276" s="248">
        <f>IFERROR(_xlfn.XLOOKUP($D276,'Modelling New'!$D:$D,'Modelling New'!P:P),"")</f>
        <v>5.3000000000000007</v>
      </c>
      <c r="AD276" s="239">
        <f>IFERROR(_xlfn.XLOOKUP($D276,'Modelling New'!$D:$D,'Modelling New'!$T:$T)*1000,"")</f>
        <v>1025609.0024316352</v>
      </c>
      <c r="AE276" s="249">
        <f>IFERROR(_xlfn.XLOOKUP($D276,'Modelling New'!$D:$D,'Modelling New'!$O:$O),"")</f>
        <v>0.81909474088580203</v>
      </c>
      <c r="AF276" s="249">
        <f>IFERROR(_xlfn.XLOOKUP($D276,'Modelling New'!$D:$D,'Modelling New'!W:W),"")</f>
        <v>0.18088342194561463</v>
      </c>
      <c r="AG276" s="249">
        <f>IFERROR(_xlfn.XLOOKUP($D276,'Modelling New'!$D:$D,'Modelling New'!$AE:$AE),"")</f>
        <v>0.995</v>
      </c>
      <c r="AH276" s="249">
        <f>IFERROR(_xlfn.XLOOKUP($D276,'Modelling New'!$D:$D,'Modelling New'!$AF:$AF),"")</f>
        <v>0.995</v>
      </c>
      <c r="AI276" s="240"/>
      <c r="AJ276" s="240"/>
      <c r="AK276" s="240"/>
      <c r="AL276" s="240"/>
      <c r="AM276" s="240"/>
      <c r="AN276" s="250"/>
      <c r="AO276" s="247"/>
      <c r="AP276" s="247"/>
      <c r="AQ276" s="247"/>
      <c r="AR276" s="239">
        <f>_xlfn.XLOOKUP($D276,'Modelling New'!$D:$D,'Modelling New'!$N:$N)</f>
        <v>236.25000000000003</v>
      </c>
      <c r="AS276" s="239" t="str">
        <f t="shared" si="28"/>
        <v/>
      </c>
    </row>
    <row r="277" spans="1:45">
      <c r="A277" s="238">
        <f t="shared" si="29"/>
        <v>46020</v>
      </c>
      <c r="B277" s="239">
        <f>YEAR(Daily_KPI[[#This Row],[Date]])+IF(MONTH(Daily_KPI[[#This Row],[Date]])&gt;=4,1,0)</f>
        <v>2026</v>
      </c>
      <c r="C277" s="240">
        <f>YEAR(Daily_KPI[[#This Row],[Date]])</f>
        <v>2025</v>
      </c>
      <c r="D277" s="241">
        <f>Daily_KPI[[#This Row],[Date]]-DAY(Daily_KPI[[#This Row],[Date]])+1</f>
        <v>45992</v>
      </c>
      <c r="E277" s="240">
        <f t="shared" si="25"/>
        <v>31</v>
      </c>
      <c r="F277" s="242" t="str">
        <f>IFERROR(_xlfn.XLOOKUP($A277,Input_Raw!$A:$A,Input_Raw!$GD:$GD),"")</f>
        <v/>
      </c>
      <c r="G277" s="243" t="str">
        <f>IFERROR(_xlfn.XLOOKUP($A277,Input_Raw!$A:$A,Input_Raw!EQ:EQ),"")</f>
        <v/>
      </c>
      <c r="H277" s="243" t="str">
        <f>IFERROR(_xlfn.XLOOKUP($A277,Input_Raw!$A:$A,Input_Raw!ER:ER),"")</f>
        <v/>
      </c>
      <c r="I277" s="243" t="str">
        <f>IFERROR(_xlfn.XLOOKUP($A277,Input_Raw!$A:$A,Input_Raw!EO:EO),"")</f>
        <v/>
      </c>
      <c r="J277" s="243" t="str">
        <f>IFERROR(_xlfn.XLOOKUP($A277,Input_Raw!$A:$A,Input_Raw!EP:EP),"")</f>
        <v/>
      </c>
      <c r="K277" s="243" t="str">
        <f>IFERROR(_xlfn.XLOOKUP($A277,Input_Raw!$A:$A,Input_Raw!$DR:$DR),"")</f>
        <v/>
      </c>
      <c r="L277" s="243" t="str">
        <f>IFERROR(_xlfn.XLOOKUP($A277,Input_Raw!$A:$A,Input_Raw!$DT:$DT),"")</f>
        <v/>
      </c>
      <c r="M277" s="243" t="str">
        <f>IFERROR(_xlfn.XLOOKUP($A277,Input_Raw!$A:$A,Input_Raw!$DZ:$DZ),"")</f>
        <v/>
      </c>
      <c r="N277" s="243" t="str">
        <f>IFERROR(_xlfn.XLOOKUP($A277,Input_Raw!$A:$A,Input_Raw!$EB:$EB),"")</f>
        <v/>
      </c>
      <c r="O277" s="244" t="str">
        <f>IFERROR(1-SUMIF(Plant_BD!$B:$B,$A277,Plant_BD!$AL:$AL)/($AA277+SUMIF(Plant_BD!$B:$B,$A277,Plant_BD!$AL:$AL)),"")</f>
        <v/>
      </c>
      <c r="P277" s="244"/>
      <c r="Q277" s="245"/>
      <c r="R277" s="244" t="str">
        <f>IFERROR(1-SUMIF(Grid_BD!$B:$B,$A277,Grid_BD!$W:$W)/($AA277+SUMIF(Grid_BD!$B:$B,$A277,Grid_BD!$W:$W)),"")</f>
        <v/>
      </c>
      <c r="S277" s="240"/>
      <c r="T277" s="245"/>
      <c r="U277" s="246" t="str">
        <f t="shared" si="26"/>
        <v/>
      </c>
      <c r="V277" s="246" t="str">
        <f>IFERROR(_xlfn.XLOOKUP($A277,Input_Raw!$A:$A,Input_Raw!$GL:$GL),"")</f>
        <v/>
      </c>
      <c r="W277" s="247" t="str">
        <f t="shared" si="27"/>
        <v/>
      </c>
      <c r="X277" s="239" t="str">
        <f>IFERROR(_xlfn.XLOOKUP($A277,Input_Raw!$A:$A,Input_Raw!$EN:$EN),"")</f>
        <v/>
      </c>
      <c r="Y277" s="239" t="str">
        <f>IFERROR(_xlfn.XLOOKUP($A277,Input_Raw!$A:$A,Input_Raw!GE:GE),"")</f>
        <v/>
      </c>
      <c r="Z277" s="239"/>
      <c r="AA277" s="239" t="str">
        <f>IFERROR(_xlfn.XLOOKUP($A277,Input_Raw!$A:$A,Input_Raw!$GF:$GF),"")</f>
        <v/>
      </c>
      <c r="AB277" s="239" t="str">
        <f>IFERROR(_xlfn.XLOOKUP($A277,Input_Raw!$A:$A,Input_Raw!GG:GG),"")</f>
        <v/>
      </c>
      <c r="AC277" s="248">
        <f>IFERROR(_xlfn.XLOOKUP($D277,'Modelling New'!$D:$D,'Modelling New'!P:P),"")</f>
        <v>5.3000000000000007</v>
      </c>
      <c r="AD277" s="239">
        <f>IFERROR(_xlfn.XLOOKUP($D277,'Modelling New'!$D:$D,'Modelling New'!$T:$T)*1000,"")</f>
        <v>1025609.0024316352</v>
      </c>
      <c r="AE277" s="249">
        <f>IFERROR(_xlfn.XLOOKUP($D277,'Modelling New'!$D:$D,'Modelling New'!$O:$O),"")</f>
        <v>0.81909474088580203</v>
      </c>
      <c r="AF277" s="249">
        <f>IFERROR(_xlfn.XLOOKUP($D277,'Modelling New'!$D:$D,'Modelling New'!W:W),"")</f>
        <v>0.18088342194561463</v>
      </c>
      <c r="AG277" s="249">
        <f>IFERROR(_xlfn.XLOOKUP($D277,'Modelling New'!$D:$D,'Modelling New'!$AE:$AE),"")</f>
        <v>0.995</v>
      </c>
      <c r="AH277" s="249">
        <f>IFERROR(_xlfn.XLOOKUP($D277,'Modelling New'!$D:$D,'Modelling New'!$AF:$AF),"")</f>
        <v>0.995</v>
      </c>
      <c r="AI277" s="240"/>
      <c r="AJ277" s="240"/>
      <c r="AK277" s="240"/>
      <c r="AL277" s="240"/>
      <c r="AM277" s="240"/>
      <c r="AN277" s="250"/>
      <c r="AO277" s="247"/>
      <c r="AP277" s="247"/>
      <c r="AQ277" s="247"/>
      <c r="AR277" s="239">
        <f>_xlfn.XLOOKUP($D277,'Modelling New'!$D:$D,'Modelling New'!$N:$N)</f>
        <v>236.25000000000003</v>
      </c>
      <c r="AS277" s="239" t="str">
        <f t="shared" si="28"/>
        <v/>
      </c>
    </row>
    <row r="278" spans="1:45">
      <c r="A278" s="238">
        <f t="shared" si="29"/>
        <v>46021</v>
      </c>
      <c r="B278" s="239">
        <f>YEAR(Daily_KPI[[#This Row],[Date]])+IF(MONTH(Daily_KPI[[#This Row],[Date]])&gt;=4,1,0)</f>
        <v>2026</v>
      </c>
      <c r="C278" s="240">
        <f>YEAR(Daily_KPI[[#This Row],[Date]])</f>
        <v>2025</v>
      </c>
      <c r="D278" s="241">
        <f>Daily_KPI[[#This Row],[Date]]-DAY(Daily_KPI[[#This Row],[Date]])+1</f>
        <v>45992</v>
      </c>
      <c r="E278" s="240">
        <f t="shared" si="25"/>
        <v>31</v>
      </c>
      <c r="F278" s="242" t="str">
        <f>IFERROR(_xlfn.XLOOKUP($A278,Input_Raw!$A:$A,Input_Raw!$GD:$GD),"")</f>
        <v/>
      </c>
      <c r="G278" s="243" t="str">
        <f>IFERROR(_xlfn.XLOOKUP($A278,Input_Raw!$A:$A,Input_Raw!EQ:EQ),"")</f>
        <v/>
      </c>
      <c r="H278" s="243" t="str">
        <f>IFERROR(_xlfn.XLOOKUP($A278,Input_Raw!$A:$A,Input_Raw!ER:ER),"")</f>
        <v/>
      </c>
      <c r="I278" s="243" t="str">
        <f>IFERROR(_xlfn.XLOOKUP($A278,Input_Raw!$A:$A,Input_Raw!EO:EO),"")</f>
        <v/>
      </c>
      <c r="J278" s="243" t="str">
        <f>IFERROR(_xlfn.XLOOKUP($A278,Input_Raw!$A:$A,Input_Raw!EP:EP),"")</f>
        <v/>
      </c>
      <c r="K278" s="243" t="str">
        <f>IFERROR(_xlfn.XLOOKUP($A278,Input_Raw!$A:$A,Input_Raw!$DR:$DR),"")</f>
        <v/>
      </c>
      <c r="L278" s="243" t="str">
        <f>IFERROR(_xlfn.XLOOKUP($A278,Input_Raw!$A:$A,Input_Raw!$DT:$DT),"")</f>
        <v/>
      </c>
      <c r="M278" s="243" t="str">
        <f>IFERROR(_xlfn.XLOOKUP($A278,Input_Raw!$A:$A,Input_Raw!$DZ:$DZ),"")</f>
        <v/>
      </c>
      <c r="N278" s="243" t="str">
        <f>IFERROR(_xlfn.XLOOKUP($A278,Input_Raw!$A:$A,Input_Raw!$EB:$EB),"")</f>
        <v/>
      </c>
      <c r="O278" s="244" t="str">
        <f>IFERROR(1-SUMIF(Plant_BD!$B:$B,$A278,Plant_BD!$AL:$AL)/($AA278+SUMIF(Plant_BD!$B:$B,$A278,Plant_BD!$AL:$AL)),"")</f>
        <v/>
      </c>
      <c r="P278" s="244"/>
      <c r="Q278" s="245"/>
      <c r="R278" s="244" t="str">
        <f>IFERROR(1-SUMIF(Grid_BD!$B:$B,$A278,Grid_BD!$W:$W)/($AA278+SUMIF(Grid_BD!$B:$B,$A278,Grid_BD!$W:$W)),"")</f>
        <v/>
      </c>
      <c r="S278" s="240"/>
      <c r="T278" s="245"/>
      <c r="U278" s="246" t="str">
        <f t="shared" si="26"/>
        <v/>
      </c>
      <c r="V278" s="246" t="str">
        <f>IFERROR(_xlfn.XLOOKUP($A278,Input_Raw!$A:$A,Input_Raw!$GL:$GL),"")</f>
        <v/>
      </c>
      <c r="W278" s="247" t="str">
        <f t="shared" si="27"/>
        <v/>
      </c>
      <c r="X278" s="239" t="str">
        <f>IFERROR(_xlfn.XLOOKUP($A278,Input_Raw!$A:$A,Input_Raw!$EN:$EN),"")</f>
        <v/>
      </c>
      <c r="Y278" s="239" t="str">
        <f>IFERROR(_xlfn.XLOOKUP($A278,Input_Raw!$A:$A,Input_Raw!GE:GE),"")</f>
        <v/>
      </c>
      <c r="Z278" s="239"/>
      <c r="AA278" s="239" t="str">
        <f>IFERROR(_xlfn.XLOOKUP($A278,Input_Raw!$A:$A,Input_Raw!$GF:$GF),"")</f>
        <v/>
      </c>
      <c r="AB278" s="239" t="str">
        <f>IFERROR(_xlfn.XLOOKUP($A278,Input_Raw!$A:$A,Input_Raw!GG:GG),"")</f>
        <v/>
      </c>
      <c r="AC278" s="248">
        <f>IFERROR(_xlfn.XLOOKUP($D278,'Modelling New'!$D:$D,'Modelling New'!P:P),"")</f>
        <v>5.3000000000000007</v>
      </c>
      <c r="AD278" s="239">
        <f>IFERROR(_xlfn.XLOOKUP($D278,'Modelling New'!$D:$D,'Modelling New'!$T:$T)*1000,"")</f>
        <v>1025609.0024316352</v>
      </c>
      <c r="AE278" s="249">
        <f>IFERROR(_xlfn.XLOOKUP($D278,'Modelling New'!$D:$D,'Modelling New'!$O:$O),"")</f>
        <v>0.81909474088580203</v>
      </c>
      <c r="AF278" s="249">
        <f>IFERROR(_xlfn.XLOOKUP($D278,'Modelling New'!$D:$D,'Modelling New'!W:W),"")</f>
        <v>0.18088342194561463</v>
      </c>
      <c r="AG278" s="249">
        <f>IFERROR(_xlfn.XLOOKUP($D278,'Modelling New'!$D:$D,'Modelling New'!$AE:$AE),"")</f>
        <v>0.995</v>
      </c>
      <c r="AH278" s="249">
        <f>IFERROR(_xlfn.XLOOKUP($D278,'Modelling New'!$D:$D,'Modelling New'!$AF:$AF),"")</f>
        <v>0.995</v>
      </c>
      <c r="AI278" s="240"/>
      <c r="AJ278" s="240"/>
      <c r="AK278" s="240"/>
      <c r="AL278" s="240"/>
      <c r="AM278" s="240"/>
      <c r="AN278" s="250"/>
      <c r="AO278" s="247"/>
      <c r="AP278" s="247"/>
      <c r="AQ278" s="247"/>
      <c r="AR278" s="239">
        <f>_xlfn.XLOOKUP($D278,'Modelling New'!$D:$D,'Modelling New'!$N:$N)</f>
        <v>236.25000000000003</v>
      </c>
      <c r="AS278" s="239" t="str">
        <f t="shared" si="28"/>
        <v/>
      </c>
    </row>
    <row r="279" spans="1:45">
      <c r="A279" s="238">
        <f t="shared" si="29"/>
        <v>46022</v>
      </c>
      <c r="B279" s="239">
        <f>YEAR(Daily_KPI[[#This Row],[Date]])+IF(MONTH(Daily_KPI[[#This Row],[Date]])&gt;=4,1,0)</f>
        <v>2026</v>
      </c>
      <c r="C279" s="240">
        <f>YEAR(Daily_KPI[[#This Row],[Date]])</f>
        <v>2025</v>
      </c>
      <c r="D279" s="241">
        <f>Daily_KPI[[#This Row],[Date]]-DAY(Daily_KPI[[#This Row],[Date]])+1</f>
        <v>45992</v>
      </c>
      <c r="E279" s="240">
        <f t="shared" si="25"/>
        <v>31</v>
      </c>
      <c r="F279" s="242" t="str">
        <f>IFERROR(_xlfn.XLOOKUP($A279,Input_Raw!$A:$A,Input_Raw!$GD:$GD),"")</f>
        <v/>
      </c>
      <c r="G279" s="243" t="str">
        <f>IFERROR(_xlfn.XLOOKUP($A279,Input_Raw!$A:$A,Input_Raw!EQ:EQ),"")</f>
        <v/>
      </c>
      <c r="H279" s="243" t="str">
        <f>IFERROR(_xlfn.XLOOKUP($A279,Input_Raw!$A:$A,Input_Raw!ER:ER),"")</f>
        <v/>
      </c>
      <c r="I279" s="243" t="str">
        <f>IFERROR(_xlfn.XLOOKUP($A279,Input_Raw!$A:$A,Input_Raw!EO:EO),"")</f>
        <v/>
      </c>
      <c r="J279" s="243" t="str">
        <f>IFERROR(_xlfn.XLOOKUP($A279,Input_Raw!$A:$A,Input_Raw!EP:EP),"")</f>
        <v/>
      </c>
      <c r="K279" s="243" t="str">
        <f>IFERROR(_xlfn.XLOOKUP($A279,Input_Raw!$A:$A,Input_Raw!$DR:$DR),"")</f>
        <v/>
      </c>
      <c r="L279" s="243" t="str">
        <f>IFERROR(_xlfn.XLOOKUP($A279,Input_Raw!$A:$A,Input_Raw!$DT:$DT),"")</f>
        <v/>
      </c>
      <c r="M279" s="243" t="str">
        <f>IFERROR(_xlfn.XLOOKUP($A279,Input_Raw!$A:$A,Input_Raw!$DZ:$DZ),"")</f>
        <v/>
      </c>
      <c r="N279" s="243" t="str">
        <f>IFERROR(_xlfn.XLOOKUP($A279,Input_Raw!$A:$A,Input_Raw!$EB:$EB),"")</f>
        <v/>
      </c>
      <c r="O279" s="244" t="str">
        <f>IFERROR(1-SUMIF(Plant_BD!$B:$B,$A279,Plant_BD!$AL:$AL)/($AA279+SUMIF(Plant_BD!$B:$B,$A279,Plant_BD!$AL:$AL)),"")</f>
        <v/>
      </c>
      <c r="P279" s="244"/>
      <c r="Q279" s="245"/>
      <c r="R279" s="244" t="str">
        <f>IFERROR(1-SUMIF(Grid_BD!$B:$B,$A279,Grid_BD!$W:$W)/($AA279+SUMIF(Grid_BD!$B:$B,$A279,Grid_BD!$W:$W)),"")</f>
        <v/>
      </c>
      <c r="S279" s="240"/>
      <c r="T279" s="245"/>
      <c r="U279" s="246" t="str">
        <f t="shared" si="26"/>
        <v/>
      </c>
      <c r="V279" s="246" t="str">
        <f>IFERROR(_xlfn.XLOOKUP($A279,Input_Raw!$A:$A,Input_Raw!$GL:$GL),"")</f>
        <v/>
      </c>
      <c r="W279" s="247" t="str">
        <f t="shared" si="27"/>
        <v/>
      </c>
      <c r="X279" s="239" t="str">
        <f>IFERROR(_xlfn.XLOOKUP($A279,Input_Raw!$A:$A,Input_Raw!$EN:$EN),"")</f>
        <v/>
      </c>
      <c r="Y279" s="239" t="str">
        <f>IFERROR(_xlfn.XLOOKUP($A279,Input_Raw!$A:$A,Input_Raw!GE:GE),"")</f>
        <v/>
      </c>
      <c r="Z279" s="239"/>
      <c r="AA279" s="239" t="str">
        <f>IFERROR(_xlfn.XLOOKUP($A279,Input_Raw!$A:$A,Input_Raw!$GF:$GF),"")</f>
        <v/>
      </c>
      <c r="AB279" s="239" t="str">
        <f>IFERROR(_xlfn.XLOOKUP($A279,Input_Raw!$A:$A,Input_Raw!GG:GG),"")</f>
        <v/>
      </c>
      <c r="AC279" s="248">
        <f>IFERROR(_xlfn.XLOOKUP($D279,'Modelling New'!$D:$D,'Modelling New'!P:P),"")</f>
        <v>5.3000000000000007</v>
      </c>
      <c r="AD279" s="239">
        <f>IFERROR(_xlfn.XLOOKUP($D279,'Modelling New'!$D:$D,'Modelling New'!$T:$T)*1000,"")</f>
        <v>1025609.0024316352</v>
      </c>
      <c r="AE279" s="249">
        <f>IFERROR(_xlfn.XLOOKUP($D279,'Modelling New'!$D:$D,'Modelling New'!$O:$O),"")</f>
        <v>0.81909474088580203</v>
      </c>
      <c r="AF279" s="249">
        <f>IFERROR(_xlfn.XLOOKUP($D279,'Modelling New'!$D:$D,'Modelling New'!W:W),"")</f>
        <v>0.18088342194561463</v>
      </c>
      <c r="AG279" s="249">
        <f>IFERROR(_xlfn.XLOOKUP($D279,'Modelling New'!$D:$D,'Modelling New'!$AE:$AE),"")</f>
        <v>0.995</v>
      </c>
      <c r="AH279" s="249">
        <f>IFERROR(_xlfn.XLOOKUP($D279,'Modelling New'!$D:$D,'Modelling New'!$AF:$AF),"")</f>
        <v>0.995</v>
      </c>
      <c r="AI279" s="240"/>
      <c r="AJ279" s="240"/>
      <c r="AK279" s="240"/>
      <c r="AL279" s="240"/>
      <c r="AM279" s="240"/>
      <c r="AN279" s="250"/>
      <c r="AO279" s="247"/>
      <c r="AP279" s="247"/>
      <c r="AQ279" s="247"/>
      <c r="AR279" s="239">
        <f>_xlfn.XLOOKUP($D279,'Modelling New'!$D:$D,'Modelling New'!$N:$N)</f>
        <v>236.25000000000003</v>
      </c>
      <c r="AS279" s="239" t="str">
        <f t="shared" si="28"/>
        <v/>
      </c>
    </row>
    <row r="280" spans="1:45">
      <c r="A280" s="238">
        <f t="shared" si="29"/>
        <v>46023</v>
      </c>
      <c r="B280" s="239">
        <f>YEAR(Daily_KPI[[#This Row],[Date]])+IF(MONTH(Daily_KPI[[#This Row],[Date]])&gt;=4,1,0)</f>
        <v>2026</v>
      </c>
      <c r="C280" s="240">
        <f>YEAR(Daily_KPI[[#This Row],[Date]])</f>
        <v>2026</v>
      </c>
      <c r="D280" s="241">
        <f>Daily_KPI[[#This Row],[Date]]-DAY(Daily_KPI[[#This Row],[Date]])+1</f>
        <v>46023</v>
      </c>
      <c r="E280" s="240">
        <f t="shared" si="25"/>
        <v>31</v>
      </c>
      <c r="F280" s="242" t="str">
        <f>IFERROR(_xlfn.XLOOKUP($A280,Input_Raw!$A:$A,Input_Raw!$GD:$GD),"")</f>
        <v/>
      </c>
      <c r="G280" s="243" t="str">
        <f>IFERROR(_xlfn.XLOOKUP($A280,Input_Raw!$A:$A,Input_Raw!EQ:EQ),"")</f>
        <v/>
      </c>
      <c r="H280" s="243" t="str">
        <f>IFERROR(_xlfn.XLOOKUP($A280,Input_Raw!$A:$A,Input_Raw!ER:ER),"")</f>
        <v/>
      </c>
      <c r="I280" s="243" t="str">
        <f>IFERROR(_xlfn.XLOOKUP($A280,Input_Raw!$A:$A,Input_Raw!EO:EO),"")</f>
        <v/>
      </c>
      <c r="J280" s="243" t="str">
        <f>IFERROR(_xlfn.XLOOKUP($A280,Input_Raw!$A:$A,Input_Raw!EP:EP),"")</f>
        <v/>
      </c>
      <c r="K280" s="243" t="str">
        <f>IFERROR(_xlfn.XLOOKUP($A280,Input_Raw!$A:$A,Input_Raw!$DR:$DR),"")</f>
        <v/>
      </c>
      <c r="L280" s="243" t="str">
        <f>IFERROR(_xlfn.XLOOKUP($A280,Input_Raw!$A:$A,Input_Raw!$DT:$DT),"")</f>
        <v/>
      </c>
      <c r="M280" s="243" t="str">
        <f>IFERROR(_xlfn.XLOOKUP($A280,Input_Raw!$A:$A,Input_Raw!$DZ:$DZ),"")</f>
        <v/>
      </c>
      <c r="N280" s="243" t="str">
        <f>IFERROR(_xlfn.XLOOKUP($A280,Input_Raw!$A:$A,Input_Raw!$EB:$EB),"")</f>
        <v/>
      </c>
      <c r="O280" s="244" t="str">
        <f>IFERROR(1-SUMIF(Plant_BD!$B:$B,$A280,Plant_BD!$AL:$AL)/($AA280+SUMIF(Plant_BD!$B:$B,$A280,Plant_BD!$AL:$AL)),"")</f>
        <v/>
      </c>
      <c r="P280" s="244"/>
      <c r="Q280" s="245"/>
      <c r="R280" s="244" t="str">
        <f>IFERROR(1-SUMIF(Grid_BD!$B:$B,$A280,Grid_BD!$W:$W)/($AA280+SUMIF(Grid_BD!$B:$B,$A280,Grid_BD!$W:$W)),"")</f>
        <v/>
      </c>
      <c r="S280" s="240"/>
      <c r="T280" s="245"/>
      <c r="U280" s="246" t="str">
        <f t="shared" si="26"/>
        <v/>
      </c>
      <c r="V280" s="246" t="str">
        <f>IFERROR(_xlfn.XLOOKUP($A280,Input_Raw!$A:$A,Input_Raw!$GL:$GL),"")</f>
        <v/>
      </c>
      <c r="W280" s="247" t="str">
        <f t="shared" si="27"/>
        <v/>
      </c>
      <c r="X280" s="239" t="str">
        <f>IFERROR(_xlfn.XLOOKUP($A280,Input_Raw!$A:$A,Input_Raw!$EN:$EN),"")</f>
        <v/>
      </c>
      <c r="Y280" s="239" t="str">
        <f>IFERROR(_xlfn.XLOOKUP($A280,Input_Raw!$A:$A,Input_Raw!GE:GE),"")</f>
        <v/>
      </c>
      <c r="Z280" s="239"/>
      <c r="AA280" s="239" t="str">
        <f>IFERROR(_xlfn.XLOOKUP($A280,Input_Raw!$A:$A,Input_Raw!$GF:$GF),"")</f>
        <v/>
      </c>
      <c r="AB280" s="239" t="str">
        <f>IFERROR(_xlfn.XLOOKUP($A280,Input_Raw!$A:$A,Input_Raw!GG:GG),"")</f>
        <v/>
      </c>
      <c r="AC280" s="248">
        <f>IFERROR(_xlfn.XLOOKUP($D280,'Modelling New'!$D:$D,'Modelling New'!P:P),"")</f>
        <v>6.0064516129032253</v>
      </c>
      <c r="AD280" s="239">
        <f>IFERROR(_xlfn.XLOOKUP($D280,'Modelling New'!$D:$D,'Modelling New'!$T:$T)*1000,"")</f>
        <v>1166010.4867708029</v>
      </c>
      <c r="AE280" s="249">
        <f>IFERROR(_xlfn.XLOOKUP($D280,'Modelling New'!$D:$D,'Modelling New'!$O:$O),"")</f>
        <v>0.82169880687875907</v>
      </c>
      <c r="AF280" s="249">
        <f>IFERROR(_xlfn.XLOOKUP($D280,'Modelling New'!$D:$D,'Modelling New'!W:W),"")</f>
        <v>0.20564558849573239</v>
      </c>
      <c r="AG280" s="249">
        <f>IFERROR(_xlfn.XLOOKUP($D280,'Modelling New'!$D:$D,'Modelling New'!$AE:$AE),"")</f>
        <v>0.995</v>
      </c>
      <c r="AH280" s="249">
        <f>IFERROR(_xlfn.XLOOKUP($D280,'Modelling New'!$D:$D,'Modelling New'!$AF:$AF),"")</f>
        <v>0.995</v>
      </c>
      <c r="AI280" s="240"/>
      <c r="AJ280" s="240"/>
      <c r="AK280" s="240"/>
      <c r="AL280" s="240"/>
      <c r="AM280" s="240"/>
      <c r="AN280" s="250"/>
      <c r="AO280" s="247"/>
      <c r="AP280" s="247"/>
      <c r="AQ280" s="247"/>
      <c r="AR280" s="239">
        <f>_xlfn.XLOOKUP($D280,'Modelling New'!$D:$D,'Modelling New'!$N:$N)</f>
        <v>236.25000000000003</v>
      </c>
      <c r="AS280" s="239" t="str">
        <f t="shared" si="28"/>
        <v/>
      </c>
    </row>
    <row r="281" spans="1:45">
      <c r="A281" s="238">
        <f t="shared" si="29"/>
        <v>46024</v>
      </c>
      <c r="B281" s="239">
        <f>YEAR(Daily_KPI[[#This Row],[Date]])+IF(MONTH(Daily_KPI[[#This Row],[Date]])&gt;=4,1,0)</f>
        <v>2026</v>
      </c>
      <c r="C281" s="240">
        <f>YEAR(Daily_KPI[[#This Row],[Date]])</f>
        <v>2026</v>
      </c>
      <c r="D281" s="241">
        <f>Daily_KPI[[#This Row],[Date]]-DAY(Daily_KPI[[#This Row],[Date]])+1</f>
        <v>46023</v>
      </c>
      <c r="E281" s="240">
        <f t="shared" si="25"/>
        <v>31</v>
      </c>
      <c r="F281" s="242" t="str">
        <f>IFERROR(_xlfn.XLOOKUP($A281,Input_Raw!$A:$A,Input_Raw!$GD:$GD),"")</f>
        <v/>
      </c>
      <c r="G281" s="243" t="str">
        <f>IFERROR(_xlfn.XLOOKUP($A281,Input_Raw!$A:$A,Input_Raw!EQ:EQ),"")</f>
        <v/>
      </c>
      <c r="H281" s="243" t="str">
        <f>IFERROR(_xlfn.XLOOKUP($A281,Input_Raw!$A:$A,Input_Raw!ER:ER),"")</f>
        <v/>
      </c>
      <c r="I281" s="243" t="str">
        <f>IFERROR(_xlfn.XLOOKUP($A281,Input_Raw!$A:$A,Input_Raw!EO:EO),"")</f>
        <v/>
      </c>
      <c r="J281" s="243" t="str">
        <f>IFERROR(_xlfn.XLOOKUP($A281,Input_Raw!$A:$A,Input_Raw!EP:EP),"")</f>
        <v/>
      </c>
      <c r="K281" s="243" t="str">
        <f>IFERROR(_xlfn.XLOOKUP($A281,Input_Raw!$A:$A,Input_Raw!$DR:$DR),"")</f>
        <v/>
      </c>
      <c r="L281" s="243" t="str">
        <f>IFERROR(_xlfn.XLOOKUP($A281,Input_Raw!$A:$A,Input_Raw!$DT:$DT),"")</f>
        <v/>
      </c>
      <c r="M281" s="243" t="str">
        <f>IFERROR(_xlfn.XLOOKUP($A281,Input_Raw!$A:$A,Input_Raw!$DZ:$DZ),"")</f>
        <v/>
      </c>
      <c r="N281" s="243" t="str">
        <f>IFERROR(_xlfn.XLOOKUP($A281,Input_Raw!$A:$A,Input_Raw!$EB:$EB),"")</f>
        <v/>
      </c>
      <c r="O281" s="244" t="str">
        <f>IFERROR(1-SUMIF(Plant_BD!$B:$B,$A281,Plant_BD!$AL:$AL)/($AA281+SUMIF(Plant_BD!$B:$B,$A281,Plant_BD!$AL:$AL)),"")</f>
        <v/>
      </c>
      <c r="P281" s="244"/>
      <c r="Q281" s="245"/>
      <c r="R281" s="244" t="str">
        <f>IFERROR(1-SUMIF(Grid_BD!$B:$B,$A281,Grid_BD!$W:$W)/($AA281+SUMIF(Grid_BD!$B:$B,$A281,Grid_BD!$W:$W)),"")</f>
        <v/>
      </c>
      <c r="S281" s="240"/>
      <c r="T281" s="245"/>
      <c r="U281" s="246" t="str">
        <f t="shared" si="26"/>
        <v/>
      </c>
      <c r="V281" s="246" t="str">
        <f>IFERROR(_xlfn.XLOOKUP($A281,Input_Raw!$A:$A,Input_Raw!$GL:$GL),"")</f>
        <v/>
      </c>
      <c r="W281" s="247" t="str">
        <f t="shared" si="27"/>
        <v/>
      </c>
      <c r="X281" s="239" t="str">
        <f>IFERROR(_xlfn.XLOOKUP($A281,Input_Raw!$A:$A,Input_Raw!$EN:$EN),"")</f>
        <v/>
      </c>
      <c r="Y281" s="239" t="str">
        <f>IFERROR(_xlfn.XLOOKUP($A281,Input_Raw!$A:$A,Input_Raw!GE:GE),"")</f>
        <v/>
      </c>
      <c r="Z281" s="239"/>
      <c r="AA281" s="239" t="str">
        <f>IFERROR(_xlfn.XLOOKUP($A281,Input_Raw!$A:$A,Input_Raw!$GF:$GF),"")</f>
        <v/>
      </c>
      <c r="AB281" s="239" t="str">
        <f>IFERROR(_xlfn.XLOOKUP($A281,Input_Raw!$A:$A,Input_Raw!GG:GG),"")</f>
        <v/>
      </c>
      <c r="AC281" s="248">
        <f>IFERROR(_xlfn.XLOOKUP($D281,'Modelling New'!$D:$D,'Modelling New'!P:P),"")</f>
        <v>6.0064516129032253</v>
      </c>
      <c r="AD281" s="239">
        <f>IFERROR(_xlfn.XLOOKUP($D281,'Modelling New'!$D:$D,'Modelling New'!$T:$T)*1000,"")</f>
        <v>1166010.4867708029</v>
      </c>
      <c r="AE281" s="249">
        <f>IFERROR(_xlfn.XLOOKUP($D281,'Modelling New'!$D:$D,'Modelling New'!$O:$O),"")</f>
        <v>0.82169880687875907</v>
      </c>
      <c r="AF281" s="249">
        <f>IFERROR(_xlfn.XLOOKUP($D281,'Modelling New'!$D:$D,'Modelling New'!W:W),"")</f>
        <v>0.20564558849573239</v>
      </c>
      <c r="AG281" s="249">
        <f>IFERROR(_xlfn.XLOOKUP($D281,'Modelling New'!$D:$D,'Modelling New'!$AE:$AE),"")</f>
        <v>0.995</v>
      </c>
      <c r="AH281" s="249">
        <f>IFERROR(_xlfn.XLOOKUP($D281,'Modelling New'!$D:$D,'Modelling New'!$AF:$AF),"")</f>
        <v>0.995</v>
      </c>
      <c r="AI281" s="240"/>
      <c r="AJ281" s="240"/>
      <c r="AK281" s="240"/>
      <c r="AL281" s="240"/>
      <c r="AM281" s="240"/>
      <c r="AN281" s="250"/>
      <c r="AO281" s="247"/>
      <c r="AP281" s="247"/>
      <c r="AQ281" s="247"/>
      <c r="AR281" s="239">
        <f>_xlfn.XLOOKUP($D281,'Modelling New'!$D:$D,'Modelling New'!$N:$N)</f>
        <v>236.25000000000003</v>
      </c>
      <c r="AS281" s="239" t="str">
        <f t="shared" si="28"/>
        <v/>
      </c>
    </row>
    <row r="282" spans="1:45">
      <c r="A282" s="238">
        <f t="shared" si="29"/>
        <v>46025</v>
      </c>
      <c r="B282" s="239">
        <f>YEAR(Daily_KPI[[#This Row],[Date]])+IF(MONTH(Daily_KPI[[#This Row],[Date]])&gt;=4,1,0)</f>
        <v>2026</v>
      </c>
      <c r="C282" s="240">
        <f>YEAR(Daily_KPI[[#This Row],[Date]])</f>
        <v>2026</v>
      </c>
      <c r="D282" s="241">
        <f>Daily_KPI[[#This Row],[Date]]-DAY(Daily_KPI[[#This Row],[Date]])+1</f>
        <v>46023</v>
      </c>
      <c r="E282" s="240">
        <f t="shared" si="25"/>
        <v>31</v>
      </c>
      <c r="F282" s="242" t="str">
        <f>IFERROR(_xlfn.XLOOKUP($A282,Input_Raw!$A:$A,Input_Raw!$GD:$GD),"")</f>
        <v/>
      </c>
      <c r="G282" s="243" t="str">
        <f>IFERROR(_xlfn.XLOOKUP($A282,Input_Raw!$A:$A,Input_Raw!EQ:EQ),"")</f>
        <v/>
      </c>
      <c r="H282" s="243" t="str">
        <f>IFERROR(_xlfn.XLOOKUP($A282,Input_Raw!$A:$A,Input_Raw!ER:ER),"")</f>
        <v/>
      </c>
      <c r="I282" s="243" t="str">
        <f>IFERROR(_xlfn.XLOOKUP($A282,Input_Raw!$A:$A,Input_Raw!EO:EO),"")</f>
        <v/>
      </c>
      <c r="J282" s="243" t="str">
        <f>IFERROR(_xlfn.XLOOKUP($A282,Input_Raw!$A:$A,Input_Raw!EP:EP),"")</f>
        <v/>
      </c>
      <c r="K282" s="243" t="str">
        <f>IFERROR(_xlfn.XLOOKUP($A282,Input_Raw!$A:$A,Input_Raw!$DR:$DR),"")</f>
        <v/>
      </c>
      <c r="L282" s="243" t="str">
        <f>IFERROR(_xlfn.XLOOKUP($A282,Input_Raw!$A:$A,Input_Raw!$DT:$DT),"")</f>
        <v/>
      </c>
      <c r="M282" s="243" t="str">
        <f>IFERROR(_xlfn.XLOOKUP($A282,Input_Raw!$A:$A,Input_Raw!$DZ:$DZ),"")</f>
        <v/>
      </c>
      <c r="N282" s="243" t="str">
        <f>IFERROR(_xlfn.XLOOKUP($A282,Input_Raw!$A:$A,Input_Raw!$EB:$EB),"")</f>
        <v/>
      </c>
      <c r="O282" s="244" t="str">
        <f>IFERROR(1-SUMIF(Plant_BD!$B:$B,$A282,Plant_BD!$AL:$AL)/($AA282+SUMIF(Plant_BD!$B:$B,$A282,Plant_BD!$AL:$AL)),"")</f>
        <v/>
      </c>
      <c r="P282" s="244"/>
      <c r="Q282" s="245"/>
      <c r="R282" s="244" t="str">
        <f>IFERROR(1-SUMIF(Grid_BD!$B:$B,$A282,Grid_BD!$W:$W)/($AA282+SUMIF(Grid_BD!$B:$B,$A282,Grid_BD!$W:$W)),"")</f>
        <v/>
      </c>
      <c r="S282" s="240"/>
      <c r="T282" s="245"/>
      <c r="U282" s="246" t="str">
        <f t="shared" si="26"/>
        <v/>
      </c>
      <c r="V282" s="246" t="str">
        <f>IFERROR(_xlfn.XLOOKUP($A282,Input_Raw!$A:$A,Input_Raw!$GL:$GL),"")</f>
        <v/>
      </c>
      <c r="W282" s="247" t="str">
        <f t="shared" si="27"/>
        <v/>
      </c>
      <c r="X282" s="239" t="str">
        <f>IFERROR(_xlfn.XLOOKUP($A282,Input_Raw!$A:$A,Input_Raw!$EN:$EN),"")</f>
        <v/>
      </c>
      <c r="Y282" s="239" t="str">
        <f>IFERROR(_xlfn.XLOOKUP($A282,Input_Raw!$A:$A,Input_Raw!GE:GE),"")</f>
        <v/>
      </c>
      <c r="Z282" s="239"/>
      <c r="AA282" s="239" t="str">
        <f>IFERROR(_xlfn.XLOOKUP($A282,Input_Raw!$A:$A,Input_Raw!$GF:$GF),"")</f>
        <v/>
      </c>
      <c r="AB282" s="239" t="str">
        <f>IFERROR(_xlfn.XLOOKUP($A282,Input_Raw!$A:$A,Input_Raw!GG:GG),"")</f>
        <v/>
      </c>
      <c r="AC282" s="248">
        <f>IFERROR(_xlfn.XLOOKUP($D282,'Modelling New'!$D:$D,'Modelling New'!P:P),"")</f>
        <v>6.0064516129032253</v>
      </c>
      <c r="AD282" s="239">
        <f>IFERROR(_xlfn.XLOOKUP($D282,'Modelling New'!$D:$D,'Modelling New'!$T:$T)*1000,"")</f>
        <v>1166010.4867708029</v>
      </c>
      <c r="AE282" s="249">
        <f>IFERROR(_xlfn.XLOOKUP($D282,'Modelling New'!$D:$D,'Modelling New'!$O:$O),"")</f>
        <v>0.82169880687875907</v>
      </c>
      <c r="AF282" s="249">
        <f>IFERROR(_xlfn.XLOOKUP($D282,'Modelling New'!$D:$D,'Modelling New'!W:W),"")</f>
        <v>0.20564558849573239</v>
      </c>
      <c r="AG282" s="249">
        <f>IFERROR(_xlfn.XLOOKUP($D282,'Modelling New'!$D:$D,'Modelling New'!$AE:$AE),"")</f>
        <v>0.995</v>
      </c>
      <c r="AH282" s="249">
        <f>IFERROR(_xlfn.XLOOKUP($D282,'Modelling New'!$D:$D,'Modelling New'!$AF:$AF),"")</f>
        <v>0.995</v>
      </c>
      <c r="AI282" s="240"/>
      <c r="AJ282" s="240"/>
      <c r="AK282" s="240"/>
      <c r="AL282" s="240"/>
      <c r="AM282" s="240"/>
      <c r="AN282" s="250"/>
      <c r="AO282" s="247"/>
      <c r="AP282" s="247"/>
      <c r="AQ282" s="247"/>
      <c r="AR282" s="239">
        <f>_xlfn.XLOOKUP($D282,'Modelling New'!$D:$D,'Modelling New'!$N:$N)</f>
        <v>236.25000000000003</v>
      </c>
      <c r="AS282" s="239" t="str">
        <f t="shared" si="28"/>
        <v/>
      </c>
    </row>
    <row r="283" spans="1:45">
      <c r="A283" s="238">
        <f t="shared" si="29"/>
        <v>46026</v>
      </c>
      <c r="B283" s="239">
        <f>YEAR(Daily_KPI[[#This Row],[Date]])+IF(MONTH(Daily_KPI[[#This Row],[Date]])&gt;=4,1,0)</f>
        <v>2026</v>
      </c>
      <c r="C283" s="240">
        <f>YEAR(Daily_KPI[[#This Row],[Date]])</f>
        <v>2026</v>
      </c>
      <c r="D283" s="241">
        <f>Daily_KPI[[#This Row],[Date]]-DAY(Daily_KPI[[#This Row],[Date]])+1</f>
        <v>46023</v>
      </c>
      <c r="E283" s="240">
        <f t="shared" si="25"/>
        <v>31</v>
      </c>
      <c r="F283" s="242" t="str">
        <f>IFERROR(_xlfn.XLOOKUP($A283,Input_Raw!$A:$A,Input_Raw!$GD:$GD),"")</f>
        <v/>
      </c>
      <c r="G283" s="243" t="str">
        <f>IFERROR(_xlfn.XLOOKUP($A283,Input_Raw!$A:$A,Input_Raw!EQ:EQ),"")</f>
        <v/>
      </c>
      <c r="H283" s="243" t="str">
        <f>IFERROR(_xlfn.XLOOKUP($A283,Input_Raw!$A:$A,Input_Raw!ER:ER),"")</f>
        <v/>
      </c>
      <c r="I283" s="243" t="str">
        <f>IFERROR(_xlfn.XLOOKUP($A283,Input_Raw!$A:$A,Input_Raw!EO:EO),"")</f>
        <v/>
      </c>
      <c r="J283" s="243" t="str">
        <f>IFERROR(_xlfn.XLOOKUP($A283,Input_Raw!$A:$A,Input_Raw!EP:EP),"")</f>
        <v/>
      </c>
      <c r="K283" s="243" t="str">
        <f>IFERROR(_xlfn.XLOOKUP($A283,Input_Raw!$A:$A,Input_Raw!$DR:$DR),"")</f>
        <v/>
      </c>
      <c r="L283" s="243" t="str">
        <f>IFERROR(_xlfn.XLOOKUP($A283,Input_Raw!$A:$A,Input_Raw!$DT:$DT),"")</f>
        <v/>
      </c>
      <c r="M283" s="243" t="str">
        <f>IFERROR(_xlfn.XLOOKUP($A283,Input_Raw!$A:$A,Input_Raw!$DZ:$DZ),"")</f>
        <v/>
      </c>
      <c r="N283" s="243" t="str">
        <f>IFERROR(_xlfn.XLOOKUP($A283,Input_Raw!$A:$A,Input_Raw!$EB:$EB),"")</f>
        <v/>
      </c>
      <c r="O283" s="244" t="str">
        <f>IFERROR(1-SUMIF(Plant_BD!$B:$B,$A283,Plant_BD!$AL:$AL)/($AA283+SUMIF(Plant_BD!$B:$B,$A283,Plant_BD!$AL:$AL)),"")</f>
        <v/>
      </c>
      <c r="P283" s="244"/>
      <c r="Q283" s="245"/>
      <c r="R283" s="244" t="str">
        <f>IFERROR(1-SUMIF(Grid_BD!$B:$B,$A283,Grid_BD!$W:$W)/($AA283+SUMIF(Grid_BD!$B:$B,$A283,Grid_BD!$W:$W)),"")</f>
        <v/>
      </c>
      <c r="S283" s="240"/>
      <c r="T283" s="245"/>
      <c r="U283" s="246" t="str">
        <f t="shared" si="26"/>
        <v/>
      </c>
      <c r="V283" s="246" t="str">
        <f>IFERROR(_xlfn.XLOOKUP($A283,Input_Raw!$A:$A,Input_Raw!$GL:$GL),"")</f>
        <v/>
      </c>
      <c r="W283" s="247" t="str">
        <f t="shared" si="27"/>
        <v/>
      </c>
      <c r="X283" s="239" t="str">
        <f>IFERROR(_xlfn.XLOOKUP($A283,Input_Raw!$A:$A,Input_Raw!$EN:$EN),"")</f>
        <v/>
      </c>
      <c r="Y283" s="239" t="str">
        <f>IFERROR(_xlfn.XLOOKUP($A283,Input_Raw!$A:$A,Input_Raw!GE:GE),"")</f>
        <v/>
      </c>
      <c r="Z283" s="239"/>
      <c r="AA283" s="239" t="str">
        <f>IFERROR(_xlfn.XLOOKUP($A283,Input_Raw!$A:$A,Input_Raw!$GF:$GF),"")</f>
        <v/>
      </c>
      <c r="AB283" s="239" t="str">
        <f>IFERROR(_xlfn.XLOOKUP($A283,Input_Raw!$A:$A,Input_Raw!GG:GG),"")</f>
        <v/>
      </c>
      <c r="AC283" s="248">
        <f>IFERROR(_xlfn.XLOOKUP($D283,'Modelling New'!$D:$D,'Modelling New'!P:P),"")</f>
        <v>6.0064516129032253</v>
      </c>
      <c r="AD283" s="239">
        <f>IFERROR(_xlfn.XLOOKUP($D283,'Modelling New'!$D:$D,'Modelling New'!$T:$T)*1000,"")</f>
        <v>1166010.4867708029</v>
      </c>
      <c r="AE283" s="249">
        <f>IFERROR(_xlfn.XLOOKUP($D283,'Modelling New'!$D:$D,'Modelling New'!$O:$O),"")</f>
        <v>0.82169880687875907</v>
      </c>
      <c r="AF283" s="249">
        <f>IFERROR(_xlfn.XLOOKUP($D283,'Modelling New'!$D:$D,'Modelling New'!W:W),"")</f>
        <v>0.20564558849573239</v>
      </c>
      <c r="AG283" s="249">
        <f>IFERROR(_xlfn.XLOOKUP($D283,'Modelling New'!$D:$D,'Modelling New'!$AE:$AE),"")</f>
        <v>0.995</v>
      </c>
      <c r="AH283" s="249">
        <f>IFERROR(_xlfn.XLOOKUP($D283,'Modelling New'!$D:$D,'Modelling New'!$AF:$AF),"")</f>
        <v>0.995</v>
      </c>
      <c r="AI283" s="240"/>
      <c r="AJ283" s="240"/>
      <c r="AK283" s="240"/>
      <c r="AL283" s="240"/>
      <c r="AM283" s="240"/>
      <c r="AN283" s="250"/>
      <c r="AO283" s="247"/>
      <c r="AP283" s="247"/>
      <c r="AQ283" s="247"/>
      <c r="AR283" s="239">
        <f>_xlfn.XLOOKUP($D283,'Modelling New'!$D:$D,'Modelling New'!$N:$N)</f>
        <v>236.25000000000003</v>
      </c>
      <c r="AS283" s="239" t="str">
        <f t="shared" si="28"/>
        <v/>
      </c>
    </row>
    <row r="284" spans="1:45">
      <c r="A284" s="238">
        <f t="shared" si="29"/>
        <v>46027</v>
      </c>
      <c r="B284" s="239">
        <f>YEAR(Daily_KPI[[#This Row],[Date]])+IF(MONTH(Daily_KPI[[#This Row],[Date]])&gt;=4,1,0)</f>
        <v>2026</v>
      </c>
      <c r="C284" s="240">
        <f>YEAR(Daily_KPI[[#This Row],[Date]])</f>
        <v>2026</v>
      </c>
      <c r="D284" s="241">
        <f>Daily_KPI[[#This Row],[Date]]-DAY(Daily_KPI[[#This Row],[Date]])+1</f>
        <v>46023</v>
      </c>
      <c r="E284" s="240">
        <f t="shared" si="25"/>
        <v>31</v>
      </c>
      <c r="F284" s="242" t="str">
        <f>IFERROR(_xlfn.XLOOKUP($A284,Input_Raw!$A:$A,Input_Raw!$GD:$GD),"")</f>
        <v/>
      </c>
      <c r="G284" s="243" t="str">
        <f>IFERROR(_xlfn.XLOOKUP($A284,Input_Raw!$A:$A,Input_Raw!EQ:EQ),"")</f>
        <v/>
      </c>
      <c r="H284" s="243" t="str">
        <f>IFERROR(_xlfn.XLOOKUP($A284,Input_Raw!$A:$A,Input_Raw!ER:ER),"")</f>
        <v/>
      </c>
      <c r="I284" s="243" t="str">
        <f>IFERROR(_xlfn.XLOOKUP($A284,Input_Raw!$A:$A,Input_Raw!EO:EO),"")</f>
        <v/>
      </c>
      <c r="J284" s="243" t="str">
        <f>IFERROR(_xlfn.XLOOKUP($A284,Input_Raw!$A:$A,Input_Raw!EP:EP),"")</f>
        <v/>
      </c>
      <c r="K284" s="243" t="str">
        <f>IFERROR(_xlfn.XLOOKUP($A284,Input_Raw!$A:$A,Input_Raw!$DR:$DR),"")</f>
        <v/>
      </c>
      <c r="L284" s="243" t="str">
        <f>IFERROR(_xlfn.XLOOKUP($A284,Input_Raw!$A:$A,Input_Raw!$DT:$DT),"")</f>
        <v/>
      </c>
      <c r="M284" s="243" t="str">
        <f>IFERROR(_xlfn.XLOOKUP($A284,Input_Raw!$A:$A,Input_Raw!$DZ:$DZ),"")</f>
        <v/>
      </c>
      <c r="N284" s="243" t="str">
        <f>IFERROR(_xlfn.XLOOKUP($A284,Input_Raw!$A:$A,Input_Raw!$EB:$EB),"")</f>
        <v/>
      </c>
      <c r="O284" s="244" t="str">
        <f>IFERROR(1-SUMIF(Plant_BD!$B:$B,$A284,Plant_BD!$AL:$AL)/($AA284+SUMIF(Plant_BD!$B:$B,$A284,Plant_BD!$AL:$AL)),"")</f>
        <v/>
      </c>
      <c r="P284" s="244"/>
      <c r="Q284" s="245"/>
      <c r="R284" s="244" t="str">
        <f>IFERROR(1-SUMIF(Grid_BD!$B:$B,$A284,Grid_BD!$W:$W)/($AA284+SUMIF(Grid_BD!$B:$B,$A284,Grid_BD!$W:$W)),"")</f>
        <v/>
      </c>
      <c r="S284" s="240"/>
      <c r="T284" s="245"/>
      <c r="U284" s="246" t="str">
        <f t="shared" si="26"/>
        <v/>
      </c>
      <c r="V284" s="246" t="str">
        <f>IFERROR(_xlfn.XLOOKUP($A284,Input_Raw!$A:$A,Input_Raw!$GL:$GL),"")</f>
        <v/>
      </c>
      <c r="W284" s="247" t="str">
        <f t="shared" si="27"/>
        <v/>
      </c>
      <c r="X284" s="239" t="str">
        <f>IFERROR(_xlfn.XLOOKUP($A284,Input_Raw!$A:$A,Input_Raw!$EN:$EN),"")</f>
        <v/>
      </c>
      <c r="Y284" s="239" t="str">
        <f>IFERROR(_xlfn.XLOOKUP($A284,Input_Raw!$A:$A,Input_Raw!GE:GE),"")</f>
        <v/>
      </c>
      <c r="Z284" s="239"/>
      <c r="AA284" s="239" t="str">
        <f>IFERROR(_xlfn.XLOOKUP($A284,Input_Raw!$A:$A,Input_Raw!$GF:$GF),"")</f>
        <v/>
      </c>
      <c r="AB284" s="239" t="str">
        <f>IFERROR(_xlfn.XLOOKUP($A284,Input_Raw!$A:$A,Input_Raw!GG:GG),"")</f>
        <v/>
      </c>
      <c r="AC284" s="248">
        <f>IFERROR(_xlfn.XLOOKUP($D284,'Modelling New'!$D:$D,'Modelling New'!P:P),"")</f>
        <v>6.0064516129032253</v>
      </c>
      <c r="AD284" s="239">
        <f>IFERROR(_xlfn.XLOOKUP($D284,'Modelling New'!$D:$D,'Modelling New'!$T:$T)*1000,"")</f>
        <v>1166010.4867708029</v>
      </c>
      <c r="AE284" s="249">
        <f>IFERROR(_xlfn.XLOOKUP($D284,'Modelling New'!$D:$D,'Modelling New'!$O:$O),"")</f>
        <v>0.82169880687875907</v>
      </c>
      <c r="AF284" s="249">
        <f>IFERROR(_xlfn.XLOOKUP($D284,'Modelling New'!$D:$D,'Modelling New'!W:W),"")</f>
        <v>0.20564558849573239</v>
      </c>
      <c r="AG284" s="249">
        <f>IFERROR(_xlfn.XLOOKUP($D284,'Modelling New'!$D:$D,'Modelling New'!$AE:$AE),"")</f>
        <v>0.995</v>
      </c>
      <c r="AH284" s="249">
        <f>IFERROR(_xlfn.XLOOKUP($D284,'Modelling New'!$D:$D,'Modelling New'!$AF:$AF),"")</f>
        <v>0.995</v>
      </c>
      <c r="AI284" s="240"/>
      <c r="AJ284" s="240"/>
      <c r="AK284" s="240"/>
      <c r="AL284" s="240"/>
      <c r="AM284" s="240"/>
      <c r="AN284" s="250"/>
      <c r="AO284" s="247"/>
      <c r="AP284" s="247"/>
      <c r="AQ284" s="247"/>
      <c r="AR284" s="239">
        <f>_xlfn.XLOOKUP($D284,'Modelling New'!$D:$D,'Modelling New'!$N:$N)</f>
        <v>236.25000000000003</v>
      </c>
      <c r="AS284" s="239" t="str">
        <f t="shared" si="28"/>
        <v/>
      </c>
    </row>
    <row r="285" spans="1:45">
      <c r="A285" s="238">
        <f t="shared" si="29"/>
        <v>46028</v>
      </c>
      <c r="B285" s="239">
        <f>YEAR(Daily_KPI[[#This Row],[Date]])+IF(MONTH(Daily_KPI[[#This Row],[Date]])&gt;=4,1,0)</f>
        <v>2026</v>
      </c>
      <c r="C285" s="240">
        <f>YEAR(Daily_KPI[[#This Row],[Date]])</f>
        <v>2026</v>
      </c>
      <c r="D285" s="241">
        <f>Daily_KPI[[#This Row],[Date]]-DAY(Daily_KPI[[#This Row],[Date]])+1</f>
        <v>46023</v>
      </c>
      <c r="E285" s="240">
        <f t="shared" si="25"/>
        <v>31</v>
      </c>
      <c r="F285" s="242" t="str">
        <f>IFERROR(_xlfn.XLOOKUP($A285,Input_Raw!$A:$A,Input_Raw!$GD:$GD),"")</f>
        <v/>
      </c>
      <c r="G285" s="243" t="str">
        <f>IFERROR(_xlfn.XLOOKUP($A285,Input_Raw!$A:$A,Input_Raw!EQ:EQ),"")</f>
        <v/>
      </c>
      <c r="H285" s="243" t="str">
        <f>IFERROR(_xlfn.XLOOKUP($A285,Input_Raw!$A:$A,Input_Raw!ER:ER),"")</f>
        <v/>
      </c>
      <c r="I285" s="243" t="str">
        <f>IFERROR(_xlfn.XLOOKUP($A285,Input_Raw!$A:$A,Input_Raw!EO:EO),"")</f>
        <v/>
      </c>
      <c r="J285" s="243" t="str">
        <f>IFERROR(_xlfn.XLOOKUP($A285,Input_Raw!$A:$A,Input_Raw!EP:EP),"")</f>
        <v/>
      </c>
      <c r="K285" s="243" t="str">
        <f>IFERROR(_xlfn.XLOOKUP($A285,Input_Raw!$A:$A,Input_Raw!$DR:$DR),"")</f>
        <v/>
      </c>
      <c r="L285" s="243" t="str">
        <f>IFERROR(_xlfn.XLOOKUP($A285,Input_Raw!$A:$A,Input_Raw!$DT:$DT),"")</f>
        <v/>
      </c>
      <c r="M285" s="243" t="str">
        <f>IFERROR(_xlfn.XLOOKUP($A285,Input_Raw!$A:$A,Input_Raw!$DZ:$DZ),"")</f>
        <v/>
      </c>
      <c r="N285" s="243" t="str">
        <f>IFERROR(_xlfn.XLOOKUP($A285,Input_Raw!$A:$A,Input_Raw!$EB:$EB),"")</f>
        <v/>
      </c>
      <c r="O285" s="244" t="str">
        <f>IFERROR(1-SUMIF(Plant_BD!$B:$B,$A285,Plant_BD!$AL:$AL)/($AA285+SUMIF(Plant_BD!$B:$B,$A285,Plant_BD!$AL:$AL)),"")</f>
        <v/>
      </c>
      <c r="P285" s="244"/>
      <c r="Q285" s="245"/>
      <c r="R285" s="244" t="str">
        <f>IFERROR(1-SUMIF(Grid_BD!$B:$B,$A285,Grid_BD!$W:$W)/($AA285+SUMIF(Grid_BD!$B:$B,$A285,Grid_BD!$W:$W)),"")</f>
        <v/>
      </c>
      <c r="S285" s="240"/>
      <c r="T285" s="245"/>
      <c r="U285" s="246" t="str">
        <f t="shared" si="26"/>
        <v/>
      </c>
      <c r="V285" s="246" t="str">
        <f>IFERROR(_xlfn.XLOOKUP($A285,Input_Raw!$A:$A,Input_Raw!$GL:$GL),"")</f>
        <v/>
      </c>
      <c r="W285" s="247" t="str">
        <f t="shared" si="27"/>
        <v/>
      </c>
      <c r="X285" s="239" t="str">
        <f>IFERROR(_xlfn.XLOOKUP($A285,Input_Raw!$A:$A,Input_Raw!$EN:$EN),"")</f>
        <v/>
      </c>
      <c r="Y285" s="239" t="str">
        <f>IFERROR(_xlfn.XLOOKUP($A285,Input_Raw!$A:$A,Input_Raw!GE:GE),"")</f>
        <v/>
      </c>
      <c r="Z285" s="239"/>
      <c r="AA285" s="239" t="str">
        <f>IFERROR(_xlfn.XLOOKUP($A285,Input_Raw!$A:$A,Input_Raw!$GF:$GF),"")</f>
        <v/>
      </c>
      <c r="AB285" s="239" t="str">
        <f>IFERROR(_xlfn.XLOOKUP($A285,Input_Raw!$A:$A,Input_Raw!GG:GG),"")</f>
        <v/>
      </c>
      <c r="AC285" s="248">
        <f>IFERROR(_xlfn.XLOOKUP($D285,'Modelling New'!$D:$D,'Modelling New'!P:P),"")</f>
        <v>6.0064516129032253</v>
      </c>
      <c r="AD285" s="239">
        <f>IFERROR(_xlfn.XLOOKUP($D285,'Modelling New'!$D:$D,'Modelling New'!$T:$T)*1000,"")</f>
        <v>1166010.4867708029</v>
      </c>
      <c r="AE285" s="249">
        <f>IFERROR(_xlfn.XLOOKUP($D285,'Modelling New'!$D:$D,'Modelling New'!$O:$O),"")</f>
        <v>0.82169880687875907</v>
      </c>
      <c r="AF285" s="249">
        <f>IFERROR(_xlfn.XLOOKUP($D285,'Modelling New'!$D:$D,'Modelling New'!W:W),"")</f>
        <v>0.20564558849573239</v>
      </c>
      <c r="AG285" s="249">
        <f>IFERROR(_xlfn.XLOOKUP($D285,'Modelling New'!$D:$D,'Modelling New'!$AE:$AE),"")</f>
        <v>0.995</v>
      </c>
      <c r="AH285" s="249">
        <f>IFERROR(_xlfn.XLOOKUP($D285,'Modelling New'!$D:$D,'Modelling New'!$AF:$AF),"")</f>
        <v>0.995</v>
      </c>
      <c r="AI285" s="240"/>
      <c r="AJ285" s="240"/>
      <c r="AK285" s="240"/>
      <c r="AL285" s="240"/>
      <c r="AM285" s="240"/>
      <c r="AN285" s="250"/>
      <c r="AO285" s="247"/>
      <c r="AP285" s="247"/>
      <c r="AQ285" s="247"/>
      <c r="AR285" s="239">
        <f>_xlfn.XLOOKUP($D285,'Modelling New'!$D:$D,'Modelling New'!$N:$N)</f>
        <v>236.25000000000003</v>
      </c>
      <c r="AS285" s="239" t="str">
        <f t="shared" si="28"/>
        <v/>
      </c>
    </row>
    <row r="286" spans="1:45">
      <c r="A286" s="238">
        <f t="shared" si="29"/>
        <v>46029</v>
      </c>
      <c r="B286" s="239">
        <f>YEAR(Daily_KPI[[#This Row],[Date]])+IF(MONTH(Daily_KPI[[#This Row],[Date]])&gt;=4,1,0)</f>
        <v>2026</v>
      </c>
      <c r="C286" s="240">
        <f>YEAR(Daily_KPI[[#This Row],[Date]])</f>
        <v>2026</v>
      </c>
      <c r="D286" s="241">
        <f>Daily_KPI[[#This Row],[Date]]-DAY(Daily_KPI[[#This Row],[Date]])+1</f>
        <v>46023</v>
      </c>
      <c r="E286" s="240">
        <f t="shared" si="25"/>
        <v>31</v>
      </c>
      <c r="F286" s="242" t="str">
        <f>IFERROR(_xlfn.XLOOKUP($A286,Input_Raw!$A:$A,Input_Raw!$GD:$GD),"")</f>
        <v/>
      </c>
      <c r="G286" s="243" t="str">
        <f>IFERROR(_xlfn.XLOOKUP($A286,Input_Raw!$A:$A,Input_Raw!EQ:EQ),"")</f>
        <v/>
      </c>
      <c r="H286" s="243" t="str">
        <f>IFERROR(_xlfn.XLOOKUP($A286,Input_Raw!$A:$A,Input_Raw!ER:ER),"")</f>
        <v/>
      </c>
      <c r="I286" s="243" t="str">
        <f>IFERROR(_xlfn.XLOOKUP($A286,Input_Raw!$A:$A,Input_Raw!EO:EO),"")</f>
        <v/>
      </c>
      <c r="J286" s="243" t="str">
        <f>IFERROR(_xlfn.XLOOKUP($A286,Input_Raw!$A:$A,Input_Raw!EP:EP),"")</f>
        <v/>
      </c>
      <c r="K286" s="243" t="str">
        <f>IFERROR(_xlfn.XLOOKUP($A286,Input_Raw!$A:$A,Input_Raw!$DR:$DR),"")</f>
        <v/>
      </c>
      <c r="L286" s="243" t="str">
        <f>IFERROR(_xlfn.XLOOKUP($A286,Input_Raw!$A:$A,Input_Raw!$DT:$DT),"")</f>
        <v/>
      </c>
      <c r="M286" s="243" t="str">
        <f>IFERROR(_xlfn.XLOOKUP($A286,Input_Raw!$A:$A,Input_Raw!$DZ:$DZ),"")</f>
        <v/>
      </c>
      <c r="N286" s="243" t="str">
        <f>IFERROR(_xlfn.XLOOKUP($A286,Input_Raw!$A:$A,Input_Raw!$EB:$EB),"")</f>
        <v/>
      </c>
      <c r="O286" s="244" t="str">
        <f>IFERROR(1-SUMIF(Plant_BD!$B:$B,$A286,Plant_BD!$AL:$AL)/($AA286+SUMIF(Plant_BD!$B:$B,$A286,Plant_BD!$AL:$AL)),"")</f>
        <v/>
      </c>
      <c r="P286" s="244"/>
      <c r="Q286" s="245"/>
      <c r="R286" s="244" t="str">
        <f>IFERROR(1-SUMIF(Grid_BD!$B:$B,$A286,Grid_BD!$W:$W)/($AA286+SUMIF(Grid_BD!$B:$B,$A286,Grid_BD!$W:$W)),"")</f>
        <v/>
      </c>
      <c r="S286" s="240"/>
      <c r="T286" s="245"/>
      <c r="U286" s="246" t="str">
        <f t="shared" si="26"/>
        <v/>
      </c>
      <c r="V286" s="246" t="str">
        <f>IFERROR(_xlfn.XLOOKUP($A286,Input_Raw!$A:$A,Input_Raw!$GL:$GL),"")</f>
        <v/>
      </c>
      <c r="W286" s="247" t="str">
        <f t="shared" si="27"/>
        <v/>
      </c>
      <c r="X286" s="239" t="str">
        <f>IFERROR(_xlfn.XLOOKUP($A286,Input_Raw!$A:$A,Input_Raw!$EN:$EN),"")</f>
        <v/>
      </c>
      <c r="Y286" s="239" t="str">
        <f>IFERROR(_xlfn.XLOOKUP($A286,Input_Raw!$A:$A,Input_Raw!GE:GE),"")</f>
        <v/>
      </c>
      <c r="Z286" s="239"/>
      <c r="AA286" s="239" t="str">
        <f>IFERROR(_xlfn.XLOOKUP($A286,Input_Raw!$A:$A,Input_Raw!$GF:$GF),"")</f>
        <v/>
      </c>
      <c r="AB286" s="239" t="str">
        <f>IFERROR(_xlfn.XLOOKUP($A286,Input_Raw!$A:$A,Input_Raw!GG:GG),"")</f>
        <v/>
      </c>
      <c r="AC286" s="248">
        <f>IFERROR(_xlfn.XLOOKUP($D286,'Modelling New'!$D:$D,'Modelling New'!P:P),"")</f>
        <v>6.0064516129032253</v>
      </c>
      <c r="AD286" s="239">
        <f>IFERROR(_xlfn.XLOOKUP($D286,'Modelling New'!$D:$D,'Modelling New'!$T:$T)*1000,"")</f>
        <v>1166010.4867708029</v>
      </c>
      <c r="AE286" s="249">
        <f>IFERROR(_xlfn.XLOOKUP($D286,'Modelling New'!$D:$D,'Modelling New'!$O:$O),"")</f>
        <v>0.82169880687875907</v>
      </c>
      <c r="AF286" s="249">
        <f>IFERROR(_xlfn.XLOOKUP($D286,'Modelling New'!$D:$D,'Modelling New'!W:W),"")</f>
        <v>0.20564558849573239</v>
      </c>
      <c r="AG286" s="249">
        <f>IFERROR(_xlfn.XLOOKUP($D286,'Modelling New'!$D:$D,'Modelling New'!$AE:$AE),"")</f>
        <v>0.995</v>
      </c>
      <c r="AH286" s="249">
        <f>IFERROR(_xlfn.XLOOKUP($D286,'Modelling New'!$D:$D,'Modelling New'!$AF:$AF),"")</f>
        <v>0.995</v>
      </c>
      <c r="AI286" s="240"/>
      <c r="AJ286" s="240"/>
      <c r="AK286" s="240"/>
      <c r="AL286" s="240"/>
      <c r="AM286" s="240"/>
      <c r="AN286" s="250"/>
      <c r="AO286" s="247"/>
      <c r="AP286" s="247"/>
      <c r="AQ286" s="247"/>
      <c r="AR286" s="239">
        <f>_xlfn.XLOOKUP($D286,'Modelling New'!$D:$D,'Modelling New'!$N:$N)</f>
        <v>236.25000000000003</v>
      </c>
      <c r="AS286" s="239" t="str">
        <f t="shared" si="28"/>
        <v/>
      </c>
    </row>
    <row r="287" spans="1:45">
      <c r="A287" s="238">
        <f t="shared" si="29"/>
        <v>46030</v>
      </c>
      <c r="B287" s="239">
        <f>YEAR(Daily_KPI[[#This Row],[Date]])+IF(MONTH(Daily_KPI[[#This Row],[Date]])&gt;=4,1,0)</f>
        <v>2026</v>
      </c>
      <c r="C287" s="240">
        <f>YEAR(Daily_KPI[[#This Row],[Date]])</f>
        <v>2026</v>
      </c>
      <c r="D287" s="241">
        <f>Daily_KPI[[#This Row],[Date]]-DAY(Daily_KPI[[#This Row],[Date]])+1</f>
        <v>46023</v>
      </c>
      <c r="E287" s="240">
        <f t="shared" si="25"/>
        <v>31</v>
      </c>
      <c r="F287" s="242" t="str">
        <f>IFERROR(_xlfn.XLOOKUP($A287,Input_Raw!$A:$A,Input_Raw!$GD:$GD),"")</f>
        <v/>
      </c>
      <c r="G287" s="243" t="str">
        <f>IFERROR(_xlfn.XLOOKUP($A287,Input_Raw!$A:$A,Input_Raw!EQ:EQ),"")</f>
        <v/>
      </c>
      <c r="H287" s="243" t="str">
        <f>IFERROR(_xlfn.XLOOKUP($A287,Input_Raw!$A:$A,Input_Raw!ER:ER),"")</f>
        <v/>
      </c>
      <c r="I287" s="243" t="str">
        <f>IFERROR(_xlfn.XLOOKUP($A287,Input_Raw!$A:$A,Input_Raw!EO:EO),"")</f>
        <v/>
      </c>
      <c r="J287" s="243" t="str">
        <f>IFERROR(_xlfn.XLOOKUP($A287,Input_Raw!$A:$A,Input_Raw!EP:EP),"")</f>
        <v/>
      </c>
      <c r="K287" s="243" t="str">
        <f>IFERROR(_xlfn.XLOOKUP($A287,Input_Raw!$A:$A,Input_Raw!$DR:$DR),"")</f>
        <v/>
      </c>
      <c r="L287" s="243" t="str">
        <f>IFERROR(_xlfn.XLOOKUP($A287,Input_Raw!$A:$A,Input_Raw!$DT:$DT),"")</f>
        <v/>
      </c>
      <c r="M287" s="243" t="str">
        <f>IFERROR(_xlfn.XLOOKUP($A287,Input_Raw!$A:$A,Input_Raw!$DZ:$DZ),"")</f>
        <v/>
      </c>
      <c r="N287" s="243" t="str">
        <f>IFERROR(_xlfn.XLOOKUP($A287,Input_Raw!$A:$A,Input_Raw!$EB:$EB),"")</f>
        <v/>
      </c>
      <c r="O287" s="244" t="str">
        <f>IFERROR(1-SUMIF(Plant_BD!$B:$B,$A287,Plant_BD!$AL:$AL)/($AA287+SUMIF(Plant_BD!$B:$B,$A287,Plant_BD!$AL:$AL)),"")</f>
        <v/>
      </c>
      <c r="P287" s="244"/>
      <c r="Q287" s="245"/>
      <c r="R287" s="244" t="str">
        <f>IFERROR(1-SUMIF(Grid_BD!$B:$B,$A287,Grid_BD!$W:$W)/($AA287+SUMIF(Grid_BD!$B:$B,$A287,Grid_BD!$W:$W)),"")</f>
        <v/>
      </c>
      <c r="S287" s="240"/>
      <c r="T287" s="245"/>
      <c r="U287" s="246" t="str">
        <f t="shared" si="26"/>
        <v/>
      </c>
      <c r="V287" s="246" t="str">
        <f>IFERROR(_xlfn.XLOOKUP($A287,Input_Raw!$A:$A,Input_Raw!$GL:$GL),"")</f>
        <v/>
      </c>
      <c r="W287" s="247" t="str">
        <f t="shared" si="27"/>
        <v/>
      </c>
      <c r="X287" s="239" t="str">
        <f>IFERROR(_xlfn.XLOOKUP($A287,Input_Raw!$A:$A,Input_Raw!$EN:$EN),"")</f>
        <v/>
      </c>
      <c r="Y287" s="239" t="str">
        <f>IFERROR(_xlfn.XLOOKUP($A287,Input_Raw!$A:$A,Input_Raw!GE:GE),"")</f>
        <v/>
      </c>
      <c r="Z287" s="239"/>
      <c r="AA287" s="239" t="str">
        <f>IFERROR(_xlfn.XLOOKUP($A287,Input_Raw!$A:$A,Input_Raw!$GF:$GF),"")</f>
        <v/>
      </c>
      <c r="AB287" s="239" t="str">
        <f>IFERROR(_xlfn.XLOOKUP($A287,Input_Raw!$A:$A,Input_Raw!GG:GG),"")</f>
        <v/>
      </c>
      <c r="AC287" s="248">
        <f>IFERROR(_xlfn.XLOOKUP($D287,'Modelling New'!$D:$D,'Modelling New'!P:P),"")</f>
        <v>6.0064516129032253</v>
      </c>
      <c r="AD287" s="239">
        <f>IFERROR(_xlfn.XLOOKUP($D287,'Modelling New'!$D:$D,'Modelling New'!$T:$T)*1000,"")</f>
        <v>1166010.4867708029</v>
      </c>
      <c r="AE287" s="249">
        <f>IFERROR(_xlfn.XLOOKUP($D287,'Modelling New'!$D:$D,'Modelling New'!$O:$O),"")</f>
        <v>0.82169880687875907</v>
      </c>
      <c r="AF287" s="249">
        <f>IFERROR(_xlfn.XLOOKUP($D287,'Modelling New'!$D:$D,'Modelling New'!W:W),"")</f>
        <v>0.20564558849573239</v>
      </c>
      <c r="AG287" s="249">
        <f>IFERROR(_xlfn.XLOOKUP($D287,'Modelling New'!$D:$D,'Modelling New'!$AE:$AE),"")</f>
        <v>0.995</v>
      </c>
      <c r="AH287" s="249">
        <f>IFERROR(_xlfn.XLOOKUP($D287,'Modelling New'!$D:$D,'Modelling New'!$AF:$AF),"")</f>
        <v>0.995</v>
      </c>
      <c r="AI287" s="240"/>
      <c r="AJ287" s="240"/>
      <c r="AK287" s="240"/>
      <c r="AL287" s="240"/>
      <c r="AM287" s="240"/>
      <c r="AN287" s="250"/>
      <c r="AO287" s="247"/>
      <c r="AP287" s="247"/>
      <c r="AQ287" s="247"/>
      <c r="AR287" s="239">
        <f>_xlfn.XLOOKUP($D287,'Modelling New'!$D:$D,'Modelling New'!$N:$N)</f>
        <v>236.25000000000003</v>
      </c>
      <c r="AS287" s="239" t="str">
        <f t="shared" si="28"/>
        <v/>
      </c>
    </row>
    <row r="288" spans="1:45">
      <c r="A288" s="238">
        <f t="shared" si="29"/>
        <v>46031</v>
      </c>
      <c r="B288" s="239">
        <f>YEAR(Daily_KPI[[#This Row],[Date]])+IF(MONTH(Daily_KPI[[#This Row],[Date]])&gt;=4,1,0)</f>
        <v>2026</v>
      </c>
      <c r="C288" s="240">
        <f>YEAR(Daily_KPI[[#This Row],[Date]])</f>
        <v>2026</v>
      </c>
      <c r="D288" s="241">
        <f>Daily_KPI[[#This Row],[Date]]-DAY(Daily_KPI[[#This Row],[Date]])+1</f>
        <v>46023</v>
      </c>
      <c r="E288" s="240">
        <f t="shared" si="25"/>
        <v>31</v>
      </c>
      <c r="F288" s="242" t="str">
        <f>IFERROR(_xlfn.XLOOKUP($A288,Input_Raw!$A:$A,Input_Raw!$GD:$GD),"")</f>
        <v/>
      </c>
      <c r="G288" s="243" t="str">
        <f>IFERROR(_xlfn.XLOOKUP($A288,Input_Raw!$A:$A,Input_Raw!EQ:EQ),"")</f>
        <v/>
      </c>
      <c r="H288" s="243" t="str">
        <f>IFERROR(_xlfn.XLOOKUP($A288,Input_Raw!$A:$A,Input_Raw!ER:ER),"")</f>
        <v/>
      </c>
      <c r="I288" s="243" t="str">
        <f>IFERROR(_xlfn.XLOOKUP($A288,Input_Raw!$A:$A,Input_Raw!EO:EO),"")</f>
        <v/>
      </c>
      <c r="J288" s="243" t="str">
        <f>IFERROR(_xlfn.XLOOKUP($A288,Input_Raw!$A:$A,Input_Raw!EP:EP),"")</f>
        <v/>
      </c>
      <c r="K288" s="243" t="str">
        <f>IFERROR(_xlfn.XLOOKUP($A288,Input_Raw!$A:$A,Input_Raw!$DR:$DR),"")</f>
        <v/>
      </c>
      <c r="L288" s="243" t="str">
        <f>IFERROR(_xlfn.XLOOKUP($A288,Input_Raw!$A:$A,Input_Raw!$DT:$DT),"")</f>
        <v/>
      </c>
      <c r="M288" s="243" t="str">
        <f>IFERROR(_xlfn.XLOOKUP($A288,Input_Raw!$A:$A,Input_Raw!$DZ:$DZ),"")</f>
        <v/>
      </c>
      <c r="N288" s="243" t="str">
        <f>IFERROR(_xlfn.XLOOKUP($A288,Input_Raw!$A:$A,Input_Raw!$EB:$EB),"")</f>
        <v/>
      </c>
      <c r="O288" s="244" t="str">
        <f>IFERROR(1-SUMIF(Plant_BD!$B:$B,$A288,Plant_BD!$AL:$AL)/($AA288+SUMIF(Plant_BD!$B:$B,$A288,Plant_BD!$AL:$AL)),"")</f>
        <v/>
      </c>
      <c r="P288" s="244"/>
      <c r="Q288" s="245"/>
      <c r="R288" s="244" t="str">
        <f>IFERROR(1-SUMIF(Grid_BD!$B:$B,$A288,Grid_BD!$W:$W)/($AA288+SUMIF(Grid_BD!$B:$B,$A288,Grid_BD!$W:$W)),"")</f>
        <v/>
      </c>
      <c r="S288" s="240"/>
      <c r="T288" s="245"/>
      <c r="U288" s="246" t="str">
        <f t="shared" si="26"/>
        <v/>
      </c>
      <c r="V288" s="246" t="str">
        <f>IFERROR(_xlfn.XLOOKUP($A288,Input_Raw!$A:$A,Input_Raw!$GL:$GL),"")</f>
        <v/>
      </c>
      <c r="W288" s="247" t="str">
        <f t="shared" si="27"/>
        <v/>
      </c>
      <c r="X288" s="239" t="str">
        <f>IFERROR(_xlfn.XLOOKUP($A288,Input_Raw!$A:$A,Input_Raw!$EN:$EN),"")</f>
        <v/>
      </c>
      <c r="Y288" s="239" t="str">
        <f>IFERROR(_xlfn.XLOOKUP($A288,Input_Raw!$A:$A,Input_Raw!GE:GE),"")</f>
        <v/>
      </c>
      <c r="Z288" s="239"/>
      <c r="AA288" s="239" t="str">
        <f>IFERROR(_xlfn.XLOOKUP($A288,Input_Raw!$A:$A,Input_Raw!$GF:$GF),"")</f>
        <v/>
      </c>
      <c r="AB288" s="239" t="str">
        <f>IFERROR(_xlfn.XLOOKUP($A288,Input_Raw!$A:$A,Input_Raw!GG:GG),"")</f>
        <v/>
      </c>
      <c r="AC288" s="248">
        <f>IFERROR(_xlfn.XLOOKUP($D288,'Modelling New'!$D:$D,'Modelling New'!P:P),"")</f>
        <v>6.0064516129032253</v>
      </c>
      <c r="AD288" s="239">
        <f>IFERROR(_xlfn.XLOOKUP($D288,'Modelling New'!$D:$D,'Modelling New'!$T:$T)*1000,"")</f>
        <v>1166010.4867708029</v>
      </c>
      <c r="AE288" s="249">
        <f>IFERROR(_xlfn.XLOOKUP($D288,'Modelling New'!$D:$D,'Modelling New'!$O:$O),"")</f>
        <v>0.82169880687875907</v>
      </c>
      <c r="AF288" s="249">
        <f>IFERROR(_xlfn.XLOOKUP($D288,'Modelling New'!$D:$D,'Modelling New'!W:W),"")</f>
        <v>0.20564558849573239</v>
      </c>
      <c r="AG288" s="249">
        <f>IFERROR(_xlfn.XLOOKUP($D288,'Modelling New'!$D:$D,'Modelling New'!$AE:$AE),"")</f>
        <v>0.995</v>
      </c>
      <c r="AH288" s="249">
        <f>IFERROR(_xlfn.XLOOKUP($D288,'Modelling New'!$D:$D,'Modelling New'!$AF:$AF),"")</f>
        <v>0.995</v>
      </c>
      <c r="AI288" s="240"/>
      <c r="AJ288" s="240"/>
      <c r="AK288" s="240"/>
      <c r="AL288" s="240"/>
      <c r="AM288" s="240"/>
      <c r="AN288" s="250"/>
      <c r="AO288" s="247"/>
      <c r="AP288" s="247"/>
      <c r="AQ288" s="247"/>
      <c r="AR288" s="239">
        <f>_xlfn.XLOOKUP($D288,'Modelling New'!$D:$D,'Modelling New'!$N:$N)</f>
        <v>236.25000000000003</v>
      </c>
      <c r="AS288" s="239" t="str">
        <f t="shared" si="28"/>
        <v/>
      </c>
    </row>
    <row r="289" spans="1:45">
      <c r="A289" s="238">
        <f t="shared" si="29"/>
        <v>46032</v>
      </c>
      <c r="B289" s="239">
        <f>YEAR(Daily_KPI[[#This Row],[Date]])+IF(MONTH(Daily_KPI[[#This Row],[Date]])&gt;=4,1,0)</f>
        <v>2026</v>
      </c>
      <c r="C289" s="240">
        <f>YEAR(Daily_KPI[[#This Row],[Date]])</f>
        <v>2026</v>
      </c>
      <c r="D289" s="241">
        <f>Daily_KPI[[#This Row],[Date]]-DAY(Daily_KPI[[#This Row],[Date]])+1</f>
        <v>46023</v>
      </c>
      <c r="E289" s="240">
        <f t="shared" si="25"/>
        <v>31</v>
      </c>
      <c r="F289" s="242" t="str">
        <f>IFERROR(_xlfn.XLOOKUP($A289,Input_Raw!$A:$A,Input_Raw!$GD:$GD),"")</f>
        <v/>
      </c>
      <c r="G289" s="243" t="str">
        <f>IFERROR(_xlfn.XLOOKUP($A289,Input_Raw!$A:$A,Input_Raw!EQ:EQ),"")</f>
        <v/>
      </c>
      <c r="H289" s="243" t="str">
        <f>IFERROR(_xlfn.XLOOKUP($A289,Input_Raw!$A:$A,Input_Raw!ER:ER),"")</f>
        <v/>
      </c>
      <c r="I289" s="243" t="str">
        <f>IFERROR(_xlfn.XLOOKUP($A289,Input_Raw!$A:$A,Input_Raw!EO:EO),"")</f>
        <v/>
      </c>
      <c r="J289" s="243" t="str">
        <f>IFERROR(_xlfn.XLOOKUP($A289,Input_Raw!$A:$A,Input_Raw!EP:EP),"")</f>
        <v/>
      </c>
      <c r="K289" s="243" t="str">
        <f>IFERROR(_xlfn.XLOOKUP($A289,Input_Raw!$A:$A,Input_Raw!$DR:$DR),"")</f>
        <v/>
      </c>
      <c r="L289" s="243" t="str">
        <f>IFERROR(_xlfn.XLOOKUP($A289,Input_Raw!$A:$A,Input_Raw!$DT:$DT),"")</f>
        <v/>
      </c>
      <c r="M289" s="243" t="str">
        <f>IFERROR(_xlfn.XLOOKUP($A289,Input_Raw!$A:$A,Input_Raw!$DZ:$DZ),"")</f>
        <v/>
      </c>
      <c r="N289" s="243" t="str">
        <f>IFERROR(_xlfn.XLOOKUP($A289,Input_Raw!$A:$A,Input_Raw!$EB:$EB),"")</f>
        <v/>
      </c>
      <c r="O289" s="244" t="str">
        <f>IFERROR(1-SUMIF(Plant_BD!$B:$B,$A289,Plant_BD!$AL:$AL)/($AA289+SUMIF(Plant_BD!$B:$B,$A289,Plant_BD!$AL:$AL)),"")</f>
        <v/>
      </c>
      <c r="P289" s="244"/>
      <c r="Q289" s="245"/>
      <c r="R289" s="244" t="str">
        <f>IFERROR(1-SUMIF(Grid_BD!$B:$B,$A289,Grid_BD!$W:$W)/($AA289+SUMIF(Grid_BD!$B:$B,$A289,Grid_BD!$W:$W)),"")</f>
        <v/>
      </c>
      <c r="S289" s="240"/>
      <c r="T289" s="245"/>
      <c r="U289" s="246" t="str">
        <f t="shared" si="26"/>
        <v/>
      </c>
      <c r="V289" s="246" t="str">
        <f>IFERROR(_xlfn.XLOOKUP($A289,Input_Raw!$A:$A,Input_Raw!$GL:$GL),"")</f>
        <v/>
      </c>
      <c r="W289" s="247" t="str">
        <f t="shared" si="27"/>
        <v/>
      </c>
      <c r="X289" s="239" t="str">
        <f>IFERROR(_xlfn.XLOOKUP($A289,Input_Raw!$A:$A,Input_Raw!$EN:$EN),"")</f>
        <v/>
      </c>
      <c r="Y289" s="239" t="str">
        <f>IFERROR(_xlfn.XLOOKUP($A289,Input_Raw!$A:$A,Input_Raw!GE:GE),"")</f>
        <v/>
      </c>
      <c r="Z289" s="239"/>
      <c r="AA289" s="239" t="str">
        <f>IFERROR(_xlfn.XLOOKUP($A289,Input_Raw!$A:$A,Input_Raw!$GF:$GF),"")</f>
        <v/>
      </c>
      <c r="AB289" s="239" t="str">
        <f>IFERROR(_xlfn.XLOOKUP($A289,Input_Raw!$A:$A,Input_Raw!GG:GG),"")</f>
        <v/>
      </c>
      <c r="AC289" s="248">
        <f>IFERROR(_xlfn.XLOOKUP($D289,'Modelling New'!$D:$D,'Modelling New'!P:P),"")</f>
        <v>6.0064516129032253</v>
      </c>
      <c r="AD289" s="239">
        <f>IFERROR(_xlfn.XLOOKUP($D289,'Modelling New'!$D:$D,'Modelling New'!$T:$T)*1000,"")</f>
        <v>1166010.4867708029</v>
      </c>
      <c r="AE289" s="249">
        <f>IFERROR(_xlfn.XLOOKUP($D289,'Modelling New'!$D:$D,'Modelling New'!$O:$O),"")</f>
        <v>0.82169880687875907</v>
      </c>
      <c r="AF289" s="249">
        <f>IFERROR(_xlfn.XLOOKUP($D289,'Modelling New'!$D:$D,'Modelling New'!W:W),"")</f>
        <v>0.20564558849573239</v>
      </c>
      <c r="AG289" s="249">
        <f>IFERROR(_xlfn.XLOOKUP($D289,'Modelling New'!$D:$D,'Modelling New'!$AE:$AE),"")</f>
        <v>0.995</v>
      </c>
      <c r="AH289" s="249">
        <f>IFERROR(_xlfn.XLOOKUP($D289,'Modelling New'!$D:$D,'Modelling New'!$AF:$AF),"")</f>
        <v>0.995</v>
      </c>
      <c r="AI289" s="240"/>
      <c r="AJ289" s="240"/>
      <c r="AK289" s="240"/>
      <c r="AL289" s="240"/>
      <c r="AM289" s="240"/>
      <c r="AN289" s="250"/>
      <c r="AO289" s="247"/>
      <c r="AP289" s="247"/>
      <c r="AQ289" s="247"/>
      <c r="AR289" s="239">
        <f>_xlfn.XLOOKUP($D289,'Modelling New'!$D:$D,'Modelling New'!$N:$N)</f>
        <v>236.25000000000003</v>
      </c>
      <c r="AS289" s="239" t="str">
        <f t="shared" si="28"/>
        <v/>
      </c>
    </row>
    <row r="290" spans="1:45">
      <c r="A290" s="238">
        <f t="shared" si="29"/>
        <v>46033</v>
      </c>
      <c r="B290" s="239">
        <f>YEAR(Daily_KPI[[#This Row],[Date]])+IF(MONTH(Daily_KPI[[#This Row],[Date]])&gt;=4,1,0)</f>
        <v>2026</v>
      </c>
      <c r="C290" s="240">
        <f>YEAR(Daily_KPI[[#This Row],[Date]])</f>
        <v>2026</v>
      </c>
      <c r="D290" s="241">
        <f>Daily_KPI[[#This Row],[Date]]-DAY(Daily_KPI[[#This Row],[Date]])+1</f>
        <v>46023</v>
      </c>
      <c r="E290" s="240">
        <f t="shared" si="25"/>
        <v>31</v>
      </c>
      <c r="F290" s="242" t="str">
        <f>IFERROR(_xlfn.XLOOKUP($A290,Input_Raw!$A:$A,Input_Raw!$GD:$GD),"")</f>
        <v/>
      </c>
      <c r="G290" s="243" t="str">
        <f>IFERROR(_xlfn.XLOOKUP($A290,Input_Raw!$A:$A,Input_Raw!EQ:EQ),"")</f>
        <v/>
      </c>
      <c r="H290" s="243" t="str">
        <f>IFERROR(_xlfn.XLOOKUP($A290,Input_Raw!$A:$A,Input_Raw!ER:ER),"")</f>
        <v/>
      </c>
      <c r="I290" s="243" t="str">
        <f>IFERROR(_xlfn.XLOOKUP($A290,Input_Raw!$A:$A,Input_Raw!EO:EO),"")</f>
        <v/>
      </c>
      <c r="J290" s="243" t="str">
        <f>IFERROR(_xlfn.XLOOKUP($A290,Input_Raw!$A:$A,Input_Raw!EP:EP),"")</f>
        <v/>
      </c>
      <c r="K290" s="243" t="str">
        <f>IFERROR(_xlfn.XLOOKUP($A290,Input_Raw!$A:$A,Input_Raw!$DR:$DR),"")</f>
        <v/>
      </c>
      <c r="L290" s="243" t="str">
        <f>IFERROR(_xlfn.XLOOKUP($A290,Input_Raw!$A:$A,Input_Raw!$DT:$DT),"")</f>
        <v/>
      </c>
      <c r="M290" s="243" t="str">
        <f>IFERROR(_xlfn.XLOOKUP($A290,Input_Raw!$A:$A,Input_Raw!$DZ:$DZ),"")</f>
        <v/>
      </c>
      <c r="N290" s="243" t="str">
        <f>IFERROR(_xlfn.XLOOKUP($A290,Input_Raw!$A:$A,Input_Raw!$EB:$EB),"")</f>
        <v/>
      </c>
      <c r="O290" s="244" t="str">
        <f>IFERROR(1-SUMIF(Plant_BD!$B:$B,$A290,Plant_BD!$AL:$AL)/($AA290+SUMIF(Plant_BD!$B:$B,$A290,Plant_BD!$AL:$AL)),"")</f>
        <v/>
      </c>
      <c r="P290" s="244"/>
      <c r="Q290" s="245"/>
      <c r="R290" s="244" t="str">
        <f>IFERROR(1-SUMIF(Grid_BD!$B:$B,$A290,Grid_BD!$W:$W)/($AA290+SUMIF(Grid_BD!$B:$B,$A290,Grid_BD!$W:$W)),"")</f>
        <v/>
      </c>
      <c r="S290" s="240"/>
      <c r="T290" s="245"/>
      <c r="U290" s="246" t="str">
        <f t="shared" si="26"/>
        <v/>
      </c>
      <c r="V290" s="246" t="str">
        <f>IFERROR(_xlfn.XLOOKUP($A290,Input_Raw!$A:$A,Input_Raw!$GL:$GL),"")</f>
        <v/>
      </c>
      <c r="W290" s="247" t="str">
        <f t="shared" si="27"/>
        <v/>
      </c>
      <c r="X290" s="239" t="str">
        <f>IFERROR(_xlfn.XLOOKUP($A290,Input_Raw!$A:$A,Input_Raw!$EN:$EN),"")</f>
        <v/>
      </c>
      <c r="Y290" s="239" t="str">
        <f>IFERROR(_xlfn.XLOOKUP($A290,Input_Raw!$A:$A,Input_Raw!GE:GE),"")</f>
        <v/>
      </c>
      <c r="Z290" s="239"/>
      <c r="AA290" s="239" t="str">
        <f>IFERROR(_xlfn.XLOOKUP($A290,Input_Raw!$A:$A,Input_Raw!$GF:$GF),"")</f>
        <v/>
      </c>
      <c r="AB290" s="239" t="str">
        <f>IFERROR(_xlfn.XLOOKUP($A290,Input_Raw!$A:$A,Input_Raw!GG:GG),"")</f>
        <v/>
      </c>
      <c r="AC290" s="248">
        <f>IFERROR(_xlfn.XLOOKUP($D290,'Modelling New'!$D:$D,'Modelling New'!P:P),"")</f>
        <v>6.0064516129032253</v>
      </c>
      <c r="AD290" s="239">
        <f>IFERROR(_xlfn.XLOOKUP($D290,'Modelling New'!$D:$D,'Modelling New'!$T:$T)*1000,"")</f>
        <v>1166010.4867708029</v>
      </c>
      <c r="AE290" s="249">
        <f>IFERROR(_xlfn.XLOOKUP($D290,'Modelling New'!$D:$D,'Modelling New'!$O:$O),"")</f>
        <v>0.82169880687875907</v>
      </c>
      <c r="AF290" s="249">
        <f>IFERROR(_xlfn.XLOOKUP($D290,'Modelling New'!$D:$D,'Modelling New'!W:W),"")</f>
        <v>0.20564558849573239</v>
      </c>
      <c r="AG290" s="249">
        <f>IFERROR(_xlfn.XLOOKUP($D290,'Modelling New'!$D:$D,'Modelling New'!$AE:$AE),"")</f>
        <v>0.995</v>
      </c>
      <c r="AH290" s="249">
        <f>IFERROR(_xlfn.XLOOKUP($D290,'Modelling New'!$D:$D,'Modelling New'!$AF:$AF),"")</f>
        <v>0.995</v>
      </c>
      <c r="AI290" s="240"/>
      <c r="AJ290" s="240"/>
      <c r="AK290" s="240"/>
      <c r="AL290" s="240"/>
      <c r="AM290" s="240"/>
      <c r="AN290" s="250"/>
      <c r="AO290" s="247"/>
      <c r="AP290" s="247"/>
      <c r="AQ290" s="247"/>
      <c r="AR290" s="239">
        <f>_xlfn.XLOOKUP($D290,'Modelling New'!$D:$D,'Modelling New'!$N:$N)</f>
        <v>236.25000000000003</v>
      </c>
      <c r="AS290" s="239" t="str">
        <f t="shared" si="28"/>
        <v/>
      </c>
    </row>
    <row r="291" spans="1:45">
      <c r="A291" s="238">
        <f t="shared" si="29"/>
        <v>46034</v>
      </c>
      <c r="B291" s="239">
        <f>YEAR(Daily_KPI[[#This Row],[Date]])+IF(MONTH(Daily_KPI[[#This Row],[Date]])&gt;=4,1,0)</f>
        <v>2026</v>
      </c>
      <c r="C291" s="240">
        <f>YEAR(Daily_KPI[[#This Row],[Date]])</f>
        <v>2026</v>
      </c>
      <c r="D291" s="241">
        <f>Daily_KPI[[#This Row],[Date]]-DAY(Daily_KPI[[#This Row],[Date]])+1</f>
        <v>46023</v>
      </c>
      <c r="E291" s="240">
        <f t="shared" si="25"/>
        <v>31</v>
      </c>
      <c r="F291" s="242" t="str">
        <f>IFERROR(_xlfn.XLOOKUP($A291,Input_Raw!$A:$A,Input_Raw!$GD:$GD),"")</f>
        <v/>
      </c>
      <c r="G291" s="243" t="str">
        <f>IFERROR(_xlfn.XLOOKUP($A291,Input_Raw!$A:$A,Input_Raw!EQ:EQ),"")</f>
        <v/>
      </c>
      <c r="H291" s="243" t="str">
        <f>IFERROR(_xlfn.XLOOKUP($A291,Input_Raw!$A:$A,Input_Raw!ER:ER),"")</f>
        <v/>
      </c>
      <c r="I291" s="243" t="str">
        <f>IFERROR(_xlfn.XLOOKUP($A291,Input_Raw!$A:$A,Input_Raw!EO:EO),"")</f>
        <v/>
      </c>
      <c r="J291" s="243" t="str">
        <f>IFERROR(_xlfn.XLOOKUP($A291,Input_Raw!$A:$A,Input_Raw!EP:EP),"")</f>
        <v/>
      </c>
      <c r="K291" s="243" t="str">
        <f>IFERROR(_xlfn.XLOOKUP($A291,Input_Raw!$A:$A,Input_Raw!$DR:$DR),"")</f>
        <v/>
      </c>
      <c r="L291" s="243" t="str">
        <f>IFERROR(_xlfn.XLOOKUP($A291,Input_Raw!$A:$A,Input_Raw!$DT:$DT),"")</f>
        <v/>
      </c>
      <c r="M291" s="243" t="str">
        <f>IFERROR(_xlfn.XLOOKUP($A291,Input_Raw!$A:$A,Input_Raw!$DZ:$DZ),"")</f>
        <v/>
      </c>
      <c r="N291" s="243" t="str">
        <f>IFERROR(_xlfn.XLOOKUP($A291,Input_Raw!$A:$A,Input_Raw!$EB:$EB),"")</f>
        <v/>
      </c>
      <c r="O291" s="244" t="str">
        <f>IFERROR(1-SUMIF(Plant_BD!$B:$B,$A291,Plant_BD!$AL:$AL)/($AA291+SUMIF(Plant_BD!$B:$B,$A291,Plant_BD!$AL:$AL)),"")</f>
        <v/>
      </c>
      <c r="P291" s="244"/>
      <c r="Q291" s="245"/>
      <c r="R291" s="244" t="str">
        <f>IFERROR(1-SUMIF(Grid_BD!$B:$B,$A291,Grid_BD!$W:$W)/($AA291+SUMIF(Grid_BD!$B:$B,$A291,Grid_BD!$W:$W)),"")</f>
        <v/>
      </c>
      <c r="S291" s="240"/>
      <c r="T291" s="245"/>
      <c r="U291" s="246" t="str">
        <f t="shared" si="26"/>
        <v/>
      </c>
      <c r="V291" s="246" t="str">
        <f>IFERROR(_xlfn.XLOOKUP($A291,Input_Raw!$A:$A,Input_Raw!$GL:$GL),"")</f>
        <v/>
      </c>
      <c r="W291" s="247" t="str">
        <f t="shared" si="27"/>
        <v/>
      </c>
      <c r="X291" s="239" t="str">
        <f>IFERROR(_xlfn.XLOOKUP($A291,Input_Raw!$A:$A,Input_Raw!$EN:$EN),"")</f>
        <v/>
      </c>
      <c r="Y291" s="239" t="str">
        <f>IFERROR(_xlfn.XLOOKUP($A291,Input_Raw!$A:$A,Input_Raw!GE:GE),"")</f>
        <v/>
      </c>
      <c r="Z291" s="239"/>
      <c r="AA291" s="239" t="str">
        <f>IFERROR(_xlfn.XLOOKUP($A291,Input_Raw!$A:$A,Input_Raw!$GF:$GF),"")</f>
        <v/>
      </c>
      <c r="AB291" s="239" t="str">
        <f>IFERROR(_xlfn.XLOOKUP($A291,Input_Raw!$A:$A,Input_Raw!GG:GG),"")</f>
        <v/>
      </c>
      <c r="AC291" s="248">
        <f>IFERROR(_xlfn.XLOOKUP($D291,'Modelling New'!$D:$D,'Modelling New'!P:P),"")</f>
        <v>6.0064516129032253</v>
      </c>
      <c r="AD291" s="239">
        <f>IFERROR(_xlfn.XLOOKUP($D291,'Modelling New'!$D:$D,'Modelling New'!$T:$T)*1000,"")</f>
        <v>1166010.4867708029</v>
      </c>
      <c r="AE291" s="249">
        <f>IFERROR(_xlfn.XLOOKUP($D291,'Modelling New'!$D:$D,'Modelling New'!$O:$O),"")</f>
        <v>0.82169880687875907</v>
      </c>
      <c r="AF291" s="249">
        <f>IFERROR(_xlfn.XLOOKUP($D291,'Modelling New'!$D:$D,'Modelling New'!W:W),"")</f>
        <v>0.20564558849573239</v>
      </c>
      <c r="AG291" s="249">
        <f>IFERROR(_xlfn.XLOOKUP($D291,'Modelling New'!$D:$D,'Modelling New'!$AE:$AE),"")</f>
        <v>0.995</v>
      </c>
      <c r="AH291" s="249">
        <f>IFERROR(_xlfn.XLOOKUP($D291,'Modelling New'!$D:$D,'Modelling New'!$AF:$AF),"")</f>
        <v>0.995</v>
      </c>
      <c r="AI291" s="240"/>
      <c r="AJ291" s="240"/>
      <c r="AK291" s="240"/>
      <c r="AL291" s="240"/>
      <c r="AM291" s="240"/>
      <c r="AN291" s="250"/>
      <c r="AO291" s="247"/>
      <c r="AP291" s="247"/>
      <c r="AQ291" s="247"/>
      <c r="AR291" s="239">
        <f>_xlfn.XLOOKUP($D291,'Modelling New'!$D:$D,'Modelling New'!$N:$N)</f>
        <v>236.25000000000003</v>
      </c>
      <c r="AS291" s="239" t="str">
        <f t="shared" si="28"/>
        <v/>
      </c>
    </row>
    <row r="292" spans="1:45">
      <c r="A292" s="238">
        <f t="shared" si="29"/>
        <v>46035</v>
      </c>
      <c r="B292" s="239">
        <f>YEAR(Daily_KPI[[#This Row],[Date]])+IF(MONTH(Daily_KPI[[#This Row],[Date]])&gt;=4,1,0)</f>
        <v>2026</v>
      </c>
      <c r="C292" s="240">
        <f>YEAR(Daily_KPI[[#This Row],[Date]])</f>
        <v>2026</v>
      </c>
      <c r="D292" s="241">
        <f>Daily_KPI[[#This Row],[Date]]-DAY(Daily_KPI[[#This Row],[Date]])+1</f>
        <v>46023</v>
      </c>
      <c r="E292" s="240">
        <f t="shared" si="25"/>
        <v>31</v>
      </c>
      <c r="F292" s="242" t="str">
        <f>IFERROR(_xlfn.XLOOKUP($A292,Input_Raw!$A:$A,Input_Raw!$GD:$GD),"")</f>
        <v/>
      </c>
      <c r="G292" s="243" t="str">
        <f>IFERROR(_xlfn.XLOOKUP($A292,Input_Raw!$A:$A,Input_Raw!EQ:EQ),"")</f>
        <v/>
      </c>
      <c r="H292" s="243" t="str">
        <f>IFERROR(_xlfn.XLOOKUP($A292,Input_Raw!$A:$A,Input_Raw!ER:ER),"")</f>
        <v/>
      </c>
      <c r="I292" s="243" t="str">
        <f>IFERROR(_xlfn.XLOOKUP($A292,Input_Raw!$A:$A,Input_Raw!EO:EO),"")</f>
        <v/>
      </c>
      <c r="J292" s="243" t="str">
        <f>IFERROR(_xlfn.XLOOKUP($A292,Input_Raw!$A:$A,Input_Raw!EP:EP),"")</f>
        <v/>
      </c>
      <c r="K292" s="243" t="str">
        <f>IFERROR(_xlfn.XLOOKUP($A292,Input_Raw!$A:$A,Input_Raw!$DR:$DR),"")</f>
        <v/>
      </c>
      <c r="L292" s="243" t="str">
        <f>IFERROR(_xlfn.XLOOKUP($A292,Input_Raw!$A:$A,Input_Raw!$DT:$DT),"")</f>
        <v/>
      </c>
      <c r="M292" s="243" t="str">
        <f>IFERROR(_xlfn.XLOOKUP($A292,Input_Raw!$A:$A,Input_Raw!$DZ:$DZ),"")</f>
        <v/>
      </c>
      <c r="N292" s="243" t="str">
        <f>IFERROR(_xlfn.XLOOKUP($A292,Input_Raw!$A:$A,Input_Raw!$EB:$EB),"")</f>
        <v/>
      </c>
      <c r="O292" s="244" t="str">
        <f>IFERROR(1-SUMIF(Plant_BD!$B:$B,$A292,Plant_BD!$AL:$AL)/($AA292+SUMIF(Plant_BD!$B:$B,$A292,Plant_BD!$AL:$AL)),"")</f>
        <v/>
      </c>
      <c r="P292" s="244"/>
      <c r="Q292" s="245"/>
      <c r="R292" s="244" t="str">
        <f>IFERROR(1-SUMIF(Grid_BD!$B:$B,$A292,Grid_BD!$W:$W)/($AA292+SUMIF(Grid_BD!$B:$B,$A292,Grid_BD!$W:$W)),"")</f>
        <v/>
      </c>
      <c r="S292" s="240"/>
      <c r="T292" s="245"/>
      <c r="U292" s="246" t="str">
        <f t="shared" si="26"/>
        <v/>
      </c>
      <c r="V292" s="246" t="str">
        <f>IFERROR(_xlfn.XLOOKUP($A292,Input_Raw!$A:$A,Input_Raw!$GL:$GL),"")</f>
        <v/>
      </c>
      <c r="W292" s="247" t="str">
        <f t="shared" si="27"/>
        <v/>
      </c>
      <c r="X292" s="239" t="str">
        <f>IFERROR(_xlfn.XLOOKUP($A292,Input_Raw!$A:$A,Input_Raw!$EN:$EN),"")</f>
        <v/>
      </c>
      <c r="Y292" s="239" t="str">
        <f>IFERROR(_xlfn.XLOOKUP($A292,Input_Raw!$A:$A,Input_Raw!GE:GE),"")</f>
        <v/>
      </c>
      <c r="Z292" s="239"/>
      <c r="AA292" s="239" t="str">
        <f>IFERROR(_xlfn.XLOOKUP($A292,Input_Raw!$A:$A,Input_Raw!$GF:$GF),"")</f>
        <v/>
      </c>
      <c r="AB292" s="239" t="str">
        <f>IFERROR(_xlfn.XLOOKUP($A292,Input_Raw!$A:$A,Input_Raw!GG:GG),"")</f>
        <v/>
      </c>
      <c r="AC292" s="248">
        <f>IFERROR(_xlfn.XLOOKUP($D292,'Modelling New'!$D:$D,'Modelling New'!P:P),"")</f>
        <v>6.0064516129032253</v>
      </c>
      <c r="AD292" s="239">
        <f>IFERROR(_xlfn.XLOOKUP($D292,'Modelling New'!$D:$D,'Modelling New'!$T:$T)*1000,"")</f>
        <v>1166010.4867708029</v>
      </c>
      <c r="AE292" s="249">
        <f>IFERROR(_xlfn.XLOOKUP($D292,'Modelling New'!$D:$D,'Modelling New'!$O:$O),"")</f>
        <v>0.82169880687875907</v>
      </c>
      <c r="AF292" s="249">
        <f>IFERROR(_xlfn.XLOOKUP($D292,'Modelling New'!$D:$D,'Modelling New'!W:W),"")</f>
        <v>0.20564558849573239</v>
      </c>
      <c r="AG292" s="249">
        <f>IFERROR(_xlfn.XLOOKUP($D292,'Modelling New'!$D:$D,'Modelling New'!$AE:$AE),"")</f>
        <v>0.995</v>
      </c>
      <c r="AH292" s="249">
        <f>IFERROR(_xlfn.XLOOKUP($D292,'Modelling New'!$D:$D,'Modelling New'!$AF:$AF),"")</f>
        <v>0.995</v>
      </c>
      <c r="AI292" s="240"/>
      <c r="AJ292" s="240"/>
      <c r="AK292" s="240"/>
      <c r="AL292" s="240"/>
      <c r="AM292" s="240"/>
      <c r="AN292" s="250"/>
      <c r="AO292" s="247"/>
      <c r="AP292" s="247"/>
      <c r="AQ292" s="247"/>
      <c r="AR292" s="239">
        <f>_xlfn.XLOOKUP($D292,'Modelling New'!$D:$D,'Modelling New'!$N:$N)</f>
        <v>236.25000000000003</v>
      </c>
      <c r="AS292" s="239" t="str">
        <f t="shared" si="28"/>
        <v/>
      </c>
    </row>
    <row r="293" spans="1:45">
      <c r="A293" s="238">
        <f t="shared" si="29"/>
        <v>46036</v>
      </c>
      <c r="B293" s="239">
        <f>YEAR(Daily_KPI[[#This Row],[Date]])+IF(MONTH(Daily_KPI[[#This Row],[Date]])&gt;=4,1,0)</f>
        <v>2026</v>
      </c>
      <c r="C293" s="240">
        <f>YEAR(Daily_KPI[[#This Row],[Date]])</f>
        <v>2026</v>
      </c>
      <c r="D293" s="241">
        <f>Daily_KPI[[#This Row],[Date]]-DAY(Daily_KPI[[#This Row],[Date]])+1</f>
        <v>46023</v>
      </c>
      <c r="E293" s="240">
        <f t="shared" si="25"/>
        <v>31</v>
      </c>
      <c r="F293" s="242" t="str">
        <f>IFERROR(_xlfn.XLOOKUP($A293,Input_Raw!$A:$A,Input_Raw!$GD:$GD),"")</f>
        <v/>
      </c>
      <c r="G293" s="243" t="str">
        <f>IFERROR(_xlfn.XLOOKUP($A293,Input_Raw!$A:$A,Input_Raw!EQ:EQ),"")</f>
        <v/>
      </c>
      <c r="H293" s="243" t="str">
        <f>IFERROR(_xlfn.XLOOKUP($A293,Input_Raw!$A:$A,Input_Raw!ER:ER),"")</f>
        <v/>
      </c>
      <c r="I293" s="243" t="str">
        <f>IFERROR(_xlfn.XLOOKUP($A293,Input_Raw!$A:$A,Input_Raw!EO:EO),"")</f>
        <v/>
      </c>
      <c r="J293" s="243" t="str">
        <f>IFERROR(_xlfn.XLOOKUP($A293,Input_Raw!$A:$A,Input_Raw!EP:EP),"")</f>
        <v/>
      </c>
      <c r="K293" s="243" t="str">
        <f>IFERROR(_xlfn.XLOOKUP($A293,Input_Raw!$A:$A,Input_Raw!$DR:$DR),"")</f>
        <v/>
      </c>
      <c r="L293" s="243" t="str">
        <f>IFERROR(_xlfn.XLOOKUP($A293,Input_Raw!$A:$A,Input_Raw!$DT:$DT),"")</f>
        <v/>
      </c>
      <c r="M293" s="243" t="str">
        <f>IFERROR(_xlfn.XLOOKUP($A293,Input_Raw!$A:$A,Input_Raw!$DZ:$DZ),"")</f>
        <v/>
      </c>
      <c r="N293" s="243" t="str">
        <f>IFERROR(_xlfn.XLOOKUP($A293,Input_Raw!$A:$A,Input_Raw!$EB:$EB),"")</f>
        <v/>
      </c>
      <c r="O293" s="244" t="str">
        <f>IFERROR(1-SUMIF(Plant_BD!$B:$B,$A293,Plant_BD!$AL:$AL)/($AA293+SUMIF(Plant_BD!$B:$B,$A293,Plant_BD!$AL:$AL)),"")</f>
        <v/>
      </c>
      <c r="P293" s="244"/>
      <c r="Q293" s="245"/>
      <c r="R293" s="244" t="str">
        <f>IFERROR(1-SUMIF(Grid_BD!$B:$B,$A293,Grid_BD!$W:$W)/($AA293+SUMIF(Grid_BD!$B:$B,$A293,Grid_BD!$W:$W)),"")</f>
        <v/>
      </c>
      <c r="S293" s="240"/>
      <c r="T293" s="245"/>
      <c r="U293" s="246" t="str">
        <f t="shared" si="26"/>
        <v/>
      </c>
      <c r="V293" s="246" t="str">
        <f>IFERROR(_xlfn.XLOOKUP($A293,Input_Raw!$A:$A,Input_Raw!$GL:$GL),"")</f>
        <v/>
      </c>
      <c r="W293" s="247" t="str">
        <f t="shared" si="27"/>
        <v/>
      </c>
      <c r="X293" s="239" t="str">
        <f>IFERROR(_xlfn.XLOOKUP($A293,Input_Raw!$A:$A,Input_Raw!$EN:$EN),"")</f>
        <v/>
      </c>
      <c r="Y293" s="239" t="str">
        <f>IFERROR(_xlfn.XLOOKUP($A293,Input_Raw!$A:$A,Input_Raw!GE:GE),"")</f>
        <v/>
      </c>
      <c r="Z293" s="239"/>
      <c r="AA293" s="239" t="str">
        <f>IFERROR(_xlfn.XLOOKUP($A293,Input_Raw!$A:$A,Input_Raw!$GF:$GF),"")</f>
        <v/>
      </c>
      <c r="AB293" s="239" t="str">
        <f>IFERROR(_xlfn.XLOOKUP($A293,Input_Raw!$A:$A,Input_Raw!GG:GG),"")</f>
        <v/>
      </c>
      <c r="AC293" s="248">
        <f>IFERROR(_xlfn.XLOOKUP($D293,'Modelling New'!$D:$D,'Modelling New'!P:P),"")</f>
        <v>6.0064516129032253</v>
      </c>
      <c r="AD293" s="239">
        <f>IFERROR(_xlfn.XLOOKUP($D293,'Modelling New'!$D:$D,'Modelling New'!$T:$T)*1000,"")</f>
        <v>1166010.4867708029</v>
      </c>
      <c r="AE293" s="249">
        <f>IFERROR(_xlfn.XLOOKUP($D293,'Modelling New'!$D:$D,'Modelling New'!$O:$O),"")</f>
        <v>0.82169880687875907</v>
      </c>
      <c r="AF293" s="249">
        <f>IFERROR(_xlfn.XLOOKUP($D293,'Modelling New'!$D:$D,'Modelling New'!W:W),"")</f>
        <v>0.20564558849573239</v>
      </c>
      <c r="AG293" s="249">
        <f>IFERROR(_xlfn.XLOOKUP($D293,'Modelling New'!$D:$D,'Modelling New'!$AE:$AE),"")</f>
        <v>0.995</v>
      </c>
      <c r="AH293" s="249">
        <f>IFERROR(_xlfn.XLOOKUP($D293,'Modelling New'!$D:$D,'Modelling New'!$AF:$AF),"")</f>
        <v>0.995</v>
      </c>
      <c r="AI293" s="240"/>
      <c r="AJ293" s="240"/>
      <c r="AK293" s="240"/>
      <c r="AL293" s="240"/>
      <c r="AM293" s="240"/>
      <c r="AN293" s="250"/>
      <c r="AO293" s="247"/>
      <c r="AP293" s="247"/>
      <c r="AQ293" s="247"/>
      <c r="AR293" s="239">
        <f>_xlfn.XLOOKUP($D293,'Modelling New'!$D:$D,'Modelling New'!$N:$N)</f>
        <v>236.25000000000003</v>
      </c>
      <c r="AS293" s="239" t="str">
        <f t="shared" si="28"/>
        <v/>
      </c>
    </row>
    <row r="294" spans="1:45">
      <c r="A294" s="238">
        <f t="shared" si="29"/>
        <v>46037</v>
      </c>
      <c r="B294" s="239">
        <f>YEAR(Daily_KPI[[#This Row],[Date]])+IF(MONTH(Daily_KPI[[#This Row],[Date]])&gt;=4,1,0)</f>
        <v>2026</v>
      </c>
      <c r="C294" s="240">
        <f>YEAR(Daily_KPI[[#This Row],[Date]])</f>
        <v>2026</v>
      </c>
      <c r="D294" s="241">
        <f>Daily_KPI[[#This Row],[Date]]-DAY(Daily_KPI[[#This Row],[Date]])+1</f>
        <v>46023</v>
      </c>
      <c r="E294" s="240">
        <f t="shared" si="25"/>
        <v>31</v>
      </c>
      <c r="F294" s="242" t="str">
        <f>IFERROR(_xlfn.XLOOKUP($A294,Input_Raw!$A:$A,Input_Raw!$GD:$GD),"")</f>
        <v/>
      </c>
      <c r="G294" s="243" t="str">
        <f>IFERROR(_xlfn.XLOOKUP($A294,Input_Raw!$A:$A,Input_Raw!EQ:EQ),"")</f>
        <v/>
      </c>
      <c r="H294" s="243" t="str">
        <f>IFERROR(_xlfn.XLOOKUP($A294,Input_Raw!$A:$A,Input_Raw!ER:ER),"")</f>
        <v/>
      </c>
      <c r="I294" s="243" t="str">
        <f>IFERROR(_xlfn.XLOOKUP($A294,Input_Raw!$A:$A,Input_Raw!EO:EO),"")</f>
        <v/>
      </c>
      <c r="J294" s="243" t="str">
        <f>IFERROR(_xlfn.XLOOKUP($A294,Input_Raw!$A:$A,Input_Raw!EP:EP),"")</f>
        <v/>
      </c>
      <c r="K294" s="243" t="str">
        <f>IFERROR(_xlfn.XLOOKUP($A294,Input_Raw!$A:$A,Input_Raw!$DR:$DR),"")</f>
        <v/>
      </c>
      <c r="L294" s="243" t="str">
        <f>IFERROR(_xlfn.XLOOKUP($A294,Input_Raw!$A:$A,Input_Raw!$DT:$DT),"")</f>
        <v/>
      </c>
      <c r="M294" s="243" t="str">
        <f>IFERROR(_xlfn.XLOOKUP($A294,Input_Raw!$A:$A,Input_Raw!$DZ:$DZ),"")</f>
        <v/>
      </c>
      <c r="N294" s="243" t="str">
        <f>IFERROR(_xlfn.XLOOKUP($A294,Input_Raw!$A:$A,Input_Raw!$EB:$EB),"")</f>
        <v/>
      </c>
      <c r="O294" s="244" t="str">
        <f>IFERROR(1-SUMIF(Plant_BD!$B:$B,$A294,Plant_BD!$AL:$AL)/($AA294+SUMIF(Plant_BD!$B:$B,$A294,Plant_BD!$AL:$AL)),"")</f>
        <v/>
      </c>
      <c r="P294" s="244"/>
      <c r="Q294" s="245"/>
      <c r="R294" s="244" t="str">
        <f>IFERROR(1-SUMIF(Grid_BD!$B:$B,$A294,Grid_BD!$W:$W)/($AA294+SUMIF(Grid_BD!$B:$B,$A294,Grid_BD!$W:$W)),"")</f>
        <v/>
      </c>
      <c r="S294" s="240"/>
      <c r="T294" s="245"/>
      <c r="U294" s="246" t="str">
        <f t="shared" si="26"/>
        <v/>
      </c>
      <c r="V294" s="246" t="str">
        <f>IFERROR(_xlfn.XLOOKUP($A294,Input_Raw!$A:$A,Input_Raw!$GL:$GL),"")</f>
        <v/>
      </c>
      <c r="W294" s="247" t="str">
        <f t="shared" si="27"/>
        <v/>
      </c>
      <c r="X294" s="239" t="str">
        <f>IFERROR(_xlfn.XLOOKUP($A294,Input_Raw!$A:$A,Input_Raw!$EN:$EN),"")</f>
        <v/>
      </c>
      <c r="Y294" s="239" t="str">
        <f>IFERROR(_xlfn.XLOOKUP($A294,Input_Raw!$A:$A,Input_Raw!GE:GE),"")</f>
        <v/>
      </c>
      <c r="Z294" s="239"/>
      <c r="AA294" s="239" t="str">
        <f>IFERROR(_xlfn.XLOOKUP($A294,Input_Raw!$A:$A,Input_Raw!$GF:$GF),"")</f>
        <v/>
      </c>
      <c r="AB294" s="239" t="str">
        <f>IFERROR(_xlfn.XLOOKUP($A294,Input_Raw!$A:$A,Input_Raw!GG:GG),"")</f>
        <v/>
      </c>
      <c r="AC294" s="248">
        <f>IFERROR(_xlfn.XLOOKUP($D294,'Modelling New'!$D:$D,'Modelling New'!P:P),"")</f>
        <v>6.0064516129032253</v>
      </c>
      <c r="AD294" s="239">
        <f>IFERROR(_xlfn.XLOOKUP($D294,'Modelling New'!$D:$D,'Modelling New'!$T:$T)*1000,"")</f>
        <v>1166010.4867708029</v>
      </c>
      <c r="AE294" s="249">
        <f>IFERROR(_xlfn.XLOOKUP($D294,'Modelling New'!$D:$D,'Modelling New'!$O:$O),"")</f>
        <v>0.82169880687875907</v>
      </c>
      <c r="AF294" s="249">
        <f>IFERROR(_xlfn.XLOOKUP($D294,'Modelling New'!$D:$D,'Modelling New'!W:W),"")</f>
        <v>0.20564558849573239</v>
      </c>
      <c r="AG294" s="249">
        <f>IFERROR(_xlfn.XLOOKUP($D294,'Modelling New'!$D:$D,'Modelling New'!$AE:$AE),"")</f>
        <v>0.995</v>
      </c>
      <c r="AH294" s="249">
        <f>IFERROR(_xlfn.XLOOKUP($D294,'Modelling New'!$D:$D,'Modelling New'!$AF:$AF),"")</f>
        <v>0.995</v>
      </c>
      <c r="AI294" s="240"/>
      <c r="AJ294" s="240"/>
      <c r="AK294" s="240"/>
      <c r="AL294" s="240"/>
      <c r="AM294" s="240"/>
      <c r="AN294" s="250"/>
      <c r="AO294" s="247"/>
      <c r="AP294" s="247"/>
      <c r="AQ294" s="247"/>
      <c r="AR294" s="239">
        <f>_xlfn.XLOOKUP($D294,'Modelling New'!$D:$D,'Modelling New'!$N:$N)</f>
        <v>236.25000000000003</v>
      </c>
      <c r="AS294" s="239" t="str">
        <f t="shared" si="28"/>
        <v/>
      </c>
    </row>
    <row r="295" spans="1:45">
      <c r="A295" s="238">
        <f t="shared" si="29"/>
        <v>46038</v>
      </c>
      <c r="B295" s="239">
        <f>YEAR(Daily_KPI[[#This Row],[Date]])+IF(MONTH(Daily_KPI[[#This Row],[Date]])&gt;=4,1,0)</f>
        <v>2026</v>
      </c>
      <c r="C295" s="240">
        <f>YEAR(Daily_KPI[[#This Row],[Date]])</f>
        <v>2026</v>
      </c>
      <c r="D295" s="241">
        <f>Daily_KPI[[#This Row],[Date]]-DAY(Daily_KPI[[#This Row],[Date]])+1</f>
        <v>46023</v>
      </c>
      <c r="E295" s="240">
        <f t="shared" si="25"/>
        <v>31</v>
      </c>
      <c r="F295" s="242" t="str">
        <f>IFERROR(_xlfn.XLOOKUP($A295,Input_Raw!$A:$A,Input_Raw!$GD:$GD),"")</f>
        <v/>
      </c>
      <c r="G295" s="243" t="str">
        <f>IFERROR(_xlfn.XLOOKUP($A295,Input_Raw!$A:$A,Input_Raw!EQ:EQ),"")</f>
        <v/>
      </c>
      <c r="H295" s="243" t="str">
        <f>IFERROR(_xlfn.XLOOKUP($A295,Input_Raw!$A:$A,Input_Raw!ER:ER),"")</f>
        <v/>
      </c>
      <c r="I295" s="243" t="str">
        <f>IFERROR(_xlfn.XLOOKUP($A295,Input_Raw!$A:$A,Input_Raw!EO:EO),"")</f>
        <v/>
      </c>
      <c r="J295" s="243" t="str">
        <f>IFERROR(_xlfn.XLOOKUP($A295,Input_Raw!$A:$A,Input_Raw!EP:EP),"")</f>
        <v/>
      </c>
      <c r="K295" s="243" t="str">
        <f>IFERROR(_xlfn.XLOOKUP($A295,Input_Raw!$A:$A,Input_Raw!$DR:$DR),"")</f>
        <v/>
      </c>
      <c r="L295" s="243" t="str">
        <f>IFERROR(_xlfn.XLOOKUP($A295,Input_Raw!$A:$A,Input_Raw!$DT:$DT),"")</f>
        <v/>
      </c>
      <c r="M295" s="243" t="str">
        <f>IFERROR(_xlfn.XLOOKUP($A295,Input_Raw!$A:$A,Input_Raw!$DZ:$DZ),"")</f>
        <v/>
      </c>
      <c r="N295" s="243" t="str">
        <f>IFERROR(_xlfn.XLOOKUP($A295,Input_Raw!$A:$A,Input_Raw!$EB:$EB),"")</f>
        <v/>
      </c>
      <c r="O295" s="244" t="str">
        <f>IFERROR(1-SUMIF(Plant_BD!$B:$B,$A295,Plant_BD!$AL:$AL)/($AA295+SUMIF(Plant_BD!$B:$B,$A295,Plant_BD!$AL:$AL)),"")</f>
        <v/>
      </c>
      <c r="P295" s="244"/>
      <c r="Q295" s="245"/>
      <c r="R295" s="244" t="str">
        <f>IFERROR(1-SUMIF(Grid_BD!$B:$B,$A295,Grid_BD!$W:$W)/($AA295+SUMIF(Grid_BD!$B:$B,$A295,Grid_BD!$W:$W)),"")</f>
        <v/>
      </c>
      <c r="S295" s="240"/>
      <c r="T295" s="245"/>
      <c r="U295" s="246" t="str">
        <f t="shared" si="26"/>
        <v/>
      </c>
      <c r="V295" s="246" t="str">
        <f>IFERROR(_xlfn.XLOOKUP($A295,Input_Raw!$A:$A,Input_Raw!$GL:$GL),"")</f>
        <v/>
      </c>
      <c r="W295" s="247" t="str">
        <f t="shared" si="27"/>
        <v/>
      </c>
      <c r="X295" s="239" t="str">
        <f>IFERROR(_xlfn.XLOOKUP($A295,Input_Raw!$A:$A,Input_Raw!$EN:$EN),"")</f>
        <v/>
      </c>
      <c r="Y295" s="239" t="str">
        <f>IFERROR(_xlfn.XLOOKUP($A295,Input_Raw!$A:$A,Input_Raw!GE:GE),"")</f>
        <v/>
      </c>
      <c r="Z295" s="239"/>
      <c r="AA295" s="239" t="str">
        <f>IFERROR(_xlfn.XLOOKUP($A295,Input_Raw!$A:$A,Input_Raw!$GF:$GF),"")</f>
        <v/>
      </c>
      <c r="AB295" s="239" t="str">
        <f>IFERROR(_xlfn.XLOOKUP($A295,Input_Raw!$A:$A,Input_Raw!GG:GG),"")</f>
        <v/>
      </c>
      <c r="AC295" s="248">
        <f>IFERROR(_xlfn.XLOOKUP($D295,'Modelling New'!$D:$D,'Modelling New'!P:P),"")</f>
        <v>6.0064516129032253</v>
      </c>
      <c r="AD295" s="239">
        <f>IFERROR(_xlfn.XLOOKUP($D295,'Modelling New'!$D:$D,'Modelling New'!$T:$T)*1000,"")</f>
        <v>1166010.4867708029</v>
      </c>
      <c r="AE295" s="249">
        <f>IFERROR(_xlfn.XLOOKUP($D295,'Modelling New'!$D:$D,'Modelling New'!$O:$O),"")</f>
        <v>0.82169880687875907</v>
      </c>
      <c r="AF295" s="249">
        <f>IFERROR(_xlfn.XLOOKUP($D295,'Modelling New'!$D:$D,'Modelling New'!W:W),"")</f>
        <v>0.20564558849573239</v>
      </c>
      <c r="AG295" s="249">
        <f>IFERROR(_xlfn.XLOOKUP($D295,'Modelling New'!$D:$D,'Modelling New'!$AE:$AE),"")</f>
        <v>0.995</v>
      </c>
      <c r="AH295" s="249">
        <f>IFERROR(_xlfn.XLOOKUP($D295,'Modelling New'!$D:$D,'Modelling New'!$AF:$AF),"")</f>
        <v>0.995</v>
      </c>
      <c r="AI295" s="240"/>
      <c r="AJ295" s="240"/>
      <c r="AK295" s="240"/>
      <c r="AL295" s="240"/>
      <c r="AM295" s="240"/>
      <c r="AN295" s="250"/>
      <c r="AO295" s="247"/>
      <c r="AP295" s="247"/>
      <c r="AQ295" s="247"/>
      <c r="AR295" s="239">
        <f>_xlfn.XLOOKUP($D295,'Modelling New'!$D:$D,'Modelling New'!$N:$N)</f>
        <v>236.25000000000003</v>
      </c>
      <c r="AS295" s="239" t="str">
        <f t="shared" si="28"/>
        <v/>
      </c>
    </row>
    <row r="296" spans="1:45">
      <c r="A296" s="238">
        <f t="shared" si="29"/>
        <v>46039</v>
      </c>
      <c r="B296" s="239">
        <f>YEAR(Daily_KPI[[#This Row],[Date]])+IF(MONTH(Daily_KPI[[#This Row],[Date]])&gt;=4,1,0)</f>
        <v>2026</v>
      </c>
      <c r="C296" s="240">
        <f>YEAR(Daily_KPI[[#This Row],[Date]])</f>
        <v>2026</v>
      </c>
      <c r="D296" s="241">
        <f>Daily_KPI[[#This Row],[Date]]-DAY(Daily_KPI[[#This Row],[Date]])+1</f>
        <v>46023</v>
      </c>
      <c r="E296" s="240">
        <f t="shared" si="25"/>
        <v>31</v>
      </c>
      <c r="F296" s="242" t="str">
        <f>IFERROR(_xlfn.XLOOKUP($A296,Input_Raw!$A:$A,Input_Raw!$GD:$GD),"")</f>
        <v/>
      </c>
      <c r="G296" s="243" t="str">
        <f>IFERROR(_xlfn.XLOOKUP($A296,Input_Raw!$A:$A,Input_Raw!EQ:EQ),"")</f>
        <v/>
      </c>
      <c r="H296" s="243" t="str">
        <f>IFERROR(_xlfn.XLOOKUP($A296,Input_Raw!$A:$A,Input_Raw!ER:ER),"")</f>
        <v/>
      </c>
      <c r="I296" s="243" t="str">
        <f>IFERROR(_xlfn.XLOOKUP($A296,Input_Raw!$A:$A,Input_Raw!EO:EO),"")</f>
        <v/>
      </c>
      <c r="J296" s="243" t="str">
        <f>IFERROR(_xlfn.XLOOKUP($A296,Input_Raw!$A:$A,Input_Raw!EP:EP),"")</f>
        <v/>
      </c>
      <c r="K296" s="243" t="str">
        <f>IFERROR(_xlfn.XLOOKUP($A296,Input_Raw!$A:$A,Input_Raw!$DR:$DR),"")</f>
        <v/>
      </c>
      <c r="L296" s="243" t="str">
        <f>IFERROR(_xlfn.XLOOKUP($A296,Input_Raw!$A:$A,Input_Raw!$DT:$DT),"")</f>
        <v/>
      </c>
      <c r="M296" s="243" t="str">
        <f>IFERROR(_xlfn.XLOOKUP($A296,Input_Raw!$A:$A,Input_Raw!$DZ:$DZ),"")</f>
        <v/>
      </c>
      <c r="N296" s="243" t="str">
        <f>IFERROR(_xlfn.XLOOKUP($A296,Input_Raw!$A:$A,Input_Raw!$EB:$EB),"")</f>
        <v/>
      </c>
      <c r="O296" s="244" t="str">
        <f>IFERROR(1-SUMIF(Plant_BD!$B:$B,$A296,Plant_BD!$AL:$AL)/($AA296+SUMIF(Plant_BD!$B:$B,$A296,Plant_BD!$AL:$AL)),"")</f>
        <v/>
      </c>
      <c r="P296" s="244"/>
      <c r="Q296" s="245"/>
      <c r="R296" s="244" t="str">
        <f>IFERROR(1-SUMIF(Grid_BD!$B:$B,$A296,Grid_BD!$W:$W)/($AA296+SUMIF(Grid_BD!$B:$B,$A296,Grid_BD!$W:$W)),"")</f>
        <v/>
      </c>
      <c r="S296" s="240"/>
      <c r="T296" s="245"/>
      <c r="U296" s="246" t="str">
        <f t="shared" si="26"/>
        <v/>
      </c>
      <c r="V296" s="246" t="str">
        <f>IFERROR(_xlfn.XLOOKUP($A296,Input_Raw!$A:$A,Input_Raw!$GL:$GL),"")</f>
        <v/>
      </c>
      <c r="W296" s="247" t="str">
        <f t="shared" si="27"/>
        <v/>
      </c>
      <c r="X296" s="239" t="str">
        <f>IFERROR(_xlfn.XLOOKUP($A296,Input_Raw!$A:$A,Input_Raw!$EN:$EN),"")</f>
        <v/>
      </c>
      <c r="Y296" s="239" t="str">
        <f>IFERROR(_xlfn.XLOOKUP($A296,Input_Raw!$A:$A,Input_Raw!GE:GE),"")</f>
        <v/>
      </c>
      <c r="Z296" s="239"/>
      <c r="AA296" s="239" t="str">
        <f>IFERROR(_xlfn.XLOOKUP($A296,Input_Raw!$A:$A,Input_Raw!$GF:$GF),"")</f>
        <v/>
      </c>
      <c r="AB296" s="239" t="str">
        <f>IFERROR(_xlfn.XLOOKUP($A296,Input_Raw!$A:$A,Input_Raw!GG:GG),"")</f>
        <v/>
      </c>
      <c r="AC296" s="248">
        <f>IFERROR(_xlfn.XLOOKUP($D296,'Modelling New'!$D:$D,'Modelling New'!P:P),"")</f>
        <v>6.0064516129032253</v>
      </c>
      <c r="AD296" s="239">
        <f>IFERROR(_xlfn.XLOOKUP($D296,'Modelling New'!$D:$D,'Modelling New'!$T:$T)*1000,"")</f>
        <v>1166010.4867708029</v>
      </c>
      <c r="AE296" s="249">
        <f>IFERROR(_xlfn.XLOOKUP($D296,'Modelling New'!$D:$D,'Modelling New'!$O:$O),"")</f>
        <v>0.82169880687875907</v>
      </c>
      <c r="AF296" s="249">
        <f>IFERROR(_xlfn.XLOOKUP($D296,'Modelling New'!$D:$D,'Modelling New'!W:W),"")</f>
        <v>0.20564558849573239</v>
      </c>
      <c r="AG296" s="249">
        <f>IFERROR(_xlfn.XLOOKUP($D296,'Modelling New'!$D:$D,'Modelling New'!$AE:$AE),"")</f>
        <v>0.995</v>
      </c>
      <c r="AH296" s="249">
        <f>IFERROR(_xlfn.XLOOKUP($D296,'Modelling New'!$D:$D,'Modelling New'!$AF:$AF),"")</f>
        <v>0.995</v>
      </c>
      <c r="AI296" s="240"/>
      <c r="AJ296" s="240"/>
      <c r="AK296" s="240"/>
      <c r="AL296" s="240"/>
      <c r="AM296" s="240"/>
      <c r="AN296" s="250"/>
      <c r="AO296" s="247"/>
      <c r="AP296" s="247"/>
      <c r="AQ296" s="247"/>
      <c r="AR296" s="239">
        <f>_xlfn.XLOOKUP($D296,'Modelling New'!$D:$D,'Modelling New'!$N:$N)</f>
        <v>236.25000000000003</v>
      </c>
      <c r="AS296" s="239" t="str">
        <f t="shared" si="28"/>
        <v/>
      </c>
    </row>
    <row r="297" spans="1:45">
      <c r="A297" s="238">
        <f t="shared" si="29"/>
        <v>46040</v>
      </c>
      <c r="B297" s="239">
        <f>YEAR(Daily_KPI[[#This Row],[Date]])+IF(MONTH(Daily_KPI[[#This Row],[Date]])&gt;=4,1,0)</f>
        <v>2026</v>
      </c>
      <c r="C297" s="240">
        <f>YEAR(Daily_KPI[[#This Row],[Date]])</f>
        <v>2026</v>
      </c>
      <c r="D297" s="241">
        <f>Daily_KPI[[#This Row],[Date]]-DAY(Daily_KPI[[#This Row],[Date]])+1</f>
        <v>46023</v>
      </c>
      <c r="E297" s="240">
        <f t="shared" si="25"/>
        <v>31</v>
      </c>
      <c r="F297" s="242" t="str">
        <f>IFERROR(_xlfn.XLOOKUP($A297,Input_Raw!$A:$A,Input_Raw!$GD:$GD),"")</f>
        <v/>
      </c>
      <c r="G297" s="243" t="str">
        <f>IFERROR(_xlfn.XLOOKUP($A297,Input_Raw!$A:$A,Input_Raw!EQ:EQ),"")</f>
        <v/>
      </c>
      <c r="H297" s="243" t="str">
        <f>IFERROR(_xlfn.XLOOKUP($A297,Input_Raw!$A:$A,Input_Raw!ER:ER),"")</f>
        <v/>
      </c>
      <c r="I297" s="243" t="str">
        <f>IFERROR(_xlfn.XLOOKUP($A297,Input_Raw!$A:$A,Input_Raw!EO:EO),"")</f>
        <v/>
      </c>
      <c r="J297" s="243" t="str">
        <f>IFERROR(_xlfn.XLOOKUP($A297,Input_Raw!$A:$A,Input_Raw!EP:EP),"")</f>
        <v/>
      </c>
      <c r="K297" s="243" t="str">
        <f>IFERROR(_xlfn.XLOOKUP($A297,Input_Raw!$A:$A,Input_Raw!$DR:$DR),"")</f>
        <v/>
      </c>
      <c r="L297" s="243" t="str">
        <f>IFERROR(_xlfn.XLOOKUP($A297,Input_Raw!$A:$A,Input_Raw!$DT:$DT),"")</f>
        <v/>
      </c>
      <c r="M297" s="243" t="str">
        <f>IFERROR(_xlfn.XLOOKUP($A297,Input_Raw!$A:$A,Input_Raw!$DZ:$DZ),"")</f>
        <v/>
      </c>
      <c r="N297" s="243" t="str">
        <f>IFERROR(_xlfn.XLOOKUP($A297,Input_Raw!$A:$A,Input_Raw!$EB:$EB),"")</f>
        <v/>
      </c>
      <c r="O297" s="244" t="str">
        <f>IFERROR(1-SUMIF(Plant_BD!$B:$B,$A297,Plant_BD!$AL:$AL)/($AA297+SUMIF(Plant_BD!$B:$B,$A297,Plant_BD!$AL:$AL)),"")</f>
        <v/>
      </c>
      <c r="P297" s="244"/>
      <c r="Q297" s="245"/>
      <c r="R297" s="244" t="str">
        <f>IFERROR(1-SUMIF(Grid_BD!$B:$B,$A297,Grid_BD!$W:$W)/($AA297+SUMIF(Grid_BD!$B:$B,$A297,Grid_BD!$W:$W)),"")</f>
        <v/>
      </c>
      <c r="S297" s="240"/>
      <c r="T297" s="245"/>
      <c r="U297" s="246" t="str">
        <f t="shared" si="26"/>
        <v/>
      </c>
      <c r="V297" s="246" t="str">
        <f>IFERROR(_xlfn.XLOOKUP($A297,Input_Raw!$A:$A,Input_Raw!$GL:$GL),"")</f>
        <v/>
      </c>
      <c r="W297" s="247" t="str">
        <f t="shared" si="27"/>
        <v/>
      </c>
      <c r="X297" s="239" t="str">
        <f>IFERROR(_xlfn.XLOOKUP($A297,Input_Raw!$A:$A,Input_Raw!$EN:$EN),"")</f>
        <v/>
      </c>
      <c r="Y297" s="239" t="str">
        <f>IFERROR(_xlfn.XLOOKUP($A297,Input_Raw!$A:$A,Input_Raw!GE:GE),"")</f>
        <v/>
      </c>
      <c r="Z297" s="239"/>
      <c r="AA297" s="239" t="str">
        <f>IFERROR(_xlfn.XLOOKUP($A297,Input_Raw!$A:$A,Input_Raw!$GF:$GF),"")</f>
        <v/>
      </c>
      <c r="AB297" s="239" t="str">
        <f>IFERROR(_xlfn.XLOOKUP($A297,Input_Raw!$A:$A,Input_Raw!GG:GG),"")</f>
        <v/>
      </c>
      <c r="AC297" s="248">
        <f>IFERROR(_xlfn.XLOOKUP($D297,'Modelling New'!$D:$D,'Modelling New'!P:P),"")</f>
        <v>6.0064516129032253</v>
      </c>
      <c r="AD297" s="239">
        <f>IFERROR(_xlfn.XLOOKUP($D297,'Modelling New'!$D:$D,'Modelling New'!$T:$T)*1000,"")</f>
        <v>1166010.4867708029</v>
      </c>
      <c r="AE297" s="249">
        <f>IFERROR(_xlfn.XLOOKUP($D297,'Modelling New'!$D:$D,'Modelling New'!$O:$O),"")</f>
        <v>0.82169880687875907</v>
      </c>
      <c r="AF297" s="249">
        <f>IFERROR(_xlfn.XLOOKUP($D297,'Modelling New'!$D:$D,'Modelling New'!W:W),"")</f>
        <v>0.20564558849573239</v>
      </c>
      <c r="AG297" s="249">
        <f>IFERROR(_xlfn.XLOOKUP($D297,'Modelling New'!$D:$D,'Modelling New'!$AE:$AE),"")</f>
        <v>0.995</v>
      </c>
      <c r="AH297" s="249">
        <f>IFERROR(_xlfn.XLOOKUP($D297,'Modelling New'!$D:$D,'Modelling New'!$AF:$AF),"")</f>
        <v>0.995</v>
      </c>
      <c r="AI297" s="240"/>
      <c r="AJ297" s="240"/>
      <c r="AK297" s="240"/>
      <c r="AL297" s="240"/>
      <c r="AM297" s="240"/>
      <c r="AN297" s="250"/>
      <c r="AO297" s="247"/>
      <c r="AP297" s="247"/>
      <c r="AQ297" s="247"/>
      <c r="AR297" s="239">
        <f>_xlfn.XLOOKUP($D297,'Modelling New'!$D:$D,'Modelling New'!$N:$N)</f>
        <v>236.25000000000003</v>
      </c>
      <c r="AS297" s="239" t="str">
        <f t="shared" si="28"/>
        <v/>
      </c>
    </row>
    <row r="298" spans="1:45">
      <c r="A298" s="238">
        <f t="shared" si="29"/>
        <v>46041</v>
      </c>
      <c r="B298" s="239">
        <f>YEAR(Daily_KPI[[#This Row],[Date]])+IF(MONTH(Daily_KPI[[#This Row],[Date]])&gt;=4,1,0)</f>
        <v>2026</v>
      </c>
      <c r="C298" s="240">
        <f>YEAR(Daily_KPI[[#This Row],[Date]])</f>
        <v>2026</v>
      </c>
      <c r="D298" s="241">
        <f>Daily_KPI[[#This Row],[Date]]-DAY(Daily_KPI[[#This Row],[Date]])+1</f>
        <v>46023</v>
      </c>
      <c r="E298" s="240">
        <f t="shared" si="25"/>
        <v>31</v>
      </c>
      <c r="F298" s="242" t="str">
        <f>IFERROR(_xlfn.XLOOKUP($A298,Input_Raw!$A:$A,Input_Raw!$GD:$GD),"")</f>
        <v/>
      </c>
      <c r="G298" s="243" t="str">
        <f>IFERROR(_xlfn.XLOOKUP($A298,Input_Raw!$A:$A,Input_Raw!EQ:EQ),"")</f>
        <v/>
      </c>
      <c r="H298" s="243" t="str">
        <f>IFERROR(_xlfn.XLOOKUP($A298,Input_Raw!$A:$A,Input_Raw!ER:ER),"")</f>
        <v/>
      </c>
      <c r="I298" s="243" t="str">
        <f>IFERROR(_xlfn.XLOOKUP($A298,Input_Raw!$A:$A,Input_Raw!EO:EO),"")</f>
        <v/>
      </c>
      <c r="J298" s="243" t="str">
        <f>IFERROR(_xlfn.XLOOKUP($A298,Input_Raw!$A:$A,Input_Raw!EP:EP),"")</f>
        <v/>
      </c>
      <c r="K298" s="243" t="str">
        <f>IFERROR(_xlfn.XLOOKUP($A298,Input_Raw!$A:$A,Input_Raw!$DR:$DR),"")</f>
        <v/>
      </c>
      <c r="L298" s="243" t="str">
        <f>IFERROR(_xlfn.XLOOKUP($A298,Input_Raw!$A:$A,Input_Raw!$DT:$DT),"")</f>
        <v/>
      </c>
      <c r="M298" s="243" t="str">
        <f>IFERROR(_xlfn.XLOOKUP($A298,Input_Raw!$A:$A,Input_Raw!$DZ:$DZ),"")</f>
        <v/>
      </c>
      <c r="N298" s="243" t="str">
        <f>IFERROR(_xlfn.XLOOKUP($A298,Input_Raw!$A:$A,Input_Raw!$EB:$EB),"")</f>
        <v/>
      </c>
      <c r="O298" s="244" t="str">
        <f>IFERROR(1-SUMIF(Plant_BD!$B:$B,$A298,Plant_BD!$AL:$AL)/($AA298+SUMIF(Plant_BD!$B:$B,$A298,Plant_BD!$AL:$AL)),"")</f>
        <v/>
      </c>
      <c r="P298" s="244"/>
      <c r="Q298" s="245"/>
      <c r="R298" s="244" t="str">
        <f>IFERROR(1-SUMIF(Grid_BD!$B:$B,$A298,Grid_BD!$W:$W)/($AA298+SUMIF(Grid_BD!$B:$B,$A298,Grid_BD!$W:$W)),"")</f>
        <v/>
      </c>
      <c r="S298" s="240"/>
      <c r="T298" s="245"/>
      <c r="U298" s="246" t="str">
        <f t="shared" si="26"/>
        <v/>
      </c>
      <c r="V298" s="246" t="str">
        <f>IFERROR(_xlfn.XLOOKUP($A298,Input_Raw!$A:$A,Input_Raw!$GL:$GL),"")</f>
        <v/>
      </c>
      <c r="W298" s="247" t="str">
        <f t="shared" si="27"/>
        <v/>
      </c>
      <c r="X298" s="239" t="str">
        <f>IFERROR(_xlfn.XLOOKUP($A298,Input_Raw!$A:$A,Input_Raw!$EN:$EN),"")</f>
        <v/>
      </c>
      <c r="Y298" s="239" t="str">
        <f>IFERROR(_xlfn.XLOOKUP($A298,Input_Raw!$A:$A,Input_Raw!GE:GE),"")</f>
        <v/>
      </c>
      <c r="Z298" s="239"/>
      <c r="AA298" s="239" t="str">
        <f>IFERROR(_xlfn.XLOOKUP($A298,Input_Raw!$A:$A,Input_Raw!$GF:$GF),"")</f>
        <v/>
      </c>
      <c r="AB298" s="239" t="str">
        <f>IFERROR(_xlfn.XLOOKUP($A298,Input_Raw!$A:$A,Input_Raw!GG:GG),"")</f>
        <v/>
      </c>
      <c r="AC298" s="248">
        <f>IFERROR(_xlfn.XLOOKUP($D298,'Modelling New'!$D:$D,'Modelling New'!P:P),"")</f>
        <v>6.0064516129032253</v>
      </c>
      <c r="AD298" s="239">
        <f>IFERROR(_xlfn.XLOOKUP($D298,'Modelling New'!$D:$D,'Modelling New'!$T:$T)*1000,"")</f>
        <v>1166010.4867708029</v>
      </c>
      <c r="AE298" s="249">
        <f>IFERROR(_xlfn.XLOOKUP($D298,'Modelling New'!$D:$D,'Modelling New'!$O:$O),"")</f>
        <v>0.82169880687875907</v>
      </c>
      <c r="AF298" s="249">
        <f>IFERROR(_xlfn.XLOOKUP($D298,'Modelling New'!$D:$D,'Modelling New'!W:W),"")</f>
        <v>0.20564558849573239</v>
      </c>
      <c r="AG298" s="249">
        <f>IFERROR(_xlfn.XLOOKUP($D298,'Modelling New'!$D:$D,'Modelling New'!$AE:$AE),"")</f>
        <v>0.995</v>
      </c>
      <c r="AH298" s="249">
        <f>IFERROR(_xlfn.XLOOKUP($D298,'Modelling New'!$D:$D,'Modelling New'!$AF:$AF),"")</f>
        <v>0.995</v>
      </c>
      <c r="AI298" s="240"/>
      <c r="AJ298" s="240"/>
      <c r="AK298" s="240"/>
      <c r="AL298" s="240"/>
      <c r="AM298" s="240"/>
      <c r="AN298" s="250"/>
      <c r="AO298" s="247"/>
      <c r="AP298" s="247"/>
      <c r="AQ298" s="247"/>
      <c r="AR298" s="239">
        <f>_xlfn.XLOOKUP($D298,'Modelling New'!$D:$D,'Modelling New'!$N:$N)</f>
        <v>236.25000000000003</v>
      </c>
      <c r="AS298" s="239" t="str">
        <f t="shared" si="28"/>
        <v/>
      </c>
    </row>
    <row r="299" spans="1:45">
      <c r="A299" s="238">
        <f t="shared" si="29"/>
        <v>46042</v>
      </c>
      <c r="B299" s="239">
        <f>YEAR(Daily_KPI[[#This Row],[Date]])+IF(MONTH(Daily_KPI[[#This Row],[Date]])&gt;=4,1,0)</f>
        <v>2026</v>
      </c>
      <c r="C299" s="240">
        <f>YEAR(Daily_KPI[[#This Row],[Date]])</f>
        <v>2026</v>
      </c>
      <c r="D299" s="241">
        <f>Daily_KPI[[#This Row],[Date]]-DAY(Daily_KPI[[#This Row],[Date]])+1</f>
        <v>46023</v>
      </c>
      <c r="E299" s="240">
        <f t="shared" si="25"/>
        <v>31</v>
      </c>
      <c r="F299" s="242" t="str">
        <f>IFERROR(_xlfn.XLOOKUP($A299,Input_Raw!$A:$A,Input_Raw!$GD:$GD),"")</f>
        <v/>
      </c>
      <c r="G299" s="243" t="str">
        <f>IFERROR(_xlfn.XLOOKUP($A299,Input_Raw!$A:$A,Input_Raw!EQ:EQ),"")</f>
        <v/>
      </c>
      <c r="H299" s="243" t="str">
        <f>IFERROR(_xlfn.XLOOKUP($A299,Input_Raw!$A:$A,Input_Raw!ER:ER),"")</f>
        <v/>
      </c>
      <c r="I299" s="243" t="str">
        <f>IFERROR(_xlfn.XLOOKUP($A299,Input_Raw!$A:$A,Input_Raw!EO:EO),"")</f>
        <v/>
      </c>
      <c r="J299" s="243" t="str">
        <f>IFERROR(_xlfn.XLOOKUP($A299,Input_Raw!$A:$A,Input_Raw!EP:EP),"")</f>
        <v/>
      </c>
      <c r="K299" s="243" t="str">
        <f>IFERROR(_xlfn.XLOOKUP($A299,Input_Raw!$A:$A,Input_Raw!$DR:$DR),"")</f>
        <v/>
      </c>
      <c r="L299" s="243" t="str">
        <f>IFERROR(_xlfn.XLOOKUP($A299,Input_Raw!$A:$A,Input_Raw!$DT:$DT),"")</f>
        <v/>
      </c>
      <c r="M299" s="243" t="str">
        <f>IFERROR(_xlfn.XLOOKUP($A299,Input_Raw!$A:$A,Input_Raw!$DZ:$DZ),"")</f>
        <v/>
      </c>
      <c r="N299" s="243" t="str">
        <f>IFERROR(_xlfn.XLOOKUP($A299,Input_Raw!$A:$A,Input_Raw!$EB:$EB),"")</f>
        <v/>
      </c>
      <c r="O299" s="244" t="str">
        <f>IFERROR(1-SUMIF(Plant_BD!$B:$B,$A299,Plant_BD!$AL:$AL)/($AA299+SUMIF(Plant_BD!$B:$B,$A299,Plant_BD!$AL:$AL)),"")</f>
        <v/>
      </c>
      <c r="P299" s="244"/>
      <c r="Q299" s="245"/>
      <c r="R299" s="244" t="str">
        <f>IFERROR(1-SUMIF(Grid_BD!$B:$B,$A299,Grid_BD!$W:$W)/($AA299+SUMIF(Grid_BD!$B:$B,$A299,Grid_BD!$W:$W)),"")</f>
        <v/>
      </c>
      <c r="S299" s="240"/>
      <c r="T299" s="245"/>
      <c r="U299" s="246" t="str">
        <f t="shared" si="26"/>
        <v/>
      </c>
      <c r="V299" s="246" t="str">
        <f>IFERROR(_xlfn.XLOOKUP($A299,Input_Raw!$A:$A,Input_Raw!$GL:$GL),"")</f>
        <v/>
      </c>
      <c r="W299" s="247" t="str">
        <f t="shared" si="27"/>
        <v/>
      </c>
      <c r="X299" s="239" t="str">
        <f>IFERROR(_xlfn.XLOOKUP($A299,Input_Raw!$A:$A,Input_Raw!$EN:$EN),"")</f>
        <v/>
      </c>
      <c r="Y299" s="239" t="str">
        <f>IFERROR(_xlfn.XLOOKUP($A299,Input_Raw!$A:$A,Input_Raw!GE:GE),"")</f>
        <v/>
      </c>
      <c r="Z299" s="239"/>
      <c r="AA299" s="239" t="str">
        <f>IFERROR(_xlfn.XLOOKUP($A299,Input_Raw!$A:$A,Input_Raw!$GF:$GF),"")</f>
        <v/>
      </c>
      <c r="AB299" s="239" t="str">
        <f>IFERROR(_xlfn.XLOOKUP($A299,Input_Raw!$A:$A,Input_Raw!GG:GG),"")</f>
        <v/>
      </c>
      <c r="AC299" s="248">
        <f>IFERROR(_xlfn.XLOOKUP($D299,'Modelling New'!$D:$D,'Modelling New'!P:P),"")</f>
        <v>6.0064516129032253</v>
      </c>
      <c r="AD299" s="239">
        <f>IFERROR(_xlfn.XLOOKUP($D299,'Modelling New'!$D:$D,'Modelling New'!$T:$T)*1000,"")</f>
        <v>1166010.4867708029</v>
      </c>
      <c r="AE299" s="249">
        <f>IFERROR(_xlfn.XLOOKUP($D299,'Modelling New'!$D:$D,'Modelling New'!$O:$O),"")</f>
        <v>0.82169880687875907</v>
      </c>
      <c r="AF299" s="249">
        <f>IFERROR(_xlfn.XLOOKUP($D299,'Modelling New'!$D:$D,'Modelling New'!W:W),"")</f>
        <v>0.20564558849573239</v>
      </c>
      <c r="AG299" s="249">
        <f>IFERROR(_xlfn.XLOOKUP($D299,'Modelling New'!$D:$D,'Modelling New'!$AE:$AE),"")</f>
        <v>0.995</v>
      </c>
      <c r="AH299" s="249">
        <f>IFERROR(_xlfn.XLOOKUP($D299,'Modelling New'!$D:$D,'Modelling New'!$AF:$AF),"")</f>
        <v>0.995</v>
      </c>
      <c r="AI299" s="240"/>
      <c r="AJ299" s="240"/>
      <c r="AK299" s="240"/>
      <c r="AL299" s="240"/>
      <c r="AM299" s="240"/>
      <c r="AN299" s="250"/>
      <c r="AO299" s="247"/>
      <c r="AP299" s="247"/>
      <c r="AQ299" s="247"/>
      <c r="AR299" s="239">
        <f>_xlfn.XLOOKUP($D299,'Modelling New'!$D:$D,'Modelling New'!$N:$N)</f>
        <v>236.25000000000003</v>
      </c>
      <c r="AS299" s="239" t="str">
        <f t="shared" si="28"/>
        <v/>
      </c>
    </row>
    <row r="300" spans="1:45">
      <c r="A300" s="238">
        <f t="shared" si="29"/>
        <v>46043</v>
      </c>
      <c r="B300" s="239">
        <f>YEAR(Daily_KPI[[#This Row],[Date]])+IF(MONTH(Daily_KPI[[#This Row],[Date]])&gt;=4,1,0)</f>
        <v>2026</v>
      </c>
      <c r="C300" s="240">
        <f>YEAR(Daily_KPI[[#This Row],[Date]])</f>
        <v>2026</v>
      </c>
      <c r="D300" s="241">
        <f>Daily_KPI[[#This Row],[Date]]-DAY(Daily_KPI[[#This Row],[Date]])+1</f>
        <v>46023</v>
      </c>
      <c r="E300" s="240">
        <f t="shared" si="25"/>
        <v>31</v>
      </c>
      <c r="F300" s="242" t="str">
        <f>IFERROR(_xlfn.XLOOKUP($A300,Input_Raw!$A:$A,Input_Raw!$GD:$GD),"")</f>
        <v/>
      </c>
      <c r="G300" s="243" t="str">
        <f>IFERROR(_xlfn.XLOOKUP($A300,Input_Raw!$A:$A,Input_Raw!EQ:EQ),"")</f>
        <v/>
      </c>
      <c r="H300" s="243" t="str">
        <f>IFERROR(_xlfn.XLOOKUP($A300,Input_Raw!$A:$A,Input_Raw!ER:ER),"")</f>
        <v/>
      </c>
      <c r="I300" s="243" t="str">
        <f>IFERROR(_xlfn.XLOOKUP($A300,Input_Raw!$A:$A,Input_Raw!EO:EO),"")</f>
        <v/>
      </c>
      <c r="J300" s="243" t="str">
        <f>IFERROR(_xlfn.XLOOKUP($A300,Input_Raw!$A:$A,Input_Raw!EP:EP),"")</f>
        <v/>
      </c>
      <c r="K300" s="243" t="str">
        <f>IFERROR(_xlfn.XLOOKUP($A300,Input_Raw!$A:$A,Input_Raw!$DR:$DR),"")</f>
        <v/>
      </c>
      <c r="L300" s="243" t="str">
        <f>IFERROR(_xlfn.XLOOKUP($A300,Input_Raw!$A:$A,Input_Raw!$DT:$DT),"")</f>
        <v/>
      </c>
      <c r="M300" s="243" t="str">
        <f>IFERROR(_xlfn.XLOOKUP($A300,Input_Raw!$A:$A,Input_Raw!$DZ:$DZ),"")</f>
        <v/>
      </c>
      <c r="N300" s="243" t="str">
        <f>IFERROR(_xlfn.XLOOKUP($A300,Input_Raw!$A:$A,Input_Raw!$EB:$EB),"")</f>
        <v/>
      </c>
      <c r="O300" s="244" t="str">
        <f>IFERROR(1-SUMIF(Plant_BD!$B:$B,$A300,Plant_BD!$AL:$AL)/($AA300+SUMIF(Plant_BD!$B:$B,$A300,Plant_BD!$AL:$AL)),"")</f>
        <v/>
      </c>
      <c r="P300" s="244"/>
      <c r="Q300" s="245"/>
      <c r="R300" s="244" t="str">
        <f>IFERROR(1-SUMIF(Grid_BD!$B:$B,$A300,Grid_BD!$W:$W)/($AA300+SUMIF(Grid_BD!$B:$B,$A300,Grid_BD!$W:$W)),"")</f>
        <v/>
      </c>
      <c r="S300" s="240"/>
      <c r="T300" s="245"/>
      <c r="U300" s="246" t="str">
        <f t="shared" si="26"/>
        <v/>
      </c>
      <c r="V300" s="246" t="str">
        <f>IFERROR(_xlfn.XLOOKUP($A300,Input_Raw!$A:$A,Input_Raw!$GL:$GL),"")</f>
        <v/>
      </c>
      <c r="W300" s="247" t="str">
        <f t="shared" si="27"/>
        <v/>
      </c>
      <c r="X300" s="239" t="str">
        <f>IFERROR(_xlfn.XLOOKUP($A300,Input_Raw!$A:$A,Input_Raw!$EN:$EN),"")</f>
        <v/>
      </c>
      <c r="Y300" s="239" t="str">
        <f>IFERROR(_xlfn.XLOOKUP($A300,Input_Raw!$A:$A,Input_Raw!GE:GE),"")</f>
        <v/>
      </c>
      <c r="Z300" s="239"/>
      <c r="AA300" s="239" t="str">
        <f>IFERROR(_xlfn.XLOOKUP($A300,Input_Raw!$A:$A,Input_Raw!$GF:$GF),"")</f>
        <v/>
      </c>
      <c r="AB300" s="239" t="str">
        <f>IFERROR(_xlfn.XLOOKUP($A300,Input_Raw!$A:$A,Input_Raw!GG:GG),"")</f>
        <v/>
      </c>
      <c r="AC300" s="248">
        <f>IFERROR(_xlfn.XLOOKUP($D300,'Modelling New'!$D:$D,'Modelling New'!P:P),"")</f>
        <v>6.0064516129032253</v>
      </c>
      <c r="AD300" s="239">
        <f>IFERROR(_xlfn.XLOOKUP($D300,'Modelling New'!$D:$D,'Modelling New'!$T:$T)*1000,"")</f>
        <v>1166010.4867708029</v>
      </c>
      <c r="AE300" s="249">
        <f>IFERROR(_xlfn.XLOOKUP($D300,'Modelling New'!$D:$D,'Modelling New'!$O:$O),"")</f>
        <v>0.82169880687875907</v>
      </c>
      <c r="AF300" s="249">
        <f>IFERROR(_xlfn.XLOOKUP($D300,'Modelling New'!$D:$D,'Modelling New'!W:W),"")</f>
        <v>0.20564558849573239</v>
      </c>
      <c r="AG300" s="249">
        <f>IFERROR(_xlfn.XLOOKUP($D300,'Modelling New'!$D:$D,'Modelling New'!$AE:$AE),"")</f>
        <v>0.995</v>
      </c>
      <c r="AH300" s="249">
        <f>IFERROR(_xlfn.XLOOKUP($D300,'Modelling New'!$D:$D,'Modelling New'!$AF:$AF),"")</f>
        <v>0.995</v>
      </c>
      <c r="AI300" s="240"/>
      <c r="AJ300" s="240"/>
      <c r="AK300" s="240"/>
      <c r="AL300" s="240"/>
      <c r="AM300" s="240"/>
      <c r="AN300" s="250"/>
      <c r="AO300" s="247"/>
      <c r="AP300" s="247"/>
      <c r="AQ300" s="247"/>
      <c r="AR300" s="239">
        <f>_xlfn.XLOOKUP($D300,'Modelling New'!$D:$D,'Modelling New'!$N:$N)</f>
        <v>236.25000000000003</v>
      </c>
      <c r="AS300" s="239" t="str">
        <f t="shared" si="28"/>
        <v/>
      </c>
    </row>
    <row r="301" spans="1:45">
      <c r="A301" s="238">
        <f t="shared" si="29"/>
        <v>46044</v>
      </c>
      <c r="B301" s="239">
        <f>YEAR(Daily_KPI[[#This Row],[Date]])+IF(MONTH(Daily_KPI[[#This Row],[Date]])&gt;=4,1,0)</f>
        <v>2026</v>
      </c>
      <c r="C301" s="240">
        <f>YEAR(Daily_KPI[[#This Row],[Date]])</f>
        <v>2026</v>
      </c>
      <c r="D301" s="241">
        <f>Daily_KPI[[#This Row],[Date]]-DAY(Daily_KPI[[#This Row],[Date]])+1</f>
        <v>46023</v>
      </c>
      <c r="E301" s="240">
        <f t="shared" si="25"/>
        <v>31</v>
      </c>
      <c r="F301" s="242" t="str">
        <f>IFERROR(_xlfn.XLOOKUP($A301,Input_Raw!$A:$A,Input_Raw!$GD:$GD),"")</f>
        <v/>
      </c>
      <c r="G301" s="243" t="str">
        <f>IFERROR(_xlfn.XLOOKUP($A301,Input_Raw!$A:$A,Input_Raw!EQ:EQ),"")</f>
        <v/>
      </c>
      <c r="H301" s="243" t="str">
        <f>IFERROR(_xlfn.XLOOKUP($A301,Input_Raw!$A:$A,Input_Raw!ER:ER),"")</f>
        <v/>
      </c>
      <c r="I301" s="243" t="str">
        <f>IFERROR(_xlfn.XLOOKUP($A301,Input_Raw!$A:$A,Input_Raw!EO:EO),"")</f>
        <v/>
      </c>
      <c r="J301" s="243" t="str">
        <f>IFERROR(_xlfn.XLOOKUP($A301,Input_Raw!$A:$A,Input_Raw!EP:EP),"")</f>
        <v/>
      </c>
      <c r="K301" s="243" t="str">
        <f>IFERROR(_xlfn.XLOOKUP($A301,Input_Raw!$A:$A,Input_Raw!$DR:$DR),"")</f>
        <v/>
      </c>
      <c r="L301" s="243" t="str">
        <f>IFERROR(_xlfn.XLOOKUP($A301,Input_Raw!$A:$A,Input_Raw!$DT:$DT),"")</f>
        <v/>
      </c>
      <c r="M301" s="243" t="str">
        <f>IFERROR(_xlfn.XLOOKUP($A301,Input_Raw!$A:$A,Input_Raw!$DZ:$DZ),"")</f>
        <v/>
      </c>
      <c r="N301" s="243" t="str">
        <f>IFERROR(_xlfn.XLOOKUP($A301,Input_Raw!$A:$A,Input_Raw!$EB:$EB),"")</f>
        <v/>
      </c>
      <c r="O301" s="244" t="str">
        <f>IFERROR(1-SUMIF(Plant_BD!$B:$B,$A301,Plant_BD!$AL:$AL)/($AA301+SUMIF(Plant_BD!$B:$B,$A301,Plant_BD!$AL:$AL)),"")</f>
        <v/>
      </c>
      <c r="P301" s="244"/>
      <c r="Q301" s="245"/>
      <c r="R301" s="244" t="str">
        <f>IFERROR(1-SUMIF(Grid_BD!$B:$B,$A301,Grid_BD!$W:$W)/($AA301+SUMIF(Grid_BD!$B:$B,$A301,Grid_BD!$W:$W)),"")</f>
        <v/>
      </c>
      <c r="S301" s="240"/>
      <c r="T301" s="245"/>
      <c r="U301" s="246" t="str">
        <f t="shared" si="26"/>
        <v/>
      </c>
      <c r="V301" s="246" t="str">
        <f>IFERROR(_xlfn.XLOOKUP($A301,Input_Raw!$A:$A,Input_Raw!$GL:$GL),"")</f>
        <v/>
      </c>
      <c r="W301" s="247" t="str">
        <f t="shared" si="27"/>
        <v/>
      </c>
      <c r="X301" s="239" t="str">
        <f>IFERROR(_xlfn.XLOOKUP($A301,Input_Raw!$A:$A,Input_Raw!$EN:$EN),"")</f>
        <v/>
      </c>
      <c r="Y301" s="239" t="str">
        <f>IFERROR(_xlfn.XLOOKUP($A301,Input_Raw!$A:$A,Input_Raw!GE:GE),"")</f>
        <v/>
      </c>
      <c r="Z301" s="239"/>
      <c r="AA301" s="239" t="str">
        <f>IFERROR(_xlfn.XLOOKUP($A301,Input_Raw!$A:$A,Input_Raw!$GF:$GF),"")</f>
        <v/>
      </c>
      <c r="AB301" s="239" t="str">
        <f>IFERROR(_xlfn.XLOOKUP($A301,Input_Raw!$A:$A,Input_Raw!GG:GG),"")</f>
        <v/>
      </c>
      <c r="AC301" s="248">
        <f>IFERROR(_xlfn.XLOOKUP($D301,'Modelling New'!$D:$D,'Modelling New'!P:P),"")</f>
        <v>6.0064516129032253</v>
      </c>
      <c r="AD301" s="239">
        <f>IFERROR(_xlfn.XLOOKUP($D301,'Modelling New'!$D:$D,'Modelling New'!$T:$T)*1000,"")</f>
        <v>1166010.4867708029</v>
      </c>
      <c r="AE301" s="249">
        <f>IFERROR(_xlfn.XLOOKUP($D301,'Modelling New'!$D:$D,'Modelling New'!$O:$O),"")</f>
        <v>0.82169880687875907</v>
      </c>
      <c r="AF301" s="249">
        <f>IFERROR(_xlfn.XLOOKUP($D301,'Modelling New'!$D:$D,'Modelling New'!W:W),"")</f>
        <v>0.20564558849573239</v>
      </c>
      <c r="AG301" s="249">
        <f>IFERROR(_xlfn.XLOOKUP($D301,'Modelling New'!$D:$D,'Modelling New'!$AE:$AE),"")</f>
        <v>0.995</v>
      </c>
      <c r="AH301" s="249">
        <f>IFERROR(_xlfn.XLOOKUP($D301,'Modelling New'!$D:$D,'Modelling New'!$AF:$AF),"")</f>
        <v>0.995</v>
      </c>
      <c r="AI301" s="240"/>
      <c r="AJ301" s="240"/>
      <c r="AK301" s="240"/>
      <c r="AL301" s="240"/>
      <c r="AM301" s="240"/>
      <c r="AN301" s="250"/>
      <c r="AO301" s="247"/>
      <c r="AP301" s="247"/>
      <c r="AQ301" s="247"/>
      <c r="AR301" s="239">
        <f>_xlfn.XLOOKUP($D301,'Modelling New'!$D:$D,'Modelling New'!$N:$N)</f>
        <v>236.25000000000003</v>
      </c>
      <c r="AS301" s="239" t="str">
        <f t="shared" si="28"/>
        <v/>
      </c>
    </row>
    <row r="302" spans="1:45">
      <c r="A302" s="238">
        <f t="shared" si="29"/>
        <v>46045</v>
      </c>
      <c r="B302" s="239">
        <f>YEAR(Daily_KPI[[#This Row],[Date]])+IF(MONTH(Daily_KPI[[#This Row],[Date]])&gt;=4,1,0)</f>
        <v>2026</v>
      </c>
      <c r="C302" s="240">
        <f>YEAR(Daily_KPI[[#This Row],[Date]])</f>
        <v>2026</v>
      </c>
      <c r="D302" s="241">
        <f>Daily_KPI[[#This Row],[Date]]-DAY(Daily_KPI[[#This Row],[Date]])+1</f>
        <v>46023</v>
      </c>
      <c r="E302" s="240">
        <f t="shared" si="25"/>
        <v>31</v>
      </c>
      <c r="F302" s="242" t="str">
        <f>IFERROR(_xlfn.XLOOKUP($A302,Input_Raw!$A:$A,Input_Raw!$GD:$GD),"")</f>
        <v/>
      </c>
      <c r="G302" s="243" t="str">
        <f>IFERROR(_xlfn.XLOOKUP($A302,Input_Raw!$A:$A,Input_Raw!EQ:EQ),"")</f>
        <v/>
      </c>
      <c r="H302" s="243" t="str">
        <f>IFERROR(_xlfn.XLOOKUP($A302,Input_Raw!$A:$A,Input_Raw!ER:ER),"")</f>
        <v/>
      </c>
      <c r="I302" s="243" t="str">
        <f>IFERROR(_xlfn.XLOOKUP($A302,Input_Raw!$A:$A,Input_Raw!EO:EO),"")</f>
        <v/>
      </c>
      <c r="J302" s="243" t="str">
        <f>IFERROR(_xlfn.XLOOKUP($A302,Input_Raw!$A:$A,Input_Raw!EP:EP),"")</f>
        <v/>
      </c>
      <c r="K302" s="243" t="str">
        <f>IFERROR(_xlfn.XLOOKUP($A302,Input_Raw!$A:$A,Input_Raw!$DR:$DR),"")</f>
        <v/>
      </c>
      <c r="L302" s="243" t="str">
        <f>IFERROR(_xlfn.XLOOKUP($A302,Input_Raw!$A:$A,Input_Raw!$DT:$DT),"")</f>
        <v/>
      </c>
      <c r="M302" s="243" t="str">
        <f>IFERROR(_xlfn.XLOOKUP($A302,Input_Raw!$A:$A,Input_Raw!$DZ:$DZ),"")</f>
        <v/>
      </c>
      <c r="N302" s="243" t="str">
        <f>IFERROR(_xlfn.XLOOKUP($A302,Input_Raw!$A:$A,Input_Raw!$EB:$EB),"")</f>
        <v/>
      </c>
      <c r="O302" s="244" t="str">
        <f>IFERROR(1-SUMIF(Plant_BD!$B:$B,$A302,Plant_BD!$AL:$AL)/($AA302+SUMIF(Plant_BD!$B:$B,$A302,Plant_BD!$AL:$AL)),"")</f>
        <v/>
      </c>
      <c r="P302" s="244"/>
      <c r="Q302" s="245"/>
      <c r="R302" s="244" t="str">
        <f>IFERROR(1-SUMIF(Grid_BD!$B:$B,$A302,Grid_BD!$W:$W)/($AA302+SUMIF(Grid_BD!$B:$B,$A302,Grid_BD!$W:$W)),"")</f>
        <v/>
      </c>
      <c r="S302" s="240"/>
      <c r="T302" s="245"/>
      <c r="U302" s="246" t="str">
        <f t="shared" si="26"/>
        <v/>
      </c>
      <c r="V302" s="246" t="str">
        <f>IFERROR(_xlfn.XLOOKUP($A302,Input_Raw!$A:$A,Input_Raw!$GL:$GL),"")</f>
        <v/>
      </c>
      <c r="W302" s="247" t="str">
        <f t="shared" si="27"/>
        <v/>
      </c>
      <c r="X302" s="239" t="str">
        <f>IFERROR(_xlfn.XLOOKUP($A302,Input_Raw!$A:$A,Input_Raw!$EN:$EN),"")</f>
        <v/>
      </c>
      <c r="Y302" s="239" t="str">
        <f>IFERROR(_xlfn.XLOOKUP($A302,Input_Raw!$A:$A,Input_Raw!GE:GE),"")</f>
        <v/>
      </c>
      <c r="Z302" s="239"/>
      <c r="AA302" s="239" t="str">
        <f>IFERROR(_xlfn.XLOOKUP($A302,Input_Raw!$A:$A,Input_Raw!$GF:$GF),"")</f>
        <v/>
      </c>
      <c r="AB302" s="239" t="str">
        <f>IFERROR(_xlfn.XLOOKUP($A302,Input_Raw!$A:$A,Input_Raw!GG:GG),"")</f>
        <v/>
      </c>
      <c r="AC302" s="248">
        <f>IFERROR(_xlfn.XLOOKUP($D302,'Modelling New'!$D:$D,'Modelling New'!P:P),"")</f>
        <v>6.0064516129032253</v>
      </c>
      <c r="AD302" s="239">
        <f>IFERROR(_xlfn.XLOOKUP($D302,'Modelling New'!$D:$D,'Modelling New'!$T:$T)*1000,"")</f>
        <v>1166010.4867708029</v>
      </c>
      <c r="AE302" s="249">
        <f>IFERROR(_xlfn.XLOOKUP($D302,'Modelling New'!$D:$D,'Modelling New'!$O:$O),"")</f>
        <v>0.82169880687875907</v>
      </c>
      <c r="AF302" s="249">
        <f>IFERROR(_xlfn.XLOOKUP($D302,'Modelling New'!$D:$D,'Modelling New'!W:W),"")</f>
        <v>0.20564558849573239</v>
      </c>
      <c r="AG302" s="249">
        <f>IFERROR(_xlfn.XLOOKUP($D302,'Modelling New'!$D:$D,'Modelling New'!$AE:$AE),"")</f>
        <v>0.995</v>
      </c>
      <c r="AH302" s="249">
        <f>IFERROR(_xlfn.XLOOKUP($D302,'Modelling New'!$D:$D,'Modelling New'!$AF:$AF),"")</f>
        <v>0.995</v>
      </c>
      <c r="AI302" s="240"/>
      <c r="AJ302" s="240"/>
      <c r="AK302" s="240"/>
      <c r="AL302" s="240"/>
      <c r="AM302" s="240"/>
      <c r="AN302" s="250"/>
      <c r="AO302" s="247"/>
      <c r="AP302" s="247"/>
      <c r="AQ302" s="247"/>
      <c r="AR302" s="239">
        <f>_xlfn.XLOOKUP($D302,'Modelling New'!$D:$D,'Modelling New'!$N:$N)</f>
        <v>236.25000000000003</v>
      </c>
      <c r="AS302" s="239" t="str">
        <f t="shared" si="28"/>
        <v/>
      </c>
    </row>
    <row r="303" spans="1:45">
      <c r="A303" s="238">
        <f t="shared" si="29"/>
        <v>46046</v>
      </c>
      <c r="B303" s="239">
        <f>YEAR(Daily_KPI[[#This Row],[Date]])+IF(MONTH(Daily_KPI[[#This Row],[Date]])&gt;=4,1,0)</f>
        <v>2026</v>
      </c>
      <c r="C303" s="240">
        <f>YEAR(Daily_KPI[[#This Row],[Date]])</f>
        <v>2026</v>
      </c>
      <c r="D303" s="241">
        <f>Daily_KPI[[#This Row],[Date]]-DAY(Daily_KPI[[#This Row],[Date]])+1</f>
        <v>46023</v>
      </c>
      <c r="E303" s="240">
        <f t="shared" si="25"/>
        <v>31</v>
      </c>
      <c r="F303" s="242" t="str">
        <f>IFERROR(_xlfn.XLOOKUP($A303,Input_Raw!$A:$A,Input_Raw!$GD:$GD),"")</f>
        <v/>
      </c>
      <c r="G303" s="243" t="str">
        <f>IFERROR(_xlfn.XLOOKUP($A303,Input_Raw!$A:$A,Input_Raw!EQ:EQ),"")</f>
        <v/>
      </c>
      <c r="H303" s="243" t="str">
        <f>IFERROR(_xlfn.XLOOKUP($A303,Input_Raw!$A:$A,Input_Raw!ER:ER),"")</f>
        <v/>
      </c>
      <c r="I303" s="243" t="str">
        <f>IFERROR(_xlfn.XLOOKUP($A303,Input_Raw!$A:$A,Input_Raw!EO:EO),"")</f>
        <v/>
      </c>
      <c r="J303" s="243" t="str">
        <f>IFERROR(_xlfn.XLOOKUP($A303,Input_Raw!$A:$A,Input_Raw!EP:EP),"")</f>
        <v/>
      </c>
      <c r="K303" s="243" t="str">
        <f>IFERROR(_xlfn.XLOOKUP($A303,Input_Raw!$A:$A,Input_Raw!$DR:$DR),"")</f>
        <v/>
      </c>
      <c r="L303" s="243" t="str">
        <f>IFERROR(_xlfn.XLOOKUP($A303,Input_Raw!$A:$A,Input_Raw!$DT:$DT),"")</f>
        <v/>
      </c>
      <c r="M303" s="243" t="str">
        <f>IFERROR(_xlfn.XLOOKUP($A303,Input_Raw!$A:$A,Input_Raw!$DZ:$DZ),"")</f>
        <v/>
      </c>
      <c r="N303" s="243" t="str">
        <f>IFERROR(_xlfn.XLOOKUP($A303,Input_Raw!$A:$A,Input_Raw!$EB:$EB),"")</f>
        <v/>
      </c>
      <c r="O303" s="244" t="str">
        <f>IFERROR(1-SUMIF(Plant_BD!$B:$B,$A303,Plant_BD!$AL:$AL)/($AA303+SUMIF(Plant_BD!$B:$B,$A303,Plant_BD!$AL:$AL)),"")</f>
        <v/>
      </c>
      <c r="P303" s="244"/>
      <c r="Q303" s="245"/>
      <c r="R303" s="244" t="str">
        <f>IFERROR(1-SUMIF(Grid_BD!$B:$B,$A303,Grid_BD!$W:$W)/($AA303+SUMIF(Grid_BD!$B:$B,$A303,Grid_BD!$W:$W)),"")</f>
        <v/>
      </c>
      <c r="S303" s="240"/>
      <c r="T303" s="245"/>
      <c r="U303" s="246" t="str">
        <f t="shared" si="26"/>
        <v/>
      </c>
      <c r="V303" s="246" t="str">
        <f>IFERROR(_xlfn.XLOOKUP($A303,Input_Raw!$A:$A,Input_Raw!$GL:$GL),"")</f>
        <v/>
      </c>
      <c r="W303" s="247" t="str">
        <f t="shared" si="27"/>
        <v/>
      </c>
      <c r="X303" s="239" t="str">
        <f>IFERROR(_xlfn.XLOOKUP($A303,Input_Raw!$A:$A,Input_Raw!$EN:$EN),"")</f>
        <v/>
      </c>
      <c r="Y303" s="239" t="str">
        <f>IFERROR(_xlfn.XLOOKUP($A303,Input_Raw!$A:$A,Input_Raw!GE:GE),"")</f>
        <v/>
      </c>
      <c r="Z303" s="239"/>
      <c r="AA303" s="239" t="str">
        <f>IFERROR(_xlfn.XLOOKUP($A303,Input_Raw!$A:$A,Input_Raw!$GF:$GF),"")</f>
        <v/>
      </c>
      <c r="AB303" s="239" t="str">
        <f>IFERROR(_xlfn.XLOOKUP($A303,Input_Raw!$A:$A,Input_Raw!GG:GG),"")</f>
        <v/>
      </c>
      <c r="AC303" s="248">
        <f>IFERROR(_xlfn.XLOOKUP($D303,'Modelling New'!$D:$D,'Modelling New'!P:P),"")</f>
        <v>6.0064516129032253</v>
      </c>
      <c r="AD303" s="239">
        <f>IFERROR(_xlfn.XLOOKUP($D303,'Modelling New'!$D:$D,'Modelling New'!$T:$T)*1000,"")</f>
        <v>1166010.4867708029</v>
      </c>
      <c r="AE303" s="249">
        <f>IFERROR(_xlfn.XLOOKUP($D303,'Modelling New'!$D:$D,'Modelling New'!$O:$O),"")</f>
        <v>0.82169880687875907</v>
      </c>
      <c r="AF303" s="249">
        <f>IFERROR(_xlfn.XLOOKUP($D303,'Modelling New'!$D:$D,'Modelling New'!W:W),"")</f>
        <v>0.20564558849573239</v>
      </c>
      <c r="AG303" s="249">
        <f>IFERROR(_xlfn.XLOOKUP($D303,'Modelling New'!$D:$D,'Modelling New'!$AE:$AE),"")</f>
        <v>0.995</v>
      </c>
      <c r="AH303" s="249">
        <f>IFERROR(_xlfn.XLOOKUP($D303,'Modelling New'!$D:$D,'Modelling New'!$AF:$AF),"")</f>
        <v>0.995</v>
      </c>
      <c r="AI303" s="240"/>
      <c r="AJ303" s="240"/>
      <c r="AK303" s="240"/>
      <c r="AL303" s="240"/>
      <c r="AM303" s="240"/>
      <c r="AN303" s="250"/>
      <c r="AO303" s="247"/>
      <c r="AP303" s="247"/>
      <c r="AQ303" s="247"/>
      <c r="AR303" s="239">
        <f>_xlfn.XLOOKUP($D303,'Modelling New'!$D:$D,'Modelling New'!$N:$N)</f>
        <v>236.25000000000003</v>
      </c>
      <c r="AS303" s="239" t="str">
        <f t="shared" si="28"/>
        <v/>
      </c>
    </row>
    <row r="304" spans="1:45">
      <c r="A304" s="238">
        <f t="shared" si="29"/>
        <v>46047</v>
      </c>
      <c r="B304" s="239">
        <f>YEAR(Daily_KPI[[#This Row],[Date]])+IF(MONTH(Daily_KPI[[#This Row],[Date]])&gt;=4,1,0)</f>
        <v>2026</v>
      </c>
      <c r="C304" s="240">
        <f>YEAR(Daily_KPI[[#This Row],[Date]])</f>
        <v>2026</v>
      </c>
      <c r="D304" s="241">
        <f>Daily_KPI[[#This Row],[Date]]-DAY(Daily_KPI[[#This Row],[Date]])+1</f>
        <v>46023</v>
      </c>
      <c r="E304" s="240">
        <f t="shared" si="25"/>
        <v>31</v>
      </c>
      <c r="F304" s="242" t="str">
        <f>IFERROR(_xlfn.XLOOKUP($A304,Input_Raw!$A:$A,Input_Raw!$GD:$GD),"")</f>
        <v/>
      </c>
      <c r="G304" s="243" t="str">
        <f>IFERROR(_xlfn.XLOOKUP($A304,Input_Raw!$A:$A,Input_Raw!EQ:EQ),"")</f>
        <v/>
      </c>
      <c r="H304" s="243" t="str">
        <f>IFERROR(_xlfn.XLOOKUP($A304,Input_Raw!$A:$A,Input_Raw!ER:ER),"")</f>
        <v/>
      </c>
      <c r="I304" s="243" t="str">
        <f>IFERROR(_xlfn.XLOOKUP($A304,Input_Raw!$A:$A,Input_Raw!EO:EO),"")</f>
        <v/>
      </c>
      <c r="J304" s="243" t="str">
        <f>IFERROR(_xlfn.XLOOKUP($A304,Input_Raw!$A:$A,Input_Raw!EP:EP),"")</f>
        <v/>
      </c>
      <c r="K304" s="243" t="str">
        <f>IFERROR(_xlfn.XLOOKUP($A304,Input_Raw!$A:$A,Input_Raw!$DR:$DR),"")</f>
        <v/>
      </c>
      <c r="L304" s="243" t="str">
        <f>IFERROR(_xlfn.XLOOKUP($A304,Input_Raw!$A:$A,Input_Raw!$DT:$DT),"")</f>
        <v/>
      </c>
      <c r="M304" s="243" t="str">
        <f>IFERROR(_xlfn.XLOOKUP($A304,Input_Raw!$A:$A,Input_Raw!$DZ:$DZ),"")</f>
        <v/>
      </c>
      <c r="N304" s="243" t="str">
        <f>IFERROR(_xlfn.XLOOKUP($A304,Input_Raw!$A:$A,Input_Raw!$EB:$EB),"")</f>
        <v/>
      </c>
      <c r="O304" s="244" t="str">
        <f>IFERROR(1-SUMIF(Plant_BD!$B:$B,$A304,Plant_BD!$AL:$AL)/($AA304+SUMIF(Plant_BD!$B:$B,$A304,Plant_BD!$AL:$AL)),"")</f>
        <v/>
      </c>
      <c r="P304" s="244"/>
      <c r="Q304" s="245"/>
      <c r="R304" s="244" t="str">
        <f>IFERROR(1-SUMIF(Grid_BD!$B:$B,$A304,Grid_BD!$W:$W)/($AA304+SUMIF(Grid_BD!$B:$B,$A304,Grid_BD!$W:$W)),"")</f>
        <v/>
      </c>
      <c r="S304" s="240"/>
      <c r="T304" s="245"/>
      <c r="U304" s="246" t="str">
        <f t="shared" si="26"/>
        <v/>
      </c>
      <c r="V304" s="246" t="str">
        <f>IFERROR(_xlfn.XLOOKUP($A304,Input_Raw!$A:$A,Input_Raw!$GL:$GL),"")</f>
        <v/>
      </c>
      <c r="W304" s="247" t="str">
        <f t="shared" si="27"/>
        <v/>
      </c>
      <c r="X304" s="239" t="str">
        <f>IFERROR(_xlfn.XLOOKUP($A304,Input_Raw!$A:$A,Input_Raw!$EN:$EN),"")</f>
        <v/>
      </c>
      <c r="Y304" s="239" t="str">
        <f>IFERROR(_xlfn.XLOOKUP($A304,Input_Raw!$A:$A,Input_Raw!GE:GE),"")</f>
        <v/>
      </c>
      <c r="Z304" s="239"/>
      <c r="AA304" s="239" t="str">
        <f>IFERROR(_xlfn.XLOOKUP($A304,Input_Raw!$A:$A,Input_Raw!$GF:$GF),"")</f>
        <v/>
      </c>
      <c r="AB304" s="239" t="str">
        <f>IFERROR(_xlfn.XLOOKUP($A304,Input_Raw!$A:$A,Input_Raw!GG:GG),"")</f>
        <v/>
      </c>
      <c r="AC304" s="248">
        <f>IFERROR(_xlfn.XLOOKUP($D304,'Modelling New'!$D:$D,'Modelling New'!P:P),"")</f>
        <v>6.0064516129032253</v>
      </c>
      <c r="AD304" s="239">
        <f>IFERROR(_xlfn.XLOOKUP($D304,'Modelling New'!$D:$D,'Modelling New'!$T:$T)*1000,"")</f>
        <v>1166010.4867708029</v>
      </c>
      <c r="AE304" s="249">
        <f>IFERROR(_xlfn.XLOOKUP($D304,'Modelling New'!$D:$D,'Modelling New'!$O:$O),"")</f>
        <v>0.82169880687875907</v>
      </c>
      <c r="AF304" s="249">
        <f>IFERROR(_xlfn.XLOOKUP($D304,'Modelling New'!$D:$D,'Modelling New'!W:W),"")</f>
        <v>0.20564558849573239</v>
      </c>
      <c r="AG304" s="249">
        <f>IFERROR(_xlfn.XLOOKUP($D304,'Modelling New'!$D:$D,'Modelling New'!$AE:$AE),"")</f>
        <v>0.995</v>
      </c>
      <c r="AH304" s="249">
        <f>IFERROR(_xlfn.XLOOKUP($D304,'Modelling New'!$D:$D,'Modelling New'!$AF:$AF),"")</f>
        <v>0.995</v>
      </c>
      <c r="AI304" s="240"/>
      <c r="AJ304" s="240"/>
      <c r="AK304" s="240"/>
      <c r="AL304" s="240"/>
      <c r="AM304" s="240"/>
      <c r="AN304" s="250"/>
      <c r="AO304" s="247"/>
      <c r="AP304" s="247"/>
      <c r="AQ304" s="247"/>
      <c r="AR304" s="239">
        <f>_xlfn.XLOOKUP($D304,'Modelling New'!$D:$D,'Modelling New'!$N:$N)</f>
        <v>236.25000000000003</v>
      </c>
      <c r="AS304" s="239" t="str">
        <f t="shared" si="28"/>
        <v/>
      </c>
    </row>
    <row r="305" spans="1:45">
      <c r="A305" s="238">
        <f t="shared" si="29"/>
        <v>46048</v>
      </c>
      <c r="B305" s="239">
        <f>YEAR(Daily_KPI[[#This Row],[Date]])+IF(MONTH(Daily_KPI[[#This Row],[Date]])&gt;=4,1,0)</f>
        <v>2026</v>
      </c>
      <c r="C305" s="240">
        <f>YEAR(Daily_KPI[[#This Row],[Date]])</f>
        <v>2026</v>
      </c>
      <c r="D305" s="241">
        <f>Daily_KPI[[#This Row],[Date]]-DAY(Daily_KPI[[#This Row],[Date]])+1</f>
        <v>46023</v>
      </c>
      <c r="E305" s="240">
        <f t="shared" si="25"/>
        <v>31</v>
      </c>
      <c r="F305" s="242" t="str">
        <f>IFERROR(_xlfn.XLOOKUP($A305,Input_Raw!$A:$A,Input_Raw!$GD:$GD),"")</f>
        <v/>
      </c>
      <c r="G305" s="243" t="str">
        <f>IFERROR(_xlfn.XLOOKUP($A305,Input_Raw!$A:$A,Input_Raw!EQ:EQ),"")</f>
        <v/>
      </c>
      <c r="H305" s="243" t="str">
        <f>IFERROR(_xlfn.XLOOKUP($A305,Input_Raw!$A:$A,Input_Raw!ER:ER),"")</f>
        <v/>
      </c>
      <c r="I305" s="243" t="str">
        <f>IFERROR(_xlfn.XLOOKUP($A305,Input_Raw!$A:$A,Input_Raw!EO:EO),"")</f>
        <v/>
      </c>
      <c r="J305" s="243" t="str">
        <f>IFERROR(_xlfn.XLOOKUP($A305,Input_Raw!$A:$A,Input_Raw!EP:EP),"")</f>
        <v/>
      </c>
      <c r="K305" s="243" t="str">
        <f>IFERROR(_xlfn.XLOOKUP($A305,Input_Raw!$A:$A,Input_Raw!$DR:$DR),"")</f>
        <v/>
      </c>
      <c r="L305" s="243" t="str">
        <f>IFERROR(_xlfn.XLOOKUP($A305,Input_Raw!$A:$A,Input_Raw!$DT:$DT),"")</f>
        <v/>
      </c>
      <c r="M305" s="243" t="str">
        <f>IFERROR(_xlfn.XLOOKUP($A305,Input_Raw!$A:$A,Input_Raw!$DZ:$DZ),"")</f>
        <v/>
      </c>
      <c r="N305" s="243" t="str">
        <f>IFERROR(_xlfn.XLOOKUP($A305,Input_Raw!$A:$A,Input_Raw!$EB:$EB),"")</f>
        <v/>
      </c>
      <c r="O305" s="244" t="str">
        <f>IFERROR(1-SUMIF(Plant_BD!$B:$B,$A305,Plant_BD!$AL:$AL)/($AA305+SUMIF(Plant_BD!$B:$B,$A305,Plant_BD!$AL:$AL)),"")</f>
        <v/>
      </c>
      <c r="P305" s="244"/>
      <c r="Q305" s="245"/>
      <c r="R305" s="244" t="str">
        <f>IFERROR(1-SUMIF(Grid_BD!$B:$B,$A305,Grid_BD!$W:$W)/($AA305+SUMIF(Grid_BD!$B:$B,$A305,Grid_BD!$W:$W)),"")</f>
        <v/>
      </c>
      <c r="S305" s="240"/>
      <c r="T305" s="245"/>
      <c r="U305" s="246" t="str">
        <f t="shared" si="26"/>
        <v/>
      </c>
      <c r="V305" s="246" t="str">
        <f>IFERROR(_xlfn.XLOOKUP($A305,Input_Raw!$A:$A,Input_Raw!$GL:$GL),"")</f>
        <v/>
      </c>
      <c r="W305" s="247" t="str">
        <f t="shared" si="27"/>
        <v/>
      </c>
      <c r="X305" s="239" t="str">
        <f>IFERROR(_xlfn.XLOOKUP($A305,Input_Raw!$A:$A,Input_Raw!$EN:$EN),"")</f>
        <v/>
      </c>
      <c r="Y305" s="239" t="str">
        <f>IFERROR(_xlfn.XLOOKUP($A305,Input_Raw!$A:$A,Input_Raw!GE:GE),"")</f>
        <v/>
      </c>
      <c r="Z305" s="239"/>
      <c r="AA305" s="239" t="str">
        <f>IFERROR(_xlfn.XLOOKUP($A305,Input_Raw!$A:$A,Input_Raw!$GF:$GF),"")</f>
        <v/>
      </c>
      <c r="AB305" s="239" t="str">
        <f>IFERROR(_xlfn.XLOOKUP($A305,Input_Raw!$A:$A,Input_Raw!GG:GG),"")</f>
        <v/>
      </c>
      <c r="AC305" s="248">
        <f>IFERROR(_xlfn.XLOOKUP($D305,'Modelling New'!$D:$D,'Modelling New'!P:P),"")</f>
        <v>6.0064516129032253</v>
      </c>
      <c r="AD305" s="239">
        <f>IFERROR(_xlfn.XLOOKUP($D305,'Modelling New'!$D:$D,'Modelling New'!$T:$T)*1000,"")</f>
        <v>1166010.4867708029</v>
      </c>
      <c r="AE305" s="249">
        <f>IFERROR(_xlfn.XLOOKUP($D305,'Modelling New'!$D:$D,'Modelling New'!$O:$O),"")</f>
        <v>0.82169880687875907</v>
      </c>
      <c r="AF305" s="249">
        <f>IFERROR(_xlfn.XLOOKUP($D305,'Modelling New'!$D:$D,'Modelling New'!W:W),"")</f>
        <v>0.20564558849573239</v>
      </c>
      <c r="AG305" s="249">
        <f>IFERROR(_xlfn.XLOOKUP($D305,'Modelling New'!$D:$D,'Modelling New'!$AE:$AE),"")</f>
        <v>0.995</v>
      </c>
      <c r="AH305" s="249">
        <f>IFERROR(_xlfn.XLOOKUP($D305,'Modelling New'!$D:$D,'Modelling New'!$AF:$AF),"")</f>
        <v>0.995</v>
      </c>
      <c r="AI305" s="240"/>
      <c r="AJ305" s="240"/>
      <c r="AK305" s="240"/>
      <c r="AL305" s="240"/>
      <c r="AM305" s="240"/>
      <c r="AN305" s="250"/>
      <c r="AO305" s="247"/>
      <c r="AP305" s="247"/>
      <c r="AQ305" s="247"/>
      <c r="AR305" s="239">
        <f>_xlfn.XLOOKUP($D305,'Modelling New'!$D:$D,'Modelling New'!$N:$N)</f>
        <v>236.25000000000003</v>
      </c>
      <c r="AS305" s="239" t="str">
        <f t="shared" si="28"/>
        <v/>
      </c>
    </row>
    <row r="306" spans="1:45">
      <c r="A306" s="238">
        <f t="shared" si="29"/>
        <v>46049</v>
      </c>
      <c r="B306" s="239">
        <f>YEAR(Daily_KPI[[#This Row],[Date]])+IF(MONTH(Daily_KPI[[#This Row],[Date]])&gt;=4,1,0)</f>
        <v>2026</v>
      </c>
      <c r="C306" s="240">
        <f>YEAR(Daily_KPI[[#This Row],[Date]])</f>
        <v>2026</v>
      </c>
      <c r="D306" s="241">
        <f>Daily_KPI[[#This Row],[Date]]-DAY(Daily_KPI[[#This Row],[Date]])+1</f>
        <v>46023</v>
      </c>
      <c r="E306" s="240">
        <f t="shared" si="25"/>
        <v>31</v>
      </c>
      <c r="F306" s="242" t="str">
        <f>IFERROR(_xlfn.XLOOKUP($A306,Input_Raw!$A:$A,Input_Raw!$GD:$GD),"")</f>
        <v/>
      </c>
      <c r="G306" s="243" t="str">
        <f>IFERROR(_xlfn.XLOOKUP($A306,Input_Raw!$A:$A,Input_Raw!EQ:EQ),"")</f>
        <v/>
      </c>
      <c r="H306" s="243" t="str">
        <f>IFERROR(_xlfn.XLOOKUP($A306,Input_Raw!$A:$A,Input_Raw!ER:ER),"")</f>
        <v/>
      </c>
      <c r="I306" s="243" t="str">
        <f>IFERROR(_xlfn.XLOOKUP($A306,Input_Raw!$A:$A,Input_Raw!EO:EO),"")</f>
        <v/>
      </c>
      <c r="J306" s="243" t="str">
        <f>IFERROR(_xlfn.XLOOKUP($A306,Input_Raw!$A:$A,Input_Raw!EP:EP),"")</f>
        <v/>
      </c>
      <c r="K306" s="243" t="str">
        <f>IFERROR(_xlfn.XLOOKUP($A306,Input_Raw!$A:$A,Input_Raw!$DR:$DR),"")</f>
        <v/>
      </c>
      <c r="L306" s="243" t="str">
        <f>IFERROR(_xlfn.XLOOKUP($A306,Input_Raw!$A:$A,Input_Raw!$DT:$DT),"")</f>
        <v/>
      </c>
      <c r="M306" s="243" t="str">
        <f>IFERROR(_xlfn.XLOOKUP($A306,Input_Raw!$A:$A,Input_Raw!$DZ:$DZ),"")</f>
        <v/>
      </c>
      <c r="N306" s="243" t="str">
        <f>IFERROR(_xlfn.XLOOKUP($A306,Input_Raw!$A:$A,Input_Raw!$EB:$EB),"")</f>
        <v/>
      </c>
      <c r="O306" s="244" t="str">
        <f>IFERROR(1-SUMIF(Plant_BD!$B:$B,$A306,Plant_BD!$AL:$AL)/($AA306+SUMIF(Plant_BD!$B:$B,$A306,Plant_BD!$AL:$AL)),"")</f>
        <v/>
      </c>
      <c r="P306" s="244"/>
      <c r="Q306" s="245"/>
      <c r="R306" s="244" t="str">
        <f>IFERROR(1-SUMIF(Grid_BD!$B:$B,$A306,Grid_BD!$W:$W)/($AA306+SUMIF(Grid_BD!$B:$B,$A306,Grid_BD!$W:$W)),"")</f>
        <v/>
      </c>
      <c r="S306" s="240"/>
      <c r="T306" s="245"/>
      <c r="U306" s="246" t="str">
        <f t="shared" si="26"/>
        <v/>
      </c>
      <c r="V306" s="246" t="str">
        <f>IFERROR(_xlfn.XLOOKUP($A306,Input_Raw!$A:$A,Input_Raw!$GL:$GL),"")</f>
        <v/>
      </c>
      <c r="W306" s="247" t="str">
        <f t="shared" si="27"/>
        <v/>
      </c>
      <c r="X306" s="239" t="str">
        <f>IFERROR(_xlfn.XLOOKUP($A306,Input_Raw!$A:$A,Input_Raw!$EN:$EN),"")</f>
        <v/>
      </c>
      <c r="Y306" s="239" t="str">
        <f>IFERROR(_xlfn.XLOOKUP($A306,Input_Raw!$A:$A,Input_Raw!GE:GE),"")</f>
        <v/>
      </c>
      <c r="Z306" s="239"/>
      <c r="AA306" s="239" t="str">
        <f>IFERROR(_xlfn.XLOOKUP($A306,Input_Raw!$A:$A,Input_Raw!$GF:$GF),"")</f>
        <v/>
      </c>
      <c r="AB306" s="239" t="str">
        <f>IFERROR(_xlfn.XLOOKUP($A306,Input_Raw!$A:$A,Input_Raw!GG:GG),"")</f>
        <v/>
      </c>
      <c r="AC306" s="248">
        <f>IFERROR(_xlfn.XLOOKUP($D306,'Modelling New'!$D:$D,'Modelling New'!P:P),"")</f>
        <v>6.0064516129032253</v>
      </c>
      <c r="AD306" s="239">
        <f>IFERROR(_xlfn.XLOOKUP($D306,'Modelling New'!$D:$D,'Modelling New'!$T:$T)*1000,"")</f>
        <v>1166010.4867708029</v>
      </c>
      <c r="AE306" s="249">
        <f>IFERROR(_xlfn.XLOOKUP($D306,'Modelling New'!$D:$D,'Modelling New'!$O:$O),"")</f>
        <v>0.82169880687875907</v>
      </c>
      <c r="AF306" s="249">
        <f>IFERROR(_xlfn.XLOOKUP($D306,'Modelling New'!$D:$D,'Modelling New'!W:W),"")</f>
        <v>0.20564558849573239</v>
      </c>
      <c r="AG306" s="249">
        <f>IFERROR(_xlfn.XLOOKUP($D306,'Modelling New'!$D:$D,'Modelling New'!$AE:$AE),"")</f>
        <v>0.995</v>
      </c>
      <c r="AH306" s="249">
        <f>IFERROR(_xlfn.XLOOKUP($D306,'Modelling New'!$D:$D,'Modelling New'!$AF:$AF),"")</f>
        <v>0.995</v>
      </c>
      <c r="AI306" s="240"/>
      <c r="AJ306" s="240"/>
      <c r="AK306" s="240"/>
      <c r="AL306" s="240"/>
      <c r="AM306" s="240"/>
      <c r="AN306" s="250"/>
      <c r="AO306" s="247"/>
      <c r="AP306" s="247"/>
      <c r="AQ306" s="247"/>
      <c r="AR306" s="239">
        <f>_xlfn.XLOOKUP($D306,'Modelling New'!$D:$D,'Modelling New'!$N:$N)</f>
        <v>236.25000000000003</v>
      </c>
      <c r="AS306" s="239" t="str">
        <f t="shared" si="28"/>
        <v/>
      </c>
    </row>
    <row r="307" spans="1:45">
      <c r="A307" s="238">
        <f t="shared" si="29"/>
        <v>46050</v>
      </c>
      <c r="B307" s="239">
        <f>YEAR(Daily_KPI[[#This Row],[Date]])+IF(MONTH(Daily_KPI[[#This Row],[Date]])&gt;=4,1,0)</f>
        <v>2026</v>
      </c>
      <c r="C307" s="240">
        <f>YEAR(Daily_KPI[[#This Row],[Date]])</f>
        <v>2026</v>
      </c>
      <c r="D307" s="241">
        <f>Daily_KPI[[#This Row],[Date]]-DAY(Daily_KPI[[#This Row],[Date]])+1</f>
        <v>46023</v>
      </c>
      <c r="E307" s="240">
        <f t="shared" si="25"/>
        <v>31</v>
      </c>
      <c r="F307" s="242" t="str">
        <f>IFERROR(_xlfn.XLOOKUP($A307,Input_Raw!$A:$A,Input_Raw!$GD:$GD),"")</f>
        <v/>
      </c>
      <c r="G307" s="243" t="str">
        <f>IFERROR(_xlfn.XLOOKUP($A307,Input_Raw!$A:$A,Input_Raw!EQ:EQ),"")</f>
        <v/>
      </c>
      <c r="H307" s="243" t="str">
        <f>IFERROR(_xlfn.XLOOKUP($A307,Input_Raw!$A:$A,Input_Raw!ER:ER),"")</f>
        <v/>
      </c>
      <c r="I307" s="243" t="str">
        <f>IFERROR(_xlfn.XLOOKUP($A307,Input_Raw!$A:$A,Input_Raw!EO:EO),"")</f>
        <v/>
      </c>
      <c r="J307" s="243" t="str">
        <f>IFERROR(_xlfn.XLOOKUP($A307,Input_Raw!$A:$A,Input_Raw!EP:EP),"")</f>
        <v/>
      </c>
      <c r="K307" s="243" t="str">
        <f>IFERROR(_xlfn.XLOOKUP($A307,Input_Raw!$A:$A,Input_Raw!$DR:$DR),"")</f>
        <v/>
      </c>
      <c r="L307" s="243" t="str">
        <f>IFERROR(_xlfn.XLOOKUP($A307,Input_Raw!$A:$A,Input_Raw!$DT:$DT),"")</f>
        <v/>
      </c>
      <c r="M307" s="243" t="str">
        <f>IFERROR(_xlfn.XLOOKUP($A307,Input_Raw!$A:$A,Input_Raw!$DZ:$DZ),"")</f>
        <v/>
      </c>
      <c r="N307" s="243" t="str">
        <f>IFERROR(_xlfn.XLOOKUP($A307,Input_Raw!$A:$A,Input_Raw!$EB:$EB),"")</f>
        <v/>
      </c>
      <c r="O307" s="244" t="str">
        <f>IFERROR(1-SUMIF(Plant_BD!$B:$B,$A307,Plant_BD!$AL:$AL)/($AA307+SUMIF(Plant_BD!$B:$B,$A307,Plant_BD!$AL:$AL)),"")</f>
        <v/>
      </c>
      <c r="P307" s="244"/>
      <c r="Q307" s="245"/>
      <c r="R307" s="244" t="str">
        <f>IFERROR(1-SUMIF(Grid_BD!$B:$B,$A307,Grid_BD!$W:$W)/($AA307+SUMIF(Grid_BD!$B:$B,$A307,Grid_BD!$W:$W)),"")</f>
        <v/>
      </c>
      <c r="S307" s="240"/>
      <c r="T307" s="245"/>
      <c r="U307" s="246" t="str">
        <f t="shared" si="26"/>
        <v/>
      </c>
      <c r="V307" s="246" t="str">
        <f>IFERROR(_xlfn.XLOOKUP($A307,Input_Raw!$A:$A,Input_Raw!$GL:$GL),"")</f>
        <v/>
      </c>
      <c r="W307" s="247" t="str">
        <f t="shared" si="27"/>
        <v/>
      </c>
      <c r="X307" s="239" t="str">
        <f>IFERROR(_xlfn.XLOOKUP($A307,Input_Raw!$A:$A,Input_Raw!$EN:$EN),"")</f>
        <v/>
      </c>
      <c r="Y307" s="239" t="str">
        <f>IFERROR(_xlfn.XLOOKUP($A307,Input_Raw!$A:$A,Input_Raw!GE:GE),"")</f>
        <v/>
      </c>
      <c r="Z307" s="239"/>
      <c r="AA307" s="239" t="str">
        <f>IFERROR(_xlfn.XLOOKUP($A307,Input_Raw!$A:$A,Input_Raw!$GF:$GF),"")</f>
        <v/>
      </c>
      <c r="AB307" s="239" t="str">
        <f>IFERROR(_xlfn.XLOOKUP($A307,Input_Raw!$A:$A,Input_Raw!GG:GG),"")</f>
        <v/>
      </c>
      <c r="AC307" s="248">
        <f>IFERROR(_xlfn.XLOOKUP($D307,'Modelling New'!$D:$D,'Modelling New'!P:P),"")</f>
        <v>6.0064516129032253</v>
      </c>
      <c r="AD307" s="239">
        <f>IFERROR(_xlfn.XLOOKUP($D307,'Modelling New'!$D:$D,'Modelling New'!$T:$T)*1000,"")</f>
        <v>1166010.4867708029</v>
      </c>
      <c r="AE307" s="249">
        <f>IFERROR(_xlfn.XLOOKUP($D307,'Modelling New'!$D:$D,'Modelling New'!$O:$O),"")</f>
        <v>0.82169880687875907</v>
      </c>
      <c r="AF307" s="249">
        <f>IFERROR(_xlfn.XLOOKUP($D307,'Modelling New'!$D:$D,'Modelling New'!W:W),"")</f>
        <v>0.20564558849573239</v>
      </c>
      <c r="AG307" s="249">
        <f>IFERROR(_xlfn.XLOOKUP($D307,'Modelling New'!$D:$D,'Modelling New'!$AE:$AE),"")</f>
        <v>0.995</v>
      </c>
      <c r="AH307" s="249">
        <f>IFERROR(_xlfn.XLOOKUP($D307,'Modelling New'!$D:$D,'Modelling New'!$AF:$AF),"")</f>
        <v>0.995</v>
      </c>
      <c r="AI307" s="240"/>
      <c r="AJ307" s="240"/>
      <c r="AK307" s="240"/>
      <c r="AL307" s="240"/>
      <c r="AM307" s="240"/>
      <c r="AN307" s="250"/>
      <c r="AO307" s="247"/>
      <c r="AP307" s="247"/>
      <c r="AQ307" s="247"/>
      <c r="AR307" s="239">
        <f>_xlfn.XLOOKUP($D307,'Modelling New'!$D:$D,'Modelling New'!$N:$N)</f>
        <v>236.25000000000003</v>
      </c>
      <c r="AS307" s="239" t="str">
        <f t="shared" si="28"/>
        <v/>
      </c>
    </row>
    <row r="308" spans="1:45">
      <c r="A308" s="238">
        <f t="shared" si="29"/>
        <v>46051</v>
      </c>
      <c r="B308" s="239">
        <f>YEAR(Daily_KPI[[#This Row],[Date]])+IF(MONTH(Daily_KPI[[#This Row],[Date]])&gt;=4,1,0)</f>
        <v>2026</v>
      </c>
      <c r="C308" s="240">
        <f>YEAR(Daily_KPI[[#This Row],[Date]])</f>
        <v>2026</v>
      </c>
      <c r="D308" s="241">
        <f>Daily_KPI[[#This Row],[Date]]-DAY(Daily_KPI[[#This Row],[Date]])+1</f>
        <v>46023</v>
      </c>
      <c r="E308" s="240">
        <f t="shared" si="25"/>
        <v>31</v>
      </c>
      <c r="F308" s="242" t="str">
        <f>IFERROR(_xlfn.XLOOKUP($A308,Input_Raw!$A:$A,Input_Raw!$GD:$GD),"")</f>
        <v/>
      </c>
      <c r="G308" s="243" t="str">
        <f>IFERROR(_xlfn.XLOOKUP($A308,Input_Raw!$A:$A,Input_Raw!EQ:EQ),"")</f>
        <v/>
      </c>
      <c r="H308" s="243" t="str">
        <f>IFERROR(_xlfn.XLOOKUP($A308,Input_Raw!$A:$A,Input_Raw!ER:ER),"")</f>
        <v/>
      </c>
      <c r="I308" s="243" t="str">
        <f>IFERROR(_xlfn.XLOOKUP($A308,Input_Raw!$A:$A,Input_Raw!EO:EO),"")</f>
        <v/>
      </c>
      <c r="J308" s="243" t="str">
        <f>IFERROR(_xlfn.XLOOKUP($A308,Input_Raw!$A:$A,Input_Raw!EP:EP),"")</f>
        <v/>
      </c>
      <c r="K308" s="243" t="str">
        <f>IFERROR(_xlfn.XLOOKUP($A308,Input_Raw!$A:$A,Input_Raw!$DR:$DR),"")</f>
        <v/>
      </c>
      <c r="L308" s="243" t="str">
        <f>IFERROR(_xlfn.XLOOKUP($A308,Input_Raw!$A:$A,Input_Raw!$DT:$DT),"")</f>
        <v/>
      </c>
      <c r="M308" s="243" t="str">
        <f>IFERROR(_xlfn.XLOOKUP($A308,Input_Raw!$A:$A,Input_Raw!$DZ:$DZ),"")</f>
        <v/>
      </c>
      <c r="N308" s="243" t="str">
        <f>IFERROR(_xlfn.XLOOKUP($A308,Input_Raw!$A:$A,Input_Raw!$EB:$EB),"")</f>
        <v/>
      </c>
      <c r="O308" s="244" t="str">
        <f>IFERROR(1-SUMIF(Plant_BD!$B:$B,$A308,Plant_BD!$AL:$AL)/($AA308+SUMIF(Plant_BD!$B:$B,$A308,Plant_BD!$AL:$AL)),"")</f>
        <v/>
      </c>
      <c r="P308" s="244"/>
      <c r="Q308" s="245"/>
      <c r="R308" s="244" t="str">
        <f>IFERROR(1-SUMIF(Grid_BD!$B:$B,$A308,Grid_BD!$W:$W)/($AA308+SUMIF(Grid_BD!$B:$B,$A308,Grid_BD!$W:$W)),"")</f>
        <v/>
      </c>
      <c r="S308" s="240"/>
      <c r="T308" s="245"/>
      <c r="U308" s="246" t="str">
        <f t="shared" si="26"/>
        <v/>
      </c>
      <c r="V308" s="246" t="str">
        <f>IFERROR(_xlfn.XLOOKUP($A308,Input_Raw!$A:$A,Input_Raw!$GL:$GL),"")</f>
        <v/>
      </c>
      <c r="W308" s="247" t="str">
        <f t="shared" si="27"/>
        <v/>
      </c>
      <c r="X308" s="239" t="str">
        <f>IFERROR(_xlfn.XLOOKUP($A308,Input_Raw!$A:$A,Input_Raw!$EN:$EN),"")</f>
        <v/>
      </c>
      <c r="Y308" s="239" t="str">
        <f>IFERROR(_xlfn.XLOOKUP($A308,Input_Raw!$A:$A,Input_Raw!GE:GE),"")</f>
        <v/>
      </c>
      <c r="Z308" s="239"/>
      <c r="AA308" s="239" t="str">
        <f>IFERROR(_xlfn.XLOOKUP($A308,Input_Raw!$A:$A,Input_Raw!$GF:$GF),"")</f>
        <v/>
      </c>
      <c r="AB308" s="239" t="str">
        <f>IFERROR(_xlfn.XLOOKUP($A308,Input_Raw!$A:$A,Input_Raw!GG:GG),"")</f>
        <v/>
      </c>
      <c r="AC308" s="248">
        <f>IFERROR(_xlfn.XLOOKUP($D308,'Modelling New'!$D:$D,'Modelling New'!P:P),"")</f>
        <v>6.0064516129032253</v>
      </c>
      <c r="AD308" s="239">
        <f>IFERROR(_xlfn.XLOOKUP($D308,'Modelling New'!$D:$D,'Modelling New'!$T:$T)*1000,"")</f>
        <v>1166010.4867708029</v>
      </c>
      <c r="AE308" s="249">
        <f>IFERROR(_xlfn.XLOOKUP($D308,'Modelling New'!$D:$D,'Modelling New'!$O:$O),"")</f>
        <v>0.82169880687875907</v>
      </c>
      <c r="AF308" s="249">
        <f>IFERROR(_xlfn.XLOOKUP($D308,'Modelling New'!$D:$D,'Modelling New'!W:W),"")</f>
        <v>0.20564558849573239</v>
      </c>
      <c r="AG308" s="249">
        <f>IFERROR(_xlfn.XLOOKUP($D308,'Modelling New'!$D:$D,'Modelling New'!$AE:$AE),"")</f>
        <v>0.995</v>
      </c>
      <c r="AH308" s="249">
        <f>IFERROR(_xlfn.XLOOKUP($D308,'Modelling New'!$D:$D,'Modelling New'!$AF:$AF),"")</f>
        <v>0.995</v>
      </c>
      <c r="AI308" s="240"/>
      <c r="AJ308" s="240"/>
      <c r="AK308" s="240"/>
      <c r="AL308" s="240"/>
      <c r="AM308" s="240"/>
      <c r="AN308" s="250"/>
      <c r="AO308" s="247"/>
      <c r="AP308" s="247"/>
      <c r="AQ308" s="247"/>
      <c r="AR308" s="239">
        <f>_xlfn.XLOOKUP($D308,'Modelling New'!$D:$D,'Modelling New'!$N:$N)</f>
        <v>236.25000000000003</v>
      </c>
      <c r="AS308" s="239" t="str">
        <f t="shared" si="28"/>
        <v/>
      </c>
    </row>
    <row r="309" spans="1:45">
      <c r="A309" s="238">
        <f t="shared" si="29"/>
        <v>46052</v>
      </c>
      <c r="B309" s="239">
        <f>YEAR(Daily_KPI[[#This Row],[Date]])+IF(MONTH(Daily_KPI[[#This Row],[Date]])&gt;=4,1,0)</f>
        <v>2026</v>
      </c>
      <c r="C309" s="240">
        <f>YEAR(Daily_KPI[[#This Row],[Date]])</f>
        <v>2026</v>
      </c>
      <c r="D309" s="241">
        <f>Daily_KPI[[#This Row],[Date]]-DAY(Daily_KPI[[#This Row],[Date]])+1</f>
        <v>46023</v>
      </c>
      <c r="E309" s="240">
        <f t="shared" si="25"/>
        <v>31</v>
      </c>
      <c r="F309" s="242" t="str">
        <f>IFERROR(_xlfn.XLOOKUP($A309,Input_Raw!$A:$A,Input_Raw!$GD:$GD),"")</f>
        <v/>
      </c>
      <c r="G309" s="243" t="str">
        <f>IFERROR(_xlfn.XLOOKUP($A309,Input_Raw!$A:$A,Input_Raw!EQ:EQ),"")</f>
        <v/>
      </c>
      <c r="H309" s="243" t="str">
        <f>IFERROR(_xlfn.XLOOKUP($A309,Input_Raw!$A:$A,Input_Raw!ER:ER),"")</f>
        <v/>
      </c>
      <c r="I309" s="243" t="str">
        <f>IFERROR(_xlfn.XLOOKUP($A309,Input_Raw!$A:$A,Input_Raw!EO:EO),"")</f>
        <v/>
      </c>
      <c r="J309" s="243" t="str">
        <f>IFERROR(_xlfn.XLOOKUP($A309,Input_Raw!$A:$A,Input_Raw!EP:EP),"")</f>
        <v/>
      </c>
      <c r="K309" s="243" t="str">
        <f>IFERROR(_xlfn.XLOOKUP($A309,Input_Raw!$A:$A,Input_Raw!$DR:$DR),"")</f>
        <v/>
      </c>
      <c r="L309" s="243" t="str">
        <f>IFERROR(_xlfn.XLOOKUP($A309,Input_Raw!$A:$A,Input_Raw!$DT:$DT),"")</f>
        <v/>
      </c>
      <c r="M309" s="243" t="str">
        <f>IFERROR(_xlfn.XLOOKUP($A309,Input_Raw!$A:$A,Input_Raw!$DZ:$DZ),"")</f>
        <v/>
      </c>
      <c r="N309" s="243" t="str">
        <f>IFERROR(_xlfn.XLOOKUP($A309,Input_Raw!$A:$A,Input_Raw!$EB:$EB),"")</f>
        <v/>
      </c>
      <c r="O309" s="244" t="str">
        <f>IFERROR(1-SUMIF(Plant_BD!$B:$B,$A309,Plant_BD!$AL:$AL)/($AA309+SUMIF(Plant_BD!$B:$B,$A309,Plant_BD!$AL:$AL)),"")</f>
        <v/>
      </c>
      <c r="P309" s="244"/>
      <c r="Q309" s="245"/>
      <c r="R309" s="244" t="str">
        <f>IFERROR(1-SUMIF(Grid_BD!$B:$B,$A309,Grid_BD!$W:$W)/($AA309+SUMIF(Grid_BD!$B:$B,$A309,Grid_BD!$W:$W)),"")</f>
        <v/>
      </c>
      <c r="S309" s="240"/>
      <c r="T309" s="245"/>
      <c r="U309" s="246" t="str">
        <f t="shared" si="26"/>
        <v/>
      </c>
      <c r="V309" s="246" t="str">
        <f>IFERROR(_xlfn.XLOOKUP($A309,Input_Raw!$A:$A,Input_Raw!$GL:$GL),"")</f>
        <v/>
      </c>
      <c r="W309" s="247" t="str">
        <f t="shared" si="27"/>
        <v/>
      </c>
      <c r="X309" s="239" t="str">
        <f>IFERROR(_xlfn.XLOOKUP($A309,Input_Raw!$A:$A,Input_Raw!$EN:$EN),"")</f>
        <v/>
      </c>
      <c r="Y309" s="239" t="str">
        <f>IFERROR(_xlfn.XLOOKUP($A309,Input_Raw!$A:$A,Input_Raw!GE:GE),"")</f>
        <v/>
      </c>
      <c r="Z309" s="239"/>
      <c r="AA309" s="239" t="str">
        <f>IFERROR(_xlfn.XLOOKUP($A309,Input_Raw!$A:$A,Input_Raw!$GF:$GF),"")</f>
        <v/>
      </c>
      <c r="AB309" s="239" t="str">
        <f>IFERROR(_xlfn.XLOOKUP($A309,Input_Raw!$A:$A,Input_Raw!GG:GG),"")</f>
        <v/>
      </c>
      <c r="AC309" s="248">
        <f>IFERROR(_xlfn.XLOOKUP($D309,'Modelling New'!$D:$D,'Modelling New'!P:P),"")</f>
        <v>6.0064516129032253</v>
      </c>
      <c r="AD309" s="239">
        <f>IFERROR(_xlfn.XLOOKUP($D309,'Modelling New'!$D:$D,'Modelling New'!$T:$T)*1000,"")</f>
        <v>1166010.4867708029</v>
      </c>
      <c r="AE309" s="249">
        <f>IFERROR(_xlfn.XLOOKUP($D309,'Modelling New'!$D:$D,'Modelling New'!$O:$O),"")</f>
        <v>0.82169880687875907</v>
      </c>
      <c r="AF309" s="249">
        <f>IFERROR(_xlfn.XLOOKUP($D309,'Modelling New'!$D:$D,'Modelling New'!W:W),"")</f>
        <v>0.20564558849573239</v>
      </c>
      <c r="AG309" s="249">
        <f>IFERROR(_xlfn.XLOOKUP($D309,'Modelling New'!$D:$D,'Modelling New'!$AE:$AE),"")</f>
        <v>0.995</v>
      </c>
      <c r="AH309" s="249">
        <f>IFERROR(_xlfn.XLOOKUP($D309,'Modelling New'!$D:$D,'Modelling New'!$AF:$AF),"")</f>
        <v>0.995</v>
      </c>
      <c r="AI309" s="240"/>
      <c r="AJ309" s="240"/>
      <c r="AK309" s="240"/>
      <c r="AL309" s="240"/>
      <c r="AM309" s="240"/>
      <c r="AN309" s="250"/>
      <c r="AO309" s="247"/>
      <c r="AP309" s="247"/>
      <c r="AQ309" s="247"/>
      <c r="AR309" s="239">
        <f>_xlfn.XLOOKUP($D309,'Modelling New'!$D:$D,'Modelling New'!$N:$N)</f>
        <v>236.25000000000003</v>
      </c>
      <c r="AS309" s="239" t="str">
        <f t="shared" si="28"/>
        <v/>
      </c>
    </row>
    <row r="310" spans="1:45">
      <c r="A310" s="238">
        <f t="shared" si="29"/>
        <v>46053</v>
      </c>
      <c r="B310" s="239">
        <f>YEAR(Daily_KPI[[#This Row],[Date]])+IF(MONTH(Daily_KPI[[#This Row],[Date]])&gt;=4,1,0)</f>
        <v>2026</v>
      </c>
      <c r="C310" s="240">
        <f>YEAR(Daily_KPI[[#This Row],[Date]])</f>
        <v>2026</v>
      </c>
      <c r="D310" s="241">
        <f>Daily_KPI[[#This Row],[Date]]-DAY(Daily_KPI[[#This Row],[Date]])+1</f>
        <v>46023</v>
      </c>
      <c r="E310" s="240">
        <f t="shared" si="25"/>
        <v>31</v>
      </c>
      <c r="F310" s="242" t="str">
        <f>IFERROR(_xlfn.XLOOKUP($A310,Input_Raw!$A:$A,Input_Raw!$GD:$GD),"")</f>
        <v/>
      </c>
      <c r="G310" s="243" t="str">
        <f>IFERROR(_xlfn.XLOOKUP($A310,Input_Raw!$A:$A,Input_Raw!EQ:EQ),"")</f>
        <v/>
      </c>
      <c r="H310" s="243" t="str">
        <f>IFERROR(_xlfn.XLOOKUP($A310,Input_Raw!$A:$A,Input_Raw!ER:ER),"")</f>
        <v/>
      </c>
      <c r="I310" s="243" t="str">
        <f>IFERROR(_xlfn.XLOOKUP($A310,Input_Raw!$A:$A,Input_Raw!EO:EO),"")</f>
        <v/>
      </c>
      <c r="J310" s="243" t="str">
        <f>IFERROR(_xlfn.XLOOKUP($A310,Input_Raw!$A:$A,Input_Raw!EP:EP),"")</f>
        <v/>
      </c>
      <c r="K310" s="243" t="str">
        <f>IFERROR(_xlfn.XLOOKUP($A310,Input_Raw!$A:$A,Input_Raw!$DR:$DR),"")</f>
        <v/>
      </c>
      <c r="L310" s="243" t="str">
        <f>IFERROR(_xlfn.XLOOKUP($A310,Input_Raw!$A:$A,Input_Raw!$DT:$DT),"")</f>
        <v/>
      </c>
      <c r="M310" s="243" t="str">
        <f>IFERROR(_xlfn.XLOOKUP($A310,Input_Raw!$A:$A,Input_Raw!$DZ:$DZ),"")</f>
        <v/>
      </c>
      <c r="N310" s="243" t="str">
        <f>IFERROR(_xlfn.XLOOKUP($A310,Input_Raw!$A:$A,Input_Raw!$EB:$EB),"")</f>
        <v/>
      </c>
      <c r="O310" s="244" t="str">
        <f>IFERROR(1-SUMIF(Plant_BD!$B:$B,$A310,Plant_BD!$AL:$AL)/($AA310+SUMIF(Plant_BD!$B:$B,$A310,Plant_BD!$AL:$AL)),"")</f>
        <v/>
      </c>
      <c r="P310" s="244"/>
      <c r="Q310" s="245"/>
      <c r="R310" s="244" t="str">
        <f>IFERROR(1-SUMIF(Grid_BD!$B:$B,$A310,Grid_BD!$W:$W)/($AA310+SUMIF(Grid_BD!$B:$B,$A310,Grid_BD!$W:$W)),"")</f>
        <v/>
      </c>
      <c r="S310" s="240"/>
      <c r="T310" s="245"/>
      <c r="U310" s="246" t="str">
        <f t="shared" si="26"/>
        <v/>
      </c>
      <c r="V310" s="246" t="str">
        <f>IFERROR(_xlfn.XLOOKUP($A310,Input_Raw!$A:$A,Input_Raw!$GL:$GL),"")</f>
        <v/>
      </c>
      <c r="W310" s="247" t="str">
        <f t="shared" si="27"/>
        <v/>
      </c>
      <c r="X310" s="239" t="str">
        <f>IFERROR(_xlfn.XLOOKUP($A310,Input_Raw!$A:$A,Input_Raw!$EN:$EN),"")</f>
        <v/>
      </c>
      <c r="Y310" s="239" t="str">
        <f>IFERROR(_xlfn.XLOOKUP($A310,Input_Raw!$A:$A,Input_Raw!GE:GE),"")</f>
        <v/>
      </c>
      <c r="Z310" s="239"/>
      <c r="AA310" s="239" t="str">
        <f>IFERROR(_xlfn.XLOOKUP($A310,Input_Raw!$A:$A,Input_Raw!$GF:$GF),"")</f>
        <v/>
      </c>
      <c r="AB310" s="239" t="str">
        <f>IFERROR(_xlfn.XLOOKUP($A310,Input_Raw!$A:$A,Input_Raw!GG:GG),"")</f>
        <v/>
      </c>
      <c r="AC310" s="248">
        <f>IFERROR(_xlfn.XLOOKUP($D310,'Modelling New'!$D:$D,'Modelling New'!P:P),"")</f>
        <v>6.0064516129032253</v>
      </c>
      <c r="AD310" s="239">
        <f>IFERROR(_xlfn.XLOOKUP($D310,'Modelling New'!$D:$D,'Modelling New'!$T:$T)*1000,"")</f>
        <v>1166010.4867708029</v>
      </c>
      <c r="AE310" s="249">
        <f>IFERROR(_xlfn.XLOOKUP($D310,'Modelling New'!$D:$D,'Modelling New'!$O:$O),"")</f>
        <v>0.82169880687875907</v>
      </c>
      <c r="AF310" s="249">
        <f>IFERROR(_xlfn.XLOOKUP($D310,'Modelling New'!$D:$D,'Modelling New'!W:W),"")</f>
        <v>0.20564558849573239</v>
      </c>
      <c r="AG310" s="249">
        <f>IFERROR(_xlfn.XLOOKUP($D310,'Modelling New'!$D:$D,'Modelling New'!$AE:$AE),"")</f>
        <v>0.995</v>
      </c>
      <c r="AH310" s="249">
        <f>IFERROR(_xlfn.XLOOKUP($D310,'Modelling New'!$D:$D,'Modelling New'!$AF:$AF),"")</f>
        <v>0.995</v>
      </c>
      <c r="AI310" s="240"/>
      <c r="AJ310" s="240"/>
      <c r="AK310" s="240"/>
      <c r="AL310" s="240"/>
      <c r="AM310" s="240"/>
      <c r="AN310" s="250"/>
      <c r="AO310" s="247"/>
      <c r="AP310" s="247"/>
      <c r="AQ310" s="247"/>
      <c r="AR310" s="239">
        <f>_xlfn.XLOOKUP($D310,'Modelling New'!$D:$D,'Modelling New'!$N:$N)</f>
        <v>236.25000000000003</v>
      </c>
      <c r="AS310" s="239" t="str">
        <f t="shared" si="28"/>
        <v/>
      </c>
    </row>
    <row r="311" spans="1:45">
      <c r="A311" s="238">
        <f t="shared" si="29"/>
        <v>46054</v>
      </c>
      <c r="B311" s="239">
        <f>YEAR(Daily_KPI[[#This Row],[Date]])+IF(MONTH(Daily_KPI[[#This Row],[Date]])&gt;=4,1,0)</f>
        <v>2026</v>
      </c>
      <c r="C311" s="240">
        <f>YEAR(Daily_KPI[[#This Row],[Date]])</f>
        <v>2026</v>
      </c>
      <c r="D311" s="241">
        <f>Daily_KPI[[#This Row],[Date]]-DAY(Daily_KPI[[#This Row],[Date]])+1</f>
        <v>46054</v>
      </c>
      <c r="E311" s="240">
        <f t="shared" si="25"/>
        <v>28</v>
      </c>
      <c r="F311" s="242" t="str">
        <f>IFERROR(_xlfn.XLOOKUP($A311,Input_Raw!$A:$A,Input_Raw!$GD:$GD),"")</f>
        <v/>
      </c>
      <c r="G311" s="243" t="str">
        <f>IFERROR(_xlfn.XLOOKUP($A311,Input_Raw!$A:$A,Input_Raw!EQ:EQ),"")</f>
        <v/>
      </c>
      <c r="H311" s="243" t="str">
        <f>IFERROR(_xlfn.XLOOKUP($A311,Input_Raw!$A:$A,Input_Raw!ER:ER),"")</f>
        <v/>
      </c>
      <c r="I311" s="243" t="str">
        <f>IFERROR(_xlfn.XLOOKUP($A311,Input_Raw!$A:$A,Input_Raw!EO:EO),"")</f>
        <v/>
      </c>
      <c r="J311" s="243" t="str">
        <f>IFERROR(_xlfn.XLOOKUP($A311,Input_Raw!$A:$A,Input_Raw!EP:EP),"")</f>
        <v/>
      </c>
      <c r="K311" s="243" t="str">
        <f>IFERROR(_xlfn.XLOOKUP($A311,Input_Raw!$A:$A,Input_Raw!$DR:$DR),"")</f>
        <v/>
      </c>
      <c r="L311" s="243" t="str">
        <f>IFERROR(_xlfn.XLOOKUP($A311,Input_Raw!$A:$A,Input_Raw!$DT:$DT),"")</f>
        <v/>
      </c>
      <c r="M311" s="243" t="str">
        <f>IFERROR(_xlfn.XLOOKUP($A311,Input_Raw!$A:$A,Input_Raw!$DZ:$DZ),"")</f>
        <v/>
      </c>
      <c r="N311" s="243" t="str">
        <f>IFERROR(_xlfn.XLOOKUP($A311,Input_Raw!$A:$A,Input_Raw!$EB:$EB),"")</f>
        <v/>
      </c>
      <c r="O311" s="244" t="str">
        <f>IFERROR(1-SUMIF(Plant_BD!$B:$B,$A311,Plant_BD!$AL:$AL)/($AA311+SUMIF(Plant_BD!$B:$B,$A311,Plant_BD!$AL:$AL)),"")</f>
        <v/>
      </c>
      <c r="P311" s="244"/>
      <c r="Q311" s="245"/>
      <c r="R311" s="244" t="str">
        <f>IFERROR(1-SUMIF(Grid_BD!$B:$B,$A311,Grid_BD!$W:$W)/($AA311+SUMIF(Grid_BD!$B:$B,$A311,Grid_BD!$W:$W)),"")</f>
        <v/>
      </c>
      <c r="S311" s="240"/>
      <c r="T311" s="245"/>
      <c r="U311" s="246" t="str">
        <f t="shared" si="26"/>
        <v/>
      </c>
      <c r="V311" s="246" t="str">
        <f>IFERROR(_xlfn.XLOOKUP($A311,Input_Raw!$A:$A,Input_Raw!$GL:$GL),"")</f>
        <v/>
      </c>
      <c r="W311" s="247" t="str">
        <f t="shared" si="27"/>
        <v/>
      </c>
      <c r="X311" s="239" t="str">
        <f>IFERROR(_xlfn.XLOOKUP($A311,Input_Raw!$A:$A,Input_Raw!$EN:$EN),"")</f>
        <v/>
      </c>
      <c r="Y311" s="239" t="str">
        <f>IFERROR(_xlfn.XLOOKUP($A311,Input_Raw!$A:$A,Input_Raw!GE:GE),"")</f>
        <v/>
      </c>
      <c r="Z311" s="239"/>
      <c r="AA311" s="239" t="str">
        <f>IFERROR(_xlfn.XLOOKUP($A311,Input_Raw!$A:$A,Input_Raw!$GF:$GF),"")</f>
        <v/>
      </c>
      <c r="AB311" s="239" t="str">
        <f>IFERROR(_xlfn.XLOOKUP($A311,Input_Raw!$A:$A,Input_Raw!GG:GG),"")</f>
        <v/>
      </c>
      <c r="AC311" s="248">
        <f>IFERROR(_xlfn.XLOOKUP($D311,'Modelling New'!$D:$D,'Modelling New'!P:P),"")</f>
        <v>6.4964285714285719</v>
      </c>
      <c r="AD311" s="239">
        <f>IFERROR(_xlfn.XLOOKUP($D311,'Modelling New'!$D:$D,'Modelling New'!$T:$T)*1000,"")</f>
        <v>1287624.5891290759</v>
      </c>
      <c r="AE311" s="249">
        <f>IFERROR(_xlfn.XLOOKUP($D311,'Modelling New'!$D:$D,'Modelling New'!$O:$O),"")</f>
        <v>0.83896293959095192</v>
      </c>
      <c r="AF311" s="249">
        <f>IFERROR(_xlfn.XLOOKUP($D311,'Modelling New'!$D:$D,'Modelling New'!W:W),"")</f>
        <v>0.22709428379701513</v>
      </c>
      <c r="AG311" s="249">
        <f>IFERROR(_xlfn.XLOOKUP($D311,'Modelling New'!$D:$D,'Modelling New'!$AE:$AE),"")</f>
        <v>0.995</v>
      </c>
      <c r="AH311" s="249">
        <f>IFERROR(_xlfn.XLOOKUP($D311,'Modelling New'!$D:$D,'Modelling New'!$AF:$AF),"")</f>
        <v>0.995</v>
      </c>
      <c r="AI311" s="240"/>
      <c r="AJ311" s="240"/>
      <c r="AK311" s="240"/>
      <c r="AL311" s="240"/>
      <c r="AM311" s="240"/>
      <c r="AN311" s="250"/>
      <c r="AO311" s="247"/>
      <c r="AP311" s="247"/>
      <c r="AQ311" s="247"/>
      <c r="AR311" s="239">
        <f>_xlfn.XLOOKUP($D311,'Modelling New'!$D:$D,'Modelling New'!$N:$N)</f>
        <v>236.25000000000003</v>
      </c>
      <c r="AS311" s="239" t="str">
        <f t="shared" si="28"/>
        <v/>
      </c>
    </row>
    <row r="312" spans="1:45">
      <c r="A312" s="238">
        <f t="shared" si="29"/>
        <v>46055</v>
      </c>
      <c r="B312" s="239">
        <f>YEAR(Daily_KPI[[#This Row],[Date]])+IF(MONTH(Daily_KPI[[#This Row],[Date]])&gt;=4,1,0)</f>
        <v>2026</v>
      </c>
      <c r="C312" s="240">
        <f>YEAR(Daily_KPI[[#This Row],[Date]])</f>
        <v>2026</v>
      </c>
      <c r="D312" s="241">
        <f>Daily_KPI[[#This Row],[Date]]-DAY(Daily_KPI[[#This Row],[Date]])+1</f>
        <v>46054</v>
      </c>
      <c r="E312" s="240">
        <f t="shared" si="25"/>
        <v>28</v>
      </c>
      <c r="F312" s="242" t="str">
        <f>IFERROR(_xlfn.XLOOKUP($A312,Input_Raw!$A:$A,Input_Raw!$GD:$GD),"")</f>
        <v/>
      </c>
      <c r="G312" s="243" t="str">
        <f>IFERROR(_xlfn.XLOOKUP($A312,Input_Raw!$A:$A,Input_Raw!EQ:EQ),"")</f>
        <v/>
      </c>
      <c r="H312" s="243" t="str">
        <f>IFERROR(_xlfn.XLOOKUP($A312,Input_Raw!$A:$A,Input_Raw!ER:ER),"")</f>
        <v/>
      </c>
      <c r="I312" s="243" t="str">
        <f>IFERROR(_xlfn.XLOOKUP($A312,Input_Raw!$A:$A,Input_Raw!EO:EO),"")</f>
        <v/>
      </c>
      <c r="J312" s="243" t="str">
        <f>IFERROR(_xlfn.XLOOKUP($A312,Input_Raw!$A:$A,Input_Raw!EP:EP),"")</f>
        <v/>
      </c>
      <c r="K312" s="243" t="str">
        <f>IFERROR(_xlfn.XLOOKUP($A312,Input_Raw!$A:$A,Input_Raw!$DR:$DR),"")</f>
        <v/>
      </c>
      <c r="L312" s="243" t="str">
        <f>IFERROR(_xlfn.XLOOKUP($A312,Input_Raw!$A:$A,Input_Raw!$DT:$DT),"")</f>
        <v/>
      </c>
      <c r="M312" s="243" t="str">
        <f>IFERROR(_xlfn.XLOOKUP($A312,Input_Raw!$A:$A,Input_Raw!$DZ:$DZ),"")</f>
        <v/>
      </c>
      <c r="N312" s="243" t="str">
        <f>IFERROR(_xlfn.XLOOKUP($A312,Input_Raw!$A:$A,Input_Raw!$EB:$EB),"")</f>
        <v/>
      </c>
      <c r="O312" s="244" t="str">
        <f>IFERROR(1-SUMIF(Plant_BD!$B:$B,$A312,Plant_BD!$AL:$AL)/($AA312+SUMIF(Plant_BD!$B:$B,$A312,Plant_BD!$AL:$AL)),"")</f>
        <v/>
      </c>
      <c r="P312" s="244"/>
      <c r="Q312" s="245"/>
      <c r="R312" s="244" t="str">
        <f>IFERROR(1-SUMIF(Grid_BD!$B:$B,$A312,Grid_BD!$W:$W)/($AA312+SUMIF(Grid_BD!$B:$B,$A312,Grid_BD!$W:$W)),"")</f>
        <v/>
      </c>
      <c r="S312" s="240"/>
      <c r="T312" s="245"/>
      <c r="U312" s="246" t="str">
        <f t="shared" si="26"/>
        <v/>
      </c>
      <c r="V312" s="246" t="str">
        <f>IFERROR(_xlfn.XLOOKUP($A312,Input_Raw!$A:$A,Input_Raw!$GL:$GL),"")</f>
        <v/>
      </c>
      <c r="W312" s="247" t="str">
        <f t="shared" si="27"/>
        <v/>
      </c>
      <c r="X312" s="239" t="str">
        <f>IFERROR(_xlfn.XLOOKUP($A312,Input_Raw!$A:$A,Input_Raw!$EN:$EN),"")</f>
        <v/>
      </c>
      <c r="Y312" s="239" t="str">
        <f>IFERROR(_xlfn.XLOOKUP($A312,Input_Raw!$A:$A,Input_Raw!GE:GE),"")</f>
        <v/>
      </c>
      <c r="Z312" s="239"/>
      <c r="AA312" s="239" t="str">
        <f>IFERROR(_xlfn.XLOOKUP($A312,Input_Raw!$A:$A,Input_Raw!$GF:$GF),"")</f>
        <v/>
      </c>
      <c r="AB312" s="239" t="str">
        <f>IFERROR(_xlfn.XLOOKUP($A312,Input_Raw!$A:$A,Input_Raw!GG:GG),"")</f>
        <v/>
      </c>
      <c r="AC312" s="248">
        <f>IFERROR(_xlfn.XLOOKUP($D312,'Modelling New'!$D:$D,'Modelling New'!P:P),"")</f>
        <v>6.4964285714285719</v>
      </c>
      <c r="AD312" s="239">
        <f>IFERROR(_xlfn.XLOOKUP($D312,'Modelling New'!$D:$D,'Modelling New'!$T:$T)*1000,"")</f>
        <v>1287624.5891290759</v>
      </c>
      <c r="AE312" s="249">
        <f>IFERROR(_xlfn.XLOOKUP($D312,'Modelling New'!$D:$D,'Modelling New'!$O:$O),"")</f>
        <v>0.83896293959095192</v>
      </c>
      <c r="AF312" s="249">
        <f>IFERROR(_xlfn.XLOOKUP($D312,'Modelling New'!$D:$D,'Modelling New'!W:W),"")</f>
        <v>0.22709428379701513</v>
      </c>
      <c r="AG312" s="249">
        <f>IFERROR(_xlfn.XLOOKUP($D312,'Modelling New'!$D:$D,'Modelling New'!$AE:$AE),"")</f>
        <v>0.995</v>
      </c>
      <c r="AH312" s="249">
        <f>IFERROR(_xlfn.XLOOKUP($D312,'Modelling New'!$D:$D,'Modelling New'!$AF:$AF),"")</f>
        <v>0.995</v>
      </c>
      <c r="AI312" s="240"/>
      <c r="AJ312" s="240"/>
      <c r="AK312" s="240"/>
      <c r="AL312" s="240"/>
      <c r="AM312" s="240"/>
      <c r="AN312" s="250"/>
      <c r="AO312" s="247"/>
      <c r="AP312" s="247"/>
      <c r="AQ312" s="247"/>
      <c r="AR312" s="239">
        <f>_xlfn.XLOOKUP($D312,'Modelling New'!$D:$D,'Modelling New'!$N:$N)</f>
        <v>236.25000000000003</v>
      </c>
      <c r="AS312" s="239" t="str">
        <f t="shared" si="28"/>
        <v/>
      </c>
    </row>
    <row r="313" spans="1:45">
      <c r="A313" s="238">
        <f t="shared" si="29"/>
        <v>46056</v>
      </c>
      <c r="B313" s="239">
        <f>YEAR(Daily_KPI[[#This Row],[Date]])+IF(MONTH(Daily_KPI[[#This Row],[Date]])&gt;=4,1,0)</f>
        <v>2026</v>
      </c>
      <c r="C313" s="240">
        <f>YEAR(Daily_KPI[[#This Row],[Date]])</f>
        <v>2026</v>
      </c>
      <c r="D313" s="241">
        <f>Daily_KPI[[#This Row],[Date]]-DAY(Daily_KPI[[#This Row],[Date]])+1</f>
        <v>46054</v>
      </c>
      <c r="E313" s="240">
        <f t="shared" si="25"/>
        <v>28</v>
      </c>
      <c r="F313" s="242" t="str">
        <f>IFERROR(_xlfn.XLOOKUP($A313,Input_Raw!$A:$A,Input_Raw!$GD:$GD),"")</f>
        <v/>
      </c>
      <c r="G313" s="243" t="str">
        <f>IFERROR(_xlfn.XLOOKUP($A313,Input_Raw!$A:$A,Input_Raw!EQ:EQ),"")</f>
        <v/>
      </c>
      <c r="H313" s="243" t="str">
        <f>IFERROR(_xlfn.XLOOKUP($A313,Input_Raw!$A:$A,Input_Raw!ER:ER),"")</f>
        <v/>
      </c>
      <c r="I313" s="243" t="str">
        <f>IFERROR(_xlfn.XLOOKUP($A313,Input_Raw!$A:$A,Input_Raw!EO:EO),"")</f>
        <v/>
      </c>
      <c r="J313" s="243" t="str">
        <f>IFERROR(_xlfn.XLOOKUP($A313,Input_Raw!$A:$A,Input_Raw!EP:EP),"")</f>
        <v/>
      </c>
      <c r="K313" s="243" t="str">
        <f>IFERROR(_xlfn.XLOOKUP($A313,Input_Raw!$A:$A,Input_Raw!$DR:$DR),"")</f>
        <v/>
      </c>
      <c r="L313" s="243" t="str">
        <f>IFERROR(_xlfn.XLOOKUP($A313,Input_Raw!$A:$A,Input_Raw!$DT:$DT),"")</f>
        <v/>
      </c>
      <c r="M313" s="243" t="str">
        <f>IFERROR(_xlfn.XLOOKUP($A313,Input_Raw!$A:$A,Input_Raw!$DZ:$DZ),"")</f>
        <v/>
      </c>
      <c r="N313" s="243" t="str">
        <f>IFERROR(_xlfn.XLOOKUP($A313,Input_Raw!$A:$A,Input_Raw!$EB:$EB),"")</f>
        <v/>
      </c>
      <c r="O313" s="244" t="str">
        <f>IFERROR(1-SUMIF(Plant_BD!$B:$B,$A313,Plant_BD!$AL:$AL)/($AA313+SUMIF(Plant_BD!$B:$B,$A313,Plant_BD!$AL:$AL)),"")</f>
        <v/>
      </c>
      <c r="P313" s="244"/>
      <c r="Q313" s="245"/>
      <c r="R313" s="244" t="str">
        <f>IFERROR(1-SUMIF(Grid_BD!$B:$B,$A313,Grid_BD!$W:$W)/($AA313+SUMIF(Grid_BD!$B:$B,$A313,Grid_BD!$W:$W)),"")</f>
        <v/>
      </c>
      <c r="S313" s="240"/>
      <c r="T313" s="245"/>
      <c r="U313" s="246" t="str">
        <f t="shared" si="26"/>
        <v/>
      </c>
      <c r="V313" s="246" t="str">
        <f>IFERROR(_xlfn.XLOOKUP($A313,Input_Raw!$A:$A,Input_Raw!$GL:$GL),"")</f>
        <v/>
      </c>
      <c r="W313" s="247" t="str">
        <f t="shared" si="27"/>
        <v/>
      </c>
      <c r="X313" s="239" t="str">
        <f>IFERROR(_xlfn.XLOOKUP($A313,Input_Raw!$A:$A,Input_Raw!$EN:$EN),"")</f>
        <v/>
      </c>
      <c r="Y313" s="239" t="str">
        <f>IFERROR(_xlfn.XLOOKUP($A313,Input_Raw!$A:$A,Input_Raw!GE:GE),"")</f>
        <v/>
      </c>
      <c r="Z313" s="239"/>
      <c r="AA313" s="239" t="str">
        <f>IFERROR(_xlfn.XLOOKUP($A313,Input_Raw!$A:$A,Input_Raw!$GF:$GF),"")</f>
        <v/>
      </c>
      <c r="AB313" s="239" t="str">
        <f>IFERROR(_xlfn.XLOOKUP($A313,Input_Raw!$A:$A,Input_Raw!GG:GG),"")</f>
        <v/>
      </c>
      <c r="AC313" s="248">
        <f>IFERROR(_xlfn.XLOOKUP($D313,'Modelling New'!$D:$D,'Modelling New'!P:P),"")</f>
        <v>6.4964285714285719</v>
      </c>
      <c r="AD313" s="239">
        <f>IFERROR(_xlfn.XLOOKUP($D313,'Modelling New'!$D:$D,'Modelling New'!$T:$T)*1000,"")</f>
        <v>1287624.5891290759</v>
      </c>
      <c r="AE313" s="249">
        <f>IFERROR(_xlfn.XLOOKUP($D313,'Modelling New'!$D:$D,'Modelling New'!$O:$O),"")</f>
        <v>0.83896293959095192</v>
      </c>
      <c r="AF313" s="249">
        <f>IFERROR(_xlfn.XLOOKUP($D313,'Modelling New'!$D:$D,'Modelling New'!W:W),"")</f>
        <v>0.22709428379701513</v>
      </c>
      <c r="AG313" s="249">
        <f>IFERROR(_xlfn.XLOOKUP($D313,'Modelling New'!$D:$D,'Modelling New'!$AE:$AE),"")</f>
        <v>0.995</v>
      </c>
      <c r="AH313" s="249">
        <f>IFERROR(_xlfn.XLOOKUP($D313,'Modelling New'!$D:$D,'Modelling New'!$AF:$AF),"")</f>
        <v>0.995</v>
      </c>
      <c r="AI313" s="240"/>
      <c r="AJ313" s="240"/>
      <c r="AK313" s="240"/>
      <c r="AL313" s="240"/>
      <c r="AM313" s="240"/>
      <c r="AN313" s="250"/>
      <c r="AO313" s="247"/>
      <c r="AP313" s="247"/>
      <c r="AQ313" s="247"/>
      <c r="AR313" s="239">
        <f>_xlfn.XLOOKUP($D313,'Modelling New'!$D:$D,'Modelling New'!$N:$N)</f>
        <v>236.25000000000003</v>
      </c>
      <c r="AS313" s="239" t="str">
        <f t="shared" si="28"/>
        <v/>
      </c>
    </row>
    <row r="314" spans="1:45">
      <c r="A314" s="238">
        <f t="shared" si="29"/>
        <v>46057</v>
      </c>
      <c r="B314" s="239">
        <f>YEAR(Daily_KPI[[#This Row],[Date]])+IF(MONTH(Daily_KPI[[#This Row],[Date]])&gt;=4,1,0)</f>
        <v>2026</v>
      </c>
      <c r="C314" s="240">
        <f>YEAR(Daily_KPI[[#This Row],[Date]])</f>
        <v>2026</v>
      </c>
      <c r="D314" s="241">
        <f>Daily_KPI[[#This Row],[Date]]-DAY(Daily_KPI[[#This Row],[Date]])+1</f>
        <v>46054</v>
      </c>
      <c r="E314" s="240">
        <f t="shared" si="25"/>
        <v>28</v>
      </c>
      <c r="F314" s="242" t="str">
        <f>IFERROR(_xlfn.XLOOKUP($A314,Input_Raw!$A:$A,Input_Raw!$GD:$GD),"")</f>
        <v/>
      </c>
      <c r="G314" s="243" t="str">
        <f>IFERROR(_xlfn.XLOOKUP($A314,Input_Raw!$A:$A,Input_Raw!EQ:EQ),"")</f>
        <v/>
      </c>
      <c r="H314" s="243" t="str">
        <f>IFERROR(_xlfn.XLOOKUP($A314,Input_Raw!$A:$A,Input_Raw!ER:ER),"")</f>
        <v/>
      </c>
      <c r="I314" s="243" t="str">
        <f>IFERROR(_xlfn.XLOOKUP($A314,Input_Raw!$A:$A,Input_Raw!EO:EO),"")</f>
        <v/>
      </c>
      <c r="J314" s="243" t="str">
        <f>IFERROR(_xlfn.XLOOKUP($A314,Input_Raw!$A:$A,Input_Raw!EP:EP),"")</f>
        <v/>
      </c>
      <c r="K314" s="243" t="str">
        <f>IFERROR(_xlfn.XLOOKUP($A314,Input_Raw!$A:$A,Input_Raw!$DR:$DR),"")</f>
        <v/>
      </c>
      <c r="L314" s="243" t="str">
        <f>IFERROR(_xlfn.XLOOKUP($A314,Input_Raw!$A:$A,Input_Raw!$DT:$DT),"")</f>
        <v/>
      </c>
      <c r="M314" s="243" t="str">
        <f>IFERROR(_xlfn.XLOOKUP($A314,Input_Raw!$A:$A,Input_Raw!$DZ:$DZ),"")</f>
        <v/>
      </c>
      <c r="N314" s="243" t="str">
        <f>IFERROR(_xlfn.XLOOKUP($A314,Input_Raw!$A:$A,Input_Raw!$EB:$EB),"")</f>
        <v/>
      </c>
      <c r="O314" s="244" t="str">
        <f>IFERROR(1-SUMIF(Plant_BD!$B:$B,$A314,Plant_BD!$AL:$AL)/($AA314+SUMIF(Plant_BD!$B:$B,$A314,Plant_BD!$AL:$AL)),"")</f>
        <v/>
      </c>
      <c r="P314" s="244"/>
      <c r="Q314" s="245"/>
      <c r="R314" s="244" t="str">
        <f>IFERROR(1-SUMIF(Grid_BD!$B:$B,$A314,Grid_BD!$W:$W)/($AA314+SUMIF(Grid_BD!$B:$B,$A314,Grid_BD!$W:$W)),"")</f>
        <v/>
      </c>
      <c r="S314" s="240"/>
      <c r="T314" s="245"/>
      <c r="U314" s="246" t="str">
        <f t="shared" si="26"/>
        <v/>
      </c>
      <c r="V314" s="246" t="str">
        <f>IFERROR(_xlfn.XLOOKUP($A314,Input_Raw!$A:$A,Input_Raw!$GL:$GL),"")</f>
        <v/>
      </c>
      <c r="W314" s="247" t="str">
        <f t="shared" si="27"/>
        <v/>
      </c>
      <c r="X314" s="239" t="str">
        <f>IFERROR(_xlfn.XLOOKUP($A314,Input_Raw!$A:$A,Input_Raw!$EN:$EN),"")</f>
        <v/>
      </c>
      <c r="Y314" s="239" t="str">
        <f>IFERROR(_xlfn.XLOOKUP($A314,Input_Raw!$A:$A,Input_Raw!GE:GE),"")</f>
        <v/>
      </c>
      <c r="Z314" s="239"/>
      <c r="AA314" s="239" t="str">
        <f>IFERROR(_xlfn.XLOOKUP($A314,Input_Raw!$A:$A,Input_Raw!$GF:$GF),"")</f>
        <v/>
      </c>
      <c r="AB314" s="239" t="str">
        <f>IFERROR(_xlfn.XLOOKUP($A314,Input_Raw!$A:$A,Input_Raw!GG:GG),"")</f>
        <v/>
      </c>
      <c r="AC314" s="248">
        <f>IFERROR(_xlfn.XLOOKUP($D314,'Modelling New'!$D:$D,'Modelling New'!P:P),"")</f>
        <v>6.4964285714285719</v>
      </c>
      <c r="AD314" s="239">
        <f>IFERROR(_xlfn.XLOOKUP($D314,'Modelling New'!$D:$D,'Modelling New'!$T:$T)*1000,"")</f>
        <v>1287624.5891290759</v>
      </c>
      <c r="AE314" s="249">
        <f>IFERROR(_xlfn.XLOOKUP($D314,'Modelling New'!$D:$D,'Modelling New'!$O:$O),"")</f>
        <v>0.83896293959095192</v>
      </c>
      <c r="AF314" s="249">
        <f>IFERROR(_xlfn.XLOOKUP($D314,'Modelling New'!$D:$D,'Modelling New'!W:W),"")</f>
        <v>0.22709428379701513</v>
      </c>
      <c r="AG314" s="249">
        <f>IFERROR(_xlfn.XLOOKUP($D314,'Modelling New'!$D:$D,'Modelling New'!$AE:$AE),"")</f>
        <v>0.995</v>
      </c>
      <c r="AH314" s="249">
        <f>IFERROR(_xlfn.XLOOKUP($D314,'Modelling New'!$D:$D,'Modelling New'!$AF:$AF),"")</f>
        <v>0.995</v>
      </c>
      <c r="AI314" s="240"/>
      <c r="AJ314" s="240"/>
      <c r="AK314" s="240"/>
      <c r="AL314" s="240"/>
      <c r="AM314" s="240"/>
      <c r="AN314" s="250"/>
      <c r="AO314" s="247"/>
      <c r="AP314" s="247"/>
      <c r="AQ314" s="247"/>
      <c r="AR314" s="239">
        <f>_xlfn.XLOOKUP($D314,'Modelling New'!$D:$D,'Modelling New'!$N:$N)</f>
        <v>236.25000000000003</v>
      </c>
      <c r="AS314" s="239" t="str">
        <f t="shared" si="28"/>
        <v/>
      </c>
    </row>
    <row r="315" spans="1:45">
      <c r="A315" s="238">
        <f t="shared" si="29"/>
        <v>46058</v>
      </c>
      <c r="B315" s="239">
        <f>YEAR(Daily_KPI[[#This Row],[Date]])+IF(MONTH(Daily_KPI[[#This Row],[Date]])&gt;=4,1,0)</f>
        <v>2026</v>
      </c>
      <c r="C315" s="240">
        <f>YEAR(Daily_KPI[[#This Row],[Date]])</f>
        <v>2026</v>
      </c>
      <c r="D315" s="241">
        <f>Daily_KPI[[#This Row],[Date]]-DAY(Daily_KPI[[#This Row],[Date]])+1</f>
        <v>46054</v>
      </c>
      <c r="E315" s="240">
        <f t="shared" si="25"/>
        <v>28</v>
      </c>
      <c r="F315" s="242" t="str">
        <f>IFERROR(_xlfn.XLOOKUP($A315,Input_Raw!$A:$A,Input_Raw!$GD:$GD),"")</f>
        <v/>
      </c>
      <c r="G315" s="243" t="str">
        <f>IFERROR(_xlfn.XLOOKUP($A315,Input_Raw!$A:$A,Input_Raw!EQ:EQ),"")</f>
        <v/>
      </c>
      <c r="H315" s="243" t="str">
        <f>IFERROR(_xlfn.XLOOKUP($A315,Input_Raw!$A:$A,Input_Raw!ER:ER),"")</f>
        <v/>
      </c>
      <c r="I315" s="243" t="str">
        <f>IFERROR(_xlfn.XLOOKUP($A315,Input_Raw!$A:$A,Input_Raw!EO:EO),"")</f>
        <v/>
      </c>
      <c r="J315" s="243" t="str">
        <f>IFERROR(_xlfn.XLOOKUP($A315,Input_Raw!$A:$A,Input_Raw!EP:EP),"")</f>
        <v/>
      </c>
      <c r="K315" s="243" t="str">
        <f>IFERROR(_xlfn.XLOOKUP($A315,Input_Raw!$A:$A,Input_Raw!$DR:$DR),"")</f>
        <v/>
      </c>
      <c r="L315" s="243" t="str">
        <f>IFERROR(_xlfn.XLOOKUP($A315,Input_Raw!$A:$A,Input_Raw!$DT:$DT),"")</f>
        <v/>
      </c>
      <c r="M315" s="243" t="str">
        <f>IFERROR(_xlfn.XLOOKUP($A315,Input_Raw!$A:$A,Input_Raw!$DZ:$DZ),"")</f>
        <v/>
      </c>
      <c r="N315" s="243" t="str">
        <f>IFERROR(_xlfn.XLOOKUP($A315,Input_Raw!$A:$A,Input_Raw!$EB:$EB),"")</f>
        <v/>
      </c>
      <c r="O315" s="244" t="str">
        <f>IFERROR(1-SUMIF(Plant_BD!$B:$B,$A315,Plant_BD!$AL:$AL)/($AA315+SUMIF(Plant_BD!$B:$B,$A315,Plant_BD!$AL:$AL)),"")</f>
        <v/>
      </c>
      <c r="P315" s="244"/>
      <c r="Q315" s="245"/>
      <c r="R315" s="244" t="str">
        <f>IFERROR(1-SUMIF(Grid_BD!$B:$B,$A315,Grid_BD!$W:$W)/($AA315+SUMIF(Grid_BD!$B:$B,$A315,Grid_BD!$W:$W)),"")</f>
        <v/>
      </c>
      <c r="S315" s="240"/>
      <c r="T315" s="245"/>
      <c r="U315" s="246" t="str">
        <f t="shared" si="26"/>
        <v/>
      </c>
      <c r="V315" s="246" t="str">
        <f>IFERROR(_xlfn.XLOOKUP($A315,Input_Raw!$A:$A,Input_Raw!$GL:$GL),"")</f>
        <v/>
      </c>
      <c r="W315" s="247" t="str">
        <f t="shared" si="27"/>
        <v/>
      </c>
      <c r="X315" s="239" t="str">
        <f>IFERROR(_xlfn.XLOOKUP($A315,Input_Raw!$A:$A,Input_Raw!$EN:$EN),"")</f>
        <v/>
      </c>
      <c r="Y315" s="239" t="str">
        <f>IFERROR(_xlfn.XLOOKUP($A315,Input_Raw!$A:$A,Input_Raw!GE:GE),"")</f>
        <v/>
      </c>
      <c r="Z315" s="239"/>
      <c r="AA315" s="239" t="str">
        <f>IFERROR(_xlfn.XLOOKUP($A315,Input_Raw!$A:$A,Input_Raw!$GF:$GF),"")</f>
        <v/>
      </c>
      <c r="AB315" s="239" t="str">
        <f>IFERROR(_xlfn.XLOOKUP($A315,Input_Raw!$A:$A,Input_Raw!GG:GG),"")</f>
        <v/>
      </c>
      <c r="AC315" s="248">
        <f>IFERROR(_xlfn.XLOOKUP($D315,'Modelling New'!$D:$D,'Modelling New'!P:P),"")</f>
        <v>6.4964285714285719</v>
      </c>
      <c r="AD315" s="239">
        <f>IFERROR(_xlfn.XLOOKUP($D315,'Modelling New'!$D:$D,'Modelling New'!$T:$T)*1000,"")</f>
        <v>1287624.5891290759</v>
      </c>
      <c r="AE315" s="249">
        <f>IFERROR(_xlfn.XLOOKUP($D315,'Modelling New'!$D:$D,'Modelling New'!$O:$O),"")</f>
        <v>0.83896293959095192</v>
      </c>
      <c r="AF315" s="249">
        <f>IFERROR(_xlfn.XLOOKUP($D315,'Modelling New'!$D:$D,'Modelling New'!W:W),"")</f>
        <v>0.22709428379701513</v>
      </c>
      <c r="AG315" s="249">
        <f>IFERROR(_xlfn.XLOOKUP($D315,'Modelling New'!$D:$D,'Modelling New'!$AE:$AE),"")</f>
        <v>0.995</v>
      </c>
      <c r="AH315" s="249">
        <f>IFERROR(_xlfn.XLOOKUP($D315,'Modelling New'!$D:$D,'Modelling New'!$AF:$AF),"")</f>
        <v>0.995</v>
      </c>
      <c r="AI315" s="240"/>
      <c r="AJ315" s="240"/>
      <c r="AK315" s="240"/>
      <c r="AL315" s="240"/>
      <c r="AM315" s="240"/>
      <c r="AN315" s="250"/>
      <c r="AO315" s="247"/>
      <c r="AP315" s="247"/>
      <c r="AQ315" s="247"/>
      <c r="AR315" s="239">
        <f>_xlfn.XLOOKUP($D315,'Modelling New'!$D:$D,'Modelling New'!$N:$N)</f>
        <v>236.25000000000003</v>
      </c>
      <c r="AS315" s="239" t="str">
        <f t="shared" si="28"/>
        <v/>
      </c>
    </row>
    <row r="316" spans="1:45">
      <c r="A316" s="238">
        <f t="shared" si="29"/>
        <v>46059</v>
      </c>
      <c r="B316" s="239">
        <f>YEAR(Daily_KPI[[#This Row],[Date]])+IF(MONTH(Daily_KPI[[#This Row],[Date]])&gt;=4,1,0)</f>
        <v>2026</v>
      </c>
      <c r="C316" s="240">
        <f>YEAR(Daily_KPI[[#This Row],[Date]])</f>
        <v>2026</v>
      </c>
      <c r="D316" s="241">
        <f>Daily_KPI[[#This Row],[Date]]-DAY(Daily_KPI[[#This Row],[Date]])+1</f>
        <v>46054</v>
      </c>
      <c r="E316" s="240">
        <f t="shared" si="25"/>
        <v>28</v>
      </c>
      <c r="F316" s="242" t="str">
        <f>IFERROR(_xlfn.XLOOKUP($A316,Input_Raw!$A:$A,Input_Raw!$GD:$GD),"")</f>
        <v/>
      </c>
      <c r="G316" s="243" t="str">
        <f>IFERROR(_xlfn.XLOOKUP($A316,Input_Raw!$A:$A,Input_Raw!EQ:EQ),"")</f>
        <v/>
      </c>
      <c r="H316" s="243" t="str">
        <f>IFERROR(_xlfn.XLOOKUP($A316,Input_Raw!$A:$A,Input_Raw!ER:ER),"")</f>
        <v/>
      </c>
      <c r="I316" s="243" t="str">
        <f>IFERROR(_xlfn.XLOOKUP($A316,Input_Raw!$A:$A,Input_Raw!EO:EO),"")</f>
        <v/>
      </c>
      <c r="J316" s="243" t="str">
        <f>IFERROR(_xlfn.XLOOKUP($A316,Input_Raw!$A:$A,Input_Raw!EP:EP),"")</f>
        <v/>
      </c>
      <c r="K316" s="243" t="str">
        <f>IFERROR(_xlfn.XLOOKUP($A316,Input_Raw!$A:$A,Input_Raw!$DR:$DR),"")</f>
        <v/>
      </c>
      <c r="L316" s="243" t="str">
        <f>IFERROR(_xlfn.XLOOKUP($A316,Input_Raw!$A:$A,Input_Raw!$DT:$DT),"")</f>
        <v/>
      </c>
      <c r="M316" s="243" t="str">
        <f>IFERROR(_xlfn.XLOOKUP($A316,Input_Raw!$A:$A,Input_Raw!$DZ:$DZ),"")</f>
        <v/>
      </c>
      <c r="N316" s="243" t="str">
        <f>IFERROR(_xlfn.XLOOKUP($A316,Input_Raw!$A:$A,Input_Raw!$EB:$EB),"")</f>
        <v/>
      </c>
      <c r="O316" s="244" t="str">
        <f>IFERROR(1-SUMIF(Plant_BD!$B:$B,$A316,Plant_BD!$AL:$AL)/($AA316+SUMIF(Plant_BD!$B:$B,$A316,Plant_BD!$AL:$AL)),"")</f>
        <v/>
      </c>
      <c r="P316" s="244"/>
      <c r="Q316" s="245"/>
      <c r="R316" s="244" t="str">
        <f>IFERROR(1-SUMIF(Grid_BD!$B:$B,$A316,Grid_BD!$W:$W)/($AA316+SUMIF(Grid_BD!$B:$B,$A316,Grid_BD!$W:$W)),"")</f>
        <v/>
      </c>
      <c r="S316" s="240"/>
      <c r="T316" s="245"/>
      <c r="U316" s="246" t="str">
        <f t="shared" si="26"/>
        <v/>
      </c>
      <c r="V316" s="246" t="str">
        <f>IFERROR(_xlfn.XLOOKUP($A316,Input_Raw!$A:$A,Input_Raw!$GL:$GL),"")</f>
        <v/>
      </c>
      <c r="W316" s="247" t="str">
        <f t="shared" si="27"/>
        <v/>
      </c>
      <c r="X316" s="239" t="str">
        <f>IFERROR(_xlfn.XLOOKUP($A316,Input_Raw!$A:$A,Input_Raw!$EN:$EN),"")</f>
        <v/>
      </c>
      <c r="Y316" s="239" t="str">
        <f>IFERROR(_xlfn.XLOOKUP($A316,Input_Raw!$A:$A,Input_Raw!GE:GE),"")</f>
        <v/>
      </c>
      <c r="Z316" s="239"/>
      <c r="AA316" s="239" t="str">
        <f>IFERROR(_xlfn.XLOOKUP($A316,Input_Raw!$A:$A,Input_Raw!$GF:$GF),"")</f>
        <v/>
      </c>
      <c r="AB316" s="239" t="str">
        <f>IFERROR(_xlfn.XLOOKUP($A316,Input_Raw!$A:$A,Input_Raw!GG:GG),"")</f>
        <v/>
      </c>
      <c r="AC316" s="248">
        <f>IFERROR(_xlfn.XLOOKUP($D316,'Modelling New'!$D:$D,'Modelling New'!P:P),"")</f>
        <v>6.4964285714285719</v>
      </c>
      <c r="AD316" s="239">
        <f>IFERROR(_xlfn.XLOOKUP($D316,'Modelling New'!$D:$D,'Modelling New'!$T:$T)*1000,"")</f>
        <v>1287624.5891290759</v>
      </c>
      <c r="AE316" s="249">
        <f>IFERROR(_xlfn.XLOOKUP($D316,'Modelling New'!$D:$D,'Modelling New'!$O:$O),"")</f>
        <v>0.83896293959095192</v>
      </c>
      <c r="AF316" s="249">
        <f>IFERROR(_xlfn.XLOOKUP($D316,'Modelling New'!$D:$D,'Modelling New'!W:W),"")</f>
        <v>0.22709428379701513</v>
      </c>
      <c r="AG316" s="249">
        <f>IFERROR(_xlfn.XLOOKUP($D316,'Modelling New'!$D:$D,'Modelling New'!$AE:$AE),"")</f>
        <v>0.995</v>
      </c>
      <c r="AH316" s="249">
        <f>IFERROR(_xlfn.XLOOKUP($D316,'Modelling New'!$D:$D,'Modelling New'!$AF:$AF),"")</f>
        <v>0.995</v>
      </c>
      <c r="AI316" s="240"/>
      <c r="AJ316" s="240"/>
      <c r="AK316" s="240"/>
      <c r="AL316" s="240"/>
      <c r="AM316" s="240"/>
      <c r="AN316" s="250"/>
      <c r="AO316" s="247"/>
      <c r="AP316" s="247"/>
      <c r="AQ316" s="247"/>
      <c r="AR316" s="239">
        <f>_xlfn.XLOOKUP($D316,'Modelling New'!$D:$D,'Modelling New'!$N:$N)</f>
        <v>236.25000000000003</v>
      </c>
      <c r="AS316" s="239" t="str">
        <f t="shared" si="28"/>
        <v/>
      </c>
    </row>
    <row r="317" spans="1:45">
      <c r="A317" s="238">
        <f t="shared" si="29"/>
        <v>46060</v>
      </c>
      <c r="B317" s="239">
        <f>YEAR(Daily_KPI[[#This Row],[Date]])+IF(MONTH(Daily_KPI[[#This Row],[Date]])&gt;=4,1,0)</f>
        <v>2026</v>
      </c>
      <c r="C317" s="240">
        <f>YEAR(Daily_KPI[[#This Row],[Date]])</f>
        <v>2026</v>
      </c>
      <c r="D317" s="241">
        <f>Daily_KPI[[#This Row],[Date]]-DAY(Daily_KPI[[#This Row],[Date]])+1</f>
        <v>46054</v>
      </c>
      <c r="E317" s="240">
        <f t="shared" si="25"/>
        <v>28</v>
      </c>
      <c r="F317" s="242" t="str">
        <f>IFERROR(_xlfn.XLOOKUP($A317,Input_Raw!$A:$A,Input_Raw!$GD:$GD),"")</f>
        <v/>
      </c>
      <c r="G317" s="243" t="str">
        <f>IFERROR(_xlfn.XLOOKUP($A317,Input_Raw!$A:$A,Input_Raw!EQ:EQ),"")</f>
        <v/>
      </c>
      <c r="H317" s="243" t="str">
        <f>IFERROR(_xlfn.XLOOKUP($A317,Input_Raw!$A:$A,Input_Raw!ER:ER),"")</f>
        <v/>
      </c>
      <c r="I317" s="243" t="str">
        <f>IFERROR(_xlfn.XLOOKUP($A317,Input_Raw!$A:$A,Input_Raw!EO:EO),"")</f>
        <v/>
      </c>
      <c r="J317" s="243" t="str">
        <f>IFERROR(_xlfn.XLOOKUP($A317,Input_Raw!$A:$A,Input_Raw!EP:EP),"")</f>
        <v/>
      </c>
      <c r="K317" s="243" t="str">
        <f>IFERROR(_xlfn.XLOOKUP($A317,Input_Raw!$A:$A,Input_Raw!$DR:$DR),"")</f>
        <v/>
      </c>
      <c r="L317" s="243" t="str">
        <f>IFERROR(_xlfn.XLOOKUP($A317,Input_Raw!$A:$A,Input_Raw!$DT:$DT),"")</f>
        <v/>
      </c>
      <c r="M317" s="243" t="str">
        <f>IFERROR(_xlfn.XLOOKUP($A317,Input_Raw!$A:$A,Input_Raw!$DZ:$DZ),"")</f>
        <v/>
      </c>
      <c r="N317" s="243" t="str">
        <f>IFERROR(_xlfn.XLOOKUP($A317,Input_Raw!$A:$A,Input_Raw!$EB:$EB),"")</f>
        <v/>
      </c>
      <c r="O317" s="244" t="str">
        <f>IFERROR(1-SUMIF(Plant_BD!$B:$B,$A317,Plant_BD!$AL:$AL)/($AA317+SUMIF(Plant_BD!$B:$B,$A317,Plant_BD!$AL:$AL)),"")</f>
        <v/>
      </c>
      <c r="P317" s="244"/>
      <c r="Q317" s="245"/>
      <c r="R317" s="244" t="str">
        <f>IFERROR(1-SUMIF(Grid_BD!$B:$B,$A317,Grid_BD!$W:$W)/($AA317+SUMIF(Grid_BD!$B:$B,$A317,Grid_BD!$W:$W)),"")</f>
        <v/>
      </c>
      <c r="S317" s="240"/>
      <c r="T317" s="245"/>
      <c r="U317" s="246" t="str">
        <f t="shared" si="26"/>
        <v/>
      </c>
      <c r="V317" s="246" t="str">
        <f>IFERROR(_xlfn.XLOOKUP($A317,Input_Raw!$A:$A,Input_Raw!$GL:$GL),"")</f>
        <v/>
      </c>
      <c r="W317" s="247" t="str">
        <f t="shared" si="27"/>
        <v/>
      </c>
      <c r="X317" s="239" t="str">
        <f>IFERROR(_xlfn.XLOOKUP($A317,Input_Raw!$A:$A,Input_Raw!$EN:$EN),"")</f>
        <v/>
      </c>
      <c r="Y317" s="239" t="str">
        <f>IFERROR(_xlfn.XLOOKUP($A317,Input_Raw!$A:$A,Input_Raw!GE:GE),"")</f>
        <v/>
      </c>
      <c r="Z317" s="239"/>
      <c r="AA317" s="239" t="str">
        <f>IFERROR(_xlfn.XLOOKUP($A317,Input_Raw!$A:$A,Input_Raw!$GF:$GF),"")</f>
        <v/>
      </c>
      <c r="AB317" s="239" t="str">
        <f>IFERROR(_xlfn.XLOOKUP($A317,Input_Raw!$A:$A,Input_Raw!GG:GG),"")</f>
        <v/>
      </c>
      <c r="AC317" s="248">
        <f>IFERROR(_xlfn.XLOOKUP($D317,'Modelling New'!$D:$D,'Modelling New'!P:P),"")</f>
        <v>6.4964285714285719</v>
      </c>
      <c r="AD317" s="239">
        <f>IFERROR(_xlfn.XLOOKUP($D317,'Modelling New'!$D:$D,'Modelling New'!$T:$T)*1000,"")</f>
        <v>1287624.5891290759</v>
      </c>
      <c r="AE317" s="249">
        <f>IFERROR(_xlfn.XLOOKUP($D317,'Modelling New'!$D:$D,'Modelling New'!$O:$O),"")</f>
        <v>0.83896293959095192</v>
      </c>
      <c r="AF317" s="249">
        <f>IFERROR(_xlfn.XLOOKUP($D317,'Modelling New'!$D:$D,'Modelling New'!W:W),"")</f>
        <v>0.22709428379701513</v>
      </c>
      <c r="AG317" s="249">
        <f>IFERROR(_xlfn.XLOOKUP($D317,'Modelling New'!$D:$D,'Modelling New'!$AE:$AE),"")</f>
        <v>0.995</v>
      </c>
      <c r="AH317" s="249">
        <f>IFERROR(_xlfn.XLOOKUP($D317,'Modelling New'!$D:$D,'Modelling New'!$AF:$AF),"")</f>
        <v>0.995</v>
      </c>
      <c r="AI317" s="240"/>
      <c r="AJ317" s="240"/>
      <c r="AK317" s="240"/>
      <c r="AL317" s="240"/>
      <c r="AM317" s="240"/>
      <c r="AN317" s="250"/>
      <c r="AO317" s="247"/>
      <c r="AP317" s="247"/>
      <c r="AQ317" s="247"/>
      <c r="AR317" s="239">
        <f>_xlfn.XLOOKUP($D317,'Modelling New'!$D:$D,'Modelling New'!$N:$N)</f>
        <v>236.25000000000003</v>
      </c>
      <c r="AS317" s="239" t="str">
        <f t="shared" si="28"/>
        <v/>
      </c>
    </row>
    <row r="318" spans="1:45">
      <c r="A318" s="238">
        <f t="shared" si="29"/>
        <v>46061</v>
      </c>
      <c r="B318" s="239">
        <f>YEAR(Daily_KPI[[#This Row],[Date]])+IF(MONTH(Daily_KPI[[#This Row],[Date]])&gt;=4,1,0)</f>
        <v>2026</v>
      </c>
      <c r="C318" s="240">
        <f>YEAR(Daily_KPI[[#This Row],[Date]])</f>
        <v>2026</v>
      </c>
      <c r="D318" s="241">
        <f>Daily_KPI[[#This Row],[Date]]-DAY(Daily_KPI[[#This Row],[Date]])+1</f>
        <v>46054</v>
      </c>
      <c r="E318" s="240">
        <f t="shared" si="25"/>
        <v>28</v>
      </c>
      <c r="F318" s="242" t="str">
        <f>IFERROR(_xlfn.XLOOKUP($A318,Input_Raw!$A:$A,Input_Raw!$GD:$GD),"")</f>
        <v/>
      </c>
      <c r="G318" s="243" t="str">
        <f>IFERROR(_xlfn.XLOOKUP($A318,Input_Raw!$A:$A,Input_Raw!EQ:EQ),"")</f>
        <v/>
      </c>
      <c r="H318" s="243" t="str">
        <f>IFERROR(_xlfn.XLOOKUP($A318,Input_Raw!$A:$A,Input_Raw!ER:ER),"")</f>
        <v/>
      </c>
      <c r="I318" s="243" t="str">
        <f>IFERROR(_xlfn.XLOOKUP($A318,Input_Raw!$A:$A,Input_Raw!EO:EO),"")</f>
        <v/>
      </c>
      <c r="J318" s="243" t="str">
        <f>IFERROR(_xlfn.XLOOKUP($A318,Input_Raw!$A:$A,Input_Raw!EP:EP),"")</f>
        <v/>
      </c>
      <c r="K318" s="243" t="str">
        <f>IFERROR(_xlfn.XLOOKUP($A318,Input_Raw!$A:$A,Input_Raw!$DR:$DR),"")</f>
        <v/>
      </c>
      <c r="L318" s="243" t="str">
        <f>IFERROR(_xlfn.XLOOKUP($A318,Input_Raw!$A:$A,Input_Raw!$DT:$DT),"")</f>
        <v/>
      </c>
      <c r="M318" s="243" t="str">
        <f>IFERROR(_xlfn.XLOOKUP($A318,Input_Raw!$A:$A,Input_Raw!$DZ:$DZ),"")</f>
        <v/>
      </c>
      <c r="N318" s="243" t="str">
        <f>IFERROR(_xlfn.XLOOKUP($A318,Input_Raw!$A:$A,Input_Raw!$EB:$EB),"")</f>
        <v/>
      </c>
      <c r="O318" s="244" t="str">
        <f>IFERROR(1-SUMIF(Plant_BD!$B:$B,$A318,Plant_BD!$AL:$AL)/($AA318+SUMIF(Plant_BD!$B:$B,$A318,Plant_BD!$AL:$AL)),"")</f>
        <v/>
      </c>
      <c r="P318" s="244"/>
      <c r="Q318" s="245"/>
      <c r="R318" s="244" t="str">
        <f>IFERROR(1-SUMIF(Grid_BD!$B:$B,$A318,Grid_BD!$W:$W)/($AA318+SUMIF(Grid_BD!$B:$B,$A318,Grid_BD!$W:$W)),"")</f>
        <v/>
      </c>
      <c r="S318" s="240"/>
      <c r="T318" s="245"/>
      <c r="U318" s="246" t="str">
        <f t="shared" si="26"/>
        <v/>
      </c>
      <c r="V318" s="246" t="str">
        <f>IFERROR(_xlfn.XLOOKUP($A318,Input_Raw!$A:$A,Input_Raw!$GL:$GL),"")</f>
        <v/>
      </c>
      <c r="W318" s="247" t="str">
        <f t="shared" si="27"/>
        <v/>
      </c>
      <c r="X318" s="239" t="str">
        <f>IFERROR(_xlfn.XLOOKUP($A318,Input_Raw!$A:$A,Input_Raw!$EN:$EN),"")</f>
        <v/>
      </c>
      <c r="Y318" s="239" t="str">
        <f>IFERROR(_xlfn.XLOOKUP($A318,Input_Raw!$A:$A,Input_Raw!GE:GE),"")</f>
        <v/>
      </c>
      <c r="Z318" s="239"/>
      <c r="AA318" s="239" t="str">
        <f>IFERROR(_xlfn.XLOOKUP($A318,Input_Raw!$A:$A,Input_Raw!$GF:$GF),"")</f>
        <v/>
      </c>
      <c r="AB318" s="239" t="str">
        <f>IFERROR(_xlfn.XLOOKUP($A318,Input_Raw!$A:$A,Input_Raw!GG:GG),"")</f>
        <v/>
      </c>
      <c r="AC318" s="248">
        <f>IFERROR(_xlfn.XLOOKUP($D318,'Modelling New'!$D:$D,'Modelling New'!P:P),"")</f>
        <v>6.4964285714285719</v>
      </c>
      <c r="AD318" s="239">
        <f>IFERROR(_xlfn.XLOOKUP($D318,'Modelling New'!$D:$D,'Modelling New'!$T:$T)*1000,"")</f>
        <v>1287624.5891290759</v>
      </c>
      <c r="AE318" s="249">
        <f>IFERROR(_xlfn.XLOOKUP($D318,'Modelling New'!$D:$D,'Modelling New'!$O:$O),"")</f>
        <v>0.83896293959095192</v>
      </c>
      <c r="AF318" s="249">
        <f>IFERROR(_xlfn.XLOOKUP($D318,'Modelling New'!$D:$D,'Modelling New'!W:W),"")</f>
        <v>0.22709428379701513</v>
      </c>
      <c r="AG318" s="249">
        <f>IFERROR(_xlfn.XLOOKUP($D318,'Modelling New'!$D:$D,'Modelling New'!$AE:$AE),"")</f>
        <v>0.995</v>
      </c>
      <c r="AH318" s="249">
        <f>IFERROR(_xlfn.XLOOKUP($D318,'Modelling New'!$D:$D,'Modelling New'!$AF:$AF),"")</f>
        <v>0.995</v>
      </c>
      <c r="AI318" s="240"/>
      <c r="AJ318" s="240"/>
      <c r="AK318" s="240"/>
      <c r="AL318" s="240"/>
      <c r="AM318" s="240"/>
      <c r="AN318" s="250"/>
      <c r="AO318" s="247"/>
      <c r="AP318" s="247"/>
      <c r="AQ318" s="247"/>
      <c r="AR318" s="239">
        <f>_xlfn.XLOOKUP($D318,'Modelling New'!$D:$D,'Modelling New'!$N:$N)</f>
        <v>236.25000000000003</v>
      </c>
      <c r="AS318" s="239" t="str">
        <f t="shared" si="28"/>
        <v/>
      </c>
    </row>
    <row r="319" spans="1:45">
      <c r="A319" s="238">
        <f t="shared" si="29"/>
        <v>46062</v>
      </c>
      <c r="B319" s="239">
        <f>YEAR(Daily_KPI[[#This Row],[Date]])+IF(MONTH(Daily_KPI[[#This Row],[Date]])&gt;=4,1,0)</f>
        <v>2026</v>
      </c>
      <c r="C319" s="240">
        <f>YEAR(Daily_KPI[[#This Row],[Date]])</f>
        <v>2026</v>
      </c>
      <c r="D319" s="241">
        <f>Daily_KPI[[#This Row],[Date]]-DAY(Daily_KPI[[#This Row],[Date]])+1</f>
        <v>46054</v>
      </c>
      <c r="E319" s="240">
        <f t="shared" si="25"/>
        <v>28</v>
      </c>
      <c r="F319" s="242" t="str">
        <f>IFERROR(_xlfn.XLOOKUP($A319,Input_Raw!$A:$A,Input_Raw!$GD:$GD),"")</f>
        <v/>
      </c>
      <c r="G319" s="243" t="str">
        <f>IFERROR(_xlfn.XLOOKUP($A319,Input_Raw!$A:$A,Input_Raw!EQ:EQ),"")</f>
        <v/>
      </c>
      <c r="H319" s="243" t="str">
        <f>IFERROR(_xlfn.XLOOKUP($A319,Input_Raw!$A:$A,Input_Raw!ER:ER),"")</f>
        <v/>
      </c>
      <c r="I319" s="243" t="str">
        <f>IFERROR(_xlfn.XLOOKUP($A319,Input_Raw!$A:$A,Input_Raw!EO:EO),"")</f>
        <v/>
      </c>
      <c r="J319" s="243" t="str">
        <f>IFERROR(_xlfn.XLOOKUP($A319,Input_Raw!$A:$A,Input_Raw!EP:EP),"")</f>
        <v/>
      </c>
      <c r="K319" s="243" t="str">
        <f>IFERROR(_xlfn.XLOOKUP($A319,Input_Raw!$A:$A,Input_Raw!$DR:$DR),"")</f>
        <v/>
      </c>
      <c r="L319" s="243" t="str">
        <f>IFERROR(_xlfn.XLOOKUP($A319,Input_Raw!$A:$A,Input_Raw!$DT:$DT),"")</f>
        <v/>
      </c>
      <c r="M319" s="243" t="str">
        <f>IFERROR(_xlfn.XLOOKUP($A319,Input_Raw!$A:$A,Input_Raw!$DZ:$DZ),"")</f>
        <v/>
      </c>
      <c r="N319" s="243" t="str">
        <f>IFERROR(_xlfn.XLOOKUP($A319,Input_Raw!$A:$A,Input_Raw!$EB:$EB),"")</f>
        <v/>
      </c>
      <c r="O319" s="244" t="str">
        <f>IFERROR(1-SUMIF(Plant_BD!$B:$B,$A319,Plant_BD!$AL:$AL)/($AA319+SUMIF(Plant_BD!$B:$B,$A319,Plant_BD!$AL:$AL)),"")</f>
        <v/>
      </c>
      <c r="P319" s="244"/>
      <c r="Q319" s="245"/>
      <c r="R319" s="244" t="str">
        <f>IFERROR(1-SUMIF(Grid_BD!$B:$B,$A319,Grid_BD!$W:$W)/($AA319+SUMIF(Grid_BD!$B:$B,$A319,Grid_BD!$W:$W)),"")</f>
        <v/>
      </c>
      <c r="S319" s="240"/>
      <c r="T319" s="245"/>
      <c r="U319" s="246" t="str">
        <f t="shared" si="26"/>
        <v/>
      </c>
      <c r="V319" s="246" t="str">
        <f>IFERROR(_xlfn.XLOOKUP($A319,Input_Raw!$A:$A,Input_Raw!$GL:$GL),"")</f>
        <v/>
      </c>
      <c r="W319" s="247" t="str">
        <f t="shared" si="27"/>
        <v/>
      </c>
      <c r="X319" s="239" t="str">
        <f>IFERROR(_xlfn.XLOOKUP($A319,Input_Raw!$A:$A,Input_Raw!$EN:$EN),"")</f>
        <v/>
      </c>
      <c r="Y319" s="239" t="str">
        <f>IFERROR(_xlfn.XLOOKUP($A319,Input_Raw!$A:$A,Input_Raw!GE:GE),"")</f>
        <v/>
      </c>
      <c r="Z319" s="239"/>
      <c r="AA319" s="239" t="str">
        <f>IFERROR(_xlfn.XLOOKUP($A319,Input_Raw!$A:$A,Input_Raw!$GF:$GF),"")</f>
        <v/>
      </c>
      <c r="AB319" s="239" t="str">
        <f>IFERROR(_xlfn.XLOOKUP($A319,Input_Raw!$A:$A,Input_Raw!GG:GG),"")</f>
        <v/>
      </c>
      <c r="AC319" s="248">
        <f>IFERROR(_xlfn.XLOOKUP($D319,'Modelling New'!$D:$D,'Modelling New'!P:P),"")</f>
        <v>6.4964285714285719</v>
      </c>
      <c r="AD319" s="239">
        <f>IFERROR(_xlfn.XLOOKUP($D319,'Modelling New'!$D:$D,'Modelling New'!$T:$T)*1000,"")</f>
        <v>1287624.5891290759</v>
      </c>
      <c r="AE319" s="249">
        <f>IFERROR(_xlfn.XLOOKUP($D319,'Modelling New'!$D:$D,'Modelling New'!$O:$O),"")</f>
        <v>0.83896293959095192</v>
      </c>
      <c r="AF319" s="249">
        <f>IFERROR(_xlfn.XLOOKUP($D319,'Modelling New'!$D:$D,'Modelling New'!W:W),"")</f>
        <v>0.22709428379701513</v>
      </c>
      <c r="AG319" s="249">
        <f>IFERROR(_xlfn.XLOOKUP($D319,'Modelling New'!$D:$D,'Modelling New'!$AE:$AE),"")</f>
        <v>0.995</v>
      </c>
      <c r="AH319" s="249">
        <f>IFERROR(_xlfn.XLOOKUP($D319,'Modelling New'!$D:$D,'Modelling New'!$AF:$AF),"")</f>
        <v>0.995</v>
      </c>
      <c r="AI319" s="240"/>
      <c r="AJ319" s="240"/>
      <c r="AK319" s="240"/>
      <c r="AL319" s="240"/>
      <c r="AM319" s="240"/>
      <c r="AN319" s="250"/>
      <c r="AO319" s="247"/>
      <c r="AP319" s="247"/>
      <c r="AQ319" s="247"/>
      <c r="AR319" s="239">
        <f>_xlfn.XLOOKUP($D319,'Modelling New'!$D:$D,'Modelling New'!$N:$N)</f>
        <v>236.25000000000003</v>
      </c>
      <c r="AS319" s="239" t="str">
        <f t="shared" si="28"/>
        <v/>
      </c>
    </row>
    <row r="320" spans="1:45">
      <c r="A320" s="238">
        <f t="shared" si="29"/>
        <v>46063</v>
      </c>
      <c r="B320" s="239">
        <f>YEAR(Daily_KPI[[#This Row],[Date]])+IF(MONTH(Daily_KPI[[#This Row],[Date]])&gt;=4,1,0)</f>
        <v>2026</v>
      </c>
      <c r="C320" s="240">
        <f>YEAR(Daily_KPI[[#This Row],[Date]])</f>
        <v>2026</v>
      </c>
      <c r="D320" s="241">
        <f>Daily_KPI[[#This Row],[Date]]-DAY(Daily_KPI[[#This Row],[Date]])+1</f>
        <v>46054</v>
      </c>
      <c r="E320" s="240">
        <f t="shared" si="25"/>
        <v>28</v>
      </c>
      <c r="F320" s="242" t="str">
        <f>IFERROR(_xlfn.XLOOKUP($A320,Input_Raw!$A:$A,Input_Raw!$GD:$GD),"")</f>
        <v/>
      </c>
      <c r="G320" s="243" t="str">
        <f>IFERROR(_xlfn.XLOOKUP($A320,Input_Raw!$A:$A,Input_Raw!EQ:EQ),"")</f>
        <v/>
      </c>
      <c r="H320" s="243" t="str">
        <f>IFERROR(_xlfn.XLOOKUP($A320,Input_Raw!$A:$A,Input_Raw!ER:ER),"")</f>
        <v/>
      </c>
      <c r="I320" s="243" t="str">
        <f>IFERROR(_xlfn.XLOOKUP($A320,Input_Raw!$A:$A,Input_Raw!EO:EO),"")</f>
        <v/>
      </c>
      <c r="J320" s="243" t="str">
        <f>IFERROR(_xlfn.XLOOKUP($A320,Input_Raw!$A:$A,Input_Raw!EP:EP),"")</f>
        <v/>
      </c>
      <c r="K320" s="243" t="str">
        <f>IFERROR(_xlfn.XLOOKUP($A320,Input_Raw!$A:$A,Input_Raw!$DR:$DR),"")</f>
        <v/>
      </c>
      <c r="L320" s="243" t="str">
        <f>IFERROR(_xlfn.XLOOKUP($A320,Input_Raw!$A:$A,Input_Raw!$DT:$DT),"")</f>
        <v/>
      </c>
      <c r="M320" s="243" t="str">
        <f>IFERROR(_xlfn.XLOOKUP($A320,Input_Raw!$A:$A,Input_Raw!$DZ:$DZ),"")</f>
        <v/>
      </c>
      <c r="N320" s="243" t="str">
        <f>IFERROR(_xlfn.XLOOKUP($A320,Input_Raw!$A:$A,Input_Raw!$EB:$EB),"")</f>
        <v/>
      </c>
      <c r="O320" s="244" t="str">
        <f>IFERROR(1-SUMIF(Plant_BD!$B:$B,$A320,Plant_BD!$AL:$AL)/($AA320+SUMIF(Plant_BD!$B:$B,$A320,Plant_BD!$AL:$AL)),"")</f>
        <v/>
      </c>
      <c r="P320" s="244"/>
      <c r="Q320" s="245"/>
      <c r="R320" s="244" t="str">
        <f>IFERROR(1-SUMIF(Grid_BD!$B:$B,$A320,Grid_BD!$W:$W)/($AA320+SUMIF(Grid_BD!$B:$B,$A320,Grid_BD!$W:$W)),"")</f>
        <v/>
      </c>
      <c r="S320" s="240"/>
      <c r="T320" s="245"/>
      <c r="U320" s="246" t="str">
        <f t="shared" si="26"/>
        <v/>
      </c>
      <c r="V320" s="246" t="str">
        <f>IFERROR(_xlfn.XLOOKUP($A320,Input_Raw!$A:$A,Input_Raw!$GL:$GL),"")</f>
        <v/>
      </c>
      <c r="W320" s="247" t="str">
        <f t="shared" si="27"/>
        <v/>
      </c>
      <c r="X320" s="239" t="str">
        <f>IFERROR(_xlfn.XLOOKUP($A320,Input_Raw!$A:$A,Input_Raw!$EN:$EN),"")</f>
        <v/>
      </c>
      <c r="Y320" s="239" t="str">
        <f>IFERROR(_xlfn.XLOOKUP($A320,Input_Raw!$A:$A,Input_Raw!GE:GE),"")</f>
        <v/>
      </c>
      <c r="Z320" s="239"/>
      <c r="AA320" s="239" t="str">
        <f>IFERROR(_xlfn.XLOOKUP($A320,Input_Raw!$A:$A,Input_Raw!$GF:$GF),"")</f>
        <v/>
      </c>
      <c r="AB320" s="239" t="str">
        <f>IFERROR(_xlfn.XLOOKUP($A320,Input_Raw!$A:$A,Input_Raw!GG:GG),"")</f>
        <v/>
      </c>
      <c r="AC320" s="248">
        <f>IFERROR(_xlfn.XLOOKUP($D320,'Modelling New'!$D:$D,'Modelling New'!P:P),"")</f>
        <v>6.4964285714285719</v>
      </c>
      <c r="AD320" s="239">
        <f>IFERROR(_xlfn.XLOOKUP($D320,'Modelling New'!$D:$D,'Modelling New'!$T:$T)*1000,"")</f>
        <v>1287624.5891290759</v>
      </c>
      <c r="AE320" s="249">
        <f>IFERROR(_xlfn.XLOOKUP($D320,'Modelling New'!$D:$D,'Modelling New'!$O:$O),"")</f>
        <v>0.83896293959095192</v>
      </c>
      <c r="AF320" s="249">
        <f>IFERROR(_xlfn.XLOOKUP($D320,'Modelling New'!$D:$D,'Modelling New'!W:W),"")</f>
        <v>0.22709428379701513</v>
      </c>
      <c r="AG320" s="249">
        <f>IFERROR(_xlfn.XLOOKUP($D320,'Modelling New'!$D:$D,'Modelling New'!$AE:$AE),"")</f>
        <v>0.995</v>
      </c>
      <c r="AH320" s="249">
        <f>IFERROR(_xlfn.XLOOKUP($D320,'Modelling New'!$D:$D,'Modelling New'!$AF:$AF),"")</f>
        <v>0.995</v>
      </c>
      <c r="AI320" s="240"/>
      <c r="AJ320" s="240"/>
      <c r="AK320" s="240"/>
      <c r="AL320" s="240"/>
      <c r="AM320" s="240"/>
      <c r="AN320" s="250"/>
      <c r="AO320" s="247"/>
      <c r="AP320" s="247"/>
      <c r="AQ320" s="247"/>
      <c r="AR320" s="239">
        <f>_xlfn.XLOOKUP($D320,'Modelling New'!$D:$D,'Modelling New'!$N:$N)</f>
        <v>236.25000000000003</v>
      </c>
      <c r="AS320" s="239" t="str">
        <f t="shared" si="28"/>
        <v/>
      </c>
    </row>
    <row r="321" spans="1:45">
      <c r="A321" s="238">
        <f t="shared" si="29"/>
        <v>46064</v>
      </c>
      <c r="B321" s="239">
        <f>YEAR(Daily_KPI[[#This Row],[Date]])+IF(MONTH(Daily_KPI[[#This Row],[Date]])&gt;=4,1,0)</f>
        <v>2026</v>
      </c>
      <c r="C321" s="240">
        <f>YEAR(Daily_KPI[[#This Row],[Date]])</f>
        <v>2026</v>
      </c>
      <c r="D321" s="241">
        <f>Daily_KPI[[#This Row],[Date]]-DAY(Daily_KPI[[#This Row],[Date]])+1</f>
        <v>46054</v>
      </c>
      <c r="E321" s="240">
        <f t="shared" si="25"/>
        <v>28</v>
      </c>
      <c r="F321" s="242" t="str">
        <f>IFERROR(_xlfn.XLOOKUP($A321,Input_Raw!$A:$A,Input_Raw!$GD:$GD),"")</f>
        <v/>
      </c>
      <c r="G321" s="243" t="str">
        <f>IFERROR(_xlfn.XLOOKUP($A321,Input_Raw!$A:$A,Input_Raw!EQ:EQ),"")</f>
        <v/>
      </c>
      <c r="H321" s="243" t="str">
        <f>IFERROR(_xlfn.XLOOKUP($A321,Input_Raw!$A:$A,Input_Raw!ER:ER),"")</f>
        <v/>
      </c>
      <c r="I321" s="243" t="str">
        <f>IFERROR(_xlfn.XLOOKUP($A321,Input_Raw!$A:$A,Input_Raw!EO:EO),"")</f>
        <v/>
      </c>
      <c r="J321" s="243" t="str">
        <f>IFERROR(_xlfn.XLOOKUP($A321,Input_Raw!$A:$A,Input_Raw!EP:EP),"")</f>
        <v/>
      </c>
      <c r="K321" s="243" t="str">
        <f>IFERROR(_xlfn.XLOOKUP($A321,Input_Raw!$A:$A,Input_Raw!$DR:$DR),"")</f>
        <v/>
      </c>
      <c r="L321" s="243" t="str">
        <f>IFERROR(_xlfn.XLOOKUP($A321,Input_Raw!$A:$A,Input_Raw!$DT:$DT),"")</f>
        <v/>
      </c>
      <c r="M321" s="243" t="str">
        <f>IFERROR(_xlfn.XLOOKUP($A321,Input_Raw!$A:$A,Input_Raw!$DZ:$DZ),"")</f>
        <v/>
      </c>
      <c r="N321" s="243" t="str">
        <f>IFERROR(_xlfn.XLOOKUP($A321,Input_Raw!$A:$A,Input_Raw!$EB:$EB),"")</f>
        <v/>
      </c>
      <c r="O321" s="244" t="str">
        <f>IFERROR(1-SUMIF(Plant_BD!$B:$B,$A321,Plant_BD!$AL:$AL)/($AA321+SUMIF(Plant_BD!$B:$B,$A321,Plant_BD!$AL:$AL)),"")</f>
        <v/>
      </c>
      <c r="P321" s="244"/>
      <c r="Q321" s="245"/>
      <c r="R321" s="244" t="str">
        <f>IFERROR(1-SUMIF(Grid_BD!$B:$B,$A321,Grid_BD!$W:$W)/($AA321+SUMIF(Grid_BD!$B:$B,$A321,Grid_BD!$W:$W)),"")</f>
        <v/>
      </c>
      <c r="S321" s="240"/>
      <c r="T321" s="245"/>
      <c r="U321" s="246" t="str">
        <f t="shared" si="26"/>
        <v/>
      </c>
      <c r="V321" s="246" t="str">
        <f>IFERROR(_xlfn.XLOOKUP($A321,Input_Raw!$A:$A,Input_Raw!$GL:$GL),"")</f>
        <v/>
      </c>
      <c r="W321" s="247" t="str">
        <f t="shared" si="27"/>
        <v/>
      </c>
      <c r="X321" s="239" t="str">
        <f>IFERROR(_xlfn.XLOOKUP($A321,Input_Raw!$A:$A,Input_Raw!$EN:$EN),"")</f>
        <v/>
      </c>
      <c r="Y321" s="239" t="str">
        <f>IFERROR(_xlfn.XLOOKUP($A321,Input_Raw!$A:$A,Input_Raw!GE:GE),"")</f>
        <v/>
      </c>
      <c r="Z321" s="239"/>
      <c r="AA321" s="239" t="str">
        <f>IFERROR(_xlfn.XLOOKUP($A321,Input_Raw!$A:$A,Input_Raw!$GF:$GF),"")</f>
        <v/>
      </c>
      <c r="AB321" s="239" t="str">
        <f>IFERROR(_xlfn.XLOOKUP($A321,Input_Raw!$A:$A,Input_Raw!GG:GG),"")</f>
        <v/>
      </c>
      <c r="AC321" s="248">
        <f>IFERROR(_xlfn.XLOOKUP($D321,'Modelling New'!$D:$D,'Modelling New'!P:P),"")</f>
        <v>6.4964285714285719</v>
      </c>
      <c r="AD321" s="239">
        <f>IFERROR(_xlfn.XLOOKUP($D321,'Modelling New'!$D:$D,'Modelling New'!$T:$T)*1000,"")</f>
        <v>1287624.5891290759</v>
      </c>
      <c r="AE321" s="249">
        <f>IFERROR(_xlfn.XLOOKUP($D321,'Modelling New'!$D:$D,'Modelling New'!$O:$O),"")</f>
        <v>0.83896293959095192</v>
      </c>
      <c r="AF321" s="249">
        <f>IFERROR(_xlfn.XLOOKUP($D321,'Modelling New'!$D:$D,'Modelling New'!W:W),"")</f>
        <v>0.22709428379701513</v>
      </c>
      <c r="AG321" s="249">
        <f>IFERROR(_xlfn.XLOOKUP($D321,'Modelling New'!$D:$D,'Modelling New'!$AE:$AE),"")</f>
        <v>0.995</v>
      </c>
      <c r="AH321" s="249">
        <f>IFERROR(_xlfn.XLOOKUP($D321,'Modelling New'!$D:$D,'Modelling New'!$AF:$AF),"")</f>
        <v>0.995</v>
      </c>
      <c r="AI321" s="240"/>
      <c r="AJ321" s="240"/>
      <c r="AK321" s="240"/>
      <c r="AL321" s="240"/>
      <c r="AM321" s="240"/>
      <c r="AN321" s="250"/>
      <c r="AO321" s="247"/>
      <c r="AP321" s="247"/>
      <c r="AQ321" s="247"/>
      <c r="AR321" s="239">
        <f>_xlfn.XLOOKUP($D321,'Modelling New'!$D:$D,'Modelling New'!$N:$N)</f>
        <v>236.25000000000003</v>
      </c>
      <c r="AS321" s="239" t="str">
        <f t="shared" si="28"/>
        <v/>
      </c>
    </row>
    <row r="322" spans="1:45">
      <c r="A322" s="238">
        <f t="shared" si="29"/>
        <v>46065</v>
      </c>
      <c r="B322" s="239">
        <f>YEAR(Daily_KPI[[#This Row],[Date]])+IF(MONTH(Daily_KPI[[#This Row],[Date]])&gt;=4,1,0)</f>
        <v>2026</v>
      </c>
      <c r="C322" s="240">
        <f>YEAR(Daily_KPI[[#This Row],[Date]])</f>
        <v>2026</v>
      </c>
      <c r="D322" s="241">
        <f>Daily_KPI[[#This Row],[Date]]-DAY(Daily_KPI[[#This Row],[Date]])+1</f>
        <v>46054</v>
      </c>
      <c r="E322" s="240">
        <f t="shared" si="25"/>
        <v>28</v>
      </c>
      <c r="F322" s="242" t="str">
        <f>IFERROR(_xlfn.XLOOKUP($A322,Input_Raw!$A:$A,Input_Raw!$GD:$GD),"")</f>
        <v/>
      </c>
      <c r="G322" s="243" t="str">
        <f>IFERROR(_xlfn.XLOOKUP($A322,Input_Raw!$A:$A,Input_Raw!EQ:EQ),"")</f>
        <v/>
      </c>
      <c r="H322" s="243" t="str">
        <f>IFERROR(_xlfn.XLOOKUP($A322,Input_Raw!$A:$A,Input_Raw!ER:ER),"")</f>
        <v/>
      </c>
      <c r="I322" s="243" t="str">
        <f>IFERROR(_xlfn.XLOOKUP($A322,Input_Raw!$A:$A,Input_Raw!EO:EO),"")</f>
        <v/>
      </c>
      <c r="J322" s="243" t="str">
        <f>IFERROR(_xlfn.XLOOKUP($A322,Input_Raw!$A:$A,Input_Raw!EP:EP),"")</f>
        <v/>
      </c>
      <c r="K322" s="243" t="str">
        <f>IFERROR(_xlfn.XLOOKUP($A322,Input_Raw!$A:$A,Input_Raw!$DR:$DR),"")</f>
        <v/>
      </c>
      <c r="L322" s="243" t="str">
        <f>IFERROR(_xlfn.XLOOKUP($A322,Input_Raw!$A:$A,Input_Raw!$DT:$DT),"")</f>
        <v/>
      </c>
      <c r="M322" s="243" t="str">
        <f>IFERROR(_xlfn.XLOOKUP($A322,Input_Raw!$A:$A,Input_Raw!$DZ:$DZ),"")</f>
        <v/>
      </c>
      <c r="N322" s="243" t="str">
        <f>IFERROR(_xlfn.XLOOKUP($A322,Input_Raw!$A:$A,Input_Raw!$EB:$EB),"")</f>
        <v/>
      </c>
      <c r="O322" s="244" t="str">
        <f>IFERROR(1-SUMIF(Plant_BD!$B:$B,$A322,Plant_BD!$AL:$AL)/($AA322+SUMIF(Plant_BD!$B:$B,$A322,Plant_BD!$AL:$AL)),"")</f>
        <v/>
      </c>
      <c r="P322" s="244"/>
      <c r="Q322" s="245"/>
      <c r="R322" s="244" t="str">
        <f>IFERROR(1-SUMIF(Grid_BD!$B:$B,$A322,Grid_BD!$W:$W)/($AA322+SUMIF(Grid_BD!$B:$B,$A322,Grid_BD!$W:$W)),"")</f>
        <v/>
      </c>
      <c r="S322" s="240"/>
      <c r="T322" s="245"/>
      <c r="U322" s="246" t="str">
        <f t="shared" si="26"/>
        <v/>
      </c>
      <c r="V322" s="246" t="str">
        <f>IFERROR(_xlfn.XLOOKUP($A322,Input_Raw!$A:$A,Input_Raw!$GL:$GL),"")</f>
        <v/>
      </c>
      <c r="W322" s="247" t="str">
        <f t="shared" si="27"/>
        <v/>
      </c>
      <c r="X322" s="239" t="str">
        <f>IFERROR(_xlfn.XLOOKUP($A322,Input_Raw!$A:$A,Input_Raw!$EN:$EN),"")</f>
        <v/>
      </c>
      <c r="Y322" s="239" t="str">
        <f>IFERROR(_xlfn.XLOOKUP($A322,Input_Raw!$A:$A,Input_Raw!GE:GE),"")</f>
        <v/>
      </c>
      <c r="Z322" s="239"/>
      <c r="AA322" s="239" t="str">
        <f>IFERROR(_xlfn.XLOOKUP($A322,Input_Raw!$A:$A,Input_Raw!$GF:$GF),"")</f>
        <v/>
      </c>
      <c r="AB322" s="239" t="str">
        <f>IFERROR(_xlfn.XLOOKUP($A322,Input_Raw!$A:$A,Input_Raw!GG:GG),"")</f>
        <v/>
      </c>
      <c r="AC322" s="248">
        <f>IFERROR(_xlfn.XLOOKUP($D322,'Modelling New'!$D:$D,'Modelling New'!P:P),"")</f>
        <v>6.4964285714285719</v>
      </c>
      <c r="AD322" s="239">
        <f>IFERROR(_xlfn.XLOOKUP($D322,'Modelling New'!$D:$D,'Modelling New'!$T:$T)*1000,"")</f>
        <v>1287624.5891290759</v>
      </c>
      <c r="AE322" s="249">
        <f>IFERROR(_xlfn.XLOOKUP($D322,'Modelling New'!$D:$D,'Modelling New'!$O:$O),"")</f>
        <v>0.83896293959095192</v>
      </c>
      <c r="AF322" s="249">
        <f>IFERROR(_xlfn.XLOOKUP($D322,'Modelling New'!$D:$D,'Modelling New'!W:W),"")</f>
        <v>0.22709428379701513</v>
      </c>
      <c r="AG322" s="249">
        <f>IFERROR(_xlfn.XLOOKUP($D322,'Modelling New'!$D:$D,'Modelling New'!$AE:$AE),"")</f>
        <v>0.995</v>
      </c>
      <c r="AH322" s="249">
        <f>IFERROR(_xlfn.XLOOKUP($D322,'Modelling New'!$D:$D,'Modelling New'!$AF:$AF),"")</f>
        <v>0.995</v>
      </c>
      <c r="AI322" s="240"/>
      <c r="AJ322" s="240"/>
      <c r="AK322" s="240"/>
      <c r="AL322" s="240"/>
      <c r="AM322" s="240"/>
      <c r="AN322" s="250"/>
      <c r="AO322" s="247"/>
      <c r="AP322" s="247"/>
      <c r="AQ322" s="247"/>
      <c r="AR322" s="239">
        <f>_xlfn.XLOOKUP($D322,'Modelling New'!$D:$D,'Modelling New'!$N:$N)</f>
        <v>236.25000000000003</v>
      </c>
      <c r="AS322" s="239" t="str">
        <f t="shared" si="28"/>
        <v/>
      </c>
    </row>
    <row r="323" spans="1:45">
      <c r="A323" s="238">
        <f t="shared" si="29"/>
        <v>46066</v>
      </c>
      <c r="B323" s="239">
        <f>YEAR(Daily_KPI[[#This Row],[Date]])+IF(MONTH(Daily_KPI[[#This Row],[Date]])&gt;=4,1,0)</f>
        <v>2026</v>
      </c>
      <c r="C323" s="240">
        <f>YEAR(Daily_KPI[[#This Row],[Date]])</f>
        <v>2026</v>
      </c>
      <c r="D323" s="241">
        <f>Daily_KPI[[#This Row],[Date]]-DAY(Daily_KPI[[#This Row],[Date]])+1</f>
        <v>46054</v>
      </c>
      <c r="E323" s="240">
        <f t="shared" si="25"/>
        <v>28</v>
      </c>
      <c r="F323" s="242" t="str">
        <f>IFERROR(_xlfn.XLOOKUP($A323,Input_Raw!$A:$A,Input_Raw!$GD:$GD),"")</f>
        <v/>
      </c>
      <c r="G323" s="243" t="str">
        <f>IFERROR(_xlfn.XLOOKUP($A323,Input_Raw!$A:$A,Input_Raw!EQ:EQ),"")</f>
        <v/>
      </c>
      <c r="H323" s="243" t="str">
        <f>IFERROR(_xlfn.XLOOKUP($A323,Input_Raw!$A:$A,Input_Raw!ER:ER),"")</f>
        <v/>
      </c>
      <c r="I323" s="243" t="str">
        <f>IFERROR(_xlfn.XLOOKUP($A323,Input_Raw!$A:$A,Input_Raw!EO:EO),"")</f>
        <v/>
      </c>
      <c r="J323" s="243" t="str">
        <f>IFERROR(_xlfn.XLOOKUP($A323,Input_Raw!$A:$A,Input_Raw!EP:EP),"")</f>
        <v/>
      </c>
      <c r="K323" s="243" t="str">
        <f>IFERROR(_xlfn.XLOOKUP($A323,Input_Raw!$A:$A,Input_Raw!$DR:$DR),"")</f>
        <v/>
      </c>
      <c r="L323" s="243" t="str">
        <f>IFERROR(_xlfn.XLOOKUP($A323,Input_Raw!$A:$A,Input_Raw!$DT:$DT),"")</f>
        <v/>
      </c>
      <c r="M323" s="243" t="str">
        <f>IFERROR(_xlfn.XLOOKUP($A323,Input_Raw!$A:$A,Input_Raw!$DZ:$DZ),"")</f>
        <v/>
      </c>
      <c r="N323" s="243" t="str">
        <f>IFERROR(_xlfn.XLOOKUP($A323,Input_Raw!$A:$A,Input_Raw!$EB:$EB),"")</f>
        <v/>
      </c>
      <c r="O323" s="244" t="str">
        <f>IFERROR(1-SUMIF(Plant_BD!$B:$B,$A323,Plant_BD!$AL:$AL)/($AA323+SUMIF(Plant_BD!$B:$B,$A323,Plant_BD!$AL:$AL)),"")</f>
        <v/>
      </c>
      <c r="P323" s="244"/>
      <c r="Q323" s="245"/>
      <c r="R323" s="244" t="str">
        <f>IFERROR(1-SUMIF(Grid_BD!$B:$B,$A323,Grid_BD!$W:$W)/($AA323+SUMIF(Grid_BD!$B:$B,$A323,Grid_BD!$W:$W)),"")</f>
        <v/>
      </c>
      <c r="S323" s="240"/>
      <c r="T323" s="245"/>
      <c r="U323" s="246" t="str">
        <f t="shared" si="26"/>
        <v/>
      </c>
      <c r="V323" s="246" t="str">
        <f>IFERROR(_xlfn.XLOOKUP($A323,Input_Raw!$A:$A,Input_Raw!$GL:$GL),"")</f>
        <v/>
      </c>
      <c r="W323" s="247" t="str">
        <f t="shared" si="27"/>
        <v/>
      </c>
      <c r="X323" s="239" t="str">
        <f>IFERROR(_xlfn.XLOOKUP($A323,Input_Raw!$A:$A,Input_Raw!$EN:$EN),"")</f>
        <v/>
      </c>
      <c r="Y323" s="239" t="str">
        <f>IFERROR(_xlfn.XLOOKUP($A323,Input_Raw!$A:$A,Input_Raw!GE:GE),"")</f>
        <v/>
      </c>
      <c r="Z323" s="239"/>
      <c r="AA323" s="239" t="str">
        <f>IFERROR(_xlfn.XLOOKUP($A323,Input_Raw!$A:$A,Input_Raw!$GF:$GF),"")</f>
        <v/>
      </c>
      <c r="AB323" s="239" t="str">
        <f>IFERROR(_xlfn.XLOOKUP($A323,Input_Raw!$A:$A,Input_Raw!GG:GG),"")</f>
        <v/>
      </c>
      <c r="AC323" s="248">
        <f>IFERROR(_xlfn.XLOOKUP($D323,'Modelling New'!$D:$D,'Modelling New'!P:P),"")</f>
        <v>6.4964285714285719</v>
      </c>
      <c r="AD323" s="239">
        <f>IFERROR(_xlfn.XLOOKUP($D323,'Modelling New'!$D:$D,'Modelling New'!$T:$T)*1000,"")</f>
        <v>1287624.5891290759</v>
      </c>
      <c r="AE323" s="249">
        <f>IFERROR(_xlfn.XLOOKUP($D323,'Modelling New'!$D:$D,'Modelling New'!$O:$O),"")</f>
        <v>0.83896293959095192</v>
      </c>
      <c r="AF323" s="249">
        <f>IFERROR(_xlfn.XLOOKUP($D323,'Modelling New'!$D:$D,'Modelling New'!W:W),"")</f>
        <v>0.22709428379701513</v>
      </c>
      <c r="AG323" s="249">
        <f>IFERROR(_xlfn.XLOOKUP($D323,'Modelling New'!$D:$D,'Modelling New'!$AE:$AE),"")</f>
        <v>0.995</v>
      </c>
      <c r="AH323" s="249">
        <f>IFERROR(_xlfn.XLOOKUP($D323,'Modelling New'!$D:$D,'Modelling New'!$AF:$AF),"")</f>
        <v>0.995</v>
      </c>
      <c r="AI323" s="240"/>
      <c r="AJ323" s="240"/>
      <c r="AK323" s="240"/>
      <c r="AL323" s="240"/>
      <c r="AM323" s="240"/>
      <c r="AN323" s="250"/>
      <c r="AO323" s="247"/>
      <c r="AP323" s="247"/>
      <c r="AQ323" s="247"/>
      <c r="AR323" s="239">
        <f>_xlfn.XLOOKUP($D323,'Modelling New'!$D:$D,'Modelling New'!$N:$N)</f>
        <v>236.25000000000003</v>
      </c>
      <c r="AS323" s="239" t="str">
        <f t="shared" si="28"/>
        <v/>
      </c>
    </row>
    <row r="324" spans="1:45">
      <c r="A324" s="238">
        <f t="shared" si="29"/>
        <v>46067</v>
      </c>
      <c r="B324" s="239">
        <f>YEAR(Daily_KPI[[#This Row],[Date]])+IF(MONTH(Daily_KPI[[#This Row],[Date]])&gt;=4,1,0)</f>
        <v>2026</v>
      </c>
      <c r="C324" s="240">
        <f>YEAR(Daily_KPI[[#This Row],[Date]])</f>
        <v>2026</v>
      </c>
      <c r="D324" s="241">
        <f>Daily_KPI[[#This Row],[Date]]-DAY(Daily_KPI[[#This Row],[Date]])+1</f>
        <v>46054</v>
      </c>
      <c r="E324" s="240">
        <f t="shared" ref="E324:E369" si="30">DAY(EOMONTH(A324,0))</f>
        <v>28</v>
      </c>
      <c r="F324" s="242" t="str">
        <f>IFERROR(_xlfn.XLOOKUP($A324,Input_Raw!$A:$A,Input_Raw!$GD:$GD),"")</f>
        <v/>
      </c>
      <c r="G324" s="243" t="str">
        <f>IFERROR(_xlfn.XLOOKUP($A324,Input_Raw!$A:$A,Input_Raw!EQ:EQ),"")</f>
        <v/>
      </c>
      <c r="H324" s="243" t="str">
        <f>IFERROR(_xlfn.XLOOKUP($A324,Input_Raw!$A:$A,Input_Raw!ER:ER),"")</f>
        <v/>
      </c>
      <c r="I324" s="243" t="str">
        <f>IFERROR(_xlfn.XLOOKUP($A324,Input_Raw!$A:$A,Input_Raw!EO:EO),"")</f>
        <v/>
      </c>
      <c r="J324" s="243" t="str">
        <f>IFERROR(_xlfn.XLOOKUP($A324,Input_Raw!$A:$A,Input_Raw!EP:EP),"")</f>
        <v/>
      </c>
      <c r="K324" s="243" t="str">
        <f>IFERROR(_xlfn.XLOOKUP($A324,Input_Raw!$A:$A,Input_Raw!$DR:$DR),"")</f>
        <v/>
      </c>
      <c r="L324" s="243" t="str">
        <f>IFERROR(_xlfn.XLOOKUP($A324,Input_Raw!$A:$A,Input_Raw!$DT:$DT),"")</f>
        <v/>
      </c>
      <c r="M324" s="243" t="str">
        <f>IFERROR(_xlfn.XLOOKUP($A324,Input_Raw!$A:$A,Input_Raw!$DZ:$DZ),"")</f>
        <v/>
      </c>
      <c r="N324" s="243" t="str">
        <f>IFERROR(_xlfn.XLOOKUP($A324,Input_Raw!$A:$A,Input_Raw!$EB:$EB),"")</f>
        <v/>
      </c>
      <c r="O324" s="244" t="str">
        <f>IFERROR(1-SUMIF(Plant_BD!$B:$B,$A324,Plant_BD!$AL:$AL)/($AA324+SUMIF(Plant_BD!$B:$B,$A324,Plant_BD!$AL:$AL)),"")</f>
        <v/>
      </c>
      <c r="P324" s="244"/>
      <c r="Q324" s="245"/>
      <c r="R324" s="244" t="str">
        <f>IFERROR(1-SUMIF(Grid_BD!$B:$B,$A324,Grid_BD!$W:$W)/($AA324+SUMIF(Grid_BD!$B:$B,$A324,Grid_BD!$W:$W)),"")</f>
        <v/>
      </c>
      <c r="S324" s="240"/>
      <c r="T324" s="245"/>
      <c r="U324" s="246" t="str">
        <f t="shared" ref="U324:U369" si="31">IFERROR(AA324/I324/AB324/1000,"")</f>
        <v/>
      </c>
      <c r="V324" s="246" t="str">
        <f>IFERROR(_xlfn.XLOOKUP($A324,Input_Raw!$A:$A,Input_Raw!$GL:$GL),"")</f>
        <v/>
      </c>
      <c r="W324" s="247" t="str">
        <f t="shared" ref="W324:W369" si="32">IFERROR(AA324/(24*AR324*1000),"")</f>
        <v/>
      </c>
      <c r="X324" s="239" t="str">
        <f>IFERROR(_xlfn.XLOOKUP($A324,Input_Raw!$A:$A,Input_Raw!$EN:$EN),"")</f>
        <v/>
      </c>
      <c r="Y324" s="239" t="str">
        <f>IFERROR(_xlfn.XLOOKUP($A324,Input_Raw!$A:$A,Input_Raw!GE:GE),"")</f>
        <v/>
      </c>
      <c r="Z324" s="239"/>
      <c r="AA324" s="239" t="str">
        <f>IFERROR(_xlfn.XLOOKUP($A324,Input_Raw!$A:$A,Input_Raw!$GF:$GF),"")</f>
        <v/>
      </c>
      <c r="AB324" s="239" t="str">
        <f>IFERROR(_xlfn.XLOOKUP($A324,Input_Raw!$A:$A,Input_Raw!GG:GG),"")</f>
        <v/>
      </c>
      <c r="AC324" s="248">
        <f>IFERROR(_xlfn.XLOOKUP($D324,'Modelling New'!$D:$D,'Modelling New'!P:P),"")</f>
        <v>6.4964285714285719</v>
      </c>
      <c r="AD324" s="239">
        <f>IFERROR(_xlfn.XLOOKUP($D324,'Modelling New'!$D:$D,'Modelling New'!$T:$T)*1000,"")</f>
        <v>1287624.5891290759</v>
      </c>
      <c r="AE324" s="249">
        <f>IFERROR(_xlfn.XLOOKUP($D324,'Modelling New'!$D:$D,'Modelling New'!$O:$O),"")</f>
        <v>0.83896293959095192</v>
      </c>
      <c r="AF324" s="249">
        <f>IFERROR(_xlfn.XLOOKUP($D324,'Modelling New'!$D:$D,'Modelling New'!W:W),"")</f>
        <v>0.22709428379701513</v>
      </c>
      <c r="AG324" s="249">
        <f>IFERROR(_xlfn.XLOOKUP($D324,'Modelling New'!$D:$D,'Modelling New'!$AE:$AE),"")</f>
        <v>0.995</v>
      </c>
      <c r="AH324" s="249">
        <f>IFERROR(_xlfn.XLOOKUP($D324,'Modelling New'!$D:$D,'Modelling New'!$AF:$AF),"")</f>
        <v>0.995</v>
      </c>
      <c r="AI324" s="240"/>
      <c r="AJ324" s="240"/>
      <c r="AK324" s="240"/>
      <c r="AL324" s="240"/>
      <c r="AM324" s="240"/>
      <c r="AN324" s="250"/>
      <c r="AO324" s="247"/>
      <c r="AP324" s="247"/>
      <c r="AQ324" s="247"/>
      <c r="AR324" s="239">
        <f>_xlfn.XLOOKUP($D324,'Modelling New'!$D:$D,'Modelling New'!$N:$N)</f>
        <v>236.25000000000003</v>
      </c>
      <c r="AS324" s="239" t="str">
        <f t="shared" ref="AS324:AS369" si="33">IFERROR((AD324/AR324)*AB324,"")</f>
        <v/>
      </c>
    </row>
    <row r="325" spans="1:45">
      <c r="A325" s="238">
        <f t="shared" si="29"/>
        <v>46068</v>
      </c>
      <c r="B325" s="239">
        <f>YEAR(Daily_KPI[[#This Row],[Date]])+IF(MONTH(Daily_KPI[[#This Row],[Date]])&gt;=4,1,0)</f>
        <v>2026</v>
      </c>
      <c r="C325" s="240">
        <f>YEAR(Daily_KPI[[#This Row],[Date]])</f>
        <v>2026</v>
      </c>
      <c r="D325" s="241">
        <f>Daily_KPI[[#This Row],[Date]]-DAY(Daily_KPI[[#This Row],[Date]])+1</f>
        <v>46054</v>
      </c>
      <c r="E325" s="240">
        <f t="shared" si="30"/>
        <v>28</v>
      </c>
      <c r="F325" s="242" t="str">
        <f>IFERROR(_xlfn.XLOOKUP($A325,Input_Raw!$A:$A,Input_Raw!$GD:$GD),"")</f>
        <v/>
      </c>
      <c r="G325" s="243" t="str">
        <f>IFERROR(_xlfn.XLOOKUP($A325,Input_Raw!$A:$A,Input_Raw!EQ:EQ),"")</f>
        <v/>
      </c>
      <c r="H325" s="243" t="str">
        <f>IFERROR(_xlfn.XLOOKUP($A325,Input_Raw!$A:$A,Input_Raw!ER:ER),"")</f>
        <v/>
      </c>
      <c r="I325" s="243" t="str">
        <f>IFERROR(_xlfn.XLOOKUP($A325,Input_Raw!$A:$A,Input_Raw!EO:EO),"")</f>
        <v/>
      </c>
      <c r="J325" s="243" t="str">
        <f>IFERROR(_xlfn.XLOOKUP($A325,Input_Raw!$A:$A,Input_Raw!EP:EP),"")</f>
        <v/>
      </c>
      <c r="K325" s="243" t="str">
        <f>IFERROR(_xlfn.XLOOKUP($A325,Input_Raw!$A:$A,Input_Raw!$DR:$DR),"")</f>
        <v/>
      </c>
      <c r="L325" s="243" t="str">
        <f>IFERROR(_xlfn.XLOOKUP($A325,Input_Raw!$A:$A,Input_Raw!$DT:$DT),"")</f>
        <v/>
      </c>
      <c r="M325" s="243" t="str">
        <f>IFERROR(_xlfn.XLOOKUP($A325,Input_Raw!$A:$A,Input_Raw!$DZ:$DZ),"")</f>
        <v/>
      </c>
      <c r="N325" s="243" t="str">
        <f>IFERROR(_xlfn.XLOOKUP($A325,Input_Raw!$A:$A,Input_Raw!$EB:$EB),"")</f>
        <v/>
      </c>
      <c r="O325" s="244" t="str">
        <f>IFERROR(1-SUMIF(Plant_BD!$B:$B,$A325,Plant_BD!$AL:$AL)/($AA325+SUMIF(Plant_BD!$B:$B,$A325,Plant_BD!$AL:$AL)),"")</f>
        <v/>
      </c>
      <c r="P325" s="244"/>
      <c r="Q325" s="245"/>
      <c r="R325" s="244" t="str">
        <f>IFERROR(1-SUMIF(Grid_BD!$B:$B,$A325,Grid_BD!$W:$W)/($AA325+SUMIF(Grid_BD!$B:$B,$A325,Grid_BD!$W:$W)),"")</f>
        <v/>
      </c>
      <c r="S325" s="240"/>
      <c r="T325" s="245"/>
      <c r="U325" s="246" t="str">
        <f t="shared" si="31"/>
        <v/>
      </c>
      <c r="V325" s="246" t="str">
        <f>IFERROR(_xlfn.XLOOKUP($A325,Input_Raw!$A:$A,Input_Raw!$GL:$GL),"")</f>
        <v/>
      </c>
      <c r="W325" s="247" t="str">
        <f t="shared" si="32"/>
        <v/>
      </c>
      <c r="X325" s="239" t="str">
        <f>IFERROR(_xlfn.XLOOKUP($A325,Input_Raw!$A:$A,Input_Raw!$EN:$EN),"")</f>
        <v/>
      </c>
      <c r="Y325" s="239" t="str">
        <f>IFERROR(_xlfn.XLOOKUP($A325,Input_Raw!$A:$A,Input_Raw!GE:GE),"")</f>
        <v/>
      </c>
      <c r="Z325" s="239"/>
      <c r="AA325" s="239" t="str">
        <f>IFERROR(_xlfn.XLOOKUP($A325,Input_Raw!$A:$A,Input_Raw!$GF:$GF),"")</f>
        <v/>
      </c>
      <c r="AB325" s="239" t="str">
        <f>IFERROR(_xlfn.XLOOKUP($A325,Input_Raw!$A:$A,Input_Raw!GG:GG),"")</f>
        <v/>
      </c>
      <c r="AC325" s="248">
        <f>IFERROR(_xlfn.XLOOKUP($D325,'Modelling New'!$D:$D,'Modelling New'!P:P),"")</f>
        <v>6.4964285714285719</v>
      </c>
      <c r="AD325" s="239">
        <f>IFERROR(_xlfn.XLOOKUP($D325,'Modelling New'!$D:$D,'Modelling New'!$T:$T)*1000,"")</f>
        <v>1287624.5891290759</v>
      </c>
      <c r="AE325" s="249">
        <f>IFERROR(_xlfn.XLOOKUP($D325,'Modelling New'!$D:$D,'Modelling New'!$O:$O),"")</f>
        <v>0.83896293959095192</v>
      </c>
      <c r="AF325" s="249">
        <f>IFERROR(_xlfn.XLOOKUP($D325,'Modelling New'!$D:$D,'Modelling New'!W:W),"")</f>
        <v>0.22709428379701513</v>
      </c>
      <c r="AG325" s="249">
        <f>IFERROR(_xlfn.XLOOKUP($D325,'Modelling New'!$D:$D,'Modelling New'!$AE:$AE),"")</f>
        <v>0.995</v>
      </c>
      <c r="AH325" s="249">
        <f>IFERROR(_xlfn.XLOOKUP($D325,'Modelling New'!$D:$D,'Modelling New'!$AF:$AF),"")</f>
        <v>0.995</v>
      </c>
      <c r="AI325" s="240"/>
      <c r="AJ325" s="240"/>
      <c r="AK325" s="240"/>
      <c r="AL325" s="240"/>
      <c r="AM325" s="240"/>
      <c r="AN325" s="250"/>
      <c r="AO325" s="247"/>
      <c r="AP325" s="247"/>
      <c r="AQ325" s="247"/>
      <c r="AR325" s="239">
        <f>_xlfn.XLOOKUP($D325,'Modelling New'!$D:$D,'Modelling New'!$N:$N)</f>
        <v>236.25000000000003</v>
      </c>
      <c r="AS325" s="239" t="str">
        <f t="shared" si="33"/>
        <v/>
      </c>
    </row>
    <row r="326" spans="1:45">
      <c r="A326" s="238">
        <f t="shared" ref="A326:A369" si="34">A325+1</f>
        <v>46069</v>
      </c>
      <c r="B326" s="239">
        <f>YEAR(Daily_KPI[[#This Row],[Date]])+IF(MONTH(Daily_KPI[[#This Row],[Date]])&gt;=4,1,0)</f>
        <v>2026</v>
      </c>
      <c r="C326" s="240">
        <f>YEAR(Daily_KPI[[#This Row],[Date]])</f>
        <v>2026</v>
      </c>
      <c r="D326" s="241">
        <f>Daily_KPI[[#This Row],[Date]]-DAY(Daily_KPI[[#This Row],[Date]])+1</f>
        <v>46054</v>
      </c>
      <c r="E326" s="240">
        <f t="shared" si="30"/>
        <v>28</v>
      </c>
      <c r="F326" s="242" t="str">
        <f>IFERROR(_xlfn.XLOOKUP($A326,Input_Raw!$A:$A,Input_Raw!$GD:$GD),"")</f>
        <v/>
      </c>
      <c r="G326" s="243" t="str">
        <f>IFERROR(_xlfn.XLOOKUP($A326,Input_Raw!$A:$A,Input_Raw!EQ:EQ),"")</f>
        <v/>
      </c>
      <c r="H326" s="243" t="str">
        <f>IFERROR(_xlfn.XLOOKUP($A326,Input_Raw!$A:$A,Input_Raw!ER:ER),"")</f>
        <v/>
      </c>
      <c r="I326" s="243" t="str">
        <f>IFERROR(_xlfn.XLOOKUP($A326,Input_Raw!$A:$A,Input_Raw!EO:EO),"")</f>
        <v/>
      </c>
      <c r="J326" s="243" t="str">
        <f>IFERROR(_xlfn.XLOOKUP($A326,Input_Raw!$A:$A,Input_Raw!EP:EP),"")</f>
        <v/>
      </c>
      <c r="K326" s="243" t="str">
        <f>IFERROR(_xlfn.XLOOKUP($A326,Input_Raw!$A:$A,Input_Raw!$DR:$DR),"")</f>
        <v/>
      </c>
      <c r="L326" s="243" t="str">
        <f>IFERROR(_xlfn.XLOOKUP($A326,Input_Raw!$A:$A,Input_Raw!$DT:$DT),"")</f>
        <v/>
      </c>
      <c r="M326" s="243" t="str">
        <f>IFERROR(_xlfn.XLOOKUP($A326,Input_Raw!$A:$A,Input_Raw!$DZ:$DZ),"")</f>
        <v/>
      </c>
      <c r="N326" s="243" t="str">
        <f>IFERROR(_xlfn.XLOOKUP($A326,Input_Raw!$A:$A,Input_Raw!$EB:$EB),"")</f>
        <v/>
      </c>
      <c r="O326" s="244" t="str">
        <f>IFERROR(1-SUMIF(Plant_BD!$B:$B,$A326,Plant_BD!$AL:$AL)/($AA326+SUMIF(Plant_BD!$B:$B,$A326,Plant_BD!$AL:$AL)),"")</f>
        <v/>
      </c>
      <c r="P326" s="244"/>
      <c r="Q326" s="245"/>
      <c r="R326" s="244" t="str">
        <f>IFERROR(1-SUMIF(Grid_BD!$B:$B,$A326,Grid_BD!$W:$W)/($AA326+SUMIF(Grid_BD!$B:$B,$A326,Grid_BD!$W:$W)),"")</f>
        <v/>
      </c>
      <c r="S326" s="240"/>
      <c r="T326" s="245"/>
      <c r="U326" s="246" t="str">
        <f t="shared" si="31"/>
        <v/>
      </c>
      <c r="V326" s="246" t="str">
        <f>IFERROR(_xlfn.XLOOKUP($A326,Input_Raw!$A:$A,Input_Raw!$GL:$GL),"")</f>
        <v/>
      </c>
      <c r="W326" s="247" t="str">
        <f t="shared" si="32"/>
        <v/>
      </c>
      <c r="X326" s="239" t="str">
        <f>IFERROR(_xlfn.XLOOKUP($A326,Input_Raw!$A:$A,Input_Raw!$EN:$EN),"")</f>
        <v/>
      </c>
      <c r="Y326" s="239" t="str">
        <f>IFERROR(_xlfn.XLOOKUP($A326,Input_Raw!$A:$A,Input_Raw!GE:GE),"")</f>
        <v/>
      </c>
      <c r="Z326" s="239"/>
      <c r="AA326" s="239" t="str">
        <f>IFERROR(_xlfn.XLOOKUP($A326,Input_Raw!$A:$A,Input_Raw!$GF:$GF),"")</f>
        <v/>
      </c>
      <c r="AB326" s="239" t="str">
        <f>IFERROR(_xlfn.XLOOKUP($A326,Input_Raw!$A:$A,Input_Raw!GG:GG),"")</f>
        <v/>
      </c>
      <c r="AC326" s="248">
        <f>IFERROR(_xlfn.XLOOKUP($D326,'Modelling New'!$D:$D,'Modelling New'!P:P),"")</f>
        <v>6.4964285714285719</v>
      </c>
      <c r="AD326" s="239">
        <f>IFERROR(_xlfn.XLOOKUP($D326,'Modelling New'!$D:$D,'Modelling New'!$T:$T)*1000,"")</f>
        <v>1287624.5891290759</v>
      </c>
      <c r="AE326" s="249">
        <f>IFERROR(_xlfn.XLOOKUP($D326,'Modelling New'!$D:$D,'Modelling New'!$O:$O),"")</f>
        <v>0.83896293959095192</v>
      </c>
      <c r="AF326" s="249">
        <f>IFERROR(_xlfn.XLOOKUP($D326,'Modelling New'!$D:$D,'Modelling New'!W:W),"")</f>
        <v>0.22709428379701513</v>
      </c>
      <c r="AG326" s="249">
        <f>IFERROR(_xlfn.XLOOKUP($D326,'Modelling New'!$D:$D,'Modelling New'!$AE:$AE),"")</f>
        <v>0.995</v>
      </c>
      <c r="AH326" s="249">
        <f>IFERROR(_xlfn.XLOOKUP($D326,'Modelling New'!$D:$D,'Modelling New'!$AF:$AF),"")</f>
        <v>0.995</v>
      </c>
      <c r="AI326" s="240"/>
      <c r="AJ326" s="240"/>
      <c r="AK326" s="240"/>
      <c r="AL326" s="240"/>
      <c r="AM326" s="240"/>
      <c r="AN326" s="250"/>
      <c r="AO326" s="247"/>
      <c r="AP326" s="247"/>
      <c r="AQ326" s="247"/>
      <c r="AR326" s="239">
        <f>_xlfn.XLOOKUP($D326,'Modelling New'!$D:$D,'Modelling New'!$N:$N)</f>
        <v>236.25000000000003</v>
      </c>
      <c r="AS326" s="239" t="str">
        <f t="shared" si="33"/>
        <v/>
      </c>
    </row>
    <row r="327" spans="1:45">
      <c r="A327" s="238">
        <f t="shared" si="34"/>
        <v>46070</v>
      </c>
      <c r="B327" s="239">
        <f>YEAR(Daily_KPI[[#This Row],[Date]])+IF(MONTH(Daily_KPI[[#This Row],[Date]])&gt;=4,1,0)</f>
        <v>2026</v>
      </c>
      <c r="C327" s="240">
        <f>YEAR(Daily_KPI[[#This Row],[Date]])</f>
        <v>2026</v>
      </c>
      <c r="D327" s="241">
        <f>Daily_KPI[[#This Row],[Date]]-DAY(Daily_KPI[[#This Row],[Date]])+1</f>
        <v>46054</v>
      </c>
      <c r="E327" s="240">
        <f t="shared" si="30"/>
        <v>28</v>
      </c>
      <c r="F327" s="242" t="str">
        <f>IFERROR(_xlfn.XLOOKUP($A327,Input_Raw!$A:$A,Input_Raw!$GD:$GD),"")</f>
        <v/>
      </c>
      <c r="G327" s="243" t="str">
        <f>IFERROR(_xlfn.XLOOKUP($A327,Input_Raw!$A:$A,Input_Raw!EQ:EQ),"")</f>
        <v/>
      </c>
      <c r="H327" s="243" t="str">
        <f>IFERROR(_xlfn.XLOOKUP($A327,Input_Raw!$A:$A,Input_Raw!ER:ER),"")</f>
        <v/>
      </c>
      <c r="I327" s="243" t="str">
        <f>IFERROR(_xlfn.XLOOKUP($A327,Input_Raw!$A:$A,Input_Raw!EO:EO),"")</f>
        <v/>
      </c>
      <c r="J327" s="243" t="str">
        <f>IFERROR(_xlfn.XLOOKUP($A327,Input_Raw!$A:$A,Input_Raw!EP:EP),"")</f>
        <v/>
      </c>
      <c r="K327" s="243" t="str">
        <f>IFERROR(_xlfn.XLOOKUP($A327,Input_Raw!$A:$A,Input_Raw!$DR:$DR),"")</f>
        <v/>
      </c>
      <c r="L327" s="243" t="str">
        <f>IFERROR(_xlfn.XLOOKUP($A327,Input_Raw!$A:$A,Input_Raw!$DT:$DT),"")</f>
        <v/>
      </c>
      <c r="M327" s="243" t="str">
        <f>IFERROR(_xlfn.XLOOKUP($A327,Input_Raw!$A:$A,Input_Raw!$DZ:$DZ),"")</f>
        <v/>
      </c>
      <c r="N327" s="243" t="str">
        <f>IFERROR(_xlfn.XLOOKUP($A327,Input_Raw!$A:$A,Input_Raw!$EB:$EB),"")</f>
        <v/>
      </c>
      <c r="O327" s="244" t="str">
        <f>IFERROR(1-SUMIF(Plant_BD!$B:$B,$A327,Plant_BD!$AL:$AL)/($AA327+SUMIF(Plant_BD!$B:$B,$A327,Plant_BD!$AL:$AL)),"")</f>
        <v/>
      </c>
      <c r="P327" s="244"/>
      <c r="Q327" s="245"/>
      <c r="R327" s="244" t="str">
        <f>IFERROR(1-SUMIF(Grid_BD!$B:$B,$A327,Grid_BD!$W:$W)/($AA327+SUMIF(Grid_BD!$B:$B,$A327,Grid_BD!$W:$W)),"")</f>
        <v/>
      </c>
      <c r="S327" s="240"/>
      <c r="T327" s="245"/>
      <c r="U327" s="246" t="str">
        <f t="shared" si="31"/>
        <v/>
      </c>
      <c r="V327" s="246" t="str">
        <f>IFERROR(_xlfn.XLOOKUP($A327,Input_Raw!$A:$A,Input_Raw!$GL:$GL),"")</f>
        <v/>
      </c>
      <c r="W327" s="247" t="str">
        <f t="shared" si="32"/>
        <v/>
      </c>
      <c r="X327" s="239" t="str">
        <f>IFERROR(_xlfn.XLOOKUP($A327,Input_Raw!$A:$A,Input_Raw!$EN:$EN),"")</f>
        <v/>
      </c>
      <c r="Y327" s="239" t="str">
        <f>IFERROR(_xlfn.XLOOKUP($A327,Input_Raw!$A:$A,Input_Raw!GE:GE),"")</f>
        <v/>
      </c>
      <c r="Z327" s="239"/>
      <c r="AA327" s="239" t="str">
        <f>IFERROR(_xlfn.XLOOKUP($A327,Input_Raw!$A:$A,Input_Raw!$GF:$GF),"")</f>
        <v/>
      </c>
      <c r="AB327" s="239" t="str">
        <f>IFERROR(_xlfn.XLOOKUP($A327,Input_Raw!$A:$A,Input_Raw!GG:GG),"")</f>
        <v/>
      </c>
      <c r="AC327" s="248">
        <f>IFERROR(_xlfn.XLOOKUP($D327,'Modelling New'!$D:$D,'Modelling New'!P:P),"")</f>
        <v>6.4964285714285719</v>
      </c>
      <c r="AD327" s="239">
        <f>IFERROR(_xlfn.XLOOKUP($D327,'Modelling New'!$D:$D,'Modelling New'!$T:$T)*1000,"")</f>
        <v>1287624.5891290759</v>
      </c>
      <c r="AE327" s="249">
        <f>IFERROR(_xlfn.XLOOKUP($D327,'Modelling New'!$D:$D,'Modelling New'!$O:$O),"")</f>
        <v>0.83896293959095192</v>
      </c>
      <c r="AF327" s="249">
        <f>IFERROR(_xlfn.XLOOKUP($D327,'Modelling New'!$D:$D,'Modelling New'!W:W),"")</f>
        <v>0.22709428379701513</v>
      </c>
      <c r="AG327" s="249">
        <f>IFERROR(_xlfn.XLOOKUP($D327,'Modelling New'!$D:$D,'Modelling New'!$AE:$AE),"")</f>
        <v>0.995</v>
      </c>
      <c r="AH327" s="249">
        <f>IFERROR(_xlfn.XLOOKUP($D327,'Modelling New'!$D:$D,'Modelling New'!$AF:$AF),"")</f>
        <v>0.995</v>
      </c>
      <c r="AI327" s="240"/>
      <c r="AJ327" s="240"/>
      <c r="AK327" s="240"/>
      <c r="AL327" s="240"/>
      <c r="AM327" s="240"/>
      <c r="AN327" s="250"/>
      <c r="AO327" s="247"/>
      <c r="AP327" s="247"/>
      <c r="AQ327" s="247"/>
      <c r="AR327" s="239">
        <f>_xlfn.XLOOKUP($D327,'Modelling New'!$D:$D,'Modelling New'!$N:$N)</f>
        <v>236.25000000000003</v>
      </c>
      <c r="AS327" s="239" t="str">
        <f t="shared" si="33"/>
        <v/>
      </c>
    </row>
    <row r="328" spans="1:45">
      <c r="A328" s="238">
        <f t="shared" si="34"/>
        <v>46071</v>
      </c>
      <c r="B328" s="239">
        <f>YEAR(Daily_KPI[[#This Row],[Date]])+IF(MONTH(Daily_KPI[[#This Row],[Date]])&gt;=4,1,0)</f>
        <v>2026</v>
      </c>
      <c r="C328" s="240">
        <f>YEAR(Daily_KPI[[#This Row],[Date]])</f>
        <v>2026</v>
      </c>
      <c r="D328" s="241">
        <f>Daily_KPI[[#This Row],[Date]]-DAY(Daily_KPI[[#This Row],[Date]])+1</f>
        <v>46054</v>
      </c>
      <c r="E328" s="240">
        <f t="shared" si="30"/>
        <v>28</v>
      </c>
      <c r="F328" s="242" t="str">
        <f>IFERROR(_xlfn.XLOOKUP($A328,Input_Raw!$A:$A,Input_Raw!$GD:$GD),"")</f>
        <v/>
      </c>
      <c r="G328" s="243" t="str">
        <f>IFERROR(_xlfn.XLOOKUP($A328,Input_Raw!$A:$A,Input_Raw!EQ:EQ),"")</f>
        <v/>
      </c>
      <c r="H328" s="243" t="str">
        <f>IFERROR(_xlfn.XLOOKUP($A328,Input_Raw!$A:$A,Input_Raw!ER:ER),"")</f>
        <v/>
      </c>
      <c r="I328" s="243" t="str">
        <f>IFERROR(_xlfn.XLOOKUP($A328,Input_Raw!$A:$A,Input_Raw!EO:EO),"")</f>
        <v/>
      </c>
      <c r="J328" s="243" t="str">
        <f>IFERROR(_xlfn.XLOOKUP($A328,Input_Raw!$A:$A,Input_Raw!EP:EP),"")</f>
        <v/>
      </c>
      <c r="K328" s="243" t="str">
        <f>IFERROR(_xlfn.XLOOKUP($A328,Input_Raw!$A:$A,Input_Raw!$DR:$DR),"")</f>
        <v/>
      </c>
      <c r="L328" s="243" t="str">
        <f>IFERROR(_xlfn.XLOOKUP($A328,Input_Raw!$A:$A,Input_Raw!$DT:$DT),"")</f>
        <v/>
      </c>
      <c r="M328" s="243" t="str">
        <f>IFERROR(_xlfn.XLOOKUP($A328,Input_Raw!$A:$A,Input_Raw!$DZ:$DZ),"")</f>
        <v/>
      </c>
      <c r="N328" s="243" t="str">
        <f>IFERROR(_xlfn.XLOOKUP($A328,Input_Raw!$A:$A,Input_Raw!$EB:$EB),"")</f>
        <v/>
      </c>
      <c r="O328" s="244" t="str">
        <f>IFERROR(1-SUMIF(Plant_BD!$B:$B,$A328,Plant_BD!$AL:$AL)/($AA328+SUMIF(Plant_BD!$B:$B,$A328,Plant_BD!$AL:$AL)),"")</f>
        <v/>
      </c>
      <c r="P328" s="244"/>
      <c r="Q328" s="245"/>
      <c r="R328" s="244" t="str">
        <f>IFERROR(1-SUMIF(Grid_BD!$B:$B,$A328,Grid_BD!$W:$W)/($AA328+SUMIF(Grid_BD!$B:$B,$A328,Grid_BD!$W:$W)),"")</f>
        <v/>
      </c>
      <c r="S328" s="240"/>
      <c r="T328" s="245"/>
      <c r="U328" s="246" t="str">
        <f t="shared" si="31"/>
        <v/>
      </c>
      <c r="V328" s="246" t="str">
        <f>IFERROR(_xlfn.XLOOKUP($A328,Input_Raw!$A:$A,Input_Raw!$GL:$GL),"")</f>
        <v/>
      </c>
      <c r="W328" s="247" t="str">
        <f t="shared" si="32"/>
        <v/>
      </c>
      <c r="X328" s="239" t="str">
        <f>IFERROR(_xlfn.XLOOKUP($A328,Input_Raw!$A:$A,Input_Raw!$EN:$EN),"")</f>
        <v/>
      </c>
      <c r="Y328" s="239" t="str">
        <f>IFERROR(_xlfn.XLOOKUP($A328,Input_Raw!$A:$A,Input_Raw!GE:GE),"")</f>
        <v/>
      </c>
      <c r="Z328" s="239"/>
      <c r="AA328" s="239" t="str">
        <f>IFERROR(_xlfn.XLOOKUP($A328,Input_Raw!$A:$A,Input_Raw!$GF:$GF),"")</f>
        <v/>
      </c>
      <c r="AB328" s="239" t="str">
        <f>IFERROR(_xlfn.XLOOKUP($A328,Input_Raw!$A:$A,Input_Raw!GG:GG),"")</f>
        <v/>
      </c>
      <c r="AC328" s="248">
        <f>IFERROR(_xlfn.XLOOKUP($D328,'Modelling New'!$D:$D,'Modelling New'!P:P),"")</f>
        <v>6.4964285714285719</v>
      </c>
      <c r="AD328" s="239">
        <f>IFERROR(_xlfn.XLOOKUP($D328,'Modelling New'!$D:$D,'Modelling New'!$T:$T)*1000,"")</f>
        <v>1287624.5891290759</v>
      </c>
      <c r="AE328" s="249">
        <f>IFERROR(_xlfn.XLOOKUP($D328,'Modelling New'!$D:$D,'Modelling New'!$O:$O),"")</f>
        <v>0.83896293959095192</v>
      </c>
      <c r="AF328" s="249">
        <f>IFERROR(_xlfn.XLOOKUP($D328,'Modelling New'!$D:$D,'Modelling New'!W:W),"")</f>
        <v>0.22709428379701513</v>
      </c>
      <c r="AG328" s="249">
        <f>IFERROR(_xlfn.XLOOKUP($D328,'Modelling New'!$D:$D,'Modelling New'!$AE:$AE),"")</f>
        <v>0.995</v>
      </c>
      <c r="AH328" s="249">
        <f>IFERROR(_xlfn.XLOOKUP($D328,'Modelling New'!$D:$D,'Modelling New'!$AF:$AF),"")</f>
        <v>0.995</v>
      </c>
      <c r="AI328" s="240"/>
      <c r="AJ328" s="240"/>
      <c r="AK328" s="240"/>
      <c r="AL328" s="240"/>
      <c r="AM328" s="240"/>
      <c r="AN328" s="250"/>
      <c r="AO328" s="247"/>
      <c r="AP328" s="247"/>
      <c r="AQ328" s="247"/>
      <c r="AR328" s="239">
        <f>_xlfn.XLOOKUP($D328,'Modelling New'!$D:$D,'Modelling New'!$N:$N)</f>
        <v>236.25000000000003</v>
      </c>
      <c r="AS328" s="239" t="str">
        <f t="shared" si="33"/>
        <v/>
      </c>
    </row>
    <row r="329" spans="1:45">
      <c r="A329" s="238">
        <f t="shared" si="34"/>
        <v>46072</v>
      </c>
      <c r="B329" s="239">
        <f>YEAR(Daily_KPI[[#This Row],[Date]])+IF(MONTH(Daily_KPI[[#This Row],[Date]])&gt;=4,1,0)</f>
        <v>2026</v>
      </c>
      <c r="C329" s="240">
        <f>YEAR(Daily_KPI[[#This Row],[Date]])</f>
        <v>2026</v>
      </c>
      <c r="D329" s="241">
        <f>Daily_KPI[[#This Row],[Date]]-DAY(Daily_KPI[[#This Row],[Date]])+1</f>
        <v>46054</v>
      </c>
      <c r="E329" s="240">
        <f t="shared" si="30"/>
        <v>28</v>
      </c>
      <c r="F329" s="242" t="str">
        <f>IFERROR(_xlfn.XLOOKUP($A329,Input_Raw!$A:$A,Input_Raw!$GD:$GD),"")</f>
        <v/>
      </c>
      <c r="G329" s="243" t="str">
        <f>IFERROR(_xlfn.XLOOKUP($A329,Input_Raw!$A:$A,Input_Raw!EQ:EQ),"")</f>
        <v/>
      </c>
      <c r="H329" s="243" t="str">
        <f>IFERROR(_xlfn.XLOOKUP($A329,Input_Raw!$A:$A,Input_Raw!ER:ER),"")</f>
        <v/>
      </c>
      <c r="I329" s="243" t="str">
        <f>IFERROR(_xlfn.XLOOKUP($A329,Input_Raw!$A:$A,Input_Raw!EO:EO),"")</f>
        <v/>
      </c>
      <c r="J329" s="243" t="str">
        <f>IFERROR(_xlfn.XLOOKUP($A329,Input_Raw!$A:$A,Input_Raw!EP:EP),"")</f>
        <v/>
      </c>
      <c r="K329" s="243" t="str">
        <f>IFERROR(_xlfn.XLOOKUP($A329,Input_Raw!$A:$A,Input_Raw!$DR:$DR),"")</f>
        <v/>
      </c>
      <c r="L329" s="243" t="str">
        <f>IFERROR(_xlfn.XLOOKUP($A329,Input_Raw!$A:$A,Input_Raw!$DT:$DT),"")</f>
        <v/>
      </c>
      <c r="M329" s="243" t="str">
        <f>IFERROR(_xlfn.XLOOKUP($A329,Input_Raw!$A:$A,Input_Raw!$DZ:$DZ),"")</f>
        <v/>
      </c>
      <c r="N329" s="243" t="str">
        <f>IFERROR(_xlfn.XLOOKUP($A329,Input_Raw!$A:$A,Input_Raw!$EB:$EB),"")</f>
        <v/>
      </c>
      <c r="O329" s="244" t="str">
        <f>IFERROR(1-SUMIF(Plant_BD!$B:$B,$A329,Plant_BD!$AL:$AL)/($AA329+SUMIF(Plant_BD!$B:$B,$A329,Plant_BD!$AL:$AL)),"")</f>
        <v/>
      </c>
      <c r="P329" s="244"/>
      <c r="Q329" s="245"/>
      <c r="R329" s="244" t="str">
        <f>IFERROR(1-SUMIF(Grid_BD!$B:$B,$A329,Grid_BD!$W:$W)/($AA329+SUMIF(Grid_BD!$B:$B,$A329,Grid_BD!$W:$W)),"")</f>
        <v/>
      </c>
      <c r="S329" s="240"/>
      <c r="T329" s="245"/>
      <c r="U329" s="246" t="str">
        <f t="shared" si="31"/>
        <v/>
      </c>
      <c r="V329" s="246" t="str">
        <f>IFERROR(_xlfn.XLOOKUP($A329,Input_Raw!$A:$A,Input_Raw!$GL:$GL),"")</f>
        <v/>
      </c>
      <c r="W329" s="247" t="str">
        <f t="shared" si="32"/>
        <v/>
      </c>
      <c r="X329" s="239" t="str">
        <f>IFERROR(_xlfn.XLOOKUP($A329,Input_Raw!$A:$A,Input_Raw!$EN:$EN),"")</f>
        <v/>
      </c>
      <c r="Y329" s="239" t="str">
        <f>IFERROR(_xlfn.XLOOKUP($A329,Input_Raw!$A:$A,Input_Raw!GE:GE),"")</f>
        <v/>
      </c>
      <c r="Z329" s="239"/>
      <c r="AA329" s="239" t="str">
        <f>IFERROR(_xlfn.XLOOKUP($A329,Input_Raw!$A:$A,Input_Raw!$GF:$GF),"")</f>
        <v/>
      </c>
      <c r="AB329" s="239" t="str">
        <f>IFERROR(_xlfn.XLOOKUP($A329,Input_Raw!$A:$A,Input_Raw!GG:GG),"")</f>
        <v/>
      </c>
      <c r="AC329" s="248">
        <f>IFERROR(_xlfn.XLOOKUP($D329,'Modelling New'!$D:$D,'Modelling New'!P:P),"")</f>
        <v>6.4964285714285719</v>
      </c>
      <c r="AD329" s="239">
        <f>IFERROR(_xlfn.XLOOKUP($D329,'Modelling New'!$D:$D,'Modelling New'!$T:$T)*1000,"")</f>
        <v>1287624.5891290759</v>
      </c>
      <c r="AE329" s="249">
        <f>IFERROR(_xlfn.XLOOKUP($D329,'Modelling New'!$D:$D,'Modelling New'!$O:$O),"")</f>
        <v>0.83896293959095192</v>
      </c>
      <c r="AF329" s="249">
        <f>IFERROR(_xlfn.XLOOKUP($D329,'Modelling New'!$D:$D,'Modelling New'!W:W),"")</f>
        <v>0.22709428379701513</v>
      </c>
      <c r="AG329" s="249">
        <f>IFERROR(_xlfn.XLOOKUP($D329,'Modelling New'!$D:$D,'Modelling New'!$AE:$AE),"")</f>
        <v>0.995</v>
      </c>
      <c r="AH329" s="249">
        <f>IFERROR(_xlfn.XLOOKUP($D329,'Modelling New'!$D:$D,'Modelling New'!$AF:$AF),"")</f>
        <v>0.995</v>
      </c>
      <c r="AI329" s="240"/>
      <c r="AJ329" s="240"/>
      <c r="AK329" s="240"/>
      <c r="AL329" s="240"/>
      <c r="AM329" s="240"/>
      <c r="AN329" s="250"/>
      <c r="AO329" s="247"/>
      <c r="AP329" s="247"/>
      <c r="AQ329" s="247"/>
      <c r="AR329" s="239">
        <f>_xlfn.XLOOKUP($D329,'Modelling New'!$D:$D,'Modelling New'!$N:$N)</f>
        <v>236.25000000000003</v>
      </c>
      <c r="AS329" s="239" t="str">
        <f t="shared" si="33"/>
        <v/>
      </c>
    </row>
    <row r="330" spans="1:45">
      <c r="A330" s="238">
        <f t="shared" si="34"/>
        <v>46073</v>
      </c>
      <c r="B330" s="239">
        <f>YEAR(Daily_KPI[[#This Row],[Date]])+IF(MONTH(Daily_KPI[[#This Row],[Date]])&gt;=4,1,0)</f>
        <v>2026</v>
      </c>
      <c r="C330" s="240">
        <f>YEAR(Daily_KPI[[#This Row],[Date]])</f>
        <v>2026</v>
      </c>
      <c r="D330" s="241">
        <f>Daily_KPI[[#This Row],[Date]]-DAY(Daily_KPI[[#This Row],[Date]])+1</f>
        <v>46054</v>
      </c>
      <c r="E330" s="240">
        <f t="shared" si="30"/>
        <v>28</v>
      </c>
      <c r="F330" s="242" t="str">
        <f>IFERROR(_xlfn.XLOOKUP($A330,Input_Raw!$A:$A,Input_Raw!$GD:$GD),"")</f>
        <v/>
      </c>
      <c r="G330" s="243" t="str">
        <f>IFERROR(_xlfn.XLOOKUP($A330,Input_Raw!$A:$A,Input_Raw!EQ:EQ),"")</f>
        <v/>
      </c>
      <c r="H330" s="243" t="str">
        <f>IFERROR(_xlfn.XLOOKUP($A330,Input_Raw!$A:$A,Input_Raw!ER:ER),"")</f>
        <v/>
      </c>
      <c r="I330" s="243" t="str">
        <f>IFERROR(_xlfn.XLOOKUP($A330,Input_Raw!$A:$A,Input_Raw!EO:EO),"")</f>
        <v/>
      </c>
      <c r="J330" s="243" t="str">
        <f>IFERROR(_xlfn.XLOOKUP($A330,Input_Raw!$A:$A,Input_Raw!EP:EP),"")</f>
        <v/>
      </c>
      <c r="K330" s="243" t="str">
        <f>IFERROR(_xlfn.XLOOKUP($A330,Input_Raw!$A:$A,Input_Raw!$DR:$DR),"")</f>
        <v/>
      </c>
      <c r="L330" s="243" t="str">
        <f>IFERROR(_xlfn.XLOOKUP($A330,Input_Raw!$A:$A,Input_Raw!$DT:$DT),"")</f>
        <v/>
      </c>
      <c r="M330" s="243" t="str">
        <f>IFERROR(_xlfn.XLOOKUP($A330,Input_Raw!$A:$A,Input_Raw!$DZ:$DZ),"")</f>
        <v/>
      </c>
      <c r="N330" s="243" t="str">
        <f>IFERROR(_xlfn.XLOOKUP($A330,Input_Raw!$A:$A,Input_Raw!$EB:$EB),"")</f>
        <v/>
      </c>
      <c r="O330" s="244" t="str">
        <f>IFERROR(1-SUMIF(Plant_BD!$B:$B,$A330,Plant_BD!$AL:$AL)/($AA330+SUMIF(Plant_BD!$B:$B,$A330,Plant_BD!$AL:$AL)),"")</f>
        <v/>
      </c>
      <c r="P330" s="244"/>
      <c r="Q330" s="245"/>
      <c r="R330" s="244" t="str">
        <f>IFERROR(1-SUMIF(Grid_BD!$B:$B,$A330,Grid_BD!$W:$W)/($AA330+SUMIF(Grid_BD!$B:$B,$A330,Grid_BD!$W:$W)),"")</f>
        <v/>
      </c>
      <c r="S330" s="240"/>
      <c r="T330" s="245"/>
      <c r="U330" s="246" t="str">
        <f t="shared" si="31"/>
        <v/>
      </c>
      <c r="V330" s="246" t="str">
        <f>IFERROR(_xlfn.XLOOKUP($A330,Input_Raw!$A:$A,Input_Raw!$GL:$GL),"")</f>
        <v/>
      </c>
      <c r="W330" s="247" t="str">
        <f t="shared" si="32"/>
        <v/>
      </c>
      <c r="X330" s="239" t="str">
        <f>IFERROR(_xlfn.XLOOKUP($A330,Input_Raw!$A:$A,Input_Raw!$EN:$EN),"")</f>
        <v/>
      </c>
      <c r="Y330" s="239" t="str">
        <f>IFERROR(_xlfn.XLOOKUP($A330,Input_Raw!$A:$A,Input_Raw!GE:GE),"")</f>
        <v/>
      </c>
      <c r="Z330" s="239"/>
      <c r="AA330" s="239" t="str">
        <f>IFERROR(_xlfn.XLOOKUP($A330,Input_Raw!$A:$A,Input_Raw!$GF:$GF),"")</f>
        <v/>
      </c>
      <c r="AB330" s="239" t="str">
        <f>IFERROR(_xlfn.XLOOKUP($A330,Input_Raw!$A:$A,Input_Raw!GG:GG),"")</f>
        <v/>
      </c>
      <c r="AC330" s="248">
        <f>IFERROR(_xlfn.XLOOKUP($D330,'Modelling New'!$D:$D,'Modelling New'!P:P),"")</f>
        <v>6.4964285714285719</v>
      </c>
      <c r="AD330" s="239">
        <f>IFERROR(_xlfn.XLOOKUP($D330,'Modelling New'!$D:$D,'Modelling New'!$T:$T)*1000,"")</f>
        <v>1287624.5891290759</v>
      </c>
      <c r="AE330" s="249">
        <f>IFERROR(_xlfn.XLOOKUP($D330,'Modelling New'!$D:$D,'Modelling New'!$O:$O),"")</f>
        <v>0.83896293959095192</v>
      </c>
      <c r="AF330" s="249">
        <f>IFERROR(_xlfn.XLOOKUP($D330,'Modelling New'!$D:$D,'Modelling New'!W:W),"")</f>
        <v>0.22709428379701513</v>
      </c>
      <c r="AG330" s="249">
        <f>IFERROR(_xlfn.XLOOKUP($D330,'Modelling New'!$D:$D,'Modelling New'!$AE:$AE),"")</f>
        <v>0.995</v>
      </c>
      <c r="AH330" s="249">
        <f>IFERROR(_xlfn.XLOOKUP($D330,'Modelling New'!$D:$D,'Modelling New'!$AF:$AF),"")</f>
        <v>0.995</v>
      </c>
      <c r="AI330" s="240"/>
      <c r="AJ330" s="240"/>
      <c r="AK330" s="240"/>
      <c r="AL330" s="240"/>
      <c r="AM330" s="240"/>
      <c r="AN330" s="250"/>
      <c r="AO330" s="247"/>
      <c r="AP330" s="247"/>
      <c r="AQ330" s="247"/>
      <c r="AR330" s="239">
        <f>_xlfn.XLOOKUP($D330,'Modelling New'!$D:$D,'Modelling New'!$N:$N)</f>
        <v>236.25000000000003</v>
      </c>
      <c r="AS330" s="239" t="str">
        <f t="shared" si="33"/>
        <v/>
      </c>
    </row>
    <row r="331" spans="1:45">
      <c r="A331" s="238">
        <f t="shared" si="34"/>
        <v>46074</v>
      </c>
      <c r="B331" s="239">
        <f>YEAR(Daily_KPI[[#This Row],[Date]])+IF(MONTH(Daily_KPI[[#This Row],[Date]])&gt;=4,1,0)</f>
        <v>2026</v>
      </c>
      <c r="C331" s="240">
        <f>YEAR(Daily_KPI[[#This Row],[Date]])</f>
        <v>2026</v>
      </c>
      <c r="D331" s="241">
        <f>Daily_KPI[[#This Row],[Date]]-DAY(Daily_KPI[[#This Row],[Date]])+1</f>
        <v>46054</v>
      </c>
      <c r="E331" s="240">
        <f t="shared" si="30"/>
        <v>28</v>
      </c>
      <c r="F331" s="242" t="str">
        <f>IFERROR(_xlfn.XLOOKUP($A331,Input_Raw!$A:$A,Input_Raw!$GD:$GD),"")</f>
        <v/>
      </c>
      <c r="G331" s="243" t="str">
        <f>IFERROR(_xlfn.XLOOKUP($A331,Input_Raw!$A:$A,Input_Raw!EQ:EQ),"")</f>
        <v/>
      </c>
      <c r="H331" s="243" t="str">
        <f>IFERROR(_xlfn.XLOOKUP($A331,Input_Raw!$A:$A,Input_Raw!ER:ER),"")</f>
        <v/>
      </c>
      <c r="I331" s="243" t="str">
        <f>IFERROR(_xlfn.XLOOKUP($A331,Input_Raw!$A:$A,Input_Raw!EO:EO),"")</f>
        <v/>
      </c>
      <c r="J331" s="243" t="str">
        <f>IFERROR(_xlfn.XLOOKUP($A331,Input_Raw!$A:$A,Input_Raw!EP:EP),"")</f>
        <v/>
      </c>
      <c r="K331" s="243" t="str">
        <f>IFERROR(_xlfn.XLOOKUP($A331,Input_Raw!$A:$A,Input_Raw!$DR:$DR),"")</f>
        <v/>
      </c>
      <c r="L331" s="243" t="str">
        <f>IFERROR(_xlfn.XLOOKUP($A331,Input_Raw!$A:$A,Input_Raw!$DT:$DT),"")</f>
        <v/>
      </c>
      <c r="M331" s="243" t="str">
        <f>IFERROR(_xlfn.XLOOKUP($A331,Input_Raw!$A:$A,Input_Raw!$DZ:$DZ),"")</f>
        <v/>
      </c>
      <c r="N331" s="243" t="str">
        <f>IFERROR(_xlfn.XLOOKUP($A331,Input_Raw!$A:$A,Input_Raw!$EB:$EB),"")</f>
        <v/>
      </c>
      <c r="O331" s="244" t="str">
        <f>IFERROR(1-SUMIF(Plant_BD!$B:$B,$A331,Plant_BD!$AL:$AL)/($AA331+SUMIF(Plant_BD!$B:$B,$A331,Plant_BD!$AL:$AL)),"")</f>
        <v/>
      </c>
      <c r="P331" s="244"/>
      <c r="Q331" s="245"/>
      <c r="R331" s="244" t="str">
        <f>IFERROR(1-SUMIF(Grid_BD!$B:$B,$A331,Grid_BD!$W:$W)/($AA331+SUMIF(Grid_BD!$B:$B,$A331,Grid_BD!$W:$W)),"")</f>
        <v/>
      </c>
      <c r="S331" s="240"/>
      <c r="T331" s="245"/>
      <c r="U331" s="246" t="str">
        <f t="shared" si="31"/>
        <v/>
      </c>
      <c r="V331" s="246" t="str">
        <f>IFERROR(_xlfn.XLOOKUP($A331,Input_Raw!$A:$A,Input_Raw!$GL:$GL),"")</f>
        <v/>
      </c>
      <c r="W331" s="247" t="str">
        <f t="shared" si="32"/>
        <v/>
      </c>
      <c r="X331" s="239" t="str">
        <f>IFERROR(_xlfn.XLOOKUP($A331,Input_Raw!$A:$A,Input_Raw!$EN:$EN),"")</f>
        <v/>
      </c>
      <c r="Y331" s="239" t="str">
        <f>IFERROR(_xlfn.XLOOKUP($A331,Input_Raw!$A:$A,Input_Raw!GE:GE),"")</f>
        <v/>
      </c>
      <c r="Z331" s="239"/>
      <c r="AA331" s="239" t="str">
        <f>IFERROR(_xlfn.XLOOKUP($A331,Input_Raw!$A:$A,Input_Raw!$GF:$GF),"")</f>
        <v/>
      </c>
      <c r="AB331" s="239" t="str">
        <f>IFERROR(_xlfn.XLOOKUP($A331,Input_Raw!$A:$A,Input_Raw!GG:GG),"")</f>
        <v/>
      </c>
      <c r="AC331" s="248">
        <f>IFERROR(_xlfn.XLOOKUP($D331,'Modelling New'!$D:$D,'Modelling New'!P:P),"")</f>
        <v>6.4964285714285719</v>
      </c>
      <c r="AD331" s="239">
        <f>IFERROR(_xlfn.XLOOKUP($D331,'Modelling New'!$D:$D,'Modelling New'!$T:$T)*1000,"")</f>
        <v>1287624.5891290759</v>
      </c>
      <c r="AE331" s="249">
        <f>IFERROR(_xlfn.XLOOKUP($D331,'Modelling New'!$D:$D,'Modelling New'!$O:$O),"")</f>
        <v>0.83896293959095192</v>
      </c>
      <c r="AF331" s="249">
        <f>IFERROR(_xlfn.XLOOKUP($D331,'Modelling New'!$D:$D,'Modelling New'!W:W),"")</f>
        <v>0.22709428379701513</v>
      </c>
      <c r="AG331" s="249">
        <f>IFERROR(_xlfn.XLOOKUP($D331,'Modelling New'!$D:$D,'Modelling New'!$AE:$AE),"")</f>
        <v>0.995</v>
      </c>
      <c r="AH331" s="249">
        <f>IFERROR(_xlfn.XLOOKUP($D331,'Modelling New'!$D:$D,'Modelling New'!$AF:$AF),"")</f>
        <v>0.995</v>
      </c>
      <c r="AI331" s="240"/>
      <c r="AJ331" s="240"/>
      <c r="AK331" s="240"/>
      <c r="AL331" s="240"/>
      <c r="AM331" s="240"/>
      <c r="AN331" s="250"/>
      <c r="AO331" s="247"/>
      <c r="AP331" s="247"/>
      <c r="AQ331" s="247"/>
      <c r="AR331" s="239">
        <f>_xlfn.XLOOKUP($D331,'Modelling New'!$D:$D,'Modelling New'!$N:$N)</f>
        <v>236.25000000000003</v>
      </c>
      <c r="AS331" s="239" t="str">
        <f t="shared" si="33"/>
        <v/>
      </c>
    </row>
    <row r="332" spans="1:45">
      <c r="A332" s="238">
        <f t="shared" si="34"/>
        <v>46075</v>
      </c>
      <c r="B332" s="239">
        <f>YEAR(Daily_KPI[[#This Row],[Date]])+IF(MONTH(Daily_KPI[[#This Row],[Date]])&gt;=4,1,0)</f>
        <v>2026</v>
      </c>
      <c r="C332" s="240">
        <f>YEAR(Daily_KPI[[#This Row],[Date]])</f>
        <v>2026</v>
      </c>
      <c r="D332" s="241">
        <f>Daily_KPI[[#This Row],[Date]]-DAY(Daily_KPI[[#This Row],[Date]])+1</f>
        <v>46054</v>
      </c>
      <c r="E332" s="240">
        <f t="shared" si="30"/>
        <v>28</v>
      </c>
      <c r="F332" s="242" t="str">
        <f>IFERROR(_xlfn.XLOOKUP($A332,Input_Raw!$A:$A,Input_Raw!$GD:$GD),"")</f>
        <v/>
      </c>
      <c r="G332" s="243" t="str">
        <f>IFERROR(_xlfn.XLOOKUP($A332,Input_Raw!$A:$A,Input_Raw!EQ:EQ),"")</f>
        <v/>
      </c>
      <c r="H332" s="243" t="str">
        <f>IFERROR(_xlfn.XLOOKUP($A332,Input_Raw!$A:$A,Input_Raw!ER:ER),"")</f>
        <v/>
      </c>
      <c r="I332" s="243" t="str">
        <f>IFERROR(_xlfn.XLOOKUP($A332,Input_Raw!$A:$A,Input_Raw!EO:EO),"")</f>
        <v/>
      </c>
      <c r="J332" s="243" t="str">
        <f>IFERROR(_xlfn.XLOOKUP($A332,Input_Raw!$A:$A,Input_Raw!EP:EP),"")</f>
        <v/>
      </c>
      <c r="K332" s="243" t="str">
        <f>IFERROR(_xlfn.XLOOKUP($A332,Input_Raw!$A:$A,Input_Raw!$DR:$DR),"")</f>
        <v/>
      </c>
      <c r="L332" s="243" t="str">
        <f>IFERROR(_xlfn.XLOOKUP($A332,Input_Raw!$A:$A,Input_Raw!$DT:$DT),"")</f>
        <v/>
      </c>
      <c r="M332" s="243" t="str">
        <f>IFERROR(_xlfn.XLOOKUP($A332,Input_Raw!$A:$A,Input_Raw!$DZ:$DZ),"")</f>
        <v/>
      </c>
      <c r="N332" s="243" t="str">
        <f>IFERROR(_xlfn.XLOOKUP($A332,Input_Raw!$A:$A,Input_Raw!$EB:$EB),"")</f>
        <v/>
      </c>
      <c r="O332" s="244" t="str">
        <f>IFERROR(1-SUMIF(Plant_BD!$B:$B,$A332,Plant_BD!$AL:$AL)/($AA332+SUMIF(Plant_BD!$B:$B,$A332,Plant_BD!$AL:$AL)),"")</f>
        <v/>
      </c>
      <c r="P332" s="244"/>
      <c r="Q332" s="245"/>
      <c r="R332" s="244" t="str">
        <f>IFERROR(1-SUMIF(Grid_BD!$B:$B,$A332,Grid_BD!$W:$W)/($AA332+SUMIF(Grid_BD!$B:$B,$A332,Grid_BD!$W:$W)),"")</f>
        <v/>
      </c>
      <c r="S332" s="240"/>
      <c r="T332" s="245"/>
      <c r="U332" s="246" t="str">
        <f t="shared" si="31"/>
        <v/>
      </c>
      <c r="V332" s="246" t="str">
        <f>IFERROR(_xlfn.XLOOKUP($A332,Input_Raw!$A:$A,Input_Raw!$GL:$GL),"")</f>
        <v/>
      </c>
      <c r="W332" s="247" t="str">
        <f t="shared" si="32"/>
        <v/>
      </c>
      <c r="X332" s="239" t="str">
        <f>IFERROR(_xlfn.XLOOKUP($A332,Input_Raw!$A:$A,Input_Raw!$EN:$EN),"")</f>
        <v/>
      </c>
      <c r="Y332" s="239" t="str">
        <f>IFERROR(_xlfn.XLOOKUP($A332,Input_Raw!$A:$A,Input_Raw!GE:GE),"")</f>
        <v/>
      </c>
      <c r="Z332" s="239"/>
      <c r="AA332" s="239" t="str">
        <f>IFERROR(_xlfn.XLOOKUP($A332,Input_Raw!$A:$A,Input_Raw!$GF:$GF),"")</f>
        <v/>
      </c>
      <c r="AB332" s="239" t="str">
        <f>IFERROR(_xlfn.XLOOKUP($A332,Input_Raw!$A:$A,Input_Raw!GG:GG),"")</f>
        <v/>
      </c>
      <c r="AC332" s="248">
        <f>IFERROR(_xlfn.XLOOKUP($D332,'Modelling New'!$D:$D,'Modelling New'!P:P),"")</f>
        <v>6.4964285714285719</v>
      </c>
      <c r="AD332" s="239">
        <f>IFERROR(_xlfn.XLOOKUP($D332,'Modelling New'!$D:$D,'Modelling New'!$T:$T)*1000,"")</f>
        <v>1287624.5891290759</v>
      </c>
      <c r="AE332" s="249">
        <f>IFERROR(_xlfn.XLOOKUP($D332,'Modelling New'!$D:$D,'Modelling New'!$O:$O),"")</f>
        <v>0.83896293959095192</v>
      </c>
      <c r="AF332" s="249">
        <f>IFERROR(_xlfn.XLOOKUP($D332,'Modelling New'!$D:$D,'Modelling New'!W:W),"")</f>
        <v>0.22709428379701513</v>
      </c>
      <c r="AG332" s="249">
        <f>IFERROR(_xlfn.XLOOKUP($D332,'Modelling New'!$D:$D,'Modelling New'!$AE:$AE),"")</f>
        <v>0.995</v>
      </c>
      <c r="AH332" s="249">
        <f>IFERROR(_xlfn.XLOOKUP($D332,'Modelling New'!$D:$D,'Modelling New'!$AF:$AF),"")</f>
        <v>0.995</v>
      </c>
      <c r="AI332" s="240"/>
      <c r="AJ332" s="240"/>
      <c r="AK332" s="240"/>
      <c r="AL332" s="240"/>
      <c r="AM332" s="240"/>
      <c r="AN332" s="250"/>
      <c r="AO332" s="247"/>
      <c r="AP332" s="247"/>
      <c r="AQ332" s="247"/>
      <c r="AR332" s="239">
        <f>_xlfn.XLOOKUP($D332,'Modelling New'!$D:$D,'Modelling New'!$N:$N)</f>
        <v>236.25000000000003</v>
      </c>
      <c r="AS332" s="239" t="str">
        <f t="shared" si="33"/>
        <v/>
      </c>
    </row>
    <row r="333" spans="1:45">
      <c r="A333" s="238">
        <f t="shared" si="34"/>
        <v>46076</v>
      </c>
      <c r="B333" s="239">
        <f>YEAR(Daily_KPI[[#This Row],[Date]])+IF(MONTH(Daily_KPI[[#This Row],[Date]])&gt;=4,1,0)</f>
        <v>2026</v>
      </c>
      <c r="C333" s="240">
        <f>YEAR(Daily_KPI[[#This Row],[Date]])</f>
        <v>2026</v>
      </c>
      <c r="D333" s="241">
        <f>Daily_KPI[[#This Row],[Date]]-DAY(Daily_KPI[[#This Row],[Date]])+1</f>
        <v>46054</v>
      </c>
      <c r="E333" s="240">
        <f t="shared" si="30"/>
        <v>28</v>
      </c>
      <c r="F333" s="242" t="str">
        <f>IFERROR(_xlfn.XLOOKUP($A333,Input_Raw!$A:$A,Input_Raw!$GD:$GD),"")</f>
        <v/>
      </c>
      <c r="G333" s="243" t="str">
        <f>IFERROR(_xlfn.XLOOKUP($A333,Input_Raw!$A:$A,Input_Raw!EQ:EQ),"")</f>
        <v/>
      </c>
      <c r="H333" s="243" t="str">
        <f>IFERROR(_xlfn.XLOOKUP($A333,Input_Raw!$A:$A,Input_Raw!ER:ER),"")</f>
        <v/>
      </c>
      <c r="I333" s="243" t="str">
        <f>IFERROR(_xlfn.XLOOKUP($A333,Input_Raw!$A:$A,Input_Raw!EO:EO),"")</f>
        <v/>
      </c>
      <c r="J333" s="243" t="str">
        <f>IFERROR(_xlfn.XLOOKUP($A333,Input_Raw!$A:$A,Input_Raw!EP:EP),"")</f>
        <v/>
      </c>
      <c r="K333" s="243" t="str">
        <f>IFERROR(_xlfn.XLOOKUP($A333,Input_Raw!$A:$A,Input_Raw!$DR:$DR),"")</f>
        <v/>
      </c>
      <c r="L333" s="243" t="str">
        <f>IFERROR(_xlfn.XLOOKUP($A333,Input_Raw!$A:$A,Input_Raw!$DT:$DT),"")</f>
        <v/>
      </c>
      <c r="M333" s="243" t="str">
        <f>IFERROR(_xlfn.XLOOKUP($A333,Input_Raw!$A:$A,Input_Raw!$DZ:$DZ),"")</f>
        <v/>
      </c>
      <c r="N333" s="243" t="str">
        <f>IFERROR(_xlfn.XLOOKUP($A333,Input_Raw!$A:$A,Input_Raw!$EB:$EB),"")</f>
        <v/>
      </c>
      <c r="O333" s="244" t="str">
        <f>IFERROR(1-SUMIF(Plant_BD!$B:$B,$A333,Plant_BD!$AL:$AL)/($AA333+SUMIF(Plant_BD!$B:$B,$A333,Plant_BD!$AL:$AL)),"")</f>
        <v/>
      </c>
      <c r="P333" s="244"/>
      <c r="Q333" s="245"/>
      <c r="R333" s="244" t="str">
        <f>IFERROR(1-SUMIF(Grid_BD!$B:$B,$A333,Grid_BD!$W:$W)/($AA333+SUMIF(Grid_BD!$B:$B,$A333,Grid_BD!$W:$W)),"")</f>
        <v/>
      </c>
      <c r="S333" s="240"/>
      <c r="T333" s="245"/>
      <c r="U333" s="246" t="str">
        <f t="shared" si="31"/>
        <v/>
      </c>
      <c r="V333" s="246" t="str">
        <f>IFERROR(_xlfn.XLOOKUP($A333,Input_Raw!$A:$A,Input_Raw!$GL:$GL),"")</f>
        <v/>
      </c>
      <c r="W333" s="247" t="str">
        <f t="shared" si="32"/>
        <v/>
      </c>
      <c r="X333" s="239" t="str">
        <f>IFERROR(_xlfn.XLOOKUP($A333,Input_Raw!$A:$A,Input_Raw!$EN:$EN),"")</f>
        <v/>
      </c>
      <c r="Y333" s="239" t="str">
        <f>IFERROR(_xlfn.XLOOKUP($A333,Input_Raw!$A:$A,Input_Raw!GE:GE),"")</f>
        <v/>
      </c>
      <c r="Z333" s="239"/>
      <c r="AA333" s="239" t="str">
        <f>IFERROR(_xlfn.XLOOKUP($A333,Input_Raw!$A:$A,Input_Raw!$GF:$GF),"")</f>
        <v/>
      </c>
      <c r="AB333" s="239" t="str">
        <f>IFERROR(_xlfn.XLOOKUP($A333,Input_Raw!$A:$A,Input_Raw!GG:GG),"")</f>
        <v/>
      </c>
      <c r="AC333" s="248">
        <f>IFERROR(_xlfn.XLOOKUP($D333,'Modelling New'!$D:$D,'Modelling New'!P:P),"")</f>
        <v>6.4964285714285719</v>
      </c>
      <c r="AD333" s="239">
        <f>IFERROR(_xlfn.XLOOKUP($D333,'Modelling New'!$D:$D,'Modelling New'!$T:$T)*1000,"")</f>
        <v>1287624.5891290759</v>
      </c>
      <c r="AE333" s="249">
        <f>IFERROR(_xlfn.XLOOKUP($D333,'Modelling New'!$D:$D,'Modelling New'!$O:$O),"")</f>
        <v>0.83896293959095192</v>
      </c>
      <c r="AF333" s="249">
        <f>IFERROR(_xlfn.XLOOKUP($D333,'Modelling New'!$D:$D,'Modelling New'!W:W),"")</f>
        <v>0.22709428379701513</v>
      </c>
      <c r="AG333" s="249">
        <f>IFERROR(_xlfn.XLOOKUP($D333,'Modelling New'!$D:$D,'Modelling New'!$AE:$AE),"")</f>
        <v>0.995</v>
      </c>
      <c r="AH333" s="249">
        <f>IFERROR(_xlfn.XLOOKUP($D333,'Modelling New'!$D:$D,'Modelling New'!$AF:$AF),"")</f>
        <v>0.995</v>
      </c>
      <c r="AI333" s="240"/>
      <c r="AJ333" s="240"/>
      <c r="AK333" s="240"/>
      <c r="AL333" s="240"/>
      <c r="AM333" s="240"/>
      <c r="AN333" s="250"/>
      <c r="AO333" s="247"/>
      <c r="AP333" s="247"/>
      <c r="AQ333" s="247"/>
      <c r="AR333" s="239">
        <f>_xlfn.XLOOKUP($D333,'Modelling New'!$D:$D,'Modelling New'!$N:$N)</f>
        <v>236.25000000000003</v>
      </c>
      <c r="AS333" s="239" t="str">
        <f t="shared" si="33"/>
        <v/>
      </c>
    </row>
    <row r="334" spans="1:45">
      <c r="A334" s="238">
        <f t="shared" si="34"/>
        <v>46077</v>
      </c>
      <c r="B334" s="239">
        <f>YEAR(Daily_KPI[[#This Row],[Date]])+IF(MONTH(Daily_KPI[[#This Row],[Date]])&gt;=4,1,0)</f>
        <v>2026</v>
      </c>
      <c r="C334" s="240">
        <f>YEAR(Daily_KPI[[#This Row],[Date]])</f>
        <v>2026</v>
      </c>
      <c r="D334" s="241">
        <f>Daily_KPI[[#This Row],[Date]]-DAY(Daily_KPI[[#This Row],[Date]])+1</f>
        <v>46054</v>
      </c>
      <c r="E334" s="240">
        <f t="shared" si="30"/>
        <v>28</v>
      </c>
      <c r="F334" s="242" t="str">
        <f>IFERROR(_xlfn.XLOOKUP($A334,Input_Raw!$A:$A,Input_Raw!$GD:$GD),"")</f>
        <v/>
      </c>
      <c r="G334" s="243" t="str">
        <f>IFERROR(_xlfn.XLOOKUP($A334,Input_Raw!$A:$A,Input_Raw!EQ:EQ),"")</f>
        <v/>
      </c>
      <c r="H334" s="243" t="str">
        <f>IFERROR(_xlfn.XLOOKUP($A334,Input_Raw!$A:$A,Input_Raw!ER:ER),"")</f>
        <v/>
      </c>
      <c r="I334" s="243" t="str">
        <f>IFERROR(_xlfn.XLOOKUP($A334,Input_Raw!$A:$A,Input_Raw!EO:EO),"")</f>
        <v/>
      </c>
      <c r="J334" s="243" t="str">
        <f>IFERROR(_xlfn.XLOOKUP($A334,Input_Raw!$A:$A,Input_Raw!EP:EP),"")</f>
        <v/>
      </c>
      <c r="K334" s="243" t="str">
        <f>IFERROR(_xlfn.XLOOKUP($A334,Input_Raw!$A:$A,Input_Raw!$DR:$DR),"")</f>
        <v/>
      </c>
      <c r="L334" s="243" t="str">
        <f>IFERROR(_xlfn.XLOOKUP($A334,Input_Raw!$A:$A,Input_Raw!$DT:$DT),"")</f>
        <v/>
      </c>
      <c r="M334" s="243" t="str">
        <f>IFERROR(_xlfn.XLOOKUP($A334,Input_Raw!$A:$A,Input_Raw!$DZ:$DZ),"")</f>
        <v/>
      </c>
      <c r="N334" s="243" t="str">
        <f>IFERROR(_xlfn.XLOOKUP($A334,Input_Raw!$A:$A,Input_Raw!$EB:$EB),"")</f>
        <v/>
      </c>
      <c r="O334" s="244" t="str">
        <f>IFERROR(1-SUMIF(Plant_BD!$B:$B,$A334,Plant_BD!$AL:$AL)/($AA334+SUMIF(Plant_BD!$B:$B,$A334,Plant_BD!$AL:$AL)),"")</f>
        <v/>
      </c>
      <c r="P334" s="244"/>
      <c r="Q334" s="245"/>
      <c r="R334" s="244" t="str">
        <f>IFERROR(1-SUMIF(Grid_BD!$B:$B,$A334,Grid_BD!$W:$W)/($AA334+SUMIF(Grid_BD!$B:$B,$A334,Grid_BD!$W:$W)),"")</f>
        <v/>
      </c>
      <c r="S334" s="240"/>
      <c r="T334" s="245"/>
      <c r="U334" s="246" t="str">
        <f t="shared" si="31"/>
        <v/>
      </c>
      <c r="V334" s="246" t="str">
        <f>IFERROR(_xlfn.XLOOKUP($A334,Input_Raw!$A:$A,Input_Raw!$GL:$GL),"")</f>
        <v/>
      </c>
      <c r="W334" s="247" t="str">
        <f t="shared" si="32"/>
        <v/>
      </c>
      <c r="X334" s="239" t="str">
        <f>IFERROR(_xlfn.XLOOKUP($A334,Input_Raw!$A:$A,Input_Raw!$EN:$EN),"")</f>
        <v/>
      </c>
      <c r="Y334" s="239" t="str">
        <f>IFERROR(_xlfn.XLOOKUP($A334,Input_Raw!$A:$A,Input_Raw!GE:GE),"")</f>
        <v/>
      </c>
      <c r="Z334" s="239"/>
      <c r="AA334" s="239" t="str">
        <f>IFERROR(_xlfn.XLOOKUP($A334,Input_Raw!$A:$A,Input_Raw!$GF:$GF),"")</f>
        <v/>
      </c>
      <c r="AB334" s="239" t="str">
        <f>IFERROR(_xlfn.XLOOKUP($A334,Input_Raw!$A:$A,Input_Raw!GG:GG),"")</f>
        <v/>
      </c>
      <c r="AC334" s="248">
        <f>IFERROR(_xlfn.XLOOKUP($D334,'Modelling New'!$D:$D,'Modelling New'!P:P),"")</f>
        <v>6.4964285714285719</v>
      </c>
      <c r="AD334" s="239">
        <f>IFERROR(_xlfn.XLOOKUP($D334,'Modelling New'!$D:$D,'Modelling New'!$T:$T)*1000,"")</f>
        <v>1287624.5891290759</v>
      </c>
      <c r="AE334" s="249">
        <f>IFERROR(_xlfn.XLOOKUP($D334,'Modelling New'!$D:$D,'Modelling New'!$O:$O),"")</f>
        <v>0.83896293959095192</v>
      </c>
      <c r="AF334" s="249">
        <f>IFERROR(_xlfn.XLOOKUP($D334,'Modelling New'!$D:$D,'Modelling New'!W:W),"")</f>
        <v>0.22709428379701513</v>
      </c>
      <c r="AG334" s="249">
        <f>IFERROR(_xlfn.XLOOKUP($D334,'Modelling New'!$D:$D,'Modelling New'!$AE:$AE),"")</f>
        <v>0.995</v>
      </c>
      <c r="AH334" s="249">
        <f>IFERROR(_xlfn.XLOOKUP($D334,'Modelling New'!$D:$D,'Modelling New'!$AF:$AF),"")</f>
        <v>0.995</v>
      </c>
      <c r="AI334" s="240"/>
      <c r="AJ334" s="240"/>
      <c r="AK334" s="240"/>
      <c r="AL334" s="240"/>
      <c r="AM334" s="240"/>
      <c r="AN334" s="250"/>
      <c r="AO334" s="247"/>
      <c r="AP334" s="247"/>
      <c r="AQ334" s="247"/>
      <c r="AR334" s="239">
        <f>_xlfn.XLOOKUP($D334,'Modelling New'!$D:$D,'Modelling New'!$N:$N)</f>
        <v>236.25000000000003</v>
      </c>
      <c r="AS334" s="239" t="str">
        <f t="shared" si="33"/>
        <v/>
      </c>
    </row>
    <row r="335" spans="1:45">
      <c r="A335" s="238">
        <f t="shared" si="34"/>
        <v>46078</v>
      </c>
      <c r="B335" s="239">
        <f>YEAR(Daily_KPI[[#This Row],[Date]])+IF(MONTH(Daily_KPI[[#This Row],[Date]])&gt;=4,1,0)</f>
        <v>2026</v>
      </c>
      <c r="C335" s="240">
        <f>YEAR(Daily_KPI[[#This Row],[Date]])</f>
        <v>2026</v>
      </c>
      <c r="D335" s="241">
        <f>Daily_KPI[[#This Row],[Date]]-DAY(Daily_KPI[[#This Row],[Date]])+1</f>
        <v>46054</v>
      </c>
      <c r="E335" s="240">
        <f t="shared" si="30"/>
        <v>28</v>
      </c>
      <c r="F335" s="242" t="str">
        <f>IFERROR(_xlfn.XLOOKUP($A335,Input_Raw!$A:$A,Input_Raw!$GD:$GD),"")</f>
        <v/>
      </c>
      <c r="G335" s="243" t="str">
        <f>IFERROR(_xlfn.XLOOKUP($A335,Input_Raw!$A:$A,Input_Raw!EQ:EQ),"")</f>
        <v/>
      </c>
      <c r="H335" s="243" t="str">
        <f>IFERROR(_xlfn.XLOOKUP($A335,Input_Raw!$A:$A,Input_Raw!ER:ER),"")</f>
        <v/>
      </c>
      <c r="I335" s="243" t="str">
        <f>IFERROR(_xlfn.XLOOKUP($A335,Input_Raw!$A:$A,Input_Raw!EO:EO),"")</f>
        <v/>
      </c>
      <c r="J335" s="243" t="str">
        <f>IFERROR(_xlfn.XLOOKUP($A335,Input_Raw!$A:$A,Input_Raw!EP:EP),"")</f>
        <v/>
      </c>
      <c r="K335" s="243" t="str">
        <f>IFERROR(_xlfn.XLOOKUP($A335,Input_Raw!$A:$A,Input_Raw!$DR:$DR),"")</f>
        <v/>
      </c>
      <c r="L335" s="243" t="str">
        <f>IFERROR(_xlfn.XLOOKUP($A335,Input_Raw!$A:$A,Input_Raw!$DT:$DT),"")</f>
        <v/>
      </c>
      <c r="M335" s="243" t="str">
        <f>IFERROR(_xlfn.XLOOKUP($A335,Input_Raw!$A:$A,Input_Raw!$DZ:$DZ),"")</f>
        <v/>
      </c>
      <c r="N335" s="243" t="str">
        <f>IFERROR(_xlfn.XLOOKUP($A335,Input_Raw!$A:$A,Input_Raw!$EB:$EB),"")</f>
        <v/>
      </c>
      <c r="O335" s="244" t="str">
        <f>IFERROR(1-SUMIF(Plant_BD!$B:$B,$A335,Plant_BD!$AL:$AL)/($AA335+SUMIF(Plant_BD!$B:$B,$A335,Plant_BD!$AL:$AL)),"")</f>
        <v/>
      </c>
      <c r="P335" s="244"/>
      <c r="Q335" s="245"/>
      <c r="R335" s="244" t="str">
        <f>IFERROR(1-SUMIF(Grid_BD!$B:$B,$A335,Grid_BD!$W:$W)/($AA335+SUMIF(Grid_BD!$B:$B,$A335,Grid_BD!$W:$W)),"")</f>
        <v/>
      </c>
      <c r="S335" s="240"/>
      <c r="T335" s="245"/>
      <c r="U335" s="246" t="str">
        <f t="shared" si="31"/>
        <v/>
      </c>
      <c r="V335" s="246" t="str">
        <f>IFERROR(_xlfn.XLOOKUP($A335,Input_Raw!$A:$A,Input_Raw!$GL:$GL),"")</f>
        <v/>
      </c>
      <c r="W335" s="247" t="str">
        <f t="shared" si="32"/>
        <v/>
      </c>
      <c r="X335" s="239" t="str">
        <f>IFERROR(_xlfn.XLOOKUP($A335,Input_Raw!$A:$A,Input_Raw!$EN:$EN),"")</f>
        <v/>
      </c>
      <c r="Y335" s="239" t="str">
        <f>IFERROR(_xlfn.XLOOKUP($A335,Input_Raw!$A:$A,Input_Raw!GE:GE),"")</f>
        <v/>
      </c>
      <c r="Z335" s="239"/>
      <c r="AA335" s="239" t="str">
        <f>IFERROR(_xlfn.XLOOKUP($A335,Input_Raw!$A:$A,Input_Raw!$GF:$GF),"")</f>
        <v/>
      </c>
      <c r="AB335" s="239" t="str">
        <f>IFERROR(_xlfn.XLOOKUP($A335,Input_Raw!$A:$A,Input_Raw!GG:GG),"")</f>
        <v/>
      </c>
      <c r="AC335" s="248">
        <f>IFERROR(_xlfn.XLOOKUP($D335,'Modelling New'!$D:$D,'Modelling New'!P:P),"")</f>
        <v>6.4964285714285719</v>
      </c>
      <c r="AD335" s="239">
        <f>IFERROR(_xlfn.XLOOKUP($D335,'Modelling New'!$D:$D,'Modelling New'!$T:$T)*1000,"")</f>
        <v>1287624.5891290759</v>
      </c>
      <c r="AE335" s="249">
        <f>IFERROR(_xlfn.XLOOKUP($D335,'Modelling New'!$D:$D,'Modelling New'!$O:$O),"")</f>
        <v>0.83896293959095192</v>
      </c>
      <c r="AF335" s="249">
        <f>IFERROR(_xlfn.XLOOKUP($D335,'Modelling New'!$D:$D,'Modelling New'!W:W),"")</f>
        <v>0.22709428379701513</v>
      </c>
      <c r="AG335" s="249">
        <f>IFERROR(_xlfn.XLOOKUP($D335,'Modelling New'!$D:$D,'Modelling New'!$AE:$AE),"")</f>
        <v>0.995</v>
      </c>
      <c r="AH335" s="249">
        <f>IFERROR(_xlfn.XLOOKUP($D335,'Modelling New'!$D:$D,'Modelling New'!$AF:$AF),"")</f>
        <v>0.995</v>
      </c>
      <c r="AI335" s="240"/>
      <c r="AJ335" s="240"/>
      <c r="AK335" s="240"/>
      <c r="AL335" s="240"/>
      <c r="AM335" s="240"/>
      <c r="AN335" s="250"/>
      <c r="AO335" s="247"/>
      <c r="AP335" s="247"/>
      <c r="AQ335" s="247"/>
      <c r="AR335" s="239">
        <f>_xlfn.XLOOKUP($D335,'Modelling New'!$D:$D,'Modelling New'!$N:$N)</f>
        <v>236.25000000000003</v>
      </c>
      <c r="AS335" s="239" t="str">
        <f t="shared" si="33"/>
        <v/>
      </c>
    </row>
    <row r="336" spans="1:45">
      <c r="A336" s="238">
        <f t="shared" si="34"/>
        <v>46079</v>
      </c>
      <c r="B336" s="239">
        <f>YEAR(Daily_KPI[[#This Row],[Date]])+IF(MONTH(Daily_KPI[[#This Row],[Date]])&gt;=4,1,0)</f>
        <v>2026</v>
      </c>
      <c r="C336" s="240">
        <f>YEAR(Daily_KPI[[#This Row],[Date]])</f>
        <v>2026</v>
      </c>
      <c r="D336" s="241">
        <f>Daily_KPI[[#This Row],[Date]]-DAY(Daily_KPI[[#This Row],[Date]])+1</f>
        <v>46054</v>
      </c>
      <c r="E336" s="240">
        <f t="shared" si="30"/>
        <v>28</v>
      </c>
      <c r="F336" s="242" t="str">
        <f>IFERROR(_xlfn.XLOOKUP($A336,Input_Raw!$A:$A,Input_Raw!$GD:$GD),"")</f>
        <v/>
      </c>
      <c r="G336" s="243" t="str">
        <f>IFERROR(_xlfn.XLOOKUP($A336,Input_Raw!$A:$A,Input_Raw!EQ:EQ),"")</f>
        <v/>
      </c>
      <c r="H336" s="243" t="str">
        <f>IFERROR(_xlfn.XLOOKUP($A336,Input_Raw!$A:$A,Input_Raw!ER:ER),"")</f>
        <v/>
      </c>
      <c r="I336" s="243" t="str">
        <f>IFERROR(_xlfn.XLOOKUP($A336,Input_Raw!$A:$A,Input_Raw!EO:EO),"")</f>
        <v/>
      </c>
      <c r="J336" s="243" t="str">
        <f>IFERROR(_xlfn.XLOOKUP($A336,Input_Raw!$A:$A,Input_Raw!EP:EP),"")</f>
        <v/>
      </c>
      <c r="K336" s="243" t="str">
        <f>IFERROR(_xlfn.XLOOKUP($A336,Input_Raw!$A:$A,Input_Raw!$DR:$DR),"")</f>
        <v/>
      </c>
      <c r="L336" s="243" t="str">
        <f>IFERROR(_xlfn.XLOOKUP($A336,Input_Raw!$A:$A,Input_Raw!$DT:$DT),"")</f>
        <v/>
      </c>
      <c r="M336" s="243" t="str">
        <f>IFERROR(_xlfn.XLOOKUP($A336,Input_Raw!$A:$A,Input_Raw!$DZ:$DZ),"")</f>
        <v/>
      </c>
      <c r="N336" s="243" t="str">
        <f>IFERROR(_xlfn.XLOOKUP($A336,Input_Raw!$A:$A,Input_Raw!$EB:$EB),"")</f>
        <v/>
      </c>
      <c r="O336" s="244" t="str">
        <f>IFERROR(1-SUMIF(Plant_BD!$B:$B,$A336,Plant_BD!$AL:$AL)/($AA336+SUMIF(Plant_BD!$B:$B,$A336,Plant_BD!$AL:$AL)),"")</f>
        <v/>
      </c>
      <c r="P336" s="244"/>
      <c r="Q336" s="245"/>
      <c r="R336" s="244" t="str">
        <f>IFERROR(1-SUMIF(Grid_BD!$B:$B,$A336,Grid_BD!$W:$W)/($AA336+SUMIF(Grid_BD!$B:$B,$A336,Grid_BD!$W:$W)),"")</f>
        <v/>
      </c>
      <c r="S336" s="240"/>
      <c r="T336" s="245"/>
      <c r="U336" s="246" t="str">
        <f t="shared" si="31"/>
        <v/>
      </c>
      <c r="V336" s="246" t="str">
        <f>IFERROR(_xlfn.XLOOKUP($A336,Input_Raw!$A:$A,Input_Raw!$GL:$GL),"")</f>
        <v/>
      </c>
      <c r="W336" s="247" t="str">
        <f t="shared" si="32"/>
        <v/>
      </c>
      <c r="X336" s="239" t="str">
        <f>IFERROR(_xlfn.XLOOKUP($A336,Input_Raw!$A:$A,Input_Raw!$EN:$EN),"")</f>
        <v/>
      </c>
      <c r="Y336" s="239" t="str">
        <f>IFERROR(_xlfn.XLOOKUP($A336,Input_Raw!$A:$A,Input_Raw!GE:GE),"")</f>
        <v/>
      </c>
      <c r="Z336" s="239"/>
      <c r="AA336" s="239" t="str">
        <f>IFERROR(_xlfn.XLOOKUP($A336,Input_Raw!$A:$A,Input_Raw!$GF:$GF),"")</f>
        <v/>
      </c>
      <c r="AB336" s="239" t="str">
        <f>IFERROR(_xlfn.XLOOKUP($A336,Input_Raw!$A:$A,Input_Raw!GG:GG),"")</f>
        <v/>
      </c>
      <c r="AC336" s="248">
        <f>IFERROR(_xlfn.XLOOKUP($D336,'Modelling New'!$D:$D,'Modelling New'!P:P),"")</f>
        <v>6.4964285714285719</v>
      </c>
      <c r="AD336" s="239">
        <f>IFERROR(_xlfn.XLOOKUP($D336,'Modelling New'!$D:$D,'Modelling New'!$T:$T)*1000,"")</f>
        <v>1287624.5891290759</v>
      </c>
      <c r="AE336" s="249">
        <f>IFERROR(_xlfn.XLOOKUP($D336,'Modelling New'!$D:$D,'Modelling New'!$O:$O),"")</f>
        <v>0.83896293959095192</v>
      </c>
      <c r="AF336" s="249">
        <f>IFERROR(_xlfn.XLOOKUP($D336,'Modelling New'!$D:$D,'Modelling New'!W:W),"")</f>
        <v>0.22709428379701513</v>
      </c>
      <c r="AG336" s="249">
        <f>IFERROR(_xlfn.XLOOKUP($D336,'Modelling New'!$D:$D,'Modelling New'!$AE:$AE),"")</f>
        <v>0.995</v>
      </c>
      <c r="AH336" s="249">
        <f>IFERROR(_xlfn.XLOOKUP($D336,'Modelling New'!$D:$D,'Modelling New'!$AF:$AF),"")</f>
        <v>0.995</v>
      </c>
      <c r="AI336" s="240"/>
      <c r="AJ336" s="240"/>
      <c r="AK336" s="240"/>
      <c r="AL336" s="240"/>
      <c r="AM336" s="240"/>
      <c r="AN336" s="250"/>
      <c r="AO336" s="247"/>
      <c r="AP336" s="247"/>
      <c r="AQ336" s="247"/>
      <c r="AR336" s="239">
        <f>_xlfn.XLOOKUP($D336,'Modelling New'!$D:$D,'Modelling New'!$N:$N)</f>
        <v>236.25000000000003</v>
      </c>
      <c r="AS336" s="239" t="str">
        <f t="shared" si="33"/>
        <v/>
      </c>
    </row>
    <row r="337" spans="1:45">
      <c r="A337" s="238">
        <f t="shared" si="34"/>
        <v>46080</v>
      </c>
      <c r="B337" s="239">
        <f>YEAR(Daily_KPI[[#This Row],[Date]])+IF(MONTH(Daily_KPI[[#This Row],[Date]])&gt;=4,1,0)</f>
        <v>2026</v>
      </c>
      <c r="C337" s="240">
        <f>YEAR(Daily_KPI[[#This Row],[Date]])</f>
        <v>2026</v>
      </c>
      <c r="D337" s="241">
        <f>Daily_KPI[[#This Row],[Date]]-DAY(Daily_KPI[[#This Row],[Date]])+1</f>
        <v>46054</v>
      </c>
      <c r="E337" s="240">
        <f t="shared" si="30"/>
        <v>28</v>
      </c>
      <c r="F337" s="242" t="str">
        <f>IFERROR(_xlfn.XLOOKUP($A337,Input_Raw!$A:$A,Input_Raw!$GD:$GD),"")</f>
        <v/>
      </c>
      <c r="G337" s="243" t="str">
        <f>IFERROR(_xlfn.XLOOKUP($A337,Input_Raw!$A:$A,Input_Raw!EQ:EQ),"")</f>
        <v/>
      </c>
      <c r="H337" s="243" t="str">
        <f>IFERROR(_xlfn.XLOOKUP($A337,Input_Raw!$A:$A,Input_Raw!ER:ER),"")</f>
        <v/>
      </c>
      <c r="I337" s="243" t="str">
        <f>IFERROR(_xlfn.XLOOKUP($A337,Input_Raw!$A:$A,Input_Raw!EO:EO),"")</f>
        <v/>
      </c>
      <c r="J337" s="243" t="str">
        <f>IFERROR(_xlfn.XLOOKUP($A337,Input_Raw!$A:$A,Input_Raw!EP:EP),"")</f>
        <v/>
      </c>
      <c r="K337" s="243" t="str">
        <f>IFERROR(_xlfn.XLOOKUP($A337,Input_Raw!$A:$A,Input_Raw!$DR:$DR),"")</f>
        <v/>
      </c>
      <c r="L337" s="243" t="str">
        <f>IFERROR(_xlfn.XLOOKUP($A337,Input_Raw!$A:$A,Input_Raw!$DT:$DT),"")</f>
        <v/>
      </c>
      <c r="M337" s="243" t="str">
        <f>IFERROR(_xlfn.XLOOKUP($A337,Input_Raw!$A:$A,Input_Raw!$DZ:$DZ),"")</f>
        <v/>
      </c>
      <c r="N337" s="243" t="str">
        <f>IFERROR(_xlfn.XLOOKUP($A337,Input_Raw!$A:$A,Input_Raw!$EB:$EB),"")</f>
        <v/>
      </c>
      <c r="O337" s="244" t="str">
        <f>IFERROR(1-SUMIF(Plant_BD!$B:$B,$A337,Plant_BD!$AL:$AL)/($AA337+SUMIF(Plant_BD!$B:$B,$A337,Plant_BD!$AL:$AL)),"")</f>
        <v/>
      </c>
      <c r="P337" s="244"/>
      <c r="Q337" s="245"/>
      <c r="R337" s="244" t="str">
        <f>IFERROR(1-SUMIF(Grid_BD!$B:$B,$A337,Grid_BD!$W:$W)/($AA337+SUMIF(Grid_BD!$B:$B,$A337,Grid_BD!$W:$W)),"")</f>
        <v/>
      </c>
      <c r="S337" s="240"/>
      <c r="T337" s="245"/>
      <c r="U337" s="246" t="str">
        <f t="shared" si="31"/>
        <v/>
      </c>
      <c r="V337" s="246" t="str">
        <f>IFERROR(_xlfn.XLOOKUP($A337,Input_Raw!$A:$A,Input_Raw!$GL:$GL),"")</f>
        <v/>
      </c>
      <c r="W337" s="247" t="str">
        <f t="shared" si="32"/>
        <v/>
      </c>
      <c r="X337" s="239" t="str">
        <f>IFERROR(_xlfn.XLOOKUP($A337,Input_Raw!$A:$A,Input_Raw!$EN:$EN),"")</f>
        <v/>
      </c>
      <c r="Y337" s="239" t="str">
        <f>IFERROR(_xlfn.XLOOKUP($A337,Input_Raw!$A:$A,Input_Raw!GE:GE),"")</f>
        <v/>
      </c>
      <c r="Z337" s="239"/>
      <c r="AA337" s="239" t="str">
        <f>IFERROR(_xlfn.XLOOKUP($A337,Input_Raw!$A:$A,Input_Raw!$GF:$GF),"")</f>
        <v/>
      </c>
      <c r="AB337" s="239" t="str">
        <f>IFERROR(_xlfn.XLOOKUP($A337,Input_Raw!$A:$A,Input_Raw!GG:GG),"")</f>
        <v/>
      </c>
      <c r="AC337" s="248">
        <f>IFERROR(_xlfn.XLOOKUP($D337,'Modelling New'!$D:$D,'Modelling New'!P:P),"")</f>
        <v>6.4964285714285719</v>
      </c>
      <c r="AD337" s="239">
        <f>IFERROR(_xlfn.XLOOKUP($D337,'Modelling New'!$D:$D,'Modelling New'!$T:$T)*1000,"")</f>
        <v>1287624.5891290759</v>
      </c>
      <c r="AE337" s="249">
        <f>IFERROR(_xlfn.XLOOKUP($D337,'Modelling New'!$D:$D,'Modelling New'!$O:$O),"")</f>
        <v>0.83896293959095192</v>
      </c>
      <c r="AF337" s="249">
        <f>IFERROR(_xlfn.XLOOKUP($D337,'Modelling New'!$D:$D,'Modelling New'!W:W),"")</f>
        <v>0.22709428379701513</v>
      </c>
      <c r="AG337" s="249">
        <f>IFERROR(_xlfn.XLOOKUP($D337,'Modelling New'!$D:$D,'Modelling New'!$AE:$AE),"")</f>
        <v>0.995</v>
      </c>
      <c r="AH337" s="249">
        <f>IFERROR(_xlfn.XLOOKUP($D337,'Modelling New'!$D:$D,'Modelling New'!$AF:$AF),"")</f>
        <v>0.995</v>
      </c>
      <c r="AI337" s="240"/>
      <c r="AJ337" s="240"/>
      <c r="AK337" s="240"/>
      <c r="AL337" s="240"/>
      <c r="AM337" s="240"/>
      <c r="AN337" s="250"/>
      <c r="AO337" s="247"/>
      <c r="AP337" s="247"/>
      <c r="AQ337" s="247"/>
      <c r="AR337" s="239">
        <f>_xlfn.XLOOKUP($D337,'Modelling New'!$D:$D,'Modelling New'!$N:$N)</f>
        <v>236.25000000000003</v>
      </c>
      <c r="AS337" s="239" t="str">
        <f t="shared" si="33"/>
        <v/>
      </c>
    </row>
    <row r="338" spans="1:45">
      <c r="A338" s="238">
        <f t="shared" si="34"/>
        <v>46081</v>
      </c>
      <c r="B338" s="239">
        <f>YEAR(Daily_KPI[[#This Row],[Date]])+IF(MONTH(Daily_KPI[[#This Row],[Date]])&gt;=4,1,0)</f>
        <v>2026</v>
      </c>
      <c r="C338" s="240">
        <f>YEAR(Daily_KPI[[#This Row],[Date]])</f>
        <v>2026</v>
      </c>
      <c r="D338" s="241">
        <f>Daily_KPI[[#This Row],[Date]]-DAY(Daily_KPI[[#This Row],[Date]])+1</f>
        <v>46054</v>
      </c>
      <c r="E338" s="240">
        <f t="shared" si="30"/>
        <v>28</v>
      </c>
      <c r="F338" s="242" t="str">
        <f>IFERROR(_xlfn.XLOOKUP($A338,Input_Raw!$A:$A,Input_Raw!$GD:$GD),"")</f>
        <v/>
      </c>
      <c r="G338" s="243" t="str">
        <f>IFERROR(_xlfn.XLOOKUP($A338,Input_Raw!$A:$A,Input_Raw!EQ:EQ),"")</f>
        <v/>
      </c>
      <c r="H338" s="243" t="str">
        <f>IFERROR(_xlfn.XLOOKUP($A338,Input_Raw!$A:$A,Input_Raw!ER:ER),"")</f>
        <v/>
      </c>
      <c r="I338" s="243" t="str">
        <f>IFERROR(_xlfn.XLOOKUP($A338,Input_Raw!$A:$A,Input_Raw!EO:EO),"")</f>
        <v/>
      </c>
      <c r="J338" s="243" t="str">
        <f>IFERROR(_xlfn.XLOOKUP($A338,Input_Raw!$A:$A,Input_Raw!EP:EP),"")</f>
        <v/>
      </c>
      <c r="K338" s="243" t="str">
        <f>IFERROR(_xlfn.XLOOKUP($A338,Input_Raw!$A:$A,Input_Raw!$DR:$DR),"")</f>
        <v/>
      </c>
      <c r="L338" s="243" t="str">
        <f>IFERROR(_xlfn.XLOOKUP($A338,Input_Raw!$A:$A,Input_Raw!$DT:$DT),"")</f>
        <v/>
      </c>
      <c r="M338" s="243" t="str">
        <f>IFERROR(_xlfn.XLOOKUP($A338,Input_Raw!$A:$A,Input_Raw!$DZ:$DZ),"")</f>
        <v/>
      </c>
      <c r="N338" s="243" t="str">
        <f>IFERROR(_xlfn.XLOOKUP($A338,Input_Raw!$A:$A,Input_Raw!$EB:$EB),"")</f>
        <v/>
      </c>
      <c r="O338" s="244" t="str">
        <f>IFERROR(1-SUMIF(Plant_BD!$B:$B,$A338,Plant_BD!$AL:$AL)/($AA338+SUMIF(Plant_BD!$B:$B,$A338,Plant_BD!$AL:$AL)),"")</f>
        <v/>
      </c>
      <c r="P338" s="244"/>
      <c r="Q338" s="245"/>
      <c r="R338" s="244" t="str">
        <f>IFERROR(1-SUMIF(Grid_BD!$B:$B,$A338,Grid_BD!$W:$W)/($AA338+SUMIF(Grid_BD!$B:$B,$A338,Grid_BD!$W:$W)),"")</f>
        <v/>
      </c>
      <c r="S338" s="240"/>
      <c r="T338" s="245"/>
      <c r="U338" s="246" t="str">
        <f t="shared" si="31"/>
        <v/>
      </c>
      <c r="V338" s="246" t="str">
        <f>IFERROR(_xlfn.XLOOKUP($A338,Input_Raw!$A:$A,Input_Raw!$GL:$GL),"")</f>
        <v/>
      </c>
      <c r="W338" s="247" t="str">
        <f t="shared" si="32"/>
        <v/>
      </c>
      <c r="X338" s="239" t="str">
        <f>IFERROR(_xlfn.XLOOKUP($A338,Input_Raw!$A:$A,Input_Raw!$EN:$EN),"")</f>
        <v/>
      </c>
      <c r="Y338" s="239" t="str">
        <f>IFERROR(_xlfn.XLOOKUP($A338,Input_Raw!$A:$A,Input_Raw!GE:GE),"")</f>
        <v/>
      </c>
      <c r="Z338" s="239"/>
      <c r="AA338" s="239" t="str">
        <f>IFERROR(_xlfn.XLOOKUP($A338,Input_Raw!$A:$A,Input_Raw!$GF:$GF),"")</f>
        <v/>
      </c>
      <c r="AB338" s="239" t="str">
        <f>IFERROR(_xlfn.XLOOKUP($A338,Input_Raw!$A:$A,Input_Raw!GG:GG),"")</f>
        <v/>
      </c>
      <c r="AC338" s="248">
        <f>IFERROR(_xlfn.XLOOKUP($D338,'Modelling New'!$D:$D,'Modelling New'!P:P),"")</f>
        <v>6.4964285714285719</v>
      </c>
      <c r="AD338" s="239">
        <f>IFERROR(_xlfn.XLOOKUP($D338,'Modelling New'!$D:$D,'Modelling New'!$T:$T)*1000,"")</f>
        <v>1287624.5891290759</v>
      </c>
      <c r="AE338" s="249">
        <f>IFERROR(_xlfn.XLOOKUP($D338,'Modelling New'!$D:$D,'Modelling New'!$O:$O),"")</f>
        <v>0.83896293959095192</v>
      </c>
      <c r="AF338" s="249">
        <f>IFERROR(_xlfn.XLOOKUP($D338,'Modelling New'!$D:$D,'Modelling New'!W:W),"")</f>
        <v>0.22709428379701513</v>
      </c>
      <c r="AG338" s="249">
        <f>IFERROR(_xlfn.XLOOKUP($D338,'Modelling New'!$D:$D,'Modelling New'!$AE:$AE),"")</f>
        <v>0.995</v>
      </c>
      <c r="AH338" s="249">
        <f>IFERROR(_xlfn.XLOOKUP($D338,'Modelling New'!$D:$D,'Modelling New'!$AF:$AF),"")</f>
        <v>0.995</v>
      </c>
      <c r="AI338" s="240"/>
      <c r="AJ338" s="240"/>
      <c r="AK338" s="240"/>
      <c r="AL338" s="240"/>
      <c r="AM338" s="240"/>
      <c r="AN338" s="250"/>
      <c r="AO338" s="247"/>
      <c r="AP338" s="247"/>
      <c r="AQ338" s="247"/>
      <c r="AR338" s="239">
        <f>_xlfn.XLOOKUP($D338,'Modelling New'!$D:$D,'Modelling New'!$N:$N)</f>
        <v>236.25000000000003</v>
      </c>
      <c r="AS338" s="239" t="str">
        <f t="shared" si="33"/>
        <v/>
      </c>
    </row>
    <row r="339" spans="1:45">
      <c r="A339" s="238">
        <f t="shared" si="34"/>
        <v>46082</v>
      </c>
      <c r="B339" s="239">
        <f>YEAR(Daily_KPI[[#This Row],[Date]])+IF(MONTH(Daily_KPI[[#This Row],[Date]])&gt;=4,1,0)</f>
        <v>2026</v>
      </c>
      <c r="C339" s="240">
        <f>YEAR(Daily_KPI[[#This Row],[Date]])</f>
        <v>2026</v>
      </c>
      <c r="D339" s="241">
        <f>Daily_KPI[[#This Row],[Date]]-DAY(Daily_KPI[[#This Row],[Date]])+1</f>
        <v>46082</v>
      </c>
      <c r="E339" s="240">
        <f t="shared" si="30"/>
        <v>31</v>
      </c>
      <c r="F339" s="242" t="str">
        <f>IFERROR(_xlfn.XLOOKUP($A339,Input_Raw!$A:$A,Input_Raw!$GD:$GD),"")</f>
        <v/>
      </c>
      <c r="G339" s="243" t="str">
        <f>IFERROR(_xlfn.XLOOKUP($A339,Input_Raw!$A:$A,Input_Raw!EQ:EQ),"")</f>
        <v/>
      </c>
      <c r="H339" s="243" t="str">
        <f>IFERROR(_xlfn.XLOOKUP($A339,Input_Raw!$A:$A,Input_Raw!ER:ER),"")</f>
        <v/>
      </c>
      <c r="I339" s="243" t="str">
        <f>IFERROR(_xlfn.XLOOKUP($A339,Input_Raw!$A:$A,Input_Raw!EO:EO),"")</f>
        <v/>
      </c>
      <c r="J339" s="243" t="str">
        <f>IFERROR(_xlfn.XLOOKUP($A339,Input_Raw!$A:$A,Input_Raw!EP:EP),"")</f>
        <v/>
      </c>
      <c r="K339" s="243" t="str">
        <f>IFERROR(_xlfn.XLOOKUP($A339,Input_Raw!$A:$A,Input_Raw!$DR:$DR),"")</f>
        <v/>
      </c>
      <c r="L339" s="243" t="str">
        <f>IFERROR(_xlfn.XLOOKUP($A339,Input_Raw!$A:$A,Input_Raw!$DT:$DT),"")</f>
        <v/>
      </c>
      <c r="M339" s="243" t="str">
        <f>IFERROR(_xlfn.XLOOKUP($A339,Input_Raw!$A:$A,Input_Raw!$DZ:$DZ),"")</f>
        <v/>
      </c>
      <c r="N339" s="243" t="str">
        <f>IFERROR(_xlfn.XLOOKUP($A339,Input_Raw!$A:$A,Input_Raw!$EB:$EB),"")</f>
        <v/>
      </c>
      <c r="O339" s="244" t="str">
        <f>IFERROR(1-SUMIF(Plant_BD!$B:$B,$A339,Plant_BD!$AL:$AL)/($AA339+SUMIF(Plant_BD!$B:$B,$A339,Plant_BD!$AL:$AL)),"")</f>
        <v/>
      </c>
      <c r="P339" s="244"/>
      <c r="Q339" s="245"/>
      <c r="R339" s="244" t="str">
        <f>IFERROR(1-SUMIF(Grid_BD!$B:$B,$A339,Grid_BD!$W:$W)/($AA339+SUMIF(Grid_BD!$B:$B,$A339,Grid_BD!$W:$W)),"")</f>
        <v/>
      </c>
      <c r="S339" s="240"/>
      <c r="T339" s="245"/>
      <c r="U339" s="246" t="str">
        <f t="shared" si="31"/>
        <v/>
      </c>
      <c r="V339" s="246" t="str">
        <f>IFERROR(_xlfn.XLOOKUP($A339,Input_Raw!$A:$A,Input_Raw!$GL:$GL),"")</f>
        <v/>
      </c>
      <c r="W339" s="247" t="str">
        <f t="shared" si="32"/>
        <v/>
      </c>
      <c r="X339" s="239" t="str">
        <f>IFERROR(_xlfn.XLOOKUP($A339,Input_Raw!$A:$A,Input_Raw!$EN:$EN),"")</f>
        <v/>
      </c>
      <c r="Y339" s="239" t="str">
        <f>IFERROR(_xlfn.XLOOKUP($A339,Input_Raw!$A:$A,Input_Raw!GE:GE),"")</f>
        <v/>
      </c>
      <c r="Z339" s="239"/>
      <c r="AA339" s="239" t="str">
        <f>IFERROR(_xlfn.XLOOKUP($A339,Input_Raw!$A:$A,Input_Raw!$GF:$GF),"")</f>
        <v/>
      </c>
      <c r="AB339" s="239" t="str">
        <f>IFERROR(_xlfn.XLOOKUP($A339,Input_Raw!$A:$A,Input_Raw!GG:GG),"")</f>
        <v/>
      </c>
      <c r="AC339" s="248">
        <f>IFERROR(_xlfn.XLOOKUP($D339,'Modelling New'!$D:$D,'Modelling New'!P:P),"")</f>
        <v>6.8322580645161297</v>
      </c>
      <c r="AD339" s="239">
        <f>IFERROR(_xlfn.XLOOKUP($D339,'Modelling New'!$D:$D,'Modelling New'!$T:$T)*1000,"")</f>
        <v>1293091.4638321139</v>
      </c>
      <c r="AE339" s="249">
        <f>IFERROR(_xlfn.XLOOKUP($D339,'Modelling New'!$D:$D,'Modelling New'!$O:$O),"")</f>
        <v>0.80111186811548341</v>
      </c>
      <c r="AF339" s="249">
        <f>IFERROR(_xlfn.XLOOKUP($D339,'Modelling New'!$D:$D,'Modelling New'!W:W),"")</f>
        <v>0.22805845922964968</v>
      </c>
      <c r="AG339" s="249">
        <f>IFERROR(_xlfn.XLOOKUP($D339,'Modelling New'!$D:$D,'Modelling New'!$AE:$AE),"")</f>
        <v>0.995</v>
      </c>
      <c r="AH339" s="249">
        <f>IFERROR(_xlfn.XLOOKUP($D339,'Modelling New'!$D:$D,'Modelling New'!$AF:$AF),"")</f>
        <v>0.995</v>
      </c>
      <c r="AI339" s="240"/>
      <c r="AJ339" s="240"/>
      <c r="AK339" s="240"/>
      <c r="AL339" s="240"/>
      <c r="AM339" s="240"/>
      <c r="AN339" s="250"/>
      <c r="AO339" s="247"/>
      <c r="AP339" s="247"/>
      <c r="AQ339" s="247"/>
      <c r="AR339" s="239">
        <f>_xlfn.XLOOKUP($D339,'Modelling New'!$D:$D,'Modelling New'!$N:$N)</f>
        <v>236.25000000000003</v>
      </c>
      <c r="AS339" s="239" t="str">
        <f t="shared" si="33"/>
        <v/>
      </c>
    </row>
    <row r="340" spans="1:45">
      <c r="A340" s="238">
        <f t="shared" si="34"/>
        <v>46083</v>
      </c>
      <c r="B340" s="239">
        <f>YEAR(Daily_KPI[[#This Row],[Date]])+IF(MONTH(Daily_KPI[[#This Row],[Date]])&gt;=4,1,0)</f>
        <v>2026</v>
      </c>
      <c r="C340" s="240">
        <f>YEAR(Daily_KPI[[#This Row],[Date]])</f>
        <v>2026</v>
      </c>
      <c r="D340" s="241">
        <f>Daily_KPI[[#This Row],[Date]]-DAY(Daily_KPI[[#This Row],[Date]])+1</f>
        <v>46082</v>
      </c>
      <c r="E340" s="240">
        <f t="shared" si="30"/>
        <v>31</v>
      </c>
      <c r="F340" s="242" t="str">
        <f>IFERROR(_xlfn.XLOOKUP($A340,Input_Raw!$A:$A,Input_Raw!$GD:$GD),"")</f>
        <v/>
      </c>
      <c r="G340" s="243" t="str">
        <f>IFERROR(_xlfn.XLOOKUP($A340,Input_Raw!$A:$A,Input_Raw!EQ:EQ),"")</f>
        <v/>
      </c>
      <c r="H340" s="243" t="str">
        <f>IFERROR(_xlfn.XLOOKUP($A340,Input_Raw!$A:$A,Input_Raw!ER:ER),"")</f>
        <v/>
      </c>
      <c r="I340" s="243" t="str">
        <f>IFERROR(_xlfn.XLOOKUP($A340,Input_Raw!$A:$A,Input_Raw!EO:EO),"")</f>
        <v/>
      </c>
      <c r="J340" s="243" t="str">
        <f>IFERROR(_xlfn.XLOOKUP($A340,Input_Raw!$A:$A,Input_Raw!EP:EP),"")</f>
        <v/>
      </c>
      <c r="K340" s="243" t="str">
        <f>IFERROR(_xlfn.XLOOKUP($A340,Input_Raw!$A:$A,Input_Raw!$DR:$DR),"")</f>
        <v/>
      </c>
      <c r="L340" s="243" t="str">
        <f>IFERROR(_xlfn.XLOOKUP($A340,Input_Raw!$A:$A,Input_Raw!$DT:$DT),"")</f>
        <v/>
      </c>
      <c r="M340" s="243" t="str">
        <f>IFERROR(_xlfn.XLOOKUP($A340,Input_Raw!$A:$A,Input_Raw!$DZ:$DZ),"")</f>
        <v/>
      </c>
      <c r="N340" s="243" t="str">
        <f>IFERROR(_xlfn.XLOOKUP($A340,Input_Raw!$A:$A,Input_Raw!$EB:$EB),"")</f>
        <v/>
      </c>
      <c r="O340" s="244" t="str">
        <f>IFERROR(1-SUMIF(Plant_BD!$B:$B,$A340,Plant_BD!$AL:$AL)/($AA340+SUMIF(Plant_BD!$B:$B,$A340,Plant_BD!$AL:$AL)),"")</f>
        <v/>
      </c>
      <c r="P340" s="244"/>
      <c r="Q340" s="245"/>
      <c r="R340" s="244" t="str">
        <f>IFERROR(1-SUMIF(Grid_BD!$B:$B,$A340,Grid_BD!$W:$W)/($AA340+SUMIF(Grid_BD!$B:$B,$A340,Grid_BD!$W:$W)),"")</f>
        <v/>
      </c>
      <c r="S340" s="240"/>
      <c r="T340" s="245"/>
      <c r="U340" s="246" t="str">
        <f t="shared" si="31"/>
        <v/>
      </c>
      <c r="V340" s="246" t="str">
        <f>IFERROR(_xlfn.XLOOKUP($A340,Input_Raw!$A:$A,Input_Raw!$GL:$GL),"")</f>
        <v/>
      </c>
      <c r="W340" s="247" t="str">
        <f t="shared" si="32"/>
        <v/>
      </c>
      <c r="X340" s="239" t="str">
        <f>IFERROR(_xlfn.XLOOKUP($A340,Input_Raw!$A:$A,Input_Raw!$EN:$EN),"")</f>
        <v/>
      </c>
      <c r="Y340" s="239" t="str">
        <f>IFERROR(_xlfn.XLOOKUP($A340,Input_Raw!$A:$A,Input_Raw!GE:GE),"")</f>
        <v/>
      </c>
      <c r="Z340" s="239"/>
      <c r="AA340" s="239" t="str">
        <f>IFERROR(_xlfn.XLOOKUP($A340,Input_Raw!$A:$A,Input_Raw!$GF:$GF),"")</f>
        <v/>
      </c>
      <c r="AB340" s="239" t="str">
        <f>IFERROR(_xlfn.XLOOKUP($A340,Input_Raw!$A:$A,Input_Raw!GG:GG),"")</f>
        <v/>
      </c>
      <c r="AC340" s="248">
        <f>IFERROR(_xlfn.XLOOKUP($D340,'Modelling New'!$D:$D,'Modelling New'!P:P),"")</f>
        <v>6.8322580645161297</v>
      </c>
      <c r="AD340" s="239">
        <f>IFERROR(_xlfn.XLOOKUP($D340,'Modelling New'!$D:$D,'Modelling New'!$T:$T)*1000,"")</f>
        <v>1293091.4638321139</v>
      </c>
      <c r="AE340" s="249">
        <f>IFERROR(_xlfn.XLOOKUP($D340,'Modelling New'!$D:$D,'Modelling New'!$O:$O),"")</f>
        <v>0.80111186811548341</v>
      </c>
      <c r="AF340" s="249">
        <f>IFERROR(_xlfn.XLOOKUP($D340,'Modelling New'!$D:$D,'Modelling New'!W:W),"")</f>
        <v>0.22805845922964968</v>
      </c>
      <c r="AG340" s="249">
        <f>IFERROR(_xlfn.XLOOKUP($D340,'Modelling New'!$D:$D,'Modelling New'!$AE:$AE),"")</f>
        <v>0.995</v>
      </c>
      <c r="AH340" s="249">
        <f>IFERROR(_xlfn.XLOOKUP($D340,'Modelling New'!$D:$D,'Modelling New'!$AF:$AF),"")</f>
        <v>0.995</v>
      </c>
      <c r="AI340" s="240"/>
      <c r="AJ340" s="240"/>
      <c r="AK340" s="240"/>
      <c r="AL340" s="240"/>
      <c r="AM340" s="240"/>
      <c r="AN340" s="250"/>
      <c r="AO340" s="247"/>
      <c r="AP340" s="247"/>
      <c r="AQ340" s="247"/>
      <c r="AR340" s="239">
        <f>_xlfn.XLOOKUP($D340,'Modelling New'!$D:$D,'Modelling New'!$N:$N)</f>
        <v>236.25000000000003</v>
      </c>
      <c r="AS340" s="239" t="str">
        <f t="shared" si="33"/>
        <v/>
      </c>
    </row>
    <row r="341" spans="1:45">
      <c r="A341" s="238">
        <f t="shared" si="34"/>
        <v>46084</v>
      </c>
      <c r="B341" s="239">
        <f>YEAR(Daily_KPI[[#This Row],[Date]])+IF(MONTH(Daily_KPI[[#This Row],[Date]])&gt;=4,1,0)</f>
        <v>2026</v>
      </c>
      <c r="C341" s="240">
        <f>YEAR(Daily_KPI[[#This Row],[Date]])</f>
        <v>2026</v>
      </c>
      <c r="D341" s="241">
        <f>Daily_KPI[[#This Row],[Date]]-DAY(Daily_KPI[[#This Row],[Date]])+1</f>
        <v>46082</v>
      </c>
      <c r="E341" s="240">
        <f t="shared" si="30"/>
        <v>31</v>
      </c>
      <c r="F341" s="242" t="str">
        <f>IFERROR(_xlfn.XLOOKUP($A341,Input_Raw!$A:$A,Input_Raw!$GD:$GD),"")</f>
        <v/>
      </c>
      <c r="G341" s="243" t="str">
        <f>IFERROR(_xlfn.XLOOKUP($A341,Input_Raw!$A:$A,Input_Raw!EQ:EQ),"")</f>
        <v/>
      </c>
      <c r="H341" s="243" t="str">
        <f>IFERROR(_xlfn.XLOOKUP($A341,Input_Raw!$A:$A,Input_Raw!ER:ER),"")</f>
        <v/>
      </c>
      <c r="I341" s="243" t="str">
        <f>IFERROR(_xlfn.XLOOKUP($A341,Input_Raw!$A:$A,Input_Raw!EO:EO),"")</f>
        <v/>
      </c>
      <c r="J341" s="243" t="str">
        <f>IFERROR(_xlfn.XLOOKUP($A341,Input_Raw!$A:$A,Input_Raw!EP:EP),"")</f>
        <v/>
      </c>
      <c r="K341" s="243" t="str">
        <f>IFERROR(_xlfn.XLOOKUP($A341,Input_Raw!$A:$A,Input_Raw!$DR:$DR),"")</f>
        <v/>
      </c>
      <c r="L341" s="243" t="str">
        <f>IFERROR(_xlfn.XLOOKUP($A341,Input_Raw!$A:$A,Input_Raw!$DT:$DT),"")</f>
        <v/>
      </c>
      <c r="M341" s="243" t="str">
        <f>IFERROR(_xlfn.XLOOKUP($A341,Input_Raw!$A:$A,Input_Raw!$DZ:$DZ),"")</f>
        <v/>
      </c>
      <c r="N341" s="243" t="str">
        <f>IFERROR(_xlfn.XLOOKUP($A341,Input_Raw!$A:$A,Input_Raw!$EB:$EB),"")</f>
        <v/>
      </c>
      <c r="O341" s="244" t="str">
        <f>IFERROR(1-SUMIF(Plant_BD!$B:$B,$A341,Plant_BD!$AL:$AL)/($AA341+SUMIF(Plant_BD!$B:$B,$A341,Plant_BD!$AL:$AL)),"")</f>
        <v/>
      </c>
      <c r="P341" s="244"/>
      <c r="Q341" s="245"/>
      <c r="R341" s="244" t="str">
        <f>IFERROR(1-SUMIF(Grid_BD!$B:$B,$A341,Grid_BD!$W:$W)/($AA341+SUMIF(Grid_BD!$B:$B,$A341,Grid_BD!$W:$W)),"")</f>
        <v/>
      </c>
      <c r="S341" s="240"/>
      <c r="T341" s="245"/>
      <c r="U341" s="246" t="str">
        <f t="shared" si="31"/>
        <v/>
      </c>
      <c r="V341" s="246" t="str">
        <f>IFERROR(_xlfn.XLOOKUP($A341,Input_Raw!$A:$A,Input_Raw!$GL:$GL),"")</f>
        <v/>
      </c>
      <c r="W341" s="247" t="str">
        <f t="shared" si="32"/>
        <v/>
      </c>
      <c r="X341" s="239" t="str">
        <f>IFERROR(_xlfn.XLOOKUP($A341,Input_Raw!$A:$A,Input_Raw!$EN:$EN),"")</f>
        <v/>
      </c>
      <c r="Y341" s="239" t="str">
        <f>IFERROR(_xlfn.XLOOKUP($A341,Input_Raw!$A:$A,Input_Raw!GE:GE),"")</f>
        <v/>
      </c>
      <c r="Z341" s="239"/>
      <c r="AA341" s="239" t="str">
        <f>IFERROR(_xlfn.XLOOKUP($A341,Input_Raw!$A:$A,Input_Raw!$GF:$GF),"")</f>
        <v/>
      </c>
      <c r="AB341" s="239" t="str">
        <f>IFERROR(_xlfn.XLOOKUP($A341,Input_Raw!$A:$A,Input_Raw!GG:GG),"")</f>
        <v/>
      </c>
      <c r="AC341" s="248">
        <f>IFERROR(_xlfn.XLOOKUP($D341,'Modelling New'!$D:$D,'Modelling New'!P:P),"")</f>
        <v>6.8322580645161297</v>
      </c>
      <c r="AD341" s="239">
        <f>IFERROR(_xlfn.XLOOKUP($D341,'Modelling New'!$D:$D,'Modelling New'!$T:$T)*1000,"")</f>
        <v>1293091.4638321139</v>
      </c>
      <c r="AE341" s="249">
        <f>IFERROR(_xlfn.XLOOKUP($D341,'Modelling New'!$D:$D,'Modelling New'!$O:$O),"")</f>
        <v>0.80111186811548341</v>
      </c>
      <c r="AF341" s="249">
        <f>IFERROR(_xlfn.XLOOKUP($D341,'Modelling New'!$D:$D,'Modelling New'!W:W),"")</f>
        <v>0.22805845922964968</v>
      </c>
      <c r="AG341" s="249">
        <f>IFERROR(_xlfn.XLOOKUP($D341,'Modelling New'!$D:$D,'Modelling New'!$AE:$AE),"")</f>
        <v>0.995</v>
      </c>
      <c r="AH341" s="249">
        <f>IFERROR(_xlfn.XLOOKUP($D341,'Modelling New'!$D:$D,'Modelling New'!$AF:$AF),"")</f>
        <v>0.995</v>
      </c>
      <c r="AI341" s="240"/>
      <c r="AJ341" s="240"/>
      <c r="AK341" s="240"/>
      <c r="AL341" s="240"/>
      <c r="AM341" s="240"/>
      <c r="AN341" s="250"/>
      <c r="AO341" s="247"/>
      <c r="AP341" s="247"/>
      <c r="AQ341" s="247"/>
      <c r="AR341" s="239">
        <f>_xlfn.XLOOKUP($D341,'Modelling New'!$D:$D,'Modelling New'!$N:$N)</f>
        <v>236.25000000000003</v>
      </c>
      <c r="AS341" s="239" t="str">
        <f t="shared" si="33"/>
        <v/>
      </c>
    </row>
    <row r="342" spans="1:45">
      <c r="A342" s="238">
        <f t="shared" si="34"/>
        <v>46085</v>
      </c>
      <c r="B342" s="239">
        <f>YEAR(Daily_KPI[[#This Row],[Date]])+IF(MONTH(Daily_KPI[[#This Row],[Date]])&gt;=4,1,0)</f>
        <v>2026</v>
      </c>
      <c r="C342" s="240">
        <f>YEAR(Daily_KPI[[#This Row],[Date]])</f>
        <v>2026</v>
      </c>
      <c r="D342" s="241">
        <f>Daily_KPI[[#This Row],[Date]]-DAY(Daily_KPI[[#This Row],[Date]])+1</f>
        <v>46082</v>
      </c>
      <c r="E342" s="240">
        <f t="shared" si="30"/>
        <v>31</v>
      </c>
      <c r="F342" s="242" t="str">
        <f>IFERROR(_xlfn.XLOOKUP($A342,Input_Raw!$A:$A,Input_Raw!$GD:$GD),"")</f>
        <v/>
      </c>
      <c r="G342" s="243" t="str">
        <f>IFERROR(_xlfn.XLOOKUP($A342,Input_Raw!$A:$A,Input_Raw!EQ:EQ),"")</f>
        <v/>
      </c>
      <c r="H342" s="243" t="str">
        <f>IFERROR(_xlfn.XLOOKUP($A342,Input_Raw!$A:$A,Input_Raw!ER:ER),"")</f>
        <v/>
      </c>
      <c r="I342" s="243" t="str">
        <f>IFERROR(_xlfn.XLOOKUP($A342,Input_Raw!$A:$A,Input_Raw!EO:EO),"")</f>
        <v/>
      </c>
      <c r="J342" s="243" t="str">
        <f>IFERROR(_xlfn.XLOOKUP($A342,Input_Raw!$A:$A,Input_Raw!EP:EP),"")</f>
        <v/>
      </c>
      <c r="K342" s="243" t="str">
        <f>IFERROR(_xlfn.XLOOKUP($A342,Input_Raw!$A:$A,Input_Raw!$DR:$DR),"")</f>
        <v/>
      </c>
      <c r="L342" s="243" t="str">
        <f>IFERROR(_xlfn.XLOOKUP($A342,Input_Raw!$A:$A,Input_Raw!$DT:$DT),"")</f>
        <v/>
      </c>
      <c r="M342" s="243" t="str">
        <f>IFERROR(_xlfn.XLOOKUP($A342,Input_Raw!$A:$A,Input_Raw!$DZ:$DZ),"")</f>
        <v/>
      </c>
      <c r="N342" s="243" t="str">
        <f>IFERROR(_xlfn.XLOOKUP($A342,Input_Raw!$A:$A,Input_Raw!$EB:$EB),"")</f>
        <v/>
      </c>
      <c r="O342" s="244" t="str">
        <f>IFERROR(1-SUMIF(Plant_BD!$B:$B,$A342,Plant_BD!$AL:$AL)/($AA342+SUMIF(Plant_BD!$B:$B,$A342,Plant_BD!$AL:$AL)),"")</f>
        <v/>
      </c>
      <c r="P342" s="244"/>
      <c r="Q342" s="245"/>
      <c r="R342" s="244" t="str">
        <f>IFERROR(1-SUMIF(Grid_BD!$B:$B,$A342,Grid_BD!$W:$W)/($AA342+SUMIF(Grid_BD!$B:$B,$A342,Grid_BD!$W:$W)),"")</f>
        <v/>
      </c>
      <c r="S342" s="240"/>
      <c r="T342" s="245"/>
      <c r="U342" s="246" t="str">
        <f t="shared" si="31"/>
        <v/>
      </c>
      <c r="V342" s="246" t="str">
        <f>IFERROR(_xlfn.XLOOKUP($A342,Input_Raw!$A:$A,Input_Raw!$GL:$GL),"")</f>
        <v/>
      </c>
      <c r="W342" s="247" t="str">
        <f t="shared" si="32"/>
        <v/>
      </c>
      <c r="X342" s="239" t="str">
        <f>IFERROR(_xlfn.XLOOKUP($A342,Input_Raw!$A:$A,Input_Raw!$EN:$EN),"")</f>
        <v/>
      </c>
      <c r="Y342" s="239" t="str">
        <f>IFERROR(_xlfn.XLOOKUP($A342,Input_Raw!$A:$A,Input_Raw!GE:GE),"")</f>
        <v/>
      </c>
      <c r="Z342" s="239"/>
      <c r="AA342" s="239" t="str">
        <f>IFERROR(_xlfn.XLOOKUP($A342,Input_Raw!$A:$A,Input_Raw!$GF:$GF),"")</f>
        <v/>
      </c>
      <c r="AB342" s="239" t="str">
        <f>IFERROR(_xlfn.XLOOKUP($A342,Input_Raw!$A:$A,Input_Raw!GG:GG),"")</f>
        <v/>
      </c>
      <c r="AC342" s="248">
        <f>IFERROR(_xlfn.XLOOKUP($D342,'Modelling New'!$D:$D,'Modelling New'!P:P),"")</f>
        <v>6.8322580645161297</v>
      </c>
      <c r="AD342" s="239">
        <f>IFERROR(_xlfn.XLOOKUP($D342,'Modelling New'!$D:$D,'Modelling New'!$T:$T)*1000,"")</f>
        <v>1293091.4638321139</v>
      </c>
      <c r="AE342" s="249">
        <f>IFERROR(_xlfn.XLOOKUP($D342,'Modelling New'!$D:$D,'Modelling New'!$O:$O),"")</f>
        <v>0.80111186811548341</v>
      </c>
      <c r="AF342" s="249">
        <f>IFERROR(_xlfn.XLOOKUP($D342,'Modelling New'!$D:$D,'Modelling New'!W:W),"")</f>
        <v>0.22805845922964968</v>
      </c>
      <c r="AG342" s="249">
        <f>IFERROR(_xlfn.XLOOKUP($D342,'Modelling New'!$D:$D,'Modelling New'!$AE:$AE),"")</f>
        <v>0.995</v>
      </c>
      <c r="AH342" s="249">
        <f>IFERROR(_xlfn.XLOOKUP($D342,'Modelling New'!$D:$D,'Modelling New'!$AF:$AF),"")</f>
        <v>0.995</v>
      </c>
      <c r="AI342" s="240"/>
      <c r="AJ342" s="240"/>
      <c r="AK342" s="240"/>
      <c r="AL342" s="240"/>
      <c r="AM342" s="240"/>
      <c r="AN342" s="250"/>
      <c r="AO342" s="247"/>
      <c r="AP342" s="247"/>
      <c r="AQ342" s="247"/>
      <c r="AR342" s="239">
        <f>_xlfn.XLOOKUP($D342,'Modelling New'!$D:$D,'Modelling New'!$N:$N)</f>
        <v>236.25000000000003</v>
      </c>
      <c r="AS342" s="239" t="str">
        <f t="shared" si="33"/>
        <v/>
      </c>
    </row>
    <row r="343" spans="1:45">
      <c r="A343" s="238">
        <f t="shared" si="34"/>
        <v>46086</v>
      </c>
      <c r="B343" s="239">
        <f>YEAR(Daily_KPI[[#This Row],[Date]])+IF(MONTH(Daily_KPI[[#This Row],[Date]])&gt;=4,1,0)</f>
        <v>2026</v>
      </c>
      <c r="C343" s="240">
        <f>YEAR(Daily_KPI[[#This Row],[Date]])</f>
        <v>2026</v>
      </c>
      <c r="D343" s="241">
        <f>Daily_KPI[[#This Row],[Date]]-DAY(Daily_KPI[[#This Row],[Date]])+1</f>
        <v>46082</v>
      </c>
      <c r="E343" s="240">
        <f t="shared" si="30"/>
        <v>31</v>
      </c>
      <c r="F343" s="242" t="str">
        <f>IFERROR(_xlfn.XLOOKUP($A343,Input_Raw!$A:$A,Input_Raw!$GD:$GD),"")</f>
        <v/>
      </c>
      <c r="G343" s="243" t="str">
        <f>IFERROR(_xlfn.XLOOKUP($A343,Input_Raw!$A:$A,Input_Raw!EQ:EQ),"")</f>
        <v/>
      </c>
      <c r="H343" s="243" t="str">
        <f>IFERROR(_xlfn.XLOOKUP($A343,Input_Raw!$A:$A,Input_Raw!ER:ER),"")</f>
        <v/>
      </c>
      <c r="I343" s="243" t="str">
        <f>IFERROR(_xlfn.XLOOKUP($A343,Input_Raw!$A:$A,Input_Raw!EO:EO),"")</f>
        <v/>
      </c>
      <c r="J343" s="243" t="str">
        <f>IFERROR(_xlfn.XLOOKUP($A343,Input_Raw!$A:$A,Input_Raw!EP:EP),"")</f>
        <v/>
      </c>
      <c r="K343" s="243" t="str">
        <f>IFERROR(_xlfn.XLOOKUP($A343,Input_Raw!$A:$A,Input_Raw!$DR:$DR),"")</f>
        <v/>
      </c>
      <c r="L343" s="243" t="str">
        <f>IFERROR(_xlfn.XLOOKUP($A343,Input_Raw!$A:$A,Input_Raw!$DT:$DT),"")</f>
        <v/>
      </c>
      <c r="M343" s="243" t="str">
        <f>IFERROR(_xlfn.XLOOKUP($A343,Input_Raw!$A:$A,Input_Raw!$DZ:$DZ),"")</f>
        <v/>
      </c>
      <c r="N343" s="243" t="str">
        <f>IFERROR(_xlfn.XLOOKUP($A343,Input_Raw!$A:$A,Input_Raw!$EB:$EB),"")</f>
        <v/>
      </c>
      <c r="O343" s="244" t="str">
        <f>IFERROR(1-SUMIF(Plant_BD!$B:$B,$A343,Plant_BD!$AL:$AL)/($AA343+SUMIF(Plant_BD!$B:$B,$A343,Plant_BD!$AL:$AL)),"")</f>
        <v/>
      </c>
      <c r="P343" s="244"/>
      <c r="Q343" s="245"/>
      <c r="R343" s="244" t="str">
        <f>IFERROR(1-SUMIF(Grid_BD!$B:$B,$A343,Grid_BD!$W:$W)/($AA343+SUMIF(Grid_BD!$B:$B,$A343,Grid_BD!$W:$W)),"")</f>
        <v/>
      </c>
      <c r="S343" s="240"/>
      <c r="T343" s="245"/>
      <c r="U343" s="246" t="str">
        <f t="shared" si="31"/>
        <v/>
      </c>
      <c r="V343" s="246" t="str">
        <f>IFERROR(_xlfn.XLOOKUP($A343,Input_Raw!$A:$A,Input_Raw!$GL:$GL),"")</f>
        <v/>
      </c>
      <c r="W343" s="247" t="str">
        <f t="shared" si="32"/>
        <v/>
      </c>
      <c r="X343" s="239" t="str">
        <f>IFERROR(_xlfn.XLOOKUP($A343,Input_Raw!$A:$A,Input_Raw!$EN:$EN),"")</f>
        <v/>
      </c>
      <c r="Y343" s="239" t="str">
        <f>IFERROR(_xlfn.XLOOKUP($A343,Input_Raw!$A:$A,Input_Raw!GE:GE),"")</f>
        <v/>
      </c>
      <c r="Z343" s="239"/>
      <c r="AA343" s="239" t="str">
        <f>IFERROR(_xlfn.XLOOKUP($A343,Input_Raw!$A:$A,Input_Raw!$GF:$GF),"")</f>
        <v/>
      </c>
      <c r="AB343" s="239" t="str">
        <f>IFERROR(_xlfn.XLOOKUP($A343,Input_Raw!$A:$A,Input_Raw!GG:GG),"")</f>
        <v/>
      </c>
      <c r="AC343" s="248">
        <f>IFERROR(_xlfn.XLOOKUP($D343,'Modelling New'!$D:$D,'Modelling New'!P:P),"")</f>
        <v>6.8322580645161297</v>
      </c>
      <c r="AD343" s="239">
        <f>IFERROR(_xlfn.XLOOKUP($D343,'Modelling New'!$D:$D,'Modelling New'!$T:$T)*1000,"")</f>
        <v>1293091.4638321139</v>
      </c>
      <c r="AE343" s="249">
        <f>IFERROR(_xlfn.XLOOKUP($D343,'Modelling New'!$D:$D,'Modelling New'!$O:$O),"")</f>
        <v>0.80111186811548341</v>
      </c>
      <c r="AF343" s="249">
        <f>IFERROR(_xlfn.XLOOKUP($D343,'Modelling New'!$D:$D,'Modelling New'!W:W),"")</f>
        <v>0.22805845922964968</v>
      </c>
      <c r="AG343" s="249">
        <f>IFERROR(_xlfn.XLOOKUP($D343,'Modelling New'!$D:$D,'Modelling New'!$AE:$AE),"")</f>
        <v>0.995</v>
      </c>
      <c r="AH343" s="249">
        <f>IFERROR(_xlfn.XLOOKUP($D343,'Modelling New'!$D:$D,'Modelling New'!$AF:$AF),"")</f>
        <v>0.995</v>
      </c>
      <c r="AI343" s="240"/>
      <c r="AJ343" s="240"/>
      <c r="AK343" s="240"/>
      <c r="AL343" s="240"/>
      <c r="AM343" s="240"/>
      <c r="AN343" s="250"/>
      <c r="AO343" s="247"/>
      <c r="AP343" s="247"/>
      <c r="AQ343" s="247"/>
      <c r="AR343" s="239">
        <f>_xlfn.XLOOKUP($D343,'Modelling New'!$D:$D,'Modelling New'!$N:$N)</f>
        <v>236.25000000000003</v>
      </c>
      <c r="AS343" s="239" t="str">
        <f t="shared" si="33"/>
        <v/>
      </c>
    </row>
    <row r="344" spans="1:45">
      <c r="A344" s="238">
        <f t="shared" si="34"/>
        <v>46087</v>
      </c>
      <c r="B344" s="239">
        <f>YEAR(Daily_KPI[[#This Row],[Date]])+IF(MONTH(Daily_KPI[[#This Row],[Date]])&gt;=4,1,0)</f>
        <v>2026</v>
      </c>
      <c r="C344" s="240">
        <f>YEAR(Daily_KPI[[#This Row],[Date]])</f>
        <v>2026</v>
      </c>
      <c r="D344" s="241">
        <f>Daily_KPI[[#This Row],[Date]]-DAY(Daily_KPI[[#This Row],[Date]])+1</f>
        <v>46082</v>
      </c>
      <c r="E344" s="240">
        <f t="shared" si="30"/>
        <v>31</v>
      </c>
      <c r="F344" s="242" t="str">
        <f>IFERROR(_xlfn.XLOOKUP($A344,Input_Raw!$A:$A,Input_Raw!$GD:$GD),"")</f>
        <v/>
      </c>
      <c r="G344" s="243" t="str">
        <f>IFERROR(_xlfn.XLOOKUP($A344,Input_Raw!$A:$A,Input_Raw!EQ:EQ),"")</f>
        <v/>
      </c>
      <c r="H344" s="243" t="str">
        <f>IFERROR(_xlfn.XLOOKUP($A344,Input_Raw!$A:$A,Input_Raw!ER:ER),"")</f>
        <v/>
      </c>
      <c r="I344" s="243" t="str">
        <f>IFERROR(_xlfn.XLOOKUP($A344,Input_Raw!$A:$A,Input_Raw!EO:EO),"")</f>
        <v/>
      </c>
      <c r="J344" s="243" t="str">
        <f>IFERROR(_xlfn.XLOOKUP($A344,Input_Raw!$A:$A,Input_Raw!EP:EP),"")</f>
        <v/>
      </c>
      <c r="K344" s="243" t="str">
        <f>IFERROR(_xlfn.XLOOKUP($A344,Input_Raw!$A:$A,Input_Raw!$DR:$DR),"")</f>
        <v/>
      </c>
      <c r="L344" s="243" t="str">
        <f>IFERROR(_xlfn.XLOOKUP($A344,Input_Raw!$A:$A,Input_Raw!$DT:$DT),"")</f>
        <v/>
      </c>
      <c r="M344" s="243" t="str">
        <f>IFERROR(_xlfn.XLOOKUP($A344,Input_Raw!$A:$A,Input_Raw!$DZ:$DZ),"")</f>
        <v/>
      </c>
      <c r="N344" s="243" t="str">
        <f>IFERROR(_xlfn.XLOOKUP($A344,Input_Raw!$A:$A,Input_Raw!$EB:$EB),"")</f>
        <v/>
      </c>
      <c r="O344" s="244" t="str">
        <f>IFERROR(1-SUMIF(Plant_BD!$B:$B,$A344,Plant_BD!$AL:$AL)/($AA344+SUMIF(Plant_BD!$B:$B,$A344,Plant_BD!$AL:$AL)),"")</f>
        <v/>
      </c>
      <c r="P344" s="244"/>
      <c r="Q344" s="245"/>
      <c r="R344" s="244" t="str">
        <f>IFERROR(1-SUMIF(Grid_BD!$B:$B,$A344,Grid_BD!$W:$W)/($AA344+SUMIF(Grid_BD!$B:$B,$A344,Grid_BD!$W:$W)),"")</f>
        <v/>
      </c>
      <c r="S344" s="240"/>
      <c r="T344" s="245"/>
      <c r="U344" s="246" t="str">
        <f t="shared" si="31"/>
        <v/>
      </c>
      <c r="V344" s="246" t="str">
        <f>IFERROR(_xlfn.XLOOKUP($A344,Input_Raw!$A:$A,Input_Raw!$GL:$GL),"")</f>
        <v/>
      </c>
      <c r="W344" s="247" t="str">
        <f t="shared" si="32"/>
        <v/>
      </c>
      <c r="X344" s="239" t="str">
        <f>IFERROR(_xlfn.XLOOKUP($A344,Input_Raw!$A:$A,Input_Raw!$EN:$EN),"")</f>
        <v/>
      </c>
      <c r="Y344" s="239" t="str">
        <f>IFERROR(_xlfn.XLOOKUP($A344,Input_Raw!$A:$A,Input_Raw!GE:GE),"")</f>
        <v/>
      </c>
      <c r="Z344" s="239"/>
      <c r="AA344" s="239" t="str">
        <f>IFERROR(_xlfn.XLOOKUP($A344,Input_Raw!$A:$A,Input_Raw!$GF:$GF),"")</f>
        <v/>
      </c>
      <c r="AB344" s="239" t="str">
        <f>IFERROR(_xlfn.XLOOKUP($A344,Input_Raw!$A:$A,Input_Raw!GG:GG),"")</f>
        <v/>
      </c>
      <c r="AC344" s="248">
        <f>IFERROR(_xlfn.XLOOKUP($D344,'Modelling New'!$D:$D,'Modelling New'!P:P),"")</f>
        <v>6.8322580645161297</v>
      </c>
      <c r="AD344" s="239">
        <f>IFERROR(_xlfn.XLOOKUP($D344,'Modelling New'!$D:$D,'Modelling New'!$T:$T)*1000,"")</f>
        <v>1293091.4638321139</v>
      </c>
      <c r="AE344" s="249">
        <f>IFERROR(_xlfn.XLOOKUP($D344,'Modelling New'!$D:$D,'Modelling New'!$O:$O),"")</f>
        <v>0.80111186811548341</v>
      </c>
      <c r="AF344" s="249">
        <f>IFERROR(_xlfn.XLOOKUP($D344,'Modelling New'!$D:$D,'Modelling New'!W:W),"")</f>
        <v>0.22805845922964968</v>
      </c>
      <c r="AG344" s="249">
        <f>IFERROR(_xlfn.XLOOKUP($D344,'Modelling New'!$D:$D,'Modelling New'!$AE:$AE),"")</f>
        <v>0.995</v>
      </c>
      <c r="AH344" s="249">
        <f>IFERROR(_xlfn.XLOOKUP($D344,'Modelling New'!$D:$D,'Modelling New'!$AF:$AF),"")</f>
        <v>0.995</v>
      </c>
      <c r="AI344" s="240"/>
      <c r="AJ344" s="240"/>
      <c r="AK344" s="240"/>
      <c r="AL344" s="240"/>
      <c r="AM344" s="240"/>
      <c r="AN344" s="250"/>
      <c r="AO344" s="247"/>
      <c r="AP344" s="247"/>
      <c r="AQ344" s="247"/>
      <c r="AR344" s="239">
        <f>_xlfn.XLOOKUP($D344,'Modelling New'!$D:$D,'Modelling New'!$N:$N)</f>
        <v>236.25000000000003</v>
      </c>
      <c r="AS344" s="239" t="str">
        <f t="shared" si="33"/>
        <v/>
      </c>
    </row>
    <row r="345" spans="1:45">
      <c r="A345" s="238">
        <f t="shared" si="34"/>
        <v>46088</v>
      </c>
      <c r="B345" s="239">
        <f>YEAR(Daily_KPI[[#This Row],[Date]])+IF(MONTH(Daily_KPI[[#This Row],[Date]])&gt;=4,1,0)</f>
        <v>2026</v>
      </c>
      <c r="C345" s="240">
        <f>YEAR(Daily_KPI[[#This Row],[Date]])</f>
        <v>2026</v>
      </c>
      <c r="D345" s="241">
        <f>Daily_KPI[[#This Row],[Date]]-DAY(Daily_KPI[[#This Row],[Date]])+1</f>
        <v>46082</v>
      </c>
      <c r="E345" s="240">
        <f t="shared" si="30"/>
        <v>31</v>
      </c>
      <c r="F345" s="242" t="str">
        <f>IFERROR(_xlfn.XLOOKUP($A345,Input_Raw!$A:$A,Input_Raw!$GD:$GD),"")</f>
        <v/>
      </c>
      <c r="G345" s="243" t="str">
        <f>IFERROR(_xlfn.XLOOKUP($A345,Input_Raw!$A:$A,Input_Raw!EQ:EQ),"")</f>
        <v/>
      </c>
      <c r="H345" s="243" t="str">
        <f>IFERROR(_xlfn.XLOOKUP($A345,Input_Raw!$A:$A,Input_Raw!ER:ER),"")</f>
        <v/>
      </c>
      <c r="I345" s="243" t="str">
        <f>IFERROR(_xlfn.XLOOKUP($A345,Input_Raw!$A:$A,Input_Raw!EO:EO),"")</f>
        <v/>
      </c>
      <c r="J345" s="243" t="str">
        <f>IFERROR(_xlfn.XLOOKUP($A345,Input_Raw!$A:$A,Input_Raw!EP:EP),"")</f>
        <v/>
      </c>
      <c r="K345" s="243" t="str">
        <f>IFERROR(_xlfn.XLOOKUP($A345,Input_Raw!$A:$A,Input_Raw!$DR:$DR),"")</f>
        <v/>
      </c>
      <c r="L345" s="243" t="str">
        <f>IFERROR(_xlfn.XLOOKUP($A345,Input_Raw!$A:$A,Input_Raw!$DT:$DT),"")</f>
        <v/>
      </c>
      <c r="M345" s="243" t="str">
        <f>IFERROR(_xlfn.XLOOKUP($A345,Input_Raw!$A:$A,Input_Raw!$DZ:$DZ),"")</f>
        <v/>
      </c>
      <c r="N345" s="243" t="str">
        <f>IFERROR(_xlfn.XLOOKUP($A345,Input_Raw!$A:$A,Input_Raw!$EB:$EB),"")</f>
        <v/>
      </c>
      <c r="O345" s="244" t="str">
        <f>IFERROR(1-SUMIF(Plant_BD!$B:$B,$A345,Plant_BD!$AL:$AL)/($AA345+SUMIF(Plant_BD!$B:$B,$A345,Plant_BD!$AL:$AL)),"")</f>
        <v/>
      </c>
      <c r="P345" s="244"/>
      <c r="Q345" s="245"/>
      <c r="R345" s="244" t="str">
        <f>IFERROR(1-SUMIF(Grid_BD!$B:$B,$A345,Grid_BD!$W:$W)/($AA345+SUMIF(Grid_BD!$B:$B,$A345,Grid_BD!$W:$W)),"")</f>
        <v/>
      </c>
      <c r="S345" s="240"/>
      <c r="T345" s="245"/>
      <c r="U345" s="246" t="str">
        <f t="shared" si="31"/>
        <v/>
      </c>
      <c r="V345" s="246" t="str">
        <f>IFERROR(_xlfn.XLOOKUP($A345,Input_Raw!$A:$A,Input_Raw!$GL:$GL),"")</f>
        <v/>
      </c>
      <c r="W345" s="247" t="str">
        <f t="shared" si="32"/>
        <v/>
      </c>
      <c r="X345" s="239" t="str">
        <f>IFERROR(_xlfn.XLOOKUP($A345,Input_Raw!$A:$A,Input_Raw!$EN:$EN),"")</f>
        <v/>
      </c>
      <c r="Y345" s="239" t="str">
        <f>IFERROR(_xlfn.XLOOKUP($A345,Input_Raw!$A:$A,Input_Raw!GE:GE),"")</f>
        <v/>
      </c>
      <c r="Z345" s="239"/>
      <c r="AA345" s="239" t="str">
        <f>IFERROR(_xlfn.XLOOKUP($A345,Input_Raw!$A:$A,Input_Raw!$GF:$GF),"")</f>
        <v/>
      </c>
      <c r="AB345" s="239" t="str">
        <f>IFERROR(_xlfn.XLOOKUP($A345,Input_Raw!$A:$A,Input_Raw!GG:GG),"")</f>
        <v/>
      </c>
      <c r="AC345" s="248">
        <f>IFERROR(_xlfn.XLOOKUP($D345,'Modelling New'!$D:$D,'Modelling New'!P:P),"")</f>
        <v>6.8322580645161297</v>
      </c>
      <c r="AD345" s="239">
        <f>IFERROR(_xlfn.XLOOKUP($D345,'Modelling New'!$D:$D,'Modelling New'!$T:$T)*1000,"")</f>
        <v>1293091.4638321139</v>
      </c>
      <c r="AE345" s="249">
        <f>IFERROR(_xlfn.XLOOKUP($D345,'Modelling New'!$D:$D,'Modelling New'!$O:$O),"")</f>
        <v>0.80111186811548341</v>
      </c>
      <c r="AF345" s="249">
        <f>IFERROR(_xlfn.XLOOKUP($D345,'Modelling New'!$D:$D,'Modelling New'!W:W),"")</f>
        <v>0.22805845922964968</v>
      </c>
      <c r="AG345" s="249">
        <f>IFERROR(_xlfn.XLOOKUP($D345,'Modelling New'!$D:$D,'Modelling New'!$AE:$AE),"")</f>
        <v>0.995</v>
      </c>
      <c r="AH345" s="249">
        <f>IFERROR(_xlfn.XLOOKUP($D345,'Modelling New'!$D:$D,'Modelling New'!$AF:$AF),"")</f>
        <v>0.995</v>
      </c>
      <c r="AI345" s="240"/>
      <c r="AJ345" s="240"/>
      <c r="AK345" s="240"/>
      <c r="AL345" s="240"/>
      <c r="AM345" s="240"/>
      <c r="AN345" s="250"/>
      <c r="AO345" s="247"/>
      <c r="AP345" s="247"/>
      <c r="AQ345" s="247"/>
      <c r="AR345" s="239">
        <f>_xlfn.XLOOKUP($D345,'Modelling New'!$D:$D,'Modelling New'!$N:$N)</f>
        <v>236.25000000000003</v>
      </c>
      <c r="AS345" s="239" t="str">
        <f t="shared" si="33"/>
        <v/>
      </c>
    </row>
    <row r="346" spans="1:45">
      <c r="A346" s="238">
        <f t="shared" si="34"/>
        <v>46089</v>
      </c>
      <c r="B346" s="239">
        <f>YEAR(Daily_KPI[[#This Row],[Date]])+IF(MONTH(Daily_KPI[[#This Row],[Date]])&gt;=4,1,0)</f>
        <v>2026</v>
      </c>
      <c r="C346" s="240">
        <f>YEAR(Daily_KPI[[#This Row],[Date]])</f>
        <v>2026</v>
      </c>
      <c r="D346" s="241">
        <f>Daily_KPI[[#This Row],[Date]]-DAY(Daily_KPI[[#This Row],[Date]])+1</f>
        <v>46082</v>
      </c>
      <c r="E346" s="240">
        <f t="shared" si="30"/>
        <v>31</v>
      </c>
      <c r="F346" s="242" t="str">
        <f>IFERROR(_xlfn.XLOOKUP($A346,Input_Raw!$A:$A,Input_Raw!$GD:$GD),"")</f>
        <v/>
      </c>
      <c r="G346" s="243" t="str">
        <f>IFERROR(_xlfn.XLOOKUP($A346,Input_Raw!$A:$A,Input_Raw!EQ:EQ),"")</f>
        <v/>
      </c>
      <c r="H346" s="243" t="str">
        <f>IFERROR(_xlfn.XLOOKUP($A346,Input_Raw!$A:$A,Input_Raw!ER:ER),"")</f>
        <v/>
      </c>
      <c r="I346" s="243" t="str">
        <f>IFERROR(_xlfn.XLOOKUP($A346,Input_Raw!$A:$A,Input_Raw!EO:EO),"")</f>
        <v/>
      </c>
      <c r="J346" s="243" t="str">
        <f>IFERROR(_xlfn.XLOOKUP($A346,Input_Raw!$A:$A,Input_Raw!EP:EP),"")</f>
        <v/>
      </c>
      <c r="K346" s="243" t="str">
        <f>IFERROR(_xlfn.XLOOKUP($A346,Input_Raw!$A:$A,Input_Raw!$DR:$DR),"")</f>
        <v/>
      </c>
      <c r="L346" s="243" t="str">
        <f>IFERROR(_xlfn.XLOOKUP($A346,Input_Raw!$A:$A,Input_Raw!$DT:$DT),"")</f>
        <v/>
      </c>
      <c r="M346" s="243" t="str">
        <f>IFERROR(_xlfn.XLOOKUP($A346,Input_Raw!$A:$A,Input_Raw!$DZ:$DZ),"")</f>
        <v/>
      </c>
      <c r="N346" s="243" t="str">
        <f>IFERROR(_xlfn.XLOOKUP($A346,Input_Raw!$A:$A,Input_Raw!$EB:$EB),"")</f>
        <v/>
      </c>
      <c r="O346" s="244" t="str">
        <f>IFERROR(1-SUMIF(Plant_BD!$B:$B,$A346,Plant_BD!$AL:$AL)/($AA346+SUMIF(Plant_BD!$B:$B,$A346,Plant_BD!$AL:$AL)),"")</f>
        <v/>
      </c>
      <c r="P346" s="244"/>
      <c r="Q346" s="245"/>
      <c r="R346" s="244" t="str">
        <f>IFERROR(1-SUMIF(Grid_BD!$B:$B,$A346,Grid_BD!$W:$W)/($AA346+SUMIF(Grid_BD!$B:$B,$A346,Grid_BD!$W:$W)),"")</f>
        <v/>
      </c>
      <c r="S346" s="240"/>
      <c r="T346" s="245"/>
      <c r="U346" s="246" t="str">
        <f t="shared" si="31"/>
        <v/>
      </c>
      <c r="V346" s="246" t="str">
        <f>IFERROR(_xlfn.XLOOKUP($A346,Input_Raw!$A:$A,Input_Raw!$GL:$GL),"")</f>
        <v/>
      </c>
      <c r="W346" s="247" t="str">
        <f t="shared" si="32"/>
        <v/>
      </c>
      <c r="X346" s="239" t="str">
        <f>IFERROR(_xlfn.XLOOKUP($A346,Input_Raw!$A:$A,Input_Raw!$EN:$EN),"")</f>
        <v/>
      </c>
      <c r="Y346" s="239" t="str">
        <f>IFERROR(_xlfn.XLOOKUP($A346,Input_Raw!$A:$A,Input_Raw!GE:GE),"")</f>
        <v/>
      </c>
      <c r="Z346" s="239"/>
      <c r="AA346" s="239" t="str">
        <f>IFERROR(_xlfn.XLOOKUP($A346,Input_Raw!$A:$A,Input_Raw!$GF:$GF),"")</f>
        <v/>
      </c>
      <c r="AB346" s="239" t="str">
        <f>IFERROR(_xlfn.XLOOKUP($A346,Input_Raw!$A:$A,Input_Raw!GG:GG),"")</f>
        <v/>
      </c>
      <c r="AC346" s="248">
        <f>IFERROR(_xlfn.XLOOKUP($D346,'Modelling New'!$D:$D,'Modelling New'!P:P),"")</f>
        <v>6.8322580645161297</v>
      </c>
      <c r="AD346" s="239">
        <f>IFERROR(_xlfn.XLOOKUP($D346,'Modelling New'!$D:$D,'Modelling New'!$T:$T)*1000,"")</f>
        <v>1293091.4638321139</v>
      </c>
      <c r="AE346" s="249">
        <f>IFERROR(_xlfn.XLOOKUP($D346,'Modelling New'!$D:$D,'Modelling New'!$O:$O),"")</f>
        <v>0.80111186811548341</v>
      </c>
      <c r="AF346" s="249">
        <f>IFERROR(_xlfn.XLOOKUP($D346,'Modelling New'!$D:$D,'Modelling New'!W:W),"")</f>
        <v>0.22805845922964968</v>
      </c>
      <c r="AG346" s="249">
        <f>IFERROR(_xlfn.XLOOKUP($D346,'Modelling New'!$D:$D,'Modelling New'!$AE:$AE),"")</f>
        <v>0.995</v>
      </c>
      <c r="AH346" s="249">
        <f>IFERROR(_xlfn.XLOOKUP($D346,'Modelling New'!$D:$D,'Modelling New'!$AF:$AF),"")</f>
        <v>0.995</v>
      </c>
      <c r="AI346" s="240"/>
      <c r="AJ346" s="240"/>
      <c r="AK346" s="240"/>
      <c r="AL346" s="240"/>
      <c r="AM346" s="240"/>
      <c r="AN346" s="250"/>
      <c r="AO346" s="247"/>
      <c r="AP346" s="247"/>
      <c r="AQ346" s="247"/>
      <c r="AR346" s="239">
        <f>_xlfn.XLOOKUP($D346,'Modelling New'!$D:$D,'Modelling New'!$N:$N)</f>
        <v>236.25000000000003</v>
      </c>
      <c r="AS346" s="239" t="str">
        <f t="shared" si="33"/>
        <v/>
      </c>
    </row>
    <row r="347" spans="1:45">
      <c r="A347" s="238">
        <f t="shared" si="34"/>
        <v>46090</v>
      </c>
      <c r="B347" s="239">
        <f>YEAR(Daily_KPI[[#This Row],[Date]])+IF(MONTH(Daily_KPI[[#This Row],[Date]])&gt;=4,1,0)</f>
        <v>2026</v>
      </c>
      <c r="C347" s="240">
        <f>YEAR(Daily_KPI[[#This Row],[Date]])</f>
        <v>2026</v>
      </c>
      <c r="D347" s="241">
        <f>Daily_KPI[[#This Row],[Date]]-DAY(Daily_KPI[[#This Row],[Date]])+1</f>
        <v>46082</v>
      </c>
      <c r="E347" s="240">
        <f t="shared" si="30"/>
        <v>31</v>
      </c>
      <c r="F347" s="242" t="str">
        <f>IFERROR(_xlfn.XLOOKUP($A347,Input_Raw!$A:$A,Input_Raw!$GD:$GD),"")</f>
        <v/>
      </c>
      <c r="G347" s="243" t="str">
        <f>IFERROR(_xlfn.XLOOKUP($A347,Input_Raw!$A:$A,Input_Raw!EQ:EQ),"")</f>
        <v/>
      </c>
      <c r="H347" s="243" t="str">
        <f>IFERROR(_xlfn.XLOOKUP($A347,Input_Raw!$A:$A,Input_Raw!ER:ER),"")</f>
        <v/>
      </c>
      <c r="I347" s="243" t="str">
        <f>IFERROR(_xlfn.XLOOKUP($A347,Input_Raw!$A:$A,Input_Raw!EO:EO),"")</f>
        <v/>
      </c>
      <c r="J347" s="243" t="str">
        <f>IFERROR(_xlfn.XLOOKUP($A347,Input_Raw!$A:$A,Input_Raw!EP:EP),"")</f>
        <v/>
      </c>
      <c r="K347" s="243" t="str">
        <f>IFERROR(_xlfn.XLOOKUP($A347,Input_Raw!$A:$A,Input_Raw!$DR:$DR),"")</f>
        <v/>
      </c>
      <c r="L347" s="243" t="str">
        <f>IFERROR(_xlfn.XLOOKUP($A347,Input_Raw!$A:$A,Input_Raw!$DT:$DT),"")</f>
        <v/>
      </c>
      <c r="M347" s="243" t="str">
        <f>IFERROR(_xlfn.XLOOKUP($A347,Input_Raw!$A:$A,Input_Raw!$DZ:$DZ),"")</f>
        <v/>
      </c>
      <c r="N347" s="243" t="str">
        <f>IFERROR(_xlfn.XLOOKUP($A347,Input_Raw!$A:$A,Input_Raw!$EB:$EB),"")</f>
        <v/>
      </c>
      <c r="O347" s="244" t="str">
        <f>IFERROR(1-SUMIF(Plant_BD!$B:$B,$A347,Plant_BD!$AL:$AL)/($AA347+SUMIF(Plant_BD!$B:$B,$A347,Plant_BD!$AL:$AL)),"")</f>
        <v/>
      </c>
      <c r="P347" s="244"/>
      <c r="Q347" s="245"/>
      <c r="R347" s="244" t="str">
        <f>IFERROR(1-SUMIF(Grid_BD!$B:$B,$A347,Grid_BD!$W:$W)/($AA347+SUMIF(Grid_BD!$B:$B,$A347,Grid_BD!$W:$W)),"")</f>
        <v/>
      </c>
      <c r="S347" s="240"/>
      <c r="T347" s="245"/>
      <c r="U347" s="246" t="str">
        <f t="shared" si="31"/>
        <v/>
      </c>
      <c r="V347" s="246" t="str">
        <f>IFERROR(_xlfn.XLOOKUP($A347,Input_Raw!$A:$A,Input_Raw!$GL:$GL),"")</f>
        <v/>
      </c>
      <c r="W347" s="247" t="str">
        <f t="shared" si="32"/>
        <v/>
      </c>
      <c r="X347" s="239" t="str">
        <f>IFERROR(_xlfn.XLOOKUP($A347,Input_Raw!$A:$A,Input_Raw!$EN:$EN),"")</f>
        <v/>
      </c>
      <c r="Y347" s="239" t="str">
        <f>IFERROR(_xlfn.XLOOKUP($A347,Input_Raw!$A:$A,Input_Raw!GE:GE),"")</f>
        <v/>
      </c>
      <c r="Z347" s="239"/>
      <c r="AA347" s="239" t="str">
        <f>IFERROR(_xlfn.XLOOKUP($A347,Input_Raw!$A:$A,Input_Raw!$GF:$GF),"")</f>
        <v/>
      </c>
      <c r="AB347" s="239" t="str">
        <f>IFERROR(_xlfn.XLOOKUP($A347,Input_Raw!$A:$A,Input_Raw!GG:GG),"")</f>
        <v/>
      </c>
      <c r="AC347" s="248">
        <f>IFERROR(_xlfn.XLOOKUP($D347,'Modelling New'!$D:$D,'Modelling New'!P:P),"")</f>
        <v>6.8322580645161297</v>
      </c>
      <c r="AD347" s="239">
        <f>IFERROR(_xlfn.XLOOKUP($D347,'Modelling New'!$D:$D,'Modelling New'!$T:$T)*1000,"")</f>
        <v>1293091.4638321139</v>
      </c>
      <c r="AE347" s="249">
        <f>IFERROR(_xlfn.XLOOKUP($D347,'Modelling New'!$D:$D,'Modelling New'!$O:$O),"")</f>
        <v>0.80111186811548341</v>
      </c>
      <c r="AF347" s="249">
        <f>IFERROR(_xlfn.XLOOKUP($D347,'Modelling New'!$D:$D,'Modelling New'!W:W),"")</f>
        <v>0.22805845922964968</v>
      </c>
      <c r="AG347" s="249">
        <f>IFERROR(_xlfn.XLOOKUP($D347,'Modelling New'!$D:$D,'Modelling New'!$AE:$AE),"")</f>
        <v>0.995</v>
      </c>
      <c r="AH347" s="249">
        <f>IFERROR(_xlfn.XLOOKUP($D347,'Modelling New'!$D:$D,'Modelling New'!$AF:$AF),"")</f>
        <v>0.995</v>
      </c>
      <c r="AI347" s="240"/>
      <c r="AJ347" s="240"/>
      <c r="AK347" s="240"/>
      <c r="AL347" s="240"/>
      <c r="AM347" s="240"/>
      <c r="AN347" s="250"/>
      <c r="AO347" s="247"/>
      <c r="AP347" s="247"/>
      <c r="AQ347" s="247"/>
      <c r="AR347" s="239">
        <f>_xlfn.XLOOKUP($D347,'Modelling New'!$D:$D,'Modelling New'!$N:$N)</f>
        <v>236.25000000000003</v>
      </c>
      <c r="AS347" s="239" t="str">
        <f t="shared" si="33"/>
        <v/>
      </c>
    </row>
    <row r="348" spans="1:45">
      <c r="A348" s="238">
        <f t="shared" si="34"/>
        <v>46091</v>
      </c>
      <c r="B348" s="239">
        <f>YEAR(Daily_KPI[[#This Row],[Date]])+IF(MONTH(Daily_KPI[[#This Row],[Date]])&gt;=4,1,0)</f>
        <v>2026</v>
      </c>
      <c r="C348" s="240">
        <f>YEAR(Daily_KPI[[#This Row],[Date]])</f>
        <v>2026</v>
      </c>
      <c r="D348" s="241">
        <f>Daily_KPI[[#This Row],[Date]]-DAY(Daily_KPI[[#This Row],[Date]])+1</f>
        <v>46082</v>
      </c>
      <c r="E348" s="240">
        <f t="shared" si="30"/>
        <v>31</v>
      </c>
      <c r="F348" s="242" t="str">
        <f>IFERROR(_xlfn.XLOOKUP($A348,Input_Raw!$A:$A,Input_Raw!$GD:$GD),"")</f>
        <v/>
      </c>
      <c r="G348" s="243" t="str">
        <f>IFERROR(_xlfn.XLOOKUP($A348,Input_Raw!$A:$A,Input_Raw!EQ:EQ),"")</f>
        <v/>
      </c>
      <c r="H348" s="243" t="str">
        <f>IFERROR(_xlfn.XLOOKUP($A348,Input_Raw!$A:$A,Input_Raw!ER:ER),"")</f>
        <v/>
      </c>
      <c r="I348" s="243" t="str">
        <f>IFERROR(_xlfn.XLOOKUP($A348,Input_Raw!$A:$A,Input_Raw!EO:EO),"")</f>
        <v/>
      </c>
      <c r="J348" s="243" t="str">
        <f>IFERROR(_xlfn.XLOOKUP($A348,Input_Raw!$A:$A,Input_Raw!EP:EP),"")</f>
        <v/>
      </c>
      <c r="K348" s="243" t="str">
        <f>IFERROR(_xlfn.XLOOKUP($A348,Input_Raw!$A:$A,Input_Raw!$DR:$DR),"")</f>
        <v/>
      </c>
      <c r="L348" s="243" t="str">
        <f>IFERROR(_xlfn.XLOOKUP($A348,Input_Raw!$A:$A,Input_Raw!$DT:$DT),"")</f>
        <v/>
      </c>
      <c r="M348" s="243" t="str">
        <f>IFERROR(_xlfn.XLOOKUP($A348,Input_Raw!$A:$A,Input_Raw!$DZ:$DZ),"")</f>
        <v/>
      </c>
      <c r="N348" s="243" t="str">
        <f>IFERROR(_xlfn.XLOOKUP($A348,Input_Raw!$A:$A,Input_Raw!$EB:$EB),"")</f>
        <v/>
      </c>
      <c r="O348" s="244" t="str">
        <f>IFERROR(1-SUMIF(Plant_BD!$B:$B,$A348,Plant_BD!$AL:$AL)/($AA348+SUMIF(Plant_BD!$B:$B,$A348,Plant_BD!$AL:$AL)),"")</f>
        <v/>
      </c>
      <c r="P348" s="244"/>
      <c r="Q348" s="245"/>
      <c r="R348" s="244" t="str">
        <f>IFERROR(1-SUMIF(Grid_BD!$B:$B,$A348,Grid_BD!$W:$W)/($AA348+SUMIF(Grid_BD!$B:$B,$A348,Grid_BD!$W:$W)),"")</f>
        <v/>
      </c>
      <c r="S348" s="240"/>
      <c r="T348" s="245"/>
      <c r="U348" s="246" t="str">
        <f t="shared" si="31"/>
        <v/>
      </c>
      <c r="V348" s="246" t="str">
        <f>IFERROR(_xlfn.XLOOKUP($A348,Input_Raw!$A:$A,Input_Raw!$GL:$GL),"")</f>
        <v/>
      </c>
      <c r="W348" s="247" t="str">
        <f t="shared" si="32"/>
        <v/>
      </c>
      <c r="X348" s="239" t="str">
        <f>IFERROR(_xlfn.XLOOKUP($A348,Input_Raw!$A:$A,Input_Raw!$EN:$EN),"")</f>
        <v/>
      </c>
      <c r="Y348" s="239" t="str">
        <f>IFERROR(_xlfn.XLOOKUP($A348,Input_Raw!$A:$A,Input_Raw!GE:GE),"")</f>
        <v/>
      </c>
      <c r="Z348" s="239"/>
      <c r="AA348" s="239" t="str">
        <f>IFERROR(_xlfn.XLOOKUP($A348,Input_Raw!$A:$A,Input_Raw!$GF:$GF),"")</f>
        <v/>
      </c>
      <c r="AB348" s="239" t="str">
        <f>IFERROR(_xlfn.XLOOKUP($A348,Input_Raw!$A:$A,Input_Raw!GG:GG),"")</f>
        <v/>
      </c>
      <c r="AC348" s="248">
        <f>IFERROR(_xlfn.XLOOKUP($D348,'Modelling New'!$D:$D,'Modelling New'!P:P),"")</f>
        <v>6.8322580645161297</v>
      </c>
      <c r="AD348" s="239">
        <f>IFERROR(_xlfn.XLOOKUP($D348,'Modelling New'!$D:$D,'Modelling New'!$T:$T)*1000,"")</f>
        <v>1293091.4638321139</v>
      </c>
      <c r="AE348" s="249">
        <f>IFERROR(_xlfn.XLOOKUP($D348,'Modelling New'!$D:$D,'Modelling New'!$O:$O),"")</f>
        <v>0.80111186811548341</v>
      </c>
      <c r="AF348" s="249">
        <f>IFERROR(_xlfn.XLOOKUP($D348,'Modelling New'!$D:$D,'Modelling New'!W:W),"")</f>
        <v>0.22805845922964968</v>
      </c>
      <c r="AG348" s="249">
        <f>IFERROR(_xlfn.XLOOKUP($D348,'Modelling New'!$D:$D,'Modelling New'!$AE:$AE),"")</f>
        <v>0.995</v>
      </c>
      <c r="AH348" s="249">
        <f>IFERROR(_xlfn.XLOOKUP($D348,'Modelling New'!$D:$D,'Modelling New'!$AF:$AF),"")</f>
        <v>0.995</v>
      </c>
      <c r="AI348" s="240"/>
      <c r="AJ348" s="240"/>
      <c r="AK348" s="240"/>
      <c r="AL348" s="240"/>
      <c r="AM348" s="240"/>
      <c r="AN348" s="250"/>
      <c r="AO348" s="247"/>
      <c r="AP348" s="247"/>
      <c r="AQ348" s="247"/>
      <c r="AR348" s="239">
        <f>_xlfn.XLOOKUP($D348,'Modelling New'!$D:$D,'Modelling New'!$N:$N)</f>
        <v>236.25000000000003</v>
      </c>
      <c r="AS348" s="239" t="str">
        <f t="shared" si="33"/>
        <v/>
      </c>
    </row>
    <row r="349" spans="1:45">
      <c r="A349" s="238">
        <f t="shared" si="34"/>
        <v>46092</v>
      </c>
      <c r="B349" s="239">
        <f>YEAR(Daily_KPI[[#This Row],[Date]])+IF(MONTH(Daily_KPI[[#This Row],[Date]])&gt;=4,1,0)</f>
        <v>2026</v>
      </c>
      <c r="C349" s="240">
        <f>YEAR(Daily_KPI[[#This Row],[Date]])</f>
        <v>2026</v>
      </c>
      <c r="D349" s="241">
        <f>Daily_KPI[[#This Row],[Date]]-DAY(Daily_KPI[[#This Row],[Date]])+1</f>
        <v>46082</v>
      </c>
      <c r="E349" s="240">
        <f t="shared" si="30"/>
        <v>31</v>
      </c>
      <c r="F349" s="242" t="str">
        <f>IFERROR(_xlfn.XLOOKUP($A349,Input_Raw!$A:$A,Input_Raw!$GD:$GD),"")</f>
        <v/>
      </c>
      <c r="G349" s="243" t="str">
        <f>IFERROR(_xlfn.XLOOKUP($A349,Input_Raw!$A:$A,Input_Raw!EQ:EQ),"")</f>
        <v/>
      </c>
      <c r="H349" s="243" t="str">
        <f>IFERROR(_xlfn.XLOOKUP($A349,Input_Raw!$A:$A,Input_Raw!ER:ER),"")</f>
        <v/>
      </c>
      <c r="I349" s="243" t="str">
        <f>IFERROR(_xlfn.XLOOKUP($A349,Input_Raw!$A:$A,Input_Raw!EO:EO),"")</f>
        <v/>
      </c>
      <c r="J349" s="243" t="str">
        <f>IFERROR(_xlfn.XLOOKUP($A349,Input_Raw!$A:$A,Input_Raw!EP:EP),"")</f>
        <v/>
      </c>
      <c r="K349" s="243" t="str">
        <f>IFERROR(_xlfn.XLOOKUP($A349,Input_Raw!$A:$A,Input_Raw!$DR:$DR),"")</f>
        <v/>
      </c>
      <c r="L349" s="243" t="str">
        <f>IFERROR(_xlfn.XLOOKUP($A349,Input_Raw!$A:$A,Input_Raw!$DT:$DT),"")</f>
        <v/>
      </c>
      <c r="M349" s="243" t="str">
        <f>IFERROR(_xlfn.XLOOKUP($A349,Input_Raw!$A:$A,Input_Raw!$DZ:$DZ),"")</f>
        <v/>
      </c>
      <c r="N349" s="243" t="str">
        <f>IFERROR(_xlfn.XLOOKUP($A349,Input_Raw!$A:$A,Input_Raw!$EB:$EB),"")</f>
        <v/>
      </c>
      <c r="O349" s="244" t="str">
        <f>IFERROR(1-SUMIF(Plant_BD!$B:$B,$A349,Plant_BD!$AL:$AL)/($AA349+SUMIF(Plant_BD!$B:$B,$A349,Plant_BD!$AL:$AL)),"")</f>
        <v/>
      </c>
      <c r="P349" s="244"/>
      <c r="Q349" s="245"/>
      <c r="R349" s="244" t="str">
        <f>IFERROR(1-SUMIF(Grid_BD!$B:$B,$A349,Grid_BD!$W:$W)/($AA349+SUMIF(Grid_BD!$B:$B,$A349,Grid_BD!$W:$W)),"")</f>
        <v/>
      </c>
      <c r="S349" s="240"/>
      <c r="T349" s="245"/>
      <c r="U349" s="246" t="str">
        <f t="shared" si="31"/>
        <v/>
      </c>
      <c r="V349" s="246" t="str">
        <f>IFERROR(_xlfn.XLOOKUP($A349,Input_Raw!$A:$A,Input_Raw!$GL:$GL),"")</f>
        <v/>
      </c>
      <c r="W349" s="247" t="str">
        <f t="shared" si="32"/>
        <v/>
      </c>
      <c r="X349" s="239" t="str">
        <f>IFERROR(_xlfn.XLOOKUP($A349,Input_Raw!$A:$A,Input_Raw!$EN:$EN),"")</f>
        <v/>
      </c>
      <c r="Y349" s="239" t="str">
        <f>IFERROR(_xlfn.XLOOKUP($A349,Input_Raw!$A:$A,Input_Raw!GE:GE),"")</f>
        <v/>
      </c>
      <c r="Z349" s="239"/>
      <c r="AA349" s="239" t="str">
        <f>IFERROR(_xlfn.XLOOKUP($A349,Input_Raw!$A:$A,Input_Raw!$GF:$GF),"")</f>
        <v/>
      </c>
      <c r="AB349" s="239" t="str">
        <f>IFERROR(_xlfn.XLOOKUP($A349,Input_Raw!$A:$A,Input_Raw!GG:GG),"")</f>
        <v/>
      </c>
      <c r="AC349" s="248">
        <f>IFERROR(_xlfn.XLOOKUP($D349,'Modelling New'!$D:$D,'Modelling New'!P:P),"")</f>
        <v>6.8322580645161297</v>
      </c>
      <c r="AD349" s="239">
        <f>IFERROR(_xlfn.XLOOKUP($D349,'Modelling New'!$D:$D,'Modelling New'!$T:$T)*1000,"")</f>
        <v>1293091.4638321139</v>
      </c>
      <c r="AE349" s="249">
        <f>IFERROR(_xlfn.XLOOKUP($D349,'Modelling New'!$D:$D,'Modelling New'!$O:$O),"")</f>
        <v>0.80111186811548341</v>
      </c>
      <c r="AF349" s="249">
        <f>IFERROR(_xlfn.XLOOKUP($D349,'Modelling New'!$D:$D,'Modelling New'!W:W),"")</f>
        <v>0.22805845922964968</v>
      </c>
      <c r="AG349" s="249">
        <f>IFERROR(_xlfn.XLOOKUP($D349,'Modelling New'!$D:$D,'Modelling New'!$AE:$AE),"")</f>
        <v>0.995</v>
      </c>
      <c r="AH349" s="249">
        <f>IFERROR(_xlfn.XLOOKUP($D349,'Modelling New'!$D:$D,'Modelling New'!$AF:$AF),"")</f>
        <v>0.995</v>
      </c>
      <c r="AI349" s="240"/>
      <c r="AJ349" s="240"/>
      <c r="AK349" s="240"/>
      <c r="AL349" s="240"/>
      <c r="AM349" s="240"/>
      <c r="AN349" s="250"/>
      <c r="AO349" s="247"/>
      <c r="AP349" s="247"/>
      <c r="AQ349" s="247"/>
      <c r="AR349" s="239">
        <f>_xlfn.XLOOKUP($D349,'Modelling New'!$D:$D,'Modelling New'!$N:$N)</f>
        <v>236.25000000000003</v>
      </c>
      <c r="AS349" s="239" t="str">
        <f t="shared" si="33"/>
        <v/>
      </c>
    </row>
    <row r="350" spans="1:45">
      <c r="A350" s="238">
        <f t="shared" si="34"/>
        <v>46093</v>
      </c>
      <c r="B350" s="239">
        <f>YEAR(Daily_KPI[[#This Row],[Date]])+IF(MONTH(Daily_KPI[[#This Row],[Date]])&gt;=4,1,0)</f>
        <v>2026</v>
      </c>
      <c r="C350" s="240">
        <f>YEAR(Daily_KPI[[#This Row],[Date]])</f>
        <v>2026</v>
      </c>
      <c r="D350" s="241">
        <f>Daily_KPI[[#This Row],[Date]]-DAY(Daily_KPI[[#This Row],[Date]])+1</f>
        <v>46082</v>
      </c>
      <c r="E350" s="240">
        <f t="shared" si="30"/>
        <v>31</v>
      </c>
      <c r="F350" s="242" t="str">
        <f>IFERROR(_xlfn.XLOOKUP($A350,Input_Raw!$A:$A,Input_Raw!$GD:$GD),"")</f>
        <v/>
      </c>
      <c r="G350" s="243" t="str">
        <f>IFERROR(_xlfn.XLOOKUP($A350,Input_Raw!$A:$A,Input_Raw!EQ:EQ),"")</f>
        <v/>
      </c>
      <c r="H350" s="243" t="str">
        <f>IFERROR(_xlfn.XLOOKUP($A350,Input_Raw!$A:$A,Input_Raw!ER:ER),"")</f>
        <v/>
      </c>
      <c r="I350" s="243" t="str">
        <f>IFERROR(_xlfn.XLOOKUP($A350,Input_Raw!$A:$A,Input_Raw!EO:EO),"")</f>
        <v/>
      </c>
      <c r="J350" s="243" t="str">
        <f>IFERROR(_xlfn.XLOOKUP($A350,Input_Raw!$A:$A,Input_Raw!EP:EP),"")</f>
        <v/>
      </c>
      <c r="K350" s="243" t="str">
        <f>IFERROR(_xlfn.XLOOKUP($A350,Input_Raw!$A:$A,Input_Raw!$DR:$DR),"")</f>
        <v/>
      </c>
      <c r="L350" s="243" t="str">
        <f>IFERROR(_xlfn.XLOOKUP($A350,Input_Raw!$A:$A,Input_Raw!$DT:$DT),"")</f>
        <v/>
      </c>
      <c r="M350" s="243" t="str">
        <f>IFERROR(_xlfn.XLOOKUP($A350,Input_Raw!$A:$A,Input_Raw!$DZ:$DZ),"")</f>
        <v/>
      </c>
      <c r="N350" s="243" t="str">
        <f>IFERROR(_xlfn.XLOOKUP($A350,Input_Raw!$A:$A,Input_Raw!$EB:$EB),"")</f>
        <v/>
      </c>
      <c r="O350" s="244" t="str">
        <f>IFERROR(1-SUMIF(Plant_BD!$B:$B,$A350,Plant_BD!$AL:$AL)/($AA350+SUMIF(Plant_BD!$B:$B,$A350,Plant_BD!$AL:$AL)),"")</f>
        <v/>
      </c>
      <c r="P350" s="244"/>
      <c r="Q350" s="245"/>
      <c r="R350" s="244" t="str">
        <f>IFERROR(1-SUMIF(Grid_BD!$B:$B,$A350,Grid_BD!$W:$W)/($AA350+SUMIF(Grid_BD!$B:$B,$A350,Grid_BD!$W:$W)),"")</f>
        <v/>
      </c>
      <c r="S350" s="240"/>
      <c r="T350" s="245"/>
      <c r="U350" s="246" t="str">
        <f t="shared" si="31"/>
        <v/>
      </c>
      <c r="V350" s="246" t="str">
        <f>IFERROR(_xlfn.XLOOKUP($A350,Input_Raw!$A:$A,Input_Raw!$GL:$GL),"")</f>
        <v/>
      </c>
      <c r="W350" s="247" t="str">
        <f t="shared" si="32"/>
        <v/>
      </c>
      <c r="X350" s="239" t="str">
        <f>IFERROR(_xlfn.XLOOKUP($A350,Input_Raw!$A:$A,Input_Raw!$EN:$EN),"")</f>
        <v/>
      </c>
      <c r="Y350" s="239" t="str">
        <f>IFERROR(_xlfn.XLOOKUP($A350,Input_Raw!$A:$A,Input_Raw!GE:GE),"")</f>
        <v/>
      </c>
      <c r="Z350" s="239"/>
      <c r="AA350" s="239" t="str">
        <f>IFERROR(_xlfn.XLOOKUP($A350,Input_Raw!$A:$A,Input_Raw!$GF:$GF),"")</f>
        <v/>
      </c>
      <c r="AB350" s="239" t="str">
        <f>IFERROR(_xlfn.XLOOKUP($A350,Input_Raw!$A:$A,Input_Raw!GG:GG),"")</f>
        <v/>
      </c>
      <c r="AC350" s="248">
        <f>IFERROR(_xlfn.XLOOKUP($D350,'Modelling New'!$D:$D,'Modelling New'!P:P),"")</f>
        <v>6.8322580645161297</v>
      </c>
      <c r="AD350" s="239">
        <f>IFERROR(_xlfn.XLOOKUP($D350,'Modelling New'!$D:$D,'Modelling New'!$T:$T)*1000,"")</f>
        <v>1293091.4638321139</v>
      </c>
      <c r="AE350" s="249">
        <f>IFERROR(_xlfn.XLOOKUP($D350,'Modelling New'!$D:$D,'Modelling New'!$O:$O),"")</f>
        <v>0.80111186811548341</v>
      </c>
      <c r="AF350" s="249">
        <f>IFERROR(_xlfn.XLOOKUP($D350,'Modelling New'!$D:$D,'Modelling New'!W:W),"")</f>
        <v>0.22805845922964968</v>
      </c>
      <c r="AG350" s="249">
        <f>IFERROR(_xlfn.XLOOKUP($D350,'Modelling New'!$D:$D,'Modelling New'!$AE:$AE),"")</f>
        <v>0.995</v>
      </c>
      <c r="AH350" s="249">
        <f>IFERROR(_xlfn.XLOOKUP($D350,'Modelling New'!$D:$D,'Modelling New'!$AF:$AF),"")</f>
        <v>0.995</v>
      </c>
      <c r="AI350" s="240"/>
      <c r="AJ350" s="240"/>
      <c r="AK350" s="240"/>
      <c r="AL350" s="240"/>
      <c r="AM350" s="240"/>
      <c r="AN350" s="250"/>
      <c r="AO350" s="247"/>
      <c r="AP350" s="247"/>
      <c r="AQ350" s="247"/>
      <c r="AR350" s="239">
        <f>_xlfn.XLOOKUP($D350,'Modelling New'!$D:$D,'Modelling New'!$N:$N)</f>
        <v>236.25000000000003</v>
      </c>
      <c r="AS350" s="239" t="str">
        <f t="shared" si="33"/>
        <v/>
      </c>
    </row>
    <row r="351" spans="1:45">
      <c r="A351" s="238">
        <f t="shared" si="34"/>
        <v>46094</v>
      </c>
      <c r="B351" s="239">
        <f>YEAR(Daily_KPI[[#This Row],[Date]])+IF(MONTH(Daily_KPI[[#This Row],[Date]])&gt;=4,1,0)</f>
        <v>2026</v>
      </c>
      <c r="C351" s="240">
        <f>YEAR(Daily_KPI[[#This Row],[Date]])</f>
        <v>2026</v>
      </c>
      <c r="D351" s="241">
        <f>Daily_KPI[[#This Row],[Date]]-DAY(Daily_KPI[[#This Row],[Date]])+1</f>
        <v>46082</v>
      </c>
      <c r="E351" s="240">
        <f t="shared" si="30"/>
        <v>31</v>
      </c>
      <c r="F351" s="242" t="str">
        <f>IFERROR(_xlfn.XLOOKUP($A351,Input_Raw!$A:$A,Input_Raw!$GD:$GD),"")</f>
        <v/>
      </c>
      <c r="G351" s="243" t="str">
        <f>IFERROR(_xlfn.XLOOKUP($A351,Input_Raw!$A:$A,Input_Raw!EQ:EQ),"")</f>
        <v/>
      </c>
      <c r="H351" s="243" t="str">
        <f>IFERROR(_xlfn.XLOOKUP($A351,Input_Raw!$A:$A,Input_Raw!ER:ER),"")</f>
        <v/>
      </c>
      <c r="I351" s="243" t="str">
        <f>IFERROR(_xlfn.XLOOKUP($A351,Input_Raw!$A:$A,Input_Raw!EO:EO),"")</f>
        <v/>
      </c>
      <c r="J351" s="243" t="str">
        <f>IFERROR(_xlfn.XLOOKUP($A351,Input_Raw!$A:$A,Input_Raw!EP:EP),"")</f>
        <v/>
      </c>
      <c r="K351" s="243" t="str">
        <f>IFERROR(_xlfn.XLOOKUP($A351,Input_Raw!$A:$A,Input_Raw!$DR:$DR),"")</f>
        <v/>
      </c>
      <c r="L351" s="243" t="str">
        <f>IFERROR(_xlfn.XLOOKUP($A351,Input_Raw!$A:$A,Input_Raw!$DT:$DT),"")</f>
        <v/>
      </c>
      <c r="M351" s="243" t="str">
        <f>IFERROR(_xlfn.XLOOKUP($A351,Input_Raw!$A:$A,Input_Raw!$DZ:$DZ),"")</f>
        <v/>
      </c>
      <c r="N351" s="243" t="str">
        <f>IFERROR(_xlfn.XLOOKUP($A351,Input_Raw!$A:$A,Input_Raw!$EB:$EB),"")</f>
        <v/>
      </c>
      <c r="O351" s="244" t="str">
        <f>IFERROR(1-SUMIF(Plant_BD!$B:$B,$A351,Plant_BD!$AL:$AL)/($AA351+SUMIF(Plant_BD!$B:$B,$A351,Plant_BD!$AL:$AL)),"")</f>
        <v/>
      </c>
      <c r="P351" s="244"/>
      <c r="Q351" s="245"/>
      <c r="R351" s="244" t="str">
        <f>IFERROR(1-SUMIF(Grid_BD!$B:$B,$A351,Grid_BD!$W:$W)/($AA351+SUMIF(Grid_BD!$B:$B,$A351,Grid_BD!$W:$W)),"")</f>
        <v/>
      </c>
      <c r="S351" s="240"/>
      <c r="T351" s="245"/>
      <c r="U351" s="246" t="str">
        <f t="shared" si="31"/>
        <v/>
      </c>
      <c r="V351" s="246" t="str">
        <f>IFERROR(_xlfn.XLOOKUP($A351,Input_Raw!$A:$A,Input_Raw!$GL:$GL),"")</f>
        <v/>
      </c>
      <c r="W351" s="247" t="str">
        <f t="shared" si="32"/>
        <v/>
      </c>
      <c r="X351" s="239" t="str">
        <f>IFERROR(_xlfn.XLOOKUP($A351,Input_Raw!$A:$A,Input_Raw!$EN:$EN),"")</f>
        <v/>
      </c>
      <c r="Y351" s="239" t="str">
        <f>IFERROR(_xlfn.XLOOKUP($A351,Input_Raw!$A:$A,Input_Raw!GE:GE),"")</f>
        <v/>
      </c>
      <c r="Z351" s="239"/>
      <c r="AA351" s="239" t="str">
        <f>IFERROR(_xlfn.XLOOKUP($A351,Input_Raw!$A:$A,Input_Raw!$GF:$GF),"")</f>
        <v/>
      </c>
      <c r="AB351" s="239" t="str">
        <f>IFERROR(_xlfn.XLOOKUP($A351,Input_Raw!$A:$A,Input_Raw!GG:GG),"")</f>
        <v/>
      </c>
      <c r="AC351" s="248">
        <f>IFERROR(_xlfn.XLOOKUP($D351,'Modelling New'!$D:$D,'Modelling New'!P:P),"")</f>
        <v>6.8322580645161297</v>
      </c>
      <c r="AD351" s="239">
        <f>IFERROR(_xlfn.XLOOKUP($D351,'Modelling New'!$D:$D,'Modelling New'!$T:$T)*1000,"")</f>
        <v>1293091.4638321139</v>
      </c>
      <c r="AE351" s="249">
        <f>IFERROR(_xlfn.XLOOKUP($D351,'Modelling New'!$D:$D,'Modelling New'!$O:$O),"")</f>
        <v>0.80111186811548341</v>
      </c>
      <c r="AF351" s="249">
        <f>IFERROR(_xlfn.XLOOKUP($D351,'Modelling New'!$D:$D,'Modelling New'!W:W),"")</f>
        <v>0.22805845922964968</v>
      </c>
      <c r="AG351" s="249">
        <f>IFERROR(_xlfn.XLOOKUP($D351,'Modelling New'!$D:$D,'Modelling New'!$AE:$AE),"")</f>
        <v>0.995</v>
      </c>
      <c r="AH351" s="249">
        <f>IFERROR(_xlfn.XLOOKUP($D351,'Modelling New'!$D:$D,'Modelling New'!$AF:$AF),"")</f>
        <v>0.995</v>
      </c>
      <c r="AI351" s="240"/>
      <c r="AJ351" s="240"/>
      <c r="AK351" s="240"/>
      <c r="AL351" s="240"/>
      <c r="AM351" s="240"/>
      <c r="AN351" s="250"/>
      <c r="AO351" s="247"/>
      <c r="AP351" s="247"/>
      <c r="AQ351" s="247"/>
      <c r="AR351" s="239">
        <f>_xlfn.XLOOKUP($D351,'Modelling New'!$D:$D,'Modelling New'!$N:$N)</f>
        <v>236.25000000000003</v>
      </c>
      <c r="AS351" s="239" t="str">
        <f t="shared" si="33"/>
        <v/>
      </c>
    </row>
    <row r="352" spans="1:45">
      <c r="A352" s="238">
        <f t="shared" si="34"/>
        <v>46095</v>
      </c>
      <c r="B352" s="239">
        <f>YEAR(Daily_KPI[[#This Row],[Date]])+IF(MONTH(Daily_KPI[[#This Row],[Date]])&gt;=4,1,0)</f>
        <v>2026</v>
      </c>
      <c r="C352" s="240">
        <f>YEAR(Daily_KPI[[#This Row],[Date]])</f>
        <v>2026</v>
      </c>
      <c r="D352" s="241">
        <f>Daily_KPI[[#This Row],[Date]]-DAY(Daily_KPI[[#This Row],[Date]])+1</f>
        <v>46082</v>
      </c>
      <c r="E352" s="240">
        <f t="shared" si="30"/>
        <v>31</v>
      </c>
      <c r="F352" s="242" t="str">
        <f>IFERROR(_xlfn.XLOOKUP($A352,Input_Raw!$A:$A,Input_Raw!$GD:$GD),"")</f>
        <v/>
      </c>
      <c r="G352" s="243" t="str">
        <f>IFERROR(_xlfn.XLOOKUP($A352,Input_Raw!$A:$A,Input_Raw!EQ:EQ),"")</f>
        <v/>
      </c>
      <c r="H352" s="243" t="str">
        <f>IFERROR(_xlfn.XLOOKUP($A352,Input_Raw!$A:$A,Input_Raw!ER:ER),"")</f>
        <v/>
      </c>
      <c r="I352" s="243" t="str">
        <f>IFERROR(_xlfn.XLOOKUP($A352,Input_Raw!$A:$A,Input_Raw!EO:EO),"")</f>
        <v/>
      </c>
      <c r="J352" s="243" t="str">
        <f>IFERROR(_xlfn.XLOOKUP($A352,Input_Raw!$A:$A,Input_Raw!EP:EP),"")</f>
        <v/>
      </c>
      <c r="K352" s="243" t="str">
        <f>IFERROR(_xlfn.XLOOKUP($A352,Input_Raw!$A:$A,Input_Raw!$DR:$DR),"")</f>
        <v/>
      </c>
      <c r="L352" s="243" t="str">
        <f>IFERROR(_xlfn.XLOOKUP($A352,Input_Raw!$A:$A,Input_Raw!$DT:$DT),"")</f>
        <v/>
      </c>
      <c r="M352" s="243" t="str">
        <f>IFERROR(_xlfn.XLOOKUP($A352,Input_Raw!$A:$A,Input_Raw!$DZ:$DZ),"")</f>
        <v/>
      </c>
      <c r="N352" s="243" t="str">
        <f>IFERROR(_xlfn.XLOOKUP($A352,Input_Raw!$A:$A,Input_Raw!$EB:$EB),"")</f>
        <v/>
      </c>
      <c r="O352" s="244" t="str">
        <f>IFERROR(1-SUMIF(Plant_BD!$B:$B,$A352,Plant_BD!$AL:$AL)/($AA352+SUMIF(Plant_BD!$B:$B,$A352,Plant_BD!$AL:$AL)),"")</f>
        <v/>
      </c>
      <c r="P352" s="244"/>
      <c r="Q352" s="245"/>
      <c r="R352" s="244" t="str">
        <f>IFERROR(1-SUMIF(Grid_BD!$B:$B,$A352,Grid_BD!$W:$W)/($AA352+SUMIF(Grid_BD!$B:$B,$A352,Grid_BD!$W:$W)),"")</f>
        <v/>
      </c>
      <c r="S352" s="240"/>
      <c r="T352" s="245"/>
      <c r="U352" s="246" t="str">
        <f t="shared" si="31"/>
        <v/>
      </c>
      <c r="V352" s="246" t="str">
        <f>IFERROR(_xlfn.XLOOKUP($A352,Input_Raw!$A:$A,Input_Raw!$GL:$GL),"")</f>
        <v/>
      </c>
      <c r="W352" s="247" t="str">
        <f t="shared" si="32"/>
        <v/>
      </c>
      <c r="X352" s="239" t="str">
        <f>IFERROR(_xlfn.XLOOKUP($A352,Input_Raw!$A:$A,Input_Raw!$EN:$EN),"")</f>
        <v/>
      </c>
      <c r="Y352" s="239" t="str">
        <f>IFERROR(_xlfn.XLOOKUP($A352,Input_Raw!$A:$A,Input_Raw!GE:GE),"")</f>
        <v/>
      </c>
      <c r="Z352" s="239"/>
      <c r="AA352" s="239" t="str">
        <f>IFERROR(_xlfn.XLOOKUP($A352,Input_Raw!$A:$A,Input_Raw!$GF:$GF),"")</f>
        <v/>
      </c>
      <c r="AB352" s="239" t="str">
        <f>IFERROR(_xlfn.XLOOKUP($A352,Input_Raw!$A:$A,Input_Raw!GG:GG),"")</f>
        <v/>
      </c>
      <c r="AC352" s="248">
        <f>IFERROR(_xlfn.XLOOKUP($D352,'Modelling New'!$D:$D,'Modelling New'!P:P),"")</f>
        <v>6.8322580645161297</v>
      </c>
      <c r="AD352" s="239">
        <f>IFERROR(_xlfn.XLOOKUP($D352,'Modelling New'!$D:$D,'Modelling New'!$T:$T)*1000,"")</f>
        <v>1293091.4638321139</v>
      </c>
      <c r="AE352" s="249">
        <f>IFERROR(_xlfn.XLOOKUP($D352,'Modelling New'!$D:$D,'Modelling New'!$O:$O),"")</f>
        <v>0.80111186811548341</v>
      </c>
      <c r="AF352" s="249">
        <f>IFERROR(_xlfn.XLOOKUP($D352,'Modelling New'!$D:$D,'Modelling New'!W:W),"")</f>
        <v>0.22805845922964968</v>
      </c>
      <c r="AG352" s="249">
        <f>IFERROR(_xlfn.XLOOKUP($D352,'Modelling New'!$D:$D,'Modelling New'!$AE:$AE),"")</f>
        <v>0.995</v>
      </c>
      <c r="AH352" s="249">
        <f>IFERROR(_xlfn.XLOOKUP($D352,'Modelling New'!$D:$D,'Modelling New'!$AF:$AF),"")</f>
        <v>0.995</v>
      </c>
      <c r="AI352" s="240"/>
      <c r="AJ352" s="240"/>
      <c r="AK352" s="240"/>
      <c r="AL352" s="240"/>
      <c r="AM352" s="240"/>
      <c r="AN352" s="250"/>
      <c r="AO352" s="247"/>
      <c r="AP352" s="247"/>
      <c r="AQ352" s="247"/>
      <c r="AR352" s="239">
        <f>_xlfn.XLOOKUP($D352,'Modelling New'!$D:$D,'Modelling New'!$N:$N)</f>
        <v>236.25000000000003</v>
      </c>
      <c r="AS352" s="239" t="str">
        <f t="shared" si="33"/>
        <v/>
      </c>
    </row>
    <row r="353" spans="1:45">
      <c r="A353" s="238">
        <f t="shared" si="34"/>
        <v>46096</v>
      </c>
      <c r="B353" s="239">
        <f>YEAR(Daily_KPI[[#This Row],[Date]])+IF(MONTH(Daily_KPI[[#This Row],[Date]])&gt;=4,1,0)</f>
        <v>2026</v>
      </c>
      <c r="C353" s="240">
        <f>YEAR(Daily_KPI[[#This Row],[Date]])</f>
        <v>2026</v>
      </c>
      <c r="D353" s="241">
        <f>Daily_KPI[[#This Row],[Date]]-DAY(Daily_KPI[[#This Row],[Date]])+1</f>
        <v>46082</v>
      </c>
      <c r="E353" s="240">
        <f t="shared" si="30"/>
        <v>31</v>
      </c>
      <c r="F353" s="242" t="str">
        <f>IFERROR(_xlfn.XLOOKUP($A353,Input_Raw!$A:$A,Input_Raw!$GD:$GD),"")</f>
        <v/>
      </c>
      <c r="G353" s="243" t="str">
        <f>IFERROR(_xlfn.XLOOKUP($A353,Input_Raw!$A:$A,Input_Raw!EQ:EQ),"")</f>
        <v/>
      </c>
      <c r="H353" s="243" t="str">
        <f>IFERROR(_xlfn.XLOOKUP($A353,Input_Raw!$A:$A,Input_Raw!ER:ER),"")</f>
        <v/>
      </c>
      <c r="I353" s="243" t="str">
        <f>IFERROR(_xlfn.XLOOKUP($A353,Input_Raw!$A:$A,Input_Raw!EO:EO),"")</f>
        <v/>
      </c>
      <c r="J353" s="243" t="str">
        <f>IFERROR(_xlfn.XLOOKUP($A353,Input_Raw!$A:$A,Input_Raw!EP:EP),"")</f>
        <v/>
      </c>
      <c r="K353" s="243" t="str">
        <f>IFERROR(_xlfn.XLOOKUP($A353,Input_Raw!$A:$A,Input_Raw!$DR:$DR),"")</f>
        <v/>
      </c>
      <c r="L353" s="243" t="str">
        <f>IFERROR(_xlfn.XLOOKUP($A353,Input_Raw!$A:$A,Input_Raw!$DT:$DT),"")</f>
        <v/>
      </c>
      <c r="M353" s="243" t="str">
        <f>IFERROR(_xlfn.XLOOKUP($A353,Input_Raw!$A:$A,Input_Raw!$DZ:$DZ),"")</f>
        <v/>
      </c>
      <c r="N353" s="243" t="str">
        <f>IFERROR(_xlfn.XLOOKUP($A353,Input_Raw!$A:$A,Input_Raw!$EB:$EB),"")</f>
        <v/>
      </c>
      <c r="O353" s="244" t="str">
        <f>IFERROR(1-SUMIF(Plant_BD!$B:$B,$A353,Plant_BD!$AL:$AL)/($AA353+SUMIF(Plant_BD!$B:$B,$A353,Plant_BD!$AL:$AL)),"")</f>
        <v/>
      </c>
      <c r="P353" s="244"/>
      <c r="Q353" s="245"/>
      <c r="R353" s="244" t="str">
        <f>IFERROR(1-SUMIF(Grid_BD!$B:$B,$A353,Grid_BD!$W:$W)/($AA353+SUMIF(Grid_BD!$B:$B,$A353,Grid_BD!$W:$W)),"")</f>
        <v/>
      </c>
      <c r="S353" s="240"/>
      <c r="T353" s="245"/>
      <c r="U353" s="246" t="str">
        <f t="shared" si="31"/>
        <v/>
      </c>
      <c r="V353" s="246" t="str">
        <f>IFERROR(_xlfn.XLOOKUP($A353,Input_Raw!$A:$A,Input_Raw!$GL:$GL),"")</f>
        <v/>
      </c>
      <c r="W353" s="247" t="str">
        <f t="shared" si="32"/>
        <v/>
      </c>
      <c r="X353" s="239" t="str">
        <f>IFERROR(_xlfn.XLOOKUP($A353,Input_Raw!$A:$A,Input_Raw!$EN:$EN),"")</f>
        <v/>
      </c>
      <c r="Y353" s="239" t="str">
        <f>IFERROR(_xlfn.XLOOKUP($A353,Input_Raw!$A:$A,Input_Raw!GE:GE),"")</f>
        <v/>
      </c>
      <c r="Z353" s="239"/>
      <c r="AA353" s="239" t="str">
        <f>IFERROR(_xlfn.XLOOKUP($A353,Input_Raw!$A:$A,Input_Raw!$GF:$GF),"")</f>
        <v/>
      </c>
      <c r="AB353" s="239" t="str">
        <f>IFERROR(_xlfn.XLOOKUP($A353,Input_Raw!$A:$A,Input_Raw!GG:GG),"")</f>
        <v/>
      </c>
      <c r="AC353" s="248">
        <f>IFERROR(_xlfn.XLOOKUP($D353,'Modelling New'!$D:$D,'Modelling New'!P:P),"")</f>
        <v>6.8322580645161297</v>
      </c>
      <c r="AD353" s="239">
        <f>IFERROR(_xlfn.XLOOKUP($D353,'Modelling New'!$D:$D,'Modelling New'!$T:$T)*1000,"")</f>
        <v>1293091.4638321139</v>
      </c>
      <c r="AE353" s="249">
        <f>IFERROR(_xlfn.XLOOKUP($D353,'Modelling New'!$D:$D,'Modelling New'!$O:$O),"")</f>
        <v>0.80111186811548341</v>
      </c>
      <c r="AF353" s="249">
        <f>IFERROR(_xlfn.XLOOKUP($D353,'Modelling New'!$D:$D,'Modelling New'!W:W),"")</f>
        <v>0.22805845922964968</v>
      </c>
      <c r="AG353" s="249">
        <f>IFERROR(_xlfn.XLOOKUP($D353,'Modelling New'!$D:$D,'Modelling New'!$AE:$AE),"")</f>
        <v>0.995</v>
      </c>
      <c r="AH353" s="249">
        <f>IFERROR(_xlfn.XLOOKUP($D353,'Modelling New'!$D:$D,'Modelling New'!$AF:$AF),"")</f>
        <v>0.995</v>
      </c>
      <c r="AI353" s="240"/>
      <c r="AJ353" s="240"/>
      <c r="AK353" s="240"/>
      <c r="AL353" s="240"/>
      <c r="AM353" s="240"/>
      <c r="AN353" s="250"/>
      <c r="AO353" s="247"/>
      <c r="AP353" s="247"/>
      <c r="AQ353" s="247"/>
      <c r="AR353" s="239">
        <f>_xlfn.XLOOKUP($D353,'Modelling New'!$D:$D,'Modelling New'!$N:$N)</f>
        <v>236.25000000000003</v>
      </c>
      <c r="AS353" s="239" t="str">
        <f t="shared" si="33"/>
        <v/>
      </c>
    </row>
    <row r="354" spans="1:45">
      <c r="A354" s="238">
        <f t="shared" si="34"/>
        <v>46097</v>
      </c>
      <c r="B354" s="239">
        <f>YEAR(Daily_KPI[[#This Row],[Date]])+IF(MONTH(Daily_KPI[[#This Row],[Date]])&gt;=4,1,0)</f>
        <v>2026</v>
      </c>
      <c r="C354" s="240">
        <f>YEAR(Daily_KPI[[#This Row],[Date]])</f>
        <v>2026</v>
      </c>
      <c r="D354" s="241">
        <f>Daily_KPI[[#This Row],[Date]]-DAY(Daily_KPI[[#This Row],[Date]])+1</f>
        <v>46082</v>
      </c>
      <c r="E354" s="240">
        <f t="shared" si="30"/>
        <v>31</v>
      </c>
      <c r="F354" s="242" t="str">
        <f>IFERROR(_xlfn.XLOOKUP($A354,Input_Raw!$A:$A,Input_Raw!$GD:$GD),"")</f>
        <v/>
      </c>
      <c r="G354" s="243" t="str">
        <f>IFERROR(_xlfn.XLOOKUP($A354,Input_Raw!$A:$A,Input_Raw!EQ:EQ),"")</f>
        <v/>
      </c>
      <c r="H354" s="243" t="str">
        <f>IFERROR(_xlfn.XLOOKUP($A354,Input_Raw!$A:$A,Input_Raw!ER:ER),"")</f>
        <v/>
      </c>
      <c r="I354" s="243" t="str">
        <f>IFERROR(_xlfn.XLOOKUP($A354,Input_Raw!$A:$A,Input_Raw!EO:EO),"")</f>
        <v/>
      </c>
      <c r="J354" s="243" t="str">
        <f>IFERROR(_xlfn.XLOOKUP($A354,Input_Raw!$A:$A,Input_Raw!EP:EP),"")</f>
        <v/>
      </c>
      <c r="K354" s="243" t="str">
        <f>IFERROR(_xlfn.XLOOKUP($A354,Input_Raw!$A:$A,Input_Raw!$DR:$DR),"")</f>
        <v/>
      </c>
      <c r="L354" s="243" t="str">
        <f>IFERROR(_xlfn.XLOOKUP($A354,Input_Raw!$A:$A,Input_Raw!$DT:$DT),"")</f>
        <v/>
      </c>
      <c r="M354" s="243" t="str">
        <f>IFERROR(_xlfn.XLOOKUP($A354,Input_Raw!$A:$A,Input_Raw!$DZ:$DZ),"")</f>
        <v/>
      </c>
      <c r="N354" s="243" t="str">
        <f>IFERROR(_xlfn.XLOOKUP($A354,Input_Raw!$A:$A,Input_Raw!$EB:$EB),"")</f>
        <v/>
      </c>
      <c r="O354" s="244" t="str">
        <f>IFERROR(1-SUMIF(Plant_BD!$B:$B,$A354,Plant_BD!$AL:$AL)/($AA354+SUMIF(Plant_BD!$B:$B,$A354,Plant_BD!$AL:$AL)),"")</f>
        <v/>
      </c>
      <c r="P354" s="244"/>
      <c r="Q354" s="245"/>
      <c r="R354" s="244" t="str">
        <f>IFERROR(1-SUMIF(Grid_BD!$B:$B,$A354,Grid_BD!$W:$W)/($AA354+SUMIF(Grid_BD!$B:$B,$A354,Grid_BD!$W:$W)),"")</f>
        <v/>
      </c>
      <c r="S354" s="240"/>
      <c r="T354" s="245"/>
      <c r="U354" s="246" t="str">
        <f t="shared" si="31"/>
        <v/>
      </c>
      <c r="V354" s="246" t="str">
        <f>IFERROR(_xlfn.XLOOKUP($A354,Input_Raw!$A:$A,Input_Raw!$GL:$GL),"")</f>
        <v/>
      </c>
      <c r="W354" s="247" t="str">
        <f t="shared" si="32"/>
        <v/>
      </c>
      <c r="X354" s="239" t="str">
        <f>IFERROR(_xlfn.XLOOKUP($A354,Input_Raw!$A:$A,Input_Raw!$EN:$EN),"")</f>
        <v/>
      </c>
      <c r="Y354" s="239" t="str">
        <f>IFERROR(_xlfn.XLOOKUP($A354,Input_Raw!$A:$A,Input_Raw!GE:GE),"")</f>
        <v/>
      </c>
      <c r="Z354" s="239"/>
      <c r="AA354" s="239" t="str">
        <f>IFERROR(_xlfn.XLOOKUP($A354,Input_Raw!$A:$A,Input_Raw!$GF:$GF),"")</f>
        <v/>
      </c>
      <c r="AB354" s="239" t="str">
        <f>IFERROR(_xlfn.XLOOKUP($A354,Input_Raw!$A:$A,Input_Raw!GG:GG),"")</f>
        <v/>
      </c>
      <c r="AC354" s="248">
        <f>IFERROR(_xlfn.XLOOKUP($D354,'Modelling New'!$D:$D,'Modelling New'!P:P),"")</f>
        <v>6.8322580645161297</v>
      </c>
      <c r="AD354" s="239">
        <f>IFERROR(_xlfn.XLOOKUP($D354,'Modelling New'!$D:$D,'Modelling New'!$T:$T)*1000,"")</f>
        <v>1293091.4638321139</v>
      </c>
      <c r="AE354" s="249">
        <f>IFERROR(_xlfn.XLOOKUP($D354,'Modelling New'!$D:$D,'Modelling New'!$O:$O),"")</f>
        <v>0.80111186811548341</v>
      </c>
      <c r="AF354" s="249">
        <f>IFERROR(_xlfn.XLOOKUP($D354,'Modelling New'!$D:$D,'Modelling New'!W:W),"")</f>
        <v>0.22805845922964968</v>
      </c>
      <c r="AG354" s="249">
        <f>IFERROR(_xlfn.XLOOKUP($D354,'Modelling New'!$D:$D,'Modelling New'!$AE:$AE),"")</f>
        <v>0.995</v>
      </c>
      <c r="AH354" s="249">
        <f>IFERROR(_xlfn.XLOOKUP($D354,'Modelling New'!$D:$D,'Modelling New'!$AF:$AF),"")</f>
        <v>0.995</v>
      </c>
      <c r="AI354" s="240"/>
      <c r="AJ354" s="240"/>
      <c r="AK354" s="240"/>
      <c r="AL354" s="240"/>
      <c r="AM354" s="240"/>
      <c r="AN354" s="250"/>
      <c r="AO354" s="247"/>
      <c r="AP354" s="247"/>
      <c r="AQ354" s="247"/>
      <c r="AR354" s="239">
        <f>_xlfn.XLOOKUP($D354,'Modelling New'!$D:$D,'Modelling New'!$N:$N)</f>
        <v>236.25000000000003</v>
      </c>
      <c r="AS354" s="239" t="str">
        <f t="shared" si="33"/>
        <v/>
      </c>
    </row>
    <row r="355" spans="1:45">
      <c r="A355" s="238">
        <f t="shared" si="34"/>
        <v>46098</v>
      </c>
      <c r="B355" s="239">
        <f>YEAR(Daily_KPI[[#This Row],[Date]])+IF(MONTH(Daily_KPI[[#This Row],[Date]])&gt;=4,1,0)</f>
        <v>2026</v>
      </c>
      <c r="C355" s="240">
        <f>YEAR(Daily_KPI[[#This Row],[Date]])</f>
        <v>2026</v>
      </c>
      <c r="D355" s="241">
        <f>Daily_KPI[[#This Row],[Date]]-DAY(Daily_KPI[[#This Row],[Date]])+1</f>
        <v>46082</v>
      </c>
      <c r="E355" s="240">
        <f t="shared" si="30"/>
        <v>31</v>
      </c>
      <c r="F355" s="242" t="str">
        <f>IFERROR(_xlfn.XLOOKUP($A355,Input_Raw!$A:$A,Input_Raw!$GD:$GD),"")</f>
        <v/>
      </c>
      <c r="G355" s="243" t="str">
        <f>IFERROR(_xlfn.XLOOKUP($A355,Input_Raw!$A:$A,Input_Raw!EQ:EQ),"")</f>
        <v/>
      </c>
      <c r="H355" s="243" t="str">
        <f>IFERROR(_xlfn.XLOOKUP($A355,Input_Raw!$A:$A,Input_Raw!ER:ER),"")</f>
        <v/>
      </c>
      <c r="I355" s="243" t="str">
        <f>IFERROR(_xlfn.XLOOKUP($A355,Input_Raw!$A:$A,Input_Raw!EO:EO),"")</f>
        <v/>
      </c>
      <c r="J355" s="243" t="str">
        <f>IFERROR(_xlfn.XLOOKUP($A355,Input_Raw!$A:$A,Input_Raw!EP:EP),"")</f>
        <v/>
      </c>
      <c r="K355" s="243" t="str">
        <f>IFERROR(_xlfn.XLOOKUP($A355,Input_Raw!$A:$A,Input_Raw!$DR:$DR),"")</f>
        <v/>
      </c>
      <c r="L355" s="243" t="str">
        <f>IFERROR(_xlfn.XLOOKUP($A355,Input_Raw!$A:$A,Input_Raw!$DT:$DT),"")</f>
        <v/>
      </c>
      <c r="M355" s="243" t="str">
        <f>IFERROR(_xlfn.XLOOKUP($A355,Input_Raw!$A:$A,Input_Raw!$DZ:$DZ),"")</f>
        <v/>
      </c>
      <c r="N355" s="243" t="str">
        <f>IFERROR(_xlfn.XLOOKUP($A355,Input_Raw!$A:$A,Input_Raw!$EB:$EB),"")</f>
        <v/>
      </c>
      <c r="O355" s="244" t="str">
        <f>IFERROR(1-SUMIF(Plant_BD!$B:$B,$A355,Plant_BD!$AL:$AL)/($AA355+SUMIF(Plant_BD!$B:$B,$A355,Plant_BD!$AL:$AL)),"")</f>
        <v/>
      </c>
      <c r="P355" s="244"/>
      <c r="Q355" s="245"/>
      <c r="R355" s="244" t="str">
        <f>IFERROR(1-SUMIF(Grid_BD!$B:$B,$A355,Grid_BD!$W:$W)/($AA355+SUMIF(Grid_BD!$B:$B,$A355,Grid_BD!$W:$W)),"")</f>
        <v/>
      </c>
      <c r="S355" s="240"/>
      <c r="T355" s="245"/>
      <c r="U355" s="246" t="str">
        <f t="shared" si="31"/>
        <v/>
      </c>
      <c r="V355" s="246" t="str">
        <f>IFERROR(_xlfn.XLOOKUP($A355,Input_Raw!$A:$A,Input_Raw!$GL:$GL),"")</f>
        <v/>
      </c>
      <c r="W355" s="247" t="str">
        <f t="shared" si="32"/>
        <v/>
      </c>
      <c r="X355" s="239" t="str">
        <f>IFERROR(_xlfn.XLOOKUP($A355,Input_Raw!$A:$A,Input_Raw!$EN:$EN),"")</f>
        <v/>
      </c>
      <c r="Y355" s="239" t="str">
        <f>IFERROR(_xlfn.XLOOKUP($A355,Input_Raw!$A:$A,Input_Raw!GE:GE),"")</f>
        <v/>
      </c>
      <c r="Z355" s="239"/>
      <c r="AA355" s="239" t="str">
        <f>IFERROR(_xlfn.XLOOKUP($A355,Input_Raw!$A:$A,Input_Raw!$GF:$GF),"")</f>
        <v/>
      </c>
      <c r="AB355" s="239" t="str">
        <f>IFERROR(_xlfn.XLOOKUP($A355,Input_Raw!$A:$A,Input_Raw!GG:GG),"")</f>
        <v/>
      </c>
      <c r="AC355" s="248">
        <f>IFERROR(_xlfn.XLOOKUP($D355,'Modelling New'!$D:$D,'Modelling New'!P:P),"")</f>
        <v>6.8322580645161297</v>
      </c>
      <c r="AD355" s="239">
        <f>IFERROR(_xlfn.XLOOKUP($D355,'Modelling New'!$D:$D,'Modelling New'!$T:$T)*1000,"")</f>
        <v>1293091.4638321139</v>
      </c>
      <c r="AE355" s="249">
        <f>IFERROR(_xlfn.XLOOKUP($D355,'Modelling New'!$D:$D,'Modelling New'!$O:$O),"")</f>
        <v>0.80111186811548341</v>
      </c>
      <c r="AF355" s="249">
        <f>IFERROR(_xlfn.XLOOKUP($D355,'Modelling New'!$D:$D,'Modelling New'!W:W),"")</f>
        <v>0.22805845922964968</v>
      </c>
      <c r="AG355" s="249">
        <f>IFERROR(_xlfn.XLOOKUP($D355,'Modelling New'!$D:$D,'Modelling New'!$AE:$AE),"")</f>
        <v>0.995</v>
      </c>
      <c r="AH355" s="249">
        <f>IFERROR(_xlfn.XLOOKUP($D355,'Modelling New'!$D:$D,'Modelling New'!$AF:$AF),"")</f>
        <v>0.995</v>
      </c>
      <c r="AI355" s="240"/>
      <c r="AJ355" s="240"/>
      <c r="AK355" s="240"/>
      <c r="AL355" s="240"/>
      <c r="AM355" s="240"/>
      <c r="AN355" s="250"/>
      <c r="AO355" s="247"/>
      <c r="AP355" s="247"/>
      <c r="AQ355" s="247"/>
      <c r="AR355" s="239">
        <f>_xlfn.XLOOKUP($D355,'Modelling New'!$D:$D,'Modelling New'!$N:$N)</f>
        <v>236.25000000000003</v>
      </c>
      <c r="AS355" s="239" t="str">
        <f t="shared" si="33"/>
        <v/>
      </c>
    </row>
    <row r="356" spans="1:45">
      <c r="A356" s="238">
        <f t="shared" si="34"/>
        <v>46099</v>
      </c>
      <c r="B356" s="239">
        <f>YEAR(Daily_KPI[[#This Row],[Date]])+IF(MONTH(Daily_KPI[[#This Row],[Date]])&gt;=4,1,0)</f>
        <v>2026</v>
      </c>
      <c r="C356" s="240">
        <f>YEAR(Daily_KPI[[#This Row],[Date]])</f>
        <v>2026</v>
      </c>
      <c r="D356" s="241">
        <f>Daily_KPI[[#This Row],[Date]]-DAY(Daily_KPI[[#This Row],[Date]])+1</f>
        <v>46082</v>
      </c>
      <c r="E356" s="240">
        <f t="shared" si="30"/>
        <v>31</v>
      </c>
      <c r="F356" s="242" t="str">
        <f>IFERROR(_xlfn.XLOOKUP($A356,Input_Raw!$A:$A,Input_Raw!$GD:$GD),"")</f>
        <v/>
      </c>
      <c r="G356" s="243" t="str">
        <f>IFERROR(_xlfn.XLOOKUP($A356,Input_Raw!$A:$A,Input_Raw!EQ:EQ),"")</f>
        <v/>
      </c>
      <c r="H356" s="243" t="str">
        <f>IFERROR(_xlfn.XLOOKUP($A356,Input_Raw!$A:$A,Input_Raw!ER:ER),"")</f>
        <v/>
      </c>
      <c r="I356" s="243" t="str">
        <f>IFERROR(_xlfn.XLOOKUP($A356,Input_Raw!$A:$A,Input_Raw!EO:EO),"")</f>
        <v/>
      </c>
      <c r="J356" s="243" t="str">
        <f>IFERROR(_xlfn.XLOOKUP($A356,Input_Raw!$A:$A,Input_Raw!EP:EP),"")</f>
        <v/>
      </c>
      <c r="K356" s="243" t="str">
        <f>IFERROR(_xlfn.XLOOKUP($A356,Input_Raw!$A:$A,Input_Raw!$DR:$DR),"")</f>
        <v/>
      </c>
      <c r="L356" s="243" t="str">
        <f>IFERROR(_xlfn.XLOOKUP($A356,Input_Raw!$A:$A,Input_Raw!$DT:$DT),"")</f>
        <v/>
      </c>
      <c r="M356" s="243" t="str">
        <f>IFERROR(_xlfn.XLOOKUP($A356,Input_Raw!$A:$A,Input_Raw!$DZ:$DZ),"")</f>
        <v/>
      </c>
      <c r="N356" s="243" t="str">
        <f>IFERROR(_xlfn.XLOOKUP($A356,Input_Raw!$A:$A,Input_Raw!$EB:$EB),"")</f>
        <v/>
      </c>
      <c r="O356" s="244" t="str">
        <f>IFERROR(1-SUMIF(Plant_BD!$B:$B,$A356,Plant_BD!$AL:$AL)/($AA356+SUMIF(Plant_BD!$B:$B,$A356,Plant_BD!$AL:$AL)),"")</f>
        <v/>
      </c>
      <c r="P356" s="244"/>
      <c r="Q356" s="245"/>
      <c r="R356" s="244" t="str">
        <f>IFERROR(1-SUMIF(Grid_BD!$B:$B,$A356,Grid_BD!$W:$W)/($AA356+SUMIF(Grid_BD!$B:$B,$A356,Grid_BD!$W:$W)),"")</f>
        <v/>
      </c>
      <c r="S356" s="240"/>
      <c r="T356" s="245"/>
      <c r="U356" s="246" t="str">
        <f t="shared" si="31"/>
        <v/>
      </c>
      <c r="V356" s="246" t="str">
        <f>IFERROR(_xlfn.XLOOKUP($A356,Input_Raw!$A:$A,Input_Raw!$GL:$GL),"")</f>
        <v/>
      </c>
      <c r="W356" s="247" t="str">
        <f t="shared" si="32"/>
        <v/>
      </c>
      <c r="X356" s="239" t="str">
        <f>IFERROR(_xlfn.XLOOKUP($A356,Input_Raw!$A:$A,Input_Raw!$EN:$EN),"")</f>
        <v/>
      </c>
      <c r="Y356" s="239" t="str">
        <f>IFERROR(_xlfn.XLOOKUP($A356,Input_Raw!$A:$A,Input_Raw!GE:GE),"")</f>
        <v/>
      </c>
      <c r="Z356" s="239"/>
      <c r="AA356" s="239" t="str">
        <f>IFERROR(_xlfn.XLOOKUP($A356,Input_Raw!$A:$A,Input_Raw!$GF:$GF),"")</f>
        <v/>
      </c>
      <c r="AB356" s="239" t="str">
        <f>IFERROR(_xlfn.XLOOKUP($A356,Input_Raw!$A:$A,Input_Raw!GG:GG),"")</f>
        <v/>
      </c>
      <c r="AC356" s="248">
        <f>IFERROR(_xlfn.XLOOKUP($D356,'Modelling New'!$D:$D,'Modelling New'!P:P),"")</f>
        <v>6.8322580645161297</v>
      </c>
      <c r="AD356" s="239">
        <f>IFERROR(_xlfn.XLOOKUP($D356,'Modelling New'!$D:$D,'Modelling New'!$T:$T)*1000,"")</f>
        <v>1293091.4638321139</v>
      </c>
      <c r="AE356" s="249">
        <f>IFERROR(_xlfn.XLOOKUP($D356,'Modelling New'!$D:$D,'Modelling New'!$O:$O),"")</f>
        <v>0.80111186811548341</v>
      </c>
      <c r="AF356" s="249">
        <f>IFERROR(_xlfn.XLOOKUP($D356,'Modelling New'!$D:$D,'Modelling New'!W:W),"")</f>
        <v>0.22805845922964968</v>
      </c>
      <c r="AG356" s="249">
        <f>IFERROR(_xlfn.XLOOKUP($D356,'Modelling New'!$D:$D,'Modelling New'!$AE:$AE),"")</f>
        <v>0.995</v>
      </c>
      <c r="AH356" s="249">
        <f>IFERROR(_xlfn.XLOOKUP($D356,'Modelling New'!$D:$D,'Modelling New'!$AF:$AF),"")</f>
        <v>0.995</v>
      </c>
      <c r="AI356" s="240"/>
      <c r="AJ356" s="240"/>
      <c r="AK356" s="240"/>
      <c r="AL356" s="240"/>
      <c r="AM356" s="240"/>
      <c r="AN356" s="250"/>
      <c r="AO356" s="247"/>
      <c r="AP356" s="247"/>
      <c r="AQ356" s="247"/>
      <c r="AR356" s="239">
        <f>_xlfn.XLOOKUP($D356,'Modelling New'!$D:$D,'Modelling New'!$N:$N)</f>
        <v>236.25000000000003</v>
      </c>
      <c r="AS356" s="239" t="str">
        <f t="shared" si="33"/>
        <v/>
      </c>
    </row>
    <row r="357" spans="1:45">
      <c r="A357" s="238">
        <f t="shared" si="34"/>
        <v>46100</v>
      </c>
      <c r="B357" s="239">
        <f>YEAR(Daily_KPI[[#This Row],[Date]])+IF(MONTH(Daily_KPI[[#This Row],[Date]])&gt;=4,1,0)</f>
        <v>2026</v>
      </c>
      <c r="C357" s="240">
        <f>YEAR(Daily_KPI[[#This Row],[Date]])</f>
        <v>2026</v>
      </c>
      <c r="D357" s="241">
        <f>Daily_KPI[[#This Row],[Date]]-DAY(Daily_KPI[[#This Row],[Date]])+1</f>
        <v>46082</v>
      </c>
      <c r="E357" s="240">
        <f t="shared" si="30"/>
        <v>31</v>
      </c>
      <c r="F357" s="242" t="str">
        <f>IFERROR(_xlfn.XLOOKUP($A357,Input_Raw!$A:$A,Input_Raw!$GD:$GD),"")</f>
        <v/>
      </c>
      <c r="G357" s="243" t="str">
        <f>IFERROR(_xlfn.XLOOKUP($A357,Input_Raw!$A:$A,Input_Raw!EQ:EQ),"")</f>
        <v/>
      </c>
      <c r="H357" s="243" t="str">
        <f>IFERROR(_xlfn.XLOOKUP($A357,Input_Raw!$A:$A,Input_Raw!ER:ER),"")</f>
        <v/>
      </c>
      <c r="I357" s="243" t="str">
        <f>IFERROR(_xlfn.XLOOKUP($A357,Input_Raw!$A:$A,Input_Raw!EO:EO),"")</f>
        <v/>
      </c>
      <c r="J357" s="243" t="str">
        <f>IFERROR(_xlfn.XLOOKUP($A357,Input_Raw!$A:$A,Input_Raw!EP:EP),"")</f>
        <v/>
      </c>
      <c r="K357" s="243" t="str">
        <f>IFERROR(_xlfn.XLOOKUP($A357,Input_Raw!$A:$A,Input_Raw!$DR:$DR),"")</f>
        <v/>
      </c>
      <c r="L357" s="243" t="str">
        <f>IFERROR(_xlfn.XLOOKUP($A357,Input_Raw!$A:$A,Input_Raw!$DT:$DT),"")</f>
        <v/>
      </c>
      <c r="M357" s="243" t="str">
        <f>IFERROR(_xlfn.XLOOKUP($A357,Input_Raw!$A:$A,Input_Raw!$DZ:$DZ),"")</f>
        <v/>
      </c>
      <c r="N357" s="243" t="str">
        <f>IFERROR(_xlfn.XLOOKUP($A357,Input_Raw!$A:$A,Input_Raw!$EB:$EB),"")</f>
        <v/>
      </c>
      <c r="O357" s="244" t="str">
        <f>IFERROR(1-SUMIF(Plant_BD!$B:$B,$A357,Plant_BD!$AL:$AL)/($AA357+SUMIF(Plant_BD!$B:$B,$A357,Plant_BD!$AL:$AL)),"")</f>
        <v/>
      </c>
      <c r="P357" s="244"/>
      <c r="Q357" s="245"/>
      <c r="R357" s="244" t="str">
        <f>IFERROR(1-SUMIF(Grid_BD!$B:$B,$A357,Grid_BD!$W:$W)/($AA357+SUMIF(Grid_BD!$B:$B,$A357,Grid_BD!$W:$W)),"")</f>
        <v/>
      </c>
      <c r="S357" s="240"/>
      <c r="T357" s="245"/>
      <c r="U357" s="246" t="str">
        <f t="shared" si="31"/>
        <v/>
      </c>
      <c r="V357" s="246" t="str">
        <f>IFERROR(_xlfn.XLOOKUP($A357,Input_Raw!$A:$A,Input_Raw!$GL:$GL),"")</f>
        <v/>
      </c>
      <c r="W357" s="247" t="str">
        <f t="shared" si="32"/>
        <v/>
      </c>
      <c r="X357" s="239" t="str">
        <f>IFERROR(_xlfn.XLOOKUP($A357,Input_Raw!$A:$A,Input_Raw!$EN:$EN),"")</f>
        <v/>
      </c>
      <c r="Y357" s="239" t="str">
        <f>IFERROR(_xlfn.XLOOKUP($A357,Input_Raw!$A:$A,Input_Raw!GE:GE),"")</f>
        <v/>
      </c>
      <c r="Z357" s="239"/>
      <c r="AA357" s="239" t="str">
        <f>IFERROR(_xlfn.XLOOKUP($A357,Input_Raw!$A:$A,Input_Raw!$GF:$GF),"")</f>
        <v/>
      </c>
      <c r="AB357" s="239" t="str">
        <f>IFERROR(_xlfn.XLOOKUP($A357,Input_Raw!$A:$A,Input_Raw!GG:GG),"")</f>
        <v/>
      </c>
      <c r="AC357" s="248">
        <f>IFERROR(_xlfn.XLOOKUP($D357,'Modelling New'!$D:$D,'Modelling New'!P:P),"")</f>
        <v>6.8322580645161297</v>
      </c>
      <c r="AD357" s="239">
        <f>IFERROR(_xlfn.XLOOKUP($D357,'Modelling New'!$D:$D,'Modelling New'!$T:$T)*1000,"")</f>
        <v>1293091.4638321139</v>
      </c>
      <c r="AE357" s="249">
        <f>IFERROR(_xlfn.XLOOKUP($D357,'Modelling New'!$D:$D,'Modelling New'!$O:$O),"")</f>
        <v>0.80111186811548341</v>
      </c>
      <c r="AF357" s="249">
        <f>IFERROR(_xlfn.XLOOKUP($D357,'Modelling New'!$D:$D,'Modelling New'!W:W),"")</f>
        <v>0.22805845922964968</v>
      </c>
      <c r="AG357" s="249">
        <f>IFERROR(_xlfn.XLOOKUP($D357,'Modelling New'!$D:$D,'Modelling New'!$AE:$AE),"")</f>
        <v>0.995</v>
      </c>
      <c r="AH357" s="249">
        <f>IFERROR(_xlfn.XLOOKUP($D357,'Modelling New'!$D:$D,'Modelling New'!$AF:$AF),"")</f>
        <v>0.995</v>
      </c>
      <c r="AI357" s="240"/>
      <c r="AJ357" s="240"/>
      <c r="AK357" s="240"/>
      <c r="AL357" s="240"/>
      <c r="AM357" s="240"/>
      <c r="AN357" s="250"/>
      <c r="AO357" s="247"/>
      <c r="AP357" s="247"/>
      <c r="AQ357" s="247"/>
      <c r="AR357" s="239">
        <f>_xlfn.XLOOKUP($D357,'Modelling New'!$D:$D,'Modelling New'!$N:$N)</f>
        <v>236.25000000000003</v>
      </c>
      <c r="AS357" s="239" t="str">
        <f t="shared" si="33"/>
        <v/>
      </c>
    </row>
    <row r="358" spans="1:45">
      <c r="A358" s="238">
        <f t="shared" si="34"/>
        <v>46101</v>
      </c>
      <c r="B358" s="239">
        <f>YEAR(Daily_KPI[[#This Row],[Date]])+IF(MONTH(Daily_KPI[[#This Row],[Date]])&gt;=4,1,0)</f>
        <v>2026</v>
      </c>
      <c r="C358" s="240">
        <f>YEAR(Daily_KPI[[#This Row],[Date]])</f>
        <v>2026</v>
      </c>
      <c r="D358" s="241">
        <f>Daily_KPI[[#This Row],[Date]]-DAY(Daily_KPI[[#This Row],[Date]])+1</f>
        <v>46082</v>
      </c>
      <c r="E358" s="240">
        <f t="shared" si="30"/>
        <v>31</v>
      </c>
      <c r="F358" s="242" t="str">
        <f>IFERROR(_xlfn.XLOOKUP($A358,Input_Raw!$A:$A,Input_Raw!$GD:$GD),"")</f>
        <v/>
      </c>
      <c r="G358" s="243" t="str">
        <f>IFERROR(_xlfn.XLOOKUP($A358,Input_Raw!$A:$A,Input_Raw!EQ:EQ),"")</f>
        <v/>
      </c>
      <c r="H358" s="243" t="str">
        <f>IFERROR(_xlfn.XLOOKUP($A358,Input_Raw!$A:$A,Input_Raw!ER:ER),"")</f>
        <v/>
      </c>
      <c r="I358" s="243" t="str">
        <f>IFERROR(_xlfn.XLOOKUP($A358,Input_Raw!$A:$A,Input_Raw!EO:EO),"")</f>
        <v/>
      </c>
      <c r="J358" s="243" t="str">
        <f>IFERROR(_xlfn.XLOOKUP($A358,Input_Raw!$A:$A,Input_Raw!EP:EP),"")</f>
        <v/>
      </c>
      <c r="K358" s="243" t="str">
        <f>IFERROR(_xlfn.XLOOKUP($A358,Input_Raw!$A:$A,Input_Raw!$DR:$DR),"")</f>
        <v/>
      </c>
      <c r="L358" s="243" t="str">
        <f>IFERROR(_xlfn.XLOOKUP($A358,Input_Raw!$A:$A,Input_Raw!$DT:$DT),"")</f>
        <v/>
      </c>
      <c r="M358" s="243" t="str">
        <f>IFERROR(_xlfn.XLOOKUP($A358,Input_Raw!$A:$A,Input_Raw!$DZ:$DZ),"")</f>
        <v/>
      </c>
      <c r="N358" s="243" t="str">
        <f>IFERROR(_xlfn.XLOOKUP($A358,Input_Raw!$A:$A,Input_Raw!$EB:$EB),"")</f>
        <v/>
      </c>
      <c r="O358" s="244" t="str">
        <f>IFERROR(1-SUMIF(Plant_BD!$B:$B,$A358,Plant_BD!$AL:$AL)/($AA358+SUMIF(Plant_BD!$B:$B,$A358,Plant_BD!$AL:$AL)),"")</f>
        <v/>
      </c>
      <c r="P358" s="244"/>
      <c r="Q358" s="245"/>
      <c r="R358" s="244" t="str">
        <f>IFERROR(1-SUMIF(Grid_BD!$B:$B,$A358,Grid_BD!$W:$W)/($AA358+SUMIF(Grid_BD!$B:$B,$A358,Grid_BD!$W:$W)),"")</f>
        <v/>
      </c>
      <c r="S358" s="240"/>
      <c r="T358" s="245"/>
      <c r="U358" s="246" t="str">
        <f t="shared" si="31"/>
        <v/>
      </c>
      <c r="V358" s="246" t="str">
        <f>IFERROR(_xlfn.XLOOKUP($A358,Input_Raw!$A:$A,Input_Raw!$GL:$GL),"")</f>
        <v/>
      </c>
      <c r="W358" s="247" t="str">
        <f t="shared" si="32"/>
        <v/>
      </c>
      <c r="X358" s="239" t="str">
        <f>IFERROR(_xlfn.XLOOKUP($A358,Input_Raw!$A:$A,Input_Raw!$EN:$EN),"")</f>
        <v/>
      </c>
      <c r="Y358" s="239" t="str">
        <f>IFERROR(_xlfn.XLOOKUP($A358,Input_Raw!$A:$A,Input_Raw!GE:GE),"")</f>
        <v/>
      </c>
      <c r="Z358" s="239"/>
      <c r="AA358" s="239" t="str">
        <f>IFERROR(_xlfn.XLOOKUP($A358,Input_Raw!$A:$A,Input_Raw!$GF:$GF),"")</f>
        <v/>
      </c>
      <c r="AB358" s="239" t="str">
        <f>IFERROR(_xlfn.XLOOKUP($A358,Input_Raw!$A:$A,Input_Raw!GG:GG),"")</f>
        <v/>
      </c>
      <c r="AC358" s="248">
        <f>IFERROR(_xlfn.XLOOKUP($D358,'Modelling New'!$D:$D,'Modelling New'!P:P),"")</f>
        <v>6.8322580645161297</v>
      </c>
      <c r="AD358" s="239">
        <f>IFERROR(_xlfn.XLOOKUP($D358,'Modelling New'!$D:$D,'Modelling New'!$T:$T)*1000,"")</f>
        <v>1293091.4638321139</v>
      </c>
      <c r="AE358" s="249">
        <f>IFERROR(_xlfn.XLOOKUP($D358,'Modelling New'!$D:$D,'Modelling New'!$O:$O),"")</f>
        <v>0.80111186811548341</v>
      </c>
      <c r="AF358" s="249">
        <f>IFERROR(_xlfn.XLOOKUP($D358,'Modelling New'!$D:$D,'Modelling New'!W:W),"")</f>
        <v>0.22805845922964968</v>
      </c>
      <c r="AG358" s="249">
        <f>IFERROR(_xlfn.XLOOKUP($D358,'Modelling New'!$D:$D,'Modelling New'!$AE:$AE),"")</f>
        <v>0.995</v>
      </c>
      <c r="AH358" s="249">
        <f>IFERROR(_xlfn.XLOOKUP($D358,'Modelling New'!$D:$D,'Modelling New'!$AF:$AF),"")</f>
        <v>0.995</v>
      </c>
      <c r="AI358" s="240"/>
      <c r="AJ358" s="240"/>
      <c r="AK358" s="240"/>
      <c r="AL358" s="240"/>
      <c r="AM358" s="240"/>
      <c r="AN358" s="250"/>
      <c r="AO358" s="247"/>
      <c r="AP358" s="247"/>
      <c r="AQ358" s="247"/>
      <c r="AR358" s="239">
        <f>_xlfn.XLOOKUP($D358,'Modelling New'!$D:$D,'Modelling New'!$N:$N)</f>
        <v>236.25000000000003</v>
      </c>
      <c r="AS358" s="239" t="str">
        <f t="shared" si="33"/>
        <v/>
      </c>
    </row>
    <row r="359" spans="1:45">
      <c r="A359" s="238">
        <f t="shared" si="34"/>
        <v>46102</v>
      </c>
      <c r="B359" s="239">
        <f>YEAR(Daily_KPI[[#This Row],[Date]])+IF(MONTH(Daily_KPI[[#This Row],[Date]])&gt;=4,1,0)</f>
        <v>2026</v>
      </c>
      <c r="C359" s="240">
        <f>YEAR(Daily_KPI[[#This Row],[Date]])</f>
        <v>2026</v>
      </c>
      <c r="D359" s="241">
        <f>Daily_KPI[[#This Row],[Date]]-DAY(Daily_KPI[[#This Row],[Date]])+1</f>
        <v>46082</v>
      </c>
      <c r="E359" s="240">
        <f t="shared" si="30"/>
        <v>31</v>
      </c>
      <c r="F359" s="242" t="str">
        <f>IFERROR(_xlfn.XLOOKUP($A359,Input_Raw!$A:$A,Input_Raw!$GD:$GD),"")</f>
        <v/>
      </c>
      <c r="G359" s="243" t="str">
        <f>IFERROR(_xlfn.XLOOKUP($A359,Input_Raw!$A:$A,Input_Raw!EQ:EQ),"")</f>
        <v/>
      </c>
      <c r="H359" s="243" t="str">
        <f>IFERROR(_xlfn.XLOOKUP($A359,Input_Raw!$A:$A,Input_Raw!ER:ER),"")</f>
        <v/>
      </c>
      <c r="I359" s="243" t="str">
        <f>IFERROR(_xlfn.XLOOKUP($A359,Input_Raw!$A:$A,Input_Raw!EO:EO),"")</f>
        <v/>
      </c>
      <c r="J359" s="243" t="str">
        <f>IFERROR(_xlfn.XLOOKUP($A359,Input_Raw!$A:$A,Input_Raw!EP:EP),"")</f>
        <v/>
      </c>
      <c r="K359" s="243" t="str">
        <f>IFERROR(_xlfn.XLOOKUP($A359,Input_Raw!$A:$A,Input_Raw!$DR:$DR),"")</f>
        <v/>
      </c>
      <c r="L359" s="243" t="str">
        <f>IFERROR(_xlfn.XLOOKUP($A359,Input_Raw!$A:$A,Input_Raw!$DT:$DT),"")</f>
        <v/>
      </c>
      <c r="M359" s="243" t="str">
        <f>IFERROR(_xlfn.XLOOKUP($A359,Input_Raw!$A:$A,Input_Raw!$DZ:$DZ),"")</f>
        <v/>
      </c>
      <c r="N359" s="243" t="str">
        <f>IFERROR(_xlfn.XLOOKUP($A359,Input_Raw!$A:$A,Input_Raw!$EB:$EB),"")</f>
        <v/>
      </c>
      <c r="O359" s="244" t="str">
        <f>IFERROR(1-SUMIF(Plant_BD!$B:$B,$A359,Plant_BD!$AL:$AL)/($AA359+SUMIF(Plant_BD!$B:$B,$A359,Plant_BD!$AL:$AL)),"")</f>
        <v/>
      </c>
      <c r="P359" s="244"/>
      <c r="Q359" s="245"/>
      <c r="R359" s="244" t="str">
        <f>IFERROR(1-SUMIF(Grid_BD!$B:$B,$A359,Grid_BD!$W:$W)/($AA359+SUMIF(Grid_BD!$B:$B,$A359,Grid_BD!$W:$W)),"")</f>
        <v/>
      </c>
      <c r="S359" s="240"/>
      <c r="T359" s="245"/>
      <c r="U359" s="246" t="str">
        <f t="shared" si="31"/>
        <v/>
      </c>
      <c r="V359" s="246" t="str">
        <f>IFERROR(_xlfn.XLOOKUP($A359,Input_Raw!$A:$A,Input_Raw!$GL:$GL),"")</f>
        <v/>
      </c>
      <c r="W359" s="247" t="str">
        <f t="shared" si="32"/>
        <v/>
      </c>
      <c r="X359" s="239" t="str">
        <f>IFERROR(_xlfn.XLOOKUP($A359,Input_Raw!$A:$A,Input_Raw!$EN:$EN),"")</f>
        <v/>
      </c>
      <c r="Y359" s="239" t="str">
        <f>IFERROR(_xlfn.XLOOKUP($A359,Input_Raw!$A:$A,Input_Raw!GE:GE),"")</f>
        <v/>
      </c>
      <c r="Z359" s="239"/>
      <c r="AA359" s="239" t="str">
        <f>IFERROR(_xlfn.XLOOKUP($A359,Input_Raw!$A:$A,Input_Raw!$GF:$GF),"")</f>
        <v/>
      </c>
      <c r="AB359" s="239" t="str">
        <f>IFERROR(_xlfn.XLOOKUP($A359,Input_Raw!$A:$A,Input_Raw!GG:GG),"")</f>
        <v/>
      </c>
      <c r="AC359" s="248">
        <f>IFERROR(_xlfn.XLOOKUP($D359,'Modelling New'!$D:$D,'Modelling New'!P:P),"")</f>
        <v>6.8322580645161297</v>
      </c>
      <c r="AD359" s="239">
        <f>IFERROR(_xlfn.XLOOKUP($D359,'Modelling New'!$D:$D,'Modelling New'!$T:$T)*1000,"")</f>
        <v>1293091.4638321139</v>
      </c>
      <c r="AE359" s="249">
        <f>IFERROR(_xlfn.XLOOKUP($D359,'Modelling New'!$D:$D,'Modelling New'!$O:$O),"")</f>
        <v>0.80111186811548341</v>
      </c>
      <c r="AF359" s="249">
        <f>IFERROR(_xlfn.XLOOKUP($D359,'Modelling New'!$D:$D,'Modelling New'!W:W),"")</f>
        <v>0.22805845922964968</v>
      </c>
      <c r="AG359" s="249">
        <f>IFERROR(_xlfn.XLOOKUP($D359,'Modelling New'!$D:$D,'Modelling New'!$AE:$AE),"")</f>
        <v>0.995</v>
      </c>
      <c r="AH359" s="249">
        <f>IFERROR(_xlfn.XLOOKUP($D359,'Modelling New'!$D:$D,'Modelling New'!$AF:$AF),"")</f>
        <v>0.995</v>
      </c>
      <c r="AI359" s="240"/>
      <c r="AJ359" s="240"/>
      <c r="AK359" s="240"/>
      <c r="AL359" s="240"/>
      <c r="AM359" s="240"/>
      <c r="AN359" s="250"/>
      <c r="AO359" s="247"/>
      <c r="AP359" s="247"/>
      <c r="AQ359" s="247"/>
      <c r="AR359" s="239">
        <f>_xlfn.XLOOKUP($D359,'Modelling New'!$D:$D,'Modelling New'!$N:$N)</f>
        <v>236.25000000000003</v>
      </c>
      <c r="AS359" s="239" t="str">
        <f t="shared" si="33"/>
        <v/>
      </c>
    </row>
    <row r="360" spans="1:45">
      <c r="A360" s="238">
        <f t="shared" si="34"/>
        <v>46103</v>
      </c>
      <c r="B360" s="239">
        <f>YEAR(Daily_KPI[[#This Row],[Date]])+IF(MONTH(Daily_KPI[[#This Row],[Date]])&gt;=4,1,0)</f>
        <v>2026</v>
      </c>
      <c r="C360" s="240">
        <f>YEAR(Daily_KPI[[#This Row],[Date]])</f>
        <v>2026</v>
      </c>
      <c r="D360" s="241">
        <f>Daily_KPI[[#This Row],[Date]]-DAY(Daily_KPI[[#This Row],[Date]])+1</f>
        <v>46082</v>
      </c>
      <c r="E360" s="240">
        <f t="shared" si="30"/>
        <v>31</v>
      </c>
      <c r="F360" s="242" t="str">
        <f>IFERROR(_xlfn.XLOOKUP($A360,Input_Raw!$A:$A,Input_Raw!$GD:$GD),"")</f>
        <v/>
      </c>
      <c r="G360" s="243" t="str">
        <f>IFERROR(_xlfn.XLOOKUP($A360,Input_Raw!$A:$A,Input_Raw!EQ:EQ),"")</f>
        <v/>
      </c>
      <c r="H360" s="243" t="str">
        <f>IFERROR(_xlfn.XLOOKUP($A360,Input_Raw!$A:$A,Input_Raw!ER:ER),"")</f>
        <v/>
      </c>
      <c r="I360" s="243" t="str">
        <f>IFERROR(_xlfn.XLOOKUP($A360,Input_Raw!$A:$A,Input_Raw!EO:EO),"")</f>
        <v/>
      </c>
      <c r="J360" s="243" t="str">
        <f>IFERROR(_xlfn.XLOOKUP($A360,Input_Raw!$A:$A,Input_Raw!EP:EP),"")</f>
        <v/>
      </c>
      <c r="K360" s="243" t="str">
        <f>IFERROR(_xlfn.XLOOKUP($A360,Input_Raw!$A:$A,Input_Raw!$DR:$DR),"")</f>
        <v/>
      </c>
      <c r="L360" s="243" t="str">
        <f>IFERROR(_xlfn.XLOOKUP($A360,Input_Raw!$A:$A,Input_Raw!$DT:$DT),"")</f>
        <v/>
      </c>
      <c r="M360" s="243" t="str">
        <f>IFERROR(_xlfn.XLOOKUP($A360,Input_Raw!$A:$A,Input_Raw!$DZ:$DZ),"")</f>
        <v/>
      </c>
      <c r="N360" s="243" t="str">
        <f>IFERROR(_xlfn.XLOOKUP($A360,Input_Raw!$A:$A,Input_Raw!$EB:$EB),"")</f>
        <v/>
      </c>
      <c r="O360" s="244" t="str">
        <f>IFERROR(1-SUMIF(Plant_BD!$B:$B,$A360,Plant_BD!$AL:$AL)/($AA360+SUMIF(Plant_BD!$B:$B,$A360,Plant_BD!$AL:$AL)),"")</f>
        <v/>
      </c>
      <c r="P360" s="244"/>
      <c r="Q360" s="245"/>
      <c r="R360" s="244" t="str">
        <f>IFERROR(1-SUMIF(Grid_BD!$B:$B,$A360,Grid_BD!$W:$W)/($AA360+SUMIF(Grid_BD!$B:$B,$A360,Grid_BD!$W:$W)),"")</f>
        <v/>
      </c>
      <c r="S360" s="240"/>
      <c r="T360" s="245"/>
      <c r="U360" s="246" t="str">
        <f t="shared" si="31"/>
        <v/>
      </c>
      <c r="V360" s="246" t="str">
        <f>IFERROR(_xlfn.XLOOKUP($A360,Input_Raw!$A:$A,Input_Raw!$GL:$GL),"")</f>
        <v/>
      </c>
      <c r="W360" s="247" t="str">
        <f t="shared" si="32"/>
        <v/>
      </c>
      <c r="X360" s="239" t="str">
        <f>IFERROR(_xlfn.XLOOKUP($A360,Input_Raw!$A:$A,Input_Raw!$EN:$EN),"")</f>
        <v/>
      </c>
      <c r="Y360" s="239" t="str">
        <f>IFERROR(_xlfn.XLOOKUP($A360,Input_Raw!$A:$A,Input_Raw!GE:GE),"")</f>
        <v/>
      </c>
      <c r="Z360" s="239"/>
      <c r="AA360" s="239" t="str">
        <f>IFERROR(_xlfn.XLOOKUP($A360,Input_Raw!$A:$A,Input_Raw!$GF:$GF),"")</f>
        <v/>
      </c>
      <c r="AB360" s="239" t="str">
        <f>IFERROR(_xlfn.XLOOKUP($A360,Input_Raw!$A:$A,Input_Raw!GG:GG),"")</f>
        <v/>
      </c>
      <c r="AC360" s="248">
        <f>IFERROR(_xlfn.XLOOKUP($D360,'Modelling New'!$D:$D,'Modelling New'!P:P),"")</f>
        <v>6.8322580645161297</v>
      </c>
      <c r="AD360" s="239">
        <f>IFERROR(_xlfn.XLOOKUP($D360,'Modelling New'!$D:$D,'Modelling New'!$T:$T)*1000,"")</f>
        <v>1293091.4638321139</v>
      </c>
      <c r="AE360" s="249">
        <f>IFERROR(_xlfn.XLOOKUP($D360,'Modelling New'!$D:$D,'Modelling New'!$O:$O),"")</f>
        <v>0.80111186811548341</v>
      </c>
      <c r="AF360" s="249">
        <f>IFERROR(_xlfn.XLOOKUP($D360,'Modelling New'!$D:$D,'Modelling New'!W:W),"")</f>
        <v>0.22805845922964968</v>
      </c>
      <c r="AG360" s="249">
        <f>IFERROR(_xlfn.XLOOKUP($D360,'Modelling New'!$D:$D,'Modelling New'!$AE:$AE),"")</f>
        <v>0.995</v>
      </c>
      <c r="AH360" s="249">
        <f>IFERROR(_xlfn.XLOOKUP($D360,'Modelling New'!$D:$D,'Modelling New'!$AF:$AF),"")</f>
        <v>0.995</v>
      </c>
      <c r="AI360" s="240"/>
      <c r="AJ360" s="240"/>
      <c r="AK360" s="240"/>
      <c r="AL360" s="240"/>
      <c r="AM360" s="240"/>
      <c r="AN360" s="250"/>
      <c r="AO360" s="247"/>
      <c r="AP360" s="247"/>
      <c r="AQ360" s="247"/>
      <c r="AR360" s="239">
        <f>_xlfn.XLOOKUP($D360,'Modelling New'!$D:$D,'Modelling New'!$N:$N)</f>
        <v>236.25000000000003</v>
      </c>
      <c r="AS360" s="239" t="str">
        <f t="shared" si="33"/>
        <v/>
      </c>
    </row>
    <row r="361" spans="1:45">
      <c r="A361" s="238">
        <f t="shared" si="34"/>
        <v>46104</v>
      </c>
      <c r="B361" s="239">
        <f>YEAR(Daily_KPI[[#This Row],[Date]])+IF(MONTH(Daily_KPI[[#This Row],[Date]])&gt;=4,1,0)</f>
        <v>2026</v>
      </c>
      <c r="C361" s="240">
        <f>YEAR(Daily_KPI[[#This Row],[Date]])</f>
        <v>2026</v>
      </c>
      <c r="D361" s="241">
        <f>Daily_KPI[[#This Row],[Date]]-DAY(Daily_KPI[[#This Row],[Date]])+1</f>
        <v>46082</v>
      </c>
      <c r="E361" s="240">
        <f t="shared" si="30"/>
        <v>31</v>
      </c>
      <c r="F361" s="242" t="str">
        <f>IFERROR(_xlfn.XLOOKUP($A361,Input_Raw!$A:$A,Input_Raw!$GD:$GD),"")</f>
        <v/>
      </c>
      <c r="G361" s="243" t="str">
        <f>IFERROR(_xlfn.XLOOKUP($A361,Input_Raw!$A:$A,Input_Raw!EQ:EQ),"")</f>
        <v/>
      </c>
      <c r="H361" s="243" t="str">
        <f>IFERROR(_xlfn.XLOOKUP($A361,Input_Raw!$A:$A,Input_Raw!ER:ER),"")</f>
        <v/>
      </c>
      <c r="I361" s="243" t="str">
        <f>IFERROR(_xlfn.XLOOKUP($A361,Input_Raw!$A:$A,Input_Raw!EO:EO),"")</f>
        <v/>
      </c>
      <c r="J361" s="243" t="str">
        <f>IFERROR(_xlfn.XLOOKUP($A361,Input_Raw!$A:$A,Input_Raw!EP:EP),"")</f>
        <v/>
      </c>
      <c r="K361" s="243" t="str">
        <f>IFERROR(_xlfn.XLOOKUP($A361,Input_Raw!$A:$A,Input_Raw!$DR:$DR),"")</f>
        <v/>
      </c>
      <c r="L361" s="243" t="str">
        <f>IFERROR(_xlfn.XLOOKUP($A361,Input_Raw!$A:$A,Input_Raw!$DT:$DT),"")</f>
        <v/>
      </c>
      <c r="M361" s="243" t="str">
        <f>IFERROR(_xlfn.XLOOKUP($A361,Input_Raw!$A:$A,Input_Raw!$DZ:$DZ),"")</f>
        <v/>
      </c>
      <c r="N361" s="243" t="str">
        <f>IFERROR(_xlfn.XLOOKUP($A361,Input_Raw!$A:$A,Input_Raw!$EB:$EB),"")</f>
        <v/>
      </c>
      <c r="O361" s="244" t="str">
        <f>IFERROR(1-SUMIF(Plant_BD!$B:$B,$A361,Plant_BD!$AL:$AL)/($AA361+SUMIF(Plant_BD!$B:$B,$A361,Plant_BD!$AL:$AL)),"")</f>
        <v/>
      </c>
      <c r="P361" s="244"/>
      <c r="Q361" s="245"/>
      <c r="R361" s="244" t="str">
        <f>IFERROR(1-SUMIF(Grid_BD!$B:$B,$A361,Grid_BD!$W:$W)/($AA361+SUMIF(Grid_BD!$B:$B,$A361,Grid_BD!$W:$W)),"")</f>
        <v/>
      </c>
      <c r="S361" s="240"/>
      <c r="T361" s="245"/>
      <c r="U361" s="246" t="str">
        <f t="shared" si="31"/>
        <v/>
      </c>
      <c r="V361" s="246" t="str">
        <f>IFERROR(_xlfn.XLOOKUP($A361,Input_Raw!$A:$A,Input_Raw!$GL:$GL),"")</f>
        <v/>
      </c>
      <c r="W361" s="247" t="str">
        <f t="shared" si="32"/>
        <v/>
      </c>
      <c r="X361" s="239" t="str">
        <f>IFERROR(_xlfn.XLOOKUP($A361,Input_Raw!$A:$A,Input_Raw!$EN:$EN),"")</f>
        <v/>
      </c>
      <c r="Y361" s="239" t="str">
        <f>IFERROR(_xlfn.XLOOKUP($A361,Input_Raw!$A:$A,Input_Raw!GE:GE),"")</f>
        <v/>
      </c>
      <c r="Z361" s="239"/>
      <c r="AA361" s="239" t="str">
        <f>IFERROR(_xlfn.XLOOKUP($A361,Input_Raw!$A:$A,Input_Raw!$GF:$GF),"")</f>
        <v/>
      </c>
      <c r="AB361" s="239" t="str">
        <f>IFERROR(_xlfn.XLOOKUP($A361,Input_Raw!$A:$A,Input_Raw!GG:GG),"")</f>
        <v/>
      </c>
      <c r="AC361" s="248">
        <f>IFERROR(_xlfn.XLOOKUP($D361,'Modelling New'!$D:$D,'Modelling New'!P:P),"")</f>
        <v>6.8322580645161297</v>
      </c>
      <c r="AD361" s="239">
        <f>IFERROR(_xlfn.XLOOKUP($D361,'Modelling New'!$D:$D,'Modelling New'!$T:$T)*1000,"")</f>
        <v>1293091.4638321139</v>
      </c>
      <c r="AE361" s="249">
        <f>IFERROR(_xlfn.XLOOKUP($D361,'Modelling New'!$D:$D,'Modelling New'!$O:$O),"")</f>
        <v>0.80111186811548341</v>
      </c>
      <c r="AF361" s="249">
        <f>IFERROR(_xlfn.XLOOKUP($D361,'Modelling New'!$D:$D,'Modelling New'!W:W),"")</f>
        <v>0.22805845922964968</v>
      </c>
      <c r="AG361" s="249">
        <f>IFERROR(_xlfn.XLOOKUP($D361,'Modelling New'!$D:$D,'Modelling New'!$AE:$AE),"")</f>
        <v>0.995</v>
      </c>
      <c r="AH361" s="249">
        <f>IFERROR(_xlfn.XLOOKUP($D361,'Modelling New'!$D:$D,'Modelling New'!$AF:$AF),"")</f>
        <v>0.995</v>
      </c>
      <c r="AI361" s="240"/>
      <c r="AJ361" s="240"/>
      <c r="AK361" s="240"/>
      <c r="AL361" s="240"/>
      <c r="AM361" s="240"/>
      <c r="AN361" s="250"/>
      <c r="AO361" s="247"/>
      <c r="AP361" s="247"/>
      <c r="AQ361" s="247"/>
      <c r="AR361" s="239">
        <f>_xlfn.XLOOKUP($D361,'Modelling New'!$D:$D,'Modelling New'!$N:$N)</f>
        <v>236.25000000000003</v>
      </c>
      <c r="AS361" s="239" t="str">
        <f t="shared" si="33"/>
        <v/>
      </c>
    </row>
    <row r="362" spans="1:45">
      <c r="A362" s="238">
        <f t="shared" si="34"/>
        <v>46105</v>
      </c>
      <c r="B362" s="239">
        <f>YEAR(Daily_KPI[[#This Row],[Date]])+IF(MONTH(Daily_KPI[[#This Row],[Date]])&gt;=4,1,0)</f>
        <v>2026</v>
      </c>
      <c r="C362" s="240">
        <f>YEAR(Daily_KPI[[#This Row],[Date]])</f>
        <v>2026</v>
      </c>
      <c r="D362" s="241">
        <f>Daily_KPI[[#This Row],[Date]]-DAY(Daily_KPI[[#This Row],[Date]])+1</f>
        <v>46082</v>
      </c>
      <c r="E362" s="240">
        <f t="shared" si="30"/>
        <v>31</v>
      </c>
      <c r="F362" s="242" t="str">
        <f>IFERROR(_xlfn.XLOOKUP($A362,Input_Raw!$A:$A,Input_Raw!$GD:$GD),"")</f>
        <v/>
      </c>
      <c r="G362" s="243" t="str">
        <f>IFERROR(_xlfn.XLOOKUP($A362,Input_Raw!$A:$A,Input_Raw!EQ:EQ),"")</f>
        <v/>
      </c>
      <c r="H362" s="243" t="str">
        <f>IFERROR(_xlfn.XLOOKUP($A362,Input_Raw!$A:$A,Input_Raw!ER:ER),"")</f>
        <v/>
      </c>
      <c r="I362" s="243" t="str">
        <f>IFERROR(_xlfn.XLOOKUP($A362,Input_Raw!$A:$A,Input_Raw!EO:EO),"")</f>
        <v/>
      </c>
      <c r="J362" s="243" t="str">
        <f>IFERROR(_xlfn.XLOOKUP($A362,Input_Raw!$A:$A,Input_Raw!EP:EP),"")</f>
        <v/>
      </c>
      <c r="K362" s="243" t="str">
        <f>IFERROR(_xlfn.XLOOKUP($A362,Input_Raw!$A:$A,Input_Raw!$DR:$DR),"")</f>
        <v/>
      </c>
      <c r="L362" s="243" t="str">
        <f>IFERROR(_xlfn.XLOOKUP($A362,Input_Raw!$A:$A,Input_Raw!$DT:$DT),"")</f>
        <v/>
      </c>
      <c r="M362" s="243" t="str">
        <f>IFERROR(_xlfn.XLOOKUP($A362,Input_Raw!$A:$A,Input_Raw!$DZ:$DZ),"")</f>
        <v/>
      </c>
      <c r="N362" s="243" t="str">
        <f>IFERROR(_xlfn.XLOOKUP($A362,Input_Raw!$A:$A,Input_Raw!$EB:$EB),"")</f>
        <v/>
      </c>
      <c r="O362" s="244" t="str">
        <f>IFERROR(1-SUMIF(Plant_BD!$B:$B,$A362,Plant_BD!$AL:$AL)/($AA362+SUMIF(Plant_BD!$B:$B,$A362,Plant_BD!$AL:$AL)),"")</f>
        <v/>
      </c>
      <c r="P362" s="244"/>
      <c r="Q362" s="245"/>
      <c r="R362" s="244" t="str">
        <f>IFERROR(1-SUMIF(Grid_BD!$B:$B,$A362,Grid_BD!$W:$W)/($AA362+SUMIF(Grid_BD!$B:$B,$A362,Grid_BD!$W:$W)),"")</f>
        <v/>
      </c>
      <c r="S362" s="240"/>
      <c r="T362" s="245"/>
      <c r="U362" s="246" t="str">
        <f t="shared" si="31"/>
        <v/>
      </c>
      <c r="V362" s="246" t="str">
        <f>IFERROR(_xlfn.XLOOKUP($A362,Input_Raw!$A:$A,Input_Raw!$GL:$GL),"")</f>
        <v/>
      </c>
      <c r="W362" s="247" t="str">
        <f t="shared" si="32"/>
        <v/>
      </c>
      <c r="X362" s="239" t="str">
        <f>IFERROR(_xlfn.XLOOKUP($A362,Input_Raw!$A:$A,Input_Raw!$EN:$EN),"")</f>
        <v/>
      </c>
      <c r="Y362" s="239" t="str">
        <f>IFERROR(_xlfn.XLOOKUP($A362,Input_Raw!$A:$A,Input_Raw!GE:GE),"")</f>
        <v/>
      </c>
      <c r="Z362" s="239"/>
      <c r="AA362" s="239" t="str">
        <f>IFERROR(_xlfn.XLOOKUP($A362,Input_Raw!$A:$A,Input_Raw!$GF:$GF),"")</f>
        <v/>
      </c>
      <c r="AB362" s="239" t="str">
        <f>IFERROR(_xlfn.XLOOKUP($A362,Input_Raw!$A:$A,Input_Raw!GG:GG),"")</f>
        <v/>
      </c>
      <c r="AC362" s="248">
        <f>IFERROR(_xlfn.XLOOKUP($D362,'Modelling New'!$D:$D,'Modelling New'!P:P),"")</f>
        <v>6.8322580645161297</v>
      </c>
      <c r="AD362" s="239">
        <f>IFERROR(_xlfn.XLOOKUP($D362,'Modelling New'!$D:$D,'Modelling New'!$T:$T)*1000,"")</f>
        <v>1293091.4638321139</v>
      </c>
      <c r="AE362" s="249">
        <f>IFERROR(_xlfn.XLOOKUP($D362,'Modelling New'!$D:$D,'Modelling New'!$O:$O),"")</f>
        <v>0.80111186811548341</v>
      </c>
      <c r="AF362" s="249">
        <f>IFERROR(_xlfn.XLOOKUP($D362,'Modelling New'!$D:$D,'Modelling New'!W:W),"")</f>
        <v>0.22805845922964968</v>
      </c>
      <c r="AG362" s="249">
        <f>IFERROR(_xlfn.XLOOKUP($D362,'Modelling New'!$D:$D,'Modelling New'!$AE:$AE),"")</f>
        <v>0.995</v>
      </c>
      <c r="AH362" s="249">
        <f>IFERROR(_xlfn.XLOOKUP($D362,'Modelling New'!$D:$D,'Modelling New'!$AF:$AF),"")</f>
        <v>0.995</v>
      </c>
      <c r="AI362" s="240"/>
      <c r="AJ362" s="240"/>
      <c r="AK362" s="240"/>
      <c r="AL362" s="240"/>
      <c r="AM362" s="240"/>
      <c r="AN362" s="250"/>
      <c r="AO362" s="247"/>
      <c r="AP362" s="247"/>
      <c r="AQ362" s="247"/>
      <c r="AR362" s="239">
        <f>_xlfn.XLOOKUP($D362,'Modelling New'!$D:$D,'Modelling New'!$N:$N)</f>
        <v>236.25000000000003</v>
      </c>
      <c r="AS362" s="239" t="str">
        <f t="shared" si="33"/>
        <v/>
      </c>
    </row>
    <row r="363" spans="1:45">
      <c r="A363" s="238">
        <f t="shared" si="34"/>
        <v>46106</v>
      </c>
      <c r="B363" s="239">
        <f>YEAR(Daily_KPI[[#This Row],[Date]])+IF(MONTH(Daily_KPI[[#This Row],[Date]])&gt;=4,1,0)</f>
        <v>2026</v>
      </c>
      <c r="C363" s="240">
        <f>YEAR(Daily_KPI[[#This Row],[Date]])</f>
        <v>2026</v>
      </c>
      <c r="D363" s="241">
        <f>Daily_KPI[[#This Row],[Date]]-DAY(Daily_KPI[[#This Row],[Date]])+1</f>
        <v>46082</v>
      </c>
      <c r="E363" s="240">
        <f t="shared" si="30"/>
        <v>31</v>
      </c>
      <c r="F363" s="242" t="str">
        <f>IFERROR(_xlfn.XLOOKUP($A363,Input_Raw!$A:$A,Input_Raw!$GD:$GD),"")</f>
        <v/>
      </c>
      <c r="G363" s="243" t="str">
        <f>IFERROR(_xlfn.XLOOKUP($A363,Input_Raw!$A:$A,Input_Raw!EQ:EQ),"")</f>
        <v/>
      </c>
      <c r="H363" s="243" t="str">
        <f>IFERROR(_xlfn.XLOOKUP($A363,Input_Raw!$A:$A,Input_Raw!ER:ER),"")</f>
        <v/>
      </c>
      <c r="I363" s="243" t="str">
        <f>IFERROR(_xlfn.XLOOKUP($A363,Input_Raw!$A:$A,Input_Raw!EO:EO),"")</f>
        <v/>
      </c>
      <c r="J363" s="243" t="str">
        <f>IFERROR(_xlfn.XLOOKUP($A363,Input_Raw!$A:$A,Input_Raw!EP:EP),"")</f>
        <v/>
      </c>
      <c r="K363" s="243" t="str">
        <f>IFERROR(_xlfn.XLOOKUP($A363,Input_Raw!$A:$A,Input_Raw!$DR:$DR),"")</f>
        <v/>
      </c>
      <c r="L363" s="243" t="str">
        <f>IFERROR(_xlfn.XLOOKUP($A363,Input_Raw!$A:$A,Input_Raw!$DT:$DT),"")</f>
        <v/>
      </c>
      <c r="M363" s="243" t="str">
        <f>IFERROR(_xlfn.XLOOKUP($A363,Input_Raw!$A:$A,Input_Raw!$DZ:$DZ),"")</f>
        <v/>
      </c>
      <c r="N363" s="243" t="str">
        <f>IFERROR(_xlfn.XLOOKUP($A363,Input_Raw!$A:$A,Input_Raw!$EB:$EB),"")</f>
        <v/>
      </c>
      <c r="O363" s="244" t="str">
        <f>IFERROR(1-SUMIF(Plant_BD!$B:$B,$A363,Plant_BD!$AL:$AL)/($AA363+SUMIF(Plant_BD!$B:$B,$A363,Plant_BD!$AL:$AL)),"")</f>
        <v/>
      </c>
      <c r="P363" s="244"/>
      <c r="Q363" s="245"/>
      <c r="R363" s="244" t="str">
        <f>IFERROR(1-SUMIF(Grid_BD!$B:$B,$A363,Grid_BD!$W:$W)/($AA363+SUMIF(Grid_BD!$B:$B,$A363,Grid_BD!$W:$W)),"")</f>
        <v/>
      </c>
      <c r="S363" s="240"/>
      <c r="T363" s="245"/>
      <c r="U363" s="246" t="str">
        <f t="shared" si="31"/>
        <v/>
      </c>
      <c r="V363" s="246" t="str">
        <f>IFERROR(_xlfn.XLOOKUP($A363,Input_Raw!$A:$A,Input_Raw!$GL:$GL),"")</f>
        <v/>
      </c>
      <c r="W363" s="247" t="str">
        <f t="shared" si="32"/>
        <v/>
      </c>
      <c r="X363" s="239" t="str">
        <f>IFERROR(_xlfn.XLOOKUP($A363,Input_Raw!$A:$A,Input_Raw!$EN:$EN),"")</f>
        <v/>
      </c>
      <c r="Y363" s="239" t="str">
        <f>IFERROR(_xlfn.XLOOKUP($A363,Input_Raw!$A:$A,Input_Raw!GE:GE),"")</f>
        <v/>
      </c>
      <c r="Z363" s="239"/>
      <c r="AA363" s="239" t="str">
        <f>IFERROR(_xlfn.XLOOKUP($A363,Input_Raw!$A:$A,Input_Raw!$GF:$GF),"")</f>
        <v/>
      </c>
      <c r="AB363" s="239" t="str">
        <f>IFERROR(_xlfn.XLOOKUP($A363,Input_Raw!$A:$A,Input_Raw!GG:GG),"")</f>
        <v/>
      </c>
      <c r="AC363" s="248">
        <f>IFERROR(_xlfn.XLOOKUP($D363,'Modelling New'!$D:$D,'Modelling New'!P:P),"")</f>
        <v>6.8322580645161297</v>
      </c>
      <c r="AD363" s="239">
        <f>IFERROR(_xlfn.XLOOKUP($D363,'Modelling New'!$D:$D,'Modelling New'!$T:$T)*1000,"")</f>
        <v>1293091.4638321139</v>
      </c>
      <c r="AE363" s="249">
        <f>IFERROR(_xlfn.XLOOKUP($D363,'Modelling New'!$D:$D,'Modelling New'!$O:$O),"")</f>
        <v>0.80111186811548341</v>
      </c>
      <c r="AF363" s="249">
        <f>IFERROR(_xlfn.XLOOKUP($D363,'Modelling New'!$D:$D,'Modelling New'!W:W),"")</f>
        <v>0.22805845922964968</v>
      </c>
      <c r="AG363" s="249">
        <f>IFERROR(_xlfn.XLOOKUP($D363,'Modelling New'!$D:$D,'Modelling New'!$AE:$AE),"")</f>
        <v>0.995</v>
      </c>
      <c r="AH363" s="249">
        <f>IFERROR(_xlfn.XLOOKUP($D363,'Modelling New'!$D:$D,'Modelling New'!$AF:$AF),"")</f>
        <v>0.995</v>
      </c>
      <c r="AI363" s="240"/>
      <c r="AJ363" s="240"/>
      <c r="AK363" s="240"/>
      <c r="AL363" s="240"/>
      <c r="AM363" s="240"/>
      <c r="AN363" s="250"/>
      <c r="AO363" s="247"/>
      <c r="AP363" s="247"/>
      <c r="AQ363" s="247"/>
      <c r="AR363" s="239">
        <f>_xlfn.XLOOKUP($D363,'Modelling New'!$D:$D,'Modelling New'!$N:$N)</f>
        <v>236.25000000000003</v>
      </c>
      <c r="AS363" s="239" t="str">
        <f t="shared" si="33"/>
        <v/>
      </c>
    </row>
    <row r="364" spans="1:45">
      <c r="A364" s="238">
        <f t="shared" si="34"/>
        <v>46107</v>
      </c>
      <c r="B364" s="239">
        <f>YEAR(Daily_KPI[[#This Row],[Date]])+IF(MONTH(Daily_KPI[[#This Row],[Date]])&gt;=4,1,0)</f>
        <v>2026</v>
      </c>
      <c r="C364" s="240">
        <f>YEAR(Daily_KPI[[#This Row],[Date]])</f>
        <v>2026</v>
      </c>
      <c r="D364" s="241">
        <f>Daily_KPI[[#This Row],[Date]]-DAY(Daily_KPI[[#This Row],[Date]])+1</f>
        <v>46082</v>
      </c>
      <c r="E364" s="240">
        <f t="shared" si="30"/>
        <v>31</v>
      </c>
      <c r="F364" s="242" t="str">
        <f>IFERROR(_xlfn.XLOOKUP($A364,Input_Raw!$A:$A,Input_Raw!$GD:$GD),"")</f>
        <v/>
      </c>
      <c r="G364" s="243" t="str">
        <f>IFERROR(_xlfn.XLOOKUP($A364,Input_Raw!$A:$A,Input_Raw!EQ:EQ),"")</f>
        <v/>
      </c>
      <c r="H364" s="243" t="str">
        <f>IFERROR(_xlfn.XLOOKUP($A364,Input_Raw!$A:$A,Input_Raw!ER:ER),"")</f>
        <v/>
      </c>
      <c r="I364" s="243" t="str">
        <f>IFERROR(_xlfn.XLOOKUP($A364,Input_Raw!$A:$A,Input_Raw!EO:EO),"")</f>
        <v/>
      </c>
      <c r="J364" s="243" t="str">
        <f>IFERROR(_xlfn.XLOOKUP($A364,Input_Raw!$A:$A,Input_Raw!EP:EP),"")</f>
        <v/>
      </c>
      <c r="K364" s="243" t="str">
        <f>IFERROR(_xlfn.XLOOKUP($A364,Input_Raw!$A:$A,Input_Raw!$DR:$DR),"")</f>
        <v/>
      </c>
      <c r="L364" s="243" t="str">
        <f>IFERROR(_xlfn.XLOOKUP($A364,Input_Raw!$A:$A,Input_Raw!$DT:$DT),"")</f>
        <v/>
      </c>
      <c r="M364" s="243" t="str">
        <f>IFERROR(_xlfn.XLOOKUP($A364,Input_Raw!$A:$A,Input_Raw!$DZ:$DZ),"")</f>
        <v/>
      </c>
      <c r="N364" s="243" t="str">
        <f>IFERROR(_xlfn.XLOOKUP($A364,Input_Raw!$A:$A,Input_Raw!$EB:$EB),"")</f>
        <v/>
      </c>
      <c r="O364" s="244" t="str">
        <f>IFERROR(1-SUMIF(Plant_BD!$B:$B,$A364,Plant_BD!$AL:$AL)/($AA364+SUMIF(Plant_BD!$B:$B,$A364,Plant_BD!$AL:$AL)),"")</f>
        <v/>
      </c>
      <c r="P364" s="244"/>
      <c r="Q364" s="245"/>
      <c r="R364" s="244" t="str">
        <f>IFERROR(1-SUMIF(Grid_BD!$B:$B,$A364,Grid_BD!$W:$W)/($AA364+SUMIF(Grid_BD!$B:$B,$A364,Grid_BD!$W:$W)),"")</f>
        <v/>
      </c>
      <c r="S364" s="240"/>
      <c r="T364" s="245"/>
      <c r="U364" s="246" t="str">
        <f t="shared" si="31"/>
        <v/>
      </c>
      <c r="V364" s="246" t="str">
        <f>IFERROR(_xlfn.XLOOKUP($A364,Input_Raw!$A:$A,Input_Raw!$GL:$GL),"")</f>
        <v/>
      </c>
      <c r="W364" s="247" t="str">
        <f t="shared" si="32"/>
        <v/>
      </c>
      <c r="X364" s="239" t="str">
        <f>IFERROR(_xlfn.XLOOKUP($A364,Input_Raw!$A:$A,Input_Raw!$EN:$EN),"")</f>
        <v/>
      </c>
      <c r="Y364" s="239" t="str">
        <f>IFERROR(_xlfn.XLOOKUP($A364,Input_Raw!$A:$A,Input_Raw!GE:GE),"")</f>
        <v/>
      </c>
      <c r="Z364" s="239"/>
      <c r="AA364" s="239" t="str">
        <f>IFERROR(_xlfn.XLOOKUP($A364,Input_Raw!$A:$A,Input_Raw!$GF:$GF),"")</f>
        <v/>
      </c>
      <c r="AB364" s="239" t="str">
        <f>IFERROR(_xlfn.XLOOKUP($A364,Input_Raw!$A:$A,Input_Raw!GG:GG),"")</f>
        <v/>
      </c>
      <c r="AC364" s="248">
        <f>IFERROR(_xlfn.XLOOKUP($D364,'Modelling New'!$D:$D,'Modelling New'!P:P),"")</f>
        <v>6.8322580645161297</v>
      </c>
      <c r="AD364" s="239">
        <f>IFERROR(_xlfn.XLOOKUP($D364,'Modelling New'!$D:$D,'Modelling New'!$T:$T)*1000,"")</f>
        <v>1293091.4638321139</v>
      </c>
      <c r="AE364" s="249">
        <f>IFERROR(_xlfn.XLOOKUP($D364,'Modelling New'!$D:$D,'Modelling New'!$O:$O),"")</f>
        <v>0.80111186811548341</v>
      </c>
      <c r="AF364" s="249">
        <f>IFERROR(_xlfn.XLOOKUP($D364,'Modelling New'!$D:$D,'Modelling New'!W:W),"")</f>
        <v>0.22805845922964968</v>
      </c>
      <c r="AG364" s="249">
        <f>IFERROR(_xlfn.XLOOKUP($D364,'Modelling New'!$D:$D,'Modelling New'!$AE:$AE),"")</f>
        <v>0.995</v>
      </c>
      <c r="AH364" s="249">
        <f>IFERROR(_xlfn.XLOOKUP($D364,'Modelling New'!$D:$D,'Modelling New'!$AF:$AF),"")</f>
        <v>0.995</v>
      </c>
      <c r="AI364" s="240"/>
      <c r="AJ364" s="240"/>
      <c r="AK364" s="240"/>
      <c r="AL364" s="240"/>
      <c r="AM364" s="240"/>
      <c r="AN364" s="250"/>
      <c r="AO364" s="247"/>
      <c r="AP364" s="247"/>
      <c r="AQ364" s="247"/>
      <c r="AR364" s="239">
        <f>_xlfn.XLOOKUP($D364,'Modelling New'!$D:$D,'Modelling New'!$N:$N)</f>
        <v>236.25000000000003</v>
      </c>
      <c r="AS364" s="239" t="str">
        <f t="shared" si="33"/>
        <v/>
      </c>
    </row>
    <row r="365" spans="1:45">
      <c r="A365" s="238">
        <f t="shared" si="34"/>
        <v>46108</v>
      </c>
      <c r="B365" s="239">
        <f>YEAR(Daily_KPI[[#This Row],[Date]])+IF(MONTH(Daily_KPI[[#This Row],[Date]])&gt;=4,1,0)</f>
        <v>2026</v>
      </c>
      <c r="C365" s="240">
        <f>YEAR(Daily_KPI[[#This Row],[Date]])</f>
        <v>2026</v>
      </c>
      <c r="D365" s="241">
        <f>Daily_KPI[[#This Row],[Date]]-DAY(Daily_KPI[[#This Row],[Date]])+1</f>
        <v>46082</v>
      </c>
      <c r="E365" s="240">
        <f t="shared" si="30"/>
        <v>31</v>
      </c>
      <c r="F365" s="242" t="str">
        <f>IFERROR(_xlfn.XLOOKUP($A365,Input_Raw!$A:$A,Input_Raw!$GD:$GD),"")</f>
        <v/>
      </c>
      <c r="G365" s="243" t="str">
        <f>IFERROR(_xlfn.XLOOKUP($A365,Input_Raw!$A:$A,Input_Raw!EQ:EQ),"")</f>
        <v/>
      </c>
      <c r="H365" s="243" t="str">
        <f>IFERROR(_xlfn.XLOOKUP($A365,Input_Raw!$A:$A,Input_Raw!ER:ER),"")</f>
        <v/>
      </c>
      <c r="I365" s="243" t="str">
        <f>IFERROR(_xlfn.XLOOKUP($A365,Input_Raw!$A:$A,Input_Raw!EO:EO),"")</f>
        <v/>
      </c>
      <c r="J365" s="243" t="str">
        <f>IFERROR(_xlfn.XLOOKUP($A365,Input_Raw!$A:$A,Input_Raw!EP:EP),"")</f>
        <v/>
      </c>
      <c r="K365" s="243" t="str">
        <f>IFERROR(_xlfn.XLOOKUP($A365,Input_Raw!$A:$A,Input_Raw!$DR:$DR),"")</f>
        <v/>
      </c>
      <c r="L365" s="243" t="str">
        <f>IFERROR(_xlfn.XLOOKUP($A365,Input_Raw!$A:$A,Input_Raw!$DT:$DT),"")</f>
        <v/>
      </c>
      <c r="M365" s="243" t="str">
        <f>IFERROR(_xlfn.XLOOKUP($A365,Input_Raw!$A:$A,Input_Raw!$DZ:$DZ),"")</f>
        <v/>
      </c>
      <c r="N365" s="243" t="str">
        <f>IFERROR(_xlfn.XLOOKUP($A365,Input_Raw!$A:$A,Input_Raw!$EB:$EB),"")</f>
        <v/>
      </c>
      <c r="O365" s="244" t="str">
        <f>IFERROR(1-SUMIF(Plant_BD!$B:$B,$A365,Plant_BD!$AL:$AL)/($AA365+SUMIF(Plant_BD!$B:$B,$A365,Plant_BD!$AL:$AL)),"")</f>
        <v/>
      </c>
      <c r="P365" s="244"/>
      <c r="Q365" s="245"/>
      <c r="R365" s="244" t="str">
        <f>IFERROR(1-SUMIF(Grid_BD!$B:$B,$A365,Grid_BD!$W:$W)/($AA365+SUMIF(Grid_BD!$B:$B,$A365,Grid_BD!$W:$W)),"")</f>
        <v/>
      </c>
      <c r="S365" s="240"/>
      <c r="T365" s="245"/>
      <c r="U365" s="246" t="str">
        <f t="shared" si="31"/>
        <v/>
      </c>
      <c r="V365" s="246" t="str">
        <f>IFERROR(_xlfn.XLOOKUP($A365,Input_Raw!$A:$A,Input_Raw!$GL:$GL),"")</f>
        <v/>
      </c>
      <c r="W365" s="247" t="str">
        <f t="shared" si="32"/>
        <v/>
      </c>
      <c r="X365" s="239" t="str">
        <f>IFERROR(_xlfn.XLOOKUP($A365,Input_Raw!$A:$A,Input_Raw!$EN:$EN),"")</f>
        <v/>
      </c>
      <c r="Y365" s="239" t="str">
        <f>IFERROR(_xlfn.XLOOKUP($A365,Input_Raw!$A:$A,Input_Raw!GE:GE),"")</f>
        <v/>
      </c>
      <c r="Z365" s="239"/>
      <c r="AA365" s="239" t="str">
        <f>IFERROR(_xlfn.XLOOKUP($A365,Input_Raw!$A:$A,Input_Raw!$GF:$GF),"")</f>
        <v/>
      </c>
      <c r="AB365" s="239" t="str">
        <f>IFERROR(_xlfn.XLOOKUP($A365,Input_Raw!$A:$A,Input_Raw!GG:GG),"")</f>
        <v/>
      </c>
      <c r="AC365" s="248">
        <f>IFERROR(_xlfn.XLOOKUP($D365,'Modelling New'!$D:$D,'Modelling New'!P:P),"")</f>
        <v>6.8322580645161297</v>
      </c>
      <c r="AD365" s="239">
        <f>IFERROR(_xlfn.XLOOKUP($D365,'Modelling New'!$D:$D,'Modelling New'!$T:$T)*1000,"")</f>
        <v>1293091.4638321139</v>
      </c>
      <c r="AE365" s="249">
        <f>IFERROR(_xlfn.XLOOKUP($D365,'Modelling New'!$D:$D,'Modelling New'!$O:$O),"")</f>
        <v>0.80111186811548341</v>
      </c>
      <c r="AF365" s="249">
        <f>IFERROR(_xlfn.XLOOKUP($D365,'Modelling New'!$D:$D,'Modelling New'!W:W),"")</f>
        <v>0.22805845922964968</v>
      </c>
      <c r="AG365" s="249">
        <f>IFERROR(_xlfn.XLOOKUP($D365,'Modelling New'!$D:$D,'Modelling New'!$AE:$AE),"")</f>
        <v>0.995</v>
      </c>
      <c r="AH365" s="249">
        <f>IFERROR(_xlfn.XLOOKUP($D365,'Modelling New'!$D:$D,'Modelling New'!$AF:$AF),"")</f>
        <v>0.995</v>
      </c>
      <c r="AI365" s="240"/>
      <c r="AJ365" s="240"/>
      <c r="AK365" s="240"/>
      <c r="AL365" s="240"/>
      <c r="AM365" s="240"/>
      <c r="AN365" s="250"/>
      <c r="AO365" s="247"/>
      <c r="AP365" s="247"/>
      <c r="AQ365" s="247"/>
      <c r="AR365" s="239">
        <f>_xlfn.XLOOKUP($D365,'Modelling New'!$D:$D,'Modelling New'!$N:$N)</f>
        <v>236.25000000000003</v>
      </c>
      <c r="AS365" s="239" t="str">
        <f t="shared" si="33"/>
        <v/>
      </c>
    </row>
    <row r="366" spans="1:45">
      <c r="A366" s="238">
        <f t="shared" si="34"/>
        <v>46109</v>
      </c>
      <c r="B366" s="239">
        <f>YEAR(Daily_KPI[[#This Row],[Date]])+IF(MONTH(Daily_KPI[[#This Row],[Date]])&gt;=4,1,0)</f>
        <v>2026</v>
      </c>
      <c r="C366" s="240">
        <f>YEAR(Daily_KPI[[#This Row],[Date]])</f>
        <v>2026</v>
      </c>
      <c r="D366" s="241">
        <f>Daily_KPI[[#This Row],[Date]]-DAY(Daily_KPI[[#This Row],[Date]])+1</f>
        <v>46082</v>
      </c>
      <c r="E366" s="240">
        <f t="shared" si="30"/>
        <v>31</v>
      </c>
      <c r="F366" s="242" t="str">
        <f>IFERROR(_xlfn.XLOOKUP($A366,Input_Raw!$A:$A,Input_Raw!$GD:$GD),"")</f>
        <v/>
      </c>
      <c r="G366" s="243" t="str">
        <f>IFERROR(_xlfn.XLOOKUP($A366,Input_Raw!$A:$A,Input_Raw!EQ:EQ),"")</f>
        <v/>
      </c>
      <c r="H366" s="243" t="str">
        <f>IFERROR(_xlfn.XLOOKUP($A366,Input_Raw!$A:$A,Input_Raw!ER:ER),"")</f>
        <v/>
      </c>
      <c r="I366" s="243" t="str">
        <f>IFERROR(_xlfn.XLOOKUP($A366,Input_Raw!$A:$A,Input_Raw!EO:EO),"")</f>
        <v/>
      </c>
      <c r="J366" s="243" t="str">
        <f>IFERROR(_xlfn.XLOOKUP($A366,Input_Raw!$A:$A,Input_Raw!EP:EP),"")</f>
        <v/>
      </c>
      <c r="K366" s="243" t="str">
        <f>IFERROR(_xlfn.XLOOKUP($A366,Input_Raw!$A:$A,Input_Raw!$DR:$DR),"")</f>
        <v/>
      </c>
      <c r="L366" s="243" t="str">
        <f>IFERROR(_xlfn.XLOOKUP($A366,Input_Raw!$A:$A,Input_Raw!$DT:$DT),"")</f>
        <v/>
      </c>
      <c r="M366" s="243" t="str">
        <f>IFERROR(_xlfn.XLOOKUP($A366,Input_Raw!$A:$A,Input_Raw!$DZ:$DZ),"")</f>
        <v/>
      </c>
      <c r="N366" s="243" t="str">
        <f>IFERROR(_xlfn.XLOOKUP($A366,Input_Raw!$A:$A,Input_Raw!$EB:$EB),"")</f>
        <v/>
      </c>
      <c r="O366" s="244" t="str">
        <f>IFERROR(1-SUMIF(Plant_BD!$B:$B,$A366,Plant_BD!$AL:$AL)/($AA366+SUMIF(Plant_BD!$B:$B,$A366,Plant_BD!$AL:$AL)),"")</f>
        <v/>
      </c>
      <c r="P366" s="244"/>
      <c r="Q366" s="245"/>
      <c r="R366" s="244" t="str">
        <f>IFERROR(1-SUMIF(Grid_BD!$B:$B,$A366,Grid_BD!$W:$W)/($AA366+SUMIF(Grid_BD!$B:$B,$A366,Grid_BD!$W:$W)),"")</f>
        <v/>
      </c>
      <c r="S366" s="240"/>
      <c r="T366" s="245"/>
      <c r="U366" s="246" t="str">
        <f t="shared" si="31"/>
        <v/>
      </c>
      <c r="V366" s="246" t="str">
        <f>IFERROR(_xlfn.XLOOKUP($A366,Input_Raw!$A:$A,Input_Raw!$GL:$GL),"")</f>
        <v/>
      </c>
      <c r="W366" s="247" t="str">
        <f t="shared" si="32"/>
        <v/>
      </c>
      <c r="X366" s="239" t="str">
        <f>IFERROR(_xlfn.XLOOKUP($A366,Input_Raw!$A:$A,Input_Raw!$EN:$EN),"")</f>
        <v/>
      </c>
      <c r="Y366" s="239" t="str">
        <f>IFERROR(_xlfn.XLOOKUP($A366,Input_Raw!$A:$A,Input_Raw!GE:GE),"")</f>
        <v/>
      </c>
      <c r="Z366" s="239"/>
      <c r="AA366" s="239" t="str">
        <f>IFERROR(_xlfn.XLOOKUP($A366,Input_Raw!$A:$A,Input_Raw!$GF:$GF),"")</f>
        <v/>
      </c>
      <c r="AB366" s="239" t="str">
        <f>IFERROR(_xlfn.XLOOKUP($A366,Input_Raw!$A:$A,Input_Raw!GG:GG),"")</f>
        <v/>
      </c>
      <c r="AC366" s="248">
        <f>IFERROR(_xlfn.XLOOKUP($D366,'Modelling New'!$D:$D,'Modelling New'!P:P),"")</f>
        <v>6.8322580645161297</v>
      </c>
      <c r="AD366" s="239">
        <f>IFERROR(_xlfn.XLOOKUP($D366,'Modelling New'!$D:$D,'Modelling New'!$T:$T)*1000,"")</f>
        <v>1293091.4638321139</v>
      </c>
      <c r="AE366" s="249">
        <f>IFERROR(_xlfn.XLOOKUP($D366,'Modelling New'!$D:$D,'Modelling New'!$O:$O),"")</f>
        <v>0.80111186811548341</v>
      </c>
      <c r="AF366" s="249">
        <f>IFERROR(_xlfn.XLOOKUP($D366,'Modelling New'!$D:$D,'Modelling New'!W:W),"")</f>
        <v>0.22805845922964968</v>
      </c>
      <c r="AG366" s="249">
        <f>IFERROR(_xlfn.XLOOKUP($D366,'Modelling New'!$D:$D,'Modelling New'!$AE:$AE),"")</f>
        <v>0.995</v>
      </c>
      <c r="AH366" s="249">
        <f>IFERROR(_xlfn.XLOOKUP($D366,'Modelling New'!$D:$D,'Modelling New'!$AF:$AF),"")</f>
        <v>0.995</v>
      </c>
      <c r="AI366" s="240"/>
      <c r="AJ366" s="240"/>
      <c r="AK366" s="240"/>
      <c r="AL366" s="240"/>
      <c r="AM366" s="240"/>
      <c r="AN366" s="250"/>
      <c r="AO366" s="247"/>
      <c r="AP366" s="247"/>
      <c r="AQ366" s="247"/>
      <c r="AR366" s="239">
        <f>_xlfn.XLOOKUP($D366,'Modelling New'!$D:$D,'Modelling New'!$N:$N)</f>
        <v>236.25000000000003</v>
      </c>
      <c r="AS366" s="239" t="str">
        <f t="shared" si="33"/>
        <v/>
      </c>
    </row>
    <row r="367" spans="1:45">
      <c r="A367" s="238">
        <f t="shared" si="34"/>
        <v>46110</v>
      </c>
      <c r="B367" s="239">
        <f>YEAR(Daily_KPI[[#This Row],[Date]])+IF(MONTH(Daily_KPI[[#This Row],[Date]])&gt;=4,1,0)</f>
        <v>2026</v>
      </c>
      <c r="C367" s="240">
        <f>YEAR(Daily_KPI[[#This Row],[Date]])</f>
        <v>2026</v>
      </c>
      <c r="D367" s="241">
        <f>Daily_KPI[[#This Row],[Date]]-DAY(Daily_KPI[[#This Row],[Date]])+1</f>
        <v>46082</v>
      </c>
      <c r="E367" s="240">
        <f t="shared" si="30"/>
        <v>31</v>
      </c>
      <c r="F367" s="242" t="str">
        <f>IFERROR(_xlfn.XLOOKUP($A367,Input_Raw!$A:$A,Input_Raw!$GD:$GD),"")</f>
        <v/>
      </c>
      <c r="G367" s="243" t="str">
        <f>IFERROR(_xlfn.XLOOKUP($A367,Input_Raw!$A:$A,Input_Raw!EQ:EQ),"")</f>
        <v/>
      </c>
      <c r="H367" s="243" t="str">
        <f>IFERROR(_xlfn.XLOOKUP($A367,Input_Raw!$A:$A,Input_Raw!ER:ER),"")</f>
        <v/>
      </c>
      <c r="I367" s="243" t="str">
        <f>IFERROR(_xlfn.XLOOKUP($A367,Input_Raw!$A:$A,Input_Raw!EO:EO),"")</f>
        <v/>
      </c>
      <c r="J367" s="243" t="str">
        <f>IFERROR(_xlfn.XLOOKUP($A367,Input_Raw!$A:$A,Input_Raw!EP:EP),"")</f>
        <v/>
      </c>
      <c r="K367" s="243" t="str">
        <f>IFERROR(_xlfn.XLOOKUP($A367,Input_Raw!$A:$A,Input_Raw!$DR:$DR),"")</f>
        <v/>
      </c>
      <c r="L367" s="243" t="str">
        <f>IFERROR(_xlfn.XLOOKUP($A367,Input_Raw!$A:$A,Input_Raw!$DT:$DT),"")</f>
        <v/>
      </c>
      <c r="M367" s="243" t="str">
        <f>IFERROR(_xlfn.XLOOKUP($A367,Input_Raw!$A:$A,Input_Raw!$DZ:$DZ),"")</f>
        <v/>
      </c>
      <c r="N367" s="243" t="str">
        <f>IFERROR(_xlfn.XLOOKUP($A367,Input_Raw!$A:$A,Input_Raw!$EB:$EB),"")</f>
        <v/>
      </c>
      <c r="O367" s="244" t="str">
        <f>IFERROR(1-SUMIF(Plant_BD!$B:$B,$A367,Plant_BD!$AL:$AL)/($AA367+SUMIF(Plant_BD!$B:$B,$A367,Plant_BD!$AL:$AL)),"")</f>
        <v/>
      </c>
      <c r="P367" s="244"/>
      <c r="Q367" s="245"/>
      <c r="R367" s="244" t="str">
        <f>IFERROR(1-SUMIF(Grid_BD!$B:$B,$A367,Grid_BD!$W:$W)/($AA367+SUMIF(Grid_BD!$B:$B,$A367,Grid_BD!$W:$W)),"")</f>
        <v/>
      </c>
      <c r="S367" s="240"/>
      <c r="T367" s="245"/>
      <c r="U367" s="246" t="str">
        <f t="shared" si="31"/>
        <v/>
      </c>
      <c r="V367" s="246" t="str">
        <f>IFERROR(_xlfn.XLOOKUP($A367,Input_Raw!$A:$A,Input_Raw!$GL:$GL),"")</f>
        <v/>
      </c>
      <c r="W367" s="247" t="str">
        <f t="shared" si="32"/>
        <v/>
      </c>
      <c r="X367" s="239" t="str">
        <f>IFERROR(_xlfn.XLOOKUP($A367,Input_Raw!$A:$A,Input_Raw!$EN:$EN),"")</f>
        <v/>
      </c>
      <c r="Y367" s="239" t="str">
        <f>IFERROR(_xlfn.XLOOKUP($A367,Input_Raw!$A:$A,Input_Raw!GE:GE),"")</f>
        <v/>
      </c>
      <c r="Z367" s="239"/>
      <c r="AA367" s="239" t="str">
        <f>IFERROR(_xlfn.XLOOKUP($A367,Input_Raw!$A:$A,Input_Raw!$GF:$GF),"")</f>
        <v/>
      </c>
      <c r="AB367" s="239" t="str">
        <f>IFERROR(_xlfn.XLOOKUP($A367,Input_Raw!$A:$A,Input_Raw!GG:GG),"")</f>
        <v/>
      </c>
      <c r="AC367" s="248">
        <f>IFERROR(_xlfn.XLOOKUP($D367,'Modelling New'!$D:$D,'Modelling New'!P:P),"")</f>
        <v>6.8322580645161297</v>
      </c>
      <c r="AD367" s="239">
        <f>IFERROR(_xlfn.XLOOKUP($D367,'Modelling New'!$D:$D,'Modelling New'!$T:$T)*1000,"")</f>
        <v>1293091.4638321139</v>
      </c>
      <c r="AE367" s="249">
        <f>IFERROR(_xlfn.XLOOKUP($D367,'Modelling New'!$D:$D,'Modelling New'!$O:$O),"")</f>
        <v>0.80111186811548341</v>
      </c>
      <c r="AF367" s="249">
        <f>IFERROR(_xlfn.XLOOKUP($D367,'Modelling New'!$D:$D,'Modelling New'!W:W),"")</f>
        <v>0.22805845922964968</v>
      </c>
      <c r="AG367" s="249">
        <f>IFERROR(_xlfn.XLOOKUP($D367,'Modelling New'!$D:$D,'Modelling New'!$AE:$AE),"")</f>
        <v>0.995</v>
      </c>
      <c r="AH367" s="249">
        <f>IFERROR(_xlfn.XLOOKUP($D367,'Modelling New'!$D:$D,'Modelling New'!$AF:$AF),"")</f>
        <v>0.995</v>
      </c>
      <c r="AI367" s="240"/>
      <c r="AJ367" s="240"/>
      <c r="AK367" s="240"/>
      <c r="AL367" s="240"/>
      <c r="AM367" s="240"/>
      <c r="AN367" s="250"/>
      <c r="AO367" s="247"/>
      <c r="AP367" s="247"/>
      <c r="AQ367" s="247"/>
      <c r="AR367" s="239">
        <f>_xlfn.XLOOKUP($D367,'Modelling New'!$D:$D,'Modelling New'!$N:$N)</f>
        <v>236.25000000000003</v>
      </c>
      <c r="AS367" s="239" t="str">
        <f t="shared" si="33"/>
        <v/>
      </c>
    </row>
    <row r="368" spans="1:45">
      <c r="A368" s="238">
        <f t="shared" si="34"/>
        <v>46111</v>
      </c>
      <c r="B368" s="239">
        <f>YEAR(Daily_KPI[[#This Row],[Date]])+IF(MONTH(Daily_KPI[[#This Row],[Date]])&gt;=4,1,0)</f>
        <v>2026</v>
      </c>
      <c r="C368" s="240">
        <f>YEAR(Daily_KPI[[#This Row],[Date]])</f>
        <v>2026</v>
      </c>
      <c r="D368" s="241">
        <f>Daily_KPI[[#This Row],[Date]]-DAY(Daily_KPI[[#This Row],[Date]])+1</f>
        <v>46082</v>
      </c>
      <c r="E368" s="240">
        <f t="shared" si="30"/>
        <v>31</v>
      </c>
      <c r="F368" s="242" t="str">
        <f>IFERROR(_xlfn.XLOOKUP($A368,Input_Raw!$A:$A,Input_Raw!$GD:$GD),"")</f>
        <v/>
      </c>
      <c r="G368" s="243" t="str">
        <f>IFERROR(_xlfn.XLOOKUP($A368,Input_Raw!$A:$A,Input_Raw!EQ:EQ),"")</f>
        <v/>
      </c>
      <c r="H368" s="243" t="str">
        <f>IFERROR(_xlfn.XLOOKUP($A368,Input_Raw!$A:$A,Input_Raw!ER:ER),"")</f>
        <v/>
      </c>
      <c r="I368" s="243" t="str">
        <f>IFERROR(_xlfn.XLOOKUP($A368,Input_Raw!$A:$A,Input_Raw!EO:EO),"")</f>
        <v/>
      </c>
      <c r="J368" s="243" t="str">
        <f>IFERROR(_xlfn.XLOOKUP($A368,Input_Raw!$A:$A,Input_Raw!EP:EP),"")</f>
        <v/>
      </c>
      <c r="K368" s="243" t="str">
        <f>IFERROR(_xlfn.XLOOKUP($A368,Input_Raw!$A:$A,Input_Raw!$DR:$DR),"")</f>
        <v/>
      </c>
      <c r="L368" s="243" t="str">
        <f>IFERROR(_xlfn.XLOOKUP($A368,Input_Raw!$A:$A,Input_Raw!$DT:$DT),"")</f>
        <v/>
      </c>
      <c r="M368" s="243" t="str">
        <f>IFERROR(_xlfn.XLOOKUP($A368,Input_Raw!$A:$A,Input_Raw!$DZ:$DZ),"")</f>
        <v/>
      </c>
      <c r="N368" s="243" t="str">
        <f>IFERROR(_xlfn.XLOOKUP($A368,Input_Raw!$A:$A,Input_Raw!$EB:$EB),"")</f>
        <v/>
      </c>
      <c r="O368" s="244" t="str">
        <f>IFERROR(1-SUMIF(Plant_BD!$B:$B,$A368,Plant_BD!$AL:$AL)/($AA368+SUMIF(Plant_BD!$B:$B,$A368,Plant_BD!$AL:$AL)),"")</f>
        <v/>
      </c>
      <c r="P368" s="244"/>
      <c r="Q368" s="245"/>
      <c r="R368" s="244" t="str">
        <f>IFERROR(1-SUMIF(Grid_BD!$B:$B,$A368,Grid_BD!$W:$W)/($AA368+SUMIF(Grid_BD!$B:$B,$A368,Grid_BD!$W:$W)),"")</f>
        <v/>
      </c>
      <c r="S368" s="240"/>
      <c r="T368" s="245"/>
      <c r="U368" s="246" t="str">
        <f t="shared" si="31"/>
        <v/>
      </c>
      <c r="V368" s="246" t="str">
        <f>IFERROR(_xlfn.XLOOKUP($A368,Input_Raw!$A:$A,Input_Raw!$GL:$GL),"")</f>
        <v/>
      </c>
      <c r="W368" s="247" t="str">
        <f t="shared" si="32"/>
        <v/>
      </c>
      <c r="X368" s="239" t="str">
        <f>IFERROR(_xlfn.XLOOKUP($A368,Input_Raw!$A:$A,Input_Raw!$EN:$EN),"")</f>
        <v/>
      </c>
      <c r="Y368" s="239" t="str">
        <f>IFERROR(_xlfn.XLOOKUP($A368,Input_Raw!$A:$A,Input_Raw!GE:GE),"")</f>
        <v/>
      </c>
      <c r="Z368" s="239"/>
      <c r="AA368" s="239" t="str">
        <f>IFERROR(_xlfn.XLOOKUP($A368,Input_Raw!$A:$A,Input_Raw!$GF:$GF),"")</f>
        <v/>
      </c>
      <c r="AB368" s="239" t="str">
        <f>IFERROR(_xlfn.XLOOKUP($A368,Input_Raw!$A:$A,Input_Raw!GG:GG),"")</f>
        <v/>
      </c>
      <c r="AC368" s="248">
        <f>IFERROR(_xlfn.XLOOKUP($D368,'Modelling New'!$D:$D,'Modelling New'!P:P),"")</f>
        <v>6.8322580645161297</v>
      </c>
      <c r="AD368" s="239">
        <f>IFERROR(_xlfn.XLOOKUP($D368,'Modelling New'!$D:$D,'Modelling New'!$T:$T)*1000,"")</f>
        <v>1293091.4638321139</v>
      </c>
      <c r="AE368" s="249">
        <f>IFERROR(_xlfn.XLOOKUP($D368,'Modelling New'!$D:$D,'Modelling New'!$O:$O),"")</f>
        <v>0.80111186811548341</v>
      </c>
      <c r="AF368" s="249">
        <f>IFERROR(_xlfn.XLOOKUP($D368,'Modelling New'!$D:$D,'Modelling New'!W:W),"")</f>
        <v>0.22805845922964968</v>
      </c>
      <c r="AG368" s="249">
        <f>IFERROR(_xlfn.XLOOKUP($D368,'Modelling New'!$D:$D,'Modelling New'!$AE:$AE),"")</f>
        <v>0.995</v>
      </c>
      <c r="AH368" s="249">
        <f>IFERROR(_xlfn.XLOOKUP($D368,'Modelling New'!$D:$D,'Modelling New'!$AF:$AF),"")</f>
        <v>0.995</v>
      </c>
      <c r="AI368" s="240"/>
      <c r="AJ368" s="240"/>
      <c r="AK368" s="240"/>
      <c r="AL368" s="240"/>
      <c r="AM368" s="240"/>
      <c r="AN368" s="250"/>
      <c r="AO368" s="247"/>
      <c r="AP368" s="247"/>
      <c r="AQ368" s="247"/>
      <c r="AR368" s="239">
        <f>_xlfn.XLOOKUP($D368,'Modelling New'!$D:$D,'Modelling New'!$N:$N)</f>
        <v>236.25000000000003</v>
      </c>
      <c r="AS368" s="239" t="str">
        <f t="shared" si="33"/>
        <v/>
      </c>
    </row>
    <row r="369" spans="1:45">
      <c r="A369" s="238">
        <f t="shared" si="34"/>
        <v>46112</v>
      </c>
      <c r="B369" s="239">
        <f>YEAR(Daily_KPI[[#This Row],[Date]])+IF(MONTH(Daily_KPI[[#This Row],[Date]])&gt;=4,1,0)</f>
        <v>2026</v>
      </c>
      <c r="C369" s="240">
        <f>YEAR(Daily_KPI[[#This Row],[Date]])</f>
        <v>2026</v>
      </c>
      <c r="D369" s="241">
        <f>Daily_KPI[[#This Row],[Date]]-DAY(Daily_KPI[[#This Row],[Date]])+1</f>
        <v>46082</v>
      </c>
      <c r="E369" s="240">
        <f t="shared" si="30"/>
        <v>31</v>
      </c>
      <c r="F369" s="242" t="str">
        <f>IFERROR(_xlfn.XLOOKUP($A369,Input_Raw!$A:$A,Input_Raw!$GD:$GD),"")</f>
        <v/>
      </c>
      <c r="G369" s="243" t="str">
        <f>IFERROR(_xlfn.XLOOKUP($A369,Input_Raw!$A:$A,Input_Raw!EQ:EQ),"")</f>
        <v/>
      </c>
      <c r="H369" s="243" t="str">
        <f>IFERROR(_xlfn.XLOOKUP($A369,Input_Raw!$A:$A,Input_Raw!ER:ER),"")</f>
        <v/>
      </c>
      <c r="I369" s="243" t="str">
        <f>IFERROR(_xlfn.XLOOKUP($A369,Input_Raw!$A:$A,Input_Raw!EO:EO),"")</f>
        <v/>
      </c>
      <c r="J369" s="243" t="str">
        <f>IFERROR(_xlfn.XLOOKUP($A369,Input_Raw!$A:$A,Input_Raw!EP:EP),"")</f>
        <v/>
      </c>
      <c r="K369" s="243" t="str">
        <f>IFERROR(_xlfn.XLOOKUP($A369,Input_Raw!$A:$A,Input_Raw!$DR:$DR),"")</f>
        <v/>
      </c>
      <c r="L369" s="243" t="str">
        <f>IFERROR(_xlfn.XLOOKUP($A369,Input_Raw!$A:$A,Input_Raw!$DT:$DT),"")</f>
        <v/>
      </c>
      <c r="M369" s="243" t="str">
        <f>IFERROR(_xlfn.XLOOKUP($A369,Input_Raw!$A:$A,Input_Raw!$DZ:$DZ),"")</f>
        <v/>
      </c>
      <c r="N369" s="243" t="str">
        <f>IFERROR(_xlfn.XLOOKUP($A369,Input_Raw!$A:$A,Input_Raw!$EB:$EB),"")</f>
        <v/>
      </c>
      <c r="O369" s="244" t="str">
        <f>IFERROR(1-SUMIF(Plant_BD!$B:$B,$A369,Plant_BD!$AL:$AL)/($AA369+SUMIF(Plant_BD!$B:$B,$A369,Plant_BD!$AL:$AL)),"")</f>
        <v/>
      </c>
      <c r="P369" s="244"/>
      <c r="Q369" s="245"/>
      <c r="R369" s="244" t="str">
        <f>IFERROR(1-SUMIF(Grid_BD!$B:$B,$A369,Grid_BD!$W:$W)/($AA369+SUMIF(Grid_BD!$B:$B,$A369,Grid_BD!$W:$W)),"")</f>
        <v/>
      </c>
      <c r="S369" s="240"/>
      <c r="T369" s="245"/>
      <c r="U369" s="246" t="str">
        <f t="shared" si="31"/>
        <v/>
      </c>
      <c r="V369" s="246" t="str">
        <f>IFERROR(_xlfn.XLOOKUP($A369,Input_Raw!$A:$A,Input_Raw!$GL:$GL),"")</f>
        <v/>
      </c>
      <c r="W369" s="247" t="str">
        <f t="shared" si="32"/>
        <v/>
      </c>
      <c r="X369" s="239" t="str">
        <f>IFERROR(_xlfn.XLOOKUP($A369,Input_Raw!$A:$A,Input_Raw!$EN:$EN),"")</f>
        <v/>
      </c>
      <c r="Y369" s="239" t="str">
        <f>IFERROR(_xlfn.XLOOKUP($A369,Input_Raw!$A:$A,Input_Raw!GE:GE),"")</f>
        <v/>
      </c>
      <c r="Z369" s="239"/>
      <c r="AA369" s="239" t="str">
        <f>IFERROR(_xlfn.XLOOKUP($A369,Input_Raw!$A:$A,Input_Raw!$GF:$GF),"")</f>
        <v/>
      </c>
      <c r="AB369" s="239" t="str">
        <f>IFERROR(_xlfn.XLOOKUP($A369,Input_Raw!$A:$A,Input_Raw!GG:GG),"")</f>
        <v/>
      </c>
      <c r="AC369" s="248">
        <f>IFERROR(_xlfn.XLOOKUP($D369,'Modelling New'!$D:$D,'Modelling New'!P:P),"")</f>
        <v>6.8322580645161297</v>
      </c>
      <c r="AD369" s="239">
        <f>IFERROR(_xlfn.XLOOKUP($D369,'Modelling New'!$D:$D,'Modelling New'!$T:$T)*1000,"")</f>
        <v>1293091.4638321139</v>
      </c>
      <c r="AE369" s="249">
        <f>IFERROR(_xlfn.XLOOKUP($D369,'Modelling New'!$D:$D,'Modelling New'!$O:$O),"")</f>
        <v>0.80111186811548341</v>
      </c>
      <c r="AF369" s="249">
        <f>IFERROR(_xlfn.XLOOKUP($D369,'Modelling New'!$D:$D,'Modelling New'!W:W),"")</f>
        <v>0.22805845922964968</v>
      </c>
      <c r="AG369" s="249">
        <f>IFERROR(_xlfn.XLOOKUP($D369,'Modelling New'!$D:$D,'Modelling New'!$AE:$AE),"")</f>
        <v>0.995</v>
      </c>
      <c r="AH369" s="249">
        <f>IFERROR(_xlfn.XLOOKUP($D369,'Modelling New'!$D:$D,'Modelling New'!$AF:$AF),"")</f>
        <v>0.995</v>
      </c>
      <c r="AI369" s="240"/>
      <c r="AJ369" s="240"/>
      <c r="AK369" s="240"/>
      <c r="AL369" s="240"/>
      <c r="AM369" s="240"/>
      <c r="AN369" s="250"/>
      <c r="AO369" s="247"/>
      <c r="AP369" s="247"/>
      <c r="AQ369" s="247"/>
      <c r="AR369" s="239">
        <f>_xlfn.XLOOKUP($D369,'Modelling New'!$D:$D,'Modelling New'!$N:$N)</f>
        <v>236.25000000000003</v>
      </c>
      <c r="AS369" s="239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C182"/>
  <sheetViews>
    <sheetView zoomScale="80" zoomScaleNormal="80" workbookViewId="0">
      <pane xSplit="2" ySplit="3" topLeftCell="CG4" activePane="bottomRight" state="frozen"/>
      <selection pane="topRight" activeCell="C1" sqref="C1"/>
      <selection pane="bottomLeft" activeCell="A4" sqref="A4"/>
      <selection pane="bottomRight" activeCell="CS1" sqref="CS1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76" width="21" customWidth="1"/>
    <col min="77" max="78" width="20.7265625" bestFit="1" customWidth="1"/>
    <col min="79" max="79" width="20.26953125" bestFit="1" customWidth="1"/>
    <col min="80" max="80" width="20.7265625" bestFit="1" customWidth="1"/>
    <col min="81" max="81" width="20.26953125" bestFit="1" customWidth="1"/>
    <col min="82" max="85" width="14.453125" bestFit="1" customWidth="1"/>
    <col min="86" max="86" width="19.54296875" bestFit="1" customWidth="1"/>
    <col min="87" max="89" width="14.81640625" bestFit="1" customWidth="1"/>
    <col min="90" max="90" width="20.1796875" bestFit="1" customWidth="1"/>
    <col min="91" max="91" width="20.26953125" bestFit="1" customWidth="1"/>
    <col min="92" max="92" width="19.26953125" bestFit="1" customWidth="1"/>
    <col min="93" max="95" width="14.453125" bestFit="1" customWidth="1"/>
    <col min="96" max="98" width="19.54296875" bestFit="1" customWidth="1"/>
    <col min="99" max="102" width="14.453125" bestFit="1" customWidth="1"/>
    <col min="103" max="104" width="19.54296875" bestFit="1" customWidth="1"/>
    <col min="105" max="105" width="13.453125" bestFit="1" customWidth="1"/>
    <col min="106" max="107" width="14.54296875" bestFit="1" customWidth="1"/>
  </cols>
  <sheetData>
    <row r="1" spans="2:107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2105.4</v>
      </c>
      <c r="J1">
        <v>2153.25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1880.7950000000001</v>
      </c>
      <c r="CJ1">
        <v>829.4</v>
      </c>
      <c r="CK1">
        <v>669.9</v>
      </c>
      <c r="CL1">
        <v>2041.6</v>
      </c>
      <c r="CM1">
        <v>1232.79</v>
      </c>
      <c r="CN1">
        <v>1296.01</v>
      </c>
      <c r="CO1">
        <v>1232.79</v>
      </c>
      <c r="CP1">
        <v>1216.9849999999999</v>
      </c>
      <c r="CQ1">
        <v>1264.4000000000001</v>
      </c>
      <c r="CR1">
        <v>1264.4000000000001</v>
      </c>
      <c r="CS1">
        <v>1264.3999999999999</v>
      </c>
      <c r="CT1">
        <v>1264.4000000000001</v>
      </c>
      <c r="CU1">
        <v>1517.28</v>
      </c>
      <c r="CV1">
        <v>948.3</v>
      </c>
      <c r="CW1">
        <v>1422.45</v>
      </c>
      <c r="CX1">
        <v>1264.4000000000001</v>
      </c>
      <c r="CY1">
        <v>1232.79</v>
      </c>
      <c r="CZ1">
        <v>1485.67</v>
      </c>
    </row>
    <row r="2" spans="2:107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v>106</v>
      </c>
      <c r="CJ2">
        <v>107</v>
      </c>
      <c r="CK2">
        <v>108</v>
      </c>
      <c r="CL2">
        <v>109</v>
      </c>
      <c r="CM2">
        <f>CH2+1</f>
        <v>92</v>
      </c>
      <c r="CN2">
        <f t="shared" ref="CN2" si="52">CM2+1</f>
        <v>93</v>
      </c>
      <c r="CO2">
        <f t="shared" ref="CO2" si="53">CN2+1</f>
        <v>94</v>
      </c>
      <c r="CP2">
        <f t="shared" ref="CP2" si="54">CO2+1</f>
        <v>95</v>
      </c>
      <c r="CQ2">
        <f t="shared" ref="CQ2" si="55">CP2+1</f>
        <v>96</v>
      </c>
      <c r="CR2">
        <f t="shared" ref="CR2" si="56">CQ2+1</f>
        <v>97</v>
      </c>
      <c r="CS2">
        <f t="shared" ref="CS2" si="57">CR2+1</f>
        <v>98</v>
      </c>
      <c r="CT2">
        <f t="shared" ref="CT2" si="58">CS2+1</f>
        <v>99</v>
      </c>
      <c r="CU2">
        <f t="shared" ref="CU2" si="59">CT2+1</f>
        <v>100</v>
      </c>
      <c r="CV2">
        <f t="shared" ref="CV2" si="60">CU2+1</f>
        <v>101</v>
      </c>
      <c r="CW2">
        <f t="shared" ref="CW2" si="61">CV2+1</f>
        <v>102</v>
      </c>
      <c r="CX2">
        <f t="shared" ref="CX2" si="62">CW2+1</f>
        <v>103</v>
      </c>
      <c r="CY2">
        <f t="shared" ref="CY2" si="63">CX2+1</f>
        <v>104</v>
      </c>
      <c r="CZ2">
        <f t="shared" ref="CZ2" si="64">CY2+1</f>
        <v>105</v>
      </c>
      <c r="DA2">
        <v>110</v>
      </c>
      <c r="DB2">
        <v>111</v>
      </c>
      <c r="DC2">
        <v>112</v>
      </c>
    </row>
    <row r="3" spans="2:107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151" t="s">
        <v>1887</v>
      </c>
      <c r="CX3" s="151" t="s">
        <v>223</v>
      </c>
      <c r="CY3" s="151" t="s">
        <v>224</v>
      </c>
      <c r="CZ3" s="151" t="s">
        <v>1888</v>
      </c>
      <c r="DA3" s="151" t="s">
        <v>1919</v>
      </c>
      <c r="DB3" s="151" t="s">
        <v>1920</v>
      </c>
      <c r="DC3" s="151" t="s">
        <v>1921</v>
      </c>
    </row>
    <row r="4" spans="2:107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Row],[IS1_Inv1_M1]:[IS8_Inv4_M2]],"&gt;="&amp;0.1,Inv_SY_B[[#This Row],[IS1_Inv1_M1]:[IS8_Inv4_M2]]),"")</f>
        <v/>
      </c>
      <c r="DB4" s="166" t="str">
        <f>IFERROR(AVERAGEIF(Inv_SY_B[[#This Row],[IS18_Inv1_M1]:[IS19_Inv2_M3]],"&gt;="&amp;0.1,Inv_SY_B[[#This Row],[IS18_Inv1_M1]:[IS19_Inv2_M3]]),"")</f>
        <v/>
      </c>
      <c r="DC4" s="166" t="str">
        <f>IFERROR(AVERAGEIF(Inv_SY_B[[#This Row],[IS9_Inv1_M1]:[IS20_Inv2_M2]],"&gt;="&amp;0.1,Inv_SY_B[[#This Row],[IS9_Inv1_M1]:[IS20_Inv2_M2]]),"")</f>
        <v/>
      </c>
    </row>
    <row r="5" spans="2:107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5" t="str">
        <f>IFERROR(AVERAGEIF(Inv_SY_B[[#This Row],[IS1_Inv1_M1]:[IS8_Inv4_M2]],"&gt;="&amp;0.1,Inv_SY_B[[#This Row],[IS1_Inv1_M1]:[IS8_Inv4_M2]]),"")</f>
        <v/>
      </c>
      <c r="DB5" s="165" t="str">
        <f>IFERROR(AVERAGEIF(Inv_SY_B[[#This Row],[IS18_Inv1_M1]:[IS19_Inv2_M3]],"&gt;="&amp;0.1,Inv_SY_B[[#This Row],[IS18_Inv1_M1]:[IS19_Inv2_M3]]),"")</f>
        <v/>
      </c>
      <c r="DC5" s="165" t="str">
        <f>IFERROR(AVERAGEIF(Inv_SY_B[[#This Row],[IS9_Inv1_M1]:[IS20_Inv2_M2]],"&gt;="&amp;0.1,Inv_SY_B[[#This Row],[IS9_Inv1_M1]:[IS20_Inv2_M2]]),"")</f>
        <v/>
      </c>
    </row>
    <row r="6" spans="2:107">
      <c r="B6" s="164">
        <f t="shared" ref="B6:B34" si="65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5" t="str">
        <f>IFERROR(AVERAGEIF(Inv_SY_B[[#This Row],[IS1_Inv1_M1]:[IS8_Inv4_M2]],"&gt;="&amp;0.1,Inv_SY_B[[#This Row],[IS1_Inv1_M1]:[IS8_Inv4_M2]]),"")</f>
        <v/>
      </c>
      <c r="DB6" s="165" t="str">
        <f>IFERROR(AVERAGEIF(Inv_SY_B[[#This Row],[IS18_Inv1_M1]:[IS19_Inv2_M3]],"&gt;="&amp;0.1,Inv_SY_B[[#This Row],[IS18_Inv1_M1]:[IS19_Inv2_M3]]),"")</f>
        <v/>
      </c>
      <c r="DC6" s="165" t="str">
        <f>IFERROR(AVERAGEIF(Inv_SY_B[[#This Row],[IS9_Inv1_M1]:[IS20_Inv2_M2]],"&gt;="&amp;0.1,Inv_SY_B[[#This Row],[IS9_Inv1_M1]:[IS20_Inv2_M2]]),"")</f>
        <v/>
      </c>
    </row>
    <row r="7" spans="2:107">
      <c r="B7" s="164">
        <f t="shared" si="65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5" t="str">
        <f>IFERROR(AVERAGEIF(Inv_SY_B[[#This Row],[IS1_Inv1_M1]:[IS8_Inv4_M2]],"&gt;="&amp;0.1,Inv_SY_B[[#This Row],[IS1_Inv1_M1]:[IS8_Inv4_M2]]),"")</f>
        <v/>
      </c>
      <c r="DB7" s="165" t="str">
        <f>IFERROR(AVERAGEIF(Inv_SY_B[[#This Row],[IS18_Inv1_M1]:[IS19_Inv2_M3]],"&gt;="&amp;0.1,Inv_SY_B[[#This Row],[IS18_Inv1_M1]:[IS19_Inv2_M3]]),"")</f>
        <v/>
      </c>
      <c r="DC7" s="165" t="str">
        <f>IFERROR(AVERAGEIF(Inv_SY_B[[#This Row],[IS9_Inv1_M1]:[IS20_Inv2_M2]],"&gt;="&amp;0.1,Inv_SY_B[[#This Row],[IS9_Inv1_M1]:[IS20_Inv2_M2]]),"")</f>
        <v/>
      </c>
    </row>
    <row r="8" spans="2:107">
      <c r="B8" s="164">
        <f t="shared" si="65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5" t="str">
        <f>IFERROR(AVERAGEIF(Inv_SY_B[[#This Row],[IS1_Inv1_M1]:[IS8_Inv4_M2]],"&gt;="&amp;0.1,Inv_SY_B[[#This Row],[IS1_Inv1_M1]:[IS8_Inv4_M2]]),"")</f>
        <v/>
      </c>
      <c r="DB8" s="165" t="str">
        <f>IFERROR(AVERAGEIF(Inv_SY_B[[#This Row],[IS18_Inv1_M1]:[IS19_Inv2_M3]],"&gt;="&amp;0.1,Inv_SY_B[[#This Row],[IS18_Inv1_M1]:[IS19_Inv2_M3]]),"")</f>
        <v/>
      </c>
      <c r="DC8" s="165" t="str">
        <f>IFERROR(AVERAGEIF(Inv_SY_B[[#This Row],[IS9_Inv1_M1]:[IS20_Inv2_M2]],"&gt;="&amp;0.1,Inv_SY_B[[#This Row],[IS9_Inv1_M1]:[IS20_Inv2_M2]]),"")</f>
        <v/>
      </c>
    </row>
    <row r="9" spans="2:107">
      <c r="B9" s="164">
        <f t="shared" si="65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5" t="str">
        <f>IFERROR(AVERAGEIF(Inv_SY_B[[#This Row],[IS1_Inv1_M1]:[IS8_Inv4_M2]],"&gt;="&amp;0.1,Inv_SY_B[[#This Row],[IS1_Inv1_M1]:[IS8_Inv4_M2]]),"")</f>
        <v/>
      </c>
      <c r="DB9" s="165" t="str">
        <f>IFERROR(AVERAGEIF(Inv_SY_B[[#This Row],[IS18_Inv1_M1]:[IS19_Inv2_M3]],"&gt;="&amp;0.1,Inv_SY_B[[#This Row],[IS18_Inv1_M1]:[IS19_Inv2_M3]]),"")</f>
        <v/>
      </c>
      <c r="DC9" s="165" t="str">
        <f>IFERROR(AVERAGEIF(Inv_SY_B[[#This Row],[IS9_Inv1_M1]:[IS20_Inv2_M2]],"&gt;="&amp;0.1,Inv_SY_B[[#This Row],[IS9_Inv1_M1]:[IS20_Inv2_M2]]),"")</f>
        <v/>
      </c>
    </row>
    <row r="10" spans="2:107">
      <c r="B10" s="164">
        <f t="shared" si="65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5" t="str">
        <f>IFERROR(AVERAGEIF(Inv_SY_B[[#This Row],[IS1_Inv1_M1]:[IS8_Inv4_M2]],"&gt;="&amp;0.1,Inv_SY_B[[#This Row],[IS1_Inv1_M1]:[IS8_Inv4_M2]]),"")</f>
        <v/>
      </c>
      <c r="DB10" s="165" t="str">
        <f>IFERROR(AVERAGEIF(Inv_SY_B[[#This Row],[IS18_Inv1_M1]:[IS19_Inv2_M3]],"&gt;="&amp;0.1,Inv_SY_B[[#This Row],[IS18_Inv1_M1]:[IS19_Inv2_M3]]),"")</f>
        <v/>
      </c>
      <c r="DC10" s="165" t="str">
        <f>IFERROR(AVERAGEIF(Inv_SY_B[[#This Row],[IS9_Inv1_M1]:[IS20_Inv2_M2]],"&gt;="&amp;0.1,Inv_SY_B[[#This Row],[IS9_Inv1_M1]:[IS20_Inv2_M2]]),"")</f>
        <v/>
      </c>
    </row>
    <row r="11" spans="2:107">
      <c r="B11" s="164">
        <f t="shared" si="65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5" t="str">
        <f>IFERROR(AVERAGEIF(Inv_SY_B[[#This Row],[IS1_Inv1_M1]:[IS8_Inv4_M2]],"&gt;="&amp;0.1,Inv_SY_B[[#This Row],[IS1_Inv1_M1]:[IS8_Inv4_M2]]),"")</f>
        <v/>
      </c>
      <c r="DB11" s="165" t="str">
        <f>IFERROR(AVERAGEIF(Inv_SY_B[[#This Row],[IS18_Inv1_M1]:[IS19_Inv2_M3]],"&gt;="&amp;0.1,Inv_SY_B[[#This Row],[IS18_Inv1_M1]:[IS19_Inv2_M3]]),"")</f>
        <v/>
      </c>
      <c r="DC11" s="165" t="str">
        <f>IFERROR(AVERAGEIF(Inv_SY_B[[#This Row],[IS9_Inv1_M1]:[IS20_Inv2_M2]],"&gt;="&amp;0.1,Inv_SY_B[[#This Row],[IS9_Inv1_M1]:[IS20_Inv2_M2]]),"")</f>
        <v/>
      </c>
    </row>
    <row r="12" spans="2:107">
      <c r="B12" s="164">
        <f t="shared" si="65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5" t="str">
        <f>IFERROR(AVERAGEIF(Inv_SY_B[[#This Row],[IS1_Inv1_M1]:[IS8_Inv4_M2]],"&gt;="&amp;0.1,Inv_SY_B[[#This Row],[IS1_Inv1_M1]:[IS8_Inv4_M2]]),"")</f>
        <v/>
      </c>
      <c r="DB12" s="165" t="str">
        <f>IFERROR(AVERAGEIF(Inv_SY_B[[#This Row],[IS18_Inv1_M1]:[IS19_Inv2_M3]],"&gt;="&amp;0.1,Inv_SY_B[[#This Row],[IS18_Inv1_M1]:[IS19_Inv2_M3]]),"")</f>
        <v/>
      </c>
      <c r="DC12" s="165" t="str">
        <f>IFERROR(AVERAGEIF(Inv_SY_B[[#This Row],[IS9_Inv1_M1]:[IS20_Inv2_M2]],"&gt;="&amp;0.1,Inv_SY_B[[#This Row],[IS9_Inv1_M1]:[IS20_Inv2_M2]]),"")</f>
        <v/>
      </c>
    </row>
    <row r="13" spans="2:107">
      <c r="B13" s="164">
        <f t="shared" si="65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5" t="str">
        <f>IFERROR(AVERAGEIF(Inv_SY_B[[#This Row],[IS1_Inv1_M1]:[IS8_Inv4_M2]],"&gt;="&amp;0.1,Inv_SY_B[[#This Row],[IS1_Inv1_M1]:[IS8_Inv4_M2]]),"")</f>
        <v/>
      </c>
      <c r="DB13" s="165" t="str">
        <f>IFERROR(AVERAGEIF(Inv_SY_B[[#This Row],[IS18_Inv1_M1]:[IS19_Inv2_M3]],"&gt;="&amp;0.1,Inv_SY_B[[#This Row],[IS18_Inv1_M1]:[IS19_Inv2_M3]]),"")</f>
        <v/>
      </c>
      <c r="DC13" s="165" t="str">
        <f>IFERROR(AVERAGEIF(Inv_SY_B[[#This Row],[IS9_Inv1_M1]:[IS20_Inv2_M2]],"&gt;="&amp;0.1,Inv_SY_B[[#This Row],[IS9_Inv1_M1]:[IS20_Inv2_M2]]),"")</f>
        <v/>
      </c>
    </row>
    <row r="14" spans="2:107">
      <c r="B14" s="164">
        <f t="shared" si="65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5" t="str">
        <f>IFERROR(AVERAGEIF(Inv_SY_B[[#This Row],[IS1_Inv1_M1]:[IS8_Inv4_M2]],"&gt;="&amp;0.1,Inv_SY_B[[#This Row],[IS1_Inv1_M1]:[IS8_Inv4_M2]]),"")</f>
        <v/>
      </c>
      <c r="DB14" s="165" t="str">
        <f>IFERROR(AVERAGEIF(Inv_SY_B[[#This Row],[IS18_Inv1_M1]:[IS19_Inv2_M3]],"&gt;="&amp;0.1,Inv_SY_B[[#This Row],[IS18_Inv1_M1]:[IS19_Inv2_M3]]),"")</f>
        <v/>
      </c>
      <c r="DC14" s="165" t="str">
        <f>IFERROR(AVERAGEIF(Inv_SY_B[[#This Row],[IS9_Inv1_M1]:[IS20_Inv2_M2]],"&gt;="&amp;0.1,Inv_SY_B[[#This Row],[IS9_Inv1_M1]:[IS20_Inv2_M2]]),"")</f>
        <v/>
      </c>
    </row>
    <row r="15" spans="2:107">
      <c r="B15" s="164">
        <f t="shared" si="65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5" t="str">
        <f>IFERROR(AVERAGEIF(Inv_SY_B[[#This Row],[IS1_Inv1_M1]:[IS8_Inv4_M2]],"&gt;="&amp;0.1,Inv_SY_B[[#This Row],[IS1_Inv1_M1]:[IS8_Inv4_M2]]),"")</f>
        <v/>
      </c>
      <c r="DB15" s="165" t="str">
        <f>IFERROR(AVERAGEIF(Inv_SY_B[[#This Row],[IS18_Inv1_M1]:[IS19_Inv2_M3]],"&gt;="&amp;0.1,Inv_SY_B[[#This Row],[IS18_Inv1_M1]:[IS19_Inv2_M3]]),"")</f>
        <v/>
      </c>
      <c r="DC15" s="165" t="str">
        <f>IFERROR(AVERAGEIF(Inv_SY_B[[#This Row],[IS9_Inv1_M1]:[IS20_Inv2_M2]],"&gt;="&amp;0.1,Inv_SY_B[[#This Row],[IS9_Inv1_M1]:[IS20_Inv2_M2]]),"")</f>
        <v/>
      </c>
    </row>
    <row r="16" spans="2:107">
      <c r="B16" s="164">
        <f t="shared" si="65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5" t="str">
        <f>IFERROR(AVERAGEIF(Inv_SY_B[[#This Row],[IS1_Inv1_M1]:[IS8_Inv4_M2]],"&gt;="&amp;0.1,Inv_SY_B[[#This Row],[IS1_Inv1_M1]:[IS8_Inv4_M2]]),"")</f>
        <v/>
      </c>
      <c r="DB16" s="165" t="str">
        <f>IFERROR(AVERAGEIF(Inv_SY_B[[#This Row],[IS18_Inv1_M1]:[IS19_Inv2_M3]],"&gt;="&amp;0.1,Inv_SY_B[[#This Row],[IS18_Inv1_M1]:[IS19_Inv2_M3]]),"")</f>
        <v/>
      </c>
      <c r="DC16" s="165" t="str">
        <f>IFERROR(AVERAGEIF(Inv_SY_B[[#This Row],[IS9_Inv1_M1]:[IS20_Inv2_M2]],"&gt;="&amp;0.1,Inv_SY_B[[#This Row],[IS9_Inv1_M1]:[IS20_Inv2_M2]]),"")</f>
        <v/>
      </c>
    </row>
    <row r="17" spans="2:107">
      <c r="B17" s="164">
        <f t="shared" si="65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5" t="str">
        <f>IFERROR(AVERAGEIF(Inv_SY_B[[#This Row],[IS1_Inv1_M1]:[IS8_Inv4_M2]],"&gt;="&amp;0.1,Inv_SY_B[[#This Row],[IS1_Inv1_M1]:[IS8_Inv4_M2]]),"")</f>
        <v/>
      </c>
      <c r="DB17" s="165" t="str">
        <f>IFERROR(AVERAGEIF(Inv_SY_B[[#This Row],[IS18_Inv1_M1]:[IS19_Inv2_M3]],"&gt;="&amp;0.1,Inv_SY_B[[#This Row],[IS18_Inv1_M1]:[IS19_Inv2_M3]]),"")</f>
        <v/>
      </c>
      <c r="DC17" s="165" t="str">
        <f>IFERROR(AVERAGEIF(Inv_SY_B[[#This Row],[IS9_Inv1_M1]:[IS20_Inv2_M2]],"&gt;="&amp;0.1,Inv_SY_B[[#This Row],[IS9_Inv1_M1]:[IS20_Inv2_M2]]),"")</f>
        <v/>
      </c>
    </row>
    <row r="18" spans="2:107">
      <c r="B18" s="164">
        <f t="shared" si="65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5" t="str">
        <f>IFERROR(AVERAGEIF(Inv_SY_B[[#This Row],[IS1_Inv1_M1]:[IS8_Inv4_M2]],"&gt;="&amp;0.1,Inv_SY_B[[#This Row],[IS1_Inv1_M1]:[IS8_Inv4_M2]]),"")</f>
        <v/>
      </c>
      <c r="DB18" s="165" t="str">
        <f>IFERROR(AVERAGEIF(Inv_SY_B[[#This Row],[IS18_Inv1_M1]:[IS19_Inv2_M3]],"&gt;="&amp;0.1,Inv_SY_B[[#This Row],[IS18_Inv1_M1]:[IS19_Inv2_M3]]),"")</f>
        <v/>
      </c>
      <c r="DC18" s="165" t="str">
        <f>IFERROR(AVERAGEIF(Inv_SY_B[[#This Row],[IS9_Inv1_M1]:[IS20_Inv2_M2]],"&gt;="&amp;0.1,Inv_SY_B[[#This Row],[IS9_Inv1_M1]:[IS20_Inv2_M2]]),"")</f>
        <v/>
      </c>
    </row>
    <row r="19" spans="2:107">
      <c r="B19" s="164">
        <f t="shared" si="65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5" t="str">
        <f>IFERROR(AVERAGEIF(Inv_SY_B[[#This Row],[IS1_Inv1_M1]:[IS8_Inv4_M2]],"&gt;="&amp;0.1,Inv_SY_B[[#This Row],[IS1_Inv1_M1]:[IS8_Inv4_M2]]),"")</f>
        <v/>
      </c>
      <c r="DB19" s="165" t="str">
        <f>IFERROR(AVERAGEIF(Inv_SY_B[[#This Row],[IS18_Inv1_M1]:[IS19_Inv2_M3]],"&gt;="&amp;0.1,Inv_SY_B[[#This Row],[IS18_Inv1_M1]:[IS19_Inv2_M3]]),"")</f>
        <v/>
      </c>
      <c r="DC19" s="165" t="str">
        <f>IFERROR(AVERAGEIF(Inv_SY_B[[#This Row],[IS9_Inv1_M1]:[IS20_Inv2_M2]],"&gt;="&amp;0.1,Inv_SY_B[[#This Row],[IS9_Inv1_M1]:[IS20_Inv2_M2]]),"")</f>
        <v/>
      </c>
    </row>
    <row r="20" spans="2:107">
      <c r="B20" s="164">
        <f t="shared" si="65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5" t="str">
        <f>IFERROR(AVERAGEIF(Inv_SY_B[[#This Row],[IS1_Inv1_M1]:[IS8_Inv4_M2]],"&gt;="&amp;0.1,Inv_SY_B[[#This Row],[IS1_Inv1_M1]:[IS8_Inv4_M2]]),"")</f>
        <v/>
      </c>
      <c r="DB20" s="165" t="str">
        <f>IFERROR(AVERAGEIF(Inv_SY_B[[#This Row],[IS18_Inv1_M1]:[IS19_Inv2_M3]],"&gt;="&amp;0.1,Inv_SY_B[[#This Row],[IS18_Inv1_M1]:[IS19_Inv2_M3]]),"")</f>
        <v/>
      </c>
      <c r="DC20" s="165" t="str">
        <f>IFERROR(AVERAGEIF(Inv_SY_B[[#This Row],[IS9_Inv1_M1]:[IS20_Inv2_M2]],"&gt;="&amp;0.1,Inv_SY_B[[#This Row],[IS9_Inv1_M1]:[IS20_Inv2_M2]]),"")</f>
        <v/>
      </c>
    </row>
    <row r="21" spans="2:107">
      <c r="B21" s="164">
        <f t="shared" si="65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5" t="str">
        <f>IFERROR(AVERAGEIF(Inv_SY_B[[#This Row],[IS1_Inv1_M1]:[IS8_Inv4_M2]],"&gt;="&amp;0.1,Inv_SY_B[[#This Row],[IS1_Inv1_M1]:[IS8_Inv4_M2]]),"")</f>
        <v/>
      </c>
      <c r="DB21" s="165" t="str">
        <f>IFERROR(AVERAGEIF(Inv_SY_B[[#This Row],[IS18_Inv1_M1]:[IS19_Inv2_M3]],"&gt;="&amp;0.1,Inv_SY_B[[#This Row],[IS18_Inv1_M1]:[IS19_Inv2_M3]]),"")</f>
        <v/>
      </c>
      <c r="DC21" s="165" t="str">
        <f>IFERROR(AVERAGEIF(Inv_SY_B[[#This Row],[IS9_Inv1_M1]:[IS20_Inv2_M2]],"&gt;="&amp;0.1,Inv_SY_B[[#This Row],[IS9_Inv1_M1]:[IS20_Inv2_M2]]),"")</f>
        <v/>
      </c>
    </row>
    <row r="22" spans="2:107">
      <c r="B22" s="164">
        <f t="shared" si="65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5" t="str">
        <f>IFERROR(AVERAGEIF(Inv_SY_B[[#This Row],[IS1_Inv1_M1]:[IS8_Inv4_M2]],"&gt;="&amp;0.1,Inv_SY_B[[#This Row],[IS1_Inv1_M1]:[IS8_Inv4_M2]]),"")</f>
        <v/>
      </c>
      <c r="DB22" s="165" t="str">
        <f>IFERROR(AVERAGEIF(Inv_SY_B[[#This Row],[IS18_Inv1_M1]:[IS19_Inv2_M3]],"&gt;="&amp;0.1,Inv_SY_B[[#This Row],[IS18_Inv1_M1]:[IS19_Inv2_M3]]),"")</f>
        <v/>
      </c>
      <c r="DC22" s="165" t="str">
        <f>IFERROR(AVERAGEIF(Inv_SY_B[[#This Row],[IS9_Inv1_M1]:[IS20_Inv2_M2]],"&gt;="&amp;0.1,Inv_SY_B[[#This Row],[IS9_Inv1_M1]:[IS20_Inv2_M2]]),"")</f>
        <v/>
      </c>
    </row>
    <row r="23" spans="2:107">
      <c r="B23" s="164">
        <f t="shared" si="65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5" t="str">
        <f>IFERROR(AVERAGEIF(Inv_SY_B[[#This Row],[IS1_Inv1_M1]:[IS8_Inv4_M2]],"&gt;="&amp;0.1,Inv_SY_B[[#This Row],[IS1_Inv1_M1]:[IS8_Inv4_M2]]),"")</f>
        <v/>
      </c>
      <c r="DB23" s="165" t="str">
        <f>IFERROR(AVERAGEIF(Inv_SY_B[[#This Row],[IS18_Inv1_M1]:[IS19_Inv2_M3]],"&gt;="&amp;0.1,Inv_SY_B[[#This Row],[IS18_Inv1_M1]:[IS19_Inv2_M3]]),"")</f>
        <v/>
      </c>
      <c r="DC23" s="165" t="str">
        <f>IFERROR(AVERAGEIF(Inv_SY_B[[#This Row],[IS9_Inv1_M1]:[IS20_Inv2_M2]],"&gt;="&amp;0.1,Inv_SY_B[[#This Row],[IS9_Inv1_M1]:[IS20_Inv2_M2]]),"")</f>
        <v/>
      </c>
    </row>
    <row r="24" spans="2:107">
      <c r="B24" s="164">
        <f t="shared" si="65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5" t="str">
        <f>IFERROR(AVERAGEIF(Inv_SY_B[[#This Row],[IS1_Inv1_M1]:[IS8_Inv4_M2]],"&gt;="&amp;0.1,Inv_SY_B[[#This Row],[IS1_Inv1_M1]:[IS8_Inv4_M2]]),"")</f>
        <v/>
      </c>
      <c r="DB24" s="165" t="str">
        <f>IFERROR(AVERAGEIF(Inv_SY_B[[#This Row],[IS18_Inv1_M1]:[IS19_Inv2_M3]],"&gt;="&amp;0.1,Inv_SY_B[[#This Row],[IS18_Inv1_M1]:[IS19_Inv2_M3]]),"")</f>
        <v/>
      </c>
      <c r="DC24" s="165" t="str">
        <f>IFERROR(AVERAGEIF(Inv_SY_B[[#This Row],[IS9_Inv1_M1]:[IS20_Inv2_M2]],"&gt;="&amp;0.1,Inv_SY_B[[#This Row],[IS9_Inv1_M1]:[IS20_Inv2_M2]]),"")</f>
        <v/>
      </c>
    </row>
    <row r="25" spans="2:107">
      <c r="B25" s="164">
        <f t="shared" si="65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5" t="str">
        <f>IFERROR(AVERAGEIF(Inv_SY_B[[#This Row],[IS1_Inv1_M1]:[IS8_Inv4_M2]],"&gt;="&amp;0.1,Inv_SY_B[[#This Row],[IS1_Inv1_M1]:[IS8_Inv4_M2]]),"")</f>
        <v/>
      </c>
      <c r="DB25" s="165" t="str">
        <f>IFERROR(AVERAGEIF(Inv_SY_B[[#This Row],[IS18_Inv1_M1]:[IS19_Inv2_M3]],"&gt;="&amp;0.1,Inv_SY_B[[#This Row],[IS18_Inv1_M1]:[IS19_Inv2_M3]]),"")</f>
        <v/>
      </c>
      <c r="DC25" s="165" t="str">
        <f>IFERROR(AVERAGEIF(Inv_SY_B[[#This Row],[IS9_Inv1_M1]:[IS20_Inv2_M2]],"&gt;="&amp;0.1,Inv_SY_B[[#This Row],[IS9_Inv1_M1]:[IS20_Inv2_M2]]),"")</f>
        <v/>
      </c>
    </row>
    <row r="26" spans="2:107">
      <c r="B26" s="164">
        <f t="shared" si="65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5" t="str">
        <f>IFERROR(AVERAGEIF(Inv_SY_B[[#This Row],[IS1_Inv1_M1]:[IS8_Inv4_M2]],"&gt;="&amp;0.1,Inv_SY_B[[#This Row],[IS1_Inv1_M1]:[IS8_Inv4_M2]]),"")</f>
        <v/>
      </c>
      <c r="DB26" s="165" t="str">
        <f>IFERROR(AVERAGEIF(Inv_SY_B[[#This Row],[IS18_Inv1_M1]:[IS19_Inv2_M3]],"&gt;="&amp;0.1,Inv_SY_B[[#This Row],[IS18_Inv1_M1]:[IS19_Inv2_M3]]),"")</f>
        <v/>
      </c>
      <c r="DC26" s="165" t="str">
        <f>IFERROR(AVERAGEIF(Inv_SY_B[[#This Row],[IS9_Inv1_M1]:[IS20_Inv2_M2]],"&gt;="&amp;0.1,Inv_SY_B[[#This Row],[IS9_Inv1_M1]:[IS20_Inv2_M2]]),"")</f>
        <v/>
      </c>
    </row>
    <row r="27" spans="2:107">
      <c r="B27" s="164">
        <f t="shared" si="65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5" t="str">
        <f>IFERROR(AVERAGEIF(Inv_SY_B[[#This Row],[IS1_Inv1_M1]:[IS8_Inv4_M2]],"&gt;="&amp;0.1,Inv_SY_B[[#This Row],[IS1_Inv1_M1]:[IS8_Inv4_M2]]),"")</f>
        <v/>
      </c>
      <c r="DB27" s="165" t="str">
        <f>IFERROR(AVERAGEIF(Inv_SY_B[[#This Row],[IS18_Inv1_M1]:[IS19_Inv2_M3]],"&gt;="&amp;0.1,Inv_SY_B[[#This Row],[IS18_Inv1_M1]:[IS19_Inv2_M3]]),"")</f>
        <v/>
      </c>
      <c r="DC27" s="165" t="str">
        <f>IFERROR(AVERAGEIF(Inv_SY_B[[#This Row],[IS9_Inv1_M1]:[IS20_Inv2_M2]],"&gt;="&amp;0.1,Inv_SY_B[[#This Row],[IS9_Inv1_M1]:[IS20_Inv2_M2]]),"")</f>
        <v/>
      </c>
    </row>
    <row r="28" spans="2:107">
      <c r="B28" s="164">
        <f t="shared" si="65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5" t="str">
        <f>IFERROR(AVERAGEIF(Inv_SY_B[[#This Row],[IS1_Inv1_M1]:[IS8_Inv4_M2]],"&gt;="&amp;0.1,Inv_SY_B[[#This Row],[IS1_Inv1_M1]:[IS8_Inv4_M2]]),"")</f>
        <v/>
      </c>
      <c r="DB28" s="165" t="str">
        <f>IFERROR(AVERAGEIF(Inv_SY_B[[#This Row],[IS18_Inv1_M1]:[IS19_Inv2_M3]],"&gt;="&amp;0.1,Inv_SY_B[[#This Row],[IS18_Inv1_M1]:[IS19_Inv2_M3]]),"")</f>
        <v/>
      </c>
      <c r="DC28" s="165" t="str">
        <f>IFERROR(AVERAGEIF(Inv_SY_B[[#This Row],[IS9_Inv1_M1]:[IS20_Inv2_M2]],"&gt;="&amp;0.1,Inv_SY_B[[#This Row],[IS9_Inv1_M1]:[IS20_Inv2_M2]]),"")</f>
        <v/>
      </c>
    </row>
    <row r="29" spans="2:107">
      <c r="B29" s="164">
        <f t="shared" si="65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5" t="str">
        <f>IFERROR(AVERAGEIF(Inv_SY_B[[#This Row],[IS1_Inv1_M1]:[IS8_Inv4_M2]],"&gt;="&amp;0.1,Inv_SY_B[[#This Row],[IS1_Inv1_M1]:[IS8_Inv4_M2]]),"")</f>
        <v/>
      </c>
      <c r="DB29" s="165" t="str">
        <f>IFERROR(AVERAGEIF(Inv_SY_B[[#This Row],[IS18_Inv1_M1]:[IS19_Inv2_M3]],"&gt;="&amp;0.1,Inv_SY_B[[#This Row],[IS18_Inv1_M1]:[IS19_Inv2_M3]]),"")</f>
        <v/>
      </c>
      <c r="DC29" s="165" t="str">
        <f>IFERROR(AVERAGEIF(Inv_SY_B[[#This Row],[IS9_Inv1_M1]:[IS20_Inv2_M2]],"&gt;="&amp;0.1,Inv_SY_B[[#This Row],[IS9_Inv1_M1]:[IS20_Inv2_M2]]),"")</f>
        <v/>
      </c>
    </row>
    <row r="30" spans="2:107">
      <c r="B30" s="164">
        <f t="shared" si="65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5" t="str">
        <f>IFERROR(AVERAGEIF(Inv_SY_B[[#This Row],[IS1_Inv1_M1]:[IS8_Inv4_M2]],"&gt;="&amp;0.1,Inv_SY_B[[#This Row],[IS1_Inv1_M1]:[IS8_Inv4_M2]]),"")</f>
        <v/>
      </c>
      <c r="DB30" s="165" t="str">
        <f>IFERROR(AVERAGEIF(Inv_SY_B[[#This Row],[IS18_Inv1_M1]:[IS19_Inv2_M3]],"&gt;="&amp;0.1,Inv_SY_B[[#This Row],[IS18_Inv1_M1]:[IS19_Inv2_M3]]),"")</f>
        <v/>
      </c>
      <c r="DC30" s="165" t="str">
        <f>IFERROR(AVERAGEIF(Inv_SY_B[[#This Row],[IS9_Inv1_M1]:[IS20_Inv2_M2]],"&gt;="&amp;0.1,Inv_SY_B[[#This Row],[IS9_Inv1_M1]:[IS20_Inv2_M2]]),"")</f>
        <v/>
      </c>
    </row>
    <row r="31" spans="2:107">
      <c r="B31" s="164">
        <f t="shared" si="65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5" t="str">
        <f>IFERROR(AVERAGEIF(Inv_SY_B[[#This Row],[IS1_Inv1_M1]:[IS8_Inv4_M2]],"&gt;="&amp;0.1,Inv_SY_B[[#This Row],[IS1_Inv1_M1]:[IS8_Inv4_M2]]),"")</f>
        <v/>
      </c>
      <c r="DB31" s="165" t="str">
        <f>IFERROR(AVERAGEIF(Inv_SY_B[[#This Row],[IS18_Inv1_M1]:[IS19_Inv2_M3]],"&gt;="&amp;0.1,Inv_SY_B[[#This Row],[IS18_Inv1_M1]:[IS19_Inv2_M3]]),"")</f>
        <v/>
      </c>
      <c r="DC31" s="165" t="str">
        <f>IFERROR(AVERAGEIF(Inv_SY_B[[#This Row],[IS9_Inv1_M1]:[IS20_Inv2_M2]],"&gt;="&amp;0.1,Inv_SY_B[[#This Row],[IS9_Inv1_M1]:[IS20_Inv2_M2]]),"")</f>
        <v/>
      </c>
    </row>
    <row r="32" spans="2:107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5" t="str">
        <f>IFERROR(AVERAGEIF(Inv_SY_B[[#This Row],[IS1_Inv1_M1]:[IS8_Inv4_M2]],"&gt;="&amp;0.1,Inv_SY_B[[#This Row],[IS1_Inv1_M1]:[IS8_Inv4_M2]]),"")</f>
        <v/>
      </c>
      <c r="DB32" s="165" t="str">
        <f>IFERROR(AVERAGEIF(Inv_SY_B[[#This Row],[IS18_Inv1_M1]:[IS19_Inv2_M3]],"&gt;="&amp;0.1,Inv_SY_B[[#This Row],[IS18_Inv1_M1]:[IS19_Inv2_M3]]),"")</f>
        <v/>
      </c>
      <c r="DC32" s="165" t="str">
        <f>IFERROR(AVERAGEIF(Inv_SY_B[[#This Row],[IS9_Inv1_M1]:[IS20_Inv2_M2]],"&gt;="&amp;0.1,Inv_SY_B[[#This Row],[IS9_Inv1_M1]:[IS20_Inv2_M2]]),"")</f>
        <v/>
      </c>
    </row>
    <row r="33" spans="2:107">
      <c r="B33" s="164">
        <f t="shared" si="65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5" t="str">
        <f>IFERROR(AVERAGEIF(Inv_SY_B[[#This Row],[IS1_Inv1_M1]:[IS8_Inv4_M2]],"&gt;="&amp;0.1,Inv_SY_B[[#This Row],[IS1_Inv1_M1]:[IS8_Inv4_M2]]),"")</f>
        <v/>
      </c>
      <c r="DB33" s="165" t="str">
        <f>IFERROR(AVERAGEIF(Inv_SY_B[[#This Row],[IS18_Inv1_M1]:[IS19_Inv2_M3]],"&gt;="&amp;0.1,Inv_SY_B[[#This Row],[IS18_Inv1_M1]:[IS19_Inv2_M3]]),"")</f>
        <v/>
      </c>
      <c r="DC33" s="165" t="str">
        <f>IFERROR(AVERAGEIF(Inv_SY_B[[#This Row],[IS9_Inv1_M1]:[IS20_Inv2_M2]],"&gt;="&amp;0.1,Inv_SY_B[[#This Row],[IS9_Inv1_M1]:[IS20_Inv2_M2]]),"")</f>
        <v/>
      </c>
    </row>
    <row r="34" spans="2:107">
      <c r="B34" s="164">
        <f t="shared" si="65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5" t="str">
        <f>IFERROR(AVERAGEIF(Inv_SY_B[[#This Row],[IS1_Inv1_M1]:[IS8_Inv4_M2]],"&gt;="&amp;0.1,Inv_SY_B[[#This Row],[IS1_Inv1_M1]:[IS8_Inv4_M2]]),"")</f>
        <v/>
      </c>
      <c r="DB34" s="165" t="str">
        <f>IFERROR(AVERAGEIF(Inv_SY_B[[#This Row],[IS18_Inv1_M1]:[IS19_Inv2_M3]],"&gt;="&amp;0.1,Inv_SY_B[[#This Row],[IS18_Inv1_M1]:[IS19_Inv2_M3]]),"")</f>
        <v/>
      </c>
      <c r="DC34" s="165" t="str">
        <f>IFERROR(AVERAGEIF(Inv_SY_B[[#This Row],[IS9_Inv1_M1]:[IS20_Inv2_M2]],"&gt;="&amp;0.1,Inv_SY_B[[#This Row],[IS9_Inv1_M1]:[IS20_Inv2_M2]]),"")</f>
        <v/>
      </c>
    </row>
    <row r="35" spans="2:107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5" t="str">
        <f>IFERROR(AVERAGEIF(Inv_SY_B[[#This Row],[IS1_Inv1_M1]:[IS8_Inv4_M2]],"&gt;="&amp;0.1,Inv_SY_B[[#This Row],[IS1_Inv1_M1]:[IS8_Inv4_M2]]),"")</f>
        <v/>
      </c>
      <c r="DB35" s="165" t="str">
        <f>IFERROR(AVERAGEIF(Inv_SY_B[[#This Row],[IS18_Inv1_M1]:[IS19_Inv2_M3]],"&gt;="&amp;0.1,Inv_SY_B[[#This Row],[IS18_Inv1_M1]:[IS19_Inv2_M3]]),"")</f>
        <v/>
      </c>
      <c r="DC35" s="165" t="str">
        <f>IFERROR(AVERAGEIF(Inv_SY_B[[#This Row],[IS9_Inv1_M1]:[IS20_Inv2_M2]],"&gt;="&amp;0.1,Inv_SY_B[[#This Row],[IS9_Inv1_M1]:[IS20_Inv2_M2]]),"")</f>
        <v/>
      </c>
    </row>
    <row r="36" spans="2:107">
      <c r="B36" s="167">
        <f t="shared" ref="B36:B99" si="66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5" t="str">
        <f>IFERROR(AVERAGEIF(Inv_SY_B[[#This Row],[IS1_Inv1_M1]:[IS8_Inv4_M2]],"&gt;="&amp;0.1,Inv_SY_B[[#This Row],[IS1_Inv1_M1]:[IS8_Inv4_M2]]),"")</f>
        <v/>
      </c>
      <c r="DB36" s="165" t="str">
        <f>IFERROR(AVERAGEIF(Inv_SY_B[[#This Row],[IS18_Inv1_M1]:[IS19_Inv2_M3]],"&gt;="&amp;0.1,Inv_SY_B[[#This Row],[IS18_Inv1_M1]:[IS19_Inv2_M3]]),"")</f>
        <v/>
      </c>
      <c r="DC36" s="165" t="str">
        <f>IFERROR(AVERAGEIF(Inv_SY_B[[#This Row],[IS9_Inv1_M1]:[IS20_Inv2_M2]],"&gt;="&amp;0.1,Inv_SY_B[[#This Row],[IS9_Inv1_M1]:[IS20_Inv2_M2]]),"")</f>
        <v/>
      </c>
    </row>
    <row r="37" spans="2:107">
      <c r="B37" s="167">
        <f t="shared" si="66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5" t="str">
        <f>IFERROR(AVERAGEIF(Inv_SY_B[[#This Row],[IS1_Inv1_M1]:[IS8_Inv4_M2]],"&gt;="&amp;0.1,Inv_SY_B[[#This Row],[IS1_Inv1_M1]:[IS8_Inv4_M2]]),"")</f>
        <v/>
      </c>
      <c r="DB37" s="165" t="str">
        <f>IFERROR(AVERAGEIF(Inv_SY_B[[#This Row],[IS18_Inv1_M1]:[IS19_Inv2_M3]],"&gt;="&amp;0.1,Inv_SY_B[[#This Row],[IS18_Inv1_M1]:[IS19_Inv2_M3]]),"")</f>
        <v/>
      </c>
      <c r="DC37" s="165" t="str">
        <f>IFERROR(AVERAGEIF(Inv_SY_B[[#This Row],[IS9_Inv1_M1]:[IS20_Inv2_M2]],"&gt;="&amp;0.1,Inv_SY_B[[#This Row],[IS9_Inv1_M1]:[IS20_Inv2_M2]]),"")</f>
        <v/>
      </c>
    </row>
    <row r="38" spans="2:107">
      <c r="B38" s="167">
        <f t="shared" si="66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5" t="str">
        <f>IFERROR(AVERAGEIF(Inv_SY_B[[#This Row],[IS1_Inv1_M1]:[IS8_Inv4_M2]],"&gt;="&amp;0.1,Inv_SY_B[[#This Row],[IS1_Inv1_M1]:[IS8_Inv4_M2]]),"")</f>
        <v/>
      </c>
      <c r="DB38" s="165" t="str">
        <f>IFERROR(AVERAGEIF(Inv_SY_B[[#This Row],[IS18_Inv1_M1]:[IS19_Inv2_M3]],"&gt;="&amp;0.1,Inv_SY_B[[#This Row],[IS18_Inv1_M1]:[IS19_Inv2_M3]]),"")</f>
        <v/>
      </c>
      <c r="DC38" s="165" t="str">
        <f>IFERROR(AVERAGEIF(Inv_SY_B[[#This Row],[IS9_Inv1_M1]:[IS20_Inv2_M2]],"&gt;="&amp;0.1,Inv_SY_B[[#This Row],[IS9_Inv1_M1]:[IS20_Inv2_M2]]),"")</f>
        <v/>
      </c>
    </row>
    <row r="39" spans="2:107">
      <c r="B39" s="167">
        <f t="shared" si="66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5" t="str">
        <f>IFERROR(AVERAGEIF(Inv_SY_B[[#This Row],[IS1_Inv1_M1]:[IS8_Inv4_M2]],"&gt;="&amp;0.1,Inv_SY_B[[#This Row],[IS1_Inv1_M1]:[IS8_Inv4_M2]]),"")</f>
        <v/>
      </c>
      <c r="DB39" s="165" t="str">
        <f>IFERROR(AVERAGEIF(Inv_SY_B[[#This Row],[IS18_Inv1_M1]:[IS19_Inv2_M3]],"&gt;="&amp;0.1,Inv_SY_B[[#This Row],[IS18_Inv1_M1]:[IS19_Inv2_M3]]),"")</f>
        <v/>
      </c>
      <c r="DC39" s="165" t="str">
        <f>IFERROR(AVERAGEIF(Inv_SY_B[[#This Row],[IS9_Inv1_M1]:[IS20_Inv2_M2]],"&gt;="&amp;0.1,Inv_SY_B[[#This Row],[IS9_Inv1_M1]:[IS20_Inv2_M2]]),"")</f>
        <v/>
      </c>
    </row>
    <row r="40" spans="2:107">
      <c r="B40" s="167">
        <f t="shared" si="66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5" t="str">
        <f>IFERROR(AVERAGEIF(Inv_SY_B[[#This Row],[IS1_Inv1_M1]:[IS8_Inv4_M2]],"&gt;="&amp;0.1,Inv_SY_B[[#This Row],[IS1_Inv1_M1]:[IS8_Inv4_M2]]),"")</f>
        <v/>
      </c>
      <c r="DB40" s="165" t="str">
        <f>IFERROR(AVERAGEIF(Inv_SY_B[[#This Row],[IS18_Inv1_M1]:[IS19_Inv2_M3]],"&gt;="&amp;0.1,Inv_SY_B[[#This Row],[IS18_Inv1_M1]:[IS19_Inv2_M3]]),"")</f>
        <v/>
      </c>
      <c r="DC40" s="165" t="str">
        <f>IFERROR(AVERAGEIF(Inv_SY_B[[#This Row],[IS9_Inv1_M1]:[IS20_Inv2_M2]],"&gt;="&amp;0.1,Inv_SY_B[[#This Row],[IS9_Inv1_M1]:[IS20_Inv2_M2]]),"")</f>
        <v/>
      </c>
    </row>
    <row r="41" spans="2:107">
      <c r="B41" s="167">
        <f t="shared" si="66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5" t="str">
        <f>IFERROR(AVERAGEIF(Inv_SY_B[[#This Row],[IS1_Inv1_M1]:[IS8_Inv4_M2]],"&gt;="&amp;0.1,Inv_SY_B[[#This Row],[IS1_Inv1_M1]:[IS8_Inv4_M2]]),"")</f>
        <v/>
      </c>
      <c r="DB41" s="165" t="str">
        <f>IFERROR(AVERAGEIF(Inv_SY_B[[#This Row],[IS18_Inv1_M1]:[IS19_Inv2_M3]],"&gt;="&amp;0.1,Inv_SY_B[[#This Row],[IS18_Inv1_M1]:[IS19_Inv2_M3]]),"")</f>
        <v/>
      </c>
      <c r="DC41" s="165" t="str">
        <f>IFERROR(AVERAGEIF(Inv_SY_B[[#This Row],[IS9_Inv1_M1]:[IS20_Inv2_M2]],"&gt;="&amp;0.1,Inv_SY_B[[#This Row],[IS9_Inv1_M1]:[IS20_Inv2_M2]]),"")</f>
        <v/>
      </c>
    </row>
    <row r="42" spans="2:107">
      <c r="B42" s="167">
        <f t="shared" si="66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5" t="str">
        <f>IFERROR(AVERAGEIF(Inv_SY_B[[#This Row],[IS1_Inv1_M1]:[IS8_Inv4_M2]],"&gt;="&amp;0.1,Inv_SY_B[[#This Row],[IS1_Inv1_M1]:[IS8_Inv4_M2]]),"")</f>
        <v/>
      </c>
      <c r="DB42" s="165" t="str">
        <f>IFERROR(AVERAGEIF(Inv_SY_B[[#This Row],[IS18_Inv1_M1]:[IS19_Inv2_M3]],"&gt;="&amp;0.1,Inv_SY_B[[#This Row],[IS18_Inv1_M1]:[IS19_Inv2_M3]]),"")</f>
        <v/>
      </c>
      <c r="DC42" s="165" t="str">
        <f>IFERROR(AVERAGEIF(Inv_SY_B[[#This Row],[IS9_Inv1_M1]:[IS20_Inv2_M2]],"&gt;="&amp;0.1,Inv_SY_B[[#This Row],[IS9_Inv1_M1]:[IS20_Inv2_M2]]),"")</f>
        <v/>
      </c>
    </row>
    <row r="43" spans="2:107">
      <c r="B43" s="167">
        <f t="shared" si="66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5" t="str">
        <f>IFERROR(AVERAGEIF(Inv_SY_B[[#This Row],[IS1_Inv1_M1]:[IS8_Inv4_M2]],"&gt;="&amp;0.1,Inv_SY_B[[#This Row],[IS1_Inv1_M1]:[IS8_Inv4_M2]]),"")</f>
        <v/>
      </c>
      <c r="DB43" s="165" t="str">
        <f>IFERROR(AVERAGEIF(Inv_SY_B[[#This Row],[IS18_Inv1_M1]:[IS19_Inv2_M3]],"&gt;="&amp;0.1,Inv_SY_B[[#This Row],[IS18_Inv1_M1]:[IS19_Inv2_M3]]),"")</f>
        <v/>
      </c>
      <c r="DC43" s="165" t="str">
        <f>IFERROR(AVERAGEIF(Inv_SY_B[[#This Row],[IS9_Inv1_M1]:[IS20_Inv2_M2]],"&gt;="&amp;0.1,Inv_SY_B[[#This Row],[IS9_Inv1_M1]:[IS20_Inv2_M2]]),"")</f>
        <v/>
      </c>
    </row>
    <row r="44" spans="2:107">
      <c r="B44" s="167">
        <f t="shared" si="66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5" t="str">
        <f>IFERROR(AVERAGEIF(Inv_SY_B[[#This Row],[IS1_Inv1_M1]:[IS8_Inv4_M2]],"&gt;="&amp;0.1,Inv_SY_B[[#This Row],[IS1_Inv1_M1]:[IS8_Inv4_M2]]),"")</f>
        <v/>
      </c>
      <c r="DB44" s="165" t="str">
        <f>IFERROR(AVERAGEIF(Inv_SY_B[[#This Row],[IS18_Inv1_M1]:[IS19_Inv2_M3]],"&gt;="&amp;0.1,Inv_SY_B[[#This Row],[IS18_Inv1_M1]:[IS19_Inv2_M3]]),"")</f>
        <v/>
      </c>
      <c r="DC44" s="165" t="str">
        <f>IFERROR(AVERAGEIF(Inv_SY_B[[#This Row],[IS9_Inv1_M1]:[IS20_Inv2_M2]],"&gt;="&amp;0.1,Inv_SY_B[[#This Row],[IS9_Inv1_M1]:[IS20_Inv2_M2]]),"")</f>
        <v/>
      </c>
    </row>
    <row r="45" spans="2:107">
      <c r="B45" s="167">
        <f t="shared" si="66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5" t="str">
        <f>IFERROR(AVERAGEIF(Inv_SY_B[[#This Row],[IS1_Inv1_M1]:[IS8_Inv4_M2]],"&gt;="&amp;0.1,Inv_SY_B[[#This Row],[IS1_Inv1_M1]:[IS8_Inv4_M2]]),"")</f>
        <v/>
      </c>
      <c r="DB45" s="165" t="str">
        <f>IFERROR(AVERAGEIF(Inv_SY_B[[#This Row],[IS18_Inv1_M1]:[IS19_Inv2_M3]],"&gt;="&amp;0.1,Inv_SY_B[[#This Row],[IS18_Inv1_M1]:[IS19_Inv2_M3]]),"")</f>
        <v/>
      </c>
      <c r="DC45" s="165" t="str">
        <f>IFERROR(AVERAGEIF(Inv_SY_B[[#This Row],[IS9_Inv1_M1]:[IS20_Inv2_M2]],"&gt;="&amp;0.1,Inv_SY_B[[#This Row],[IS9_Inv1_M1]:[IS20_Inv2_M2]]),"")</f>
        <v/>
      </c>
    </row>
    <row r="46" spans="2:107">
      <c r="B46" s="167">
        <f t="shared" si="66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5" t="str">
        <f>IFERROR(AVERAGEIF(Inv_SY_B[[#This Row],[IS1_Inv1_M1]:[IS8_Inv4_M2]],"&gt;="&amp;0.1,Inv_SY_B[[#This Row],[IS1_Inv1_M1]:[IS8_Inv4_M2]]),"")</f>
        <v/>
      </c>
      <c r="DB46" s="165" t="str">
        <f>IFERROR(AVERAGEIF(Inv_SY_B[[#This Row],[IS18_Inv1_M1]:[IS19_Inv2_M3]],"&gt;="&amp;0.1,Inv_SY_B[[#This Row],[IS18_Inv1_M1]:[IS19_Inv2_M3]]),"")</f>
        <v/>
      </c>
      <c r="DC46" s="165" t="str">
        <f>IFERROR(AVERAGEIF(Inv_SY_B[[#This Row],[IS9_Inv1_M1]:[IS20_Inv2_M2]],"&gt;="&amp;0.1,Inv_SY_B[[#This Row],[IS9_Inv1_M1]:[IS20_Inv2_M2]]),"")</f>
        <v/>
      </c>
    </row>
    <row r="47" spans="2:107">
      <c r="B47" s="167">
        <f t="shared" si="66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5" t="str">
        <f>IFERROR(AVERAGEIF(Inv_SY_B[[#This Row],[IS1_Inv1_M1]:[IS8_Inv4_M2]],"&gt;="&amp;0.1,Inv_SY_B[[#This Row],[IS1_Inv1_M1]:[IS8_Inv4_M2]]),"")</f>
        <v/>
      </c>
      <c r="DB47" s="165" t="str">
        <f>IFERROR(AVERAGEIF(Inv_SY_B[[#This Row],[IS18_Inv1_M1]:[IS19_Inv2_M3]],"&gt;="&amp;0.1,Inv_SY_B[[#This Row],[IS18_Inv1_M1]:[IS19_Inv2_M3]]),"")</f>
        <v/>
      </c>
      <c r="DC47" s="165" t="str">
        <f>IFERROR(AVERAGEIF(Inv_SY_B[[#This Row],[IS9_Inv1_M1]:[IS20_Inv2_M2]],"&gt;="&amp;0.1,Inv_SY_B[[#This Row],[IS9_Inv1_M1]:[IS20_Inv2_M2]]),"")</f>
        <v/>
      </c>
    </row>
    <row r="48" spans="2:107">
      <c r="B48" s="167">
        <f t="shared" si="66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5" t="str">
        <f>IFERROR(AVERAGEIF(Inv_SY_B[[#This Row],[IS1_Inv1_M1]:[IS8_Inv4_M2]],"&gt;="&amp;0.1,Inv_SY_B[[#This Row],[IS1_Inv1_M1]:[IS8_Inv4_M2]]),"")</f>
        <v/>
      </c>
      <c r="DB48" s="165" t="str">
        <f>IFERROR(AVERAGEIF(Inv_SY_B[[#This Row],[IS18_Inv1_M1]:[IS19_Inv2_M3]],"&gt;="&amp;0.1,Inv_SY_B[[#This Row],[IS18_Inv1_M1]:[IS19_Inv2_M3]]),"")</f>
        <v/>
      </c>
      <c r="DC48" s="165" t="str">
        <f>IFERROR(AVERAGEIF(Inv_SY_B[[#This Row],[IS9_Inv1_M1]:[IS20_Inv2_M2]],"&gt;="&amp;0.1,Inv_SY_B[[#This Row],[IS9_Inv1_M1]:[IS20_Inv2_M2]]),"")</f>
        <v/>
      </c>
    </row>
    <row r="49" spans="2:107">
      <c r="B49" s="167">
        <f t="shared" si="66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5" t="str">
        <f>IFERROR(AVERAGEIF(Inv_SY_B[[#This Row],[IS1_Inv1_M1]:[IS8_Inv4_M2]],"&gt;="&amp;0.1,Inv_SY_B[[#This Row],[IS1_Inv1_M1]:[IS8_Inv4_M2]]),"")</f>
        <v/>
      </c>
      <c r="DB49" s="165" t="str">
        <f>IFERROR(AVERAGEIF(Inv_SY_B[[#This Row],[IS18_Inv1_M1]:[IS19_Inv2_M3]],"&gt;="&amp;0.1,Inv_SY_B[[#This Row],[IS18_Inv1_M1]:[IS19_Inv2_M3]]),"")</f>
        <v/>
      </c>
      <c r="DC49" s="165" t="str">
        <f>IFERROR(AVERAGEIF(Inv_SY_B[[#This Row],[IS9_Inv1_M1]:[IS20_Inv2_M2]],"&gt;="&amp;0.1,Inv_SY_B[[#This Row],[IS9_Inv1_M1]:[IS20_Inv2_M2]]),"")</f>
        <v/>
      </c>
    </row>
    <row r="50" spans="2:107">
      <c r="B50" s="167">
        <f t="shared" si="66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5" t="str">
        <f>IFERROR(AVERAGEIF(Inv_SY_B[[#This Row],[IS1_Inv1_M1]:[IS8_Inv4_M2]],"&gt;="&amp;0.1,Inv_SY_B[[#This Row],[IS1_Inv1_M1]:[IS8_Inv4_M2]]),"")</f>
        <v/>
      </c>
      <c r="DB50" s="165" t="str">
        <f>IFERROR(AVERAGEIF(Inv_SY_B[[#This Row],[IS18_Inv1_M1]:[IS19_Inv2_M3]],"&gt;="&amp;0.1,Inv_SY_B[[#This Row],[IS18_Inv1_M1]:[IS19_Inv2_M3]]),"")</f>
        <v/>
      </c>
      <c r="DC50" s="165" t="str">
        <f>IFERROR(AVERAGEIF(Inv_SY_B[[#This Row],[IS9_Inv1_M1]:[IS20_Inv2_M2]],"&gt;="&amp;0.1,Inv_SY_B[[#This Row],[IS9_Inv1_M1]:[IS20_Inv2_M2]]),"")</f>
        <v/>
      </c>
    </row>
    <row r="51" spans="2:107">
      <c r="B51" s="167">
        <f t="shared" si="66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5" t="str">
        <f>IFERROR(AVERAGEIF(Inv_SY_B[[#This Row],[IS1_Inv1_M1]:[IS8_Inv4_M2]],"&gt;="&amp;0.1,Inv_SY_B[[#This Row],[IS1_Inv1_M1]:[IS8_Inv4_M2]]),"")</f>
        <v/>
      </c>
      <c r="DB51" s="165" t="str">
        <f>IFERROR(AVERAGEIF(Inv_SY_B[[#This Row],[IS18_Inv1_M1]:[IS19_Inv2_M3]],"&gt;="&amp;0.1,Inv_SY_B[[#This Row],[IS18_Inv1_M1]:[IS19_Inv2_M3]]),"")</f>
        <v/>
      </c>
      <c r="DC51" s="165" t="str">
        <f>IFERROR(AVERAGEIF(Inv_SY_B[[#This Row],[IS9_Inv1_M1]:[IS20_Inv2_M2]],"&gt;="&amp;0.1,Inv_SY_B[[#This Row],[IS9_Inv1_M1]:[IS20_Inv2_M2]]),"")</f>
        <v/>
      </c>
    </row>
    <row r="52" spans="2:107">
      <c r="B52" s="167">
        <f t="shared" si="66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5" t="str">
        <f>IFERROR(AVERAGEIF(Inv_SY_B[[#This Row],[IS1_Inv1_M1]:[IS8_Inv4_M2]],"&gt;="&amp;0.1,Inv_SY_B[[#This Row],[IS1_Inv1_M1]:[IS8_Inv4_M2]]),"")</f>
        <v/>
      </c>
      <c r="DB52" s="165" t="str">
        <f>IFERROR(AVERAGEIF(Inv_SY_B[[#This Row],[IS18_Inv1_M1]:[IS19_Inv2_M3]],"&gt;="&amp;0.1,Inv_SY_B[[#This Row],[IS18_Inv1_M1]:[IS19_Inv2_M3]]),"")</f>
        <v/>
      </c>
      <c r="DC52" s="165" t="str">
        <f>IFERROR(AVERAGEIF(Inv_SY_B[[#This Row],[IS9_Inv1_M1]:[IS20_Inv2_M2]],"&gt;="&amp;0.1,Inv_SY_B[[#This Row],[IS9_Inv1_M1]:[IS20_Inv2_M2]]),"")</f>
        <v/>
      </c>
    </row>
    <row r="53" spans="2:107">
      <c r="B53" s="167">
        <f t="shared" si="66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4.730692504987176</v>
      </c>
      <c r="J53" s="165">
        <f>IFERROR(VLOOKUP($B53,RD[[#All],[Date]:[IS20_Inv2_M2]],J$2,0)/J$1,"")</f>
        <v>4.5772669220945081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0</v>
      </c>
      <c r="CR53" s="165">
        <f>IFERROR(VLOOKUP($B53,RD[[#All],[Date]:[IS20_Inv2_M2]],CR$2,0)/CR$1,"")</f>
        <v>0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0</v>
      </c>
      <c r="CU53" s="165">
        <f>IFERROR(VLOOKUP($B53,RD[[#All],[Date]:[IS20_Inv2_M2]],CU$2,0)/CU$1,"")</f>
        <v>5.2554571338184122</v>
      </c>
      <c r="CV53" s="165">
        <f>IFERROR(VLOOKUP($B53,RD[[#All],[Date]:[IS20_Inv2_M2]],CV$2,0)/CV$1,"")</f>
        <v>3.3080248866392492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1.055836760518823</v>
      </c>
      <c r="CY53" s="165">
        <f>IFERROR(VLOOKUP($B53,RD[[#All],[Date]:[IS20_Inv2_M2]],CY$2,0)/CY$1,"")</f>
        <v>3.276308211455317</v>
      </c>
      <c r="CZ53" s="165">
        <f>IFERROR(VLOOKUP($B53,RD[[#All],[Date]:[IS20_Inv2_M2]],CZ$2,0)/CZ$1,"")</f>
        <v>0</v>
      </c>
      <c r="DA53" s="165">
        <f>IFERROR(AVERAGEIF(Inv_SY_B[[#This Row],[IS1_Inv1_M1]:[IS8_Inv4_M2]],"&gt;="&amp;0.1,Inv_SY_B[[#This Row],[IS1_Inv1_M1]:[IS8_Inv4_M2]]),"")</f>
        <v>4.8149350686069532</v>
      </c>
      <c r="DB53" s="165">
        <f>IFERROR(AVERAGEIF(Inv_SY_B[[#This Row],[IS18_Inv1_M1]:[IS19_Inv2_M3]],"&gt;="&amp;0.1,Inv_SY_B[[#This Row],[IS18_Inv1_M1]:[IS19_Inv2_M3]]),"")</f>
        <v>3.2239067481079502</v>
      </c>
      <c r="DC53" s="165">
        <f>IFERROR(AVERAGEIF(Inv_SY_B[[#This Row],[IS9_Inv1_M1]:[IS20_Inv2_M2]],"&gt;="&amp;0.1,Inv_SY_B[[#This Row],[IS9_Inv1_M1]:[IS20_Inv2_M2]]),"")</f>
        <v>4.4196163902248067</v>
      </c>
    </row>
    <row r="54" spans="2:107">
      <c r="B54" s="167">
        <f t="shared" si="66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4.9952503087299327</v>
      </c>
      <c r="J54" s="165">
        <f>IFERROR(VLOOKUP($B54,RD[[#All],[Date]:[IS20_Inv2_M2]],J$2,0)/J$1,"")</f>
        <v>4.7922907233252063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0</v>
      </c>
      <c r="CR54" s="165">
        <f>IFERROR(VLOOKUP($B54,RD[[#All],[Date]:[IS20_Inv2_M2]],CR$2,0)/CR$1,"")</f>
        <v>0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0</v>
      </c>
      <c r="CU54" s="165">
        <f>IFERROR(VLOOKUP($B54,RD[[#All],[Date]:[IS20_Inv2_M2]],CU$2,0)/CU$1,"")</f>
        <v>5.72142254560793</v>
      </c>
      <c r="CV54" s="165">
        <f>IFERROR(VLOOKUP($B54,RD[[#All],[Date]:[IS20_Inv2_M2]],CV$2,0)/CV$1,"")</f>
        <v>4.6546451544869774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3.1406200569440048</v>
      </c>
      <c r="CY54" s="165">
        <f>IFERROR(VLOOKUP($B54,RD[[#All],[Date]:[IS20_Inv2_M2]],CY$2,0)/CY$1,"")</f>
        <v>3.3468798416599745</v>
      </c>
      <c r="CZ54" s="165">
        <f>IFERROR(VLOOKUP($B54,RD[[#All],[Date]:[IS20_Inv2_M2]],CZ$2,0)/CZ$1,"")</f>
        <v>0</v>
      </c>
      <c r="DA54" s="165">
        <f>IFERROR(AVERAGEIF(Inv_SY_B[[#This Row],[IS1_Inv1_M1]:[IS8_Inv4_M2]],"&gt;="&amp;0.1,Inv_SY_B[[#This Row],[IS1_Inv1_M1]:[IS8_Inv4_M2]]),"")</f>
        <v>5.0336646213966496</v>
      </c>
      <c r="DB54" s="165">
        <f>IFERROR(AVERAGEIF(Inv_SY_B[[#This Row],[IS18_Inv1_M1]:[IS19_Inv2_M3]],"&gt;="&amp;0.1,Inv_SY_B[[#This Row],[IS18_Inv1_M1]:[IS19_Inv2_M3]]),"")</f>
        <v>4.2158918996747214</v>
      </c>
      <c r="DC54" s="165">
        <f>IFERROR(AVERAGEIF(Inv_SY_B[[#This Row],[IS9_Inv1_M1]:[IS20_Inv2_M2]],"&gt;="&amp;0.1,Inv_SY_B[[#This Row],[IS9_Inv1_M1]:[IS20_Inv2_M2]]),"")</f>
        <v>4.7577097039247516</v>
      </c>
    </row>
    <row r="55" spans="2:107">
      <c r="B55" s="167">
        <f t="shared" si="66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5.0156739811912221</v>
      </c>
      <c r="J55" s="165">
        <f>IFERROR(VLOOKUP($B55,RD[[#All],[Date]:[IS20_Inv2_M2]],J$2,0)/J$1,"")</f>
        <v>4.8192267502612331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0</v>
      </c>
      <c r="CR55" s="165">
        <f>IFERROR(VLOOKUP($B55,RD[[#All],[Date]:[IS20_Inv2_M2]],CR$2,0)/CR$1,"")</f>
        <v>0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0</v>
      </c>
      <c r="CU55" s="165">
        <f>IFERROR(VLOOKUP($B55,RD[[#All],[Date]:[IS20_Inv2_M2]],CU$2,0)/CU$1,"")</f>
        <v>5.5388590108615414</v>
      </c>
      <c r="CV55" s="165">
        <f>IFERROR(VLOOKUP($B55,RD[[#All],[Date]:[IS20_Inv2_M2]],CV$2,0)/CV$1,"")</f>
        <v>4.5333755140778234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3.0694400506168931</v>
      </c>
      <c r="CY55" s="165">
        <f>IFERROR(VLOOKUP($B55,RD[[#All],[Date]:[IS20_Inv2_M2]],CY$2,0)/CY$1,"")</f>
        <v>3.2471061575775275</v>
      </c>
      <c r="CZ55" s="165">
        <f>IFERROR(VLOOKUP($B55,RD[[#All],[Date]:[IS20_Inv2_M2]],CZ$2,0)/CZ$1,"")</f>
        <v>0</v>
      </c>
      <c r="DA55" s="165">
        <f>IFERROR(AVERAGEIF(Inv_SY_B[[#This Row],[IS1_Inv1_M1]:[IS8_Inv4_M2]],"&gt;="&amp;0.1,Inv_SY_B[[#This Row],[IS1_Inv1_M1]:[IS8_Inv4_M2]]),"")</f>
        <v>5.0513025904704971</v>
      </c>
      <c r="DB55" s="165">
        <f>IFERROR(AVERAGEIF(Inv_SY_B[[#This Row],[IS18_Inv1_M1]:[IS19_Inv2_M3]],"&gt;="&amp;0.1,Inv_SY_B[[#This Row],[IS18_Inv1_M1]:[IS19_Inv2_M3]]),"")</f>
        <v>4.0971951832834463</v>
      </c>
      <c r="DC55" s="165">
        <f>IFERROR(AVERAGEIF(Inv_SY_B[[#This Row],[IS9_Inv1_M1]:[IS20_Inv2_M2]],"&gt;="&amp;0.1,Inv_SY_B[[#This Row],[IS9_Inv1_M1]:[IS20_Inv2_M2]]),"")</f>
        <v>4.7380397331191411</v>
      </c>
    </row>
    <row r="56" spans="2:107">
      <c r="B56" s="167">
        <f t="shared" si="66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5.3704759190652602</v>
      </c>
      <c r="J56" s="165">
        <f>IFERROR(VLOOKUP($B56,RD[[#All],[Date]:[IS20_Inv2_M2]],J$2,0)/J$1,"")</f>
        <v>5.1443167305236273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0</v>
      </c>
      <c r="CR56" s="165">
        <f>IFERROR(VLOOKUP($B56,RD[[#All],[Date]:[IS20_Inv2_M2]],CR$2,0)/CR$1,"")</f>
        <v>0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0</v>
      </c>
      <c r="CU56" s="165">
        <f>IFERROR(VLOOKUP($B56,RD[[#All],[Date]:[IS20_Inv2_M2]],CU$2,0)/CU$1,"")</f>
        <v>5.9745070125487718</v>
      </c>
      <c r="CV56" s="165">
        <f>IFERROR(VLOOKUP($B56,RD[[#All],[Date]:[IS20_Inv2_M2]],CV$2,0)/CV$1,"")</f>
        <v>5.0648528946535905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1.6830117051565958</v>
      </c>
      <c r="CY56" s="165">
        <f>IFERROR(VLOOKUP($B56,RD[[#All],[Date]:[IS20_Inv2_M2]],CY$2,0)/CY$1,"")</f>
        <v>3.4945124473754654</v>
      </c>
      <c r="CZ56" s="165">
        <f>IFERROR(VLOOKUP($B56,RD[[#All],[Date]:[IS20_Inv2_M2]],CZ$2,0)/CZ$1,"")</f>
        <v>0</v>
      </c>
      <c r="DA56" s="165">
        <f>IFERROR(AVERAGEIF(Inv_SY_B[[#This Row],[IS1_Inv1_M1]:[IS8_Inv4_M2]],"&gt;="&amp;0.1,Inv_SY_B[[#This Row],[IS1_Inv1_M1]:[IS8_Inv4_M2]]),"")</f>
        <v>5.3974417776301209</v>
      </c>
      <c r="DB56" s="165">
        <f>IFERROR(AVERAGEIF(Inv_SY_B[[#This Row],[IS18_Inv1_M1]:[IS19_Inv2_M3]],"&gt;="&amp;0.1,Inv_SY_B[[#This Row],[IS18_Inv1_M1]:[IS19_Inv2_M3]]),"")</f>
        <v>4.0542210149336064</v>
      </c>
      <c r="DC56" s="165">
        <f>IFERROR(AVERAGEIF(Inv_SY_B[[#This Row],[IS9_Inv1_M1]:[IS20_Inv2_M2]],"&gt;="&amp;0.1,Inv_SY_B[[#This Row],[IS9_Inv1_M1]:[IS20_Inv2_M2]]),"")</f>
        <v>5.0377070615557376</v>
      </c>
    </row>
    <row r="57" spans="2:107">
      <c r="B57" s="167">
        <f t="shared" si="66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4.741141825781324</v>
      </c>
      <c r="J57" s="165">
        <f>IFERROR(VLOOKUP($B57,RD[[#All],[Date]:[IS20_Inv2_M2]],J$2,0)/J$1,"")</f>
        <v>4.5591547660513179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0</v>
      </c>
      <c r="CR57" s="165">
        <f>IFERROR(VLOOKUP($B57,RD[[#All],[Date]:[IS20_Inv2_M2]],CR$2,0)/CR$1,"")</f>
        <v>0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0</v>
      </c>
      <c r="CU57" s="165">
        <f>IFERROR(VLOOKUP($B57,RD[[#All],[Date]:[IS20_Inv2_M2]],CU$2,0)/CU$1,"")</f>
        <v>5.3833175155541495</v>
      </c>
      <c r="CV57" s="165">
        <f>IFERROR(VLOOKUP($B57,RD[[#All],[Date]:[IS20_Inv2_M2]],CV$2,0)/CV$1,"")</f>
        <v>8.9939892439101552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4.7864599810186643</v>
      </c>
      <c r="CY57" s="165">
        <f>IFERROR(VLOOKUP($B57,RD[[#All],[Date]:[IS20_Inv2_M2]],CY$2,0)/CY$1,"")</f>
        <v>3.1578776596176152</v>
      </c>
      <c r="CZ57" s="165">
        <f>IFERROR(VLOOKUP($B57,RD[[#All],[Date]:[IS20_Inv2_M2]],CZ$2,0)/CZ$1,"")</f>
        <v>0</v>
      </c>
      <c r="DA57" s="165">
        <f>IFERROR(AVERAGEIF(Inv_SY_B[[#This Row],[IS1_Inv1_M1]:[IS8_Inv4_M2]],"&gt;="&amp;0.1,Inv_SY_B[[#This Row],[IS1_Inv1_M1]:[IS8_Inv4_M2]]),"")</f>
        <v>4.8573366973070007</v>
      </c>
      <c r="DB57" s="165">
        <f>IFERROR(AVERAGEIF(Inv_SY_B[[#This Row],[IS18_Inv1_M1]:[IS19_Inv2_M3]],"&gt;="&amp;0.1,Inv_SY_B[[#This Row],[IS18_Inv1_M1]:[IS19_Inv2_M3]]),"")</f>
        <v>5.5804111000251462</v>
      </c>
      <c r="DC57" s="165">
        <f>IFERROR(AVERAGEIF(Inv_SY_B[[#This Row],[IS9_Inv1_M1]:[IS20_Inv2_M2]],"&gt;="&amp;0.1,Inv_SY_B[[#This Row],[IS9_Inv1_M1]:[IS20_Inv2_M2]]),"")</f>
        <v>4.7538794372100535</v>
      </c>
    </row>
    <row r="58" spans="2:107">
      <c r="B58" s="167">
        <f t="shared" si="66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5.0911940723852949</v>
      </c>
      <c r="J58" s="165">
        <f>IFERROR(VLOOKUP($B58,RD[[#All],[Date]:[IS20_Inv2_M2]],J$2,0)/J$1,"")</f>
        <v>4.898177174039243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0</v>
      </c>
      <c r="CR58" s="165">
        <f>IFERROR(VLOOKUP($B58,RD[[#All],[Date]:[IS20_Inv2_M2]],CR$2,0)/CR$1,"")</f>
        <v>0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0</v>
      </c>
      <c r="CU58" s="165">
        <f>IFERROR(VLOOKUP($B58,RD[[#All],[Date]:[IS20_Inv2_M2]],CU$2,0)/CU$1,"")</f>
        <v>5.9066223768849522</v>
      </c>
      <c r="CV58" s="165">
        <f>IFERROR(VLOOKUP($B58,RD[[#All],[Date]:[IS20_Inv2_M2]],CV$2,0)/CV$1,"")</f>
        <v>9.7933143519983137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5.392280923758304</v>
      </c>
      <c r="CY58" s="165">
        <f>IFERROR(VLOOKUP($B58,RD[[#All],[Date]:[IS20_Inv2_M2]],CY$2,0)/CY$1,"")</f>
        <v>3.5723845910495706</v>
      </c>
      <c r="CZ58" s="165">
        <f>IFERROR(VLOOKUP($B58,RD[[#All],[Date]:[IS20_Inv2_M2]],CZ$2,0)/CZ$1,"")</f>
        <v>0</v>
      </c>
      <c r="DA58" s="165">
        <f>IFERROR(AVERAGEIF(Inv_SY_B[[#This Row],[IS1_Inv1_M1]:[IS8_Inv4_M2]],"&gt;="&amp;0.1,Inv_SY_B[[#This Row],[IS1_Inv1_M1]:[IS8_Inv4_M2]]),"")</f>
        <v>4.851769641018989</v>
      </c>
      <c r="DB58" s="165">
        <f>IFERROR(AVERAGEIF(Inv_SY_B[[#This Row],[IS18_Inv1_M1]:[IS19_Inv2_M3]],"&gt;="&amp;0.1,Inv_SY_B[[#This Row],[IS18_Inv1_M1]:[IS19_Inv2_M3]]),"")</f>
        <v>6.1661505609227847</v>
      </c>
      <c r="DC58" s="165">
        <f>IFERROR(AVERAGEIF(Inv_SY_B[[#This Row],[IS9_Inv1_M1]:[IS20_Inv2_M2]],"&gt;="&amp;0.1,Inv_SY_B[[#This Row],[IS9_Inv1_M1]:[IS20_Inv2_M2]]),"")</f>
        <v>4.7465636745565325</v>
      </c>
    </row>
    <row r="59" spans="2:107">
      <c r="B59" s="167">
        <f t="shared" si="66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5.7039042462239955</v>
      </c>
      <c r="J59" s="165">
        <f>IFERROR(VLOOKUP($B59,RD[[#All],[Date]:[IS20_Inv2_M2]],J$2,0)/J$1,"")</f>
        <v>5.7076512248926043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0</v>
      </c>
      <c r="CR59" s="165">
        <f>IFERROR(VLOOKUP($B59,RD[[#All],[Date]:[IS20_Inv2_M2]],CR$2,0)/CR$1,"")</f>
        <v>0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0</v>
      </c>
      <c r="CU59" s="165">
        <f>IFERROR(VLOOKUP($B59,RD[[#All],[Date]:[IS20_Inv2_M2]],CU$2,0)/CU$1,"")</f>
        <v>6.7601233786776334</v>
      </c>
      <c r="CV59" s="165">
        <f>IFERROR(VLOOKUP($B59,RD[[#All],[Date]:[IS20_Inv2_M2]],CV$2,0)/CV$1,"")</f>
        <v>11.15469788041759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6.1744701043973418</v>
      </c>
      <c r="CY59" s="165">
        <f>IFERROR(VLOOKUP($B59,RD[[#All],[Date]:[IS20_Inv2_M2]],CY$2,0)/CY$1,"")</f>
        <v>3.3549915232926941</v>
      </c>
      <c r="CZ59" s="165">
        <f>IFERROR(VLOOKUP($B59,RD[[#All],[Date]:[IS20_Inv2_M2]],CZ$2,0)/CZ$1,"")</f>
        <v>0</v>
      </c>
      <c r="DA59" s="165">
        <f>IFERROR(AVERAGEIF(Inv_SY_B[[#This Row],[IS1_Inv1_M1]:[IS8_Inv4_M2]],"&gt;="&amp;0.1,Inv_SY_B[[#This Row],[IS1_Inv1_M1]:[IS8_Inv4_M2]]),"")</f>
        <v>5.9537910486267638</v>
      </c>
      <c r="DB59" s="165">
        <f>IFERROR(AVERAGEIF(Inv_SY_B[[#This Row],[IS18_Inv1_M1]:[IS19_Inv2_M3]],"&gt;="&amp;0.1,Inv_SY_B[[#This Row],[IS18_Inv1_M1]:[IS19_Inv2_M3]]),"")</f>
        <v>6.861070721696314</v>
      </c>
      <c r="DC59" s="165">
        <f>IFERROR(AVERAGEIF(Inv_SY_B[[#This Row],[IS9_Inv1_M1]:[IS20_Inv2_M2]],"&gt;="&amp;0.1,Inv_SY_B[[#This Row],[IS9_Inv1_M1]:[IS20_Inv2_M2]]),"")</f>
        <v>5.6041522254758558</v>
      </c>
    </row>
    <row r="60" spans="2:107">
      <c r="B60" s="167">
        <f t="shared" si="66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5.0978436401633891</v>
      </c>
      <c r="J60" s="165">
        <f>IFERROR(VLOOKUP($B60,RD[[#All],[Date]:[IS20_Inv2_M2]],J$2,0)/J$1,"")</f>
        <v>5.1201671891327063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0</v>
      </c>
      <c r="CR60" s="165">
        <f>IFERROR(VLOOKUP($B60,RD[[#All],[Date]:[IS20_Inv2_M2]],CR$2,0)/CR$1,"")</f>
        <v>0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0</v>
      </c>
      <c r="CU60" s="165">
        <f>IFERROR(VLOOKUP($B60,RD[[#All],[Date]:[IS20_Inv2_M2]],CU$2,0)/CU$1,"")</f>
        <v>6.1221396182642627</v>
      </c>
      <c r="CV60" s="165">
        <f>IFERROR(VLOOKUP($B60,RD[[#All],[Date]:[IS20_Inv2_M2]],CV$2,0)/CV$1,"")</f>
        <v>10.052725930612675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5.5093324897184432</v>
      </c>
      <c r="CY60" s="165">
        <f>IFERROR(VLOOKUP($B60,RD[[#All],[Date]:[IS20_Inv2_M2]],CY$2,0)/CY$1,"")</f>
        <v>2.9429180963505543</v>
      </c>
      <c r="CZ60" s="165">
        <f>IFERROR(VLOOKUP($B60,RD[[#All],[Date]:[IS20_Inv2_M2]],CZ$2,0)/CZ$1,"")</f>
        <v>0</v>
      </c>
      <c r="DA60" s="165">
        <f>IFERROR(AVERAGEIF(Inv_SY_B[[#This Row],[IS1_Inv1_M1]:[IS8_Inv4_M2]],"&gt;="&amp;0.1,Inv_SY_B[[#This Row],[IS1_Inv1_M1]:[IS8_Inv4_M2]]),"")</f>
        <v>5.355213950299075</v>
      </c>
      <c r="DB60" s="165">
        <f>IFERROR(AVERAGEIF(Inv_SY_B[[#This Row],[IS18_Inv1_M1]:[IS19_Inv2_M3]],"&gt;="&amp;0.1,Inv_SY_B[[#This Row],[IS18_Inv1_M1]:[IS19_Inv2_M3]]),"")</f>
        <v>6.1567790337364832</v>
      </c>
      <c r="DC60" s="165">
        <f>IFERROR(AVERAGEIF(Inv_SY_B[[#This Row],[IS9_Inv1_M1]:[IS20_Inv2_M2]],"&gt;="&amp;0.1,Inv_SY_B[[#This Row],[IS9_Inv1_M1]:[IS20_Inv2_M2]]),"")</f>
        <v>5.1016207933627031</v>
      </c>
    </row>
    <row r="61" spans="2:107">
      <c r="B61" s="167">
        <f t="shared" si="66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5.4383965042272253</v>
      </c>
      <c r="J61" s="165">
        <f>IFERROR(VLOOKUP($B61,RD[[#All],[Date]:[IS20_Inv2_M2]],J$2,0)/J$1,"")</f>
        <v>5.4076396145361665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0</v>
      </c>
      <c r="CR61" s="165">
        <f>IFERROR(VLOOKUP($B61,RD[[#All],[Date]:[IS20_Inv2_M2]],CR$2,0)/CR$1,"")</f>
        <v>0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0</v>
      </c>
      <c r="CU61" s="165">
        <f>IFERROR(VLOOKUP($B61,RD[[#All],[Date]:[IS20_Inv2_M2]],CU$2,0)/CU$1,"")</f>
        <v>6.1880470315301066</v>
      </c>
      <c r="CV61" s="165">
        <f>IFERROR(VLOOKUP($B61,RD[[#All],[Date]:[IS20_Inv2_M2]],CV$2,0)/CV$1,"")</f>
        <v>10.415480333227881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5.6659285036380886</v>
      </c>
      <c r="CY61" s="165">
        <f>IFERROR(VLOOKUP($B61,RD[[#All],[Date]:[IS20_Inv2_M2]],CY$2,0)/CY$1,"")</f>
        <v>2.9777983273712474</v>
      </c>
      <c r="CZ61" s="165">
        <f>IFERROR(VLOOKUP($B61,RD[[#All],[Date]:[IS20_Inv2_M2]],CZ$2,0)/CZ$1,"")</f>
        <v>0</v>
      </c>
      <c r="DA61" s="165">
        <f>IFERROR(AVERAGEIF(Inv_SY_B[[#This Row],[IS1_Inv1_M1]:[IS8_Inv4_M2]],"&gt;="&amp;0.1,Inv_SY_B[[#This Row],[IS1_Inv1_M1]:[IS8_Inv4_M2]]),"")</f>
        <v>5.5967869825958729</v>
      </c>
      <c r="DB61" s="165">
        <f>IFERROR(AVERAGEIF(Inv_SY_B[[#This Row],[IS18_Inv1_M1]:[IS19_Inv2_M3]],"&gt;="&amp;0.1,Inv_SY_B[[#This Row],[IS18_Inv1_M1]:[IS19_Inv2_M3]]),"")</f>
        <v>6.3118135489418306</v>
      </c>
      <c r="DC61" s="165">
        <f>IFERROR(AVERAGEIF(Inv_SY_B[[#This Row],[IS9_Inv1_M1]:[IS20_Inv2_M2]],"&gt;="&amp;0.1,Inv_SY_B[[#This Row],[IS9_Inv1_M1]:[IS20_Inv2_M2]]),"")</f>
        <v>5.2256339840142276</v>
      </c>
    </row>
    <row r="62" spans="2:107">
      <c r="B62" s="167">
        <f t="shared" si="66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5.2199107058041223</v>
      </c>
      <c r="J62" s="165">
        <f>IFERROR(VLOOKUP($B62,RD[[#All],[Date]:[IS20_Inv2_M2]],J$2,0)/J$1,"")</f>
        <v>5.0026703819807272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0</v>
      </c>
      <c r="CR62" s="165">
        <f>IFERROR(VLOOKUP($B62,RD[[#All],[Date]:[IS20_Inv2_M2]],CR$2,0)/CR$1,"")</f>
        <v>0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0</v>
      </c>
      <c r="CU62" s="165">
        <f>IFERROR(VLOOKUP($B62,RD[[#All],[Date]:[IS20_Inv2_M2]],CU$2,0)/CU$1,"")</f>
        <v>6.298771485816725</v>
      </c>
      <c r="CV62" s="165">
        <f>IFERROR(VLOOKUP($B62,RD[[#All],[Date]:[IS20_Inv2_M2]],CV$2,0)/CV$1,"")</f>
        <v>10.468206263840557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5.7236633976589681</v>
      </c>
      <c r="CY62" s="165">
        <f>IFERROR(VLOOKUP($B62,RD[[#All],[Date]:[IS20_Inv2_M2]],CY$2,0)/CY$1,"")</f>
        <v>3.038635939616642</v>
      </c>
      <c r="CZ62" s="165">
        <f>IFERROR(VLOOKUP($B62,RD[[#All],[Date]:[IS20_Inv2_M2]],CZ$2,0)/CZ$1,"")</f>
        <v>0</v>
      </c>
      <c r="DA62" s="165">
        <f>IFERROR(AVERAGEIF(Inv_SY_B[[#This Row],[IS1_Inv1_M1]:[IS8_Inv4_M2]],"&gt;="&amp;0.1,Inv_SY_B[[#This Row],[IS1_Inv1_M1]:[IS8_Inv4_M2]]),"")</f>
        <v>5.2509000950202704</v>
      </c>
      <c r="DB62" s="165">
        <f>IFERROR(AVERAGEIF(Inv_SY_B[[#This Row],[IS18_Inv1_M1]:[IS19_Inv2_M3]],"&gt;="&amp;0.1,Inv_SY_B[[#This Row],[IS18_Inv1_M1]:[IS19_Inv2_M3]]),"")</f>
        <v>6.3823192717332233</v>
      </c>
      <c r="DC62" s="165">
        <f>IFERROR(AVERAGEIF(Inv_SY_B[[#This Row],[IS9_Inv1_M1]:[IS20_Inv2_M2]],"&gt;="&amp;0.1,Inv_SY_B[[#This Row],[IS9_Inv1_M1]:[IS20_Inv2_M2]]),"")</f>
        <v>5.1347371701742972</v>
      </c>
    </row>
    <row r="63" spans="2:107">
      <c r="B63" s="167">
        <f t="shared" si="66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5.1928374655647378</v>
      </c>
      <c r="J63" s="165">
        <f>IFERROR(VLOOKUP($B63,RD[[#All],[Date]:[IS20_Inv2_M2]],J$2,0)/J$1,"")</f>
        <v>4.9984906536630671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0</v>
      </c>
      <c r="CR63" s="165">
        <f>IFERROR(VLOOKUP($B63,RD[[#All],[Date]:[IS20_Inv2_M2]],CR$2,0)/CR$1,"")</f>
        <v>0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0</v>
      </c>
      <c r="CU63" s="165">
        <f>IFERROR(VLOOKUP($B63,RD[[#All],[Date]:[IS20_Inv2_M2]],CU$2,0)/CU$1,"")</f>
        <v>6.5261520615838871</v>
      </c>
      <c r="CV63" s="165">
        <f>IFERROR(VLOOKUP($B63,RD[[#All],[Date]:[IS20_Inv2_M2]],CV$2,0)/CV$1,"")</f>
        <v>10.24675735526732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5.5741853843720337</v>
      </c>
      <c r="CY63" s="165">
        <f>IFERROR(VLOOKUP($B63,RD[[#All],[Date]:[IS20_Inv2_M2]],CY$2,0)/CY$1,"")</f>
        <v>5.8185092351495387</v>
      </c>
      <c r="CZ63" s="165">
        <f>IFERROR(VLOOKUP($B63,RD[[#All],[Date]:[IS20_Inv2_M2]],CZ$2,0)/CZ$1,"")</f>
        <v>0</v>
      </c>
      <c r="DA63" s="165">
        <f>IFERROR(AVERAGEIF(Inv_SY_B[[#This Row],[IS1_Inv1_M1]:[IS8_Inv4_M2]],"&gt;="&amp;0.1,Inv_SY_B[[#This Row],[IS1_Inv1_M1]:[IS8_Inv4_M2]]),"")</f>
        <v>5.2296887412092614</v>
      </c>
      <c r="DB63" s="165">
        <f>IFERROR(AVERAGEIF(Inv_SY_B[[#This Row],[IS18_Inv1_M1]:[IS19_Inv2_M3]],"&gt;="&amp;0.1,Inv_SY_B[[#This Row],[IS18_Inv1_M1]:[IS19_Inv2_M3]]),"")</f>
        <v>7.0414010090931942</v>
      </c>
      <c r="DC63" s="165">
        <f>IFERROR(AVERAGEIF(Inv_SY_B[[#This Row],[IS9_Inv1_M1]:[IS20_Inv2_M2]],"&gt;="&amp;0.1,Inv_SY_B[[#This Row],[IS9_Inv1_M1]:[IS20_Inv2_M2]]),"")</f>
        <v>5.0553094220928241</v>
      </c>
    </row>
    <row r="64" spans="2:107">
      <c r="B64" s="167">
        <f t="shared" si="66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5.5837370570912892</v>
      </c>
      <c r="J64" s="165">
        <f>IFERROR(VLOOKUP($B64,RD[[#All],[Date]:[IS20_Inv2_M2]],J$2,0)/J$1,"")</f>
        <v>5.3593405317543246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0</v>
      </c>
      <c r="CR64" s="165">
        <f>IFERROR(VLOOKUP($B64,RD[[#All],[Date]:[IS20_Inv2_M2]],CR$2,0)/CR$1,"")</f>
        <v>0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0</v>
      </c>
      <c r="CU64" s="165">
        <f>IFERROR(VLOOKUP($B64,RD[[#All],[Date]:[IS20_Inv2_M2]],CU$2,0)/CU$1,"")</f>
        <v>7.4864230728672361</v>
      </c>
      <c r="CV64" s="165">
        <f>IFERROR(VLOOKUP($B64,RD[[#All],[Date]:[IS20_Inv2_M2]],CV$2,0)/CV$1,"")</f>
        <v>12.05420225666983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7.0911104080987029</v>
      </c>
      <c r="CY64" s="165">
        <f>IFERROR(VLOOKUP($B64,RD[[#All],[Date]:[IS20_Inv2_M2]],CY$2,0)/CY$1,"")</f>
        <v>7.4165105167952374</v>
      </c>
      <c r="CZ64" s="165">
        <f>IFERROR(VLOOKUP($B64,RD[[#All],[Date]:[IS20_Inv2_M2]],CZ$2,0)/CZ$1,"")</f>
        <v>0</v>
      </c>
      <c r="DA64" s="165">
        <f>IFERROR(AVERAGEIF(Inv_SY_B[[#This Row],[IS1_Inv1_M1]:[IS8_Inv4_M2]],"&gt;="&amp;0.1,Inv_SY_B[[#This Row],[IS1_Inv1_M1]:[IS8_Inv4_M2]]),"")</f>
        <v>5.5902783958933009</v>
      </c>
      <c r="DB64" s="165">
        <f>IFERROR(AVERAGEIF(Inv_SY_B[[#This Row],[IS18_Inv1_M1]:[IS19_Inv2_M3]],"&gt;="&amp;0.1,Inv_SY_B[[#This Row],[IS18_Inv1_M1]:[IS19_Inv2_M3]]),"")</f>
        <v>8.5120615636077517</v>
      </c>
      <c r="DC64" s="165">
        <f>IFERROR(AVERAGEIF(Inv_SY_B[[#This Row],[IS9_Inv1_M1]:[IS20_Inv2_M2]],"&gt;="&amp;0.1,Inv_SY_B[[#This Row],[IS9_Inv1_M1]:[IS20_Inv2_M2]]),"")</f>
        <v>5.3277659509524442</v>
      </c>
    </row>
    <row r="65" spans="2:107">
      <c r="B65" s="167">
        <f t="shared" si="66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5.0408473449225797</v>
      </c>
      <c r="J65" s="165">
        <f>IFERROR(VLOOKUP($B65,RD[[#All],[Date]:[IS20_Inv2_M2]],J$2,0)/J$1,"")</f>
        <v>4.8972483455242077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0</v>
      </c>
      <c r="CR65" s="165">
        <f>IFERROR(VLOOKUP($B65,RD[[#All],[Date]:[IS20_Inv2_M2]],CR$2,0)/CR$1,"")</f>
        <v>0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0</v>
      </c>
      <c r="CU65" s="165">
        <f>IFERROR(VLOOKUP($B65,RD[[#All],[Date]:[IS20_Inv2_M2]],CU$2,0)/CU$1,"")</f>
        <v>6.9440050616893387</v>
      </c>
      <c r="CV65" s="165">
        <f>IFERROR(VLOOKUP($B65,RD[[#All],[Date]:[IS20_Inv2_M2]],CV$2,0)/CV$1,"")</f>
        <v>11.339238637561953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7.5395444479595062</v>
      </c>
      <c r="CY65" s="165">
        <f>IFERROR(VLOOKUP($B65,RD[[#All],[Date]:[IS20_Inv2_M2]],CY$2,0)/CY$1,"")</f>
        <v>7.9056449192482097</v>
      </c>
      <c r="CZ65" s="165">
        <f>IFERROR(VLOOKUP($B65,RD[[#All],[Date]:[IS20_Inv2_M2]],CZ$2,0)/CZ$1,"")</f>
        <v>0</v>
      </c>
      <c r="DA65" s="165">
        <f>IFERROR(AVERAGEIF(Inv_SY_B[[#This Row],[IS1_Inv1_M1]:[IS8_Inv4_M2]],"&gt;="&amp;0.1,Inv_SY_B[[#This Row],[IS1_Inv1_M1]:[IS8_Inv4_M2]]),"")</f>
        <v>5.1121902002349184</v>
      </c>
      <c r="DB65" s="165">
        <f>IFERROR(AVERAGEIF(Inv_SY_B[[#This Row],[IS18_Inv1_M1]:[IS19_Inv2_M3]],"&gt;="&amp;0.1,Inv_SY_B[[#This Row],[IS18_Inv1_M1]:[IS19_Inv2_M3]]),"")</f>
        <v>8.4321082666147529</v>
      </c>
      <c r="DC65" s="165">
        <f>IFERROR(AVERAGEIF(Inv_SY_B[[#This Row],[IS9_Inv1_M1]:[IS20_Inv2_M2]],"&gt;="&amp;0.1,Inv_SY_B[[#This Row],[IS9_Inv1_M1]:[IS20_Inv2_M2]]),"")</f>
        <v>5.0097529115823454</v>
      </c>
    </row>
    <row r="66" spans="2:107">
      <c r="B66" s="167">
        <f t="shared" si="66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5.26408283461575</v>
      </c>
      <c r="J66" s="165">
        <f>IFERROR(VLOOKUP($B66,RD[[#All],[Date]:[IS20_Inv2_M2]],J$2,0)/J$1,"")</f>
        <v>5.0560780215952628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0</v>
      </c>
      <c r="CR66" s="165">
        <f>IFERROR(VLOOKUP($B66,RD[[#All],[Date]:[IS20_Inv2_M2]],CR$2,0)/CR$1,"")</f>
        <v>0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0</v>
      </c>
      <c r="CU66" s="165">
        <f>IFERROR(VLOOKUP($B66,RD[[#All],[Date]:[IS20_Inv2_M2]],CU$2,0)/CU$1,"")</f>
        <v>6.6236950332173361</v>
      </c>
      <c r="CV66" s="165">
        <f>IFERROR(VLOOKUP($B66,RD[[#All],[Date]:[IS20_Inv2_M2]],CV$2,0)/CV$1,"")</f>
        <v>10.706527470209849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8.6175260993356524</v>
      </c>
      <c r="CY66" s="165">
        <f>IFERROR(VLOOKUP($B66,RD[[#All],[Date]:[IS20_Inv2_M2]],CY$2,0)/CY$1,"")</f>
        <v>9.0996844555844874</v>
      </c>
      <c r="CZ66" s="165">
        <f>IFERROR(VLOOKUP($B66,RD[[#All],[Date]:[IS20_Inv2_M2]],CZ$2,0)/CZ$1,"")</f>
        <v>0</v>
      </c>
      <c r="DA66" s="165">
        <f>IFERROR(AVERAGEIF(Inv_SY_B[[#This Row],[IS1_Inv1_M1]:[IS8_Inv4_M2]],"&gt;="&amp;0.1,Inv_SY_B[[#This Row],[IS1_Inv1_M1]:[IS8_Inv4_M2]]),"")</f>
        <v>5.1842475369404477</v>
      </c>
      <c r="DB66" s="165">
        <f>IFERROR(AVERAGEIF(Inv_SY_B[[#This Row],[IS18_Inv1_M1]:[IS19_Inv2_M3]],"&gt;="&amp;0.1,Inv_SY_B[[#This Row],[IS18_Inv1_M1]:[IS19_Inv2_M3]]),"")</f>
        <v>8.7618582645868308</v>
      </c>
      <c r="DC66" s="165">
        <f>IFERROR(AVERAGEIF(Inv_SY_B[[#This Row],[IS9_Inv1_M1]:[IS20_Inv2_M2]],"&gt;="&amp;0.1,Inv_SY_B[[#This Row],[IS9_Inv1_M1]:[IS20_Inv2_M2]]),"")</f>
        <v>5.060855104691214</v>
      </c>
    </row>
    <row r="67" spans="2:107">
      <c r="B67" s="167">
        <f t="shared" si="66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5.1391659542129755</v>
      </c>
      <c r="J67" s="165">
        <f>IFERROR(VLOOKUP($B67,RD[[#All],[Date]:[IS20_Inv2_M2]],J$2,0)/J$1,"")</f>
        <v>4.9297573435504471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0</v>
      </c>
      <c r="CR67" s="165">
        <f>IFERROR(VLOOKUP($B67,RD[[#All],[Date]:[IS20_Inv2_M2]],CR$2,0)/CR$1,"")</f>
        <v>0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0</v>
      </c>
      <c r="CU67" s="165">
        <f>IFERROR(VLOOKUP($B67,RD[[#All],[Date]:[IS20_Inv2_M2]],CU$2,0)/CU$1,"")</f>
        <v>6.4701307603079199</v>
      </c>
      <c r="CV67" s="165">
        <f>IFERROR(VLOOKUP($B67,RD[[#All],[Date]:[IS20_Inv2_M2]],CV$2,0)/CV$1,"")</f>
        <v>10.552567752820838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7.2018348623853203</v>
      </c>
      <c r="CY67" s="165">
        <f>IFERROR(VLOOKUP($B67,RD[[#All],[Date]:[IS20_Inv2_M2]],CY$2,0)/CY$1,"")</f>
        <v>7.4051541625094304</v>
      </c>
      <c r="CZ67" s="165">
        <f>IFERROR(VLOOKUP($B67,RD[[#All],[Date]:[IS20_Inv2_M2]],CZ$2,0)/CZ$1,"")</f>
        <v>0</v>
      </c>
      <c r="DA67" s="165">
        <f>IFERROR(AVERAGEIF(Inv_SY_B[[#This Row],[IS1_Inv1_M1]:[IS8_Inv4_M2]],"&gt;="&amp;0.1,Inv_SY_B[[#This Row],[IS1_Inv1_M1]:[IS8_Inv4_M2]]),"")</f>
        <v>5.1568084866468276</v>
      </c>
      <c r="DB67" s="165">
        <f>IFERROR(AVERAGEIF(Inv_SY_B[[#This Row],[IS18_Inv1_M1]:[IS19_Inv2_M3]],"&gt;="&amp;0.1,Inv_SY_B[[#This Row],[IS18_Inv1_M1]:[IS19_Inv2_M3]]),"")</f>
        <v>7.9074218845058768</v>
      </c>
      <c r="DC67" s="165">
        <f>IFERROR(AVERAGEIF(Inv_SY_B[[#This Row],[IS9_Inv1_M1]:[IS20_Inv2_M2]],"&gt;="&amp;0.1,Inv_SY_B[[#This Row],[IS9_Inv1_M1]:[IS20_Inv2_M2]]),"")</f>
        <v>4.8590392063584815</v>
      </c>
    </row>
    <row r="68" spans="2:107">
      <c r="B68" s="167">
        <f t="shared" si="66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5.4592951458155214</v>
      </c>
      <c r="J68" s="165">
        <f>IFERROR(VLOOKUP($B68,RD[[#All],[Date]:[IS20_Inv2_M2]],J$2,0)/J$1,"")</f>
        <v>5.170788343202136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0</v>
      </c>
      <c r="CR68" s="165">
        <f>IFERROR(VLOOKUP($B68,RD[[#All],[Date]:[IS20_Inv2_M2]],CR$2,0)/CR$1,"")</f>
        <v>0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0</v>
      </c>
      <c r="CU68" s="165">
        <f>IFERROR(VLOOKUP($B68,RD[[#All],[Date]:[IS20_Inv2_M2]],CU$2,0)/CU$1,"")</f>
        <v>6.4701307603079199</v>
      </c>
      <c r="CV68" s="165">
        <f>IFERROR(VLOOKUP($B68,RD[[#All],[Date]:[IS20_Inv2_M2]],CV$2,0)/CV$1,"")</f>
        <v>10.552567752820838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7.2018348623853203</v>
      </c>
      <c r="CY68" s="165">
        <f>IFERROR(VLOOKUP($B68,RD[[#All],[Date]:[IS20_Inv2_M2]],CY$2,0)/CY$1,"")</f>
        <v>7.4051541625094304</v>
      </c>
      <c r="CZ68" s="165">
        <f>IFERROR(VLOOKUP($B68,RD[[#All],[Date]:[IS20_Inv2_M2]],CZ$2,0)/CZ$1,"")</f>
        <v>0</v>
      </c>
      <c r="DA68" s="165">
        <f>IFERROR(AVERAGEIF(Inv_SY_B[[#This Row],[IS1_Inv1_M1]:[IS8_Inv4_M2]],"&gt;="&amp;0.1,Inv_SY_B[[#This Row],[IS1_Inv1_M1]:[IS8_Inv4_M2]]),"")</f>
        <v>5.4698322754554658</v>
      </c>
      <c r="DB68" s="165">
        <f>IFERROR(AVERAGEIF(Inv_SY_B[[#This Row],[IS18_Inv1_M1]:[IS19_Inv2_M3]],"&gt;="&amp;0.1,Inv_SY_B[[#This Row],[IS18_Inv1_M1]:[IS19_Inv2_M3]]),"")</f>
        <v>7.9074218845058768</v>
      </c>
      <c r="DC68" s="165">
        <f>IFERROR(AVERAGEIF(Inv_SY_B[[#This Row],[IS9_Inv1_M1]:[IS20_Inv2_M2]],"&gt;="&amp;0.1,Inv_SY_B[[#This Row],[IS9_Inv1_M1]:[IS20_Inv2_M2]]),"")</f>
        <v>5.3416980859954428</v>
      </c>
    </row>
    <row r="69" spans="2:107">
      <c r="B69" s="167">
        <f t="shared" si="66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5.6131851429657074</v>
      </c>
      <c r="J69" s="165">
        <f>IFERROR(VLOOKUP($B69,RD[[#All],[Date]:[IS20_Inv2_M2]],J$2,0)/J$1,"")</f>
        <v>5.3500522466039708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0</v>
      </c>
      <c r="CR69" s="165">
        <f>IFERROR(VLOOKUP($B69,RD[[#All],[Date]:[IS20_Inv2_M2]],CR$2,0)/CR$1,"")</f>
        <v>0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0</v>
      </c>
      <c r="CU69" s="165">
        <f>IFERROR(VLOOKUP($B69,RD[[#All],[Date]:[IS20_Inv2_M2]],CU$2,0)/CU$1,"")</f>
        <v>7.6314193820520932</v>
      </c>
      <c r="CV69" s="165">
        <f>IFERROR(VLOOKUP($B69,RD[[#All],[Date]:[IS20_Inv2_M2]],CV$2,0)/CV$1,"")</f>
        <v>12.622587788674471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8.9512812401138877</v>
      </c>
      <c r="CY69" s="165">
        <f>IFERROR(VLOOKUP($B69,RD[[#All],[Date]:[IS20_Inv2_M2]],CY$2,0)/CY$1,"")</f>
        <v>8.8944589102766898</v>
      </c>
      <c r="CZ69" s="165">
        <f>IFERROR(VLOOKUP($B69,RD[[#All],[Date]:[IS20_Inv2_M2]],CZ$2,0)/CZ$1,"")</f>
        <v>0</v>
      </c>
      <c r="DA69" s="165">
        <f>IFERROR(AVERAGEIF(Inv_SY_B[[#This Row],[IS1_Inv1_M1]:[IS8_Inv4_M2]],"&gt;="&amp;0.1,Inv_SY_B[[#This Row],[IS1_Inv1_M1]:[IS8_Inv4_M2]]),"")</f>
        <v>5.615267764213498</v>
      </c>
      <c r="DB69" s="165">
        <f>IFERROR(AVERAGEIF(Inv_SY_B[[#This Row],[IS18_Inv1_M1]:[IS19_Inv2_M3]],"&gt;="&amp;0.1,Inv_SY_B[[#This Row],[IS18_Inv1_M1]:[IS19_Inv2_M3]]),"")</f>
        <v>9.5249368302792856</v>
      </c>
      <c r="DC69" s="165">
        <f>IFERROR(AVERAGEIF(Inv_SY_B[[#This Row],[IS9_Inv1_M1]:[IS20_Inv2_M2]],"&gt;="&amp;0.1,Inv_SY_B[[#This Row],[IS9_Inv1_M1]:[IS20_Inv2_M2]]),"")</f>
        <v>5.3018848919012305</v>
      </c>
    </row>
    <row r="70" spans="2:107">
      <c r="B70" s="167">
        <f t="shared" si="66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5.2493587916785405</v>
      </c>
      <c r="J70" s="165">
        <f>IFERROR(VLOOKUP($B70,RD[[#All],[Date]:[IS20_Inv2_M2]],J$2,0)/J$1,"")</f>
        <v>5.0217113665389528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0</v>
      </c>
      <c r="CR70" s="165">
        <f>IFERROR(VLOOKUP($B70,RD[[#All],[Date]:[IS20_Inv2_M2]],CR$2,0)/CR$1,"")</f>
        <v>0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0</v>
      </c>
      <c r="CU70" s="165">
        <f>IFERROR(VLOOKUP($B70,RD[[#All],[Date]:[IS20_Inv2_M2]],CU$2,0)/CU$1,"")</f>
        <v>6.6777391120953284</v>
      </c>
      <c r="CV70" s="165">
        <f>IFERROR(VLOOKUP($B70,RD[[#All],[Date]:[IS20_Inv2_M2]],CV$2,0)/CV$1,"")</f>
        <v>11.019719498049142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7.7981651376146788</v>
      </c>
      <c r="CY70" s="165">
        <f>IFERROR(VLOOKUP($B70,RD[[#All],[Date]:[IS20_Inv2_M2]],CY$2,0)/CY$1,"")</f>
        <v>7.7750468449614294</v>
      </c>
      <c r="CZ70" s="165">
        <f>IFERROR(VLOOKUP($B70,RD[[#All],[Date]:[IS20_Inv2_M2]],CZ$2,0)/CZ$1,"")</f>
        <v>0</v>
      </c>
      <c r="DA70" s="165">
        <f>IFERROR(AVERAGEIF(Inv_SY_B[[#This Row],[IS1_Inv1_M1]:[IS8_Inv4_M2]],"&gt;="&amp;0.1,Inv_SY_B[[#This Row],[IS1_Inv1_M1]:[IS8_Inv4_M2]]),"")</f>
        <v>5.1822538921676742</v>
      </c>
      <c r="DB70" s="165">
        <f>IFERROR(AVERAGEIF(Inv_SY_B[[#This Row],[IS18_Inv1_M1]:[IS19_Inv2_M3]],"&gt;="&amp;0.1,Inv_SY_B[[#This Row],[IS18_Inv1_M1]:[IS19_Inv2_M3]]),"")</f>
        <v>8.3176676481801444</v>
      </c>
      <c r="DC70" s="165">
        <f>IFERROR(AVERAGEIF(Inv_SY_B[[#This Row],[IS9_Inv1_M1]:[IS20_Inv2_M2]],"&gt;="&amp;0.1,Inv_SY_B[[#This Row],[IS9_Inv1_M1]:[IS20_Inv2_M2]]),"")</f>
        <v>4.483961638848224</v>
      </c>
    </row>
    <row r="71" spans="2:107">
      <c r="B71" s="167">
        <f t="shared" si="66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5.5989360691555046</v>
      </c>
      <c r="J71" s="165">
        <f>IFERROR(VLOOKUP($B71,RD[[#All],[Date]:[IS20_Inv2_M2]],J$2,0)/J$1,"")</f>
        <v>5.3221873911529087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0</v>
      </c>
      <c r="CR71" s="165">
        <f>IFERROR(VLOOKUP($B71,RD[[#All],[Date]:[IS20_Inv2_M2]],CR$2,0)/CR$1,"")</f>
        <v>0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0</v>
      </c>
      <c r="CU71" s="165">
        <f>IFERROR(VLOOKUP($B71,RD[[#All],[Date]:[IS20_Inv2_M2]],CU$2,0)/CU$1,"")</f>
        <v>7.3875619529684702</v>
      </c>
      <c r="CV71" s="165">
        <f>IFERROR(VLOOKUP($B71,RD[[#All],[Date]:[IS20_Inv2_M2]],CV$2,0)/CV$1,"")</f>
        <v>12.256669830222505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8.7116418854792776</v>
      </c>
      <c r="CY71" s="165">
        <f>IFERROR(VLOOKUP($B71,RD[[#All],[Date]:[IS20_Inv2_M2]],CY$2,0)/CY$1,"")</f>
        <v>8.673010001703453</v>
      </c>
      <c r="CZ71" s="165">
        <f>IFERROR(VLOOKUP($B71,RD[[#All],[Date]:[IS20_Inv2_M2]],CZ$2,0)/CZ$1,"")</f>
        <v>0</v>
      </c>
      <c r="DA71" s="165">
        <f>IFERROR(AVERAGEIF(Inv_SY_B[[#This Row],[IS1_Inv1_M1]:[IS8_Inv4_M2]],"&gt;="&amp;0.1,Inv_SY_B[[#This Row],[IS1_Inv1_M1]:[IS8_Inv4_M2]]),"")</f>
        <v>5.5186147185404373</v>
      </c>
      <c r="DB71" s="165">
        <f>IFERROR(AVERAGEIF(Inv_SY_B[[#This Row],[IS18_Inv1_M1]:[IS19_Inv2_M3]],"&gt;="&amp;0.1,Inv_SY_B[[#This Row],[IS18_Inv1_M1]:[IS19_Inv2_M3]]),"")</f>
        <v>9.2572209175934255</v>
      </c>
      <c r="DC71" s="165">
        <f>IFERROR(AVERAGEIF(Inv_SY_B[[#This Row],[IS9_Inv1_M1]:[IS20_Inv2_M2]],"&gt;="&amp;0.1,Inv_SY_B[[#This Row],[IS9_Inv1_M1]:[IS20_Inv2_M2]]),"")</f>
        <v>5.5287845108684559</v>
      </c>
    </row>
    <row r="72" spans="2:107">
      <c r="B72" s="167">
        <f t="shared" si="66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5.6412083214591053</v>
      </c>
      <c r="J72" s="165">
        <f>IFERROR(VLOOKUP($B72,RD[[#All],[Date]:[IS20_Inv2_M2]],J$2,0)/J$1,"")</f>
        <v>5.4169278996865202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0</v>
      </c>
      <c r="CR72" s="165">
        <f>IFERROR(VLOOKUP($B72,RD[[#All],[Date]:[IS20_Inv2_M2]],CR$2,0)/CR$1,"")</f>
        <v>0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0</v>
      </c>
      <c r="CU72" s="165">
        <f>IFERROR(VLOOKUP($B72,RD[[#All],[Date]:[IS20_Inv2_M2]],CU$2,0)/CU$1,"")</f>
        <v>7.1773173046504271</v>
      </c>
      <c r="CV72" s="165">
        <f>IFERROR(VLOOKUP($B72,RD[[#All],[Date]:[IS20_Inv2_M2]],CV$2,0)/CV$1,"")</f>
        <v>11.177897289887166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8.1255931667193924</v>
      </c>
      <c r="CY72" s="165">
        <f>IFERROR(VLOOKUP($B72,RD[[#All],[Date]:[IS20_Inv2_M2]],CY$2,0)/CY$1,"")</f>
        <v>7.9794612221059547</v>
      </c>
      <c r="CZ72" s="165">
        <f>IFERROR(VLOOKUP($B72,RD[[#All],[Date]:[IS20_Inv2_M2]],CZ$2,0)/CZ$1,"")</f>
        <v>0</v>
      </c>
      <c r="DA72" s="165">
        <f>IFERROR(AVERAGEIF(Inv_SY_B[[#This Row],[IS1_Inv1_M1]:[IS8_Inv4_M2]],"&gt;="&amp;0.1,Inv_SY_B[[#This Row],[IS1_Inv1_M1]:[IS8_Inv4_M2]]),"")</f>
        <v>5.6301725944467398</v>
      </c>
      <c r="DB72" s="165">
        <f>IFERROR(AVERAGEIF(Inv_SY_B[[#This Row],[IS18_Inv1_M1]:[IS19_Inv2_M3]],"&gt;="&amp;0.1,Inv_SY_B[[#This Row],[IS18_Inv1_M1]:[IS19_Inv2_M3]]),"")</f>
        <v>8.6150672458407342</v>
      </c>
      <c r="DC72" s="165">
        <f>IFERROR(AVERAGEIF(Inv_SY_B[[#This Row],[IS9_Inv1_M1]:[IS20_Inv2_M2]],"&gt;="&amp;0.1,Inv_SY_B[[#This Row],[IS9_Inv1_M1]:[IS20_Inv2_M2]]),"")</f>
        <v>5.4429098650578887</v>
      </c>
    </row>
    <row r="73" spans="2:107">
      <c r="B73" s="167">
        <f t="shared" si="66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5.3058801177923431</v>
      </c>
      <c r="J73" s="165">
        <f>IFERROR(VLOOKUP($B73,RD[[#All],[Date]:[IS20_Inv2_M2]],J$2,0)/J$1,"")</f>
        <v>5.1062347614071752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0</v>
      </c>
      <c r="CR73" s="165">
        <f>IFERROR(VLOOKUP($B73,RD[[#All],[Date]:[IS20_Inv2_M2]],CR$2,0)/CR$1,"")</f>
        <v>0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0</v>
      </c>
      <c r="CU73" s="165">
        <f>IFERROR(VLOOKUP($B73,RD[[#All],[Date]:[IS20_Inv2_M2]],CU$2,0)/CU$1,"")</f>
        <v>6.3172255615311608</v>
      </c>
      <c r="CV73" s="165">
        <f>IFERROR(VLOOKUP($B73,RD[[#All],[Date]:[IS20_Inv2_M2]],CV$2,0)/CV$1,"")</f>
        <v>10.078034377306761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8.2671622904144257</v>
      </c>
      <c r="CY73" s="165">
        <f>IFERROR(VLOOKUP($B73,RD[[#All],[Date]:[IS20_Inv2_M2]],CY$2,0)/CY$1,"")</f>
        <v>8.1879314400668406</v>
      </c>
      <c r="CZ73" s="165">
        <f>IFERROR(VLOOKUP($B73,RD[[#All],[Date]:[IS20_Inv2_M2]],CZ$2,0)/CZ$1,"")</f>
        <v>0</v>
      </c>
      <c r="DA73" s="165">
        <f>IFERROR(AVERAGEIF(Inv_SY_B[[#This Row],[IS1_Inv1_M1]:[IS8_Inv4_M2]],"&gt;="&amp;0.1,Inv_SY_B[[#This Row],[IS1_Inv1_M1]:[IS8_Inv4_M2]]),"")</f>
        <v>5.3135588870462183</v>
      </c>
      <c r="DB73" s="165">
        <f>IFERROR(AVERAGEIF(Inv_SY_B[[#This Row],[IS18_Inv1_M1]:[IS19_Inv2_M3]],"&gt;="&amp;0.1,Inv_SY_B[[#This Row],[IS18_Inv1_M1]:[IS19_Inv2_M3]]),"")</f>
        <v>8.2125884173297976</v>
      </c>
      <c r="DC73" s="165">
        <f>IFERROR(AVERAGEIF(Inv_SY_B[[#This Row],[IS9_Inv1_M1]:[IS20_Inv2_M2]],"&gt;="&amp;0.1,Inv_SY_B[[#This Row],[IS9_Inv1_M1]:[IS20_Inv2_M2]]),"")</f>
        <v>5.2123578097817882</v>
      </c>
    </row>
    <row r="74" spans="2:107">
      <c r="B74" s="167">
        <f t="shared" si="66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5.6174598651087679</v>
      </c>
      <c r="J74" s="165">
        <f>IFERROR(VLOOKUP($B74,RD[[#All],[Date]:[IS20_Inv2_M2]],J$2,0)/J$1,"")</f>
        <v>5.4039243004760245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0</v>
      </c>
      <c r="CR74" s="165">
        <f>IFERROR(VLOOKUP($B74,RD[[#All],[Date]:[IS20_Inv2_M2]],CR$2,0)/CR$1,"")</f>
        <v>0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0</v>
      </c>
      <c r="CU74" s="165">
        <f>IFERROR(VLOOKUP($B74,RD[[#All],[Date]:[IS20_Inv2_M2]],CU$2,0)/CU$1,"")</f>
        <v>6.7311241168406619</v>
      </c>
      <c r="CV74" s="165">
        <f>IFERROR(VLOOKUP($B74,RD[[#All],[Date]:[IS20_Inv2_M2]],CV$2,0)/CV$1,"")</f>
        <v>10.722345249393653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3.9259727934198034</v>
      </c>
      <c r="CY74" s="165">
        <f>IFERROR(VLOOKUP($B74,RD[[#All],[Date]:[IS20_Inv2_M2]],CY$2,0)/CY$1,"")</f>
        <v>6.7813658449533172</v>
      </c>
      <c r="CZ74" s="165">
        <f>IFERROR(VLOOKUP($B74,RD[[#All],[Date]:[IS20_Inv2_M2]],CZ$2,0)/CZ$1,"")</f>
        <v>0</v>
      </c>
      <c r="DA74" s="165">
        <f>IFERROR(AVERAGEIF(Inv_SY_B[[#This Row],[IS1_Inv1_M1]:[IS8_Inv4_M2]],"&gt;="&amp;0.1,Inv_SY_B[[#This Row],[IS1_Inv1_M1]:[IS8_Inv4_M2]]),"")</f>
        <v>5.6218532288533636</v>
      </c>
      <c r="DB74" s="165">
        <f>IFERROR(AVERAGEIF(Inv_SY_B[[#This Row],[IS18_Inv1_M1]:[IS19_Inv2_M3]],"&gt;="&amp;0.1,Inv_SY_B[[#This Row],[IS18_Inv1_M1]:[IS19_Inv2_M3]]),"")</f>
        <v>7.0402020011518589</v>
      </c>
      <c r="DC74" s="165">
        <f>IFERROR(AVERAGEIF(Inv_SY_B[[#This Row],[IS9_Inv1_M1]:[IS20_Inv2_M2]],"&gt;="&amp;0.1,Inv_SY_B[[#This Row],[IS9_Inv1_M1]:[IS20_Inv2_M2]]),"")</f>
        <v>4.2174384885813962</v>
      </c>
    </row>
    <row r="75" spans="2:107">
      <c r="B75" s="167">
        <f t="shared" si="66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5.4702194357366771</v>
      </c>
      <c r="J75" s="165">
        <f>IFERROR(VLOOKUP($B75,RD[[#All],[Date]:[IS20_Inv2_M2]],J$2,0)/J$1,"")</f>
        <v>5.226053639846743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0</v>
      </c>
      <c r="CR75" s="165">
        <f>IFERROR(VLOOKUP($B75,RD[[#All],[Date]:[IS20_Inv2_M2]],CR$2,0)/CR$1,"")</f>
        <v>0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0</v>
      </c>
      <c r="CU75" s="165">
        <f>IFERROR(VLOOKUP($B75,RD[[#All],[Date]:[IS20_Inv2_M2]],CU$2,0)/CU$1,"")</f>
        <v>6.5439470631656649</v>
      </c>
      <c r="CV75" s="165">
        <f>IFERROR(VLOOKUP($B75,RD[[#All],[Date]:[IS20_Inv2_M2]],CV$2,0)/CV$1,"")</f>
        <v>10.447115891595487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8.1034482758620676</v>
      </c>
      <c r="CY75" s="165">
        <f>IFERROR(VLOOKUP($B75,RD[[#All],[Date]:[IS20_Inv2_M2]],CY$2,0)/CY$1,"")</f>
        <v>8.4831966514978223</v>
      </c>
      <c r="CZ75" s="165">
        <f>IFERROR(VLOOKUP($B75,RD[[#All],[Date]:[IS20_Inv2_M2]],CZ$2,0)/CZ$1,"")</f>
        <v>0</v>
      </c>
      <c r="DA75" s="165">
        <f>IFERROR(AVERAGEIF(Inv_SY_B[[#This Row],[IS1_Inv1_M1]:[IS8_Inv4_M2]],"&gt;="&amp;0.1,Inv_SY_B[[#This Row],[IS1_Inv1_M1]:[IS8_Inv4_M2]]),"")</f>
        <v>5.4888123518285097</v>
      </c>
      <c r="DB75" s="165">
        <f>IFERROR(AVERAGEIF(Inv_SY_B[[#This Row],[IS18_Inv1_M1]:[IS19_Inv2_M3]],"&gt;="&amp;0.1,Inv_SY_B[[#This Row],[IS18_Inv1_M1]:[IS19_Inv2_M3]]),"")</f>
        <v>8.3944269705302599</v>
      </c>
      <c r="DC75" s="165">
        <f>IFERROR(AVERAGEIF(Inv_SY_B[[#This Row],[IS9_Inv1_M1]:[IS20_Inv2_M2]],"&gt;="&amp;0.1,Inv_SY_B[[#This Row],[IS9_Inv1_M1]:[IS20_Inv2_M2]]),"")</f>
        <v>4.9865457851245054</v>
      </c>
    </row>
    <row r="76" spans="2:107">
      <c r="B76" s="167">
        <f t="shared" si="66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4.9349292296000762</v>
      </c>
      <c r="J76" s="165">
        <f>IFERROR(VLOOKUP($B76,RD[[#All],[Date]:[IS20_Inv2_M2]],J$2,0)/J$1,"")</f>
        <v>4.7282015557877628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0</v>
      </c>
      <c r="CR76" s="165">
        <f>IFERROR(VLOOKUP($B76,RD[[#All],[Date]:[IS20_Inv2_M2]],CR$2,0)/CR$1,"")</f>
        <v>0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0</v>
      </c>
      <c r="CU76" s="165">
        <f>IFERROR(VLOOKUP($B76,RD[[#All],[Date]:[IS20_Inv2_M2]],CU$2,0)/CU$1,"")</f>
        <v>6.8490983865865234</v>
      </c>
      <c r="CV76" s="165">
        <f>IFERROR(VLOOKUP($B76,RD[[#All],[Date]:[IS20_Inv2_M2]],CV$2,0)/CV$1,"")</f>
        <v>10.86892333649689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6.0621638721923441</v>
      </c>
      <c r="CY76" s="165">
        <f>IFERROR(VLOOKUP($B76,RD[[#All],[Date]:[IS20_Inv2_M2]],CY$2,0)/CY$1,"")</f>
        <v>8.6770658425198128</v>
      </c>
      <c r="CZ76" s="165">
        <f>IFERROR(VLOOKUP($B76,RD[[#All],[Date]:[IS20_Inv2_M2]],CZ$2,0)/CZ$1,"")</f>
        <v>0</v>
      </c>
      <c r="DA76" s="165">
        <f>IFERROR(AVERAGEIF(Inv_SY_B[[#This Row],[IS1_Inv1_M1]:[IS8_Inv4_M2]],"&gt;="&amp;0.1,Inv_SY_B[[#This Row],[IS1_Inv1_M1]:[IS8_Inv4_M2]]),"")</f>
        <v>5.3541688421118288</v>
      </c>
      <c r="DB76" s="165">
        <f>IFERROR(AVERAGEIF(Inv_SY_B[[#This Row],[IS18_Inv1_M1]:[IS19_Inv2_M3]],"&gt;="&amp;0.1,Inv_SY_B[[#This Row],[IS18_Inv1_M1]:[IS19_Inv2_M3]]),"")</f>
        <v>8.1143128594488925</v>
      </c>
      <c r="DC76" s="165">
        <f>IFERROR(AVERAGEIF(Inv_SY_B[[#This Row],[IS9_Inv1_M1]:[IS20_Inv2_M2]],"&gt;="&amp;0.1,Inv_SY_B[[#This Row],[IS9_Inv1_M1]:[IS20_Inv2_M2]]),"")</f>
        <v>5.4250895532564813</v>
      </c>
    </row>
    <row r="77" spans="2:107">
      <c r="B77" s="167">
        <f t="shared" si="66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5.5238909470884394</v>
      </c>
      <c r="J77" s="165">
        <f>IFERROR(VLOOKUP($B77,RD[[#All],[Date]:[IS20_Inv2_M2]],J$2,0)/J$1,"")</f>
        <v>5.3040752351097176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0</v>
      </c>
      <c r="CR77" s="165">
        <f>IFERROR(VLOOKUP($B77,RD[[#All],[Date]:[IS20_Inv2_M2]],CR$2,0)/CR$1,"")</f>
        <v>0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0</v>
      </c>
      <c r="CU77" s="165">
        <f>IFERROR(VLOOKUP($B77,RD[[#All],[Date]:[IS20_Inv2_M2]],CU$2,0)/CU$1,"")</f>
        <v>6.6098544764315088</v>
      </c>
      <c r="CV77" s="165">
        <f>IFERROR(VLOOKUP($B77,RD[[#All],[Date]:[IS20_Inv2_M2]],CV$2,0)/CV$1,"")</f>
        <v>10.525150268902246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8.2418538437203406</v>
      </c>
      <c r="CY77" s="165">
        <f>IFERROR(VLOOKUP($B77,RD[[#All],[Date]:[IS20_Inv2_M2]],CY$2,0)/CY$1,"")</f>
        <v>8.5456566000697602</v>
      </c>
      <c r="CZ77" s="165">
        <f>IFERROR(VLOOKUP($B77,RD[[#All],[Date]:[IS20_Inv2_M2]],CZ$2,0)/CZ$1,"")</f>
        <v>0</v>
      </c>
      <c r="DA77" s="165">
        <f>IFERROR(AVERAGEIF(Inv_SY_B[[#This Row],[IS1_Inv1_M1]:[IS8_Inv4_M2]],"&gt;="&amp;0.1,Inv_SY_B[[#This Row],[IS1_Inv1_M1]:[IS8_Inv4_M2]]),"")</f>
        <v>5.4613261797997126</v>
      </c>
      <c r="DB77" s="165">
        <f>IFERROR(AVERAGEIF(Inv_SY_B[[#This Row],[IS18_Inv1_M1]:[IS19_Inv2_M3]],"&gt;="&amp;0.1,Inv_SY_B[[#This Row],[IS18_Inv1_M1]:[IS19_Inv2_M3]]),"")</f>
        <v>8.4806287972809642</v>
      </c>
      <c r="DC77" s="165">
        <f>IFERROR(AVERAGEIF(Inv_SY_B[[#This Row],[IS9_Inv1_M1]:[IS20_Inv2_M2]],"&gt;="&amp;0.1,Inv_SY_B[[#This Row],[IS9_Inv1_M1]:[IS20_Inv2_M2]]),"")</f>
        <v>5.2211526907432697</v>
      </c>
    </row>
    <row r="78" spans="2:107">
      <c r="B78" s="167">
        <f t="shared" si="66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5.6288591241569295</v>
      </c>
      <c r="J78" s="165">
        <f>IFERROR(VLOOKUP($B78,RD[[#All],[Date]:[IS20_Inv2_M2]],J$2,0)/J$1,"")</f>
        <v>5.3830256588877274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0</v>
      </c>
      <c r="CR78" s="165">
        <f>IFERROR(VLOOKUP($B78,RD[[#All],[Date]:[IS20_Inv2_M2]],CR$2,0)/CR$1,"")</f>
        <v>0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0</v>
      </c>
      <c r="CU78" s="165">
        <f>IFERROR(VLOOKUP($B78,RD[[#All],[Date]:[IS20_Inv2_M2]],CU$2,0)/CU$1,"")</f>
        <v>6.7535326373510491</v>
      </c>
      <c r="CV78" s="165">
        <f>IFERROR(VLOOKUP($B78,RD[[#All],[Date]:[IS20_Inv2_M2]],CV$2,0)/CV$1,"")</f>
        <v>10.777180217230836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8.3699778551091413</v>
      </c>
      <c r="CY78" s="165">
        <f>IFERROR(VLOOKUP($B78,RD[[#All],[Date]:[IS20_Inv2_M2]],CY$2,0)/CY$1,"")</f>
        <v>8.7127572417037786</v>
      </c>
      <c r="CZ78" s="165">
        <f>IFERROR(VLOOKUP($B78,RD[[#All],[Date]:[IS20_Inv2_M2]],CZ$2,0)/CZ$1,"")</f>
        <v>0</v>
      </c>
      <c r="DA78" s="165">
        <f>IFERROR(AVERAGEIF(Inv_SY_B[[#This Row],[IS1_Inv1_M1]:[IS8_Inv4_M2]],"&gt;="&amp;0.1,Inv_SY_B[[#This Row],[IS1_Inv1_M1]:[IS8_Inv4_M2]]),"")</f>
        <v>5.5804838225425204</v>
      </c>
      <c r="DB78" s="165">
        <f>IFERROR(AVERAGEIF(Inv_SY_B[[#This Row],[IS18_Inv1_M1]:[IS19_Inv2_M3]],"&gt;="&amp;0.1,Inv_SY_B[[#This Row],[IS18_Inv1_M1]:[IS19_Inv2_M3]]),"")</f>
        <v>8.6533619878487009</v>
      </c>
      <c r="DC78" s="165">
        <f>IFERROR(AVERAGEIF(Inv_SY_B[[#This Row],[IS9_Inv1_M1]:[IS20_Inv2_M2]],"&gt;="&amp;0.1,Inv_SY_B[[#This Row],[IS9_Inv1_M1]:[IS20_Inv2_M2]]),"")</f>
        <v>5.5231897863411774</v>
      </c>
    </row>
    <row r="79" spans="2:107">
      <c r="B79" s="167">
        <f t="shared" si="66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5.6806307590006648</v>
      </c>
      <c r="J79" s="165">
        <f>IFERROR(VLOOKUP($B79,RD[[#All],[Date]:[IS20_Inv2_M2]],J$2,0)/J$1,"")</f>
        <v>5.4499013119702777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0</v>
      </c>
      <c r="CR79" s="165">
        <f>IFERROR(VLOOKUP($B79,RD[[#All],[Date]:[IS20_Inv2_M2]],CR$2,0)/CR$1,"")</f>
        <v>0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0</v>
      </c>
      <c r="CU79" s="165">
        <f>IFERROR(VLOOKUP($B79,RD[[#All],[Date]:[IS20_Inv2_M2]],CU$2,0)/CU$1,"")</f>
        <v>6.5637192871454184</v>
      </c>
      <c r="CV79" s="165">
        <f>IFERROR(VLOOKUP($B79,RD[[#All],[Date]:[IS20_Inv2_M2]],CV$2,0)/CV$1,"")</f>
        <v>10.453443003269008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8.1010756089844982</v>
      </c>
      <c r="CY79" s="165">
        <f>IFERROR(VLOOKUP($B79,RD[[#All],[Date]:[IS20_Inv2_M2]],CY$2,0)/CY$1,"")</f>
        <v>8.4799519788447348</v>
      </c>
      <c r="CZ79" s="165">
        <f>IFERROR(VLOOKUP($B79,RD[[#All],[Date]:[IS20_Inv2_M2]],CZ$2,0)/CZ$1,"")</f>
        <v>0</v>
      </c>
      <c r="DA79" s="165">
        <f>IFERROR(AVERAGEIF(Inv_SY_B[[#This Row],[IS1_Inv1_M1]:[IS8_Inv4_M2]],"&gt;="&amp;0.1,Inv_SY_B[[#This Row],[IS1_Inv1_M1]:[IS8_Inv4_M2]]),"")</f>
        <v>5.6580944068453531</v>
      </c>
      <c r="DB79" s="165">
        <f>IFERROR(AVERAGEIF(Inv_SY_B[[#This Row],[IS18_Inv1_M1]:[IS19_Inv2_M3]],"&gt;="&amp;0.1,Inv_SY_B[[#This Row],[IS18_Inv1_M1]:[IS19_Inv2_M3]]),"")</f>
        <v>8.3995474695609147</v>
      </c>
      <c r="DC79" s="165">
        <f>IFERROR(AVERAGEIF(Inv_SY_B[[#This Row],[IS9_Inv1_M1]:[IS20_Inv2_M2]],"&gt;="&amp;0.1,Inv_SY_B[[#This Row],[IS9_Inv1_M1]:[IS20_Inv2_M2]]),"")</f>
        <v>5.3422596674210849</v>
      </c>
    </row>
    <row r="80" spans="2:107">
      <c r="B80" s="167">
        <f t="shared" si="66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5.4051486653367533</v>
      </c>
      <c r="J80" s="165">
        <f>IFERROR(VLOOKUP($B80,RD[[#All],[Date]:[IS20_Inv2_M2]],J$2,0)/J$1,"")</f>
        <v>5.1601068152792289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0</v>
      </c>
      <c r="CR80" s="165">
        <f>IFERROR(VLOOKUP($B80,RD[[#All],[Date]:[IS20_Inv2_M2]],CR$2,0)/CR$1,"")</f>
        <v>0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0</v>
      </c>
      <c r="CU80" s="165">
        <f>IFERROR(VLOOKUP($B80,RD[[#All],[Date]:[IS20_Inv2_M2]],CU$2,0)/CU$1,"")</f>
        <v>6.1781609195402298</v>
      </c>
      <c r="CV80" s="165">
        <f>IFERROR(VLOOKUP($B80,RD[[#All],[Date]:[IS20_Inv2_M2]],CV$2,0)/CV$1,"")</f>
        <v>9.9630918485711284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7.7348940208794676</v>
      </c>
      <c r="CY80" s="165">
        <f>IFERROR(VLOOKUP($B80,RD[[#All],[Date]:[IS20_Inv2_M2]],CY$2,0)/CY$1,"")</f>
        <v>8.0622003747596924</v>
      </c>
      <c r="CZ80" s="165">
        <f>IFERROR(VLOOKUP($B80,RD[[#All],[Date]:[IS20_Inv2_M2]],CZ$2,0)/CZ$1,"")</f>
        <v>0</v>
      </c>
      <c r="DA80" s="165">
        <f>IFERROR(AVERAGEIF(Inv_SY_B[[#This Row],[IS1_Inv1_M1]:[IS8_Inv4_M2]],"&gt;="&amp;0.1,Inv_SY_B[[#This Row],[IS1_Inv1_M1]:[IS8_Inv4_M2]]),"")</f>
        <v>5.3329700937986173</v>
      </c>
      <c r="DB80" s="165">
        <f>IFERROR(AVERAGEIF(Inv_SY_B[[#This Row],[IS18_Inv1_M1]:[IS19_Inv2_M3]],"&gt;="&amp;0.1,Inv_SY_B[[#This Row],[IS18_Inv1_M1]:[IS19_Inv2_M3]]),"")</f>
        <v>7.9845867909376285</v>
      </c>
      <c r="DC80" s="165">
        <f>IFERROR(AVERAGEIF(Inv_SY_B[[#This Row],[IS9_Inv1_M1]:[IS20_Inv2_M2]],"&gt;="&amp;0.1,Inv_SY_B[[#This Row],[IS9_Inv1_M1]:[IS20_Inv2_M2]]),"")</f>
        <v>4.9976339925518856</v>
      </c>
    </row>
    <row r="81" spans="2:107">
      <c r="B81" s="167">
        <f t="shared" si="66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4.7720148190367624</v>
      </c>
      <c r="J81" s="165">
        <f>IFERROR(VLOOKUP($B81,RD[[#All],[Date]:[IS20_Inv2_M2]],J$2,0)/J$1,"")</f>
        <v>4.5238592824799717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0</v>
      </c>
      <c r="CR81" s="165">
        <f>IFERROR(VLOOKUP($B81,RD[[#All],[Date]:[IS20_Inv2_M2]],CR$2,0)/CR$1,"")</f>
        <v>0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0</v>
      </c>
      <c r="CU81" s="165">
        <f>IFERROR(VLOOKUP($B81,RD[[#All],[Date]:[IS20_Inv2_M2]],CU$2,0)/CU$1,"")</f>
        <v>5.900031635558368</v>
      </c>
      <c r="CV81" s="165">
        <f>IFERROR(VLOOKUP($B81,RD[[#All],[Date]:[IS20_Inv2_M2]],CV$2,0)/CV$1,"")</f>
        <v>9.4716861752609933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7.3505219867130647</v>
      </c>
      <c r="CY81" s="165">
        <f>IFERROR(VLOOKUP($B81,RD[[#All],[Date]:[IS20_Inv2_M2]],CY$2,0)/CY$1,"")</f>
        <v>7.6274142392459385</v>
      </c>
      <c r="CZ81" s="165">
        <f>IFERROR(VLOOKUP($B81,RD[[#All],[Date]:[IS20_Inv2_M2]],CZ$2,0)/CZ$1,"")</f>
        <v>0</v>
      </c>
      <c r="DA81" s="165">
        <f>IFERROR(AVERAGEIF(Inv_SY_B[[#This Row],[IS1_Inv1_M1]:[IS8_Inv4_M2]],"&gt;="&amp;0.1,Inv_SY_B[[#This Row],[IS1_Inv1_M1]:[IS8_Inv4_M2]]),"")</f>
        <v>4.7534148562078427</v>
      </c>
      <c r="DB81" s="165">
        <f>IFERROR(AVERAGEIF(Inv_SY_B[[#This Row],[IS18_Inv1_M1]:[IS19_Inv2_M3]],"&gt;="&amp;0.1,Inv_SY_B[[#This Row],[IS18_Inv1_M1]:[IS19_Inv2_M3]]),"")</f>
        <v>7.587413509194592</v>
      </c>
      <c r="DC81" s="165">
        <f>IFERROR(AVERAGEIF(Inv_SY_B[[#This Row],[IS9_Inv1_M1]:[IS20_Inv2_M2]],"&gt;="&amp;0.1,Inv_SY_B[[#This Row],[IS9_Inv1_M1]:[IS20_Inv2_M2]]),"")</f>
        <v>4.6259393901447403</v>
      </c>
    </row>
    <row r="82" spans="2:107">
      <c r="B82" s="167">
        <f t="shared" si="66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4.632848864823786</v>
      </c>
      <c r="J82" s="165">
        <f>IFERROR(VLOOKUP($B82,RD[[#All],[Date]:[IS20_Inv2_M2]],J$2,0)/J$1,"")</f>
        <v>4.4435156159294094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0</v>
      </c>
      <c r="CR82" s="165">
        <f>IFERROR(VLOOKUP($B82,RD[[#All],[Date]:[IS20_Inv2_M2]],CR$2,0)/CR$1,"")</f>
        <v>0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0</v>
      </c>
      <c r="CU82" s="165">
        <f>IFERROR(VLOOKUP($B82,RD[[#All],[Date]:[IS20_Inv2_M2]],CU$2,0)/CU$1,"")</f>
        <v>5.3042286196351363</v>
      </c>
      <c r="CV82" s="165">
        <f>IFERROR(VLOOKUP($B82,RD[[#All],[Date]:[IS20_Inv2_M2]],CV$2,0)/CV$1,"")</f>
        <v>8.5458188337024161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6.5975956975640617</v>
      </c>
      <c r="CY82" s="165">
        <f>IFERROR(VLOOKUP($B82,RD[[#All],[Date]:[IS20_Inv2_M2]],CY$2,0)/CY$1,"")</f>
        <v>6.8568044841376068</v>
      </c>
      <c r="CZ82" s="165">
        <f>IFERROR(VLOOKUP($B82,RD[[#All],[Date]:[IS20_Inv2_M2]],CZ$2,0)/CZ$1,"")</f>
        <v>0</v>
      </c>
      <c r="DA82" s="165">
        <f>IFERROR(AVERAGEIF(Inv_SY_B[[#This Row],[IS1_Inv1_M1]:[IS8_Inv4_M2]],"&gt;="&amp;0.1,Inv_SY_B[[#This Row],[IS1_Inv1_M1]:[IS8_Inv4_M2]]),"")</f>
        <v>4.5489175218175424</v>
      </c>
      <c r="DB82" s="165">
        <f>IFERROR(AVERAGEIF(Inv_SY_B[[#This Row],[IS18_Inv1_M1]:[IS19_Inv2_M3]],"&gt;="&amp;0.1,Inv_SY_B[[#This Row],[IS18_Inv1_M1]:[IS19_Inv2_M3]]),"")</f>
        <v>6.8261119087598043</v>
      </c>
      <c r="DC82" s="165">
        <f>IFERROR(AVERAGEIF(Inv_SY_B[[#This Row],[IS9_Inv1_M1]:[IS20_Inv2_M2]],"&gt;="&amp;0.1,Inv_SY_B[[#This Row],[IS9_Inv1_M1]:[IS20_Inv2_M2]]),"")</f>
        <v>4.0654967961039112</v>
      </c>
    </row>
    <row r="83" spans="2:107">
      <c r="B83" s="167">
        <f t="shared" si="66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5.4797188182768117</v>
      </c>
      <c r="J83" s="165">
        <f>IFERROR(VLOOKUP($B83,RD[[#All],[Date]:[IS20_Inv2_M2]],J$2,0)/J$1,"")</f>
        <v>5.1967955416231275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0</v>
      </c>
      <c r="CR83" s="165">
        <f>IFERROR(VLOOKUP($B83,RD[[#All],[Date]:[IS20_Inv2_M2]],CR$2,0)/CR$1,"")</f>
        <v>0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0</v>
      </c>
      <c r="CU83" s="165">
        <f>IFERROR(VLOOKUP($B83,RD[[#All],[Date]:[IS20_Inv2_M2]],CU$2,0)/CU$1,"")</f>
        <v>6.5432879890330069</v>
      </c>
      <c r="CV83" s="165">
        <f>IFERROR(VLOOKUP($B83,RD[[#All],[Date]:[IS20_Inv2_M2]],CV$2,0)/CV$1,"")</f>
        <v>10.509332489718444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8.1975640620056947</v>
      </c>
      <c r="CY83" s="165">
        <f>IFERROR(VLOOKUP($B83,RD[[#All],[Date]:[IS20_Inv2_M2]],CY$2,0)/CY$1,"")</f>
        <v>8.4767073061916474</v>
      </c>
      <c r="CZ83" s="165">
        <f>IFERROR(VLOOKUP($B83,RD[[#All],[Date]:[IS20_Inv2_M2]],CZ$2,0)/CZ$1,"")</f>
        <v>0</v>
      </c>
      <c r="DA83" s="165">
        <f>IFERROR(AVERAGEIF(Inv_SY_B[[#This Row],[IS1_Inv1_M1]:[IS8_Inv4_M2]],"&gt;="&amp;0.1,Inv_SY_B[[#This Row],[IS1_Inv1_M1]:[IS8_Inv4_M2]]),"")</f>
        <v>5.4895832270553102</v>
      </c>
      <c r="DB83" s="165">
        <f>IFERROR(AVERAGEIF(Inv_SY_B[[#This Row],[IS18_Inv1_M1]:[IS19_Inv2_M3]],"&gt;="&amp;0.1,Inv_SY_B[[#This Row],[IS18_Inv1_M1]:[IS19_Inv2_M3]]),"")</f>
        <v>8.4317229617371989</v>
      </c>
      <c r="DC83" s="165">
        <f>IFERROR(AVERAGEIF(Inv_SY_B[[#This Row],[IS9_Inv1_M1]:[IS20_Inv2_M2]],"&gt;="&amp;0.1,Inv_SY_B[[#This Row],[IS9_Inv1_M1]:[IS20_Inv2_M2]]),"")</f>
        <v>5.3403320740598277</v>
      </c>
    </row>
    <row r="84" spans="2:107">
      <c r="B84" s="167">
        <f t="shared" si="66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5.1144675596086255</v>
      </c>
      <c r="J84" s="165">
        <f>IFERROR(VLOOKUP($B84,RD[[#All],[Date]:[IS20_Inv2_M2]],J$2,0)/J$1,"")</f>
        <v>4.8893533031464065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0</v>
      </c>
      <c r="CR84" s="165">
        <f>IFERROR(VLOOKUP($B84,RD[[#All],[Date]:[IS20_Inv2_M2]],CR$2,0)/CR$1,"")</f>
        <v>0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0</v>
      </c>
      <c r="CU84" s="165">
        <f>IFERROR(VLOOKUP($B84,RD[[#All],[Date]:[IS20_Inv2_M2]],CU$2,0)/CU$1,"")</f>
        <v>5.9461668248444584</v>
      </c>
      <c r="CV84" s="165">
        <f>IFERROR(VLOOKUP($B84,RD[[#All],[Date]:[IS20_Inv2_M2]],CV$2,0)/CV$1,"")</f>
        <v>9.0604239164821259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6.9875039544447954</v>
      </c>
      <c r="CY84" s="165">
        <f>IFERROR(VLOOKUP($B84,RD[[#All],[Date]:[IS20_Inv2_M2]],CY$2,0)/CY$1,"")</f>
        <v>7.4814039698569914</v>
      </c>
      <c r="CZ84" s="165">
        <f>IFERROR(VLOOKUP($B84,RD[[#All],[Date]:[IS20_Inv2_M2]],CZ$2,0)/CZ$1,"")</f>
        <v>0</v>
      </c>
      <c r="DA84" s="165">
        <f>IFERROR(AVERAGEIF(Inv_SY_B[[#This Row],[IS1_Inv1_M1]:[IS8_Inv4_M2]],"&gt;="&amp;0.1,Inv_SY_B[[#This Row],[IS1_Inv1_M1]:[IS8_Inv4_M2]]),"")</f>
        <v>5.2632759076634299</v>
      </c>
      <c r="DB84" s="165">
        <f>IFERROR(AVERAGEIF(Inv_SY_B[[#This Row],[IS18_Inv1_M1]:[IS19_Inv2_M3]],"&gt;="&amp;0.1,Inv_SY_B[[#This Row],[IS18_Inv1_M1]:[IS19_Inv2_M3]]),"")</f>
        <v>7.368874666407093</v>
      </c>
      <c r="DC84" s="165">
        <f>IFERROR(AVERAGEIF(Inv_SY_B[[#This Row],[IS9_Inv1_M1]:[IS20_Inv2_M2]],"&gt;="&amp;0.1,Inv_SY_B[[#This Row],[IS9_Inv1_M1]:[IS20_Inv2_M2]]),"")</f>
        <v>5.0422233670082433</v>
      </c>
    </row>
    <row r="85" spans="2:107">
      <c r="B85" s="167">
        <f t="shared" si="66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5.5566638168519047</v>
      </c>
      <c r="J85" s="165">
        <f>IFERROR(VLOOKUP($B85,RD[[#All],[Date]:[IS20_Inv2_M2]],J$2,0)/J$1,"")</f>
        <v>5.2975734355044697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0</v>
      </c>
      <c r="CR85" s="165">
        <f>IFERROR(VLOOKUP($B85,RD[[#All],[Date]:[IS20_Inv2_M2]],CR$2,0)/CR$1,"")</f>
        <v>0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0</v>
      </c>
      <c r="CU85" s="165">
        <f>IFERROR(VLOOKUP($B85,RD[[#All],[Date]:[IS20_Inv2_M2]],CU$2,0)/CU$1,"")</f>
        <v>6.0648001687229778</v>
      </c>
      <c r="CV85" s="165">
        <f>IFERROR(VLOOKUP($B85,RD[[#All],[Date]:[IS20_Inv2_M2]],CV$2,0)/CV$1,"")</f>
        <v>9.8059685753453554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7.5063271116735208</v>
      </c>
      <c r="CY85" s="165">
        <f>IFERROR(VLOOKUP($B85,RD[[#All],[Date]:[IS20_Inv2_M2]],CY$2,0)/CY$1,"")</f>
        <v>7.874820529043876</v>
      </c>
      <c r="CZ85" s="165">
        <f>IFERROR(VLOOKUP($B85,RD[[#All],[Date]:[IS20_Inv2_M2]],CZ$2,0)/CZ$1,"")</f>
        <v>0</v>
      </c>
      <c r="DA85" s="165">
        <f>IFERROR(AVERAGEIF(Inv_SY_B[[#This Row],[IS1_Inv1_M1]:[IS8_Inv4_M2]],"&gt;="&amp;0.1,Inv_SY_B[[#This Row],[IS1_Inv1_M1]:[IS8_Inv4_M2]]),"")</f>
        <v>5.4744184483767118</v>
      </c>
      <c r="DB85" s="165">
        <f>IFERROR(AVERAGEIF(Inv_SY_B[[#This Row],[IS18_Inv1_M1]:[IS19_Inv2_M3]],"&gt;="&amp;0.1,Inv_SY_B[[#This Row],[IS18_Inv1_M1]:[IS19_Inv2_M3]]),"")</f>
        <v>7.8129790961964325</v>
      </c>
      <c r="DC85" s="165">
        <f>IFERROR(AVERAGEIF(Inv_SY_B[[#This Row],[IS9_Inv1_M1]:[IS20_Inv2_M2]],"&gt;="&amp;0.1,Inv_SY_B[[#This Row],[IS9_Inv1_M1]:[IS20_Inv2_M2]]),"")</f>
        <v>5.1043801334021852</v>
      </c>
    </row>
    <row r="86" spans="2:107">
      <c r="B86" s="167">
        <f t="shared" si="66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5.7528260663056896</v>
      </c>
      <c r="J86" s="165">
        <f>IFERROR(VLOOKUP($B86,RD[[#All],[Date]:[IS20_Inv2_M2]],J$2,0)/J$1,"")</f>
        <v>5.4341112272146752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0</v>
      </c>
      <c r="CR86" s="165">
        <f>IFERROR(VLOOKUP($B86,RD[[#All],[Date]:[IS20_Inv2_M2]],CR$2,0)/CR$1,"")</f>
        <v>0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0</v>
      </c>
      <c r="CU86" s="165">
        <f>IFERROR(VLOOKUP($B86,RD[[#All],[Date]:[IS20_Inv2_M2]],CU$2,0)/CU$1,"")</f>
        <v>7.0257302541389857</v>
      </c>
      <c r="CV86" s="165">
        <f>IFERROR(VLOOKUP($B86,RD[[#All],[Date]:[IS20_Inv2_M2]],CV$2,0)/CV$1,"")</f>
        <v>11.449963091848572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8.3549509648845302</v>
      </c>
      <c r="CY86" s="165">
        <f>IFERROR(VLOOKUP($B86,RD[[#All],[Date]:[IS20_Inv2_M2]],CY$2,0)/CY$1,"")</f>
        <v>8.7452039682346552</v>
      </c>
      <c r="CZ86" s="165">
        <f>IFERROR(VLOOKUP($B86,RD[[#All],[Date]:[IS20_Inv2_M2]],CZ$2,0)/CZ$1,"")</f>
        <v>0</v>
      </c>
      <c r="DA86" s="165">
        <f>IFERROR(AVERAGEIF(Inv_SY_B[[#This Row],[IS1_Inv1_M1]:[IS8_Inv4_M2]],"&gt;="&amp;0.1,Inv_SY_B[[#This Row],[IS1_Inv1_M1]:[IS8_Inv4_M2]]),"")</f>
        <v>5.7025609388637557</v>
      </c>
      <c r="DB86" s="165">
        <f>IFERROR(AVERAGEIF(Inv_SY_B[[#This Row],[IS18_Inv1_M1]:[IS19_Inv2_M3]],"&gt;="&amp;0.1,Inv_SY_B[[#This Row],[IS18_Inv1_M1]:[IS19_Inv2_M3]]),"")</f>
        <v>8.8939620697766859</v>
      </c>
      <c r="DC86" s="165">
        <f>IFERROR(AVERAGEIF(Inv_SY_B[[#This Row],[IS9_Inv1_M1]:[IS20_Inv2_M2]],"&gt;="&amp;0.1,Inv_SY_B[[#This Row],[IS9_Inv1_M1]:[IS20_Inv2_M2]]),"")</f>
        <v>5.6358498992473622</v>
      </c>
    </row>
    <row r="87" spans="2:107">
      <c r="B87" s="167">
        <f t="shared" si="66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5.5870618409803363</v>
      </c>
      <c r="J87" s="165">
        <f>IFERROR(VLOOKUP($B87,RD[[#All],[Date]:[IS20_Inv2_M2]],J$2,0)/J$1,"")</f>
        <v>5.2673865087658189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0</v>
      </c>
      <c r="CR87" s="165">
        <f>IFERROR(VLOOKUP($B87,RD[[#All],[Date]:[IS20_Inv2_M2]],CR$2,0)/CR$1,"")</f>
        <v>0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0</v>
      </c>
      <c r="CU87" s="165">
        <f>IFERROR(VLOOKUP($B87,RD[[#All],[Date]:[IS20_Inv2_M2]],CU$2,0)/CU$1,"")</f>
        <v>7.2761784245491938</v>
      </c>
      <c r="CV87" s="165">
        <f>IFERROR(VLOOKUP($B87,RD[[#All],[Date]:[IS20_Inv2_M2]],CV$2,0)/CV$1,"")</f>
        <v>12.116418854792787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8.1105662764947795</v>
      </c>
      <c r="CY87" s="165">
        <f>IFERROR(VLOOKUP($B87,RD[[#All],[Date]:[IS20_Inv2_M2]],CY$2,0)/CY$1,"")</f>
        <v>8.48238548333455</v>
      </c>
      <c r="CZ87" s="165">
        <f>IFERROR(VLOOKUP($B87,RD[[#All],[Date]:[IS20_Inv2_M2]],CZ$2,0)/CZ$1,"")</f>
        <v>0</v>
      </c>
      <c r="DA87" s="165">
        <f>IFERROR(AVERAGEIF(Inv_SY_B[[#This Row],[IS1_Inv1_M1]:[IS8_Inv4_M2]],"&gt;="&amp;0.1,Inv_SY_B[[#This Row],[IS1_Inv1_M1]:[IS8_Inv4_M2]]),"")</f>
        <v>5.5452137909396546</v>
      </c>
      <c r="DB87" s="165">
        <f>IFERROR(AVERAGEIF(Inv_SY_B[[#This Row],[IS18_Inv1_M1]:[IS19_Inv2_M3]],"&gt;="&amp;0.1,Inv_SY_B[[#This Row],[IS18_Inv1_M1]:[IS19_Inv2_M3]]),"")</f>
        <v>8.9963872597928276</v>
      </c>
      <c r="DC87" s="165">
        <f>IFERROR(AVERAGEIF(Inv_SY_B[[#This Row],[IS9_Inv1_M1]:[IS20_Inv2_M2]],"&gt;="&amp;0.1,Inv_SY_B[[#This Row],[IS9_Inv1_M1]:[IS20_Inv2_M2]]),"")</f>
        <v>5.4563031422861092</v>
      </c>
    </row>
    <row r="88" spans="2:107">
      <c r="B88" s="167">
        <f t="shared" si="66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5.0679205851619642</v>
      </c>
      <c r="J88" s="165">
        <f>IFERROR(VLOOKUP($B88,RD[[#All],[Date]:[IS20_Inv2_M2]],J$2,0)/J$1,"")</f>
        <v>4.8721699756182515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0</v>
      </c>
      <c r="CJ88" s="165">
        <f>IFERROR(VLOOKUP($B88,RD[[#All],[Date]:[IS20_Inv2_M2]],CJ$2,0)/CJ$1,"")</f>
        <v>0</v>
      </c>
      <c r="CK88" s="165">
        <f>IFERROR(VLOOKUP($B88,RD[[#All],[Date]:[IS20_Inv2_M2]],CK$2,0)/CK$1,"")</f>
        <v>0</v>
      </c>
      <c r="CL88" s="165">
        <f>IFERROR(VLOOKUP($B88,RD[[#All],[Date]:[IS20_Inv2_M2]],CL$2,0)/CL$1,"")</f>
        <v>0</v>
      </c>
      <c r="CM88" s="165">
        <f>IFERROR(VLOOKUP($B88,RD[[#All],[Date]:[IS20_Inv2_M2]],CM$2,0)/CM$1,"")</f>
        <v>5.5159435102491099E-2</v>
      </c>
      <c r="CN88" s="165">
        <f>IFERROR(VLOOKUP($B88,RD[[#All],[Date]:[IS20_Inv2_M2]],CN$2,0)/CN$1,"")</f>
        <v>5.2468730951150067E-2</v>
      </c>
      <c r="CO88" s="165">
        <f>IFERROR(VLOOKUP($B88,RD[[#All],[Date]:[IS20_Inv2_M2]],CO$2,0)/CO$1,"")</f>
        <v>8.922849795991207E-3</v>
      </c>
      <c r="CP88" s="165">
        <f>IFERROR(VLOOKUP($B88,RD[[#All],[Date]:[IS20_Inv2_M2]],CP$2,0)/CP$1,"")</f>
        <v>9.8604337769159032E-3</v>
      </c>
      <c r="CQ88" s="165">
        <f>IFERROR(VLOOKUP($B88,RD[[#All],[Date]:[IS20_Inv2_M2]],CQ$2,0)/CQ$1,"")</f>
        <v>0</v>
      </c>
      <c r="CR88" s="165">
        <f>IFERROR(VLOOKUP($B88,RD[[#All],[Date]:[IS20_Inv2_M2]],CR$2,0)/CR$1,"")</f>
        <v>0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0</v>
      </c>
      <c r="CU88" s="165">
        <f>IFERROR(VLOOKUP($B88,RD[[#All],[Date]:[IS20_Inv2_M2]],CU$2,0)/CU$1,"")</f>
        <v>4.7578561636612884</v>
      </c>
      <c r="CV88" s="165">
        <f>IFERROR(VLOOKUP($B88,RD[[#All],[Date]:[IS20_Inv2_M2]],CV$2,0)/CV$1,"")</f>
        <v>7.9015079616155228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5.3163555836760512</v>
      </c>
      <c r="CY88" s="165">
        <f>IFERROR(VLOOKUP($B88,RD[[#All],[Date]:[IS20_Inv2_M2]],CY$2,0)/CY$1,"")</f>
        <v>5.6051720082090224</v>
      </c>
      <c r="CZ88" s="165">
        <f>IFERROR(VLOOKUP($B88,RD[[#All],[Date]:[IS20_Inv2_M2]],CZ$2,0)/CZ$1,"")</f>
        <v>0</v>
      </c>
      <c r="DA88" s="165">
        <f>IFERROR(AVERAGEIF(Inv_SY_B[[#This Row],[IS1_Inv1_M1]:[IS8_Inv4_M2]],"&gt;="&amp;0.1,Inv_SY_B[[#This Row],[IS1_Inv1_M1]:[IS8_Inv4_M2]]),"")</f>
        <v>4.9488825812745088</v>
      </c>
      <c r="DB88" s="165">
        <f>IFERROR(AVERAGEIF(Inv_SY_B[[#This Row],[IS18_Inv1_M1]:[IS19_Inv2_M3]],"&gt;="&amp;0.1,Inv_SY_B[[#This Row],[IS18_Inv1_M1]:[IS19_Inv2_M3]]),"")</f>
        <v>5.8952229292904708</v>
      </c>
      <c r="DC88" s="165">
        <f>IFERROR(AVERAGEIF(Inv_SY_B[[#This Row],[IS9_Inv1_M1]:[IS20_Inv2_M2]],"&gt;="&amp;0.1,Inv_SY_B[[#This Row],[IS9_Inv1_M1]:[IS20_Inv2_M2]]),"")</f>
        <v>4.2172676254386161</v>
      </c>
    </row>
    <row r="89" spans="2:107">
      <c r="B89" s="167">
        <f t="shared" si="66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5.7438016528925617</v>
      </c>
      <c r="J89" s="165">
        <f>IFERROR(VLOOKUP($B89,RD[[#All],[Date]:[IS20_Inv2_M2]],J$2,0)/J$1,"")</f>
        <v>5.4954139092070129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0</v>
      </c>
      <c r="CJ89" s="165">
        <f>IFERROR(VLOOKUP($B89,RD[[#All],[Date]:[IS20_Inv2_M2]],CJ$2,0)/CJ$1,"")</f>
        <v>0</v>
      </c>
      <c r="CK89" s="165">
        <f>IFERROR(VLOOKUP($B89,RD[[#All],[Date]:[IS20_Inv2_M2]],CK$2,0)/CK$1,"")</f>
        <v>0</v>
      </c>
      <c r="CL89" s="165">
        <f>IFERROR(VLOOKUP($B89,RD[[#All],[Date]:[IS20_Inv2_M2]],CL$2,0)/CL$1,"")</f>
        <v>0</v>
      </c>
      <c r="CM89" s="165">
        <f>IFERROR(VLOOKUP($B89,RD[[#All],[Date]:[IS20_Inv2_M2]],CM$2,0)/CM$1,"")</f>
        <v>6.6515789388298094E-2</v>
      </c>
      <c r="CN89" s="165">
        <f>IFERROR(VLOOKUP($B89,RD[[#All],[Date]:[IS20_Inv2_M2]],CN$2,0)/CN$1,"")</f>
        <v>6.3271116735210381E-2</v>
      </c>
      <c r="CO89" s="165">
        <f>IFERROR(VLOOKUP($B89,RD[[#All],[Date]:[IS20_Inv2_M2]],CO$2,0)/CO$1,"")</f>
        <v>4.8670089796315676E-3</v>
      </c>
      <c r="CP89" s="165">
        <f>IFERROR(VLOOKUP($B89,RD[[#All],[Date]:[IS20_Inv2_M2]],CP$2,0)/CP$1,"")</f>
        <v>6.5736225179439355E-3</v>
      </c>
      <c r="CQ89" s="165">
        <f>IFERROR(VLOOKUP($B89,RD[[#All],[Date]:[IS20_Inv2_M2]],CQ$2,0)/CQ$1,"")</f>
        <v>0</v>
      </c>
      <c r="CR89" s="165">
        <f>IFERROR(VLOOKUP($B89,RD[[#All],[Date]:[IS20_Inv2_M2]],CR$2,0)/CR$1,"")</f>
        <v>0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0</v>
      </c>
      <c r="CU89" s="165">
        <f>IFERROR(VLOOKUP($B89,RD[[#All],[Date]:[IS20_Inv2_M2]],CU$2,0)/CU$1,"")</f>
        <v>7.7217125382263001</v>
      </c>
      <c r="CV89" s="165">
        <f>IFERROR(VLOOKUP($B89,RD[[#All],[Date]:[IS20_Inv2_M2]],CV$2,0)/CV$1,"")</f>
        <v>12.691131498470948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7.8954444795950645</v>
      </c>
      <c r="CY89" s="165">
        <f>IFERROR(VLOOKUP($B89,RD[[#All],[Date]:[IS20_Inv2_M2]],CY$2,0)/CY$1,"")</f>
        <v>8.9204162915013914</v>
      </c>
      <c r="CZ89" s="165">
        <f>IFERROR(VLOOKUP($B89,RD[[#All],[Date]:[IS20_Inv2_M2]],CZ$2,0)/CZ$1,"")</f>
        <v>0</v>
      </c>
      <c r="DA89" s="165">
        <f>IFERROR(AVERAGEIF(Inv_SY_B[[#This Row],[IS1_Inv1_M1]:[IS8_Inv4_M2]],"&gt;="&amp;0.1,Inv_SY_B[[#This Row],[IS1_Inv1_M1]:[IS8_Inv4_M2]]),"")</f>
        <v>5.6412473086524075</v>
      </c>
      <c r="DB89" s="165">
        <f>IFERROR(AVERAGEIF(Inv_SY_B[[#This Row],[IS18_Inv1_M1]:[IS19_Inv2_M3]],"&gt;="&amp;0.1,Inv_SY_B[[#This Row],[IS18_Inv1_M1]:[IS19_Inv2_M3]]),"")</f>
        <v>9.3071762019484261</v>
      </c>
      <c r="DC89" s="165">
        <f>IFERROR(AVERAGEIF(Inv_SY_B[[#This Row],[IS9_Inv1_M1]:[IS20_Inv2_M2]],"&gt;="&amp;0.1,Inv_SY_B[[#This Row],[IS9_Inv1_M1]:[IS20_Inv2_M2]]),"")</f>
        <v>5.551163135354475</v>
      </c>
    </row>
    <row r="90" spans="2:107">
      <c r="B90" s="167">
        <f t="shared" si="66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5.9171653842500236</v>
      </c>
      <c r="J90" s="165">
        <f>IFERROR(VLOOKUP($B90,RD[[#All],[Date]:[IS20_Inv2_M2]],J$2,0)/J$1,"")</f>
        <v>5.6672471844885637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0</v>
      </c>
      <c r="CJ90" s="165">
        <f>IFERROR(VLOOKUP($B90,RD[[#All],[Date]:[IS20_Inv2_M2]],CJ$2,0)/CJ$1,"")</f>
        <v>0</v>
      </c>
      <c r="CK90" s="165">
        <f>IFERROR(VLOOKUP($B90,RD[[#All],[Date]:[IS20_Inv2_M2]],CK$2,0)/CK$1,"")</f>
        <v>0</v>
      </c>
      <c r="CL90" s="165">
        <f>IFERROR(VLOOKUP($B90,RD[[#All],[Date]:[IS20_Inv2_M2]],CL$2,0)/CL$1,"")</f>
        <v>0</v>
      </c>
      <c r="CM90" s="165">
        <f>IFERROR(VLOOKUP($B90,RD[[#All],[Date]:[IS20_Inv2_M2]],CM$2,0)/CM$1,"")</f>
        <v>6.7326957551570019E-2</v>
      </c>
      <c r="CN90" s="165">
        <f>IFERROR(VLOOKUP($B90,RD[[#All],[Date]:[IS20_Inv2_M2]],CN$2,0)/CN$1,"")</f>
        <v>6.404271571978612E-2</v>
      </c>
      <c r="CO90" s="165">
        <f>IFERROR(VLOOKUP($B90,RD[[#All],[Date]:[IS20_Inv2_M2]],CO$2,0)/CO$1,"")</f>
        <v>6.489345306175423E-2</v>
      </c>
      <c r="CP90" s="165">
        <f>IFERROR(VLOOKUP($B90,RD[[#All],[Date]:[IS20_Inv2_M2]],CP$2,0)/CP$1,"")</f>
        <v>5.751919703200944E-3</v>
      </c>
      <c r="CQ90" s="165">
        <f>IFERROR(VLOOKUP($B90,RD[[#All],[Date]:[IS20_Inv2_M2]],CQ$2,0)/CQ$1,"")</f>
        <v>0</v>
      </c>
      <c r="CR90" s="165">
        <f>IFERROR(VLOOKUP($B90,RD[[#All],[Date]:[IS20_Inv2_M2]],CR$2,0)/CR$1,"")</f>
        <v>0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0</v>
      </c>
      <c r="CU90" s="165">
        <f>IFERROR(VLOOKUP($B90,RD[[#All],[Date]:[IS20_Inv2_M2]],CU$2,0)/CU$1,"")</f>
        <v>7.7454392070020042</v>
      </c>
      <c r="CV90" s="165">
        <f>IFERROR(VLOOKUP($B90,RD[[#All],[Date]:[IS20_Inv2_M2]],CV$2,0)/CV$1,"")</f>
        <v>12.781820099124751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8.4791205314773794</v>
      </c>
      <c r="CY90" s="165">
        <f>IFERROR(VLOOKUP($B90,RD[[#All],[Date]:[IS20_Inv2_M2]],CY$2,0)/CY$1,"")</f>
        <v>9.0299239935431022</v>
      </c>
      <c r="CZ90" s="165">
        <f>IFERROR(VLOOKUP($B90,RD[[#All],[Date]:[IS20_Inv2_M2]],CZ$2,0)/CZ$1,"")</f>
        <v>0</v>
      </c>
      <c r="DA90" s="165">
        <f>IFERROR(AVERAGEIF(Inv_SY_B[[#This Row],[IS1_Inv1_M1]:[IS8_Inv4_M2]],"&gt;="&amp;0.1,Inv_SY_B[[#This Row],[IS1_Inv1_M1]:[IS8_Inv4_M2]]),"")</f>
        <v>5.7201619128806476</v>
      </c>
      <c r="DB90" s="165">
        <f>IFERROR(AVERAGEIF(Inv_SY_B[[#This Row],[IS18_Inv1_M1]:[IS19_Inv2_M3]],"&gt;="&amp;0.1,Inv_SY_B[[#This Row],[IS18_Inv1_M1]:[IS19_Inv2_M3]]),"")</f>
        <v>9.5090759577868091</v>
      </c>
      <c r="DC90" s="165">
        <f>IFERROR(AVERAGEIF(Inv_SY_B[[#This Row],[IS9_Inv1_M1]:[IS20_Inv2_M2]],"&gt;="&amp;0.1,Inv_SY_B[[#This Row],[IS9_Inv1_M1]:[IS20_Inv2_M2]]),"")</f>
        <v>5.5809896503478242</v>
      </c>
    </row>
    <row r="91" spans="2:107">
      <c r="B91" s="167">
        <f t="shared" si="66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5.5414648047876884</v>
      </c>
      <c r="J91" s="165">
        <f>IFERROR(VLOOKUP($B91,RD[[#All],[Date]:[IS20_Inv2_M2]],J$2,0)/J$1,"")</f>
        <v>5.2771392081736908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0</v>
      </c>
      <c r="CJ91" s="165">
        <f>IFERROR(VLOOKUP($B91,RD[[#All],[Date]:[IS20_Inv2_M2]],CJ$2,0)/CJ$1,"")</f>
        <v>0</v>
      </c>
      <c r="CK91" s="165">
        <f>IFERROR(VLOOKUP($B91,RD[[#All],[Date]:[IS20_Inv2_M2]],CK$2,0)/CK$1,"")</f>
        <v>0</v>
      </c>
      <c r="CL91" s="165">
        <f>IFERROR(VLOOKUP($B91,RD[[#All],[Date]:[IS20_Inv2_M2]],CL$2,0)/CL$1,"")</f>
        <v>0</v>
      </c>
      <c r="CM91" s="165">
        <f>IFERROR(VLOOKUP($B91,RD[[#All],[Date]:[IS20_Inv2_M2]],CM$2,0)/CM$1,"")</f>
        <v>6.1648780408666524E-2</v>
      </c>
      <c r="CN91" s="165">
        <f>IFERROR(VLOOKUP($B91,RD[[#All],[Date]:[IS20_Inv2_M2]],CN$2,0)/CN$1,"")</f>
        <v>5.9413121812331694E-2</v>
      </c>
      <c r="CO91" s="165">
        <f>IFERROR(VLOOKUP($B91,RD[[#All],[Date]:[IS20_Inv2_M2]],CO$2,0)/CO$1,"")</f>
        <v>6.0026444082122668E-2</v>
      </c>
      <c r="CP91" s="165">
        <f>IFERROR(VLOOKUP($B91,RD[[#All],[Date]:[IS20_Inv2_M2]],CP$2,0)/CP$1,"")</f>
        <v>9.0387309621729108E-3</v>
      </c>
      <c r="CQ91" s="165">
        <f>IFERROR(VLOOKUP($B91,RD[[#All],[Date]:[IS20_Inv2_M2]],CQ$2,0)/CQ$1,"")</f>
        <v>0</v>
      </c>
      <c r="CR91" s="165">
        <f>IFERROR(VLOOKUP($B91,RD[[#All],[Date]:[IS20_Inv2_M2]],CR$2,0)/CR$1,"")</f>
        <v>0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0</v>
      </c>
      <c r="CU91" s="165">
        <f>IFERROR(VLOOKUP($B91,RD[[#All],[Date]:[IS20_Inv2_M2]],CU$2,0)/CU$1,"")</f>
        <v>7.5931930823579039</v>
      </c>
      <c r="CV91" s="165">
        <f>IFERROR(VLOOKUP($B91,RD[[#All],[Date]:[IS20_Inv2_M2]],CV$2,0)/CV$1,"")</f>
        <v>12.158599599282928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8.1477380575767153</v>
      </c>
      <c r="CY91" s="165">
        <f>IFERROR(VLOOKUP($B91,RD[[#All],[Date]:[IS20_Inv2_M2]],CY$2,0)/CY$1,"")</f>
        <v>8.7476374727244703</v>
      </c>
      <c r="CZ91" s="165">
        <f>IFERROR(VLOOKUP($B91,RD[[#All],[Date]:[IS20_Inv2_M2]],CZ$2,0)/CZ$1,"")</f>
        <v>0</v>
      </c>
      <c r="DA91" s="165">
        <f>IFERROR(AVERAGEIF(Inv_SY_B[[#This Row],[IS1_Inv1_M1]:[IS8_Inv4_M2]],"&gt;="&amp;0.1,Inv_SY_B[[#This Row],[IS1_Inv1_M1]:[IS8_Inv4_M2]]),"")</f>
        <v>5.4207528741174258</v>
      </c>
      <c r="DB91" s="165">
        <f>IFERROR(AVERAGEIF(Inv_SY_B[[#This Row],[IS18_Inv1_M1]:[IS19_Inv2_M3]],"&gt;="&amp;0.1,Inv_SY_B[[#This Row],[IS18_Inv1_M1]:[IS19_Inv2_M3]]),"")</f>
        <v>9.1617920529855041</v>
      </c>
      <c r="DC91" s="165">
        <f>IFERROR(AVERAGEIF(Inv_SY_B[[#This Row],[IS9_Inv1_M1]:[IS20_Inv2_M2]],"&gt;="&amp;0.1,Inv_SY_B[[#This Row],[IS9_Inv1_M1]:[IS20_Inv2_M2]]),"")</f>
        <v>5.3171181123534348</v>
      </c>
    </row>
    <row r="92" spans="2:107">
      <c r="B92" s="167">
        <f t="shared" si="66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5.6763560368576043</v>
      </c>
      <c r="J92" s="165">
        <f>IFERROR(VLOOKUP($B92,RD[[#All],[Date]:[IS20_Inv2_M2]],J$2,0)/J$1,"")</f>
        <v>5.4485080691977243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0</v>
      </c>
      <c r="CJ92" s="165">
        <f>IFERROR(VLOOKUP($B92,RD[[#All],[Date]:[IS20_Inv2_M2]],CJ$2,0)/CJ$1,"")</f>
        <v>0</v>
      </c>
      <c r="CK92" s="165">
        <f>IFERROR(VLOOKUP($B92,RD[[#All],[Date]:[IS20_Inv2_M2]],CK$2,0)/CK$1,"")</f>
        <v>0</v>
      </c>
      <c r="CL92" s="165">
        <f>IFERROR(VLOOKUP($B92,RD[[#All],[Date]:[IS20_Inv2_M2]],CL$2,0)/CL$1,"")</f>
        <v>0</v>
      </c>
      <c r="CM92" s="165">
        <f>IFERROR(VLOOKUP($B92,RD[[#All],[Date]:[IS20_Inv2_M2]],CM$2,0)/CM$1,"")</f>
        <v>6.6515789388298094E-2</v>
      </c>
      <c r="CN92" s="165">
        <f>IFERROR(VLOOKUP($B92,RD[[#All],[Date]:[IS20_Inv2_M2]],CN$2,0)/CN$1,"")</f>
        <v>6.4814314704361844E-2</v>
      </c>
      <c r="CO92" s="165">
        <f>IFERROR(VLOOKUP($B92,RD[[#All],[Date]:[IS20_Inv2_M2]],CO$2,0)/CO$1,"")</f>
        <v>6.5704621225026155E-2</v>
      </c>
      <c r="CP92" s="165">
        <f>IFERROR(VLOOKUP($B92,RD[[#All],[Date]:[IS20_Inv2_M2]],CP$2,0)/CP$1,"")</f>
        <v>7.3953253326869278E-3</v>
      </c>
      <c r="CQ92" s="165">
        <f>IFERROR(VLOOKUP($B92,RD[[#All],[Date]:[IS20_Inv2_M2]],CQ$2,0)/CQ$1,"")</f>
        <v>0</v>
      </c>
      <c r="CR92" s="165">
        <f>IFERROR(VLOOKUP($B92,RD[[#All],[Date]:[IS20_Inv2_M2]],CR$2,0)/CR$1,"")</f>
        <v>0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0</v>
      </c>
      <c r="CU92" s="165">
        <f>IFERROR(VLOOKUP($B92,RD[[#All],[Date]:[IS20_Inv2_M2]],CU$2,0)/CU$1,"")</f>
        <v>7.8278234735843091</v>
      </c>
      <c r="CV92" s="165">
        <f>IFERROR(VLOOKUP($B92,RD[[#All],[Date]:[IS20_Inv2_M2]],CV$2,0)/CV$1,"")</f>
        <v>12.877781292839819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8.6246440999683642</v>
      </c>
      <c r="CY92" s="165">
        <f>IFERROR(VLOOKUP($B92,RD[[#All],[Date]:[IS20_Inv2_M2]],CY$2,0)/CY$1,"")</f>
        <v>9.1223971641561015</v>
      </c>
      <c r="CZ92" s="165">
        <f>IFERROR(VLOOKUP($B92,RD[[#All],[Date]:[IS20_Inv2_M2]],CZ$2,0)/CZ$1,"")</f>
        <v>0</v>
      </c>
      <c r="DA92" s="165">
        <f>IFERROR(AVERAGEIF(Inv_SY_B[[#This Row],[IS1_Inv1_M1]:[IS8_Inv4_M2]],"&gt;="&amp;0.1,Inv_SY_B[[#This Row],[IS1_Inv1_M1]:[IS8_Inv4_M2]]),"")</f>
        <v>5.6566766953982244</v>
      </c>
      <c r="DB92" s="165">
        <f>IFERROR(AVERAGEIF(Inv_SY_B[[#This Row],[IS18_Inv1_M1]:[IS19_Inv2_M3]],"&gt;="&amp;0.1,Inv_SY_B[[#This Row],[IS18_Inv1_M1]:[IS19_Inv2_M3]]),"")</f>
        <v>9.6131615076371482</v>
      </c>
      <c r="DC92" s="165">
        <f>IFERROR(AVERAGEIF(Inv_SY_B[[#This Row],[IS9_Inv1_M1]:[IS20_Inv2_M2]],"&gt;="&amp;0.1,Inv_SY_B[[#This Row],[IS9_Inv1_M1]:[IS20_Inv2_M2]]),"")</f>
        <v>5.5331458148456028</v>
      </c>
    </row>
    <row r="93" spans="2:107">
      <c r="B93" s="167">
        <f t="shared" si="66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5.69440486368386</v>
      </c>
      <c r="J93" s="165">
        <f>IFERROR(VLOOKUP($B93,RD[[#All],[Date]:[IS20_Inv2_M2]],J$2,0)/J$1,"")</f>
        <v>5.4252873563218387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0</v>
      </c>
      <c r="CR93" s="165">
        <f>IFERROR(VLOOKUP($B93,RD[[#All],[Date]:[IS20_Inv2_M2]],CR$2,0)/CR$1,"")</f>
        <v>0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0</v>
      </c>
      <c r="CU93" s="165">
        <f>IFERROR(VLOOKUP($B93,RD[[#All],[Date]:[IS20_Inv2_M2]],CU$2,0)/CU$1,"")</f>
        <v>7.3704260255193503</v>
      </c>
      <c r="CV93" s="165">
        <f>IFERROR(VLOOKUP($B93,RD[[#All],[Date]:[IS20_Inv2_M2]],CV$2,0)/CV$1,"")</f>
        <v>11.928714541811663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7.7942106928187274</v>
      </c>
      <c r="CY93" s="165">
        <f>IFERROR(VLOOKUP($B93,RD[[#All],[Date]:[IS20_Inv2_M2]],CY$2,0)/CY$1,"")</f>
        <v>8.5586352906821119</v>
      </c>
      <c r="CZ93" s="165">
        <f>IFERROR(VLOOKUP($B93,RD[[#All],[Date]:[IS20_Inv2_M2]],CZ$2,0)/CZ$1,"")</f>
        <v>0</v>
      </c>
      <c r="DA93" s="165">
        <f>IFERROR(AVERAGEIF(Inv_SY_B[[#This Row],[IS1_Inv1_M1]:[IS8_Inv4_M2]],"&gt;="&amp;0.1,Inv_SY_B[[#This Row],[IS1_Inv1_M1]:[IS8_Inv4_M2]]),"")</f>
        <v>5.6149198563862139</v>
      </c>
      <c r="DB93" s="165">
        <f>IFERROR(AVERAGEIF(Inv_SY_B[[#This Row],[IS18_Inv1_M1]:[IS19_Inv2_M3]],"&gt;="&amp;0.1,Inv_SY_B[[#This Row],[IS18_Inv1_M1]:[IS19_Inv2_M3]]),"")</f>
        <v>8.9129966377079626</v>
      </c>
      <c r="DC93" s="165">
        <f>IFERROR(AVERAGEIF(Inv_SY_B[[#This Row],[IS9_Inv1_M1]:[IS20_Inv2_M2]],"&gt;="&amp;0.1,Inv_SY_B[[#This Row],[IS9_Inv1_M1]:[IS20_Inv2_M2]]),"")</f>
        <v>5.2308023265755912</v>
      </c>
    </row>
    <row r="94" spans="2:107">
      <c r="B94" s="167">
        <f t="shared" si="66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5.9466134701244417</v>
      </c>
      <c r="J94" s="165">
        <f>IFERROR(VLOOKUP($B94,RD[[#All],[Date]:[IS20_Inv2_M2]],J$2,0)/J$1,"")</f>
        <v>5.7350516660861492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0</v>
      </c>
      <c r="CJ94" s="165">
        <f>IFERROR(VLOOKUP($B94,RD[[#All],[Date]:[IS20_Inv2_M2]],CJ$2,0)/CJ$1,"")</f>
        <v>0</v>
      </c>
      <c r="CK94" s="165">
        <f>IFERROR(VLOOKUP($B94,RD[[#All],[Date]:[IS20_Inv2_M2]],CK$2,0)/CK$1,"")</f>
        <v>0</v>
      </c>
      <c r="CL94" s="165">
        <f>IFERROR(VLOOKUP($B94,RD[[#All],[Date]:[IS20_Inv2_M2]],CL$2,0)/CL$1,"")</f>
        <v>0</v>
      </c>
      <c r="CM94" s="165">
        <f>IFERROR(VLOOKUP($B94,RD[[#All],[Date]:[IS20_Inv2_M2]],CM$2,0)/CM$1,"")</f>
        <v>7.0571630204657732E-2</v>
      </c>
      <c r="CN94" s="165">
        <f>IFERROR(VLOOKUP($B94,RD[[#All],[Date]:[IS20_Inv2_M2]],CN$2,0)/CN$1,"")</f>
        <v>6.6357512673513322E-2</v>
      </c>
      <c r="CO94" s="165">
        <f>IFERROR(VLOOKUP($B94,RD[[#All],[Date]:[IS20_Inv2_M2]],CO$2,0)/CO$1,"")</f>
        <v>7.0571630204657732E-2</v>
      </c>
      <c r="CP94" s="165">
        <f>IFERROR(VLOOKUP($B94,RD[[#All],[Date]:[IS20_Inv2_M2]],CP$2,0)/CP$1,"")</f>
        <v>2.4651084442289758E-3</v>
      </c>
      <c r="CQ94" s="165">
        <f>IFERROR(VLOOKUP($B94,RD[[#All],[Date]:[IS20_Inv2_M2]],CQ$2,0)/CQ$1,"")</f>
        <v>0</v>
      </c>
      <c r="CR94" s="165">
        <f>IFERROR(VLOOKUP($B94,RD[[#All],[Date]:[IS20_Inv2_M2]],CR$2,0)/CR$1,"")</f>
        <v>0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0</v>
      </c>
      <c r="CU94" s="165">
        <f>IFERROR(VLOOKUP($B94,RD[[#All],[Date]:[IS20_Inv2_M2]],CU$2,0)/CU$1,"")</f>
        <v>7.7434619846040285</v>
      </c>
      <c r="CV94" s="165">
        <f>IFERROR(VLOOKUP($B94,RD[[#All],[Date]:[IS20_Inv2_M2]],CV$2,0)/CV$1,"")</f>
        <v>12.581461562796584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8.4332489718443533</v>
      </c>
      <c r="CY94" s="165">
        <f>IFERROR(VLOOKUP($B94,RD[[#All],[Date]:[IS20_Inv2_M2]],CY$2,0)/CY$1,"")</f>
        <v>9.0412803478289092</v>
      </c>
      <c r="CZ94" s="165">
        <f>IFERROR(VLOOKUP($B94,RD[[#All],[Date]:[IS20_Inv2_M2]],CZ$2,0)/CZ$1,"")</f>
        <v>0</v>
      </c>
      <c r="DA94" s="165">
        <f>IFERROR(AVERAGEIF(Inv_SY_B[[#This Row],[IS1_Inv1_M1]:[IS8_Inv4_M2]],"&gt;="&amp;0.1,Inv_SY_B[[#This Row],[IS1_Inv1_M1]:[IS8_Inv4_M2]]),"")</f>
        <v>5.9661596405833013</v>
      </c>
      <c r="DB94" s="165">
        <f>IFERROR(AVERAGEIF(Inv_SY_B[[#This Row],[IS18_Inv1_M1]:[IS19_Inv2_M3]],"&gt;="&amp;0.1,Inv_SY_B[[#This Row],[IS18_Inv1_M1]:[IS19_Inv2_M3]]),"")</f>
        <v>9.4498632167684686</v>
      </c>
      <c r="DC94" s="165">
        <f>IFERROR(AVERAGEIF(Inv_SY_B[[#This Row],[IS9_Inv1_M1]:[IS20_Inv2_M2]],"&gt;="&amp;0.1,Inv_SY_B[[#This Row],[IS9_Inv1_M1]:[IS20_Inv2_M2]]),"")</f>
        <v>5.652548791763194</v>
      </c>
    </row>
    <row r="95" spans="2:107">
      <c r="B95" s="167">
        <f t="shared" si="66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5.1443906146100504</v>
      </c>
      <c r="J95" s="165">
        <f>IFERROR(VLOOKUP($B95,RD[[#All],[Date]:[IS20_Inv2_M2]],J$2,0)/J$1,"")</f>
        <v>4.9446185997910135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0</v>
      </c>
      <c r="CJ95" s="165">
        <f>IFERROR(VLOOKUP($B95,RD[[#All],[Date]:[IS20_Inv2_M2]],CJ$2,0)/CJ$1,"")</f>
        <v>0</v>
      </c>
      <c r="CK95" s="165">
        <f>IFERROR(VLOOKUP($B95,RD[[#All],[Date]:[IS20_Inv2_M2]],CK$2,0)/CK$1,"")</f>
        <v>0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4.9481257959587605E-2</v>
      </c>
      <c r="CN95" s="165">
        <f>IFERROR(VLOOKUP($B95,RD[[#All],[Date]:[IS20_Inv2_M2]],CN$2,0)/CN$1,"")</f>
        <v>4.6295939074544178E-2</v>
      </c>
      <c r="CO95" s="165">
        <f>IFERROR(VLOOKUP($B95,RD[[#All],[Date]:[IS20_Inv2_M2]],CO$2,0)/CO$1,"")</f>
        <v>0.8428037216395331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0</v>
      </c>
      <c r="CR95" s="165">
        <f>IFERROR(VLOOKUP($B95,RD[[#All],[Date]:[IS20_Inv2_M2]],CR$2,0)/CR$1,"")</f>
        <v>0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0</v>
      </c>
      <c r="CU95" s="165">
        <f>IFERROR(VLOOKUP($B95,RD[[#All],[Date]:[IS20_Inv2_M2]],CU$2,0)/CU$1,"")</f>
        <v>6.7443055994938312</v>
      </c>
      <c r="CV95" s="165">
        <f>IFERROR(VLOOKUP($B95,RD[[#All],[Date]:[IS20_Inv2_M2]],CV$2,0)/CV$1,"")</f>
        <v>11.187387957397448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7.4240746599177472</v>
      </c>
      <c r="CY95" s="165">
        <f>IFERROR(VLOOKUP($B95,RD[[#All],[Date]:[IS20_Inv2_M2]],CY$2,0)/CY$1,"")</f>
        <v>7.9178124416972882</v>
      </c>
      <c r="CZ95" s="165">
        <f>IFERROR(VLOOKUP($B95,RD[[#All],[Date]:[IS20_Inv2_M2]],CZ$2,0)/CZ$1,"")</f>
        <v>0</v>
      </c>
      <c r="DA95" s="165">
        <f>IFERROR(AVERAGEIF(Inv_SY_B[[#This Row],[IS1_Inv1_M1]:[IS8_Inv4_M2]],"&gt;="&amp;0.1,Inv_SY_B[[#This Row],[IS1_Inv1_M1]:[IS8_Inv4_M2]]),"")</f>
        <v>5.1971596336019239</v>
      </c>
      <c r="DB95" s="165">
        <f>IFERROR(AVERAGEIF(Inv_SY_B[[#This Row],[IS18_Inv1_M1]:[IS19_Inv2_M3]],"&gt;="&amp;0.1,Inv_SY_B[[#This Row],[IS18_Inv1_M1]:[IS19_Inv2_M3]]),"")</f>
        <v>6.8232768760291691</v>
      </c>
      <c r="DC95" s="165">
        <f>IFERROR(AVERAGEIF(Inv_SY_B[[#This Row],[IS9_Inv1_M1]:[IS20_Inv2_M2]],"&gt;="&amp;0.1,Inv_SY_B[[#This Row],[IS9_Inv1_M1]:[IS20_Inv2_M2]]),"")</f>
        <v>4.9779821054884517</v>
      </c>
    </row>
    <row r="96" spans="2:107">
      <c r="B96" s="167">
        <f t="shared" si="66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4.9496532725372848</v>
      </c>
      <c r="J96" s="165">
        <f>IFERROR(VLOOKUP($B96,RD[[#All],[Date]:[IS20_Inv2_M2]],J$2,0)/J$1,"")</f>
        <v>4.8456983629397419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0</v>
      </c>
      <c r="CJ96" s="165">
        <f>IFERROR(VLOOKUP($B96,RD[[#All],[Date]:[IS20_Inv2_M2]],CJ$2,0)/CJ$1,"")</f>
        <v>0</v>
      </c>
      <c r="CK96" s="165">
        <f>IFERROR(VLOOKUP($B96,RD[[#All],[Date]:[IS20_Inv2_M2]],CK$2,0)/CK$1,"")</f>
        <v>0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4.8670089796315673E-2</v>
      </c>
      <c r="CN96" s="165">
        <f>IFERROR(VLOOKUP($B96,RD[[#All],[Date]:[IS20_Inv2_M2]],CN$2,0)/CN$1,"")</f>
        <v>4.6295939074544178E-2</v>
      </c>
      <c r="CO96" s="165">
        <f>IFERROR(VLOOKUP($B96,RD[[#All],[Date]:[IS20_Inv2_M2]],CO$2,0)/CO$1,"")</f>
        <v>1.305169574704532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0</v>
      </c>
      <c r="CR96" s="165">
        <f>IFERROR(VLOOKUP($B96,RD[[#All],[Date]:[IS20_Inv2_M2]],CR$2,0)/CR$1,"")</f>
        <v>0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0</v>
      </c>
      <c r="CU96" s="165">
        <f>IFERROR(VLOOKUP($B96,RD[[#All],[Date]:[IS20_Inv2_M2]],CU$2,0)/CU$1,"")</f>
        <v>6.5248339133185702</v>
      </c>
      <c r="CV96" s="165">
        <f>IFERROR(VLOOKUP($B96,RD[[#All],[Date]:[IS20_Inv2_M2]],CV$2,0)/CV$1,"")</f>
        <v>10.465042708003796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7.0294210692818719</v>
      </c>
      <c r="CY96" s="165">
        <f>IFERROR(VLOOKUP($B96,RD[[#All],[Date]:[IS20_Inv2_M2]],CY$2,0)/CY$1,"")</f>
        <v>7.4911379878162547</v>
      </c>
      <c r="CZ96" s="165">
        <f>IFERROR(VLOOKUP($B96,RD[[#All],[Date]:[IS20_Inv2_M2]],CZ$2,0)/CZ$1,"")</f>
        <v>0</v>
      </c>
      <c r="DA96" s="165">
        <f>IFERROR(AVERAGEIF(Inv_SY_B[[#This Row],[IS1_Inv1_M1]:[IS8_Inv4_M2]],"&gt;="&amp;0.1,Inv_SY_B[[#This Row],[IS1_Inv1_M1]:[IS8_Inv4_M2]]),"")</f>
        <v>4.9381045957116063</v>
      </c>
      <c r="DB96" s="165">
        <f>IFERROR(AVERAGEIF(Inv_SY_B[[#This Row],[IS18_Inv1_M1]:[IS19_Inv2_M3]],"&gt;="&amp;0.1,Inv_SY_B[[#This Row],[IS18_Inv1_M1]:[IS19_Inv2_M3]]),"")</f>
        <v>6.5631210506250044</v>
      </c>
      <c r="DC96" s="165">
        <f>IFERROR(AVERAGEIF(Inv_SY_B[[#This Row],[IS9_Inv1_M1]:[IS20_Inv2_M2]],"&gt;="&amp;0.1,Inv_SY_B[[#This Row],[IS9_Inv1_M1]:[IS20_Inv2_M2]]),"")</f>
        <v>4.5819660307119445</v>
      </c>
    </row>
    <row r="97" spans="2:107">
      <c r="B97" s="167">
        <f t="shared" si="66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5.3168044077134988</v>
      </c>
      <c r="J97" s="165">
        <f>IFERROR(VLOOKUP($B97,RD[[#All],[Date]:[IS20_Inv2_M2]],J$2,0)/J$1,"")</f>
        <v>5.2488099384651106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0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0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4.1369576326868322E-2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1.6572165575645488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0</v>
      </c>
      <c r="CR97" s="165">
        <f>IFERROR(VLOOKUP($B97,RD[[#All],[Date]:[IS20_Inv2_M2]],CR$2,0)/CR$1,"")</f>
        <v>0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0</v>
      </c>
      <c r="CU97" s="165">
        <f>IFERROR(VLOOKUP($B97,RD[[#All],[Date]:[IS20_Inv2_M2]],CU$2,0)/CU$1,"")</f>
        <v>6.0041653485184012</v>
      </c>
      <c r="CV97" s="165">
        <f>IFERROR(VLOOKUP($B97,RD[[#All],[Date]:[IS20_Inv2_M2]],CV$2,0)/CV$1,"")</f>
        <v>9.8766213223663399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6.6126225877886737</v>
      </c>
      <c r="CY97" s="165">
        <f>IFERROR(VLOOKUP($B97,RD[[#All],[Date]:[IS20_Inv2_M2]],CY$2,0)/CY$1,"")</f>
        <v>7.0482401706697821</v>
      </c>
      <c r="CZ97" s="165">
        <f>IFERROR(VLOOKUP($B97,RD[[#All],[Date]:[IS20_Inv2_M2]],CZ$2,0)/CZ$1,"")</f>
        <v>0</v>
      </c>
      <c r="DA97" s="165">
        <f>IFERROR(AVERAGEIF(Inv_SY_B[[#This Row],[IS1_Inv1_M1]:[IS8_Inv4_M2]],"&gt;="&amp;0.1,Inv_SY_B[[#This Row],[IS1_Inv1_M1]:[IS8_Inv4_M2]]),"")</f>
        <v>5.3074474803040079</v>
      </c>
      <c r="DB97" s="165">
        <f>IFERROR(AVERAGEIF(Inv_SY_B[[#This Row],[IS18_Inv1_M1]:[IS19_Inv2_M3]],"&gt;="&amp;0.1,Inv_SY_B[[#This Row],[IS18_Inv1_M1]:[IS19_Inv2_M3]]),"")</f>
        <v>6.2397731973815498</v>
      </c>
      <c r="DC97" s="165">
        <f>IFERROR(AVERAGEIF(Inv_SY_B[[#This Row],[IS9_Inv1_M1]:[IS20_Inv2_M2]],"&gt;="&amp;0.1,Inv_SY_B[[#This Row],[IS9_Inv1_M1]:[IS20_Inv2_M2]]),"")</f>
        <v>3.9003458309529093</v>
      </c>
    </row>
    <row r="98" spans="2:107">
      <c r="B98" s="167">
        <f t="shared" si="66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2.6299040562363447</v>
      </c>
      <c r="J98" s="165">
        <f>IFERROR(VLOOKUP($B98,RD[[#All],[Date]:[IS20_Inv2_M2]],J$2,0)/J$1,"")</f>
        <v>2.6230117264600024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0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0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4.9481257959587605E-2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1.6896632840954258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0</v>
      </c>
      <c r="CR98" s="165">
        <f>IFERROR(VLOOKUP($B98,RD[[#All],[Date]:[IS20_Inv2_M2]],CR$2,0)/CR$1,"")</f>
        <v>0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0</v>
      </c>
      <c r="CU98" s="165">
        <f>IFERROR(VLOOKUP($B98,RD[[#All],[Date]:[IS20_Inv2_M2]],CU$2,0)/CU$1,"")</f>
        <v>6.0068016450490349</v>
      </c>
      <c r="CV98" s="165">
        <f>IFERROR(VLOOKUP($B98,RD[[#All],[Date]:[IS20_Inv2_M2]],CV$2,0)/CV$1,"")</f>
        <v>9.8460402826109892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6.6126225877886737</v>
      </c>
      <c r="CY98" s="165">
        <f>IFERROR(VLOOKUP($B98,RD[[#All],[Date]:[IS20_Inv2_M2]],CY$2,0)/CY$1,"")</f>
        <v>7.023093957608352</v>
      </c>
      <c r="CZ98" s="165">
        <f>IFERROR(VLOOKUP($B98,RD[[#All],[Date]:[IS20_Inv2_M2]],CZ$2,0)/CZ$1,"")</f>
        <v>0</v>
      </c>
      <c r="DA98" s="165">
        <f>IFERROR(AVERAGEIF(Inv_SY_B[[#This Row],[IS1_Inv1_M1]:[IS8_Inv4_M2]],"&gt;="&amp;0.1,Inv_SY_B[[#This Row],[IS1_Inv1_M1]:[IS8_Inv4_M2]]),"")</f>
        <v>4.2989737045511918</v>
      </c>
      <c r="DB98" s="165">
        <f>IFERROR(AVERAGEIF(Inv_SY_B[[#This Row],[IS18_Inv1_M1]:[IS19_Inv2_M3]],"&gt;="&amp;0.1,Inv_SY_B[[#This Row],[IS18_Inv1_M1]:[IS19_Inv2_M3]]),"")</f>
        <v>6.235644351430496</v>
      </c>
      <c r="DC98" s="165">
        <f>IFERROR(AVERAGEIF(Inv_SY_B[[#This Row],[IS9_Inv1_M1]:[IS20_Inv2_M2]],"&gt;="&amp;0.1,Inv_SY_B[[#This Row],[IS9_Inv1_M1]:[IS20_Inv2_M2]]),"")</f>
        <v>4.3679026694070906</v>
      </c>
    </row>
    <row r="99" spans="2:107">
      <c r="B99" s="167">
        <f t="shared" si="66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4.6072005319654217</v>
      </c>
      <c r="J99" s="165">
        <f>IFERROR(VLOOKUP($B99,RD[[#All],[Date]:[IS20_Inv2_M2]],J$2,0)/J$1,"")</f>
        <v>4.9873447114826428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0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0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6.5704621225026155E-2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2.2339571216508896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0</v>
      </c>
      <c r="CR99" s="165">
        <f>IFERROR(VLOOKUP($B99,RD[[#All],[Date]:[IS20_Inv2_M2]],CR$2,0)/CR$1,"")</f>
        <v>0</v>
      </c>
      <c r="CS99" s="165">
        <f>IFERROR(VLOOKUP($B99,RD[[#All],[Date]:[IS20_Inv2_M2]],CS$2,0)/CS$1,"")</f>
        <v>1.3445112306232207E-2</v>
      </c>
      <c r="CT99" s="165">
        <f>IFERROR(VLOOKUP($B99,RD[[#All],[Date]:[IS20_Inv2_M2]],CT$2,0)/CT$1,"")</f>
        <v>0</v>
      </c>
      <c r="CU99" s="165">
        <f>IFERROR(VLOOKUP($B99,RD[[#All],[Date]:[IS20_Inv2_M2]],CU$2,0)/CU$1,"")</f>
        <v>7.7454392070020042</v>
      </c>
      <c r="CV99" s="165">
        <f>IFERROR(VLOOKUP($B99,RD[[#All],[Date]:[IS20_Inv2_M2]],CV$2,0)/CV$1,"")</f>
        <v>13.060213012759675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8.7163872192344183</v>
      </c>
      <c r="CY99" s="165">
        <f>IFERROR(VLOOKUP($B99,RD[[#All],[Date]:[IS20_Inv2_M2]],CY$2,0)/CY$1,"")</f>
        <v>9.1986469715036634</v>
      </c>
      <c r="CZ99" s="165">
        <f>IFERROR(VLOOKUP($B99,RD[[#All],[Date]:[IS20_Inv2_M2]],CZ$2,0)/CZ$1,"")</f>
        <v>0</v>
      </c>
      <c r="DA99" s="165">
        <f>IFERROR(AVERAGEIF(Inv_SY_B[[#This Row],[IS1_Inv1_M1]:[IS8_Inv4_M2]],"&gt;="&amp;0.1,Inv_SY_B[[#This Row],[IS1_Inv1_M1]:[IS8_Inv4_M2]]),"")</f>
        <v>5.3470065071358439</v>
      </c>
      <c r="DB99" s="165">
        <f>IFERROR(AVERAGEIF(Inv_SY_B[[#This Row],[IS18_Inv1_M1]:[IS19_Inv2_M3]],"&gt;="&amp;0.1,Inv_SY_B[[#This Row],[IS18_Inv1_M1]:[IS19_Inv2_M3]]),"")</f>
        <v>8.1909287064301299</v>
      </c>
      <c r="DC99" s="165">
        <f>IFERROR(AVERAGEIF(Inv_SY_B[[#This Row],[IS9_Inv1_M1]:[IS20_Inv2_M2]],"&gt;="&amp;0.1,Inv_SY_B[[#This Row],[IS9_Inv1_M1]:[IS20_Inv2_M2]]),"")</f>
        <v>5.5062737595012257</v>
      </c>
    </row>
    <row r="100" spans="2:107">
      <c r="B100" s="167">
        <f t="shared" ref="B100:B163" si="67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2.5942813717108386</v>
      </c>
      <c r="J100" s="165">
        <f>IFERROR(VLOOKUP($B100,RD[[#All],[Date]:[IS20_Inv2_M2]],J$2,0)/J$1,"")</f>
        <v>2.5482410309996517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0</v>
      </c>
      <c r="CJ100" s="165">
        <f>IFERROR(VLOOKUP($B100,RD[[#All],[Date]:[IS20_Inv2_M2]],CJ$2,0)/CJ$1,"")</f>
        <v>0</v>
      </c>
      <c r="CK100" s="165">
        <f>IFERROR(VLOOKUP($B100,RD[[#All],[Date]:[IS20_Inv2_M2]],CK$2,0)/CK$1,"")</f>
        <v>0</v>
      </c>
      <c r="CL100" s="165">
        <f>IFERROR(VLOOKUP($B100,RD[[#All],[Date]:[IS20_Inv2_M2]],CL$2,0)/CL$1,"")</f>
        <v>0</v>
      </c>
      <c r="CM100" s="165">
        <f>IFERROR(VLOOKUP($B100,RD[[#All],[Date]:[IS20_Inv2_M2]],CM$2,0)/CM$1,"")</f>
        <v>1.8275618718516535</v>
      </c>
      <c r="CN100" s="165">
        <f>IFERROR(VLOOKUP($B100,RD[[#All],[Date]:[IS20_Inv2_M2]],CN$2,0)/CN$1,"")</f>
        <v>0.25848565983287164</v>
      </c>
      <c r="CO100" s="165">
        <f>IFERROR(VLOOKUP($B100,RD[[#All],[Date]:[IS20_Inv2_M2]],CO$2,0)/CO$1,"")</f>
        <v>1.7432003828713731</v>
      </c>
      <c r="CP100" s="165">
        <f>IFERROR(VLOOKUP($B100,RD[[#All],[Date]:[IS20_Inv2_M2]],CP$2,0)/CP$1,"")</f>
        <v>2.4651084442289758E-3</v>
      </c>
      <c r="CQ100" s="165">
        <f>IFERROR(VLOOKUP($B100,RD[[#All],[Date]:[IS20_Inv2_M2]],CQ$2,0)/CQ$1,"")</f>
        <v>0</v>
      </c>
      <c r="CR100" s="165">
        <f>IFERROR(VLOOKUP($B100,RD[[#All],[Date]:[IS20_Inv2_M2]],CR$2,0)/CR$1,"")</f>
        <v>0</v>
      </c>
      <c r="CS100" s="165">
        <f>IFERROR(VLOOKUP($B100,RD[[#All],[Date]:[IS20_Inv2_M2]],CS$2,0)/CS$1,"")</f>
        <v>4.5080670673837399E-2</v>
      </c>
      <c r="CT100" s="165">
        <f>IFERROR(VLOOKUP($B100,RD[[#All],[Date]:[IS20_Inv2_M2]],CT$2,0)/CT$1,"")</f>
        <v>1.2535590003163555</v>
      </c>
      <c r="CU100" s="165">
        <f>IFERROR(VLOOKUP($B100,RD[[#All],[Date]:[IS20_Inv2_M2]],CU$2,0)/CU$1,"")</f>
        <v>3.0877623115047981</v>
      </c>
      <c r="CV100" s="165">
        <f>IFERROR(VLOOKUP($B100,RD[[#All],[Date]:[IS20_Inv2_M2]],CV$2,0)/CV$1,"")</f>
        <v>4.9804914056733107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3.3193609617209741</v>
      </c>
      <c r="CY100" s="165">
        <f>IFERROR(VLOOKUP($B100,RD[[#All],[Date]:[IS20_Inv2_M2]],CY$2,0)/CY$1,"")</f>
        <v>3.5683287502332108</v>
      </c>
      <c r="CZ100" s="165">
        <f>IFERROR(VLOOKUP($B100,RD[[#All],[Date]:[IS20_Inv2_M2]],CZ$2,0)/CZ$1,"")</f>
        <v>0</v>
      </c>
      <c r="DA100" s="165">
        <f>IFERROR(AVERAGEIF(Inv_SY_B[[#This Row],[IS1_Inv1_M1]:[IS8_Inv4_M2]],"&gt;="&amp;0.1,Inv_SY_B[[#This Row],[IS1_Inv1_M1]:[IS8_Inv4_M2]]),"")</f>
        <v>2.6300924348167456</v>
      </c>
      <c r="DB100" s="165">
        <f>IFERROR(AVERAGEIF(Inv_SY_B[[#This Row],[IS18_Inv1_M1]:[IS19_Inv2_M3]],"&gt;="&amp;0.1,Inv_SY_B[[#This Row],[IS18_Inv1_M1]:[IS19_Inv2_M3]]),"")</f>
        <v>2.5048437930005685</v>
      </c>
      <c r="DC100" s="165">
        <f>IFERROR(AVERAGEIF(Inv_SY_B[[#This Row],[IS9_Inv1_M1]:[IS20_Inv2_M2]],"&gt;="&amp;0.1,Inv_SY_B[[#This Row],[IS9_Inv1_M1]:[IS20_Inv2_M2]]),"")</f>
        <v>2.3535040268829133</v>
      </c>
    </row>
    <row r="101" spans="2:107">
      <c r="B101" s="167">
        <f t="shared" si="67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3.6145150565213258</v>
      </c>
      <c r="J101" s="165">
        <f>IFERROR(VLOOKUP($B101,RD[[#All],[Date]:[IS20_Inv2_M2]],J$2,0)/J$1,"")</f>
        <v>3.4543132474166955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0</v>
      </c>
      <c r="CJ101" s="165">
        <f>IFERROR(VLOOKUP($B101,RD[[#All],[Date]:[IS20_Inv2_M2]],CJ$2,0)/CJ$1,"")</f>
        <v>0</v>
      </c>
      <c r="CK101" s="165">
        <f>IFERROR(VLOOKUP($B101,RD[[#All],[Date]:[IS20_Inv2_M2]],CK$2,0)/CK$1,"")</f>
        <v>0</v>
      </c>
      <c r="CL101" s="165">
        <f>IFERROR(VLOOKUP($B101,RD[[#All],[Date]:[IS20_Inv2_M2]],CL$2,0)/CL$1,"")</f>
        <v>0</v>
      </c>
      <c r="CM101" s="165">
        <f>IFERROR(VLOOKUP($B101,RD[[#All],[Date]:[IS20_Inv2_M2]],CM$2,0)/CM$1,"")</f>
        <v>3.9820245135018943</v>
      </c>
      <c r="CN101" s="165">
        <f>IFERROR(VLOOKUP($B101,RD[[#All],[Date]:[IS20_Inv2_M2]],CN$2,0)/CN$1,"")</f>
        <v>2.4691167506423564</v>
      </c>
      <c r="CO101" s="165">
        <f>IFERROR(VLOOKUP($B101,RD[[#All],[Date]:[IS20_Inv2_M2]],CO$2,0)/CO$1,"")</f>
        <v>3.1027182245151241</v>
      </c>
      <c r="CP101" s="165">
        <f>IFERROR(VLOOKUP($B101,RD[[#All],[Date]:[IS20_Inv2_M2]],CP$2,0)/CP$1,"")</f>
        <v>1.2966470416644413</v>
      </c>
      <c r="CQ101" s="165">
        <f>IFERROR(VLOOKUP($B101,RD[[#All],[Date]:[IS20_Inv2_M2]],CQ$2,0)/CQ$1,"")</f>
        <v>0</v>
      </c>
      <c r="CR101" s="165">
        <f>IFERROR(VLOOKUP($B101,RD[[#All],[Date]:[IS20_Inv2_M2]],CR$2,0)/CR$1,"")</f>
        <v>0</v>
      </c>
      <c r="CS101" s="165">
        <f>IFERROR(VLOOKUP($B101,RD[[#All],[Date]:[IS20_Inv2_M2]],CS$2,0)/CS$1,"")</f>
        <v>2.1108826320784564</v>
      </c>
      <c r="CT101" s="165">
        <f>IFERROR(VLOOKUP($B101,RD[[#All],[Date]:[IS20_Inv2_M2]],CT$2,0)/CT$1,"")</f>
        <v>3.0101233786776334</v>
      </c>
      <c r="CU101" s="165">
        <f>IFERROR(VLOOKUP($B101,RD[[#All],[Date]:[IS20_Inv2_M2]],CU$2,0)/CU$1,"")</f>
        <v>5.143414531266477</v>
      </c>
      <c r="CV101" s="165">
        <f>IFERROR(VLOOKUP($B101,RD[[#All],[Date]:[IS20_Inv2_M2]],CV$2,0)/CV$1,"")</f>
        <v>8.7588315933776233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5.7521354001898128</v>
      </c>
      <c r="CY101" s="165">
        <f>IFERROR(VLOOKUP($B101,RD[[#All],[Date]:[IS20_Inv2_M2]],CY$2,0)/CY$1,"")</f>
        <v>6.0764607110700117</v>
      </c>
      <c r="CZ101" s="165">
        <f>IFERROR(VLOOKUP($B101,RD[[#All],[Date]:[IS20_Inv2_M2]],CZ$2,0)/CZ$1,"")</f>
        <v>0</v>
      </c>
      <c r="DA101" s="165">
        <f>IFERROR(AVERAGEIF(Inv_SY_B[[#This Row],[IS1_Inv1_M1]:[IS8_Inv4_M2]],"&gt;="&amp;0.1,Inv_SY_B[[#This Row],[IS1_Inv1_M1]:[IS8_Inv4_M2]]),"")</f>
        <v>3.7073476975337445</v>
      </c>
      <c r="DB101" s="165">
        <f>IFERROR(AVERAGEIF(Inv_SY_B[[#This Row],[IS18_Inv1_M1]:[IS19_Inv2_M3]],"&gt;="&amp;0.1,Inv_SY_B[[#This Row],[IS18_Inv1_M1]:[IS19_Inv2_M3]]),"")</f>
        <v>4.170235477698383</v>
      </c>
      <c r="DC101" s="165">
        <f>IFERROR(AVERAGEIF(Inv_SY_B[[#This Row],[IS9_Inv1_M1]:[IS20_Inv2_M2]],"&gt;="&amp;0.1,Inv_SY_B[[#This Row],[IS9_Inv1_M1]:[IS20_Inv2_M2]]),"")</f>
        <v>3.1830354832310666</v>
      </c>
    </row>
    <row r="102" spans="2:107">
      <c r="B102" s="167">
        <f t="shared" si="67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4.6494727842690224</v>
      </c>
      <c r="J102" s="165">
        <f>IFERROR(VLOOKUP($B102,RD[[#All],[Date]:[IS20_Inv2_M2]],J$2,0)/J$1,"")</f>
        <v>4.4709160571229534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0</v>
      </c>
      <c r="CJ102" s="165">
        <f>IFERROR(VLOOKUP($B102,RD[[#All],[Date]:[IS20_Inv2_M2]],CJ$2,0)/CJ$1,"")</f>
        <v>0</v>
      </c>
      <c r="CK102" s="165">
        <f>IFERROR(VLOOKUP($B102,RD[[#All],[Date]:[IS20_Inv2_M2]],CK$2,0)/CK$1,"")</f>
        <v>0</v>
      </c>
      <c r="CL102" s="165">
        <f>IFERROR(VLOOKUP($B102,RD[[#All],[Date]:[IS20_Inv2_M2]],CL$2,0)/CL$1,"")</f>
        <v>0</v>
      </c>
      <c r="CM102" s="165">
        <f>IFERROR(VLOOKUP($B102,RD[[#All],[Date]:[IS20_Inv2_M2]],CM$2,0)/CM$1,"")</f>
        <v>4.3202816375862882</v>
      </c>
      <c r="CN102" s="165">
        <f>IFERROR(VLOOKUP($B102,RD[[#All],[Date]:[IS20_Inv2_M2]],CN$2,0)/CN$1,"")</f>
        <v>2.7939599231487411</v>
      </c>
      <c r="CO102" s="165">
        <f>IFERROR(VLOOKUP($B102,RD[[#All],[Date]:[IS20_Inv2_M2]],CO$2,0)/CO$1,"")</f>
        <v>3.6251105216622461</v>
      </c>
      <c r="CP102" s="165">
        <f>IFERROR(VLOOKUP($B102,RD[[#All],[Date]:[IS20_Inv2_M2]],CP$2,0)/CP$1,"")</f>
        <v>1.4157939498021752</v>
      </c>
      <c r="CQ102" s="165">
        <f>IFERROR(VLOOKUP($B102,RD[[#All],[Date]:[IS20_Inv2_M2]],CQ$2,0)/CQ$1,"")</f>
        <v>0</v>
      </c>
      <c r="CR102" s="165">
        <f>IFERROR(VLOOKUP($B102,RD[[#All],[Date]:[IS20_Inv2_M2]],CR$2,0)/CR$1,"")</f>
        <v>0</v>
      </c>
      <c r="CS102" s="165">
        <f>IFERROR(VLOOKUP($B102,RD[[#All],[Date]:[IS20_Inv2_M2]],CS$2,0)/CS$1,"")</f>
        <v>2.242170199304018</v>
      </c>
      <c r="CT102" s="165">
        <f>IFERROR(VLOOKUP($B102,RD[[#All],[Date]:[IS20_Inv2_M2]],CT$2,0)/CT$1,"")</f>
        <v>3.2426447326795316</v>
      </c>
      <c r="CU102" s="165">
        <f>IFERROR(VLOOKUP($B102,RD[[#All],[Date]:[IS20_Inv2_M2]],CU$2,0)/CU$1,"")</f>
        <v>5.7550353263735108</v>
      </c>
      <c r="CV102" s="165">
        <f>IFERROR(VLOOKUP($B102,RD[[#All],[Date]:[IS20_Inv2_M2]],CV$2,0)/CV$1,"")</f>
        <v>8.9929347252979017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6.0605820942739639</v>
      </c>
      <c r="CY102" s="165">
        <f>IFERROR(VLOOKUP($B102,RD[[#All],[Date]:[IS20_Inv2_M2]],CY$2,0)/CY$1,"")</f>
        <v>6.6410337527072736</v>
      </c>
      <c r="CZ102" s="165">
        <f>IFERROR(VLOOKUP($B102,RD[[#All],[Date]:[IS20_Inv2_M2]],CZ$2,0)/CZ$1,"")</f>
        <v>0</v>
      </c>
      <c r="DA102" s="165">
        <f>IFERROR(AVERAGEIF(Inv_SY_B[[#This Row],[IS1_Inv1_M1]:[IS8_Inv4_M2]],"&gt;="&amp;0.1,Inv_SY_B[[#This Row],[IS1_Inv1_M1]:[IS8_Inv4_M2]]),"")</f>
        <v>4.6755331780130929</v>
      </c>
      <c r="DB102" s="165">
        <f>IFERROR(AVERAGEIF(Inv_SY_B[[#This Row],[IS18_Inv1_M1]:[IS19_Inv2_M3]],"&gt;="&amp;0.1,Inv_SY_B[[#This Row],[IS18_Inv1_M1]:[IS19_Inv2_M3]]),"")</f>
        <v>4.5089546862835643</v>
      </c>
      <c r="DC102" s="165">
        <f>IFERROR(AVERAGEIF(Inv_SY_B[[#This Row],[IS9_Inv1_M1]:[IS20_Inv2_M2]],"&gt;="&amp;0.1,Inv_SY_B[[#This Row],[IS9_Inv1_M1]:[IS20_Inv2_M2]]),"")</f>
        <v>4.0824380503232183</v>
      </c>
    </row>
    <row r="103" spans="2:107">
      <c r="B103" s="167">
        <f t="shared" si="67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5.1690890092144004</v>
      </c>
      <c r="J103" s="165">
        <f>IFERROR(VLOOKUP($B103,RD[[#All],[Date]:[IS20_Inv2_M2]],J$2,0)/J$1,"")</f>
        <v>4.8796006037385347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0</v>
      </c>
      <c r="CJ103" s="165">
        <f>IFERROR(VLOOKUP($B103,RD[[#All],[Date]:[IS20_Inv2_M2]],CJ$2,0)/CJ$1,"")</f>
        <v>0</v>
      </c>
      <c r="CK103" s="165">
        <f>IFERROR(VLOOKUP($B103,RD[[#All],[Date]:[IS20_Inv2_M2]],CK$2,0)/CK$1,"")</f>
        <v>0</v>
      </c>
      <c r="CL103" s="165">
        <f>IFERROR(VLOOKUP($B103,RD[[#All],[Date]:[IS20_Inv2_M2]],CL$2,0)/CL$1,"")</f>
        <v>0</v>
      </c>
      <c r="CM103" s="165">
        <f>IFERROR(VLOOKUP($B103,RD[[#All],[Date]:[IS20_Inv2_M2]],CM$2,0)/CM$1,"")</f>
        <v>4.8840435110602778</v>
      </c>
      <c r="CN103" s="165">
        <f>IFERROR(VLOOKUP($B103,RD[[#All],[Date]:[IS20_Inv2_M2]],CN$2,0)/CN$1,"")</f>
        <v>3.1404078672232467</v>
      </c>
      <c r="CO103" s="165">
        <f>IFERROR(VLOOKUP($B103,RD[[#All],[Date]:[IS20_Inv2_M2]],CO$2,0)/CO$1,"")</f>
        <v>4.0817981975843409</v>
      </c>
      <c r="CP103" s="165">
        <f>IFERROR(VLOOKUP($B103,RD[[#All],[Date]:[IS20_Inv2_M2]],CP$2,0)/CP$1,"")</f>
        <v>1.6565528745218718</v>
      </c>
      <c r="CQ103" s="165">
        <f>IFERROR(VLOOKUP($B103,RD[[#All],[Date]:[IS20_Inv2_M2]],CQ$2,0)/CQ$1,"")</f>
        <v>0</v>
      </c>
      <c r="CR103" s="165">
        <f>IFERROR(VLOOKUP($B103,RD[[#All],[Date]:[IS20_Inv2_M2]],CR$2,0)/CR$1,"")</f>
        <v>0</v>
      </c>
      <c r="CS103" s="165">
        <f>IFERROR(VLOOKUP($B103,RD[[#All],[Date]:[IS20_Inv2_M2]],CS$2,0)/CS$1,"")</f>
        <v>2.584625118633344</v>
      </c>
      <c r="CT103" s="165">
        <f>IFERROR(VLOOKUP($B103,RD[[#All],[Date]:[IS20_Inv2_M2]],CT$2,0)/CT$1,"")</f>
        <v>3.7440683328060738</v>
      </c>
      <c r="CU103" s="165">
        <f>IFERROR(VLOOKUP($B103,RD[[#All],[Date]:[IS20_Inv2_M2]],CU$2,0)/CU$1,"")</f>
        <v>6.3910418643889066</v>
      </c>
      <c r="CV103" s="165">
        <f>IFERROR(VLOOKUP($B103,RD[[#All],[Date]:[IS20_Inv2_M2]],CV$2,0)/CV$1,"")</f>
        <v>10.641147316250132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7.1219550775071179</v>
      </c>
      <c r="CY103" s="165">
        <f>IFERROR(VLOOKUP($B103,RD[[#All],[Date]:[IS20_Inv2_M2]],CY$2,0)/CY$1,"")</f>
        <v>7.3005134694473517</v>
      </c>
      <c r="CZ103" s="165">
        <f>IFERROR(VLOOKUP($B103,RD[[#All],[Date]:[IS20_Inv2_M2]],CZ$2,0)/CZ$1,"")</f>
        <v>0</v>
      </c>
      <c r="DA103" s="165">
        <f>IFERROR(AVERAGEIF(Inv_SY_B[[#This Row],[IS1_Inv1_M1]:[IS8_Inv4_M2]],"&gt;="&amp;0.1,Inv_SY_B[[#This Row],[IS1_Inv1_M1]:[IS8_Inv4_M2]]),"")</f>
        <v>5.1689209127220188</v>
      </c>
      <c r="DB103" s="165">
        <f>IFERROR(AVERAGEIF(Inv_SY_B[[#This Row],[IS18_Inv1_M1]:[IS19_Inv2_M3]],"&gt;="&amp;0.1,Inv_SY_B[[#This Row],[IS18_Inv1_M1]:[IS19_Inv2_M3]]),"")</f>
        <v>5.1546153629422662</v>
      </c>
      <c r="DC103" s="165">
        <f>IFERROR(AVERAGEIF(Inv_SY_B[[#This Row],[IS9_Inv1_M1]:[IS20_Inv2_M2]],"&gt;="&amp;0.1,Inv_SY_B[[#This Row],[IS9_Inv1_M1]:[IS20_Inv2_M2]]),"")</f>
        <v>4.7282751107473402</v>
      </c>
    </row>
    <row r="104" spans="2:107">
      <c r="B104" s="167">
        <f t="shared" si="67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3.6781609195402298</v>
      </c>
      <c r="J104" s="165">
        <f>IFERROR(VLOOKUP($B104,RD[[#All],[Date]:[IS20_Inv2_M2]],J$2,0)/J$1,"")</f>
        <v>3.5272262858469756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0</v>
      </c>
      <c r="CJ104" s="165">
        <f>IFERROR(VLOOKUP($B104,RD[[#All],[Date]:[IS20_Inv2_M2]],CJ$2,0)/CJ$1,"")</f>
        <v>0</v>
      </c>
      <c r="CK104" s="165">
        <f>IFERROR(VLOOKUP($B104,RD[[#All],[Date]:[IS20_Inv2_M2]],CK$2,0)/CK$1,"")</f>
        <v>0</v>
      </c>
      <c r="CL104" s="165">
        <f>IFERROR(VLOOKUP($B104,RD[[#All],[Date]:[IS20_Inv2_M2]],CL$2,0)/CL$1,"")</f>
        <v>0</v>
      </c>
      <c r="CM104" s="165">
        <f>IFERROR(VLOOKUP($B104,RD[[#All],[Date]:[IS20_Inv2_M2]],CM$2,0)/CM$1,"")</f>
        <v>3.8011340130922542</v>
      </c>
      <c r="CN104" s="165">
        <f>IFERROR(VLOOKUP($B104,RD[[#All],[Date]:[IS20_Inv2_M2]],CN$2,0)/CN$1,"")</f>
        <v>2.4397959892284784</v>
      </c>
      <c r="CO104" s="165">
        <f>IFERROR(VLOOKUP($B104,RD[[#All],[Date]:[IS20_Inv2_M2]],CO$2,0)/CO$1,"")</f>
        <v>3.1749121910463258</v>
      </c>
      <c r="CP104" s="165">
        <f>IFERROR(VLOOKUP($B104,RD[[#All],[Date]:[IS20_Inv2_M2]],CP$2,0)/CP$1,"")</f>
        <v>1.2752827684811234</v>
      </c>
      <c r="CQ104" s="165">
        <f>IFERROR(VLOOKUP($B104,RD[[#All],[Date]:[IS20_Inv2_M2]],CQ$2,0)/CQ$1,"")</f>
        <v>0</v>
      </c>
      <c r="CR104" s="165">
        <f>IFERROR(VLOOKUP($B104,RD[[#All],[Date]:[IS20_Inv2_M2]],CR$2,0)/CR$1,"")</f>
        <v>0</v>
      </c>
      <c r="CS104" s="165">
        <f>IFERROR(VLOOKUP($B104,RD[[#All],[Date]:[IS20_Inv2_M2]],CS$2,0)/CS$1,"")</f>
        <v>2.0317937361594436</v>
      </c>
      <c r="CT104" s="165">
        <f>IFERROR(VLOOKUP($B104,RD[[#All],[Date]:[IS20_Inv2_M2]],CT$2,0)/CT$1,"")</f>
        <v>2.9334071496361909</v>
      </c>
      <c r="CU104" s="165">
        <f>IFERROR(VLOOKUP($B104,RD[[#All],[Date]:[IS20_Inv2_M2]],CU$2,0)/CU$1,"")</f>
        <v>5.1012337867763371</v>
      </c>
      <c r="CV104" s="165">
        <f>IFERROR(VLOOKUP($B104,RD[[#All],[Date]:[IS20_Inv2_M2]],CV$2,0)/CV$1,"")</f>
        <v>8.3433512601497419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5.5868396077190763</v>
      </c>
      <c r="CY104" s="165">
        <f>IFERROR(VLOOKUP($B104,RD[[#All],[Date]:[IS20_Inv2_M2]],CY$2,0)/CY$1,"")</f>
        <v>5.7495599412714249</v>
      </c>
      <c r="CZ104" s="165">
        <f>IFERROR(VLOOKUP($B104,RD[[#All],[Date]:[IS20_Inv2_M2]],CZ$2,0)/CZ$1,"")</f>
        <v>0</v>
      </c>
      <c r="DA104" s="165">
        <f>IFERROR(AVERAGEIF(Inv_SY_B[[#This Row],[IS1_Inv1_M1]:[IS8_Inv4_M2]],"&gt;="&amp;0.1,Inv_SY_B[[#This Row],[IS1_Inv1_M1]:[IS8_Inv4_M2]]),"")</f>
        <v>3.7635266283383353</v>
      </c>
      <c r="DB104" s="165">
        <f>IFERROR(AVERAGEIF(Inv_SY_B[[#This Row],[IS18_Inv1_M1]:[IS19_Inv2_M3]],"&gt;="&amp;0.1,Inv_SY_B[[#This Row],[IS18_Inv1_M1]:[IS19_Inv2_M3]]),"")</f>
        <v>4.043731044356039</v>
      </c>
      <c r="DC104" s="165">
        <f>IFERROR(AVERAGEIF(Inv_SY_B[[#This Row],[IS9_Inv1_M1]:[IS20_Inv2_M2]],"&gt;="&amp;0.1,Inv_SY_B[[#This Row],[IS9_Inv1_M1]:[IS20_Inv2_M2]]),"")</f>
        <v>3.8386563190371179</v>
      </c>
    </row>
    <row r="105" spans="2:107">
      <c r="B105" s="167">
        <f t="shared" si="67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2.8194167379120354</v>
      </c>
      <c r="J105" s="165">
        <f>IFERROR(VLOOKUP($B105,RD[[#All],[Date]:[IS20_Inv2_M2]],J$2,0)/J$1,"")</f>
        <v>2.7196098920236853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0</v>
      </c>
      <c r="CJ105" s="165">
        <f>IFERROR(VLOOKUP($B105,RD[[#All],[Date]:[IS20_Inv2_M2]],CJ$2,0)/CJ$1,"")</f>
        <v>0</v>
      </c>
      <c r="CK105" s="165">
        <f>IFERROR(VLOOKUP($B105,RD[[#All],[Date]:[IS20_Inv2_M2]],CK$2,0)/CK$1,"")</f>
        <v>0</v>
      </c>
      <c r="CL105" s="165">
        <f>IFERROR(VLOOKUP($B105,RD[[#All],[Date]:[IS20_Inv2_M2]],CL$2,0)/CL$1,"")</f>
        <v>0</v>
      </c>
      <c r="CM105" s="165">
        <f>IFERROR(VLOOKUP($B105,RD[[#All],[Date]:[IS20_Inv2_M2]],CM$2,0)/CM$1,"")</f>
        <v>2.7522935779816513</v>
      </c>
      <c r="CN105" s="165">
        <f>IFERROR(VLOOKUP($B105,RD[[#All],[Date]:[IS20_Inv2_M2]],CN$2,0)/CN$1,"")</f>
        <v>1.7708196696013148</v>
      </c>
      <c r="CO105" s="165">
        <f>IFERROR(VLOOKUP($B105,RD[[#All],[Date]:[IS20_Inv2_M2]],CO$2,0)/CO$1,"")</f>
        <v>2.3085845926719069</v>
      </c>
      <c r="CP105" s="165">
        <f>IFERROR(VLOOKUP($B105,RD[[#All],[Date]:[IS20_Inv2_M2]],CP$2,0)/CP$1,"")</f>
        <v>0.90715990747626318</v>
      </c>
      <c r="CQ105" s="165">
        <f>IFERROR(VLOOKUP($B105,RD[[#All],[Date]:[IS20_Inv2_M2]],CQ$2,0)/CQ$1,"")</f>
        <v>0</v>
      </c>
      <c r="CR105" s="165">
        <f>IFERROR(VLOOKUP($B105,RD[[#All],[Date]:[IS20_Inv2_M2]],CR$2,0)/CR$1,"")</f>
        <v>0</v>
      </c>
      <c r="CS105" s="165">
        <f>IFERROR(VLOOKUP($B105,RD[[#All],[Date]:[IS20_Inv2_M2]],CS$2,0)/CS$1,"")</f>
        <v>1.4243910155014237</v>
      </c>
      <c r="CT105" s="165">
        <f>IFERROR(VLOOKUP($B105,RD[[#All],[Date]:[IS20_Inv2_M2]],CT$2,0)/CT$1,"")</f>
        <v>2.0871559633027523</v>
      </c>
      <c r="CU105" s="165">
        <f>IFERROR(VLOOKUP($B105,RD[[#All],[Date]:[IS20_Inv2_M2]],CU$2,0)/CU$1,"")</f>
        <v>3.7395866287039965</v>
      </c>
      <c r="CV105" s="165">
        <f>IFERROR(VLOOKUP($B105,RD[[#All],[Date]:[IS20_Inv2_M2]],CV$2,0)/CV$1,"")</f>
        <v>6.1351892860908999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4.099968364441632</v>
      </c>
      <c r="CY105" s="165">
        <f>IFERROR(VLOOKUP($B105,RD[[#All],[Date]:[IS20_Inv2_M2]],CY$2,0)/CY$1,"")</f>
        <v>4.2310531396263764</v>
      </c>
      <c r="CZ105" s="165">
        <f>IFERROR(VLOOKUP($B105,RD[[#All],[Date]:[IS20_Inv2_M2]],CZ$2,0)/CZ$1,"")</f>
        <v>0</v>
      </c>
      <c r="DA105" s="165">
        <f>IFERROR(AVERAGEIF(Inv_SY_B[[#This Row],[IS1_Inv1_M1]:[IS8_Inv4_M2]],"&gt;="&amp;0.1,Inv_SY_B[[#This Row],[IS1_Inv1_M1]:[IS8_Inv4_M2]]),"")</f>
        <v>2.7714880576753034</v>
      </c>
      <c r="DB105" s="165">
        <f>IFERROR(AVERAGEIF(Inv_SY_B[[#This Row],[IS18_Inv1_M1]:[IS19_Inv2_M3]],"&gt;="&amp;0.1,Inv_SY_B[[#This Row],[IS18_Inv1_M1]:[IS19_Inv2_M3]]),"")</f>
        <v>2.9456202145398214</v>
      </c>
      <c r="DC105" s="165">
        <f>IFERROR(AVERAGEIF(Inv_SY_B[[#This Row],[IS9_Inv1_M1]:[IS20_Inv2_M2]],"&gt;="&amp;0.1,Inv_SY_B[[#This Row],[IS9_Inv1_M1]:[IS20_Inv2_M2]]),"")</f>
        <v>2.8447809147906651</v>
      </c>
    </row>
    <row r="106" spans="2:107">
      <c r="B106" s="167">
        <f t="shared" si="67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2.9628574142680724</v>
      </c>
      <c r="J106" s="165">
        <f>IFERROR(VLOOKUP($B106,RD[[#All],[Date]:[IS20_Inv2_M2]],J$2,0)/J$1,"")</f>
        <v>2.8199233716475094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0</v>
      </c>
      <c r="CJ106" s="165">
        <f>IFERROR(VLOOKUP($B106,RD[[#All],[Date]:[IS20_Inv2_M2]],CJ$2,0)/CJ$1,"")</f>
        <v>0</v>
      </c>
      <c r="CK106" s="165">
        <f>IFERROR(VLOOKUP($B106,RD[[#All],[Date]:[IS20_Inv2_M2]],CK$2,0)/CK$1,"")</f>
        <v>0</v>
      </c>
      <c r="CL106" s="165">
        <f>IFERROR(VLOOKUP($B106,RD[[#All],[Date]:[IS20_Inv2_M2]],CL$2,0)/CL$1,"")</f>
        <v>0</v>
      </c>
      <c r="CM106" s="165">
        <f>IFERROR(VLOOKUP($B106,RD[[#All],[Date]:[IS20_Inv2_M2]],CM$2,0)/CM$1,"")</f>
        <v>3.0029445404326771</v>
      </c>
      <c r="CN106" s="165">
        <f>IFERROR(VLOOKUP($B106,RD[[#All],[Date]:[IS20_Inv2_M2]],CN$2,0)/CN$1,"")</f>
        <v>1.9274542634701892</v>
      </c>
      <c r="CO106" s="165">
        <f>IFERROR(VLOOKUP($B106,RD[[#All],[Date]:[IS20_Inv2_M2]],CO$2,0)/CO$1,"")</f>
        <v>2.5162436424695205</v>
      </c>
      <c r="CP106" s="165">
        <f>IFERROR(VLOOKUP($B106,RD[[#All],[Date]:[IS20_Inv2_M2]],CP$2,0)/CP$1,"")</f>
        <v>0.98933018895056235</v>
      </c>
      <c r="CQ106" s="165">
        <f>IFERROR(VLOOKUP($B106,RD[[#All],[Date]:[IS20_Inv2_M2]],CQ$2,0)/CQ$1,"")</f>
        <v>0</v>
      </c>
      <c r="CR106" s="165">
        <f>IFERROR(VLOOKUP($B106,RD[[#All],[Date]:[IS20_Inv2_M2]],CR$2,0)/CR$1,"")</f>
        <v>0</v>
      </c>
      <c r="CS106" s="165">
        <f>IFERROR(VLOOKUP($B106,RD[[#All],[Date]:[IS20_Inv2_M2]],CS$2,0)/CS$1,"")</f>
        <v>1.5857323631762101</v>
      </c>
      <c r="CT106" s="165">
        <f>IFERROR(VLOOKUP($B106,RD[[#All],[Date]:[IS20_Inv2_M2]],CT$2,0)/CT$1,"")</f>
        <v>2.3054413160392278</v>
      </c>
      <c r="CU106" s="165">
        <f>IFERROR(VLOOKUP($B106,RD[[#All],[Date]:[IS20_Inv2_M2]],CU$2,0)/CU$1,"")</f>
        <v>3.9992618369714226</v>
      </c>
      <c r="CV106" s="165">
        <f>IFERROR(VLOOKUP($B106,RD[[#All],[Date]:[IS20_Inv2_M2]],CV$2,0)/CV$1,"")</f>
        <v>6.7826637140145527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4.4724770642201834</v>
      </c>
      <c r="CY106" s="165">
        <f>IFERROR(VLOOKUP($B106,RD[[#All],[Date]:[IS20_Inv2_M2]],CY$2,0)/CY$1,"")</f>
        <v>4.5887782996292961</v>
      </c>
      <c r="CZ106" s="165">
        <f>IFERROR(VLOOKUP($B106,RD[[#All],[Date]:[IS20_Inv2_M2]],CZ$2,0)/CZ$1,"")</f>
        <v>0</v>
      </c>
      <c r="DA106" s="165">
        <f>IFERROR(AVERAGEIF(Inv_SY_B[[#This Row],[IS1_Inv1_M1]:[IS8_Inv4_M2]],"&gt;="&amp;0.1,Inv_SY_B[[#This Row],[IS1_Inv1_M1]:[IS8_Inv4_M2]]),"")</f>
        <v>2.952865892612607</v>
      </c>
      <c r="DB106" s="165">
        <f>IFERROR(AVERAGEIF(Inv_SY_B[[#This Row],[IS18_Inv1_M1]:[IS19_Inv2_M3]],"&gt;="&amp;0.1,Inv_SY_B[[#This Row],[IS18_Inv1_M1]:[IS19_Inv2_M3]]),"")</f>
        <v>3.2170327229373838</v>
      </c>
      <c r="DC106" s="165">
        <f>IFERROR(AVERAGEIF(Inv_SY_B[[#This Row],[IS9_Inv1_M1]:[IS20_Inv2_M2]],"&gt;="&amp;0.1,Inv_SY_B[[#This Row],[IS9_Inv1_M1]:[IS20_Inv2_M2]]),"")</f>
        <v>2.6042016075458623</v>
      </c>
    </row>
    <row r="107" spans="2:107">
      <c r="B107" s="167">
        <f t="shared" si="67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2.2048066875653083</v>
      </c>
      <c r="J107" s="165">
        <f>IFERROR(VLOOKUP($B107,RD[[#All],[Date]:[IS20_Inv2_M2]],J$2,0)/J$1,"")</f>
        <v>2.1349123418088936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0</v>
      </c>
      <c r="CJ107" s="165">
        <f>IFERROR(VLOOKUP($B107,RD[[#All],[Date]:[IS20_Inv2_M2]],CJ$2,0)/CJ$1,"")</f>
        <v>0</v>
      </c>
      <c r="CK107" s="165">
        <f>IFERROR(VLOOKUP($B107,RD[[#All],[Date]:[IS20_Inv2_M2]],CK$2,0)/CK$1,"")</f>
        <v>0</v>
      </c>
      <c r="CL107" s="165">
        <f>IFERROR(VLOOKUP($B107,RD[[#All],[Date]:[IS20_Inv2_M2]],CL$2,0)/CL$1,"")</f>
        <v>0</v>
      </c>
      <c r="CM107" s="165">
        <f>IFERROR(VLOOKUP($B107,RD[[#All],[Date]:[IS20_Inv2_M2]],CM$2,0)/CM$1,"")</f>
        <v>2.4464831804281348</v>
      </c>
      <c r="CN107" s="165">
        <f>IFERROR(VLOOKUP($B107,RD[[#All],[Date]:[IS20_Inv2_M2]],CN$2,0)/CN$1,"")</f>
        <v>1.5555435529046844</v>
      </c>
      <c r="CO107" s="165">
        <f>IFERROR(VLOOKUP($B107,RD[[#All],[Date]:[IS20_Inv2_M2]],CO$2,0)/CO$1,"")</f>
        <v>2.0352209216492674</v>
      </c>
      <c r="CP107" s="165">
        <f>IFERROR(VLOOKUP($B107,RD[[#All],[Date]:[IS20_Inv2_M2]],CP$2,0)/CP$1,"")</f>
        <v>0.81019897533659013</v>
      </c>
      <c r="CQ107" s="165">
        <f>IFERROR(VLOOKUP($B107,RD[[#All],[Date]:[IS20_Inv2_M2]],CQ$2,0)/CQ$1,"")</f>
        <v>0</v>
      </c>
      <c r="CR107" s="165">
        <f>IFERROR(VLOOKUP($B107,RD[[#All],[Date]:[IS20_Inv2_M2]],CR$2,0)/CR$1,"")</f>
        <v>0</v>
      </c>
      <c r="CS107" s="165">
        <f>IFERROR(VLOOKUP($B107,RD[[#All],[Date]:[IS20_Inv2_M2]],CS$2,0)/CS$1,"")</f>
        <v>1.2844036697247707</v>
      </c>
      <c r="CT107" s="165">
        <f>IFERROR(VLOOKUP($B107,RD[[#All],[Date]:[IS20_Inv2_M2]],CT$2,0)/CT$1,"")</f>
        <v>1.8625434988927554</v>
      </c>
      <c r="CU107" s="165">
        <f>IFERROR(VLOOKUP($B107,RD[[#All],[Date]:[IS20_Inv2_M2]],CU$2,0)/CU$1,"")</f>
        <v>3.2241906569650953</v>
      </c>
      <c r="CV107" s="165">
        <f>IFERROR(VLOOKUP($B107,RD[[#All],[Date]:[IS20_Inv2_M2]],CV$2,0)/CV$1,"")</f>
        <v>5.4044078877992199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3.611198987662132</v>
      </c>
      <c r="CY107" s="165">
        <f>IFERROR(VLOOKUP($B107,RD[[#All],[Date]:[IS20_Inv2_M2]],CY$2,0)/CY$1,"")</f>
        <v>3.6973044881934474</v>
      </c>
      <c r="CZ107" s="165">
        <f>IFERROR(VLOOKUP($B107,RD[[#All],[Date]:[IS20_Inv2_M2]],CZ$2,0)/CZ$1,"")</f>
        <v>0</v>
      </c>
      <c r="DA107" s="165">
        <f>IFERROR(AVERAGEIF(Inv_SY_B[[#This Row],[IS1_Inv1_M1]:[IS8_Inv4_M2]],"&gt;="&amp;0.1,Inv_SY_B[[#This Row],[IS1_Inv1_M1]:[IS8_Inv4_M2]]),"")</f>
        <v>2.4170636035626996</v>
      </c>
      <c r="DB107" s="165">
        <f>IFERROR(AVERAGEIF(Inv_SY_B[[#This Row],[IS18_Inv1_M1]:[IS19_Inv2_M3]],"&gt;="&amp;0.1,Inv_SY_B[[#This Row],[IS18_Inv1_M1]:[IS19_Inv2_M3]]),"")</f>
        <v>2.5931495819556099</v>
      </c>
      <c r="DC107" s="165">
        <f>IFERROR(AVERAGEIF(Inv_SY_B[[#This Row],[IS9_Inv1_M1]:[IS20_Inv2_M2]],"&gt;="&amp;0.1,Inv_SY_B[[#This Row],[IS9_Inv1_M1]:[IS20_Inv2_M2]]),"")</f>
        <v>2.6577538046060361</v>
      </c>
    </row>
    <row r="108" spans="2:107">
      <c r="B108" s="167">
        <f t="shared" si="67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2.8403153795003324</v>
      </c>
      <c r="J108" s="165">
        <f>IFERROR(VLOOKUP($B108,RD[[#All],[Date]:[IS20_Inv2_M2]],J$2,0)/J$1,"")</f>
        <v>2.7400441193544642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0</v>
      </c>
      <c r="CJ108" s="165">
        <f>IFERROR(VLOOKUP($B108,RD[[#All],[Date]:[IS20_Inv2_M2]],CJ$2,0)/CJ$1,"")</f>
        <v>0</v>
      </c>
      <c r="CK108" s="165">
        <f>IFERROR(VLOOKUP($B108,RD[[#All],[Date]:[IS20_Inv2_M2]],CK$2,0)/CK$1,"")</f>
        <v>0</v>
      </c>
      <c r="CL108" s="165">
        <f>IFERROR(VLOOKUP($B108,RD[[#All],[Date]:[IS20_Inv2_M2]],CL$2,0)/CL$1,"")</f>
        <v>0</v>
      </c>
      <c r="CM108" s="165">
        <f>IFERROR(VLOOKUP($B108,RD[[#All],[Date]:[IS20_Inv2_M2]],CM$2,0)/CM$1,"")</f>
        <v>2.9485962734934579</v>
      </c>
      <c r="CN108" s="165">
        <f>IFERROR(VLOOKUP($B108,RD[[#All],[Date]:[IS20_Inv2_M2]],CN$2,0)/CN$1,"")</f>
        <v>1.8765287304881908</v>
      </c>
      <c r="CO108" s="165">
        <f>IFERROR(VLOOKUP($B108,RD[[#All],[Date]:[IS20_Inv2_M2]],CO$2,0)/CO$1,"")</f>
        <v>2.4464831804281348</v>
      </c>
      <c r="CP108" s="165">
        <f>IFERROR(VLOOKUP($B108,RD[[#All],[Date]:[IS20_Inv2_M2]],CP$2,0)/CP$1,"")</f>
        <v>0.97207442984095949</v>
      </c>
      <c r="CQ108" s="165">
        <f>IFERROR(VLOOKUP($B108,RD[[#All],[Date]:[IS20_Inv2_M2]],CQ$2,0)/CQ$1,"")</f>
        <v>0</v>
      </c>
      <c r="CR108" s="165">
        <f>IFERROR(VLOOKUP($B108,RD[[#All],[Date]:[IS20_Inv2_M2]],CR$2,0)/CR$1,"")</f>
        <v>0</v>
      </c>
      <c r="CS108" s="165">
        <f>IFERROR(VLOOKUP($B108,RD[[#All],[Date]:[IS20_Inv2_M2]],CS$2,0)/CS$1,"")</f>
        <v>1.5382790256248025</v>
      </c>
      <c r="CT108" s="165">
        <f>IFERROR(VLOOKUP($B108,RD[[#All],[Date]:[IS20_Inv2_M2]],CT$2,0)/CT$1,"")</f>
        <v>2.1472635242012021</v>
      </c>
      <c r="CU108" s="165">
        <f>IFERROR(VLOOKUP($B108,RD[[#All],[Date]:[IS20_Inv2_M2]],CU$2,0)/CU$1,"")</f>
        <v>3.8555836760518822</v>
      </c>
      <c r="CV108" s="165">
        <f>IFERROR(VLOOKUP($B108,RD[[#All],[Date]:[IS20_Inv2_M2]],CV$2,0)/CV$1,"")</f>
        <v>6.5580512496045555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4.3933881683011702</v>
      </c>
      <c r="CY108" s="165">
        <f>IFERROR(VLOOKUP($B108,RD[[#All],[Date]:[IS20_Inv2_M2]],CY$2,0)/CY$1,"")</f>
        <v>4.447635039219981</v>
      </c>
      <c r="CZ108" s="165">
        <f>IFERROR(VLOOKUP($B108,RD[[#All],[Date]:[IS20_Inv2_M2]],CZ$2,0)/CZ$1,"")</f>
        <v>0</v>
      </c>
      <c r="DA108" s="165">
        <f>IFERROR(AVERAGEIF(Inv_SY_B[[#This Row],[IS1_Inv1_M1]:[IS8_Inv4_M2]],"&gt;="&amp;0.1,Inv_SY_B[[#This Row],[IS1_Inv1_M1]:[IS8_Inv4_M2]]),"")</f>
        <v>2.9127694956712271</v>
      </c>
      <c r="DB108" s="165">
        <f>IFERROR(AVERAGEIF(Inv_SY_B[[#This Row],[IS18_Inv1_M1]:[IS19_Inv2_M3]],"&gt;="&amp;0.1,Inv_SY_B[[#This Row],[IS18_Inv1_M1]:[IS19_Inv2_M3]]),"")</f>
        <v>3.118388329725434</v>
      </c>
      <c r="DC108" s="165">
        <f>IFERROR(AVERAGEIF(Inv_SY_B[[#This Row],[IS9_Inv1_M1]:[IS20_Inv2_M2]],"&gt;="&amp;0.1,Inv_SY_B[[#This Row],[IS9_Inv1_M1]:[IS20_Inv2_M2]]),"")</f>
        <v>2.851719178369839</v>
      </c>
    </row>
    <row r="109" spans="2:107">
      <c r="B109" s="167">
        <f t="shared" si="67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3.1575947563408375</v>
      </c>
      <c r="J109" s="165">
        <f>IFERROR(VLOOKUP($B109,RD[[#All],[Date]:[IS20_Inv2_M2]],J$2,0)/J$1,"")</f>
        <v>3.0437710437710437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0</v>
      </c>
      <c r="CJ109" s="165">
        <f>IFERROR(VLOOKUP($B109,RD[[#All],[Date]:[IS20_Inv2_M2]],CJ$2,0)/CJ$1,"")</f>
        <v>0</v>
      </c>
      <c r="CK109" s="165">
        <f>IFERROR(VLOOKUP($B109,RD[[#All],[Date]:[IS20_Inv2_M2]],CK$2,0)/CK$1,"")</f>
        <v>0</v>
      </c>
      <c r="CL109" s="165">
        <f>IFERROR(VLOOKUP($B109,RD[[#All],[Date]:[IS20_Inv2_M2]],CL$2,0)/CL$1,"")</f>
        <v>0</v>
      </c>
      <c r="CM109" s="165">
        <f>IFERROR(VLOOKUP($B109,RD[[#All],[Date]:[IS20_Inv2_M2]],CM$2,0)/CM$1,"")</f>
        <v>3.1278644375765543</v>
      </c>
      <c r="CN109" s="165">
        <f>IFERROR(VLOOKUP($B109,RD[[#All],[Date]:[IS20_Inv2_M2]],CN$2,0)/CN$1,"")</f>
        <v>1.995354974112854</v>
      </c>
      <c r="CO109" s="165">
        <f>IFERROR(VLOOKUP($B109,RD[[#All],[Date]:[IS20_Inv2_M2]],CO$2,0)/CO$1,"")</f>
        <v>2.6143949902254238</v>
      </c>
      <c r="CP109" s="165">
        <f>IFERROR(VLOOKUP($B109,RD[[#All],[Date]:[IS20_Inv2_M2]],CP$2,0)/CP$1,"")</f>
        <v>1.1692831053792776</v>
      </c>
      <c r="CQ109" s="165">
        <f>IFERROR(VLOOKUP($B109,RD[[#All],[Date]:[IS20_Inv2_M2]],CQ$2,0)/CQ$1,"")</f>
        <v>0</v>
      </c>
      <c r="CR109" s="165">
        <f>IFERROR(VLOOKUP($B109,RD[[#All],[Date]:[IS20_Inv2_M2]],CR$2,0)/CR$1,"")</f>
        <v>0</v>
      </c>
      <c r="CS109" s="165">
        <f>IFERROR(VLOOKUP($B109,RD[[#All],[Date]:[IS20_Inv2_M2]],CS$2,0)/CS$1,"")</f>
        <v>1.6347674786459983</v>
      </c>
      <c r="CT109" s="165">
        <f>IFERROR(VLOOKUP($B109,RD[[#All],[Date]:[IS20_Inv2_M2]],CT$2,0)/CT$1,"")</f>
        <v>2.3133502056311293</v>
      </c>
      <c r="CU109" s="165">
        <f>IFERROR(VLOOKUP($B109,RD[[#All],[Date]:[IS20_Inv2_M2]],CU$2,0)/CU$1,"")</f>
        <v>4.0757144363598021</v>
      </c>
      <c r="CV109" s="165">
        <f>IFERROR(VLOOKUP($B109,RD[[#All],[Date]:[IS20_Inv2_M2]],CV$2,0)/CV$1,"")</f>
        <v>6.7584097859327219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4.5096488453021193</v>
      </c>
      <c r="CY109" s="165">
        <f>IFERROR(VLOOKUP($B109,RD[[#All],[Date]:[IS20_Inv2_M2]],CY$2,0)/CY$1,"")</f>
        <v>4.6625946024870419</v>
      </c>
      <c r="CZ109" s="165">
        <f>IFERROR(VLOOKUP($B109,RD[[#All],[Date]:[IS20_Inv2_M2]],CZ$2,0)/CZ$1,"")</f>
        <v>0</v>
      </c>
      <c r="DA109" s="165">
        <f>IFERROR(AVERAGEIF(Inv_SY_B[[#This Row],[IS1_Inv1_M1]:[IS8_Inv4_M2]],"&gt;="&amp;0.1,Inv_SY_B[[#This Row],[IS1_Inv1_M1]:[IS8_Inv4_M2]]),"")</f>
        <v>3.1285995083280191</v>
      </c>
      <c r="DB109" s="165">
        <f>IFERROR(AVERAGEIF(Inv_SY_B[[#This Row],[IS18_Inv1_M1]:[IS19_Inv2_M3]],"&gt;="&amp;0.1,Inv_SY_B[[#This Row],[IS18_Inv1_M1]:[IS19_Inv2_M3]]),"")</f>
        <v>3.2861382861652926</v>
      </c>
      <c r="DC109" s="165">
        <f>IFERROR(AVERAGEIF(Inv_SY_B[[#This Row],[IS9_Inv1_M1]:[IS20_Inv2_M2]],"&gt;="&amp;0.1,Inv_SY_B[[#This Row],[IS9_Inv1_M1]:[IS20_Inv2_M2]]),"")</f>
        <v>3.2690460568036035</v>
      </c>
    </row>
    <row r="110" spans="2:107">
      <c r="B110" s="167">
        <f t="shared" si="67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3.2164909280896739</v>
      </c>
      <c r="J110" s="165">
        <f>IFERROR(VLOOKUP($B110,RD[[#All],[Date]:[IS20_Inv2_M2]],J$2,0)/J$1,"")</f>
        <v>3.0669917566469289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0</v>
      </c>
      <c r="CJ110" s="165">
        <f>IFERROR(VLOOKUP($B110,RD[[#All],[Date]:[IS20_Inv2_M2]],CJ$2,0)/CJ$1,"")</f>
        <v>0</v>
      </c>
      <c r="CK110" s="165">
        <f>IFERROR(VLOOKUP($B110,RD[[#All],[Date]:[IS20_Inv2_M2]],CK$2,0)/CK$1,"")</f>
        <v>0</v>
      </c>
      <c r="CL110" s="165">
        <f>IFERROR(VLOOKUP($B110,RD[[#All],[Date]:[IS20_Inv2_M2]],CL$2,0)/CL$1,"")</f>
        <v>0</v>
      </c>
      <c r="CM110" s="165">
        <f>IFERROR(VLOOKUP($B110,RD[[#All],[Date]:[IS20_Inv2_M2]],CM$2,0)/CM$1,"")</f>
        <v>3.0256572490042912</v>
      </c>
      <c r="CN110" s="165">
        <f>IFERROR(VLOOKUP($B110,RD[[#All],[Date]:[IS20_Inv2_M2]],CN$2,0)/CN$1,"")</f>
        <v>2.4668019536886288</v>
      </c>
      <c r="CO110" s="165">
        <f>IFERROR(VLOOKUP($B110,RD[[#All],[Date]:[IS20_Inv2_M2]],CO$2,0)/CO$1,"")</f>
        <v>2.5373340147145904</v>
      </c>
      <c r="CP110" s="165">
        <f>IFERROR(VLOOKUP($B110,RD[[#All],[Date]:[IS20_Inv2_M2]],CP$2,0)/CP$1,"")</f>
        <v>1.8710173091697928</v>
      </c>
      <c r="CQ110" s="165">
        <f>IFERROR(VLOOKUP($B110,RD[[#All],[Date]:[IS20_Inv2_M2]],CQ$2,0)/CQ$1,"")</f>
        <v>0</v>
      </c>
      <c r="CR110" s="165">
        <f>IFERROR(VLOOKUP($B110,RD[[#All],[Date]:[IS20_Inv2_M2]],CR$2,0)/CR$1,"")</f>
        <v>0</v>
      </c>
      <c r="CS110" s="165">
        <f>IFERROR(VLOOKUP($B110,RD[[#All],[Date]:[IS20_Inv2_M2]],CS$2,0)/CS$1,"")</f>
        <v>1.5667510281556472</v>
      </c>
      <c r="CT110" s="165">
        <f>IFERROR(VLOOKUP($B110,RD[[#All],[Date]:[IS20_Inv2_M2]],CT$2,0)/CT$1,"")</f>
        <v>2.099810186649794</v>
      </c>
      <c r="CU110" s="165">
        <f>IFERROR(VLOOKUP($B110,RD[[#All],[Date]:[IS20_Inv2_M2]],CU$2,0)/CU$1,"")</f>
        <v>3.9083096066645577</v>
      </c>
      <c r="CV110" s="165">
        <f>IFERROR(VLOOKUP($B110,RD[[#All],[Date]:[IS20_Inv2_M2]],CV$2,0)/CV$1,"")</f>
        <v>6.4114731625013182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4.3293261626067698</v>
      </c>
      <c r="CY110" s="165">
        <f>IFERROR(VLOOKUP($B110,RD[[#All],[Date]:[IS20_Inv2_M2]],CY$2,0)/CY$1,"")</f>
        <v>4.4525020481996123</v>
      </c>
      <c r="CZ110" s="165">
        <f>IFERROR(VLOOKUP($B110,RD[[#All],[Date]:[IS20_Inv2_M2]],CZ$2,0)/CZ$1,"")</f>
        <v>0</v>
      </c>
      <c r="DA110" s="165">
        <f>IFERROR(AVERAGEIF(Inv_SY_B[[#This Row],[IS1_Inv1_M1]:[IS8_Inv4_M2]],"&gt;="&amp;0.1,Inv_SY_B[[#This Row],[IS1_Inv1_M1]:[IS8_Inv4_M2]]),"")</f>
        <v>3.0948534515787132</v>
      </c>
      <c r="DB110" s="165">
        <f>IFERROR(AVERAGEIF(Inv_SY_B[[#This Row],[IS18_Inv1_M1]:[IS19_Inv2_M3]],"&gt;="&amp;0.1,Inv_SY_B[[#This Row],[IS18_Inv1_M1]:[IS19_Inv2_M3]]),"")</f>
        <v>3.2668982721355002</v>
      </c>
      <c r="DC110" s="165">
        <f>IFERROR(AVERAGEIF(Inv_SY_B[[#This Row],[IS9_Inv1_M1]:[IS20_Inv2_M2]],"&gt;="&amp;0.1,Inv_SY_B[[#This Row],[IS9_Inv1_M1]:[IS20_Inv2_M2]]),"")</f>
        <v>3.0227895075028015</v>
      </c>
    </row>
    <row r="111" spans="2:107">
      <c r="B111" s="167">
        <f t="shared" si="67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2.8469649472784266</v>
      </c>
      <c r="J111" s="165">
        <f>IFERROR(VLOOKUP($B111,RD[[#All],[Date]:[IS20_Inv2_M2]],J$2,0)/J$1,"")</f>
        <v>2.716823406478579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0</v>
      </c>
      <c r="CJ111" s="165">
        <f>IFERROR(VLOOKUP($B111,RD[[#All],[Date]:[IS20_Inv2_M2]],CJ$2,0)/CJ$1,"")</f>
        <v>0</v>
      </c>
      <c r="CK111" s="165">
        <f>IFERROR(VLOOKUP($B111,RD[[#All],[Date]:[IS20_Inv2_M2]],CK$2,0)/CK$1,"")</f>
        <v>0</v>
      </c>
      <c r="CL111" s="165">
        <f>IFERROR(VLOOKUP($B111,RD[[#All],[Date]:[IS20_Inv2_M2]],CL$2,0)/CL$1,"")</f>
        <v>0</v>
      </c>
      <c r="CM111" s="165">
        <f>IFERROR(VLOOKUP($B111,RD[[#All],[Date]:[IS20_Inv2_M2]],CM$2,0)/CM$1,"")</f>
        <v>3.0110562220653962</v>
      </c>
      <c r="CN111" s="165">
        <f>IFERROR(VLOOKUP($B111,RD[[#All],[Date]:[IS20_Inv2_M2]],CN$2,0)/CN$1,"")</f>
        <v>2.4791475374418406</v>
      </c>
      <c r="CO111" s="165">
        <f>IFERROR(VLOOKUP($B111,RD[[#All],[Date]:[IS20_Inv2_M2]],CO$2,0)/CO$1,"")</f>
        <v>2.521921819612424</v>
      </c>
      <c r="CP111" s="165">
        <f>IFERROR(VLOOKUP($B111,RD[[#All],[Date]:[IS20_Inv2_M2]],CP$2,0)/CP$1,"")</f>
        <v>1.8233585459146993</v>
      </c>
      <c r="CQ111" s="165">
        <f>IFERROR(VLOOKUP($B111,RD[[#All],[Date]:[IS20_Inv2_M2]],CQ$2,0)/CQ$1,"")</f>
        <v>0</v>
      </c>
      <c r="CR111" s="165">
        <f>IFERROR(VLOOKUP($B111,RD[[#All],[Date]:[IS20_Inv2_M2]],CR$2,0)/CR$1,"")</f>
        <v>0.88579563429294517</v>
      </c>
      <c r="CS111" s="165">
        <f>IFERROR(VLOOKUP($B111,RD[[#All],[Date]:[IS20_Inv2_M2]],CS$2,0)/CS$1,"")</f>
        <v>1.4172730148687125</v>
      </c>
      <c r="CT111" s="165">
        <f>IFERROR(VLOOKUP($B111,RD[[#All],[Date]:[IS20_Inv2_M2]],CT$2,0)/CT$1,"")</f>
        <v>1.5794052515026888</v>
      </c>
      <c r="CU111" s="165">
        <f>IFERROR(VLOOKUP($B111,RD[[#All],[Date]:[IS20_Inv2_M2]],CU$2,0)/CU$1,"")</f>
        <v>3.950490351154698</v>
      </c>
      <c r="CV111" s="165">
        <f>IFERROR(VLOOKUP($B111,RD[[#All],[Date]:[IS20_Inv2_M2]],CV$2,0)/CV$1,"")</f>
        <v>6.6308130338500479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4.5159759569756401</v>
      </c>
      <c r="CY111" s="165">
        <f>IFERROR(VLOOKUP($B111,RD[[#All],[Date]:[IS20_Inv2_M2]],CY$2,0)/CY$1,"")</f>
        <v>4.5271295192206296</v>
      </c>
      <c r="CZ111" s="165">
        <f>IFERROR(VLOOKUP($B111,RD[[#All],[Date]:[IS20_Inv2_M2]],CZ$2,0)/CZ$1,"")</f>
        <v>0</v>
      </c>
      <c r="DA111" s="165">
        <f>IFERROR(AVERAGEIF(Inv_SY_B[[#This Row],[IS1_Inv1_M1]:[IS8_Inv4_M2]],"&gt;="&amp;0.1,Inv_SY_B[[#This Row],[IS1_Inv1_M1]:[IS8_Inv4_M2]]),"")</f>
        <v>2.8377586696346442</v>
      </c>
      <c r="DB111" s="165">
        <f>IFERROR(AVERAGEIF(Inv_SY_B[[#This Row],[IS18_Inv1_M1]:[IS19_Inv2_M3]],"&gt;="&amp;0.1,Inv_SY_B[[#This Row],[IS18_Inv1_M1]:[IS19_Inv2_M3]]),"")</f>
        <v>3.0311242624454295</v>
      </c>
      <c r="DC111" s="165">
        <f>IFERROR(AVERAGEIF(Inv_SY_B[[#This Row],[IS9_Inv1_M1]:[IS20_Inv2_M2]],"&gt;="&amp;0.1,Inv_SY_B[[#This Row],[IS9_Inv1_M1]:[IS20_Inv2_M2]]),"")</f>
        <v>2.5659847378372942</v>
      </c>
    </row>
    <row r="112" spans="2:107">
      <c r="B112" s="167">
        <f t="shared" si="67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4.3383680060796044</v>
      </c>
      <c r="J112" s="165">
        <f>IFERROR(VLOOKUP($B112,RD[[#All],[Date]:[IS20_Inv2_M2]],J$2,0)/J$1,"")</f>
        <v>4.1857657030070827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0</v>
      </c>
      <c r="CJ112" s="165">
        <f>IFERROR(VLOOKUP($B112,RD[[#All],[Date]:[IS20_Inv2_M2]],CJ$2,0)/CJ$1,"")</f>
        <v>0</v>
      </c>
      <c r="CK112" s="165">
        <f>IFERROR(VLOOKUP($B112,RD[[#All],[Date]:[IS20_Inv2_M2]],CK$2,0)/CK$1,"")</f>
        <v>0</v>
      </c>
      <c r="CL112" s="165">
        <f>IFERROR(VLOOKUP($B112,RD[[#All],[Date]:[IS20_Inv2_M2]],CL$2,0)/CL$1,"")</f>
        <v>0</v>
      </c>
      <c r="CM112" s="165">
        <f>IFERROR(VLOOKUP($B112,RD[[#All],[Date]:[IS20_Inv2_M2]],CM$2,0)/CM$1,"")</f>
        <v>3.9414661053382978</v>
      </c>
      <c r="CN112" s="165">
        <f>IFERROR(VLOOKUP($B112,RD[[#All],[Date]:[IS20_Inv2_M2]],CN$2,0)/CN$1,"")</f>
        <v>3.2461169281101228</v>
      </c>
      <c r="CO112" s="165">
        <f>IFERROR(VLOOKUP($B112,RD[[#All],[Date]:[IS20_Inv2_M2]],CO$2,0)/CO$1,"")</f>
        <v>3.3095661061494659</v>
      </c>
      <c r="CP112" s="165">
        <f>IFERROR(VLOOKUP($B112,RD[[#All],[Date]:[IS20_Inv2_M2]],CP$2,0)/CP$1,"")</f>
        <v>2.4133411669001674</v>
      </c>
      <c r="CQ112" s="165">
        <f>IFERROR(VLOOKUP($B112,RD[[#All],[Date]:[IS20_Inv2_M2]],CQ$2,0)/CQ$1,"")</f>
        <v>0</v>
      </c>
      <c r="CR112" s="165">
        <f>IFERROR(VLOOKUP($B112,RD[[#All],[Date]:[IS20_Inv2_M2]],CR$2,0)/CR$1,"")</f>
        <v>1.7621006010756088</v>
      </c>
      <c r="CS112" s="165">
        <f>IFERROR(VLOOKUP($B112,RD[[#All],[Date]:[IS20_Inv2_M2]],CS$2,0)/CS$1,"")</f>
        <v>2.0167668459348311</v>
      </c>
      <c r="CT112" s="165">
        <f>IFERROR(VLOOKUP($B112,RD[[#All],[Date]:[IS20_Inv2_M2]],CT$2,0)/CT$1,"")</f>
        <v>2.0792470737108508</v>
      </c>
      <c r="CU112" s="165">
        <f>IFERROR(VLOOKUP($B112,RD[[#All],[Date]:[IS20_Inv2_M2]],CU$2,0)/CU$1,"")</f>
        <v>5.1071654539702624</v>
      </c>
      <c r="CV112" s="165">
        <f>IFERROR(VLOOKUP($B112,RD[[#All],[Date]:[IS20_Inv2_M2]],CV$2,0)/CV$1,"")</f>
        <v>8.5110197194980497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5.7829800695982279</v>
      </c>
      <c r="CY112" s="165">
        <f>IFERROR(VLOOKUP($B112,RD[[#All],[Date]:[IS20_Inv2_M2]],CY$2,0)/CY$1,"")</f>
        <v>5.8655569886193106</v>
      </c>
      <c r="CZ112" s="165">
        <f>IFERROR(VLOOKUP($B112,RD[[#All],[Date]:[IS20_Inv2_M2]],CZ$2,0)/CZ$1,"")</f>
        <v>0</v>
      </c>
      <c r="DA112" s="165">
        <f>IFERROR(AVERAGEIF(Inv_SY_B[[#This Row],[IS1_Inv1_M1]:[IS8_Inv4_M2]],"&gt;="&amp;0.1,Inv_SY_B[[#This Row],[IS1_Inv1_M1]:[IS8_Inv4_M2]]),"")</f>
        <v>4.2109292036231043</v>
      </c>
      <c r="DB112" s="165">
        <f>IFERROR(AVERAGEIF(Inv_SY_B[[#This Row],[IS18_Inv1_M1]:[IS19_Inv2_M3]],"&gt;="&amp;0.1,Inv_SY_B[[#This Row],[IS18_Inv1_M1]:[IS19_Inv2_M3]]),"")</f>
        <v>4.0032115508095636</v>
      </c>
      <c r="DC112" s="165">
        <f>IFERROR(AVERAGEIF(Inv_SY_B[[#This Row],[IS9_Inv1_M1]:[IS20_Inv2_M2]],"&gt;="&amp;0.1,Inv_SY_B[[#This Row],[IS9_Inv1_M1]:[IS20_Inv2_M2]]),"")</f>
        <v>3.6736347519062877</v>
      </c>
    </row>
    <row r="113" spans="2:107">
      <c r="B113" s="167">
        <f t="shared" si="67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2.1031632943858649</v>
      </c>
      <c r="J113" s="165">
        <f>IFERROR(VLOOKUP($B113,RD[[#All],[Date]:[IS20_Inv2_M2]],J$2,0)/J$1,"")</f>
        <v>2.0243817485196796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0</v>
      </c>
      <c r="CJ113" s="165">
        <f>IFERROR(VLOOKUP($B113,RD[[#All],[Date]:[IS20_Inv2_M2]],CJ$2,0)/CJ$1,"")</f>
        <v>0</v>
      </c>
      <c r="CK113" s="165">
        <f>IFERROR(VLOOKUP($B113,RD[[#All],[Date]:[IS20_Inv2_M2]],CK$2,0)/CK$1,"")</f>
        <v>0</v>
      </c>
      <c r="CL113" s="165">
        <f>IFERROR(VLOOKUP($B113,RD[[#All],[Date]:[IS20_Inv2_M2]],CL$2,0)/CL$1,"")</f>
        <v>0</v>
      </c>
      <c r="CM113" s="165">
        <f>IFERROR(VLOOKUP($B113,RD[[#All],[Date]:[IS20_Inv2_M2]],CM$2,0)/CM$1,"")</f>
        <v>1.5525758645024701</v>
      </c>
      <c r="CN113" s="165">
        <f>IFERROR(VLOOKUP($B113,RD[[#All],[Date]:[IS20_Inv2_M2]],CN$2,0)/CN$1,"")</f>
        <v>1.2793111164265707</v>
      </c>
      <c r="CO113" s="165">
        <f>IFERROR(VLOOKUP($B113,RD[[#All],[Date]:[IS20_Inv2_M2]],CO$2,0)/CO$1,"")</f>
        <v>1.2970578930718129</v>
      </c>
      <c r="CP113" s="165">
        <f>IFERROR(VLOOKUP($B113,RD[[#All],[Date]:[IS20_Inv2_M2]],CP$2,0)/CP$1,"")</f>
        <v>0.92030715251215101</v>
      </c>
      <c r="CQ113" s="165">
        <f>IFERROR(VLOOKUP($B113,RD[[#All],[Date]:[IS20_Inv2_M2]],CQ$2,0)/CQ$1,"")</f>
        <v>9.4906675102815561E-3</v>
      </c>
      <c r="CR113" s="165">
        <f>IFERROR(VLOOKUP($B113,RD[[#All],[Date]:[IS20_Inv2_M2]],CR$2,0)/CR$1,"")</f>
        <v>0.64062005694400503</v>
      </c>
      <c r="CS113" s="165">
        <f>IFERROR(VLOOKUP($B113,RD[[#All],[Date]:[IS20_Inv2_M2]],CS$2,0)/CS$1,"")</f>
        <v>0.78456184751660873</v>
      </c>
      <c r="CT113" s="165">
        <f>IFERROR(VLOOKUP($B113,RD[[#All],[Date]:[IS20_Inv2_M2]],CT$2,0)/CT$1,"")</f>
        <v>0.78851629231255926</v>
      </c>
      <c r="CU113" s="165">
        <f>IFERROR(VLOOKUP($B113,RD[[#All],[Date]:[IS20_Inv2_M2]],CU$2,0)/CU$1,"")</f>
        <v>2.1209005588948644</v>
      </c>
      <c r="CV113" s="165">
        <f>IFERROR(VLOOKUP($B113,RD[[#All],[Date]:[IS20_Inv2_M2]],CV$2,0)/CV$1,"")</f>
        <v>3.5916903933354427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2.4280291047136981</v>
      </c>
      <c r="CY113" s="165">
        <f>IFERROR(VLOOKUP($B113,RD[[#All],[Date]:[IS20_Inv2_M2]],CY$2,0)/CY$1,"")</f>
        <v>2.4359379943055997</v>
      </c>
      <c r="CZ113" s="165">
        <f>IFERROR(VLOOKUP($B113,RD[[#All],[Date]:[IS20_Inv2_M2]],CZ$2,0)/CZ$1,"")</f>
        <v>0</v>
      </c>
      <c r="DA113" s="165">
        <f>IFERROR(AVERAGEIF(Inv_SY_B[[#This Row],[IS1_Inv1_M1]:[IS8_Inv4_M2]],"&gt;="&amp;0.1,Inv_SY_B[[#This Row],[IS1_Inv1_M1]:[IS8_Inv4_M2]]),"")</f>
        <v>2.0480573803029243</v>
      </c>
      <c r="DB113" s="165">
        <f>IFERROR(AVERAGEIF(Inv_SY_B[[#This Row],[IS18_Inv1_M1]:[IS19_Inv2_M3]],"&gt;="&amp;0.1,Inv_SY_B[[#This Row],[IS18_Inv1_M1]:[IS19_Inv2_M3]]),"")</f>
        <v>1.6217734795032528</v>
      </c>
      <c r="DC113" s="165">
        <f>IFERROR(AVERAGEIF(Inv_SY_B[[#This Row],[IS9_Inv1_M1]:[IS20_Inv2_M2]],"&gt;="&amp;0.1,Inv_SY_B[[#This Row],[IS9_Inv1_M1]:[IS20_Inv2_M2]]),"")</f>
        <v>1.460562117357624</v>
      </c>
    </row>
    <row r="114" spans="2:107">
      <c r="B114" s="167">
        <f t="shared" si="67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3.3314334568253061</v>
      </c>
      <c r="J114" s="165">
        <f>IFERROR(VLOOKUP($B114,RD[[#All],[Date]:[IS20_Inv2_M2]],J$2,0)/J$1,"")</f>
        <v>3.229536746778126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0</v>
      </c>
      <c r="CJ114" s="165">
        <f>IFERROR(VLOOKUP($B114,RD[[#All],[Date]:[IS20_Inv2_M2]],CJ$2,0)/CJ$1,"")</f>
        <v>0</v>
      </c>
      <c r="CK114" s="165">
        <f>IFERROR(VLOOKUP($B114,RD[[#All],[Date]:[IS20_Inv2_M2]],CK$2,0)/CK$1,"")</f>
        <v>0</v>
      </c>
      <c r="CL114" s="165">
        <f>IFERROR(VLOOKUP($B114,RD[[#All],[Date]:[IS20_Inv2_M2]],CL$2,0)/CL$1,"")</f>
        <v>0</v>
      </c>
      <c r="CM114" s="165">
        <f>IFERROR(VLOOKUP($B114,RD[[#All],[Date]:[IS20_Inv2_M2]],CM$2,0)/CM$1,"")</f>
        <v>3.5172251559470795</v>
      </c>
      <c r="CN114" s="165">
        <f>IFERROR(VLOOKUP($B114,RD[[#All],[Date]:[IS20_Inv2_M2]],CN$2,0)/CN$1,"")</f>
        <v>3.2407157352180924</v>
      </c>
      <c r="CO114" s="165">
        <f>IFERROR(VLOOKUP($B114,RD[[#All],[Date]:[IS20_Inv2_M2]],CO$2,0)/CO$1,"")</f>
        <v>3.129486773903098</v>
      </c>
      <c r="CP114" s="165">
        <f>IFERROR(VLOOKUP($B114,RD[[#All],[Date]:[IS20_Inv2_M2]],CP$2,0)/CP$1,"")</f>
        <v>2.1503962661824101</v>
      </c>
      <c r="CQ114" s="165">
        <f>IFERROR(VLOOKUP($B114,RD[[#All],[Date]:[IS20_Inv2_M2]],CQ$2,0)/CQ$1,"")</f>
        <v>1.2970578930718126</v>
      </c>
      <c r="CR114" s="165">
        <f>IFERROR(VLOOKUP($B114,RD[[#All],[Date]:[IS20_Inv2_M2]],CR$2,0)/CR$1,"")</f>
        <v>1.4512812401138879</v>
      </c>
      <c r="CS114" s="165">
        <f>IFERROR(VLOOKUP($B114,RD[[#All],[Date]:[IS20_Inv2_M2]],CS$2,0)/CS$1,"")</f>
        <v>1.8554254982600444</v>
      </c>
      <c r="CT114" s="165">
        <f>IFERROR(VLOOKUP($B114,RD[[#All],[Date]:[IS20_Inv2_M2]],CT$2,0)/CT$1,"")</f>
        <v>1.8585890540968046</v>
      </c>
      <c r="CU114" s="165">
        <f>IFERROR(VLOOKUP($B114,RD[[#All],[Date]:[IS20_Inv2_M2]],CU$2,0)/CU$1,"")</f>
        <v>4.7334704207529263</v>
      </c>
      <c r="CV114" s="165">
        <f>IFERROR(VLOOKUP($B114,RD[[#All],[Date]:[IS20_Inv2_M2]],CV$2,0)/CV$1,"")</f>
        <v>8.0491405673310137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5.4120531477380576</v>
      </c>
      <c r="CY114" s="165">
        <f>IFERROR(VLOOKUP($B114,RD[[#All],[Date]:[IS20_Inv2_M2]],CY$2,0)/CY$1,"")</f>
        <v>5.4486165526975396</v>
      </c>
      <c r="CZ114" s="165">
        <f>IFERROR(VLOOKUP($B114,RD[[#All],[Date]:[IS20_Inv2_M2]],CZ$2,0)/CZ$1,"")</f>
        <v>0</v>
      </c>
      <c r="DA114" s="165">
        <f>IFERROR(AVERAGEIF(Inv_SY_B[[#This Row],[IS1_Inv1_M1]:[IS8_Inv4_M2]],"&gt;="&amp;0.1,Inv_SY_B[[#This Row],[IS1_Inv1_M1]:[IS8_Inv4_M2]]),"")</f>
        <v>3.4108218713141443</v>
      </c>
      <c r="DB114" s="165">
        <f>IFERROR(AVERAGEIF(Inv_SY_B[[#This Row],[IS18_Inv1_M1]:[IS19_Inv2_M3]],"&gt;="&amp;0.1,Inv_SY_B[[#This Row],[IS18_Inv1_M1]:[IS19_Inv2_M3]]),"")</f>
        <v>3.5119548587760634</v>
      </c>
      <c r="DC114" s="165">
        <f>IFERROR(AVERAGEIF(Inv_SY_B[[#This Row],[IS9_Inv1_M1]:[IS20_Inv2_M2]],"&gt;="&amp;0.1,Inv_SY_B[[#This Row],[IS9_Inv1_M1]:[IS20_Inv2_M2]]),"")</f>
        <v>3.5932076418096108</v>
      </c>
    </row>
    <row r="115" spans="2:107">
      <c r="B115" s="167">
        <f t="shared" si="67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2.8483898546594468</v>
      </c>
      <c r="J115" s="165">
        <f>IFERROR(VLOOKUP($B115,RD[[#All],[Date]:[IS20_Inv2_M2]],J$2,0)/J$1,"")</f>
        <v>2.728898177174039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0</v>
      </c>
      <c r="CJ115" s="165">
        <f>IFERROR(VLOOKUP($B115,RD[[#All],[Date]:[IS20_Inv2_M2]],CJ$2,0)/CJ$1,"")</f>
        <v>0</v>
      </c>
      <c r="CK115" s="165">
        <f>IFERROR(VLOOKUP($B115,RD[[#All],[Date]:[IS20_Inv2_M2]],CK$2,0)/CK$1,"")</f>
        <v>0</v>
      </c>
      <c r="CL115" s="165">
        <f>IFERROR(VLOOKUP($B115,RD[[#All],[Date]:[IS20_Inv2_M2]],CL$2,0)/CL$1,"")</f>
        <v>0</v>
      </c>
      <c r="CM115" s="165">
        <f>IFERROR(VLOOKUP($B115,RD[[#All],[Date]:[IS20_Inv2_M2]],CM$2,0)/CM$1,"")</f>
        <v>2.8536895983906425</v>
      </c>
      <c r="CN115" s="165">
        <f>IFERROR(VLOOKUP($B115,RD[[#All],[Date]:[IS20_Inv2_M2]],CN$2,0)/CN$1,"")</f>
        <v>2.6203501516192005</v>
      </c>
      <c r="CO115" s="165">
        <f>IFERROR(VLOOKUP($B115,RD[[#All],[Date]:[IS20_Inv2_M2]],CO$2,0)/CO$1,"")</f>
        <v>2.5357116783880467</v>
      </c>
      <c r="CP115" s="165">
        <f>IFERROR(VLOOKUP($B115,RD[[#All],[Date]:[IS20_Inv2_M2]],CP$2,0)/CP$1,"")</f>
        <v>1.7748780798448627</v>
      </c>
      <c r="CQ115" s="165">
        <f>IFERROR(VLOOKUP($B115,RD[[#All],[Date]:[IS20_Inv2_M2]],CQ$2,0)/CQ$1,"")</f>
        <v>1.0858905409680479</v>
      </c>
      <c r="CR115" s="165">
        <f>IFERROR(VLOOKUP($B115,RD[[#All],[Date]:[IS20_Inv2_M2]],CR$2,0)/CR$1,"")</f>
        <v>1.2954761151534324</v>
      </c>
      <c r="CS115" s="165">
        <f>IFERROR(VLOOKUP($B115,RD[[#All],[Date]:[IS20_Inv2_M2]],CS$2,0)/CS$1,"")</f>
        <v>1.5493514710534642</v>
      </c>
      <c r="CT115" s="165">
        <f>IFERROR(VLOOKUP($B115,RD[[#All],[Date]:[IS20_Inv2_M2]],CT$2,0)/CT$1,"")</f>
        <v>1.5121796899715279</v>
      </c>
      <c r="CU115" s="165">
        <f>IFERROR(VLOOKUP($B115,RD[[#All],[Date]:[IS20_Inv2_M2]],CU$2,0)/CU$1,"")</f>
        <v>4.101418327533481</v>
      </c>
      <c r="CV115" s="165">
        <f>IFERROR(VLOOKUP($B115,RD[[#All],[Date]:[IS20_Inv2_M2]],CV$2,0)/CV$1,"")</f>
        <v>6.7520826742592011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4.3103448275862064</v>
      </c>
      <c r="CY115" s="165">
        <f>IFERROR(VLOOKUP($B115,RD[[#All],[Date]:[IS20_Inv2_M2]],CY$2,0)/CY$1,"")</f>
        <v>4.4646695706486916</v>
      </c>
      <c r="CZ115" s="165">
        <f>IFERROR(VLOOKUP($B115,RD[[#All],[Date]:[IS20_Inv2_M2]],CZ$2,0)/CZ$1,"")</f>
        <v>0</v>
      </c>
      <c r="DA115" s="165">
        <f>IFERROR(AVERAGEIF(Inv_SY_B[[#This Row],[IS1_Inv1_M1]:[IS8_Inv4_M2]],"&gt;="&amp;0.1,Inv_SY_B[[#This Row],[IS1_Inv1_M1]:[IS8_Inv4_M2]]),"")</f>
        <v>2.7620465499556617</v>
      </c>
      <c r="DB115" s="165">
        <f>IFERROR(AVERAGEIF(Inv_SY_B[[#This Row],[IS18_Inv1_M1]:[IS19_Inv2_M3]],"&gt;="&amp;0.1,Inv_SY_B[[#This Row],[IS18_Inv1_M1]:[IS19_Inv2_M3]]),"")</f>
        <v>2.9046702271180664</v>
      </c>
      <c r="DC115" s="165">
        <f>IFERROR(AVERAGEIF(Inv_SY_B[[#This Row],[IS9_Inv1_M1]:[IS20_Inv2_M2]],"&gt;="&amp;0.1,Inv_SY_B[[#This Row],[IS9_Inv1_M1]:[IS20_Inv2_M2]]),"")</f>
        <v>2.9386613510175952</v>
      </c>
    </row>
    <row r="116" spans="2:107">
      <c r="B116" s="167">
        <f t="shared" si="67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5.2298850574712645</v>
      </c>
      <c r="J116" s="165">
        <f>IFERROR(VLOOKUP($B116,RD[[#All],[Date]:[IS20_Inv2_M2]],J$2,0)/J$1,"")</f>
        <v>5.0384302798095906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0</v>
      </c>
      <c r="CJ116" s="165">
        <f>IFERROR(VLOOKUP($B116,RD[[#All],[Date]:[IS20_Inv2_M2]],CJ$2,0)/CJ$1,"")</f>
        <v>0</v>
      </c>
      <c r="CK116" s="165">
        <f>IFERROR(VLOOKUP($B116,RD[[#All],[Date]:[IS20_Inv2_M2]],CK$2,0)/CK$1,"")</f>
        <v>0</v>
      </c>
      <c r="CL116" s="165">
        <f>IFERROR(VLOOKUP($B116,RD[[#All],[Date]:[IS20_Inv2_M2]],CL$2,0)/CL$1,"")</f>
        <v>0</v>
      </c>
      <c r="CM116" s="165">
        <f>IFERROR(VLOOKUP($B116,RD[[#All],[Date]:[IS20_Inv2_M2]],CM$2,0)/CM$1,"")</f>
        <v>5.0876467200415316</v>
      </c>
      <c r="CN116" s="165">
        <f>IFERROR(VLOOKUP($B116,RD[[#All],[Date]:[IS20_Inv2_M2]],CN$2,0)/CN$1,"")</f>
        <v>4.6920934252050523</v>
      </c>
      <c r="CO116" s="165">
        <f>IFERROR(VLOOKUP($B116,RD[[#All],[Date]:[IS20_Inv2_M2]],CO$2,0)/CO$1,"")</f>
        <v>4.5238848465675421</v>
      </c>
      <c r="CP116" s="165">
        <f>IFERROR(VLOOKUP($B116,RD[[#All],[Date]:[IS20_Inv2_M2]],CP$2,0)/CP$1,"")</f>
        <v>3.1898503268322949</v>
      </c>
      <c r="CQ116" s="165">
        <f>IFERROR(VLOOKUP($B116,RD[[#All],[Date]:[IS20_Inv2_M2]],CQ$2,0)/CQ$1,"")</f>
        <v>1.9250237266687755</v>
      </c>
      <c r="CR116" s="165">
        <f>IFERROR(VLOOKUP($B116,RD[[#All],[Date]:[IS20_Inv2_M2]],CR$2,0)/CR$1,"")</f>
        <v>2.3141410945903194</v>
      </c>
      <c r="CS116" s="165">
        <f>IFERROR(VLOOKUP($B116,RD[[#All],[Date]:[IS20_Inv2_M2]],CS$2,0)/CS$1,"")</f>
        <v>3.3596962986396712</v>
      </c>
      <c r="CT116" s="165">
        <f>IFERROR(VLOOKUP($B116,RD[[#All],[Date]:[IS20_Inv2_M2]],CT$2,0)/CT$1,"")</f>
        <v>2.5941157861436253</v>
      </c>
      <c r="CU116" s="165">
        <f>IFERROR(VLOOKUP($B116,RD[[#All],[Date]:[IS20_Inv2_M2]],CU$2,0)/CU$1,"")</f>
        <v>7.2649741642940002</v>
      </c>
      <c r="CV116" s="165">
        <f>IFERROR(VLOOKUP($B116,RD[[#All],[Date]:[IS20_Inv2_M2]],CV$2,0)/CV$1,"")</f>
        <v>12.265105979120532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7.968206263840556</v>
      </c>
      <c r="CY116" s="165">
        <f>IFERROR(VLOOKUP($B116,RD[[#All],[Date]:[IS20_Inv2_M2]],CY$2,0)/CY$1,"")</f>
        <v>8.088157755984394</v>
      </c>
      <c r="CZ116" s="165">
        <f>IFERROR(VLOOKUP($B116,RD[[#All],[Date]:[IS20_Inv2_M2]],CZ$2,0)/CZ$1,"")</f>
        <v>0</v>
      </c>
      <c r="DA116" s="165">
        <f>IFERROR(AVERAGEIF(Inv_SY_B[[#This Row],[IS1_Inv1_M1]:[IS8_Inv4_M2]],"&gt;="&amp;0.1,Inv_SY_B[[#This Row],[IS1_Inv1_M1]:[IS8_Inv4_M2]]),"")</f>
        <v>5.1291939057534455</v>
      </c>
      <c r="DB116" s="165">
        <f>IFERROR(AVERAGEIF(Inv_SY_B[[#This Row],[IS18_Inv1_M1]:[IS19_Inv2_M3]],"&gt;="&amp;0.1,Inv_SY_B[[#This Row],[IS18_Inv1_M1]:[IS19_Inv2_M3]]),"")</f>
        <v>5.2727413656606918</v>
      </c>
      <c r="DC116" s="165">
        <f>IFERROR(AVERAGEIF(Inv_SY_B[[#This Row],[IS9_Inv1_M1]:[IS20_Inv2_M2]],"&gt;="&amp;0.1,Inv_SY_B[[#This Row],[IS9_Inv1_M1]:[IS20_Inv2_M2]]),"")</f>
        <v>4.8321692454764209</v>
      </c>
    </row>
    <row r="117" spans="2:107">
      <c r="B117" s="167">
        <f t="shared" si="67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4.0966087204331716</v>
      </c>
      <c r="J117" s="165">
        <f>IFERROR(VLOOKUP($B117,RD[[#All],[Date]:[IS20_Inv2_M2]],J$2,0)/J$1,"")</f>
        <v>3.8838964356205734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0</v>
      </c>
      <c r="CJ117" s="165">
        <f>IFERROR(VLOOKUP($B117,RD[[#All],[Date]:[IS20_Inv2_M2]],CJ$2,0)/CJ$1,"")</f>
        <v>0</v>
      </c>
      <c r="CK117" s="165">
        <f>IFERROR(VLOOKUP($B117,RD[[#All],[Date]:[IS20_Inv2_M2]],CK$2,0)/CK$1,"")</f>
        <v>0</v>
      </c>
      <c r="CL117" s="165">
        <f>IFERROR(VLOOKUP($B117,RD[[#All],[Date]:[IS20_Inv2_M2]],CL$2,0)/CL$1,"")</f>
        <v>0</v>
      </c>
      <c r="CM117" s="165">
        <f>IFERROR(VLOOKUP($B117,RD[[#All],[Date]:[IS20_Inv2_M2]],CM$2,0)/CM$1,"")</f>
        <v>4.2878349110554108</v>
      </c>
      <c r="CN117" s="165">
        <f>IFERROR(VLOOKUP($B117,RD[[#All],[Date]:[IS20_Inv2_M2]],CN$2,0)/CN$1,"")</f>
        <v>3.9374696182899824</v>
      </c>
      <c r="CO117" s="165">
        <f>IFERROR(VLOOKUP($B117,RD[[#All],[Date]:[IS20_Inv2_M2]],CO$2,0)/CO$1,"")</f>
        <v>3.816546208194421</v>
      </c>
      <c r="CP117" s="165">
        <f>IFERROR(VLOOKUP($B117,RD[[#All],[Date]:[IS20_Inv2_M2]],CP$2,0)/CP$1,"")</f>
        <v>2.8184406545684624</v>
      </c>
      <c r="CQ117" s="165">
        <f>IFERROR(VLOOKUP($B117,RD[[#All],[Date]:[IS20_Inv2_M2]],CQ$2,0)/CQ$1,"")</f>
        <v>2.9753242644732678</v>
      </c>
      <c r="CR117" s="165">
        <f>IFERROR(VLOOKUP($B117,RD[[#All],[Date]:[IS20_Inv2_M2]],CR$2,0)/CR$1,"")</f>
        <v>2.0080670673837391</v>
      </c>
      <c r="CS117" s="165">
        <f>IFERROR(VLOOKUP($B117,RD[[#All],[Date]:[IS20_Inv2_M2]],CS$2,0)/CS$1,"")</f>
        <v>3.1445745017399562</v>
      </c>
      <c r="CT117" s="165">
        <f>IFERROR(VLOOKUP($B117,RD[[#All],[Date]:[IS20_Inv2_M2]],CT$2,0)/CT$1,"")</f>
        <v>2.2730148687124325</v>
      </c>
      <c r="CU117" s="165">
        <f>IFERROR(VLOOKUP($B117,RD[[#All],[Date]:[IS20_Inv2_M2]],CU$2,0)/CU$1,"")</f>
        <v>6.209796477907835</v>
      </c>
      <c r="CV117" s="165">
        <f>IFERROR(VLOOKUP($B117,RD[[#All],[Date]:[IS20_Inv2_M2]],CV$2,0)/CV$1,"")</f>
        <v>10.288938099757461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6.3769376779500151</v>
      </c>
      <c r="CY117" s="165">
        <f>IFERROR(VLOOKUP($B117,RD[[#All],[Date]:[IS20_Inv2_M2]],CY$2,0)/CY$1,"")</f>
        <v>6.7700094906675101</v>
      </c>
      <c r="CZ117" s="165">
        <f>IFERROR(VLOOKUP($B117,RD[[#All],[Date]:[IS20_Inv2_M2]],CZ$2,0)/CZ$1,"")</f>
        <v>0</v>
      </c>
      <c r="DA117" s="165">
        <f>IFERROR(AVERAGEIF(Inv_SY_B[[#This Row],[IS1_Inv1_M1]:[IS8_Inv4_M2]],"&gt;="&amp;0.1,Inv_SY_B[[#This Row],[IS1_Inv1_M1]:[IS8_Inv4_M2]]),"")</f>
        <v>4.1293304835468998</v>
      </c>
      <c r="DB117" s="165">
        <f>IFERROR(AVERAGEIF(Inv_SY_B[[#This Row],[IS18_Inv1_M1]:[IS19_Inv2_M3]],"&gt;="&amp;0.1,Inv_SY_B[[#This Row],[IS18_Inv1_M1]:[IS19_Inv2_M3]]),"")</f>
        <v>4.575579486725041</v>
      </c>
      <c r="DC117" s="165">
        <f>IFERROR(AVERAGEIF(Inv_SY_B[[#This Row],[IS9_Inv1_M1]:[IS20_Inv2_M2]],"&gt;="&amp;0.1,Inv_SY_B[[#This Row],[IS9_Inv1_M1]:[IS20_Inv2_M2]]),"")</f>
        <v>4.0833442234290915</v>
      </c>
    </row>
    <row r="118" spans="2:107">
      <c r="B118" s="167">
        <f t="shared" si="67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4.0752351097178678</v>
      </c>
      <c r="J118" s="165">
        <f>IFERROR(VLOOKUP($B118,RD[[#All],[Date]:[IS20_Inv2_M2]],J$2,0)/J$1,"")</f>
        <v>3.8820387785905028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0</v>
      </c>
      <c r="CJ118" s="165">
        <f>IFERROR(VLOOKUP($B118,RD[[#All],[Date]:[IS20_Inv2_M2]],CJ$2,0)/CJ$1,"")</f>
        <v>0</v>
      </c>
      <c r="CK118" s="165">
        <f>IFERROR(VLOOKUP($B118,RD[[#All],[Date]:[IS20_Inv2_M2]],CK$2,0)/CK$1,"")</f>
        <v>0</v>
      </c>
      <c r="CL118" s="165">
        <f>IFERROR(VLOOKUP($B118,RD[[#All],[Date]:[IS20_Inv2_M2]],CL$2,0)/CL$1,"")</f>
        <v>0</v>
      </c>
      <c r="CM118" s="165">
        <f>IFERROR(VLOOKUP($B118,RD[[#All],[Date]:[IS20_Inv2_M2]],CM$2,0)/CM$1,"")</f>
        <v>3.8790061567663594</v>
      </c>
      <c r="CN118" s="165">
        <f>IFERROR(VLOOKUP($B118,RD[[#All],[Date]:[IS20_Inv2_M2]],CN$2,0)/CN$1,"")</f>
        <v>3.5840772833542953</v>
      </c>
      <c r="CO118" s="165">
        <f>IFERROR(VLOOKUP($B118,RD[[#All],[Date]:[IS20_Inv2_M2]],CO$2,0)/CO$1,"")</f>
        <v>3.4693662343140357</v>
      </c>
      <c r="CP118" s="165">
        <f>IFERROR(VLOOKUP($B118,RD[[#All],[Date]:[IS20_Inv2_M2]],CP$2,0)/CP$1,"")</f>
        <v>3.1183621819496543</v>
      </c>
      <c r="CQ118" s="165">
        <f>IFERROR(VLOOKUP($B118,RD[[#All],[Date]:[IS20_Inv2_M2]],CQ$2,0)/CQ$1,"")</f>
        <v>3.5906358747231888</v>
      </c>
      <c r="CR118" s="165">
        <f>IFERROR(VLOOKUP($B118,RD[[#All],[Date]:[IS20_Inv2_M2]],CR$2,0)/CR$1,"")</f>
        <v>2.3821575450806707</v>
      </c>
      <c r="CS118" s="165">
        <f>IFERROR(VLOOKUP($B118,RD[[#All],[Date]:[IS20_Inv2_M2]],CS$2,0)/CS$1,"")</f>
        <v>3.0686491616577034</v>
      </c>
      <c r="CT118" s="165">
        <f>IFERROR(VLOOKUP($B118,RD[[#All],[Date]:[IS20_Inv2_M2]],CT$2,0)/CT$1,"")</f>
        <v>3.3043340714963616</v>
      </c>
      <c r="CU118" s="165">
        <f>IFERROR(VLOOKUP($B118,RD[[#All],[Date]:[IS20_Inv2_M2]],CU$2,0)/CU$1,"")</f>
        <v>5.5131551196878625</v>
      </c>
      <c r="CV118" s="165">
        <f>IFERROR(VLOOKUP($B118,RD[[#All],[Date]:[IS20_Inv2_M2]],CV$2,0)/CV$1,"")</f>
        <v>8.8463566381946652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5.7110091743119265</v>
      </c>
      <c r="CY118" s="165">
        <f>IFERROR(VLOOKUP($B118,RD[[#All],[Date]:[IS20_Inv2_M2]],CY$2,0)/CY$1,"")</f>
        <v>6.1356759869888631</v>
      </c>
      <c r="CZ118" s="165">
        <f>IFERROR(VLOOKUP($B118,RD[[#All],[Date]:[IS20_Inv2_M2]],CZ$2,0)/CZ$1,"")</f>
        <v>0</v>
      </c>
      <c r="DA118" s="165">
        <f>IFERROR(AVERAGEIF(Inv_SY_B[[#This Row],[IS1_Inv1_M1]:[IS8_Inv4_M2]],"&gt;="&amp;0.1,Inv_SY_B[[#This Row],[IS1_Inv1_M1]:[IS8_Inv4_M2]]),"")</f>
        <v>4.0270100925145842</v>
      </c>
      <c r="DB118" s="165">
        <f>IFERROR(AVERAGEIF(Inv_SY_B[[#This Row],[IS18_Inv1_M1]:[IS19_Inv2_M3]],"&gt;="&amp;0.1,Inv_SY_B[[#This Row],[IS18_Inv1_M1]:[IS19_Inv2_M3]]),"")</f>
        <v>4.3835654523771321</v>
      </c>
      <c r="DC118" s="165">
        <f>IFERROR(AVERAGEIF(Inv_SY_B[[#This Row],[IS9_Inv1_M1]:[IS20_Inv2_M2]],"&gt;="&amp;0.1,Inv_SY_B[[#This Row],[IS9_Inv1_M1]:[IS20_Inv2_M2]]),"")</f>
        <v>3.9240688395169903</v>
      </c>
    </row>
    <row r="119" spans="2:107">
      <c r="B119" s="167">
        <f t="shared" si="67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3.6316139450935689</v>
      </c>
      <c r="J119" s="165">
        <f>IFERROR(VLOOKUP($B119,RD[[#All],[Date]:[IS20_Inv2_M2]],J$2,0)/J$1,"")</f>
        <v>3.4910019737605946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4.3066894584470924E-2</v>
      </c>
      <c r="CJ119" s="165">
        <f>IFERROR(VLOOKUP($B119,RD[[#All],[Date]:[IS20_Inv2_M2]],CJ$2,0)/CJ$1,"")</f>
        <v>0.16156257535567881</v>
      </c>
      <c r="CK119" s="165">
        <f>IFERROR(VLOOKUP($B119,RD[[#All],[Date]:[IS20_Inv2_M2]],CK$2,0)/CK$1,"")</f>
        <v>0.12091356918943126</v>
      </c>
      <c r="CL119" s="165">
        <f>IFERROR(VLOOKUP($B119,RD[[#All],[Date]:[IS20_Inv2_M2]],CL$2,0)/CL$1,"")</f>
        <v>1.469435736677116E-2</v>
      </c>
      <c r="CM119" s="165">
        <f>IFERROR(VLOOKUP($B119,RD[[#All],[Date]:[IS20_Inv2_M2]],CM$2,0)/CM$1,"")</f>
        <v>3.7711207910511928</v>
      </c>
      <c r="CN119" s="165">
        <f>IFERROR(VLOOKUP($B119,RD[[#All],[Date]:[IS20_Inv2_M2]],CN$2,0)/CN$1,"")</f>
        <v>3.5578429178787201</v>
      </c>
      <c r="CO119" s="165">
        <f>IFERROR(VLOOKUP($B119,RD[[#All],[Date]:[IS20_Inv2_M2]],CO$2,0)/CO$1,"")</f>
        <v>3.4515205347220532</v>
      </c>
      <c r="CP119" s="165">
        <f>IFERROR(VLOOKUP($B119,RD[[#All],[Date]:[IS20_Inv2_M2]],CP$2,0)/CP$1,"")</f>
        <v>3.1060366397285097</v>
      </c>
      <c r="CQ119" s="165">
        <f>IFERROR(VLOOKUP($B119,RD[[#All],[Date]:[IS20_Inv2_M2]],CQ$2,0)/CQ$1,"")</f>
        <v>3.5811452072129071</v>
      </c>
      <c r="CR119" s="165">
        <f>IFERROR(VLOOKUP($B119,RD[[#All],[Date]:[IS20_Inv2_M2]],CR$2,0)/CR$1,"")</f>
        <v>2.4731097753875355</v>
      </c>
      <c r="CS119" s="165">
        <f>IFERROR(VLOOKUP($B119,RD[[#All],[Date]:[IS20_Inv2_M2]],CS$2,0)/CS$1,"")</f>
        <v>3.0884213856374569</v>
      </c>
      <c r="CT119" s="165">
        <f>IFERROR(VLOOKUP($B119,RD[[#All],[Date]:[IS20_Inv2_M2]],CT$2,0)/CT$1,"")</f>
        <v>3.3241062954761151</v>
      </c>
      <c r="CU119" s="165">
        <f>IFERROR(VLOOKUP($B119,RD[[#All],[Date]:[IS20_Inv2_M2]],CU$2,0)/CU$1,"")</f>
        <v>5.4142939997890966</v>
      </c>
      <c r="CV119" s="165">
        <f>IFERROR(VLOOKUP($B119,RD[[#All],[Date]:[IS20_Inv2_M2]],CV$2,0)/CV$1,"")</f>
        <v>9.0836233259517041</v>
      </c>
      <c r="CW119" s="165">
        <f>IFERROR(VLOOKUP($B119,RD[[#All],[Date]:[IS20_Inv2_M2]],CW$2,0)/CW$1,"")</f>
        <v>0</v>
      </c>
      <c r="CX119" s="165">
        <f>IFERROR(VLOOKUP($B119,RD[[#All],[Date]:[IS20_Inv2_M2]],CX$2,0)/CX$1,"")</f>
        <v>5.7521354001898128</v>
      </c>
      <c r="CY119" s="165">
        <f>IFERROR(VLOOKUP($B119,RD[[#All],[Date]:[IS20_Inv2_M2]],CY$2,0)/CY$1,"")</f>
        <v>6.1462211731113978</v>
      </c>
      <c r="CZ119" s="165">
        <f>IFERROR(VLOOKUP($B119,RD[[#All],[Date]:[IS20_Inv2_M2]],CZ$2,0)/CZ$1,"")</f>
        <v>0</v>
      </c>
      <c r="DA119" s="165">
        <f>IFERROR(AVERAGEIF(Inv_SY_B[[#This Row],[IS1_Inv1_M1]:[IS8_Inv4_M2]],"&gt;="&amp;0.1,Inv_SY_B[[#This Row],[IS1_Inv1_M1]:[IS8_Inv4_M2]]),"")</f>
        <v>3.6097729728468102</v>
      </c>
      <c r="DB119" s="165">
        <f>IFERROR(AVERAGEIF(Inv_SY_B[[#This Row],[IS18_Inv1_M1]:[IS19_Inv2_M3]],"&gt;="&amp;0.1,Inv_SY_B[[#This Row],[IS18_Inv1_M1]:[IS19_Inv2_M3]]),"")</f>
        <v>4.3957981205113752</v>
      </c>
      <c r="DC119" s="165">
        <f>IFERROR(AVERAGEIF(Inv_SY_B[[#This Row],[IS9_Inv1_M1]:[IS20_Inv2_M2]],"&gt;="&amp;0.1,Inv_SY_B[[#This Row],[IS9_Inv1_M1]:[IS20_Inv2_M2]]),"")</f>
        <v>3.4530696114258763</v>
      </c>
    </row>
    <row r="120" spans="2:107">
      <c r="B120" s="167">
        <f t="shared" si="67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4.5644533105348151</v>
      </c>
      <c r="J120" s="165">
        <f>IFERROR(VLOOKUP($B120,RD[[#All],[Date]:[IS20_Inv2_M2]],J$2,0)/J$1,"")</f>
        <v>4.314408452339487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0.13239082409300321</v>
      </c>
      <c r="CJ120" s="165">
        <f>IFERROR(VLOOKUP($B120,RD[[#All],[Date]:[IS20_Inv2_M2]],CJ$2,0)/CJ$1,"")</f>
        <v>0.53532674222329402</v>
      </c>
      <c r="CK120" s="165">
        <f>IFERROR(VLOOKUP($B120,RD[[#All],[Date]:[IS20_Inv2_M2]],CK$2,0)/CK$1,"")</f>
        <v>0.59262576503955822</v>
      </c>
      <c r="CL120" s="165">
        <f>IFERROR(VLOOKUP($B120,RD[[#All],[Date]:[IS20_Inv2_M2]],CL$2,0)/CL$1,"")</f>
        <v>0.12784090909090909</v>
      </c>
      <c r="CM120" s="165">
        <f>IFERROR(VLOOKUP($B120,RD[[#All],[Date]:[IS20_Inv2_M2]],CM$2,0)/CM$1,"")</f>
        <v>4.4971162971795682</v>
      </c>
      <c r="CN120" s="165">
        <f>IFERROR(VLOOKUP($B120,RD[[#All],[Date]:[IS20_Inv2_M2]],CN$2,0)/CN$1,"")</f>
        <v>4.2545968009506101</v>
      </c>
      <c r="CO120" s="165">
        <f>IFERROR(VLOOKUP($B120,RD[[#All],[Date]:[IS20_Inv2_M2]],CO$2,0)/CO$1,"")</f>
        <v>4.1231677739112094</v>
      </c>
      <c r="CP120" s="165">
        <f>IFERROR(VLOOKUP($B120,RD[[#All],[Date]:[IS20_Inv2_M2]],CP$2,0)/CP$1,"")</f>
        <v>3.7206703451562677</v>
      </c>
      <c r="CQ120" s="165">
        <f>IFERROR(VLOOKUP($B120,RD[[#All],[Date]:[IS20_Inv2_M2]],CQ$2,0)/CQ$1,"")</f>
        <v>4.2723821575450804</v>
      </c>
      <c r="CR120" s="165">
        <f>IFERROR(VLOOKUP($B120,RD[[#All],[Date]:[IS20_Inv2_M2]],CR$2,0)/CR$1,"")</f>
        <v>2.957924707371085</v>
      </c>
      <c r="CS120" s="165">
        <f>IFERROR(VLOOKUP($B120,RD[[#All],[Date]:[IS20_Inv2_M2]],CS$2,0)/CS$1,"")</f>
        <v>3.6167352103764636</v>
      </c>
      <c r="CT120" s="165">
        <f>IFERROR(VLOOKUP($B120,RD[[#All],[Date]:[IS20_Inv2_M2]],CT$2,0)/CT$1,"")</f>
        <v>4.0580512496045555</v>
      </c>
      <c r="CU120" s="165">
        <f>IFERROR(VLOOKUP($B120,RD[[#All],[Date]:[IS20_Inv2_M2]],CU$2,0)/CU$1,"")</f>
        <v>6.5432879890330069</v>
      </c>
      <c r="CV120" s="165">
        <f>IFERROR(VLOOKUP($B120,RD[[#All],[Date]:[IS20_Inv2_M2]],CV$2,0)/CV$1,"")</f>
        <v>10.72761784245492</v>
      </c>
      <c r="CW120" s="165">
        <f>IFERROR(VLOOKUP($B120,RD[[#All],[Date]:[IS20_Inv2_M2]],CW$2,0)/CW$1,"")</f>
        <v>0</v>
      </c>
      <c r="CX120" s="165">
        <f>IFERROR(VLOOKUP($B120,RD[[#All],[Date]:[IS20_Inv2_M2]],CX$2,0)/CX$1,"")</f>
        <v>6.8585890540968046</v>
      </c>
      <c r="CY120" s="165">
        <f>IFERROR(VLOOKUP($B120,RD[[#All],[Date]:[IS20_Inv2_M2]],CY$2,0)/CY$1,"")</f>
        <v>7.3224150098556935</v>
      </c>
      <c r="CZ120" s="165">
        <f>IFERROR(VLOOKUP($B120,RD[[#All],[Date]:[IS20_Inv2_M2]],CZ$2,0)/CZ$1,"")</f>
        <v>0</v>
      </c>
      <c r="DA120" s="165">
        <f>IFERROR(AVERAGEIF(Inv_SY_B[[#This Row],[IS1_Inv1_M1]:[IS8_Inv4_M2]],"&gt;="&amp;0.1,Inv_SY_B[[#This Row],[IS1_Inv1_M1]:[IS8_Inv4_M2]]),"")</f>
        <v>4.5019811208829141</v>
      </c>
      <c r="DB120" s="165">
        <f>IFERROR(AVERAGEIF(Inv_SY_B[[#This Row],[IS18_Inv1_M1]:[IS19_Inv2_M3]],"&gt;="&amp;0.1,Inv_SY_B[[#This Row],[IS18_Inv1_M1]:[IS19_Inv2_M3]]),"")</f>
        <v>5.2460462031279391</v>
      </c>
      <c r="DC120" s="165">
        <f>IFERROR(AVERAGEIF(Inv_SY_B[[#This Row],[IS9_Inv1_M1]:[IS20_Inv2_M2]],"&gt;="&amp;0.1,Inv_SY_B[[#This Row],[IS9_Inv1_M1]:[IS20_Inv2_M2]]),"")</f>
        <v>4.0342608770543817</v>
      </c>
    </row>
    <row r="121" spans="2:107">
      <c r="B121" s="167">
        <f t="shared" si="67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5.3927994680345774</v>
      </c>
      <c r="J121" s="165">
        <f>IFERROR(VLOOKUP($B121,RD[[#All],[Date]:[IS20_Inv2_M2]],J$2,0)/J$1,"")</f>
        <v>5.1443167305236273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0.23979221552588134</v>
      </c>
      <c r="CJ121" s="165">
        <f>IFERROR(VLOOKUP($B121,RD[[#All],[Date]:[IS20_Inv2_M2]],CJ$2,0)/CJ$1,"")</f>
        <v>0.91873643597781529</v>
      </c>
      <c r="CK121" s="165">
        <f>IFERROR(VLOOKUP($B121,RD[[#All],[Date]:[IS20_Inv2_M2]],CK$2,0)/CK$1,"")</f>
        <v>1.1598746081504703</v>
      </c>
      <c r="CL121" s="165">
        <f>IFERROR(VLOOKUP($B121,RD[[#All],[Date]:[IS20_Inv2_M2]],CL$2,0)/CL$1,"")</f>
        <v>0.29878526645768028</v>
      </c>
      <c r="CM121" s="165">
        <f>IFERROR(VLOOKUP($B121,RD[[#All],[Date]:[IS20_Inv2_M2]],CM$2,0)/CM$1,"")</f>
        <v>4.8321287486108746</v>
      </c>
      <c r="CN121" s="165">
        <f>IFERROR(VLOOKUP($B121,RD[[#All],[Date]:[IS20_Inv2_M2]],CN$2,0)/CN$1,"")</f>
        <v>4.192097283199975</v>
      </c>
      <c r="CO121" s="165">
        <f>IFERROR(VLOOKUP($B121,RD[[#All],[Date]:[IS20_Inv2_M2]],CO$2,0)/CO$1,"")</f>
        <v>4.7850809951411026</v>
      </c>
      <c r="CP121" s="165">
        <f>IFERROR(VLOOKUP($B121,RD[[#All],[Date]:[IS20_Inv2_M2]],CP$2,0)/CP$1,"")</f>
        <v>3.8940496390670392</v>
      </c>
      <c r="CQ121" s="165">
        <f>IFERROR(VLOOKUP($B121,RD[[#All],[Date]:[IS20_Inv2_M2]],CQ$2,0)/CQ$1,"")</f>
        <v>4.6591268585890537</v>
      </c>
      <c r="CR121" s="165">
        <f>IFERROR(VLOOKUP($B121,RD[[#All],[Date]:[IS20_Inv2_M2]],CR$2,0)/CR$1,"")</f>
        <v>4.3332806074027204</v>
      </c>
      <c r="CS121" s="165">
        <f>IFERROR(VLOOKUP($B121,RD[[#All],[Date]:[IS20_Inv2_M2]],CS$2,0)/CS$1,"")</f>
        <v>4.2968997152799755</v>
      </c>
      <c r="CT121" s="165">
        <f>IFERROR(VLOOKUP($B121,RD[[#All],[Date]:[IS20_Inv2_M2]],CT$2,0)/CT$1,"")</f>
        <v>4.5539386270167661</v>
      </c>
      <c r="CU121" s="165">
        <f>IFERROR(VLOOKUP($B121,RD[[#All],[Date]:[IS20_Inv2_M2]],CU$2,0)/CU$1,"")</f>
        <v>6.9940946957713805</v>
      </c>
      <c r="CV121" s="165">
        <f>IFERROR(VLOOKUP($B121,RD[[#All],[Date]:[IS20_Inv2_M2]],CV$2,0)/CV$1,"")</f>
        <v>11.668248444585048</v>
      </c>
      <c r="CW121" s="165">
        <f>IFERROR(VLOOKUP($B121,RD[[#All],[Date]:[IS20_Inv2_M2]],CW$2,0)/CW$1,"")</f>
        <v>0</v>
      </c>
      <c r="CX121" s="165">
        <f>IFERROR(VLOOKUP($B121,RD[[#All],[Date]:[IS20_Inv2_M2]],CX$2,0)/CX$1,"")</f>
        <v>7.5086997785510912</v>
      </c>
      <c r="CY121" s="165">
        <f>IFERROR(VLOOKUP($B121,RD[[#All],[Date]:[IS20_Inv2_M2]],CY$2,0)/CY$1,"")</f>
        <v>7.942147486595446</v>
      </c>
      <c r="CZ121" s="165">
        <f>IFERROR(VLOOKUP($B121,RD[[#All],[Date]:[IS20_Inv2_M2]],CZ$2,0)/CZ$1,"")</f>
        <v>0</v>
      </c>
      <c r="DA121" s="165">
        <f>IFERROR(AVERAGEIF(Inv_SY_B[[#This Row],[IS1_Inv1_M1]:[IS8_Inv4_M2]],"&gt;="&amp;0.1,Inv_SY_B[[#This Row],[IS1_Inv1_M1]:[IS8_Inv4_M2]]),"")</f>
        <v>5.2690546767287518</v>
      </c>
      <c r="DB121" s="165">
        <f>IFERROR(AVERAGEIF(Inv_SY_B[[#This Row],[IS18_Inv1_M1]:[IS19_Inv2_M3]],"&gt;="&amp;0.1,Inv_SY_B[[#This Row],[IS18_Inv1_M1]:[IS19_Inv2_M3]]),"")</f>
        <v>5.8049827399842053</v>
      </c>
      <c r="DC121" s="165">
        <f>IFERROR(AVERAGEIF(Inv_SY_B[[#This Row],[IS9_Inv1_M1]:[IS20_Inv2_M2]],"&gt;="&amp;0.1,Inv_SY_B[[#This Row],[IS9_Inv1_M1]:[IS20_Inv2_M2]]),"")</f>
        <v>4.6184706991120761</v>
      </c>
    </row>
    <row r="122" spans="2:107">
      <c r="B122" s="167">
        <f t="shared" si="67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4.5696779709318891</v>
      </c>
      <c r="J122" s="165">
        <f>IFERROR(VLOOKUP($B122,RD[[#All],[Date]:[IS20_Inv2_M2]],J$2,0)/J$1,"")</f>
        <v>4.4620921862301168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0.24245066580887337</v>
      </c>
      <c r="CJ122" s="165">
        <f>IFERROR(VLOOKUP($B122,RD[[#All],[Date]:[IS20_Inv2_M2]],CJ$2,0)/CJ$1,"")</f>
        <v>0.9223535085604051</v>
      </c>
      <c r="CK122" s="165">
        <f>IFERROR(VLOOKUP($B122,RD[[#All],[Date]:[IS20_Inv2_M2]],CK$2,0)/CK$1,"")</f>
        <v>1.1777877295118675</v>
      </c>
      <c r="CL122" s="165">
        <f>IFERROR(VLOOKUP($B122,RD[[#All],[Date]:[IS20_Inv2_M2]],CL$2,0)/CL$1,"")</f>
        <v>0.29633620689655171</v>
      </c>
      <c r="CM122" s="165">
        <f>IFERROR(VLOOKUP($B122,RD[[#All],[Date]:[IS20_Inv2_M2]],CM$2,0)/CM$1,"")</f>
        <v>4.9935512131019886</v>
      </c>
      <c r="CN122" s="165">
        <f>IFERROR(VLOOKUP($B122,RD[[#All],[Date]:[IS20_Inv2_M2]],CN$2,0)/CN$1,"")</f>
        <v>4.7360745673258693</v>
      </c>
      <c r="CO122" s="165">
        <f>IFERROR(VLOOKUP($B122,RD[[#All],[Date]:[IS20_Inv2_M2]],CO$2,0)/CO$1,"")</f>
        <v>4.9327136008565935</v>
      </c>
      <c r="CP122" s="165">
        <f>IFERROR(VLOOKUP($B122,RD[[#All],[Date]:[IS20_Inv2_M2]],CP$2,0)/CP$1,"")</f>
        <v>4.5785280837479512</v>
      </c>
      <c r="CQ122" s="165">
        <f>IFERROR(VLOOKUP($B122,RD[[#All],[Date]:[IS20_Inv2_M2]],CQ$2,0)/CQ$1,"")</f>
        <v>4.9098386586523253</v>
      </c>
      <c r="CR122" s="165">
        <f>IFERROR(VLOOKUP($B122,RD[[#All],[Date]:[IS20_Inv2_M2]],CR$2,0)/CR$1,"")</f>
        <v>4.9873457766529574</v>
      </c>
      <c r="CS122" s="165">
        <f>IFERROR(VLOOKUP($B122,RD[[#All],[Date]:[IS20_Inv2_M2]],CS$2,0)/CS$1,"")</f>
        <v>4.8339133185700733</v>
      </c>
      <c r="CT122" s="165">
        <f>IFERROR(VLOOKUP($B122,RD[[#All],[Date]:[IS20_Inv2_M2]],CT$2,0)/CT$1,"")</f>
        <v>4.6907624169566589</v>
      </c>
      <c r="CU122" s="165">
        <f>IFERROR(VLOOKUP($B122,RD[[#All],[Date]:[IS20_Inv2_M2]],CU$2,0)/CU$1,"")</f>
        <v>6.8003269007697984</v>
      </c>
      <c r="CV122" s="165">
        <f>IFERROR(VLOOKUP($B122,RD[[#All],[Date]:[IS20_Inv2_M2]],CV$2,0)/CV$1,"")</f>
        <v>11.169461140989139</v>
      </c>
      <c r="CW122" s="165">
        <f>IFERROR(VLOOKUP($B122,RD[[#All],[Date]:[IS20_Inv2_M2]],CW$2,0)/CW$1,"")</f>
        <v>0</v>
      </c>
      <c r="CX122" s="165">
        <f>IFERROR(VLOOKUP($B122,RD[[#All],[Date]:[IS20_Inv2_M2]],CX$2,0)/CX$1,"")</f>
        <v>7.2959506485289456</v>
      </c>
      <c r="CY122" s="165">
        <f>IFERROR(VLOOKUP($B122,RD[[#All],[Date]:[IS20_Inv2_M2]],CY$2,0)/CY$1,"")</f>
        <v>7.733677268634561</v>
      </c>
      <c r="CZ122" s="165">
        <f>IFERROR(VLOOKUP($B122,RD[[#All],[Date]:[IS20_Inv2_M2]],CZ$2,0)/CZ$1,"")</f>
        <v>0</v>
      </c>
      <c r="DA122" s="165">
        <f>IFERROR(AVERAGEIF(Inv_SY_B[[#This Row],[IS1_Inv1_M1]:[IS8_Inv4_M2]],"&gt;="&amp;0.1,Inv_SY_B[[#This Row],[IS1_Inv1_M1]:[IS8_Inv4_M2]]),"")</f>
        <v>4.5424993511623484</v>
      </c>
      <c r="DB122" s="165">
        <f>IFERROR(AVERAGEIF(Inv_SY_B[[#This Row],[IS18_Inv1_M1]:[IS19_Inv2_M3]],"&gt;="&amp;0.1,Inv_SY_B[[#This Row],[IS18_Inv1_M1]:[IS19_Inv2_M3]]),"")</f>
        <v>5.9718452995655724</v>
      </c>
      <c r="DC122" s="165">
        <f>IFERROR(AVERAGEIF(Inv_SY_B[[#This Row],[IS9_Inv1_M1]:[IS20_Inv2_M2]],"&gt;="&amp;0.1,Inv_SY_B[[#This Row],[IS9_Inv1_M1]:[IS20_Inv2_M2]]),"")</f>
        <v>4.3512522375999083</v>
      </c>
    </row>
    <row r="123" spans="2:107">
      <c r="B123" s="167">
        <f t="shared" si="67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5.6511826731262467</v>
      </c>
      <c r="J123" s="165">
        <f>IFERROR(VLOOKUP($B123,RD[[#All],[Date]:[IS20_Inv2_M2]],J$2,0)/J$1,"")</f>
        <v>5.3909207012655287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9.6235900244311584E-2</v>
      </c>
      <c r="CJ123" s="165">
        <f>IFERROR(VLOOKUP($B123,RD[[#All],[Date]:[IS20_Inv2_M2]],CJ$2,0)/CJ$1,"")</f>
        <v>1.2671810947673017</v>
      </c>
      <c r="CK123" s="165">
        <f>IFERROR(VLOOKUP($B123,RD[[#All],[Date]:[IS20_Inv2_M2]],CK$2,0)/CK$1,"")</f>
        <v>1.8540080609046128</v>
      </c>
      <c r="CL123" s="165">
        <f>IFERROR(VLOOKUP($B123,RD[[#All],[Date]:[IS20_Inv2_M2]],CL$2,0)/CL$1,"")</f>
        <v>0.33797021943573669</v>
      </c>
      <c r="CM123" s="165">
        <f>IFERROR(VLOOKUP($B123,RD[[#All],[Date]:[IS20_Inv2_M2]],CM$2,0)/CM$1,"")</f>
        <v>5.7868736767819335</v>
      </c>
      <c r="CN123" s="165">
        <f>IFERROR(VLOOKUP($B123,RD[[#All],[Date]:[IS20_Inv2_M2]],CN$2,0)/CN$1,"")</f>
        <v>5.7877639833025984</v>
      </c>
      <c r="CO123" s="165">
        <f>IFERROR(VLOOKUP($B123,RD[[#All],[Date]:[IS20_Inv2_M2]],CO$2,0)/CO$1,"")</f>
        <v>5.7674056408634078</v>
      </c>
      <c r="CP123" s="165">
        <f>IFERROR(VLOOKUP($B123,RD[[#All],[Date]:[IS20_Inv2_M2]],CP$2,0)/CP$1,"")</f>
        <v>5.5588195417363409</v>
      </c>
      <c r="CQ123" s="165">
        <f>IFERROR(VLOOKUP($B123,RD[[#All],[Date]:[IS20_Inv2_M2]],CQ$2,0)/CQ$1,"")</f>
        <v>5.623220499841822</v>
      </c>
      <c r="CR123" s="165">
        <f>IFERROR(VLOOKUP($B123,RD[[#All],[Date]:[IS20_Inv2_M2]],CR$2,0)/CR$1,"")</f>
        <v>5.7173362859854473</v>
      </c>
      <c r="CS123" s="165">
        <f>IFERROR(VLOOKUP($B123,RD[[#All],[Date]:[IS20_Inv2_M2]],CS$2,0)/CS$1,"")</f>
        <v>5.5575767162290424</v>
      </c>
      <c r="CT123" s="165">
        <f>IFERROR(VLOOKUP($B123,RD[[#All],[Date]:[IS20_Inv2_M2]],CT$2,0)/CT$1,"")</f>
        <v>5.4096804808604864</v>
      </c>
      <c r="CU123" s="165">
        <f>IFERROR(VLOOKUP($B123,RD[[#All],[Date]:[IS20_Inv2_M2]],CU$2,0)/CU$1,"")</f>
        <v>7.9734788569018242</v>
      </c>
      <c r="CV123" s="165">
        <f>IFERROR(VLOOKUP($B123,RD[[#All],[Date]:[IS20_Inv2_M2]],CV$2,0)/CV$1,"")</f>
        <v>13.005378044922493</v>
      </c>
      <c r="CW123" s="165">
        <f>IFERROR(VLOOKUP($B123,RD[[#All],[Date]:[IS20_Inv2_M2]],CW$2,0)/CW$1,"")</f>
        <v>0</v>
      </c>
      <c r="CX123" s="165">
        <f>IFERROR(VLOOKUP($B123,RD[[#All],[Date]:[IS20_Inv2_M2]],CX$2,0)/CX$1,"")</f>
        <v>8.4601391964568169</v>
      </c>
      <c r="CY123" s="165">
        <f>IFERROR(VLOOKUP($B123,RD[[#All],[Date]:[IS20_Inv2_M2]],CY$2,0)/CY$1,"")</f>
        <v>9.045336188645269</v>
      </c>
      <c r="CZ123" s="165">
        <f>IFERROR(VLOOKUP($B123,RD[[#All],[Date]:[IS20_Inv2_M2]],CZ$2,0)/CZ$1,"")</f>
        <v>0</v>
      </c>
      <c r="DA123" s="165">
        <f>IFERROR(AVERAGEIF(Inv_SY_B[[#This Row],[IS1_Inv1_M1]:[IS8_Inv4_M2]],"&gt;="&amp;0.1,Inv_SY_B[[#This Row],[IS1_Inv1_M1]:[IS8_Inv4_M2]]),"")</f>
        <v>5.6021658362245939</v>
      </c>
      <c r="DB123" s="165">
        <f>IFERROR(AVERAGEIF(Inv_SY_B[[#This Row],[IS18_Inv1_M1]:[IS19_Inv2_M3]],"&gt;="&amp;0.1,Inv_SY_B[[#This Row],[IS18_Inv1_M1]:[IS19_Inv2_M3]]),"")</f>
        <v>6.9744174260439573</v>
      </c>
      <c r="DC123" s="165">
        <f>IFERROR(AVERAGEIF(Inv_SY_B[[#This Row],[IS9_Inv1_M1]:[IS20_Inv2_M2]],"&gt;="&amp;0.1,Inv_SY_B[[#This Row],[IS9_Inv1_M1]:[IS20_Inv2_M2]]),"")</f>
        <v>5.0711548267448538</v>
      </c>
    </row>
    <row r="124" spans="2:107">
      <c r="B124" s="167">
        <f t="shared" si="67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4.3915645483043599</v>
      </c>
      <c r="J124" s="165">
        <f>IFERROR(VLOOKUP($B124,RD[[#All],[Date]:[IS20_Inv2_M2]],J$2,0)/J$1,"")</f>
        <v>4.1504702194357366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0.21373940275255943</v>
      </c>
      <c r="CJ124" s="165">
        <f>IFERROR(VLOOKUP($B124,RD[[#All],[Date]:[IS20_Inv2_M2]],CJ$2,0)/CJ$1,"")</f>
        <v>0.98504943332529538</v>
      </c>
      <c r="CK124" s="165">
        <f>IFERROR(VLOOKUP($B124,RD[[#All],[Date]:[IS20_Inv2_M2]],CK$2,0)/CK$1,"")</f>
        <v>1.4539483505000748</v>
      </c>
      <c r="CL124" s="165">
        <f>IFERROR(VLOOKUP($B124,RD[[#All],[Date]:[IS20_Inv2_M2]],CL$2,0)/CL$1,"")</f>
        <v>0.26449843260188088</v>
      </c>
      <c r="CM124" s="165">
        <f>IFERROR(VLOOKUP($B124,RD[[#All],[Date]:[IS20_Inv2_M2]],CM$2,0)/CM$1,"")</f>
        <v>4.254577016361262</v>
      </c>
      <c r="CN124" s="165">
        <f>IFERROR(VLOOKUP($B124,RD[[#All],[Date]:[IS20_Inv2_M2]],CN$2,0)/CN$1,"")</f>
        <v>4.3008927400251542</v>
      </c>
      <c r="CO124" s="165">
        <f>IFERROR(VLOOKUP($B124,RD[[#All],[Date]:[IS20_Inv2_M2]],CO$2,0)/CO$1,"")</f>
        <v>4.339749673504814</v>
      </c>
      <c r="CP124" s="165">
        <f>IFERROR(VLOOKUP($B124,RD[[#All],[Date]:[IS20_Inv2_M2]],CP$2,0)/CP$1,"")</f>
        <v>4.154529431340567</v>
      </c>
      <c r="CQ124" s="165">
        <f>IFERROR(VLOOKUP($B124,RD[[#All],[Date]:[IS20_Inv2_M2]],CQ$2,0)/CQ$1,"")</f>
        <v>4.1387219234419481</v>
      </c>
      <c r="CR124" s="165">
        <f>IFERROR(VLOOKUP($B124,RD[[#All],[Date]:[IS20_Inv2_M2]],CR$2,0)/CR$1,"")</f>
        <v>4.2273014868712426</v>
      </c>
      <c r="CS124" s="165">
        <f>IFERROR(VLOOKUP($B124,RD[[#All],[Date]:[IS20_Inv2_M2]],CS$2,0)/CS$1,"")</f>
        <v>4.0809870294210695</v>
      </c>
      <c r="CT124" s="165">
        <f>IFERROR(VLOOKUP($B124,RD[[#All],[Date]:[IS20_Inv2_M2]],CT$2,0)/CT$1,"")</f>
        <v>3.9694716861752606</v>
      </c>
      <c r="CU124" s="165">
        <f>IFERROR(VLOOKUP($B124,RD[[#All],[Date]:[IS20_Inv2_M2]],CU$2,0)/CU$1,"")</f>
        <v>6.0654592428556366</v>
      </c>
      <c r="CV124" s="165">
        <f>IFERROR(VLOOKUP($B124,RD[[#All],[Date]:[IS20_Inv2_M2]],CV$2,0)/CV$1,"")</f>
        <v>9.6488453021195824</v>
      </c>
      <c r="CW124" s="165">
        <f>IFERROR(VLOOKUP($B124,RD[[#All],[Date]:[IS20_Inv2_M2]],CW$2,0)/CW$1,"")</f>
        <v>0</v>
      </c>
      <c r="CX124" s="165">
        <f>IFERROR(VLOOKUP($B124,RD[[#All],[Date]:[IS20_Inv2_M2]],CX$2,0)/CX$1,"")</f>
        <v>6.1926605504587151</v>
      </c>
      <c r="CY124" s="165">
        <f>IFERROR(VLOOKUP($B124,RD[[#All],[Date]:[IS20_Inv2_M2]],CY$2,0)/CY$1,"")</f>
        <v>6.7837993494431332</v>
      </c>
      <c r="CZ124" s="165">
        <f>IFERROR(VLOOKUP($B124,RD[[#All],[Date]:[IS20_Inv2_M2]],CZ$2,0)/CZ$1,"")</f>
        <v>0</v>
      </c>
      <c r="DA124" s="165">
        <f>IFERROR(AVERAGEIF(Inv_SY_B[[#This Row],[IS1_Inv1_M1]:[IS8_Inv4_M2]],"&gt;="&amp;0.1,Inv_SY_B[[#This Row],[IS1_Inv1_M1]:[IS8_Inv4_M2]]),"")</f>
        <v>4.2656298913383175</v>
      </c>
      <c r="DB124" s="165">
        <f>IFERROR(AVERAGEIF(Inv_SY_B[[#This Row],[IS18_Inv1_M1]:[IS19_Inv2_M3]],"&gt;="&amp;0.1,Inv_SY_B[[#This Row],[IS18_Inv1_M1]:[IS19_Inv2_M3]]),"")</f>
        <v>5.1797496193348653</v>
      </c>
      <c r="DC124" s="165">
        <f>IFERROR(AVERAGEIF(Inv_SY_B[[#This Row],[IS9_Inv1_M1]:[IS20_Inv2_M2]],"&gt;="&amp;0.1,Inv_SY_B[[#This Row],[IS9_Inv1_M1]:[IS20_Inv2_M2]]),"")</f>
        <v>3.9404574624550719</v>
      </c>
    </row>
    <row r="125" spans="2:107">
      <c r="B125" s="167">
        <f t="shared" si="67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4.430037047591906</v>
      </c>
      <c r="J125" s="165">
        <f>IFERROR(VLOOKUP($B125,RD[[#All],[Date]:[IS20_Inv2_M2]],J$2,0)/J$1,"")</f>
        <v>4.2823638685707648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7.6031678093572128E-2</v>
      </c>
      <c r="CJ125" s="165">
        <f>IFERROR(VLOOKUP($B125,RD[[#All],[Date]:[IS20_Inv2_M2]],CJ$2,0)/CJ$1,"")</f>
        <v>0.3532674222329395</v>
      </c>
      <c r="CK125" s="165">
        <f>IFERROR(VLOOKUP($B125,RD[[#All],[Date]:[IS20_Inv2_M2]],CK$2,0)/CK$1,"")</f>
        <v>0.50455291834602178</v>
      </c>
      <c r="CL125" s="165">
        <f>IFERROR(VLOOKUP($B125,RD[[#All],[Date]:[IS20_Inv2_M2]],CL$2,0)/CL$1,"")</f>
        <v>8.7676332288401257E-2</v>
      </c>
      <c r="CM125" s="165">
        <f>IFERROR(VLOOKUP($B125,RD[[#All],[Date]:[IS20_Inv2_M2]],CM$2,0)/CM$1,"")</f>
        <v>4.3543507004437094</v>
      </c>
      <c r="CN125" s="165">
        <f>IFERROR(VLOOKUP($B125,RD[[#All],[Date]:[IS20_Inv2_M2]],CN$2,0)/CN$1,"")</f>
        <v>4.2877755572873664</v>
      </c>
      <c r="CO125" s="165">
        <f>IFERROR(VLOOKUP($B125,RD[[#All],[Date]:[IS20_Inv2_M2]],CO$2,0)/CO$1,"")</f>
        <v>4.4046431265665689</v>
      </c>
      <c r="CP125" s="165">
        <f>IFERROR(VLOOKUP($B125,RD[[#All],[Date]:[IS20_Inv2_M2]],CP$2,0)/CP$1,"")</f>
        <v>4.124126427195077</v>
      </c>
      <c r="CQ125" s="165">
        <f>IFERROR(VLOOKUP($B125,RD[[#All],[Date]:[IS20_Inv2_M2]],CQ$2,0)/CQ$1,"")</f>
        <v>4.0548876937677951</v>
      </c>
      <c r="CR125" s="165">
        <f>IFERROR(VLOOKUP($B125,RD[[#All],[Date]:[IS20_Inv2_M2]],CR$2,0)/CR$1,"")</f>
        <v>4.33090794052515</v>
      </c>
      <c r="CS125" s="165">
        <f>IFERROR(VLOOKUP($B125,RD[[#All],[Date]:[IS20_Inv2_M2]],CS$2,0)/CS$1,"")</f>
        <v>4.1339765896868084</v>
      </c>
      <c r="CT125" s="165">
        <f>IFERROR(VLOOKUP($B125,RD[[#All],[Date]:[IS20_Inv2_M2]],CT$2,0)/CT$1,"")</f>
        <v>4.122904144258146</v>
      </c>
      <c r="CU125" s="165">
        <f>IFERROR(VLOOKUP($B125,RD[[#All],[Date]:[IS20_Inv2_M2]],CU$2,0)/CU$1,"")</f>
        <v>1.0274965728145102</v>
      </c>
      <c r="CV125" s="165">
        <f>IFERROR(VLOOKUP($B125,RD[[#All],[Date]:[IS20_Inv2_M2]],CV$2,0)/CV$1,"")</f>
        <v>1.6113044395233576</v>
      </c>
      <c r="CW125" s="165">
        <f>IFERROR(VLOOKUP($B125,RD[[#All],[Date]:[IS20_Inv2_M2]],CW$2,0)/CW$1,"")</f>
        <v>0</v>
      </c>
      <c r="CX125" s="165">
        <f>IFERROR(VLOOKUP($B125,RD[[#All],[Date]:[IS20_Inv2_M2]],CX$2,0)/CX$1,"")</f>
        <v>0</v>
      </c>
      <c r="CY125" s="165">
        <f>IFERROR(VLOOKUP($B125,RD[[#All],[Date]:[IS20_Inv2_M2]],CY$2,0)/CY$1,"")</f>
        <v>0.29526521143098178</v>
      </c>
      <c r="CZ125" s="165">
        <f>IFERROR(VLOOKUP($B125,RD[[#All],[Date]:[IS20_Inv2_M2]],CZ$2,0)/CZ$1,"")</f>
        <v>0</v>
      </c>
      <c r="DA125" s="165">
        <f>IFERROR(AVERAGEIF(Inv_SY_B[[#This Row],[IS1_Inv1_M1]:[IS8_Inv4_M2]],"&gt;="&amp;0.1,Inv_SY_B[[#This Row],[IS1_Inv1_M1]:[IS8_Inv4_M2]]),"")</f>
        <v>4.232467805577218</v>
      </c>
      <c r="DB125" s="165">
        <f>IFERROR(AVERAGEIF(Inv_SY_B[[#This Row],[IS18_Inv1_M1]:[IS19_Inv2_M3]],"&gt;="&amp;0.1,Inv_SY_B[[#This Row],[IS18_Inv1_M1]:[IS19_Inv2_M3]]),"")</f>
        <v>3.3406944003181338</v>
      </c>
      <c r="DC125" s="165">
        <f>IFERROR(AVERAGEIF(Inv_SY_B[[#This Row],[IS9_Inv1_M1]:[IS20_Inv2_M2]],"&gt;="&amp;0.1,Inv_SY_B[[#This Row],[IS9_Inv1_M1]:[IS20_Inv2_M2]]),"")</f>
        <v>3.7643639587116535</v>
      </c>
    </row>
    <row r="126" spans="2:107">
      <c r="B126" s="167">
        <f t="shared" si="67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4.212976156549824</v>
      </c>
      <c r="J126" s="165">
        <f>IFERROR(VLOOKUP($B126,RD[[#All],[Date]:[IS20_Inv2_M2]],J$2,0)/J$1,"")</f>
        <v>4.0143968419830491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0</v>
      </c>
      <c r="CJ126" s="165">
        <f>IFERROR(VLOOKUP($B126,RD[[#All],[Date]:[IS20_Inv2_M2]],CJ$2,0)/CJ$1,"")</f>
        <v>0</v>
      </c>
      <c r="CK126" s="165">
        <f>IFERROR(VLOOKUP($B126,RD[[#All],[Date]:[IS20_Inv2_M2]],CK$2,0)/CK$1,"")</f>
        <v>0</v>
      </c>
      <c r="CL126" s="165">
        <f>IFERROR(VLOOKUP($B126,RD[[#All],[Date]:[IS20_Inv2_M2]],CL$2,0)/CL$1,"")</f>
        <v>0</v>
      </c>
      <c r="CM126" s="165">
        <f>IFERROR(VLOOKUP($B126,RD[[#All],[Date]:[IS20_Inv2_M2]],CM$2,0)/CM$1,"")</f>
        <v>4.4346563486076302</v>
      </c>
      <c r="CN126" s="165">
        <f>IFERROR(VLOOKUP($B126,RD[[#All],[Date]:[IS20_Inv2_M2]],CN$2,0)/CN$1,"")</f>
        <v>4.4366941613104833</v>
      </c>
      <c r="CO126" s="165">
        <f>IFERROR(VLOOKUP($B126,RD[[#All],[Date]:[IS20_Inv2_M2]],CO$2,0)/CO$1,"")</f>
        <v>4.494682792689753</v>
      </c>
      <c r="CP126" s="165">
        <f>IFERROR(VLOOKUP($B126,RD[[#All],[Date]:[IS20_Inv2_M2]],CP$2,0)/CP$1,"")</f>
        <v>4.0477080654239783</v>
      </c>
      <c r="CQ126" s="165">
        <f>IFERROR(VLOOKUP($B126,RD[[#All],[Date]:[IS20_Inv2_M2]],CQ$2,0)/CQ$1,"")</f>
        <v>3.2987978487820309</v>
      </c>
      <c r="CR126" s="165">
        <f>IFERROR(VLOOKUP($B126,RD[[#All],[Date]:[IS20_Inv2_M2]],CR$2,0)/CR$1,"")</f>
        <v>4.4898766213223658</v>
      </c>
      <c r="CS126" s="165">
        <f>IFERROR(VLOOKUP($B126,RD[[#All],[Date]:[IS20_Inv2_M2]],CS$2,0)/CS$1,"")</f>
        <v>4.2367921543815257</v>
      </c>
      <c r="CT126" s="165">
        <f>IFERROR(VLOOKUP($B126,RD[[#All],[Date]:[IS20_Inv2_M2]],CT$2,0)/CT$1,"")</f>
        <v>4.2265105979120525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5">
        <f>IFERROR(AVERAGEIF(Inv_SY_B[[#This Row],[IS1_Inv1_M1]:[IS8_Inv4_M2]],"&gt;="&amp;0.1,Inv_SY_B[[#This Row],[IS1_Inv1_M1]:[IS8_Inv4_M2]]),"")</f>
        <v>4.1235513458015252</v>
      </c>
      <c r="DB126" s="165">
        <f>IFERROR(AVERAGEIF(Inv_SY_B[[#This Row],[IS18_Inv1_M1]:[IS19_Inv2_M3]],"&gt;="&amp;0.1,Inv_SY_B[[#This Row],[IS18_Inv1_M1]:[IS19_Inv2_M3]]),"")</f>
        <v>4.2082148238037274</v>
      </c>
      <c r="DC126" s="165">
        <f>IFERROR(AVERAGEIF(Inv_SY_B[[#This Row],[IS9_Inv1_M1]:[IS20_Inv2_M2]],"&gt;="&amp;0.1,Inv_SY_B[[#This Row],[IS9_Inv1_M1]:[IS20_Inv2_M2]]),"")</f>
        <v>4.2829781210391094</v>
      </c>
    </row>
    <row r="127" spans="2:107">
      <c r="B127" s="167">
        <f t="shared" si="67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2.6864253823501469</v>
      </c>
      <c r="J127" s="165">
        <f>IFERROR(VLOOKUP($B127,RD[[#All],[Date]:[IS20_Inv2_M2]],J$2,0)/J$1,"")</f>
        <v>2.6169743411122721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0</v>
      </c>
      <c r="CJ127" s="165">
        <f>IFERROR(VLOOKUP($B127,RD[[#All],[Date]:[IS20_Inv2_M2]],CJ$2,0)/CJ$1,"")</f>
        <v>0</v>
      </c>
      <c r="CK127" s="165">
        <f>IFERROR(VLOOKUP($B127,RD[[#All],[Date]:[IS20_Inv2_M2]],CK$2,0)/CK$1,"")</f>
        <v>0</v>
      </c>
      <c r="CL127" s="165">
        <f>IFERROR(VLOOKUP($B127,RD[[#All],[Date]:[IS20_Inv2_M2]],CL$2,0)/CL$1,"")</f>
        <v>0</v>
      </c>
      <c r="CM127" s="165">
        <f>IFERROR(VLOOKUP($B127,RD[[#All],[Date]:[IS20_Inv2_M2]],CM$2,0)/CM$1,"")</f>
        <v>2.4521613575710379</v>
      </c>
      <c r="CN127" s="165">
        <f>IFERROR(VLOOKUP($B127,RD[[#All],[Date]:[IS20_Inv2_M2]],CN$2,0)/CN$1,"")</f>
        <v>2.4590859638428717</v>
      </c>
      <c r="CO127" s="165">
        <f>IFERROR(VLOOKUP($B127,RD[[#All],[Date]:[IS20_Inv2_M2]],CO$2,0)/CO$1,"")</f>
        <v>2.4829857477753712</v>
      </c>
      <c r="CP127" s="165">
        <f>IFERROR(VLOOKUP($B127,RD[[#All],[Date]:[IS20_Inv2_M2]],CP$2,0)/CP$1,"")</f>
        <v>2.3623955923861018</v>
      </c>
      <c r="CQ127" s="165">
        <f>IFERROR(VLOOKUP($B127,RD[[#All],[Date]:[IS20_Inv2_M2]],CQ$2,0)/CQ$1,"")</f>
        <v>1.8222081619740587</v>
      </c>
      <c r="CR127" s="165">
        <f>IFERROR(VLOOKUP($B127,RD[[#All],[Date]:[IS20_Inv2_M2]],CR$2,0)/CR$1,"")</f>
        <v>2.4683644416323944</v>
      </c>
      <c r="CS127" s="165">
        <f>IFERROR(VLOOKUP($B127,RD[[#All],[Date]:[IS20_Inv2_M2]],CS$2,0)/CS$1,"")</f>
        <v>2.3505219867130656</v>
      </c>
      <c r="CT127" s="165">
        <f>IFERROR(VLOOKUP($B127,RD[[#All],[Date]:[IS20_Inv2_M2]],CT$2,0)/CT$1,"")</f>
        <v>2.3489402087946849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5">
        <f>IFERROR(AVERAGEIF(Inv_SY_B[[#This Row],[IS1_Inv1_M1]:[IS8_Inv4_M2]],"&gt;="&amp;0.1,Inv_SY_B[[#This Row],[IS1_Inv1_M1]:[IS8_Inv4_M2]]),"")</f>
        <v>2.6484812191766518</v>
      </c>
      <c r="DB127" s="165">
        <f>IFERROR(AVERAGEIF(Inv_SY_B[[#This Row],[IS18_Inv1_M1]:[IS19_Inv2_M3]],"&gt;="&amp;0.1,Inv_SY_B[[#This Row],[IS18_Inv1_M1]:[IS19_Inv2_M3]]),"")</f>
        <v>2.3433329325861982</v>
      </c>
      <c r="DC127" s="165">
        <f>IFERROR(AVERAGEIF(Inv_SY_B[[#This Row],[IS9_Inv1_M1]:[IS20_Inv2_M2]],"&gt;="&amp;0.1,Inv_SY_B[[#This Row],[IS9_Inv1_M1]:[IS20_Inv2_M2]]),"")</f>
        <v>2.3501330880184259</v>
      </c>
    </row>
    <row r="128" spans="2:107">
      <c r="B128" s="167">
        <f t="shared" si="67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1.8167569108007979</v>
      </c>
      <c r="J128" s="165">
        <f>IFERROR(VLOOKUP($B128,RD[[#All],[Date]:[IS20_Inv2_M2]],J$2,0)/J$1,"")</f>
        <v>1.7466620225240914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0</v>
      </c>
      <c r="CJ128" s="165">
        <f>IFERROR(VLOOKUP($B128,RD[[#All],[Date]:[IS20_Inv2_M2]],CJ$2,0)/CJ$1,"")</f>
        <v>0</v>
      </c>
      <c r="CK128" s="165">
        <f>IFERROR(VLOOKUP($B128,RD[[#All],[Date]:[IS20_Inv2_M2]],CK$2,0)/CK$1,"")</f>
        <v>0</v>
      </c>
      <c r="CL128" s="165">
        <f>IFERROR(VLOOKUP($B128,RD[[#All],[Date]:[IS20_Inv2_M2]],CL$2,0)/CL$1,"")</f>
        <v>0</v>
      </c>
      <c r="CM128" s="165">
        <f>IFERROR(VLOOKUP($B128,RD[[#All],[Date]:[IS20_Inv2_M2]],CM$2,0)/CM$1,"")</f>
        <v>1.7934928089942326</v>
      </c>
      <c r="CN128" s="165">
        <f>IFERROR(VLOOKUP($B128,RD[[#All],[Date]:[IS20_Inv2_M2]],CN$2,0)/CN$1,"")</f>
        <v>1.7353261163108309</v>
      </c>
      <c r="CO128" s="165">
        <f>IFERROR(VLOOKUP($B128,RD[[#All],[Date]:[IS20_Inv2_M2]],CO$2,0)/CO$1,"")</f>
        <v>1.7983598179738642</v>
      </c>
      <c r="CP128" s="165">
        <f>IFERROR(VLOOKUP($B128,RD[[#All],[Date]:[IS20_Inv2_M2]],CP$2,0)/CP$1,"")</f>
        <v>1.7124286659243952</v>
      </c>
      <c r="CQ128" s="165">
        <f>IFERROR(VLOOKUP($B128,RD[[#All],[Date]:[IS20_Inv2_M2]],CQ$2,0)/CQ$1,"")</f>
        <v>1.323157228725087</v>
      </c>
      <c r="CR128" s="165">
        <f>IFERROR(VLOOKUP($B128,RD[[#All],[Date]:[IS20_Inv2_M2]],CR$2,0)/CR$1,"")</f>
        <v>1.8024359379943056</v>
      </c>
      <c r="CS128" s="165">
        <f>IFERROR(VLOOKUP($B128,RD[[#All],[Date]:[IS20_Inv2_M2]],CS$2,0)/CS$1,"")</f>
        <v>1.7447010439734263</v>
      </c>
      <c r="CT128" s="165">
        <f>IFERROR(VLOOKUP($B128,RD[[#All],[Date]:[IS20_Inv2_M2]],CT$2,0)/CT$1,"")</f>
        <v>1.7431192660550456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5">
        <f>IFERROR(AVERAGEIF(Inv_SY_B[[#This Row],[IS1_Inv1_M1]:[IS8_Inv4_M2]],"&gt;="&amp;0.1,Inv_SY_B[[#This Row],[IS1_Inv1_M1]:[IS8_Inv4_M2]]),"")</f>
        <v>1.6686496667830184</v>
      </c>
      <c r="DB128" s="165">
        <f>IFERROR(AVERAGEIF(Inv_SY_B[[#This Row],[IS18_Inv1_M1]:[IS19_Inv2_M3]],"&gt;="&amp;0.1,Inv_SY_B[[#This Row],[IS18_Inv1_M1]:[IS19_Inv2_M3]]),"")</f>
        <v>1.7066276107438987</v>
      </c>
      <c r="DC128" s="165">
        <f>IFERROR(AVERAGEIF(Inv_SY_B[[#This Row],[IS9_Inv1_M1]:[IS20_Inv2_M2]],"&gt;="&amp;0.1,Inv_SY_B[[#This Row],[IS9_Inv1_M1]:[IS20_Inv2_M2]]),"")</f>
        <v>1.9087088924500182</v>
      </c>
    </row>
    <row r="129" spans="2:107">
      <c r="B129" s="167">
        <f t="shared" si="67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2.7044742091764036</v>
      </c>
      <c r="J129" s="165">
        <f>IFERROR(VLOOKUP($B129,RD[[#All],[Date]:[IS20_Inv2_M2]],J$2,0)/J$1,"")</f>
        <v>2.6740972947869501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7.4436607923776908E-3</v>
      </c>
      <c r="CJ129" s="165">
        <f>IFERROR(VLOOKUP($B129,RD[[#All],[Date]:[IS20_Inv2_M2]],CJ$2,0)/CJ$1,"")</f>
        <v>1.808536291294912E-2</v>
      </c>
      <c r="CK129" s="165">
        <f>IFERROR(VLOOKUP($B129,RD[[#All],[Date]:[IS20_Inv2_M2]],CK$2,0)/CK$1,"")</f>
        <v>0</v>
      </c>
      <c r="CL129" s="165">
        <f>IFERROR(VLOOKUP($B129,RD[[#All],[Date]:[IS20_Inv2_M2]],CL$2,0)/CL$1,"")</f>
        <v>7.3471786833855801E-3</v>
      </c>
      <c r="CM129" s="165">
        <f>IFERROR(VLOOKUP($B129,RD[[#All],[Date]:[IS20_Inv2_M2]],CM$2,0)/CM$1,"")</f>
        <v>2.3621216914478542</v>
      </c>
      <c r="CN129" s="165">
        <f>IFERROR(VLOOKUP($B129,RD[[#All],[Date]:[IS20_Inv2_M2]],CN$2,0)/CN$1,"")</f>
        <v>2.2060014969020303</v>
      </c>
      <c r="CO129" s="165">
        <f>IFERROR(VLOOKUP($B129,RD[[#All],[Date]:[IS20_Inv2_M2]],CO$2,0)/CO$1,"")</f>
        <v>2.3207521151209858</v>
      </c>
      <c r="CP129" s="165">
        <f>IFERROR(VLOOKUP($B129,RD[[#All],[Date]:[IS20_Inv2_M2]],CP$2,0)/CP$1,"")</f>
        <v>2.3056980981688353</v>
      </c>
      <c r="CQ129" s="165">
        <f>IFERROR(VLOOKUP($B129,RD[[#All],[Date]:[IS20_Inv2_M2]],CQ$2,0)/CQ$1,"")</f>
        <v>2.4106295476115154</v>
      </c>
      <c r="CR129" s="165">
        <f>IFERROR(VLOOKUP($B129,RD[[#All],[Date]:[IS20_Inv2_M2]],CR$2,0)/CR$1,"")</f>
        <v>1.793736159443214</v>
      </c>
      <c r="CS129" s="165">
        <f>IFERROR(VLOOKUP($B129,RD[[#All],[Date]:[IS20_Inv2_M2]],CS$2,0)/CS$1,"")</f>
        <v>2.3117684277127495</v>
      </c>
      <c r="CT129" s="165">
        <f>IFERROR(VLOOKUP($B129,RD[[#All],[Date]:[IS20_Inv2_M2]],CT$2,0)/CT$1,"")</f>
        <v>2.299905093324897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0</v>
      </c>
      <c r="CX129" s="165">
        <f>IFERROR(VLOOKUP($B129,RD[[#All],[Date]:[IS20_Inv2_M2]],CX$2,0)/CX$1,"")</f>
        <v>0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0</v>
      </c>
      <c r="DA129" s="165">
        <f>IFERROR(AVERAGEIF(Inv_SY_B[[#This Row],[IS1_Inv1_M1]:[IS8_Inv4_M2]],"&gt;="&amp;0.1,Inv_SY_B[[#This Row],[IS1_Inv1_M1]:[IS8_Inv4_M2]]),"")</f>
        <v>2.5716804803618367</v>
      </c>
      <c r="DB129" s="165">
        <f>IFERROR(AVERAGEIF(Inv_SY_B[[#This Row],[IS18_Inv1_M1]:[IS19_Inv2_M3]],"&gt;="&amp;0.1,Inv_SY_B[[#This Row],[IS18_Inv1_M1]:[IS19_Inv2_M3]]),"")</f>
        <v>2.25132657871651</v>
      </c>
      <c r="DC129" s="165">
        <f>IFERROR(AVERAGEIF(Inv_SY_B[[#This Row],[IS9_Inv1_M1]:[IS20_Inv2_M2]],"&gt;="&amp;0.1,Inv_SY_B[[#This Row],[IS9_Inv1_M1]:[IS20_Inv2_M2]]),"")</f>
        <v>2.3758834790808896</v>
      </c>
    </row>
    <row r="130" spans="2:107">
      <c r="B130" s="167">
        <f t="shared" si="67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3.6449130806497574</v>
      </c>
      <c r="J130" s="165">
        <f>IFERROR(VLOOKUP($B130,RD[[#All],[Date]:[IS20_Inv2_M2]],J$2,0)/J$1,"")</f>
        <v>3.6043190525949145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0.15684856669652991</v>
      </c>
      <c r="CJ130" s="165">
        <f>IFERROR(VLOOKUP($B130,RD[[#All],[Date]:[IS20_Inv2_M2]],CJ$2,0)/CJ$1,"")</f>
        <v>0.71859175307451173</v>
      </c>
      <c r="CK130" s="165">
        <f>IFERROR(VLOOKUP($B130,RD[[#All],[Date]:[IS20_Inv2_M2]],CK$2,0)/CK$1,"")</f>
        <v>0</v>
      </c>
      <c r="CL130" s="165">
        <f>IFERROR(VLOOKUP($B130,RD[[#All],[Date]:[IS20_Inv2_M2]],CL$2,0)/CL$1,"")</f>
        <v>0.24245689655172414</v>
      </c>
      <c r="CM130" s="165">
        <f>IFERROR(VLOOKUP($B130,RD[[#All],[Date]:[IS20_Inv2_M2]],CM$2,0)/CM$1,"")</f>
        <v>2.6590092392053797</v>
      </c>
      <c r="CN130" s="165">
        <f>IFERROR(VLOOKUP($B130,RD[[#All],[Date]:[IS20_Inv2_M2]],CN$2,0)/CN$1,"")</f>
        <v>3.2160245677116688</v>
      </c>
      <c r="CO130" s="165">
        <f>IFERROR(VLOOKUP($B130,RD[[#All],[Date]:[IS20_Inv2_M2]],CO$2,0)/CO$1,"")</f>
        <v>3.4190738081911762</v>
      </c>
      <c r="CP130" s="165">
        <f>IFERROR(VLOOKUP($B130,RD[[#All],[Date]:[IS20_Inv2_M2]],CP$2,0)/CP$1,"")</f>
        <v>3.576050649761501</v>
      </c>
      <c r="CQ130" s="165">
        <f>IFERROR(VLOOKUP($B130,RD[[#All],[Date]:[IS20_Inv2_M2]],CQ$2,0)/CQ$1,"")</f>
        <v>3.4411578614362539</v>
      </c>
      <c r="CR130" s="165">
        <f>IFERROR(VLOOKUP($B130,RD[[#All],[Date]:[IS20_Inv2_M2]],CR$2,0)/CR$1,"")</f>
        <v>3.4324580828851627</v>
      </c>
      <c r="CS130" s="165">
        <f>IFERROR(VLOOKUP($B130,RD[[#All],[Date]:[IS20_Inv2_M2]],CS$2,0)/CS$1,"")</f>
        <v>3.3264789623536859</v>
      </c>
      <c r="CT130" s="165">
        <f>IFERROR(VLOOKUP($B130,RD[[#All],[Date]:[IS20_Inv2_M2]],CT$2,0)/CT$1,"")</f>
        <v>3.2521354001898133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0</v>
      </c>
      <c r="CX130" s="165">
        <f>IFERROR(VLOOKUP($B130,RD[[#All],[Date]:[IS20_Inv2_M2]],CX$2,0)/CX$1,"")</f>
        <v>0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</v>
      </c>
      <c r="DA130" s="165">
        <f>IFERROR(AVERAGEIF(Inv_SY_B[[#This Row],[IS1_Inv1_M1]:[IS8_Inv4_M2]],"&gt;="&amp;0.1,Inv_SY_B[[#This Row],[IS1_Inv1_M1]:[IS8_Inv4_M2]]),"")</f>
        <v>3.7828262146759184</v>
      </c>
      <c r="DB130" s="165">
        <f>IFERROR(AVERAGEIF(Inv_SY_B[[#This Row],[IS18_Inv1_M1]:[IS19_Inv2_M3]],"&gt;="&amp;0.1,Inv_SY_B[[#This Row],[IS18_Inv1_M1]:[IS19_Inv2_M3]]),"")</f>
        <v>3.2902985714668302</v>
      </c>
      <c r="DC130" s="165">
        <f>IFERROR(AVERAGEIF(Inv_SY_B[[#This Row],[IS9_Inv1_M1]:[IS20_Inv2_M2]],"&gt;="&amp;0.1,Inv_SY_B[[#This Row],[IS9_Inv1_M1]:[IS20_Inv2_M2]]),"")</f>
        <v>3.4213882796488231</v>
      </c>
    </row>
    <row r="131" spans="2:107">
      <c r="B131" s="167">
        <f t="shared" si="67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2.8350907191032584</v>
      </c>
      <c r="J131" s="165">
        <f>IFERROR(VLOOKUP($B131,RD[[#All],[Date]:[IS20_Inv2_M2]],J$2,0)/J$1,"")</f>
        <v>2.7158945779635433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0.12654223347042076</v>
      </c>
      <c r="CJ131" s="165">
        <f>IFERROR(VLOOKUP($B131,RD[[#All],[Date]:[IS20_Inv2_M2]],CJ$2,0)/CJ$1,"")</f>
        <v>0.6016397395707741</v>
      </c>
      <c r="CK131" s="165">
        <f>IFERROR(VLOOKUP($B131,RD[[#All],[Date]:[IS20_Inv2_M2]],CK$2,0)/CK$1,"")</f>
        <v>0</v>
      </c>
      <c r="CL131" s="165">
        <f>IFERROR(VLOOKUP($B131,RD[[#All],[Date]:[IS20_Inv2_M2]],CL$2,0)/CL$1,"")</f>
        <v>0.19102664576802508</v>
      </c>
      <c r="CM131" s="165">
        <f>IFERROR(VLOOKUP($B131,RD[[#All],[Date]:[IS20_Inv2_M2]],CM$2,0)/CM$1,"")</f>
        <v>2.6111503175723358</v>
      </c>
      <c r="CN131" s="165">
        <f>IFERROR(VLOOKUP($B131,RD[[#All],[Date]:[IS20_Inv2_M2]],CN$2,0)/CN$1,"")</f>
        <v>2.4760611415035378</v>
      </c>
      <c r="CO131" s="165">
        <f>IFERROR(VLOOKUP($B131,RD[[#All],[Date]:[IS20_Inv2_M2]],CO$2,0)/CO$1,"")</f>
        <v>2.5324670057349592</v>
      </c>
      <c r="CP131" s="165">
        <f>IFERROR(VLOOKUP($B131,RD[[#All],[Date]:[IS20_Inv2_M2]],CP$2,0)/CP$1,"")</f>
        <v>2.4798990948943498</v>
      </c>
      <c r="CQ131" s="165">
        <f>IFERROR(VLOOKUP($B131,RD[[#All],[Date]:[IS20_Inv2_M2]],CQ$2,0)/CQ$1,"")</f>
        <v>1.9123695033217334</v>
      </c>
      <c r="CR131" s="165">
        <f>IFERROR(VLOOKUP($B131,RD[[#All],[Date]:[IS20_Inv2_M2]],CR$2,0)/CR$1,"")</f>
        <v>2.5276811135716541</v>
      </c>
      <c r="CS131" s="165">
        <f>IFERROR(VLOOKUP($B131,RD[[#All],[Date]:[IS20_Inv2_M2]],CS$2,0)/CS$1,"")</f>
        <v>2.3687124327744389</v>
      </c>
      <c r="CT131" s="165">
        <f>IFERROR(VLOOKUP($B131,RD[[#All],[Date]:[IS20_Inv2_M2]],CT$2,0)/CT$1,"")</f>
        <v>2.4011388801012337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0</v>
      </c>
      <c r="CX131" s="165">
        <f>IFERROR(VLOOKUP($B131,RD[[#All],[Date]:[IS20_Inv2_M2]],CX$2,0)/CX$1,"")</f>
        <v>0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</v>
      </c>
      <c r="DA131" s="165">
        <f>IFERROR(AVERAGEIF(Inv_SY_B[[#This Row],[IS1_Inv1_M1]:[IS8_Inv4_M2]],"&gt;="&amp;0.1,Inv_SY_B[[#This Row],[IS1_Inv1_M1]:[IS8_Inv4_M2]]),"")</f>
        <v>2.672945199540937</v>
      </c>
      <c r="DB131" s="165">
        <f>IFERROR(AVERAGEIF(Inv_SY_B[[#This Row],[IS18_Inv1_M1]:[IS19_Inv2_M3]],"&gt;="&amp;0.1,Inv_SY_B[[#This Row],[IS18_Inv1_M1]:[IS19_Inv2_M3]]),"")</f>
        <v>2.4136849361842803</v>
      </c>
      <c r="DC131" s="165">
        <f>IFERROR(AVERAGEIF(Inv_SY_B[[#This Row],[IS9_Inv1_M1]:[IS20_Inv2_M2]],"&gt;="&amp;0.1,Inv_SY_B[[#This Row],[IS9_Inv1_M1]:[IS20_Inv2_M2]]),"")</f>
        <v>2.5230840025561849</v>
      </c>
    </row>
    <row r="132" spans="2:107">
      <c r="B132" s="167">
        <f t="shared" si="67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3.4943478673886195</v>
      </c>
      <c r="J132" s="165">
        <f>IFERROR(VLOOKUP($B132,RD[[#All],[Date]:[IS20_Inv2_M2]],J$2,0)/J$1,"")</f>
        <v>3.3855799373040751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0.16748236782849804</v>
      </c>
      <c r="CJ132" s="165">
        <f>IFERROR(VLOOKUP($B132,RD[[#All],[Date]:[IS20_Inv2_M2]],CJ$2,0)/CJ$1,"")</f>
        <v>0.78128767783940201</v>
      </c>
      <c r="CK132" s="165">
        <f>IFERROR(VLOOKUP($B132,RD[[#All],[Date]:[IS20_Inv2_M2]],CK$2,0)/CK$1,"")</f>
        <v>0</v>
      </c>
      <c r="CL132" s="165">
        <f>IFERROR(VLOOKUP($B132,RD[[#All],[Date]:[IS20_Inv2_M2]],CL$2,0)/CL$1,"")</f>
        <v>0.25617163009404392</v>
      </c>
      <c r="CM132" s="165">
        <f>IFERROR(VLOOKUP($B132,RD[[#All],[Date]:[IS20_Inv2_M2]],CM$2,0)/CM$1,"")</f>
        <v>3.3071326016596503</v>
      </c>
      <c r="CN132" s="165">
        <f>IFERROR(VLOOKUP($B132,RD[[#All],[Date]:[IS20_Inv2_M2]],CN$2,0)/CN$1,"")</f>
        <v>3.1280622834700349</v>
      </c>
      <c r="CO132" s="165">
        <f>IFERROR(VLOOKUP($B132,RD[[#All],[Date]:[IS20_Inv2_M2]],CO$2,0)/CO$1,"")</f>
        <v>3.2073589175772028</v>
      </c>
      <c r="CP132" s="165">
        <f>IFERROR(VLOOKUP($B132,RD[[#All],[Date]:[IS20_Inv2_M2]],CP$2,0)/CP$1,"")</f>
        <v>3.1446566720214304</v>
      </c>
      <c r="CQ132" s="165">
        <f>IFERROR(VLOOKUP($B132,RD[[#All],[Date]:[IS20_Inv2_M2]],CQ$2,0)/CQ$1,"")</f>
        <v>2.3093957608351787</v>
      </c>
      <c r="CR132" s="165">
        <f>IFERROR(VLOOKUP($B132,RD[[#All],[Date]:[IS20_Inv2_M2]],CR$2,0)/CR$1,"")</f>
        <v>3.1532742802910469</v>
      </c>
      <c r="CS132" s="165">
        <f>IFERROR(VLOOKUP($B132,RD[[#All],[Date]:[IS20_Inv2_M2]],CS$2,0)/CS$1,"")</f>
        <v>2.953970262575135</v>
      </c>
      <c r="CT132" s="165">
        <f>IFERROR(VLOOKUP($B132,RD[[#All],[Date]:[IS20_Inv2_M2]],CT$2,0)/CT$1,"")</f>
        <v>2.9104713698196769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0</v>
      </c>
      <c r="CX132" s="165">
        <f>IFERROR(VLOOKUP($B132,RD[[#All],[Date]:[IS20_Inv2_M2]],CX$2,0)/CX$1,"")</f>
        <v>0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</v>
      </c>
      <c r="DA132" s="165">
        <f>IFERROR(AVERAGEIF(Inv_SY_B[[#This Row],[IS1_Inv1_M1]:[IS8_Inv4_M2]],"&gt;="&amp;0.1,Inv_SY_B[[#This Row],[IS1_Inv1_M1]:[IS8_Inv4_M2]]),"")</f>
        <v>3.4493676064998335</v>
      </c>
      <c r="DB132" s="165">
        <f>IFERROR(AVERAGEIF(Inv_SY_B[[#This Row],[IS18_Inv1_M1]:[IS19_Inv2_M3]],"&gt;="&amp;0.1,Inv_SY_B[[#This Row],[IS18_Inv1_M1]:[IS19_Inv2_M3]]),"")</f>
        <v>3.0142902685311692</v>
      </c>
      <c r="DC132" s="165">
        <f>IFERROR(AVERAGEIF(Inv_SY_B[[#This Row],[IS9_Inv1_M1]:[IS20_Inv2_M2]],"&gt;="&amp;0.1,Inv_SY_B[[#This Row],[IS9_Inv1_M1]:[IS20_Inv2_M2]]),"")</f>
        <v>3.2760536955617043</v>
      </c>
    </row>
    <row r="133" spans="2:107">
      <c r="B133" s="167">
        <f t="shared" si="67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2.8327158734682243</v>
      </c>
      <c r="J133" s="165">
        <f>IFERROR(VLOOKUP($B133,RD[[#All],[Date]:[IS20_Inv2_M2]],J$2,0)/J$1,"")</f>
        <v>2.7191454777661672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0.17439433856427733</v>
      </c>
      <c r="CJ133" s="165">
        <f>IFERROR(VLOOKUP($B133,RD[[#All],[Date]:[IS20_Inv2_M2]],CJ$2,0)/CJ$1,"")</f>
        <v>0.80781287677839408</v>
      </c>
      <c r="CK133" s="165">
        <f>IFERROR(VLOOKUP($B133,RD[[#All],[Date]:[IS20_Inv2_M2]],CK$2,0)/CK$1,"")</f>
        <v>0</v>
      </c>
      <c r="CL133" s="165">
        <f>IFERROR(VLOOKUP($B133,RD[[#All],[Date]:[IS20_Inv2_M2]],CL$2,0)/CL$1,"")</f>
        <v>0.27135579937304077</v>
      </c>
      <c r="CM133" s="165">
        <f>IFERROR(VLOOKUP($B133,RD[[#All],[Date]:[IS20_Inv2_M2]],CM$2,0)/CM$1,"")</f>
        <v>3.7338070555406841</v>
      </c>
      <c r="CN133" s="165">
        <f>IFERROR(VLOOKUP($B133,RD[[#All],[Date]:[IS20_Inv2_M2]],CN$2,0)/CN$1,"")</f>
        <v>3.5238925625573878</v>
      </c>
      <c r="CO133" s="165">
        <f>IFERROR(VLOOKUP($B133,RD[[#All],[Date]:[IS20_Inv2_M2]],CO$2,0)/CO$1,"")</f>
        <v>3.6218658490091582</v>
      </c>
      <c r="CP133" s="165">
        <f>IFERROR(VLOOKUP($B133,RD[[#All],[Date]:[IS20_Inv2_M2]],CP$2,0)/CP$1,"")</f>
        <v>3.5555080793929261</v>
      </c>
      <c r="CQ133" s="165">
        <f>IFERROR(VLOOKUP($B133,RD[[#All],[Date]:[IS20_Inv2_M2]],CQ$2,0)/CQ$1,"")</f>
        <v>2.8772540335336916</v>
      </c>
      <c r="CR133" s="165">
        <f>IFERROR(VLOOKUP($B133,RD[[#All],[Date]:[IS20_Inv2_M2]],CR$2,0)/CR$1,"")</f>
        <v>3.7045238848465671</v>
      </c>
      <c r="CS133" s="165">
        <f>IFERROR(VLOOKUP($B133,RD[[#All],[Date]:[IS20_Inv2_M2]],CS$2,0)/CS$1,"")</f>
        <v>3.5558367605188237</v>
      </c>
      <c r="CT133" s="165">
        <f>IFERROR(VLOOKUP($B133,RD[[#All],[Date]:[IS20_Inv2_M2]],CT$2,0)/CT$1,"")</f>
        <v>3.411104080987029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0</v>
      </c>
      <c r="CX133" s="165">
        <f>IFERROR(VLOOKUP($B133,RD[[#All],[Date]:[IS20_Inv2_M2]],CX$2,0)/CX$1,"")</f>
        <v>0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</v>
      </c>
      <c r="DA133" s="165">
        <f>IFERROR(AVERAGEIF(Inv_SY_B[[#This Row],[IS1_Inv1_M1]:[IS8_Inv4_M2]],"&gt;="&amp;0.1,Inv_SY_B[[#This Row],[IS1_Inv1_M1]:[IS8_Inv4_M2]]),"")</f>
        <v>2.9682535378610311</v>
      </c>
      <c r="DB133" s="165">
        <f>IFERROR(AVERAGEIF(Inv_SY_B[[#This Row],[IS18_Inv1_M1]:[IS19_Inv2_M3]],"&gt;="&amp;0.1,Inv_SY_B[[#This Row],[IS18_Inv1_M1]:[IS19_Inv2_M3]]),"")</f>
        <v>3.4979740382982834</v>
      </c>
      <c r="DC133" s="165">
        <f>IFERROR(AVERAGEIF(Inv_SY_B[[#This Row],[IS9_Inv1_M1]:[IS20_Inv2_M2]],"&gt;="&amp;0.1,Inv_SY_B[[#This Row],[IS9_Inv1_M1]:[IS20_Inv2_M2]]),"")</f>
        <v>3.3414371414690334</v>
      </c>
    </row>
    <row r="134" spans="2:107">
      <c r="B134" s="167">
        <f t="shared" si="67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3.5679680820746649</v>
      </c>
      <c r="J134" s="165">
        <f>IFERROR(VLOOKUP($B134,RD[[#All],[Date]:[IS20_Inv2_M2]],J$2,0)/J$1,"")</f>
        <v>3.4264483919656334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0.18290137946985183</v>
      </c>
      <c r="CJ134" s="165">
        <f>IFERROR(VLOOKUP($B134,RD[[#All],[Date]:[IS20_Inv2_M2]],CJ$2,0)/CJ$1,"")</f>
        <v>0.84518929346515559</v>
      </c>
      <c r="CK134" s="165">
        <f>IFERROR(VLOOKUP($B134,RD[[#All],[Date]:[IS20_Inv2_M2]],CK$2,0)/CK$1,"")</f>
        <v>0</v>
      </c>
      <c r="CL134" s="165">
        <f>IFERROR(VLOOKUP($B134,RD[[#All],[Date]:[IS20_Inv2_M2]],CL$2,0)/CL$1,"")</f>
        <v>0.26009012539184956</v>
      </c>
      <c r="CM134" s="165">
        <f>IFERROR(VLOOKUP($B134,RD[[#All],[Date]:[IS20_Inv2_M2]],CM$2,0)/CM$1,"")</f>
        <v>4.1572368367686305</v>
      </c>
      <c r="CN134" s="165">
        <f>IFERROR(VLOOKUP($B134,RD[[#All],[Date]:[IS20_Inv2_M2]],CN$2,0)/CN$1,"")</f>
        <v>3.9197228416447403</v>
      </c>
      <c r="CO134" s="165">
        <f>IFERROR(VLOOKUP($B134,RD[[#All],[Date]:[IS20_Inv2_M2]],CO$2,0)/CO$1,"")</f>
        <v>4.025827594318578</v>
      </c>
      <c r="CP134" s="165">
        <f>IFERROR(VLOOKUP($B134,RD[[#All],[Date]:[IS20_Inv2_M2]],CP$2,0)/CP$1,"")</f>
        <v>3.9318479685452168</v>
      </c>
      <c r="CQ134" s="165">
        <f>IFERROR(VLOOKUP($B134,RD[[#All],[Date]:[IS20_Inv2_M2]],CQ$2,0)/CQ$1,"")</f>
        <v>3.1967731730465041</v>
      </c>
      <c r="CR134" s="165">
        <f>IFERROR(VLOOKUP($B134,RD[[#All],[Date]:[IS20_Inv2_M2]],CR$2,0)/CR$1,"")</f>
        <v>4.1165770325846252</v>
      </c>
      <c r="CS134" s="165">
        <f>IFERROR(VLOOKUP($B134,RD[[#All],[Date]:[IS20_Inv2_M2]],CS$2,0)/CS$1,"")</f>
        <v>3.9489085732363178</v>
      </c>
      <c r="CT134" s="165">
        <f>IFERROR(VLOOKUP($B134,RD[[#All],[Date]:[IS20_Inv2_M2]],CT$2,0)/CT$1,"")</f>
        <v>3.7709585574185382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0</v>
      </c>
      <c r="CX134" s="165">
        <f>IFERROR(VLOOKUP($B134,RD[[#All],[Date]:[IS20_Inv2_M2]],CX$2,0)/CX$1,"")</f>
        <v>0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</v>
      </c>
      <c r="DA134" s="165">
        <f>IFERROR(AVERAGEIF(Inv_SY_B[[#This Row],[IS1_Inv1_M1]:[IS8_Inv4_M2]],"&gt;="&amp;0.1,Inv_SY_B[[#This Row],[IS1_Inv1_M1]:[IS8_Inv4_M2]]),"")</f>
        <v>3.6869167240791128</v>
      </c>
      <c r="DB134" s="165">
        <f>IFERROR(AVERAGEIF(Inv_SY_B[[#This Row],[IS18_Inv1_M1]:[IS19_Inv2_M3]],"&gt;="&amp;0.1,Inv_SY_B[[#This Row],[IS18_Inv1_M1]:[IS19_Inv2_M3]]),"")</f>
        <v>3.8834815721953939</v>
      </c>
      <c r="DC134" s="165">
        <f>IFERROR(AVERAGEIF(Inv_SY_B[[#This Row],[IS9_Inv1_M1]:[IS20_Inv2_M2]],"&gt;="&amp;0.1,Inv_SY_B[[#This Row],[IS9_Inv1_M1]:[IS20_Inv2_M2]]),"")</f>
        <v>3.5354174818270963</v>
      </c>
    </row>
    <row r="135" spans="2:107">
      <c r="B135" s="167">
        <f t="shared" si="67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2.5724327918685286</v>
      </c>
      <c r="J135" s="165">
        <f>IFERROR(VLOOKUP($B135,RD[[#All],[Date]:[IS20_Inv2_M2]],J$2,0)/J$1,"")</f>
        <v>2.4665041216765355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0.20151053145079606</v>
      </c>
      <c r="CJ135" s="165">
        <f>IFERROR(VLOOKUP($B135,RD[[#All],[Date]:[IS20_Inv2_M2]],CJ$2,0)/CJ$1,"")</f>
        <v>0.92717627200385822</v>
      </c>
      <c r="CK135" s="165">
        <f>IFERROR(VLOOKUP($B135,RD[[#All],[Date]:[IS20_Inv2_M2]],CK$2,0)/CK$1,"")</f>
        <v>0</v>
      </c>
      <c r="CL135" s="165">
        <f>IFERROR(VLOOKUP($B135,RD[[#All],[Date]:[IS20_Inv2_M2]],CL$2,0)/CL$1,"")</f>
        <v>0.31935736677115989</v>
      </c>
      <c r="CM135" s="165">
        <f>IFERROR(VLOOKUP($B135,RD[[#All],[Date]:[IS20_Inv2_M2]],CM$2,0)/CM$1,"")</f>
        <v>4.1775160408504286</v>
      </c>
      <c r="CN135" s="165">
        <f>IFERROR(VLOOKUP($B135,RD[[#All],[Date]:[IS20_Inv2_M2]],CN$2,0)/CN$1,"")</f>
        <v>3.9660187807192848</v>
      </c>
      <c r="CO135" s="165">
        <f>IFERROR(VLOOKUP($B135,RD[[#All],[Date]:[IS20_Inv2_M2]],CO$2,0)/CO$1,"")</f>
        <v>4.0509738073800081</v>
      </c>
      <c r="CP135" s="165">
        <f>IFERROR(VLOOKUP($B135,RD[[#All],[Date]:[IS20_Inv2_M2]],CP$2,0)/CP$1,"")</f>
        <v>3.8981581531407539</v>
      </c>
      <c r="CQ135" s="165">
        <f>IFERROR(VLOOKUP($B135,RD[[#All],[Date]:[IS20_Inv2_M2]],CQ$2,0)/CQ$1,"")</f>
        <v>3.1983549509648843</v>
      </c>
      <c r="CR135" s="165">
        <f>IFERROR(VLOOKUP($B135,RD[[#All],[Date]:[IS20_Inv2_M2]],CR$2,0)/CR$1,"")</f>
        <v>4.1292312559316668</v>
      </c>
      <c r="CS135" s="165">
        <f>IFERROR(VLOOKUP($B135,RD[[#All],[Date]:[IS20_Inv2_M2]],CS$2,0)/CS$1,"")</f>
        <v>3.9607719076241699</v>
      </c>
      <c r="CT135" s="165">
        <f>IFERROR(VLOOKUP($B135,RD[[#All],[Date]:[IS20_Inv2_M2]],CT$2,0)/CT$1,"")</f>
        <v>3.7891490034799111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0</v>
      </c>
      <c r="CX135" s="165">
        <f>IFERROR(VLOOKUP($B135,RD[[#All],[Date]:[IS20_Inv2_M2]],CX$2,0)/CX$1,"")</f>
        <v>0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</v>
      </c>
      <c r="DA135" s="165">
        <f>IFERROR(AVERAGEIF(Inv_SY_B[[#This Row],[IS1_Inv1_M1]:[IS8_Inv4_M2]],"&gt;="&amp;0.1,Inv_SY_B[[#This Row],[IS1_Inv1_M1]:[IS8_Inv4_M2]]),"")</f>
        <v>2.8561891111309436</v>
      </c>
      <c r="DB135" s="165">
        <f>IFERROR(AVERAGEIF(Inv_SY_B[[#This Row],[IS18_Inv1_M1]:[IS19_Inv2_M3]],"&gt;="&amp;0.1,Inv_SY_B[[#This Row],[IS18_Inv1_M1]:[IS19_Inv2_M3]]),"")</f>
        <v>3.8962717375113884</v>
      </c>
      <c r="DC135" s="165">
        <f>IFERROR(AVERAGEIF(Inv_SY_B[[#This Row],[IS9_Inv1_M1]:[IS20_Inv2_M2]],"&gt;="&amp;0.1,Inv_SY_B[[#This Row],[IS9_Inv1_M1]:[IS20_Inv2_M2]]),"")</f>
        <v>3.7520678534017784</v>
      </c>
    </row>
    <row r="136" spans="2:107">
      <c r="B136" s="167">
        <f t="shared" si="67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3.389379690320129</v>
      </c>
      <c r="J136" s="165">
        <f>IFERROR(VLOOKUP($B136,RD[[#All],[Date]:[IS20_Inv2_M2]],J$2,0)/J$1,"")</f>
        <v>3.2378962034134449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0.18981335020563112</v>
      </c>
      <c r="CJ136" s="165">
        <f>IFERROR(VLOOKUP($B136,RD[[#All],[Date]:[IS20_Inv2_M2]],CJ$2,0)/CJ$1,"")</f>
        <v>0.88015432843019048</v>
      </c>
      <c r="CK136" s="165">
        <f>IFERROR(VLOOKUP($B136,RD[[#All],[Date]:[IS20_Inv2_M2]],CK$2,0)/CK$1,"")</f>
        <v>0</v>
      </c>
      <c r="CL136" s="165">
        <f>IFERROR(VLOOKUP($B136,RD[[#All],[Date]:[IS20_Inv2_M2]],CL$2,0)/CL$1,"")</f>
        <v>0.78467868338558</v>
      </c>
      <c r="CM136" s="165">
        <f>IFERROR(VLOOKUP($B136,RD[[#All],[Date]:[IS20_Inv2_M2]],CM$2,0)/CM$1,"")</f>
        <v>4.2886460792186831</v>
      </c>
      <c r="CN136" s="165">
        <f>IFERROR(VLOOKUP($B136,RD[[#All],[Date]:[IS20_Inv2_M2]],CN$2,0)/CN$1,"")</f>
        <v>4.0508946690226155</v>
      </c>
      <c r="CO136" s="165">
        <f>IFERROR(VLOOKUP($B136,RD[[#All],[Date]:[IS20_Inv2_M2]],CO$2,0)/CO$1,"")</f>
        <v>4.1393911371766485</v>
      </c>
      <c r="CP136" s="165">
        <f>IFERROR(VLOOKUP($B136,RD[[#All],[Date]:[IS20_Inv2_M2]],CP$2,0)/CP$1,"")</f>
        <v>3.8611815264773193</v>
      </c>
      <c r="CQ136" s="165">
        <f>IFERROR(VLOOKUP($B136,RD[[#All],[Date]:[IS20_Inv2_M2]],CQ$2,0)/CQ$1,"")</f>
        <v>3.2853527364757986</v>
      </c>
      <c r="CR136" s="165">
        <f>IFERROR(VLOOKUP($B136,RD[[#All],[Date]:[IS20_Inv2_M2]],CR$2,0)/CR$1,"")</f>
        <v>4.2636823789939893</v>
      </c>
      <c r="CS136" s="165">
        <f>IFERROR(VLOOKUP($B136,RD[[#All],[Date]:[IS20_Inv2_M2]],CS$2,0)/CS$1,"")</f>
        <v>4.1229041442581469</v>
      </c>
      <c r="CT136" s="165">
        <f>IFERROR(VLOOKUP($B136,RD[[#All],[Date]:[IS20_Inv2_M2]],CT$2,0)/CT$1,"")</f>
        <v>3.9204365707054727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0</v>
      </c>
      <c r="CX136" s="165">
        <f>IFERROR(VLOOKUP($B136,RD[[#All],[Date]:[IS20_Inv2_M2]],CX$2,0)/CX$1,"")</f>
        <v>0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0</v>
      </c>
      <c r="DA136" s="165">
        <f>IFERROR(AVERAGEIF(Inv_SY_B[[#This Row],[IS1_Inv1_M1]:[IS8_Inv4_M2]],"&gt;="&amp;0.1,Inv_SY_B[[#This Row],[IS1_Inv1_M1]:[IS8_Inv4_M2]]),"")</f>
        <v>3.380904168644447</v>
      </c>
      <c r="DB136" s="165">
        <f>IFERROR(AVERAGEIF(Inv_SY_B[[#This Row],[IS18_Inv1_M1]:[IS19_Inv2_M3]],"&gt;="&amp;0.1,Inv_SY_B[[#This Row],[IS18_Inv1_M1]:[IS19_Inv2_M3]]),"")</f>
        <v>3.9915611552910839</v>
      </c>
      <c r="DC136" s="165">
        <f>IFERROR(AVERAGEIF(Inv_SY_B[[#This Row],[IS9_Inv1_M1]:[IS20_Inv2_M2]],"&gt;="&amp;0.1,Inv_SY_B[[#This Row],[IS9_Inv1_M1]:[IS20_Inv2_M2]]),"")</f>
        <v>3.5289475990169064</v>
      </c>
    </row>
    <row r="137" spans="2:107">
      <c r="B137" s="167">
        <f t="shared" si="67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4.1740286881352713</v>
      </c>
      <c r="J137" s="165">
        <f>IFERROR(VLOOKUP($B137,RD[[#All],[Date]:[IS20_Inv2_M2]],J$2,0)/J$1,"")</f>
        <v>4.0696621386276561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0.2280950342807164</v>
      </c>
      <c r="CJ137" s="165">
        <f>IFERROR(VLOOKUP($B137,RD[[#All],[Date]:[IS20_Inv2_M2]],CJ$2,0)/CJ$1,"")</f>
        <v>1.0513624306727756</v>
      </c>
      <c r="CK137" s="165">
        <f>IFERROR(VLOOKUP($B137,RD[[#All],[Date]:[IS20_Inv2_M2]],CK$2,0)/CK$1,"")</f>
        <v>0</v>
      </c>
      <c r="CL137" s="165">
        <f>IFERROR(VLOOKUP($B137,RD[[#All],[Date]:[IS20_Inv2_M2]],CL$2,0)/CL$1,"")</f>
        <v>0.9223158307210032</v>
      </c>
      <c r="CM137" s="165">
        <f>IFERROR(VLOOKUP($B137,RD[[#All],[Date]:[IS20_Inv2_M2]],CM$2,0)/CM$1,"")</f>
        <v>4.7899480041207347</v>
      </c>
      <c r="CN137" s="165">
        <f>IFERROR(VLOOKUP($B137,RD[[#All],[Date]:[IS20_Inv2_M2]],CN$2,0)/CN$1,"")</f>
        <v>4.5231132475829661</v>
      </c>
      <c r="CO137" s="165">
        <f>IFERROR(VLOOKUP($B137,RD[[#All],[Date]:[IS20_Inv2_M2]],CO$2,0)/CO$1,"")</f>
        <v>4.6398818939154278</v>
      </c>
      <c r="CP137" s="165">
        <f>IFERROR(VLOOKUP($B137,RD[[#All],[Date]:[IS20_Inv2_M2]],CP$2,0)/CP$1,"")</f>
        <v>4.3796760025801476</v>
      </c>
      <c r="CQ137" s="165">
        <f>IFERROR(VLOOKUP($B137,RD[[#All],[Date]:[IS20_Inv2_M2]],CQ$2,0)/CQ$1,"")</f>
        <v>3.7227143309079405</v>
      </c>
      <c r="CR137" s="165">
        <f>IFERROR(VLOOKUP($B137,RD[[#All],[Date]:[IS20_Inv2_M2]],CR$2,0)/CR$1,"")</f>
        <v>4.8165137614678892</v>
      </c>
      <c r="CS137" s="165">
        <f>IFERROR(VLOOKUP($B137,RD[[#All],[Date]:[IS20_Inv2_M2]],CS$2,0)/CS$1,"")</f>
        <v>4.6796899715279983</v>
      </c>
      <c r="CT137" s="165">
        <f>IFERROR(VLOOKUP($B137,RD[[#All],[Date]:[IS20_Inv2_M2]],CT$2,0)/CT$1,"")</f>
        <v>4.4107877254033534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0</v>
      </c>
      <c r="CX137" s="165">
        <f>IFERROR(VLOOKUP($B137,RD[[#All],[Date]:[IS20_Inv2_M2]],CX$2,0)/CX$1,"")</f>
        <v>0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0</v>
      </c>
      <c r="DA137" s="165">
        <f>IFERROR(AVERAGEIF(Inv_SY_B[[#This Row],[IS1_Inv1_M1]:[IS8_Inv4_M2]],"&gt;="&amp;0.1,Inv_SY_B[[#This Row],[IS1_Inv1_M1]:[IS8_Inv4_M2]]),"")</f>
        <v>4.2103677905869752</v>
      </c>
      <c r="DB137" s="165">
        <f>IFERROR(AVERAGEIF(Inv_SY_B[[#This Row],[IS18_Inv1_M1]:[IS19_Inv2_M3]],"&gt;="&amp;0.1,Inv_SY_B[[#This Row],[IS18_Inv1_M1]:[IS19_Inv2_M3]]),"")</f>
        <v>4.4952906171883074</v>
      </c>
      <c r="DC137" s="165">
        <f>IFERROR(AVERAGEIF(Inv_SY_B[[#This Row],[IS9_Inv1_M1]:[IS20_Inv2_M2]],"&gt;="&amp;0.1,Inv_SY_B[[#This Row],[IS9_Inv1_M1]:[IS20_Inv2_M2]]),"")</f>
        <v>4.0327301655408663</v>
      </c>
    </row>
    <row r="138" spans="2:107">
      <c r="B138" s="167">
        <f t="shared" si="67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3.467274627149235</v>
      </c>
      <c r="J138" s="165">
        <f>IFERROR(VLOOKUP($B138,RD[[#All],[Date]:[IS20_Inv2_M2]],J$2,0)/J$1,"")</f>
        <v>3.2792290723325208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0.19406687065841838</v>
      </c>
      <c r="CJ138" s="165">
        <f>IFERROR(VLOOKUP($B138,RD[[#All],[Date]:[IS20_Inv2_M2]],CJ$2,0)/CJ$1,"")</f>
        <v>0.78611044128285512</v>
      </c>
      <c r="CK138" s="165">
        <f>IFERROR(VLOOKUP($B138,RD[[#All],[Date]:[IS20_Inv2_M2]],CK$2,0)/CK$1,"")</f>
        <v>0.55679952231676366</v>
      </c>
      <c r="CL138" s="165">
        <f>IFERROR(VLOOKUP($B138,RD[[#All],[Date]:[IS20_Inv2_M2]],CL$2,0)/CL$1,"")</f>
        <v>1.2695924764890283</v>
      </c>
      <c r="CM138" s="165">
        <f>IFERROR(VLOOKUP($B138,RD[[#All],[Date]:[IS20_Inv2_M2]],CM$2,0)/CM$1,"")</f>
        <v>3.9690458228895436</v>
      </c>
      <c r="CN138" s="165">
        <f>IFERROR(VLOOKUP($B138,RD[[#All],[Date]:[IS20_Inv2_M2]],CN$2,0)/CN$1,"")</f>
        <v>3.7546006589455327</v>
      </c>
      <c r="CO138" s="165">
        <f>IFERROR(VLOOKUP($B138,RD[[#All],[Date]:[IS20_Inv2_M2]],CO$2,0)/CO$1,"")</f>
        <v>3.8335807396231312</v>
      </c>
      <c r="CP138" s="165">
        <f>IFERROR(VLOOKUP($B138,RD[[#All],[Date]:[IS20_Inv2_M2]],CP$2,0)/CP$1,"")</f>
        <v>3.575228946946758</v>
      </c>
      <c r="CQ138" s="165">
        <f>IFERROR(VLOOKUP($B138,RD[[#All],[Date]:[IS20_Inv2_M2]],CQ$2,0)/CQ$1,"")</f>
        <v>3.0172413793103448</v>
      </c>
      <c r="CR138" s="165">
        <f>IFERROR(VLOOKUP($B138,RD[[#All],[Date]:[IS20_Inv2_M2]],CR$2,0)/CR$1,"")</f>
        <v>3.9077823473584306</v>
      </c>
      <c r="CS138" s="165">
        <f>IFERROR(VLOOKUP($B138,RD[[#All],[Date]:[IS20_Inv2_M2]],CS$2,0)/CS$1,"")</f>
        <v>3.8223663397658973</v>
      </c>
      <c r="CT138" s="165">
        <f>IFERROR(VLOOKUP($B138,RD[[#All],[Date]:[IS20_Inv2_M2]],CT$2,0)/CT$1,"")</f>
        <v>3.6293894337235049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0</v>
      </c>
      <c r="CX138" s="165">
        <f>IFERROR(VLOOKUP($B138,RD[[#All],[Date]:[IS20_Inv2_M2]],CX$2,0)/CX$1,"")</f>
        <v>0</v>
      </c>
      <c r="CY138" s="165">
        <f>IFERROR(VLOOKUP($B138,RD[[#All],[Date]:[IS20_Inv2_M2]],CY$2,0)/CY$1,"")</f>
        <v>0</v>
      </c>
      <c r="CZ138" s="165">
        <f>IFERROR(VLOOKUP($B138,RD[[#All],[Date]:[IS20_Inv2_M2]],CZ$2,0)/CZ$1,"")</f>
        <v>0</v>
      </c>
      <c r="DA138" s="165">
        <f>IFERROR(AVERAGEIF(Inv_SY_B[[#This Row],[IS1_Inv1_M1]:[IS8_Inv4_M2]],"&gt;="&amp;0.1,Inv_SY_B[[#This Row],[IS1_Inv1_M1]:[IS8_Inv4_M2]]),"")</f>
        <v>3.2384646486512736</v>
      </c>
      <c r="DB138" s="165">
        <f>IFERROR(AVERAGEIF(Inv_SY_B[[#This Row],[IS18_Inv1_M1]:[IS19_Inv2_M3]],"&gt;="&amp;0.1,Inv_SY_B[[#This Row],[IS18_Inv1_M1]:[IS19_Inv2_M3]]),"")</f>
        <v>3.6886544585703929</v>
      </c>
      <c r="DC138" s="165">
        <f>IFERROR(AVERAGEIF(Inv_SY_B[[#This Row],[IS9_Inv1_M1]:[IS20_Inv2_M2]],"&gt;="&amp;0.1,Inv_SY_B[[#This Row],[IS9_Inv1_M1]:[IS20_Inv2_M2]]),"")</f>
        <v>3.2186620556148262</v>
      </c>
    </row>
    <row r="139" spans="2:107">
      <c r="B139" s="167">
        <f t="shared" si="67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2.8806877552959058</v>
      </c>
      <c r="J139" s="165">
        <f>IFERROR(VLOOKUP($B139,RD[[#All],[Date]:[IS20_Inv2_M2]],J$2,0)/J$1,"")</f>
        <v>2.7428306048995705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0.19353518060181996</v>
      </c>
      <c r="CJ139" s="165">
        <f>IFERROR(VLOOKUP($B139,RD[[#All],[Date]:[IS20_Inv2_M2]],CJ$2,0)/CJ$1,"")</f>
        <v>0.66071859175307457</v>
      </c>
      <c r="CK139" s="165">
        <f>IFERROR(VLOOKUP($B139,RD[[#All],[Date]:[IS20_Inv2_M2]],CK$2,0)/CK$1,"")</f>
        <v>0.96880131362889987</v>
      </c>
      <c r="CL139" s="165">
        <f>IFERROR(VLOOKUP($B139,RD[[#All],[Date]:[IS20_Inv2_M2]],CL$2,0)/CL$1,"")</f>
        <v>1.4219239811912225</v>
      </c>
      <c r="CM139" s="165">
        <f>IFERROR(VLOOKUP($B139,RD[[#All],[Date]:[IS20_Inv2_M2]],CM$2,0)/CM$1,"")</f>
        <v>1.441445826134216</v>
      </c>
      <c r="CN139" s="165">
        <f>IFERROR(VLOOKUP($B139,RD[[#All],[Date]:[IS20_Inv2_M2]],CN$2,0)/CN$1,"")</f>
        <v>2.7337752023518336</v>
      </c>
      <c r="CO139" s="165">
        <f>IFERROR(VLOOKUP($B139,RD[[#All],[Date]:[IS20_Inv2_M2]],CO$2,0)/CO$1,"")</f>
        <v>2.7985301632881514</v>
      </c>
      <c r="CP139" s="165">
        <f>IFERROR(VLOOKUP($B139,RD[[#All],[Date]:[IS20_Inv2_M2]],CP$2,0)/CP$1,"")</f>
        <v>2.6335575212512894</v>
      </c>
      <c r="CQ139" s="165">
        <f>IFERROR(VLOOKUP($B139,RD[[#All],[Date]:[IS20_Inv2_M2]],CQ$2,0)/CQ$1,"")</f>
        <v>2.4114204365707055</v>
      </c>
      <c r="CR139" s="165">
        <f>IFERROR(VLOOKUP($B139,RD[[#All],[Date]:[IS20_Inv2_M2]],CR$2,0)/CR$1,"")</f>
        <v>3.1050300537804492</v>
      </c>
      <c r="CS139" s="165">
        <f>IFERROR(VLOOKUP($B139,RD[[#All],[Date]:[IS20_Inv2_M2]],CS$2,0)/CS$1,"")</f>
        <v>3.0283138247390071</v>
      </c>
      <c r="CT139" s="165">
        <f>IFERROR(VLOOKUP($B139,RD[[#All],[Date]:[IS20_Inv2_M2]],CT$2,0)/CT$1,"")</f>
        <v>2.8606453653906989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0</v>
      </c>
      <c r="CX139" s="165">
        <f>IFERROR(VLOOKUP($B139,RD[[#All],[Date]:[IS20_Inv2_M2]],CX$2,0)/CX$1,"")</f>
        <v>0</v>
      </c>
      <c r="CY139" s="165">
        <f>IFERROR(VLOOKUP($B139,RD[[#All],[Date]:[IS20_Inv2_M2]],CY$2,0)/CY$1,"")</f>
        <v>0</v>
      </c>
      <c r="CZ139" s="165">
        <f>IFERROR(VLOOKUP($B139,RD[[#All],[Date]:[IS20_Inv2_M2]],CZ$2,0)/CZ$1,"")</f>
        <v>0</v>
      </c>
      <c r="DA139" s="165">
        <f>IFERROR(AVERAGEIF(Inv_SY_B[[#This Row],[IS1_Inv1_M1]:[IS8_Inv4_M2]],"&gt;="&amp;0.1,Inv_SY_B[[#This Row],[IS1_Inv1_M1]:[IS8_Inv4_M2]]),"")</f>
        <v>2.7943081405474635</v>
      </c>
      <c r="DB139" s="165">
        <f>IFERROR(AVERAGEIF(Inv_SY_B[[#This Row],[IS18_Inv1_M1]:[IS19_Inv2_M3]],"&gt;="&amp;0.1,Inv_SY_B[[#This Row],[IS18_Inv1_M1]:[IS19_Inv2_M3]]),"")</f>
        <v>2.6265897991882943</v>
      </c>
      <c r="DC139" s="165">
        <f>IFERROR(AVERAGEIF(Inv_SY_B[[#This Row],[IS9_Inv1_M1]:[IS20_Inv2_M2]],"&gt;="&amp;0.1,Inv_SY_B[[#This Row],[IS9_Inv1_M1]:[IS20_Inv2_M2]]),"")</f>
        <v>2.6154963104054514</v>
      </c>
    </row>
    <row r="140" spans="2:107">
      <c r="B140" s="167">
        <f t="shared" si="67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3.2231404958677685</v>
      </c>
      <c r="J140" s="165">
        <f>IFERROR(VLOOKUP($B140,RD[[#All],[Date]:[IS20_Inv2_M2]],J$2,0)/J$1,"")</f>
        <v>3.0953210263555091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0.22703165416751958</v>
      </c>
      <c r="CJ140" s="165">
        <f>IFERROR(VLOOKUP($B140,RD[[#All],[Date]:[IS20_Inv2_M2]],CJ$2,0)/CJ$1,"")</f>
        <v>0.7776706052568122</v>
      </c>
      <c r="CK140" s="165">
        <f>IFERROR(VLOOKUP($B140,RD[[#All],[Date]:[IS20_Inv2_M2]],CK$2,0)/CK$1,"")</f>
        <v>1.1374832064487237</v>
      </c>
      <c r="CL140" s="165">
        <f>IFERROR(VLOOKUP($B140,RD[[#All],[Date]:[IS20_Inv2_M2]],CL$2,0)/CL$1,"")</f>
        <v>1.6619318181818183</v>
      </c>
      <c r="CM140" s="165">
        <f>IFERROR(VLOOKUP($B140,RD[[#All],[Date]:[IS20_Inv2_M2]],CM$2,0)/CM$1,"")</f>
        <v>0</v>
      </c>
      <c r="CN140" s="165">
        <f>IFERROR(VLOOKUP($B140,RD[[#All],[Date]:[IS20_Inv2_M2]],CN$2,0)/CN$1,"")</f>
        <v>3.5763612935085378</v>
      </c>
      <c r="CO140" s="165">
        <f>IFERROR(VLOOKUP($B140,RD[[#All],[Date]:[IS20_Inv2_M2]],CO$2,0)/CO$1,"")</f>
        <v>3.6745917796218337</v>
      </c>
      <c r="CP140" s="165">
        <f>IFERROR(VLOOKUP($B140,RD[[#All],[Date]:[IS20_Inv2_M2]],CP$2,0)/CP$1,"")</f>
        <v>3.4618339585122251</v>
      </c>
      <c r="CQ140" s="165">
        <f>IFERROR(VLOOKUP($B140,RD[[#All],[Date]:[IS20_Inv2_M2]],CQ$2,0)/CQ$1,"")</f>
        <v>2.9326162606770008</v>
      </c>
      <c r="CR140" s="165">
        <f>IFERROR(VLOOKUP($B140,RD[[#All],[Date]:[IS20_Inv2_M2]],CR$2,0)/CR$1,"")</f>
        <v>3.7836127807655804</v>
      </c>
      <c r="CS140" s="165">
        <f>IFERROR(VLOOKUP($B140,RD[[#All],[Date]:[IS20_Inv2_M2]],CS$2,0)/CS$1,"")</f>
        <v>3.6768427712749134</v>
      </c>
      <c r="CT140" s="165">
        <f>IFERROR(VLOOKUP($B140,RD[[#All],[Date]:[IS20_Inv2_M2]],CT$2,0)/CT$1,"")</f>
        <v>3.47674786459981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0</v>
      </c>
      <c r="CX140" s="165">
        <f>IFERROR(VLOOKUP($B140,RD[[#All],[Date]:[IS20_Inv2_M2]],CX$2,0)/CX$1,"")</f>
        <v>0</v>
      </c>
      <c r="CY140" s="165">
        <f>IFERROR(VLOOKUP($B140,RD[[#All],[Date]:[IS20_Inv2_M2]],CY$2,0)/CY$1,"")</f>
        <v>0</v>
      </c>
      <c r="CZ140" s="165">
        <f>IFERROR(VLOOKUP($B140,RD[[#All],[Date]:[IS20_Inv2_M2]],CZ$2,0)/CZ$1,"")</f>
        <v>0</v>
      </c>
      <c r="DA140" s="165">
        <f>IFERROR(AVERAGEIF(Inv_SY_B[[#This Row],[IS1_Inv1_M1]:[IS8_Inv4_M2]],"&gt;="&amp;0.1,Inv_SY_B[[#This Row],[IS1_Inv1_M1]:[IS8_Inv4_M2]]),"")</f>
        <v>3.167390483129223</v>
      </c>
      <c r="DB140" s="165">
        <f>IFERROR(AVERAGEIF(Inv_SY_B[[#This Row],[IS18_Inv1_M1]:[IS19_Inv2_M3]],"&gt;="&amp;0.1,Inv_SY_B[[#This Row],[IS18_Inv1_M1]:[IS19_Inv2_M3]]),"")</f>
        <v>3.5118009584228429</v>
      </c>
      <c r="DC140" s="165">
        <f>IFERROR(AVERAGEIF(Inv_SY_B[[#This Row],[IS9_Inv1_M1]:[IS20_Inv2_M2]],"&gt;="&amp;0.1,Inv_SY_B[[#This Row],[IS9_Inv1_M1]:[IS20_Inv2_M2]]),"")</f>
        <v>3.1894433483064759</v>
      </c>
    </row>
    <row r="141" spans="2:107">
      <c r="B141" s="167">
        <f t="shared" si="67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2.7476963997340174</v>
      </c>
      <c r="J141" s="165">
        <f>IFERROR(VLOOKUP($B141,RD[[#All],[Date]:[IS20_Inv2_M2]],J$2,0)/J$1,"")</f>
        <v>2.6323000116103565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0.15950701697952197</v>
      </c>
      <c r="CJ141" s="165">
        <f>IFERROR(VLOOKUP($B141,RD[[#All],[Date]:[IS20_Inv2_M2]],CJ$2,0)/CJ$1,"")</f>
        <v>0.55341210513624306</v>
      </c>
      <c r="CK141" s="165">
        <f>IFERROR(VLOOKUP($B141,RD[[#All],[Date]:[IS20_Inv2_M2]],CK$2,0)/CK$1,"")</f>
        <v>0.80907598148977466</v>
      </c>
      <c r="CL141" s="165">
        <f>IFERROR(VLOOKUP($B141,RD[[#All],[Date]:[IS20_Inv2_M2]],CL$2,0)/CL$1,"")</f>
        <v>1.1848550156739812</v>
      </c>
      <c r="CM141" s="165">
        <f>IFERROR(VLOOKUP($B141,RD[[#All],[Date]:[IS20_Inv2_M2]],CM$2,0)/CM$1,"")</f>
        <v>2.6241290081846866</v>
      </c>
      <c r="CN141" s="165">
        <f>IFERROR(VLOOKUP($B141,RD[[#All],[Date]:[IS20_Inv2_M2]],CN$2,0)/CN$1,"")</f>
        <v>2.6141773597425946</v>
      </c>
      <c r="CO141" s="165">
        <f>IFERROR(VLOOKUP($B141,RD[[#All],[Date]:[IS20_Inv2_M2]],CO$2,0)/CO$1,"")</f>
        <v>2.6760437706340903</v>
      </c>
      <c r="CP141" s="165">
        <f>IFERROR(VLOOKUP($B141,RD[[#All],[Date]:[IS20_Inv2_M2]],CP$2,0)/CP$1,"")</f>
        <v>2.5053718821513824</v>
      </c>
      <c r="CQ141" s="165">
        <f>IFERROR(VLOOKUP($B141,RD[[#All],[Date]:[IS20_Inv2_M2]],CQ$2,0)/CQ$1,"")</f>
        <v>2.1496361910787725</v>
      </c>
      <c r="CR141" s="165">
        <f>IFERROR(VLOOKUP($B141,RD[[#All],[Date]:[IS20_Inv2_M2]],CR$2,0)/CR$1,"")</f>
        <v>2.787883581145207</v>
      </c>
      <c r="CS141" s="165">
        <f>IFERROR(VLOOKUP($B141,RD[[#All],[Date]:[IS20_Inv2_M2]],CS$2,0)/CS$1,"")</f>
        <v>2.7087946852261946</v>
      </c>
      <c r="CT141" s="165">
        <f>IFERROR(VLOOKUP($B141,RD[[#All],[Date]:[IS20_Inv2_M2]],CT$2,0)/CT$1,"")</f>
        <v>2.5601075608984498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0</v>
      </c>
      <c r="CX141" s="165">
        <f>IFERROR(VLOOKUP($B141,RD[[#All],[Date]:[IS20_Inv2_M2]],CX$2,0)/CX$1,"")</f>
        <v>0</v>
      </c>
      <c r="CY141" s="165">
        <f>IFERROR(VLOOKUP($B141,RD[[#All],[Date]:[IS20_Inv2_M2]],CY$2,0)/CY$1,"")</f>
        <v>0</v>
      </c>
      <c r="CZ141" s="165">
        <f>IFERROR(VLOOKUP($B141,RD[[#All],[Date]:[IS20_Inv2_M2]],CZ$2,0)/CZ$1,"")</f>
        <v>0</v>
      </c>
      <c r="DA141" s="165">
        <f>IFERROR(AVERAGEIF(Inv_SY_B[[#This Row],[IS1_Inv1_M1]:[IS8_Inv4_M2]],"&gt;="&amp;0.1,Inv_SY_B[[#This Row],[IS1_Inv1_M1]:[IS8_Inv4_M2]]),"")</f>
        <v>2.6271704190799849</v>
      </c>
      <c r="DB141" s="165">
        <f>IFERROR(AVERAGEIF(Inv_SY_B[[#This Row],[IS18_Inv1_M1]:[IS19_Inv2_M3]],"&gt;="&amp;0.1,Inv_SY_B[[#This Row],[IS18_Inv1_M1]:[IS19_Inv2_M3]]),"")</f>
        <v>2.5782680048826725</v>
      </c>
      <c r="DC141" s="165">
        <f>IFERROR(AVERAGEIF(Inv_SY_B[[#This Row],[IS9_Inv1_M1]:[IS20_Inv2_M2]],"&gt;="&amp;0.1,Inv_SY_B[[#This Row],[IS9_Inv1_M1]:[IS20_Inv2_M2]]),"")</f>
        <v>2.2853157428890269</v>
      </c>
    </row>
    <row r="142" spans="2:107">
      <c r="B142" s="167">
        <f t="shared" si="67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1.2111712738671985</v>
      </c>
      <c r="J142" s="165">
        <f>IFERROR(VLOOKUP($B142,RD[[#All],[Date]:[IS20_Inv2_M2]],J$2,0)/J$1,"")</f>
        <v>1.1889004992453269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0.16216546726251399</v>
      </c>
      <c r="CJ142" s="165">
        <f>IFERROR(VLOOKUP($B142,RD[[#All],[Date]:[IS20_Inv2_M2]],CJ$2,0)/CJ$1,"")</f>
        <v>0.5642633228840126</v>
      </c>
      <c r="CK142" s="165">
        <f>IFERROR(VLOOKUP($B142,RD[[#All],[Date]:[IS20_Inv2_M2]],CK$2,0)/CK$1,"")</f>
        <v>0.83296014330497092</v>
      </c>
      <c r="CL142" s="165">
        <f>IFERROR(VLOOKUP($B142,RD[[#All],[Date]:[IS20_Inv2_M2]],CL$2,0)/CL$1,"")</f>
        <v>1.2230603448275863</v>
      </c>
      <c r="CM142" s="165">
        <f>IFERROR(VLOOKUP($B142,RD[[#All],[Date]:[IS20_Inv2_M2]],CM$2,0)/CM$1,"")</f>
        <v>2.4975867747142662</v>
      </c>
      <c r="CN142" s="165">
        <f>IFERROR(VLOOKUP($B142,RD[[#All],[Date]:[IS20_Inv2_M2]],CN$2,0)/CN$1,"")</f>
        <v>2.3634076897554803</v>
      </c>
      <c r="CO142" s="165">
        <f>IFERROR(VLOOKUP($B142,RD[[#All],[Date]:[IS20_Inv2_M2]],CO$2,0)/CO$1,"")</f>
        <v>2.4172811265503453</v>
      </c>
      <c r="CP142" s="165">
        <f>IFERROR(VLOOKUP($B142,RD[[#All],[Date]:[IS20_Inv2_M2]],CP$2,0)/CP$1,"")</f>
        <v>2.264612957431686</v>
      </c>
      <c r="CQ142" s="165">
        <f>IFERROR(VLOOKUP($B142,RD[[#All],[Date]:[IS20_Inv2_M2]],CQ$2,0)/CQ$1,"")</f>
        <v>1.9179057260360644</v>
      </c>
      <c r="CR142" s="165">
        <f>IFERROR(VLOOKUP($B142,RD[[#All],[Date]:[IS20_Inv2_M2]],CR$2,0)/CR$1,"")</f>
        <v>2.4873457766529579</v>
      </c>
      <c r="CS142" s="165">
        <f>IFERROR(VLOOKUP($B142,RD[[#All],[Date]:[IS20_Inv2_M2]],CS$2,0)/CS$1,"")</f>
        <v>2.4137931034482762</v>
      </c>
      <c r="CT142" s="165">
        <f>IFERROR(VLOOKUP($B142,RD[[#All],[Date]:[IS20_Inv2_M2]],CT$2,0)/CT$1,"")</f>
        <v>2.2840873141410944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0</v>
      </c>
      <c r="CX142" s="165">
        <f>IFERROR(VLOOKUP($B142,RD[[#All],[Date]:[IS20_Inv2_M2]],CX$2,0)/CX$1,"")</f>
        <v>0</v>
      </c>
      <c r="CY142" s="165">
        <f>IFERROR(VLOOKUP($B142,RD[[#All],[Date]:[IS20_Inv2_M2]],CY$2,0)/CY$1,"")</f>
        <v>0</v>
      </c>
      <c r="CZ142" s="165">
        <f>IFERROR(VLOOKUP($B142,RD[[#All],[Date]:[IS20_Inv2_M2]],CZ$2,0)/CZ$1,"")</f>
        <v>0</v>
      </c>
      <c r="DA142" s="165">
        <f>IFERROR(AVERAGEIF(Inv_SY_B[[#This Row],[IS1_Inv1_M1]:[IS8_Inv4_M2]],"&gt;="&amp;0.1,Inv_SY_B[[#This Row],[IS1_Inv1_M1]:[IS8_Inv4_M2]]),"")</f>
        <v>2.0756491098866832</v>
      </c>
      <c r="DB142" s="165">
        <f>IFERROR(AVERAGEIF(Inv_SY_B[[#This Row],[IS18_Inv1_M1]:[IS19_Inv2_M3]],"&gt;="&amp;0.1,Inv_SY_B[[#This Row],[IS18_Inv1_M1]:[IS19_Inv2_M3]]),"")</f>
        <v>2.3307525585912714</v>
      </c>
      <c r="DC142" s="165">
        <f>IFERROR(AVERAGEIF(Inv_SY_B[[#This Row],[IS9_Inv1_M1]:[IS20_Inv2_M2]],"&gt;="&amp;0.1,Inv_SY_B[[#This Row],[IS9_Inv1_M1]:[IS20_Inv2_M2]]),"")</f>
        <v>2.4540563510182811</v>
      </c>
    </row>
    <row r="143" spans="2:107">
      <c r="B143" s="167">
        <f t="shared" si="67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2.0228935119217248</v>
      </c>
      <c r="J143" s="165">
        <f>IFERROR(VLOOKUP($B143,RD[[#All],[Date]:[IS20_Inv2_M2]],J$2,0)/J$1,"")</f>
        <v>1.9440380819691165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0.28870770073293472</v>
      </c>
      <c r="CJ143" s="165">
        <f>IFERROR(VLOOKUP($B143,RD[[#All],[Date]:[IS20_Inv2_M2]],CJ$2,0)/CJ$1,"")</f>
        <v>0.98384374246443218</v>
      </c>
      <c r="CK143" s="165">
        <f>IFERROR(VLOOKUP($B143,RD[[#All],[Date]:[IS20_Inv2_M2]],CK$2,0)/CK$1,"")</f>
        <v>1.4375279892521273</v>
      </c>
      <c r="CL143" s="165">
        <f>IFERROR(VLOOKUP($B143,RD[[#All],[Date]:[IS20_Inv2_M2]],CL$2,0)/CL$1,"")</f>
        <v>2.0758228840125392</v>
      </c>
      <c r="CM143" s="165">
        <f>IFERROR(VLOOKUP($B143,RD[[#All],[Date]:[IS20_Inv2_M2]],CM$2,0)/CM$1,"")</f>
        <v>4.447635039219981</v>
      </c>
      <c r="CN143" s="165">
        <f>IFERROR(VLOOKUP($B143,RD[[#All],[Date]:[IS20_Inv2_M2]],CN$2,0)/CN$1,"")</f>
        <v>4.1859244913233695</v>
      </c>
      <c r="CO143" s="165">
        <f>IFERROR(VLOOKUP($B143,RD[[#All],[Date]:[IS20_Inv2_M2]],CO$2,0)/CO$1,"")</f>
        <v>4.3024359379943053</v>
      </c>
      <c r="CP143" s="165">
        <f>IFERROR(VLOOKUP($B143,RD[[#All],[Date]:[IS20_Inv2_M2]],CP$2,0)/CP$1,"")</f>
        <v>4.0600336076451233</v>
      </c>
      <c r="CQ143" s="165">
        <f>IFERROR(VLOOKUP($B143,RD[[#All],[Date]:[IS20_Inv2_M2]],CQ$2,0)/CQ$1,"")</f>
        <v>3.4561847516608664</v>
      </c>
      <c r="CR143" s="165">
        <f>IFERROR(VLOOKUP($B143,RD[[#All],[Date]:[IS20_Inv2_M2]],CR$2,0)/CR$1,"")</f>
        <v>4.4669408415058527</v>
      </c>
      <c r="CS143" s="165">
        <f>IFERROR(VLOOKUP($B143,RD[[#All],[Date]:[IS20_Inv2_M2]],CS$2,0)/CS$1,"")</f>
        <v>4.3396077190762421</v>
      </c>
      <c r="CT143" s="165">
        <f>IFERROR(VLOOKUP($B143,RD[[#All],[Date]:[IS20_Inv2_M2]],CT$2,0)/CT$1,"")</f>
        <v>4.0928503638089211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0</v>
      </c>
      <c r="CX143" s="165">
        <f>IFERROR(VLOOKUP($B143,RD[[#All],[Date]:[IS20_Inv2_M2]],CX$2,0)/CX$1,"")</f>
        <v>0</v>
      </c>
      <c r="CY143" s="165">
        <f>IFERROR(VLOOKUP($B143,RD[[#All],[Date]:[IS20_Inv2_M2]],CY$2,0)/CY$1,"")</f>
        <v>0</v>
      </c>
      <c r="CZ143" s="165">
        <f>IFERROR(VLOOKUP($B143,RD[[#All],[Date]:[IS20_Inv2_M2]],CZ$2,0)/CZ$1,"")</f>
        <v>0</v>
      </c>
      <c r="DA143" s="165">
        <f>IFERROR(AVERAGEIF(Inv_SY_B[[#This Row],[IS1_Inv1_M1]:[IS8_Inv4_M2]],"&gt;="&amp;0.1,Inv_SY_B[[#This Row],[IS1_Inv1_M1]:[IS8_Inv4_M2]]),"")</f>
        <v>3.814232473301169</v>
      </c>
      <c r="DB143" s="165">
        <f>IFERROR(AVERAGEIF(Inv_SY_B[[#This Row],[IS18_Inv1_M1]:[IS19_Inv2_M3]],"&gt;="&amp;0.1,Inv_SY_B[[#This Row],[IS18_Inv1_M1]:[IS19_Inv2_M3]]),"")</f>
        <v>4.1689515940293322</v>
      </c>
      <c r="DC143" s="165">
        <f>IFERROR(AVERAGEIF(Inv_SY_B[[#This Row],[IS9_Inv1_M1]:[IS20_Inv2_M2]],"&gt;="&amp;0.1,Inv_SY_B[[#This Row],[IS9_Inv1_M1]:[IS20_Inv2_M2]]),"")</f>
        <v>4.0153382723972673</v>
      </c>
    </row>
    <row r="144" spans="2:107">
      <c r="B144" s="167">
        <f t="shared" si="67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4.1616794908330954</v>
      </c>
      <c r="J144" s="165">
        <f>IFERROR(VLOOKUP($B144,RD[[#All],[Date]:[IS20_Inv2_M2]],J$2,0)/J$1,"")</f>
        <v>3.9930337861372345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0.26850347858219531</v>
      </c>
      <c r="CJ144" s="165">
        <f>IFERROR(VLOOKUP($B144,RD[[#All],[Date]:[IS20_Inv2_M2]],CJ$2,0)/CJ$1,"")</f>
        <v>0.9223535085604051</v>
      </c>
      <c r="CK144" s="165">
        <f>IFERROR(VLOOKUP($B144,RD[[#All],[Date]:[IS20_Inv2_M2]],CK$2,0)/CK$1,"")</f>
        <v>1.3509479026720406</v>
      </c>
      <c r="CL144" s="165">
        <f>IFERROR(VLOOKUP($B144,RD[[#All],[Date]:[IS20_Inv2_M2]],CL$2,0)/CL$1,"")</f>
        <v>1.9763910658307211</v>
      </c>
      <c r="CM144" s="165">
        <f>IFERROR(VLOOKUP($B144,RD[[#All],[Date]:[IS20_Inv2_M2]],CM$2,0)/CM$1,"")</f>
        <v>4.6796291339157525</v>
      </c>
      <c r="CN144" s="165">
        <f>IFERROR(VLOOKUP($B144,RD[[#All],[Date]:[IS20_Inv2_M2]],CN$2,0)/CN$1,"")</f>
        <v>4.3950278161433936</v>
      </c>
      <c r="CO144" s="165">
        <f>IFERROR(VLOOKUP($B144,RD[[#All],[Date]:[IS20_Inv2_M2]],CO$2,0)/CO$1,"")</f>
        <v>4.5271295192206296</v>
      </c>
      <c r="CP144" s="165">
        <f>IFERROR(VLOOKUP($B144,RD[[#All],[Date]:[IS20_Inv2_M2]],CP$2,0)/CP$1,"")</f>
        <v>4.2794282591815023</v>
      </c>
      <c r="CQ144" s="165">
        <f>IFERROR(VLOOKUP($B144,RD[[#All],[Date]:[IS20_Inv2_M2]],CQ$2,0)/CQ$1,"")</f>
        <v>3.6491616577032584</v>
      </c>
      <c r="CR144" s="165">
        <f>IFERROR(VLOOKUP($B144,RD[[#All],[Date]:[IS20_Inv2_M2]],CR$2,0)/CR$1,"")</f>
        <v>4.7081619740588421</v>
      </c>
      <c r="CS144" s="165">
        <f>IFERROR(VLOOKUP($B144,RD[[#All],[Date]:[IS20_Inv2_M2]],CS$2,0)/CS$1,"")</f>
        <v>4.5824106295476117</v>
      </c>
      <c r="CT144" s="165">
        <f>IFERROR(VLOOKUP($B144,RD[[#All],[Date]:[IS20_Inv2_M2]],CT$2,0)/CT$1,"")</f>
        <v>4.3206263840556787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0</v>
      </c>
      <c r="CX144" s="165">
        <f>IFERROR(VLOOKUP($B144,RD[[#All],[Date]:[IS20_Inv2_M2]],CX$2,0)/CX$1,"")</f>
        <v>0</v>
      </c>
      <c r="CY144" s="165">
        <f>IFERROR(VLOOKUP($B144,RD[[#All],[Date]:[IS20_Inv2_M2]],CY$2,0)/CY$1,"")</f>
        <v>0</v>
      </c>
      <c r="CZ144" s="165">
        <f>IFERROR(VLOOKUP($B144,RD[[#All],[Date]:[IS20_Inv2_M2]],CZ$2,0)/CZ$1,"")</f>
        <v>0</v>
      </c>
      <c r="DA144" s="165">
        <f>IFERROR(AVERAGEIF(Inv_SY_B[[#This Row],[IS1_Inv1_M1]:[IS8_Inv4_M2]],"&gt;="&amp;0.1,Inv_SY_B[[#This Row],[IS1_Inv1_M1]:[IS8_Inv4_M2]]),"")</f>
        <v>4.0073099161667356</v>
      </c>
      <c r="DB144" s="165">
        <f>IFERROR(AVERAGEIF(Inv_SY_B[[#This Row],[IS18_Inv1_M1]:[IS19_Inv2_M3]],"&gt;="&amp;0.1,Inv_SY_B[[#This Row],[IS18_Inv1_M1]:[IS19_Inv2_M3]]),"")</f>
        <v>4.3926969217283345</v>
      </c>
      <c r="DC144" s="165">
        <f>IFERROR(AVERAGEIF(Inv_SY_B[[#This Row],[IS9_Inv1_M1]:[IS20_Inv2_M2]],"&gt;="&amp;0.1,Inv_SY_B[[#This Row],[IS9_Inv1_M1]:[IS20_Inv2_M2]]),"")</f>
        <v>4.007204270068156</v>
      </c>
    </row>
    <row r="145" spans="2:107">
      <c r="B145" s="167">
        <f t="shared" si="67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3.7280326778759378</v>
      </c>
      <c r="J145" s="165">
        <f>IFERROR(VLOOKUP($B145,RD[[#All],[Date]:[IS20_Inv2_M2]],J$2,0)/J$1,"")</f>
        <v>3.5889933820968305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0.29668305158191083</v>
      </c>
      <c r="CJ145" s="165">
        <f>IFERROR(VLOOKUP($B145,RD[[#All],[Date]:[IS20_Inv2_M2]],CJ$2,0)/CJ$1,"")</f>
        <v>1.0127803231251506</v>
      </c>
      <c r="CK145" s="165">
        <f>IFERROR(VLOOKUP($B145,RD[[#All],[Date]:[IS20_Inv2_M2]],CK$2,0)/CK$1,"")</f>
        <v>1.4793252724287207</v>
      </c>
      <c r="CL145" s="165">
        <f>IFERROR(VLOOKUP($B145,RD[[#All],[Date]:[IS20_Inv2_M2]],CL$2,0)/CL$1,"")</f>
        <v>2.1404780564263324</v>
      </c>
      <c r="CM145" s="165">
        <f>IFERROR(VLOOKUP($B145,RD[[#All],[Date]:[IS20_Inv2_M2]],CM$2,0)/CM$1,"")</f>
        <v>4.7526342686102261</v>
      </c>
      <c r="CN145" s="165">
        <f>IFERROR(VLOOKUP($B145,RD[[#All],[Date]:[IS20_Inv2_M2]],CN$2,0)/CN$1,"")</f>
        <v>4.4976504810919673</v>
      </c>
      <c r="CO145" s="165">
        <f>IFERROR(VLOOKUP($B145,RD[[#All],[Date]:[IS20_Inv2_M2]],CO$2,0)/CO$1,"")</f>
        <v>4.6058128310580067</v>
      </c>
      <c r="CP145" s="165">
        <f>IFERROR(VLOOKUP($B145,RD[[#All],[Date]:[IS20_Inv2_M2]],CP$2,0)/CP$1,"")</f>
        <v>4.318869994289166</v>
      </c>
      <c r="CQ145" s="165">
        <f>IFERROR(VLOOKUP($B145,RD[[#All],[Date]:[IS20_Inv2_M2]],CQ$2,0)/CQ$1,"")</f>
        <v>3.6665612148054412</v>
      </c>
      <c r="CR145" s="165">
        <f>IFERROR(VLOOKUP($B145,RD[[#All],[Date]:[IS20_Inv2_M2]],CR$2,0)/CR$1,"")</f>
        <v>4.7477064220183482</v>
      </c>
      <c r="CS145" s="165">
        <f>IFERROR(VLOOKUP($B145,RD[[#All],[Date]:[IS20_Inv2_M2]],CS$2,0)/CS$1,"")</f>
        <v>4.6219550775071188</v>
      </c>
      <c r="CT145" s="165">
        <f>IFERROR(VLOOKUP($B145,RD[[#All],[Date]:[IS20_Inv2_M2]],CT$2,0)/CT$1,"")</f>
        <v>4.3664979436887057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0</v>
      </c>
      <c r="CX145" s="165">
        <f>IFERROR(VLOOKUP($B145,RD[[#All],[Date]:[IS20_Inv2_M2]],CX$2,0)/CX$1,"")</f>
        <v>0</v>
      </c>
      <c r="CY145" s="165">
        <f>IFERROR(VLOOKUP($B145,RD[[#All],[Date]:[IS20_Inv2_M2]],CY$2,0)/CY$1,"")</f>
        <v>0</v>
      </c>
      <c r="CZ145" s="165">
        <f>IFERROR(VLOOKUP($B145,RD[[#All],[Date]:[IS20_Inv2_M2]],CZ$2,0)/CZ$1,"")</f>
        <v>0</v>
      </c>
      <c r="DA145" s="165">
        <f>IFERROR(AVERAGEIF(Inv_SY_B[[#This Row],[IS1_Inv1_M1]:[IS8_Inv4_M2]],"&gt;="&amp;0.1,Inv_SY_B[[#This Row],[IS1_Inv1_M1]:[IS8_Inv4_M2]]),"")</f>
        <v>3.9604400537320235</v>
      </c>
      <c r="DB145" s="165">
        <f>IFERROR(AVERAGEIF(Inv_SY_B[[#This Row],[IS18_Inv1_M1]:[IS19_Inv2_M3]],"&gt;="&amp;0.1,Inv_SY_B[[#This Row],[IS18_Inv1_M1]:[IS19_Inv2_M3]]),"")</f>
        <v>4.447211029133622</v>
      </c>
      <c r="DC145" s="165">
        <f>IFERROR(AVERAGEIF(Inv_SY_B[[#This Row],[IS9_Inv1_M1]:[IS20_Inv2_M2]],"&gt;="&amp;0.1,Inv_SY_B[[#This Row],[IS9_Inv1_M1]:[IS20_Inv2_M2]]),"")</f>
        <v>4.1957143409816124</v>
      </c>
    </row>
    <row r="146" spans="2:107">
      <c r="B146" s="167">
        <f t="shared" si="67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4.2196257243279183</v>
      </c>
      <c r="J146" s="165">
        <f>IFERROR(VLOOKUP($B146,RD[[#All],[Date]:[IS20_Inv2_M2]],J$2,0)/J$1,"")</f>
        <v>4.0538720538720536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0.30199995214789488</v>
      </c>
      <c r="CJ146" s="165">
        <f>IFERROR(VLOOKUP($B146,RD[[#All],[Date]:[IS20_Inv2_M2]],CJ$2,0)/CJ$1,"")</f>
        <v>1.0308656860380998</v>
      </c>
      <c r="CK146" s="165">
        <f>IFERROR(VLOOKUP($B146,RD[[#All],[Date]:[IS20_Inv2_M2]],CK$2,0)/CK$1,"")</f>
        <v>1.5061949544708166</v>
      </c>
      <c r="CL146" s="165">
        <f>IFERROR(VLOOKUP($B146,RD[[#All],[Date]:[IS20_Inv2_M2]],CL$2,0)/CL$1,"")</f>
        <v>2.1762343260188088</v>
      </c>
      <c r="CM146" s="165">
        <f>IFERROR(VLOOKUP($B146,RD[[#All],[Date]:[IS20_Inv2_M2]],CM$2,0)/CM$1,"")</f>
        <v>4.6820626384055677</v>
      </c>
      <c r="CN146" s="165">
        <f>IFERROR(VLOOKUP($B146,RD[[#All],[Date]:[IS20_Inv2_M2]],CN$2,0)/CN$1,"")</f>
        <v>4.4343793643567562</v>
      </c>
      <c r="CO146" s="165">
        <f>IFERROR(VLOOKUP($B146,RD[[#All],[Date]:[IS20_Inv2_M2]],CO$2,0)/CO$1,"")</f>
        <v>4.5392970416697089</v>
      </c>
      <c r="CP146" s="165">
        <f>IFERROR(VLOOKUP($B146,RD[[#All],[Date]:[IS20_Inv2_M2]],CP$2,0)/CP$1,"")</f>
        <v>4.2416299297033246</v>
      </c>
      <c r="CQ146" s="165">
        <f>IFERROR(VLOOKUP($B146,RD[[#All],[Date]:[IS20_Inv2_M2]],CQ$2,0)/CQ$1,"")</f>
        <v>3.5866814299272378</v>
      </c>
      <c r="CR146" s="165">
        <f>IFERROR(VLOOKUP($B146,RD[[#All],[Date]:[IS20_Inv2_M2]],CR$2,0)/CR$1,"")</f>
        <v>4.6425181904460606</v>
      </c>
      <c r="CS146" s="165">
        <f>IFERROR(VLOOKUP($B146,RD[[#All],[Date]:[IS20_Inv2_M2]],CS$2,0)/CS$1,"")</f>
        <v>4.5207212907307817</v>
      </c>
      <c r="CT146" s="165">
        <f>IFERROR(VLOOKUP($B146,RD[[#All],[Date]:[IS20_Inv2_M2]],CT$2,0)/CT$1,"")</f>
        <v>4.2771274913002211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0</v>
      </c>
      <c r="CX146" s="165">
        <f>IFERROR(VLOOKUP($B146,RD[[#All],[Date]:[IS20_Inv2_M2]],CX$2,0)/CX$1,"")</f>
        <v>0</v>
      </c>
      <c r="CY146" s="165">
        <f>IFERROR(VLOOKUP($B146,RD[[#All],[Date]:[IS20_Inv2_M2]],CY$2,0)/CY$1,"")</f>
        <v>0</v>
      </c>
      <c r="CZ146" s="165">
        <f>IFERROR(VLOOKUP($B146,RD[[#All],[Date]:[IS20_Inv2_M2]],CZ$2,0)/CZ$1,"")</f>
        <v>0</v>
      </c>
      <c r="DA146" s="165">
        <f>IFERROR(AVERAGEIF(Inv_SY_B[[#This Row],[IS1_Inv1_M1]:[IS8_Inv4_M2]],"&gt;="&amp;0.1,Inv_SY_B[[#This Row],[IS1_Inv1_M1]:[IS8_Inv4_M2]]),"")</f>
        <v>4.0830957081920847</v>
      </c>
      <c r="DB146" s="165">
        <f>IFERROR(AVERAGEIF(Inv_SY_B[[#This Row],[IS18_Inv1_M1]:[IS19_Inv2_M3]],"&gt;="&amp;0.1,Inv_SY_B[[#This Row],[IS18_Inv1_M1]:[IS19_Inv2_M3]]),"")</f>
        <v>4.3655521720674573</v>
      </c>
      <c r="DC146" s="165">
        <f>IFERROR(AVERAGEIF(Inv_SY_B[[#This Row],[IS9_Inv1_M1]:[IS20_Inv2_M2]],"&gt;="&amp;0.1,Inv_SY_B[[#This Row],[IS9_Inv1_M1]:[IS20_Inv2_M2]]),"")</f>
        <v>4.1765755420554207</v>
      </c>
    </row>
    <row r="147" spans="2:107">
      <c r="B147" s="167">
        <f t="shared" si="67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3.1504702194357366</v>
      </c>
      <c r="J147" s="165">
        <f>IFERROR(VLOOKUP($B147,RD[[#All],[Date]:[IS20_Inv2_M2]],J$2,0)/J$1,"")</f>
        <v>3.0428422152560084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0.21905630331854348</v>
      </c>
      <c r="CJ147" s="165">
        <f>IFERROR(VLOOKUP($B147,RD[[#All],[Date]:[IS20_Inv2_M2]],CJ$2,0)/CJ$1,"")</f>
        <v>0.75596816976127323</v>
      </c>
      <c r="CK147" s="165">
        <f>IFERROR(VLOOKUP($B147,RD[[#All],[Date]:[IS20_Inv2_M2]],CK$2,0)/CK$1,"")</f>
        <v>1.1076280041797284</v>
      </c>
      <c r="CL147" s="165">
        <f>IFERROR(VLOOKUP($B147,RD[[#All],[Date]:[IS20_Inv2_M2]],CL$2,0)/CL$1,"")</f>
        <v>1.609032131661442</v>
      </c>
      <c r="CM147" s="165">
        <f>IFERROR(VLOOKUP($B147,RD[[#All],[Date]:[IS20_Inv2_M2]],CM$2,0)/CM$1,"")</f>
        <v>3.0516146302289928</v>
      </c>
      <c r="CN147" s="165">
        <f>IFERROR(VLOOKUP($B147,RD[[#All],[Date]:[IS20_Inv2_M2]],CN$2,0)/CN$1,"")</f>
        <v>2.8850086033286781</v>
      </c>
      <c r="CO147" s="165">
        <f>IFERROR(VLOOKUP($B147,RD[[#All],[Date]:[IS20_Inv2_M2]],CO$2,0)/CO$1,"")</f>
        <v>2.9591414596159931</v>
      </c>
      <c r="CP147" s="165">
        <f>IFERROR(VLOOKUP($B147,RD[[#All],[Date]:[IS20_Inv2_M2]],CP$2,0)/CP$1,"")</f>
        <v>2.7789989194607987</v>
      </c>
      <c r="CQ147" s="165">
        <f>IFERROR(VLOOKUP($B147,RD[[#All],[Date]:[IS20_Inv2_M2]],CQ$2,0)/CQ$1,"")</f>
        <v>2.3592217652641567</v>
      </c>
      <c r="CR147" s="165">
        <f>IFERROR(VLOOKUP($B147,RD[[#All],[Date]:[IS20_Inv2_M2]],CR$2,0)/CR$1,"")</f>
        <v>3.0599493831066118</v>
      </c>
      <c r="CS147" s="165">
        <f>IFERROR(VLOOKUP($B147,RD[[#All],[Date]:[IS20_Inv2_M2]],CS$2,0)/CS$1,"")</f>
        <v>2.9650427080037964</v>
      </c>
      <c r="CT147" s="165">
        <f>IFERROR(VLOOKUP($B147,RD[[#All],[Date]:[IS20_Inv2_M2]],CT$2,0)/CT$1,"")</f>
        <v>2.7989560265738689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0</v>
      </c>
      <c r="CX147" s="165">
        <f>IFERROR(VLOOKUP($B147,RD[[#All],[Date]:[IS20_Inv2_M2]],CX$2,0)/CX$1,"")</f>
        <v>0</v>
      </c>
      <c r="CY147" s="165">
        <f>IFERROR(VLOOKUP($B147,RD[[#All],[Date]:[IS20_Inv2_M2]],CY$2,0)/CY$1,"")</f>
        <v>0</v>
      </c>
      <c r="CZ147" s="165">
        <f>IFERROR(VLOOKUP($B147,RD[[#All],[Date]:[IS20_Inv2_M2]],CZ$2,0)/CZ$1,"")</f>
        <v>0</v>
      </c>
      <c r="DA147" s="165">
        <f>IFERROR(AVERAGEIF(Inv_SY_B[[#This Row],[IS1_Inv1_M1]:[IS8_Inv4_M2]],"&gt;="&amp;0.1,Inv_SY_B[[#This Row],[IS1_Inv1_M1]:[IS8_Inv4_M2]]),"")</f>
        <v>3.1124150106805195</v>
      </c>
      <c r="DB147" s="165">
        <f>IFERROR(AVERAGEIF(Inv_SY_B[[#This Row],[IS18_Inv1_M1]:[IS19_Inv2_M3]],"&gt;="&amp;0.1,Inv_SY_B[[#This Row],[IS18_Inv1_M1]:[IS19_Inv2_M3]]),"")</f>
        <v>2.8572416869478623</v>
      </c>
      <c r="DC147" s="165">
        <f>IFERROR(AVERAGEIF(Inv_SY_B[[#This Row],[IS9_Inv1_M1]:[IS20_Inv2_M2]],"&gt;="&amp;0.1,Inv_SY_B[[#This Row],[IS9_Inv1_M1]:[IS20_Inv2_M2]]),"")</f>
        <v>3.1090468630667272</v>
      </c>
    </row>
    <row r="148" spans="2:107">
      <c r="B148" s="167">
        <f t="shared" si="67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3.4240524365916216</v>
      </c>
      <c r="J148" s="165">
        <f>IFERROR(VLOOKUP($B148,RD[[#All],[Date]:[IS20_Inv2_M2]],J$2,0)/J$1,"")</f>
        <v>3.3363520260071984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0.20735912207337853</v>
      </c>
      <c r="CJ148" s="165">
        <f>IFERROR(VLOOKUP($B148,RD[[#All],[Date]:[IS20_Inv2_M2]],CJ$2,0)/CJ$1,"")</f>
        <v>0.71256329877019531</v>
      </c>
      <c r="CK148" s="165">
        <f>IFERROR(VLOOKUP($B148,RD[[#All],[Date]:[IS20_Inv2_M2]],CK$2,0)/CK$1,"")</f>
        <v>1.0404537990744889</v>
      </c>
      <c r="CL148" s="165">
        <f>IFERROR(VLOOKUP($B148,RD[[#All],[Date]:[IS20_Inv2_M2]],CL$2,0)/CL$1,"")</f>
        <v>1.5247844827586208</v>
      </c>
      <c r="CM148" s="165">
        <f>IFERROR(VLOOKUP($B148,RD[[#All],[Date]:[IS20_Inv2_M2]],CM$2,0)/CM$1,"")</f>
        <v>3.1197527559438347</v>
      </c>
      <c r="CN148" s="165">
        <f>IFERROR(VLOOKUP($B148,RD[[#All],[Date]:[IS20_Inv2_M2]],CN$2,0)/CN$1,"")</f>
        <v>2.9536809129559187</v>
      </c>
      <c r="CO148" s="165">
        <f>IFERROR(VLOOKUP($B148,RD[[#All],[Date]:[IS20_Inv2_M2]],CO$2,0)/CO$1,"")</f>
        <v>3.0289019216573787</v>
      </c>
      <c r="CP148" s="165">
        <f>IFERROR(VLOOKUP($B148,RD[[#All],[Date]:[IS20_Inv2_M2]],CP$2,0)/CP$1,"")</f>
        <v>2.8398049277517803</v>
      </c>
      <c r="CQ148" s="165">
        <f>IFERROR(VLOOKUP($B148,RD[[#All],[Date]:[IS20_Inv2_M2]],CQ$2,0)/CQ$1,"")</f>
        <v>2.3956026573869029</v>
      </c>
      <c r="CR148" s="165">
        <f>IFERROR(VLOOKUP($B148,RD[[#All],[Date]:[IS20_Inv2_M2]],CR$2,0)/CR$1,"")</f>
        <v>3.0987029421069279</v>
      </c>
      <c r="CS148" s="165">
        <f>IFERROR(VLOOKUP($B148,RD[[#All],[Date]:[IS20_Inv2_M2]],CS$2,0)/CS$1,"")</f>
        <v>3.0069598228408734</v>
      </c>
      <c r="CT148" s="165">
        <f>IFERROR(VLOOKUP($B148,RD[[#All],[Date]:[IS20_Inv2_M2]],CT$2,0)/CT$1,"")</f>
        <v>2.8432458082885161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0</v>
      </c>
      <c r="CX148" s="165">
        <f>IFERROR(VLOOKUP($B148,RD[[#All],[Date]:[IS20_Inv2_M2]],CX$2,0)/CX$1,"")</f>
        <v>0</v>
      </c>
      <c r="CY148" s="165">
        <f>IFERROR(VLOOKUP($B148,RD[[#All],[Date]:[IS20_Inv2_M2]],CY$2,0)/CY$1,"")</f>
        <v>0</v>
      </c>
      <c r="CZ148" s="165">
        <f>IFERROR(VLOOKUP($B148,RD[[#All],[Date]:[IS20_Inv2_M2]],CZ$2,0)/CZ$1,"")</f>
        <v>0</v>
      </c>
      <c r="DA148" s="165">
        <f>IFERROR(AVERAGEIF(Inv_SY_B[[#This Row],[IS1_Inv1_M1]:[IS8_Inv4_M2]],"&gt;="&amp;0.1,Inv_SY_B[[#This Row],[IS1_Inv1_M1]:[IS8_Inv4_M2]]),"")</f>
        <v>3.2893598808765256</v>
      </c>
      <c r="DB148" s="165">
        <f>IFERROR(AVERAGEIF(Inv_SY_B[[#This Row],[IS18_Inv1_M1]:[IS19_Inv2_M3]],"&gt;="&amp;0.1,Inv_SY_B[[#This Row],[IS18_Inv1_M1]:[IS19_Inv2_M3]]),"")</f>
        <v>2.9108314686165162</v>
      </c>
      <c r="DC148" s="165">
        <f>IFERROR(AVERAGEIF(Inv_SY_B[[#This Row],[IS9_Inv1_M1]:[IS20_Inv2_M2]],"&gt;="&amp;0.1,Inv_SY_B[[#This Row],[IS9_Inv1_M1]:[IS20_Inv2_M2]]),"")</f>
        <v>2.9331306874885077</v>
      </c>
    </row>
    <row r="149" spans="2:107">
      <c r="B149" s="167">
        <f t="shared" si="67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3.5123966942148761</v>
      </c>
      <c r="J149" s="165">
        <f>IFERROR(VLOOKUP($B149,RD[[#All],[Date]:[IS20_Inv2_M2]],J$2,0)/J$1,"")</f>
        <v>3.3461047254150702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0.20789081212997695</v>
      </c>
      <c r="CJ149" s="165">
        <f>IFERROR(VLOOKUP($B149,RD[[#All],[Date]:[IS20_Inv2_M2]],CJ$2,0)/CJ$1,"")</f>
        <v>0.71376898963105861</v>
      </c>
      <c r="CK149" s="165">
        <f>IFERROR(VLOOKUP($B149,RD[[#All],[Date]:[IS20_Inv2_M2]],CK$2,0)/CK$1,"")</f>
        <v>1.0404537990744889</v>
      </c>
      <c r="CL149" s="165">
        <f>IFERROR(VLOOKUP($B149,RD[[#All],[Date]:[IS20_Inv2_M2]],CL$2,0)/CL$1,"")</f>
        <v>1.5081308777429467</v>
      </c>
      <c r="CM149" s="165">
        <f>IFERROR(VLOOKUP($B149,RD[[#All],[Date]:[IS20_Inv2_M2]],CM$2,0)/CM$1,"")</f>
        <v>3.5220921649267112</v>
      </c>
      <c r="CN149" s="165">
        <f>IFERROR(VLOOKUP($B149,RD[[#All],[Date]:[IS20_Inv2_M2]],CN$2,0)/CN$1,"")</f>
        <v>3.3356224103209082</v>
      </c>
      <c r="CO149" s="165">
        <f>IFERROR(VLOOKUP($B149,RD[[#All],[Date]:[IS20_Inv2_M2]],CO$2,0)/CO$1,"")</f>
        <v>3.4150179673748164</v>
      </c>
      <c r="CP149" s="165">
        <f>IFERROR(VLOOKUP($B149,RD[[#All],[Date]:[IS20_Inv2_M2]],CP$2,0)/CP$1,"")</f>
        <v>3.1956022465354956</v>
      </c>
      <c r="CQ149" s="165">
        <f>IFERROR(VLOOKUP($B149,RD[[#All],[Date]:[IS20_Inv2_M2]],CQ$2,0)/CQ$1,"")</f>
        <v>2.7072129073078139</v>
      </c>
      <c r="CR149" s="165">
        <f>IFERROR(VLOOKUP($B149,RD[[#All],[Date]:[IS20_Inv2_M2]],CR$2,0)/CR$1,"")</f>
        <v>3.5099652008857953</v>
      </c>
      <c r="CS149" s="165">
        <f>IFERROR(VLOOKUP($B149,RD[[#All],[Date]:[IS20_Inv2_M2]],CS$2,0)/CS$1,"")</f>
        <v>3.4024043024359383</v>
      </c>
      <c r="CT149" s="165">
        <f>IFERROR(VLOOKUP($B149,RD[[#All],[Date]:[IS20_Inv2_M2]],CT$2,0)/CT$1,"")</f>
        <v>3.2157545080670671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0</v>
      </c>
      <c r="CX149" s="165">
        <f>IFERROR(VLOOKUP($B149,RD[[#All],[Date]:[IS20_Inv2_M2]],CX$2,0)/CX$1,"")</f>
        <v>0</v>
      </c>
      <c r="CY149" s="165">
        <f>IFERROR(VLOOKUP($B149,RD[[#All],[Date]:[IS20_Inv2_M2]],CY$2,0)/CY$1,"")</f>
        <v>0</v>
      </c>
      <c r="CZ149" s="165">
        <f>IFERROR(VLOOKUP($B149,RD[[#All],[Date]:[IS20_Inv2_M2]],CZ$2,0)/CZ$1,"")</f>
        <v>0</v>
      </c>
      <c r="DA149" s="165">
        <f>IFERROR(AVERAGEIF(Inv_SY_B[[#This Row],[IS1_Inv1_M1]:[IS8_Inv4_M2]],"&gt;="&amp;0.1,Inv_SY_B[[#This Row],[IS1_Inv1_M1]:[IS8_Inv4_M2]]),"")</f>
        <v>3.4506390427576417</v>
      </c>
      <c r="DB149" s="165">
        <f>IFERROR(AVERAGEIF(Inv_SY_B[[#This Row],[IS18_Inv1_M1]:[IS19_Inv2_M3]],"&gt;="&amp;0.1,Inv_SY_B[[#This Row],[IS18_Inv1_M1]:[IS19_Inv2_M3]]),"")</f>
        <v>3.287958963481818</v>
      </c>
      <c r="DC149" s="165">
        <f>IFERROR(AVERAGEIF(Inv_SY_B[[#This Row],[IS9_Inv1_M1]:[IS20_Inv2_M2]],"&gt;="&amp;0.1,Inv_SY_B[[#This Row],[IS9_Inv1_M1]:[IS20_Inv2_M2]]),"")</f>
        <v>2.9148660555403723</v>
      </c>
    </row>
    <row r="150" spans="2:107">
      <c r="B150" s="167">
        <f t="shared" si="67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3.7209081409708369</v>
      </c>
      <c r="J150" s="165">
        <f>IFERROR(VLOOKUP($B150,RD[[#All],[Date]:[IS20_Inv2_M2]],J$2,0)/J$1,"")</f>
        <v>3.5379078137698827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0.23979221552588134</v>
      </c>
      <c r="CJ150" s="165">
        <f>IFERROR(VLOOKUP($B150,RD[[#All],[Date]:[IS20_Inv2_M2]],CJ$2,0)/CJ$1,"")</f>
        <v>0.82228116710875332</v>
      </c>
      <c r="CK150" s="165">
        <f>IFERROR(VLOOKUP($B150,RD[[#All],[Date]:[IS20_Inv2_M2]],CK$2,0)/CK$1,"")</f>
        <v>1.2001791312136141</v>
      </c>
      <c r="CL150" s="165">
        <f>IFERROR(VLOOKUP($B150,RD[[#All],[Date]:[IS20_Inv2_M2]],CL$2,0)/CL$1,"")</f>
        <v>1.7388322884012539</v>
      </c>
      <c r="CM150" s="165">
        <f>IFERROR(VLOOKUP($B150,RD[[#All],[Date]:[IS20_Inv2_M2]],CM$2,0)/CM$1,"")</f>
        <v>3.816546208194421</v>
      </c>
      <c r="CN150" s="165">
        <f>IFERROR(VLOOKUP($B150,RD[[#All],[Date]:[IS20_Inv2_M2]],CN$2,0)/CN$1,"")</f>
        <v>3.6226572325830819</v>
      </c>
      <c r="CO150" s="165">
        <f>IFERROR(VLOOKUP($B150,RD[[#All],[Date]:[IS20_Inv2_M2]],CO$2,0)/CO$1,"")</f>
        <v>3.702171497173079</v>
      </c>
      <c r="CP150" s="165">
        <f>IFERROR(VLOOKUP($B150,RD[[#All],[Date]:[IS20_Inv2_M2]],CP$2,0)/CP$1,"")</f>
        <v>3.4774463119923422</v>
      </c>
      <c r="CQ150" s="165">
        <f>IFERROR(VLOOKUP($B150,RD[[#All],[Date]:[IS20_Inv2_M2]],CQ$2,0)/CQ$1,"")</f>
        <v>2.9444795950648528</v>
      </c>
      <c r="CR150" s="165">
        <f>IFERROR(VLOOKUP($B150,RD[[#All],[Date]:[IS20_Inv2_M2]],CR$2,0)/CR$1,"")</f>
        <v>3.7867763366023408</v>
      </c>
      <c r="CS150" s="165">
        <f>IFERROR(VLOOKUP($B150,RD[[#All],[Date]:[IS20_Inv2_M2]],CS$2,0)/CS$1,"")</f>
        <v>3.6689338816830119</v>
      </c>
      <c r="CT150" s="165">
        <f>IFERROR(VLOOKUP($B150,RD[[#All],[Date]:[IS20_Inv2_M2]],CT$2,0)/CT$1,"")</f>
        <v>3.4775387535590001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0</v>
      </c>
      <c r="CX150" s="165">
        <f>IFERROR(VLOOKUP($B150,RD[[#All],[Date]:[IS20_Inv2_M2]],CX$2,0)/CX$1,"")</f>
        <v>0</v>
      </c>
      <c r="CY150" s="165">
        <f>IFERROR(VLOOKUP($B150,RD[[#All],[Date]:[IS20_Inv2_M2]],CY$2,0)/CY$1,"")</f>
        <v>0</v>
      </c>
      <c r="CZ150" s="165">
        <f>IFERROR(VLOOKUP($B150,RD[[#All],[Date]:[IS20_Inv2_M2]],CZ$2,0)/CZ$1,"")</f>
        <v>0</v>
      </c>
      <c r="DA150" s="165">
        <f>IFERROR(AVERAGEIF(Inv_SY_B[[#This Row],[IS1_Inv1_M1]:[IS8_Inv4_M2]],"&gt;="&amp;0.1,Inv_SY_B[[#This Row],[IS1_Inv1_M1]:[IS8_Inv4_M2]]),"")</f>
        <v>3.6458953176772129</v>
      </c>
      <c r="DB150" s="165">
        <f>IFERROR(AVERAGEIF(Inv_SY_B[[#This Row],[IS18_Inv1_M1]:[IS19_Inv2_M3]],"&gt;="&amp;0.1,Inv_SY_B[[#This Row],[IS18_Inv1_M1]:[IS19_Inv2_M3]]),"")</f>
        <v>3.5620687271065159</v>
      </c>
      <c r="DC150" s="165">
        <f>IFERROR(AVERAGEIF(Inv_SY_B[[#This Row],[IS9_Inv1_M1]:[IS20_Inv2_M2]],"&gt;="&amp;0.1,Inv_SY_B[[#This Row],[IS9_Inv1_M1]:[IS20_Inv2_M2]]),"")</f>
        <v>3.3378873580156019</v>
      </c>
    </row>
    <row r="151" spans="2:107">
      <c r="B151" s="167">
        <f t="shared" si="67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3.6924099933504322</v>
      </c>
      <c r="J151" s="165">
        <f>IFERROR(VLOOKUP($B151,RD[[#All],[Date]:[IS20_Inv2_M2]],J$2,0)/J$1,"")</f>
        <v>3.5188668292116567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0.22224644365813392</v>
      </c>
      <c r="CJ151" s="165">
        <f>IFERROR(VLOOKUP($B151,RD[[#All],[Date]:[IS20_Inv2_M2]],CJ$2,0)/CJ$1,"")</f>
        <v>0.76561369664817946</v>
      </c>
      <c r="CK151" s="165">
        <f>IFERROR(VLOOKUP($B151,RD[[#All],[Date]:[IS20_Inv2_M2]],CK$2,0)/CK$1,"")</f>
        <v>1.1210628452007763</v>
      </c>
      <c r="CL151" s="165">
        <f>IFERROR(VLOOKUP($B151,RD[[#All],[Date]:[IS20_Inv2_M2]],CL$2,0)/CL$1,"")</f>
        <v>1.6364615987460815</v>
      </c>
      <c r="CM151" s="165">
        <f>IFERROR(VLOOKUP($B151,RD[[#All],[Date]:[IS20_Inv2_M2]],CM$2,0)/CM$1,"")</f>
        <v>3.8416924212558508</v>
      </c>
      <c r="CN151" s="165">
        <f>IFERROR(VLOOKUP($B151,RD[[#All],[Date]:[IS20_Inv2_M2]],CN$2,0)/CN$1,"")</f>
        <v>3.6442620041512024</v>
      </c>
      <c r="CO151" s="165">
        <f>IFERROR(VLOOKUP($B151,RD[[#All],[Date]:[IS20_Inv2_M2]],CO$2,0)/CO$1,"")</f>
        <v>3.7232618694181494</v>
      </c>
      <c r="CP151" s="165">
        <f>IFERROR(VLOOKUP($B151,RD[[#All],[Date]:[IS20_Inv2_M2]],CP$2,0)/CP$1,"")</f>
        <v>3.4864850429545151</v>
      </c>
      <c r="CQ151" s="165">
        <f>IFERROR(VLOOKUP($B151,RD[[#All],[Date]:[IS20_Inv2_M2]],CQ$2,0)/CQ$1,"")</f>
        <v>2.9452704840240429</v>
      </c>
      <c r="CR151" s="165">
        <f>IFERROR(VLOOKUP($B151,RD[[#All],[Date]:[IS20_Inv2_M2]],CR$2,0)/CR$1,"")</f>
        <v>3.8184118949699459</v>
      </c>
      <c r="CS151" s="165">
        <f>IFERROR(VLOOKUP($B151,RD[[#All],[Date]:[IS20_Inv2_M2]],CS$2,0)/CS$1,"")</f>
        <v>3.7013603290098076</v>
      </c>
      <c r="CT151" s="165">
        <f>IFERROR(VLOOKUP($B151,RD[[#All],[Date]:[IS20_Inv2_M2]],CT$2,0)/CT$1,"")</f>
        <v>3.5020563112938943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0</v>
      </c>
      <c r="CX151" s="165">
        <f>IFERROR(VLOOKUP($B151,RD[[#All],[Date]:[IS20_Inv2_M2]],CX$2,0)/CX$1,"")</f>
        <v>0</v>
      </c>
      <c r="CY151" s="165">
        <f>IFERROR(VLOOKUP($B151,RD[[#All],[Date]:[IS20_Inv2_M2]],CY$2,0)/CY$1,"")</f>
        <v>0</v>
      </c>
      <c r="CZ151" s="165">
        <f>IFERROR(VLOOKUP($B151,RD[[#All],[Date]:[IS20_Inv2_M2]],CZ$2,0)/CZ$1,"")</f>
        <v>0</v>
      </c>
      <c r="DA151" s="165">
        <f>IFERROR(AVERAGEIF(Inv_SY_B[[#This Row],[IS1_Inv1_M1]:[IS8_Inv4_M2]],"&gt;="&amp;0.1,Inv_SY_B[[#This Row],[IS1_Inv1_M1]:[IS8_Inv4_M2]]),"")</f>
        <v>3.5945182353530232</v>
      </c>
      <c r="DB151" s="165">
        <f>IFERROR(AVERAGEIF(Inv_SY_B[[#This Row],[IS18_Inv1_M1]:[IS19_Inv2_M3]],"&gt;="&amp;0.1,Inv_SY_B[[#This Row],[IS18_Inv1_M1]:[IS19_Inv2_M3]]),"")</f>
        <v>3.582850044634676</v>
      </c>
      <c r="DC151" s="165">
        <f>IFERROR(AVERAGEIF(Inv_SY_B[[#This Row],[IS9_Inv1_M1]:[IS20_Inv2_M2]],"&gt;="&amp;0.1,Inv_SY_B[[#This Row],[IS9_Inv1_M1]:[IS20_Inv2_M2]]),"")</f>
        <v>3.210340447992039</v>
      </c>
    </row>
    <row r="152" spans="2:107">
      <c r="B152" s="167">
        <f t="shared" si="67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3.4273772204806687</v>
      </c>
      <c r="J152" s="165">
        <f>IFERROR(VLOOKUP($B152,RD[[#All],[Date]:[IS20_Inv2_M2]],J$2,0)/J$1,"")</f>
        <v>3.2908394287704632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0.24670418626166063</v>
      </c>
      <c r="CJ152" s="165">
        <f>IFERROR(VLOOKUP($B152,RD[[#All],[Date]:[IS20_Inv2_M2]],CJ$2,0)/CJ$1,"")</f>
        <v>0.84639498432601878</v>
      </c>
      <c r="CK152" s="165">
        <f>IFERROR(VLOOKUP($B152,RD[[#All],[Date]:[IS20_Inv2_M2]],CK$2,0)/CK$1,"")</f>
        <v>1.2374981340498583</v>
      </c>
      <c r="CL152" s="165">
        <f>IFERROR(VLOOKUP($B152,RD[[#All],[Date]:[IS20_Inv2_M2]],CL$2,0)/CL$1,"")</f>
        <v>1.8005485893416928</v>
      </c>
      <c r="CM152" s="165">
        <f>IFERROR(VLOOKUP($B152,RD[[#All],[Date]:[IS20_Inv2_M2]],CM$2,0)/CM$1,"")</f>
        <v>3.7086608424792544</v>
      </c>
      <c r="CN152" s="165">
        <f>IFERROR(VLOOKUP($B152,RD[[#All],[Date]:[IS20_Inv2_M2]],CN$2,0)/CN$1,"")</f>
        <v>3.4883990092669039</v>
      </c>
      <c r="CO152" s="165">
        <f>IFERROR(VLOOKUP($B152,RD[[#All],[Date]:[IS20_Inv2_M2]],CO$2,0)/CO$1,"")</f>
        <v>3.569951086559755</v>
      </c>
      <c r="CP152" s="165">
        <f>IFERROR(VLOOKUP($B152,RD[[#All],[Date]:[IS20_Inv2_M2]],CP$2,0)/CP$1,"")</f>
        <v>3.3459738616334631</v>
      </c>
      <c r="CQ152" s="165">
        <f>IFERROR(VLOOKUP($B152,RD[[#All],[Date]:[IS20_Inv2_M2]],CQ$2,0)/CQ$1,"")</f>
        <v>2.8511546978804172</v>
      </c>
      <c r="CR152" s="165">
        <f>IFERROR(VLOOKUP($B152,RD[[#All],[Date]:[IS20_Inv2_M2]],CR$2,0)/CR$1,"")</f>
        <v>3.6981967731730463</v>
      </c>
      <c r="CS152" s="165">
        <f>IFERROR(VLOOKUP($B152,RD[[#All],[Date]:[IS20_Inv2_M2]],CS$2,0)/CS$1,"")</f>
        <v>3.6072445428661819</v>
      </c>
      <c r="CT152" s="165">
        <f>IFERROR(VLOOKUP($B152,RD[[#All],[Date]:[IS20_Inv2_M2]],CT$2,0)/CT$1,"")</f>
        <v>3.4095223030686488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0</v>
      </c>
      <c r="CX152" s="165">
        <f>IFERROR(VLOOKUP($B152,RD[[#All],[Date]:[IS20_Inv2_M2]],CX$2,0)/CX$1,"")</f>
        <v>0</v>
      </c>
      <c r="CY152" s="165">
        <f>IFERROR(VLOOKUP($B152,RD[[#All],[Date]:[IS20_Inv2_M2]],CY$2,0)/CY$1,"")</f>
        <v>0</v>
      </c>
      <c r="CZ152" s="165">
        <f>IFERROR(VLOOKUP($B152,RD[[#All],[Date]:[IS20_Inv2_M2]],CZ$2,0)/CZ$1,"")</f>
        <v>0</v>
      </c>
      <c r="DA152" s="165">
        <f>IFERROR(AVERAGEIF(Inv_SY_B[[#This Row],[IS1_Inv1_M1]:[IS8_Inv4_M2]],"&gt;="&amp;0.1,Inv_SY_B[[#This Row],[IS1_Inv1_M1]:[IS8_Inv4_M2]]),"")</f>
        <v>3.3388986001161474</v>
      </c>
      <c r="DB152" s="165">
        <f>IFERROR(AVERAGEIF(Inv_SY_B[[#This Row],[IS18_Inv1_M1]:[IS19_Inv2_M3]],"&gt;="&amp;0.1,Inv_SY_B[[#This Row],[IS18_Inv1_M1]:[IS19_Inv2_M3]]),"")</f>
        <v>3.4598878896159588</v>
      </c>
      <c r="DC152" s="165">
        <f>IFERROR(AVERAGEIF(Inv_SY_B[[#This Row],[IS9_Inv1_M1]:[IS20_Inv2_M2]],"&gt;="&amp;0.1,Inv_SY_B[[#This Row],[IS9_Inv1_M1]:[IS20_Inv2_M2]]),"")</f>
        <v>3.4653453619279957</v>
      </c>
    </row>
    <row r="153" spans="2:107">
      <c r="B153" s="167">
        <f t="shared" si="67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3.9859409138406003</v>
      </c>
      <c r="J153" s="165">
        <f>IFERROR(VLOOKUP($B153,RD[[#All],[Date]:[IS20_Inv2_M2]],J$2,0)/J$1,"")</f>
        <v>3.8030883548124925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0.30359502231769009</v>
      </c>
      <c r="CJ153" s="165">
        <f>IFERROR(VLOOKUP($B153,RD[[#All],[Date]:[IS20_Inv2_M2]],CJ$2,0)/CJ$1,"")</f>
        <v>1.0368941403424163</v>
      </c>
      <c r="CK153" s="165">
        <f>IFERROR(VLOOKUP($B153,RD[[#All],[Date]:[IS20_Inv2_M2]],CK$2,0)/CK$1,"")</f>
        <v>1.5136587550380654</v>
      </c>
      <c r="CL153" s="165">
        <f>IFERROR(VLOOKUP($B153,RD[[#All],[Date]:[IS20_Inv2_M2]],CL$2,0)/CL$1,"")</f>
        <v>2.1963166144200628</v>
      </c>
      <c r="CM153" s="165">
        <f>IFERROR(VLOOKUP($B153,RD[[#All],[Date]:[IS20_Inv2_M2]],CM$2,0)/CM$1,"")</f>
        <v>4.5206401739144546</v>
      </c>
      <c r="CN153" s="165">
        <f>IFERROR(VLOOKUP($B153,RD[[#All],[Date]:[IS20_Inv2_M2]],CN$2,0)/CN$1,"")</f>
        <v>4.2715719786112762</v>
      </c>
      <c r="CO153" s="165">
        <f>IFERROR(VLOOKUP($B153,RD[[#All],[Date]:[IS20_Inv2_M2]],CO$2,0)/CO$1,"")</f>
        <v>4.3746299045255075</v>
      </c>
      <c r="CP153" s="165">
        <f>IFERROR(VLOOKUP($B153,RD[[#All],[Date]:[IS20_Inv2_M2]],CP$2,0)/CP$1,"")</f>
        <v>4.1191962103066189</v>
      </c>
      <c r="CQ153" s="165">
        <f>IFERROR(VLOOKUP($B153,RD[[#All],[Date]:[IS20_Inv2_M2]],CQ$2,0)/CQ$1,"")</f>
        <v>3.4973109775387532</v>
      </c>
      <c r="CR153" s="165">
        <f>IFERROR(VLOOKUP($B153,RD[[#All],[Date]:[IS20_Inv2_M2]],CR$2,0)/CR$1,"")</f>
        <v>4.5230939576083511</v>
      </c>
      <c r="CS153" s="165">
        <f>IFERROR(VLOOKUP($B153,RD[[#All],[Date]:[IS20_Inv2_M2]],CS$2,0)/CS$1,"")</f>
        <v>4.3554254982600451</v>
      </c>
      <c r="CT153" s="165">
        <f>IFERROR(VLOOKUP($B153,RD[[#All],[Date]:[IS20_Inv2_M2]],CT$2,0)/CT$1,"")</f>
        <v>4.1434672571970896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0</v>
      </c>
      <c r="CX153" s="165">
        <f>IFERROR(VLOOKUP($B153,RD[[#All],[Date]:[IS20_Inv2_M2]],CX$2,0)/CX$1,"")</f>
        <v>0</v>
      </c>
      <c r="CY153" s="165">
        <f>IFERROR(VLOOKUP($B153,RD[[#All],[Date]:[IS20_Inv2_M2]],CY$2,0)/CY$1,"")</f>
        <v>0</v>
      </c>
      <c r="CZ153" s="165">
        <f>IFERROR(VLOOKUP($B153,RD[[#All],[Date]:[IS20_Inv2_M2]],CZ$2,0)/CZ$1,"")</f>
        <v>0</v>
      </c>
      <c r="DA153" s="165">
        <f>IFERROR(AVERAGEIF(Inv_SY_B[[#This Row],[IS1_Inv1_M1]:[IS8_Inv4_M2]],"&gt;="&amp;0.1,Inv_SY_B[[#This Row],[IS1_Inv1_M1]:[IS8_Inv4_M2]]),"")</f>
        <v>3.9040045299433839</v>
      </c>
      <c r="DB153" s="165">
        <f>IFERROR(AVERAGEIF(Inv_SY_B[[#This Row],[IS18_Inv1_M1]:[IS19_Inv2_M3]],"&gt;="&amp;0.1,Inv_SY_B[[#This Row],[IS18_Inv1_M1]:[IS19_Inv2_M3]]),"")</f>
        <v>4.2256669947452625</v>
      </c>
      <c r="DC153" s="165">
        <f>IFERROR(AVERAGEIF(Inv_SY_B[[#This Row],[IS9_Inv1_M1]:[IS20_Inv2_M2]],"&gt;="&amp;0.1,Inv_SY_B[[#This Row],[IS9_Inv1_M1]:[IS20_Inv2_M2]]),"")</f>
        <v>4.1333224285700165</v>
      </c>
    </row>
    <row r="154" spans="2:107">
      <c r="B154" s="167">
        <f t="shared" si="67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3.294860834045787</v>
      </c>
      <c r="J154" s="165">
        <f>IFERROR(VLOOKUP($B154,RD[[#All],[Date]:[IS20_Inv2_M2]],J$2,0)/J$1,"")</f>
        <v>3.1617322651805408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0.22118306354493711</v>
      </c>
      <c r="CJ154" s="165">
        <f>IFERROR(VLOOKUP($B154,RD[[#All],[Date]:[IS20_Inv2_M2]],CJ$2,0)/CJ$1,"")</f>
        <v>0.75717386062213654</v>
      </c>
      <c r="CK154" s="165">
        <f>IFERROR(VLOOKUP($B154,RD[[#All],[Date]:[IS20_Inv2_M2]],CK$2,0)/CK$1,"")</f>
        <v>1.1344976862218241</v>
      </c>
      <c r="CL154" s="165">
        <f>IFERROR(VLOOKUP($B154,RD[[#All],[Date]:[IS20_Inv2_M2]],CL$2,0)/CL$1,"")</f>
        <v>1.5894396551724139</v>
      </c>
      <c r="CM154" s="165">
        <f>IFERROR(VLOOKUP($B154,RD[[#All],[Date]:[IS20_Inv2_M2]],CM$2,0)/CM$1,"")</f>
        <v>3.4896454383958337</v>
      </c>
      <c r="CN154" s="165">
        <f>IFERROR(VLOOKUP($B154,RD[[#All],[Date]:[IS20_Inv2_M2]],CN$2,0)/CN$1,"")</f>
        <v>3.3009004560149999</v>
      </c>
      <c r="CO154" s="165">
        <f>IFERROR(VLOOKUP($B154,RD[[#All],[Date]:[IS20_Inv2_M2]],CO$2,0)/CO$1,"")</f>
        <v>3.3679702139050449</v>
      </c>
      <c r="CP154" s="165">
        <f>IFERROR(VLOOKUP($B154,RD[[#All],[Date]:[IS20_Inv2_M2]],CP$2,0)/CP$1,"")</f>
        <v>3.147121780465659</v>
      </c>
      <c r="CQ154" s="165">
        <f>IFERROR(VLOOKUP($B154,RD[[#All],[Date]:[IS20_Inv2_M2]],CQ$2,0)/CQ$1,"")</f>
        <v>2.665295792470737</v>
      </c>
      <c r="CR154" s="165">
        <f>IFERROR(VLOOKUP($B154,RD[[#All],[Date]:[IS20_Inv2_M2]],CR$2,0)/CR$1,"")</f>
        <v>3.3723505219867129</v>
      </c>
      <c r="CS154" s="165">
        <f>IFERROR(VLOOKUP($B154,RD[[#All],[Date]:[IS20_Inv2_M2]],CS$2,0)/CS$1,"")</f>
        <v>3.1896551724137936</v>
      </c>
      <c r="CT154" s="165">
        <f>IFERROR(VLOOKUP($B154,RD[[#All],[Date]:[IS20_Inv2_M2]],CT$2,0)/CT$1,"")</f>
        <v>3.4625118633343877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0</v>
      </c>
      <c r="CX154" s="165">
        <f>IFERROR(VLOOKUP($B154,RD[[#All],[Date]:[IS20_Inv2_M2]],CX$2,0)/CX$1,"")</f>
        <v>0</v>
      </c>
      <c r="CY154" s="165">
        <f>IFERROR(VLOOKUP($B154,RD[[#All],[Date]:[IS20_Inv2_M2]],CY$2,0)/CY$1,"")</f>
        <v>0</v>
      </c>
      <c r="CZ154" s="165">
        <f>IFERROR(VLOOKUP($B154,RD[[#All],[Date]:[IS20_Inv2_M2]],CZ$2,0)/CZ$1,"")</f>
        <v>0</v>
      </c>
      <c r="DA154" s="165">
        <f>IFERROR(AVERAGEIF(Inv_SY_B[[#This Row],[IS1_Inv1_M1]:[IS8_Inv4_M2]],"&gt;="&amp;0.1,Inv_SY_B[[#This Row],[IS1_Inv1_M1]:[IS8_Inv4_M2]]),"")</f>
        <v>3.2501817377930022</v>
      </c>
      <c r="DB154" s="165">
        <f>IFERROR(AVERAGEIF(Inv_SY_B[[#This Row],[IS18_Inv1_M1]:[IS19_Inv2_M3]],"&gt;="&amp;0.1,Inv_SY_B[[#This Row],[IS18_Inv1_M1]:[IS19_Inv2_M3]]),"")</f>
        <v>3.2494314048733961</v>
      </c>
      <c r="DC154" s="165">
        <f>IFERROR(AVERAGEIF(Inv_SY_B[[#This Row],[IS9_Inv1_M1]:[IS20_Inv2_M2]],"&gt;="&amp;0.1,Inv_SY_B[[#This Row],[IS9_Inv1_M1]:[IS20_Inv2_M2]]),"")</f>
        <v>3.3129713968520078</v>
      </c>
    </row>
    <row r="155" spans="2:107">
      <c r="B155" s="167">
        <f t="shared" si="67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4.6475729077609955</v>
      </c>
      <c r="J155" s="165">
        <f>IFERROR(VLOOKUP($B155,RD[[#All],[Date]:[IS20_Inv2_M2]],J$2,0)/J$1,"")</f>
        <v>4.4356205735516081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0</v>
      </c>
      <c r="CJ155" s="165">
        <f>IFERROR(VLOOKUP($B155,RD[[#All],[Date]:[IS20_Inv2_M2]],CJ$2,0)/CJ$1,"")</f>
        <v>0</v>
      </c>
      <c r="CK155" s="165">
        <f>IFERROR(VLOOKUP($B155,RD[[#All],[Date]:[IS20_Inv2_M2]],CK$2,0)/CK$1,"")</f>
        <v>2.9765636662188388</v>
      </c>
      <c r="CL155" s="165">
        <f>IFERROR(VLOOKUP($B155,RD[[#All],[Date]:[IS20_Inv2_M2]],CL$2,0)/CL$1,"")</f>
        <v>1.7065047021943573</v>
      </c>
      <c r="CM155" s="165">
        <f>IFERROR(VLOOKUP($B155,RD[[#All],[Date]:[IS20_Inv2_M2]],CM$2,0)/CM$1,"")</f>
        <v>3.8717056432969121</v>
      </c>
      <c r="CN155" s="165">
        <f>IFERROR(VLOOKUP($B155,RD[[#All],[Date]:[IS20_Inv2_M2]],CN$2,0)/CN$1,"")</f>
        <v>3.6720395675959292</v>
      </c>
      <c r="CO155" s="165">
        <f>IFERROR(VLOOKUP($B155,RD[[#All],[Date]:[IS20_Inv2_M2]],CO$2,0)/CO$1,"")</f>
        <v>3.7467857461530349</v>
      </c>
      <c r="CP155" s="165">
        <f>IFERROR(VLOOKUP($B155,RD[[#All],[Date]:[IS20_Inv2_M2]],CP$2,0)/CP$1,"")</f>
        <v>3.5037408020641179</v>
      </c>
      <c r="CQ155" s="165">
        <f>IFERROR(VLOOKUP($B155,RD[[#All],[Date]:[IS20_Inv2_M2]],CQ$2,0)/CQ$1,"")</f>
        <v>2.9626700411262257</v>
      </c>
      <c r="CR155" s="165">
        <f>IFERROR(VLOOKUP($B155,RD[[#All],[Date]:[IS20_Inv2_M2]],CR$2,0)/CR$1,"")</f>
        <v>3.8453021195824104</v>
      </c>
      <c r="CS155" s="165">
        <f>IFERROR(VLOOKUP($B155,RD[[#All],[Date]:[IS20_Inv2_M2]],CS$2,0)/CS$1,"")</f>
        <v>3.7322049984182226</v>
      </c>
      <c r="CT155" s="165">
        <f>IFERROR(VLOOKUP($B155,RD[[#All],[Date]:[IS20_Inv2_M2]],CT$2,0)/CT$1,"")</f>
        <v>3.5297374248655484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0</v>
      </c>
      <c r="CZ155" s="165">
        <f>IFERROR(VLOOKUP($B155,RD[[#All],[Date]:[IS20_Inv2_M2]],CZ$2,0)/CZ$1,"")</f>
        <v>0</v>
      </c>
      <c r="DA155" s="165">
        <f>IFERROR(AVERAGEIF(Inv_SY_B[[#This Row],[IS1_Inv1_M1]:[IS8_Inv4_M2]],"&gt;="&amp;0.1,Inv_SY_B[[#This Row],[IS1_Inv1_M1]:[IS8_Inv4_M2]]),"")</f>
        <v>4.4663749535337196</v>
      </c>
      <c r="DB155" s="165">
        <f>IFERROR(AVERAGEIF(Inv_SY_B[[#This Row],[IS18_Inv1_M1]:[IS19_Inv2_M3]],"&gt;="&amp;0.1,Inv_SY_B[[#This Row],[IS18_Inv1_M1]:[IS19_Inv2_M3]]),"")</f>
        <v>3.6080232928878</v>
      </c>
      <c r="DC155" s="165">
        <f>IFERROR(AVERAGEIF(Inv_SY_B[[#This Row],[IS9_Inv1_M1]:[IS20_Inv2_M2]],"&gt;="&amp;0.1,Inv_SY_B[[#This Row],[IS9_Inv1_M1]:[IS20_Inv2_M2]]),"")</f>
        <v>3.5612408982583648</v>
      </c>
    </row>
    <row r="156" spans="2:107">
      <c r="B156" s="167">
        <f t="shared" si="67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4.328393654412463</v>
      </c>
      <c r="J156" s="165">
        <f>IFERROR(VLOOKUP($B156,RD[[#All],[Date]:[IS20_Inv2_M2]],J$2,0)/J$1,"")</f>
        <v>4.1806571461743873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0</v>
      </c>
      <c r="CJ156" s="165">
        <f>IFERROR(VLOOKUP($B156,RD[[#All],[Date]:[IS20_Inv2_M2]],CJ$2,0)/CJ$1,"")</f>
        <v>0</v>
      </c>
      <c r="CK156" s="165">
        <f>IFERROR(VLOOKUP($B156,RD[[#All],[Date]:[IS20_Inv2_M2]],CK$2,0)/CK$1,"")</f>
        <v>3.6109867144349903</v>
      </c>
      <c r="CL156" s="165">
        <f>IFERROR(VLOOKUP($B156,RD[[#All],[Date]:[IS20_Inv2_M2]],CL$2,0)/CL$1,"")</f>
        <v>2.1057014106583072</v>
      </c>
      <c r="CM156" s="165">
        <f>IFERROR(VLOOKUP($B156,RD[[#All],[Date]:[IS20_Inv2_M2]],CM$2,0)/CM$1,"")</f>
        <v>4.4898157837101209</v>
      </c>
      <c r="CN156" s="165">
        <f>IFERROR(VLOOKUP($B156,RD[[#All],[Date]:[IS20_Inv2_M2]],CN$2,0)/CN$1,"")</f>
        <v>4.2476524100894286</v>
      </c>
      <c r="CO156" s="165">
        <f>IFERROR(VLOOKUP($B156,RD[[#All],[Date]:[IS20_Inv2_M2]],CO$2,0)/CO$1,"")</f>
        <v>4.3454278506477175</v>
      </c>
      <c r="CP156" s="165">
        <f>IFERROR(VLOOKUP($B156,RD[[#All],[Date]:[IS20_Inv2_M2]],CP$2,0)/CP$1,"")</f>
        <v>4.0838629892726699</v>
      </c>
      <c r="CQ156" s="165">
        <f>IFERROR(VLOOKUP($B156,RD[[#All],[Date]:[IS20_Inv2_M2]],CQ$2,0)/CQ$1,"")</f>
        <v>3.4411578614362539</v>
      </c>
      <c r="CR156" s="165">
        <f>IFERROR(VLOOKUP($B156,RD[[#All],[Date]:[IS20_Inv2_M2]],CR$2,0)/CR$1,"")</f>
        <v>4.4598228408731408</v>
      </c>
      <c r="CS156" s="165">
        <f>IFERROR(VLOOKUP($B156,RD[[#All],[Date]:[IS20_Inv2_M2]],CS$2,0)/CS$1,"")</f>
        <v>4.3324897184435311</v>
      </c>
      <c r="CT156" s="165">
        <f>IFERROR(VLOOKUP($B156,RD[[#All],[Date]:[IS20_Inv2_M2]],CT$2,0)/CT$1,"")</f>
        <v>4.0604239164821259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0</v>
      </c>
      <c r="CZ156" s="165">
        <f>IFERROR(VLOOKUP($B156,RD[[#All],[Date]:[IS20_Inv2_M2]],CZ$2,0)/CZ$1,"")</f>
        <v>0</v>
      </c>
      <c r="DA156" s="165">
        <f>IFERROR(AVERAGEIF(Inv_SY_B[[#This Row],[IS1_Inv1_M1]:[IS8_Inv4_M2]],"&gt;="&amp;0.1,Inv_SY_B[[#This Row],[IS1_Inv1_M1]:[IS8_Inv4_M2]]),"")</f>
        <v>4.2267517377930108</v>
      </c>
      <c r="DB156" s="165">
        <f>IFERROR(AVERAGEIF(Inv_SY_B[[#This Row],[IS18_Inv1_M1]:[IS19_Inv2_M3]],"&gt;="&amp;0.1,Inv_SY_B[[#This Row],[IS18_Inv1_M1]:[IS19_Inv2_M3]]),"")</f>
        <v>4.1825816713693733</v>
      </c>
      <c r="DC156" s="165">
        <f>IFERROR(AVERAGEIF(Inv_SY_B[[#This Row],[IS9_Inv1_M1]:[IS20_Inv2_M2]],"&gt;="&amp;0.1,Inv_SY_B[[#This Row],[IS9_Inv1_M1]:[IS20_Inv2_M2]]),"")</f>
        <v>4.2791130110576425</v>
      </c>
    </row>
    <row r="157" spans="2:107">
      <c r="B157" s="167">
        <f t="shared" si="67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4.1640543364681291</v>
      </c>
      <c r="J157" s="165">
        <f>IFERROR(VLOOKUP($B157,RD[[#All],[Date]:[IS20_Inv2_M2]],J$2,0)/J$1,"")</f>
        <v>4.0998490653663069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0</v>
      </c>
      <c r="CJ157" s="165">
        <f>IFERROR(VLOOKUP($B157,RD[[#All],[Date]:[IS20_Inv2_M2]],CJ$2,0)/CJ$1,"")</f>
        <v>0</v>
      </c>
      <c r="CK157" s="165">
        <f>IFERROR(VLOOKUP($B157,RD[[#All],[Date]:[IS20_Inv2_M2]],CK$2,0)/CK$1,"")</f>
        <v>2.897447380206001</v>
      </c>
      <c r="CL157" s="165">
        <f>IFERROR(VLOOKUP($B157,RD[[#All],[Date]:[IS20_Inv2_M2]],CL$2,0)/CL$1,"")</f>
        <v>1.7099333855799375</v>
      </c>
      <c r="CM157" s="165">
        <f>IFERROR(VLOOKUP($B157,RD[[#All],[Date]:[IS20_Inv2_M2]],CM$2,0)/CM$1,"")</f>
        <v>3.9349767600321224</v>
      </c>
      <c r="CN157" s="165">
        <f>IFERROR(VLOOKUP($B157,RD[[#All],[Date]:[IS20_Inv2_M2]],CN$2,0)/CN$1,"")</f>
        <v>3.7314526894082607</v>
      </c>
      <c r="CO157" s="165">
        <f>IFERROR(VLOOKUP($B157,RD[[#All],[Date]:[IS20_Inv2_M2]],CO$2,0)/CO$1,"")</f>
        <v>3.8043786857453421</v>
      </c>
      <c r="CP157" s="165">
        <f>IFERROR(VLOOKUP($B157,RD[[#All],[Date]:[IS20_Inv2_M2]],CP$2,0)/CP$1,"")</f>
        <v>3.5472910512454963</v>
      </c>
      <c r="CQ157" s="165">
        <f>IFERROR(VLOOKUP($B157,RD[[#All],[Date]:[IS20_Inv2_M2]],CQ$2,0)/CQ$1,"")</f>
        <v>2.9966782663714011</v>
      </c>
      <c r="CR157" s="165">
        <f>IFERROR(VLOOKUP($B157,RD[[#All],[Date]:[IS20_Inv2_M2]],CR$2,0)/CR$1,"")</f>
        <v>3.8990825688073394</v>
      </c>
      <c r="CS157" s="165">
        <f>IFERROR(VLOOKUP($B157,RD[[#All],[Date]:[IS20_Inv2_M2]],CS$2,0)/CS$1,"")</f>
        <v>3.7970578930718131</v>
      </c>
      <c r="CT157" s="165">
        <f>IFERROR(VLOOKUP($B157,RD[[#All],[Date]:[IS20_Inv2_M2]],CT$2,0)/CT$1,"")</f>
        <v>3.5890540968048081</v>
      </c>
      <c r="CU157" s="165">
        <f>IFERROR(VLOOKUP($B157,RD[[#All],[Date]:[IS20_Inv2_M2]],CU$2,0)/CU$1,"")</f>
        <v>5.9316671939259732E-3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2.8120496326760167E-3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0</v>
      </c>
      <c r="CZ157" s="165">
        <f>IFERROR(VLOOKUP($B157,RD[[#All],[Date]:[IS20_Inv2_M2]],CZ$2,0)/CZ$1,"")</f>
        <v>0</v>
      </c>
      <c r="DA157" s="165">
        <f>IFERROR(AVERAGEIF(Inv_SY_B[[#This Row],[IS1_Inv1_M1]:[IS8_Inv4_M2]],"&gt;="&amp;0.1,Inv_SY_B[[#This Row],[IS1_Inv1_M1]:[IS8_Inv4_M2]]),"")</f>
        <v>4.0650879574460097</v>
      </c>
      <c r="DB157" s="165">
        <f>IFERROR(AVERAGEIF(Inv_SY_B[[#This Row],[IS18_Inv1_M1]:[IS19_Inv2_M3]],"&gt;="&amp;0.1,Inv_SY_B[[#This Row],[IS18_Inv1_M1]:[IS19_Inv2_M3]]),"")</f>
        <v>3.6624965014358231</v>
      </c>
      <c r="DC157" s="165">
        <f>IFERROR(AVERAGEIF(Inv_SY_B[[#This Row],[IS9_Inv1_M1]:[IS20_Inv2_M2]],"&gt;="&amp;0.1,Inv_SY_B[[#This Row],[IS9_Inv1_M1]:[IS20_Inv2_M2]]),"")</f>
        <v>3.574358989778577</v>
      </c>
    </row>
    <row r="158" spans="2:107">
      <c r="B158" s="167">
        <f t="shared" si="67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4.1707039042462242</v>
      </c>
      <c r="J158" s="165">
        <f>IFERROR(VLOOKUP($B158,RD[[#All],[Date]:[IS20_Inv2_M2]],J$2,0)/J$1,"")</f>
        <v>4.0181121560431903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0</v>
      </c>
      <c r="CJ158" s="165">
        <f>IFERROR(VLOOKUP($B158,RD[[#All],[Date]:[IS20_Inv2_M2]],CJ$2,0)/CJ$1,"")</f>
        <v>0</v>
      </c>
      <c r="CK158" s="165">
        <f>IFERROR(VLOOKUP($B158,RD[[#All],[Date]:[IS20_Inv2_M2]],CK$2,0)/CK$1,"")</f>
        <v>1.1897298104194656</v>
      </c>
      <c r="CL158" s="165">
        <f>IFERROR(VLOOKUP($B158,RD[[#All],[Date]:[IS20_Inv2_M2]],CL$2,0)/CL$1,"")</f>
        <v>0.70043103448275867</v>
      </c>
      <c r="CM158" s="165">
        <f>IFERROR(VLOOKUP($B158,RD[[#All],[Date]:[IS20_Inv2_M2]],CM$2,0)/CM$1,"")</f>
        <v>4.2310531396263764</v>
      </c>
      <c r="CN158" s="165">
        <f>IFERROR(VLOOKUP($B158,RD[[#All],[Date]:[IS20_Inv2_M2]],CN$2,0)/CN$1,"")</f>
        <v>4.0262035015161919</v>
      </c>
      <c r="CO158" s="165">
        <f>IFERROR(VLOOKUP($B158,RD[[#All],[Date]:[IS20_Inv2_M2]],CO$2,0)/CO$1,"")</f>
        <v>4.1142449241152184</v>
      </c>
      <c r="CP158" s="165">
        <f>IFERROR(VLOOKUP($B158,RD[[#All],[Date]:[IS20_Inv2_M2]],CP$2,0)/CP$1,"")</f>
        <v>3.8546079039593755</v>
      </c>
      <c r="CQ158" s="165">
        <f>IFERROR(VLOOKUP($B158,RD[[#All],[Date]:[IS20_Inv2_M2]],CQ$2,0)/CQ$1,"")</f>
        <v>3.2426447326795316</v>
      </c>
      <c r="CR158" s="165">
        <f>IFERROR(VLOOKUP($B158,RD[[#All],[Date]:[IS20_Inv2_M2]],CR$2,0)/CR$1,"")</f>
        <v>4.1940841505852573</v>
      </c>
      <c r="CS158" s="165">
        <f>IFERROR(VLOOKUP($B158,RD[[#All],[Date]:[IS20_Inv2_M2]],CS$2,0)/CS$1,"")</f>
        <v>4.0533059158494149</v>
      </c>
      <c r="CT158" s="165">
        <f>IFERROR(VLOOKUP($B158,RD[[#All],[Date]:[IS20_Inv2_M2]],CT$2,0)/CT$1,"")</f>
        <v>3.8358114520721287</v>
      </c>
      <c r="CU158" s="165">
        <f>IFERROR(VLOOKUP($B158,RD[[#All],[Date]:[IS20_Inv2_M2]],CU$2,0)/CU$1,"")</f>
        <v>3.1879415796688813</v>
      </c>
      <c r="CV158" s="165">
        <f>IFERROR(VLOOKUP($B158,RD[[#All],[Date]:[IS20_Inv2_M2]],CV$2,0)/CV$1,"")</f>
        <v>1.1515343245808289</v>
      </c>
      <c r="CW158" s="165">
        <f>IFERROR(VLOOKUP($B158,RD[[#All],[Date]:[IS20_Inv2_M2]],CW$2,0)/CW$1,"")</f>
        <v>2.0977890259763083</v>
      </c>
      <c r="CX158" s="165">
        <f>IFERROR(VLOOKUP($B158,RD[[#All],[Date]:[IS20_Inv2_M2]],CX$2,0)/CX$1,"")</f>
        <v>1.5873141410945901</v>
      </c>
      <c r="CY158" s="165">
        <f>IFERROR(VLOOKUP($B158,RD[[#All],[Date]:[IS20_Inv2_M2]],CY$2,0)/CY$1,"")</f>
        <v>0.51833645633076197</v>
      </c>
      <c r="CZ158" s="165">
        <f>IFERROR(VLOOKUP($B158,RD[[#All],[Date]:[IS20_Inv2_M2]],CZ$2,0)/CZ$1,"")</f>
        <v>1.0688780146331285</v>
      </c>
      <c r="DA158" s="165">
        <f>IFERROR(AVERAGEIF(Inv_SY_B[[#This Row],[IS1_Inv1_M1]:[IS8_Inv4_M2]],"&gt;="&amp;0.1,Inv_SY_B[[#This Row],[IS1_Inv1_M1]:[IS8_Inv4_M2]]),"")</f>
        <v>4.0612835822804483</v>
      </c>
      <c r="DB158" s="165">
        <f>IFERROR(AVERAGEIF(Inv_SY_B[[#This Row],[IS18_Inv1_M1]:[IS19_Inv2_M3]],"&gt;="&amp;0.1,Inv_SY_B[[#This Row],[IS18_Inv1_M1]:[IS19_Inv2_M3]]),"")</f>
        <v>2.9402678044777142</v>
      </c>
      <c r="DC158" s="165">
        <f>IFERROR(AVERAGEIF(Inv_SY_B[[#This Row],[IS9_Inv1_M1]:[IS20_Inv2_M2]],"&gt;="&amp;0.1,Inv_SY_B[[#This Row],[IS9_Inv1_M1]:[IS20_Inv2_M2]]),"")</f>
        <v>3.5665736828572303</v>
      </c>
    </row>
    <row r="159" spans="2:107">
      <c r="B159" s="167">
        <f t="shared" si="67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3.7047591906526076</v>
      </c>
      <c r="J159" s="165">
        <f>IFERROR(VLOOKUP($B159,RD[[#All],[Date]:[IS20_Inv2_M2]],J$2,0)/J$1,"")</f>
        <v>3.5880645535817948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0</v>
      </c>
      <c r="CJ159" s="165">
        <f>IFERROR(VLOOKUP($B159,RD[[#All],[Date]:[IS20_Inv2_M2]],CJ$2,0)/CJ$1,"")</f>
        <v>0</v>
      </c>
      <c r="CK159" s="165">
        <f>IFERROR(VLOOKUP($B159,RD[[#All],[Date]:[IS20_Inv2_M2]],CK$2,0)/CK$1,"")</f>
        <v>3.1049410359755187</v>
      </c>
      <c r="CL159" s="165">
        <f>IFERROR(VLOOKUP($B159,RD[[#All],[Date]:[IS20_Inv2_M2]],CL$2,0)/CL$1,"")</f>
        <v>1.8176920062695925</v>
      </c>
      <c r="CM159" s="165">
        <f>IFERROR(VLOOKUP($B159,RD[[#All],[Date]:[IS20_Inv2_M2]],CM$2,0)/CM$1,"")</f>
        <v>3.4912677747223779</v>
      </c>
      <c r="CN159" s="165">
        <f>IFERROR(VLOOKUP($B159,RD[[#All],[Date]:[IS20_Inv2_M2]],CN$2,0)/CN$1,"")</f>
        <v>3.2978140600766968</v>
      </c>
      <c r="CO159" s="165">
        <f>IFERROR(VLOOKUP($B159,RD[[#All],[Date]:[IS20_Inv2_M2]],CO$2,0)/CO$1,"")</f>
        <v>3.3898717543133867</v>
      </c>
      <c r="CP159" s="165">
        <f>IFERROR(VLOOKUP($B159,RD[[#All],[Date]:[IS20_Inv2_M2]],CP$2,0)/CP$1,"")</f>
        <v>3.2013541662386968</v>
      </c>
      <c r="CQ159" s="165">
        <f>IFERROR(VLOOKUP($B159,RD[[#All],[Date]:[IS20_Inv2_M2]],CQ$2,0)/CQ$1,"")</f>
        <v>2.7143309079405249</v>
      </c>
      <c r="CR159" s="165">
        <f>IFERROR(VLOOKUP($B159,RD[[#All],[Date]:[IS20_Inv2_M2]],CR$2,0)/CR$1,"")</f>
        <v>3.5028472002530844</v>
      </c>
      <c r="CS159" s="165">
        <f>IFERROR(VLOOKUP($B159,RD[[#All],[Date]:[IS20_Inv2_M2]],CS$2,0)/CS$1,"")</f>
        <v>3.3905409680480862</v>
      </c>
      <c r="CT159" s="165">
        <f>IFERROR(VLOOKUP($B159,RD[[#All],[Date]:[IS20_Inv2_M2]],CT$2,0)/CT$1,"")</f>
        <v>3.1944005061689338</v>
      </c>
      <c r="CU159" s="165">
        <f>IFERROR(VLOOKUP($B159,RD[[#All],[Date]:[IS20_Inv2_M2]],CU$2,0)/CU$1,"")</f>
        <v>3.2149636191078774</v>
      </c>
      <c r="CV159" s="165">
        <f>IFERROR(VLOOKUP($B159,RD[[#All],[Date]:[IS20_Inv2_M2]],CV$2,0)/CV$1,"")</f>
        <v>1.1082990614784352</v>
      </c>
      <c r="CW159" s="165">
        <f>IFERROR(VLOOKUP($B159,RD[[#All],[Date]:[IS20_Inv2_M2]],CW$2,0)/CW$1,"")</f>
        <v>1.8988365144644803</v>
      </c>
      <c r="CX159" s="165">
        <f>IFERROR(VLOOKUP($B159,RD[[#All],[Date]:[IS20_Inv2_M2]],CX$2,0)/CX$1,"")</f>
        <v>3.3415058525782979</v>
      </c>
      <c r="CY159" s="165">
        <f>IFERROR(VLOOKUP($B159,RD[[#All],[Date]:[IS20_Inv2_M2]],CY$2,0)/CY$1,"")</f>
        <v>2.7149798424711427</v>
      </c>
      <c r="CZ159" s="165">
        <f>IFERROR(VLOOKUP($B159,RD[[#All],[Date]:[IS20_Inv2_M2]],CZ$2,0)/CZ$1,"")</f>
        <v>2.1936230791494746</v>
      </c>
      <c r="DA159" s="165">
        <f>IFERROR(AVERAGEIF(Inv_SY_B[[#This Row],[IS1_Inv1_M1]:[IS8_Inv4_M2]],"&gt;="&amp;0.1,Inv_SY_B[[#This Row],[IS1_Inv1_M1]:[IS8_Inv4_M2]]),"")</f>
        <v>3.6651115744223244</v>
      </c>
      <c r="DB159" s="165">
        <f>IFERROR(AVERAGEIF(Inv_SY_B[[#This Row],[IS18_Inv1_M1]:[IS19_Inv2_M3]],"&gt;="&amp;0.1,Inv_SY_B[[#This Row],[IS18_Inv1_M1]:[IS19_Inv2_M3]]),"")</f>
        <v>2.9039025219293926</v>
      </c>
      <c r="DC159" s="165">
        <f>IFERROR(AVERAGEIF(Inv_SY_B[[#This Row],[IS9_Inv1_M1]:[IS20_Inv2_M2]],"&gt;="&amp;0.1,Inv_SY_B[[#This Row],[IS9_Inv1_M1]:[IS20_Inv2_M2]]),"")</f>
        <v>3.6659309343494138</v>
      </c>
    </row>
    <row r="160" spans="2:107">
      <c r="B160" s="167">
        <f t="shared" si="67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4.1336563123396974</v>
      </c>
      <c r="J160" s="165">
        <f>IFERROR(VLOOKUP($B160,RD[[#All],[Date]:[IS20_Inv2_M2]],J$2,0)/J$1,"")</f>
        <v>3.9967491001973761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0</v>
      </c>
      <c r="CJ160" s="165">
        <f>IFERROR(VLOOKUP($B160,RD[[#All],[Date]:[IS20_Inv2_M2]],CJ$2,0)/CJ$1,"")</f>
        <v>0</v>
      </c>
      <c r="CK160" s="165">
        <f>IFERROR(VLOOKUP($B160,RD[[#All],[Date]:[IS20_Inv2_M2]],CK$2,0)/CK$1,"")</f>
        <v>3.7901179280489625</v>
      </c>
      <c r="CL160" s="165">
        <f>IFERROR(VLOOKUP($B160,RD[[#All],[Date]:[IS20_Inv2_M2]],CL$2,0)/CL$1,"")</f>
        <v>2.2163989028213167</v>
      </c>
      <c r="CM160" s="165">
        <f>IFERROR(VLOOKUP($B160,RD[[#All],[Date]:[IS20_Inv2_M2]],CM$2,0)/CM$1,"")</f>
        <v>4.5352412008533491</v>
      </c>
      <c r="CN160" s="165">
        <f>IFERROR(VLOOKUP($B160,RD[[#All],[Date]:[IS20_Inv2_M2]],CN$2,0)/CN$1,"")</f>
        <v>4.2638559887655187</v>
      </c>
      <c r="CO160" s="165">
        <f>IFERROR(VLOOKUP($B160,RD[[#All],[Date]:[IS20_Inv2_M2]],CO$2,0)/CO$1,"")</f>
        <v>4.3916644359542181</v>
      </c>
      <c r="CP160" s="165">
        <f>IFERROR(VLOOKUP($B160,RD[[#All],[Date]:[IS20_Inv2_M2]],CP$2,0)/CP$1,"")</f>
        <v>4.1676766763764554</v>
      </c>
      <c r="CQ160" s="165">
        <f>IFERROR(VLOOKUP($B160,RD[[#All],[Date]:[IS20_Inv2_M2]],CQ$2,0)/CQ$1,"")</f>
        <v>3.5566276494780129</v>
      </c>
      <c r="CR160" s="165">
        <f>IFERROR(VLOOKUP($B160,RD[[#All],[Date]:[IS20_Inv2_M2]],CR$2,0)/CR$1,"")</f>
        <v>4.5713381841189493</v>
      </c>
      <c r="CS160" s="165">
        <f>IFERROR(VLOOKUP($B160,RD[[#All],[Date]:[IS20_Inv2_M2]],CS$2,0)/CS$1,"")</f>
        <v>4.4337235052198674</v>
      </c>
      <c r="CT160" s="165">
        <f>IFERROR(VLOOKUP($B160,RD[[#All],[Date]:[IS20_Inv2_M2]],CT$2,0)/CT$1,"")</f>
        <v>4.1735210376463145</v>
      </c>
      <c r="CU160" s="165">
        <f>IFERROR(VLOOKUP($B160,RD[[#All],[Date]:[IS20_Inv2_M2]],CU$2,0)/CU$1,"")</f>
        <v>2.5097542971633451</v>
      </c>
      <c r="CV160" s="165">
        <f>IFERROR(VLOOKUP($B160,RD[[#All],[Date]:[IS20_Inv2_M2]],CV$2,0)/CV$1,"")</f>
        <v>0.61583886955604772</v>
      </c>
      <c r="CW160" s="165">
        <f>IFERROR(VLOOKUP($B160,RD[[#All],[Date]:[IS20_Inv2_M2]],CW$2,0)/CW$1,"")</f>
        <v>1.7863545291574396</v>
      </c>
      <c r="CX160" s="165">
        <f>IFERROR(VLOOKUP($B160,RD[[#All],[Date]:[IS20_Inv2_M2]],CX$2,0)/CX$1,"")</f>
        <v>2.7681113571654539</v>
      </c>
      <c r="CY160" s="165">
        <f>IFERROR(VLOOKUP($B160,RD[[#All],[Date]:[IS20_Inv2_M2]],CY$2,0)/CY$1,"")</f>
        <v>2.2558586620592314</v>
      </c>
      <c r="CZ160" s="165">
        <f>IFERROR(VLOOKUP($B160,RD[[#All],[Date]:[IS20_Inv2_M2]],CZ$2,0)/CZ$1,"")</f>
        <v>1.8065923118862195</v>
      </c>
      <c r="DA160" s="165">
        <f>IFERROR(AVERAGEIF(Inv_SY_B[[#This Row],[IS1_Inv1_M1]:[IS8_Inv4_M2]],"&gt;="&amp;0.1,Inv_SY_B[[#This Row],[IS1_Inv1_M1]:[IS8_Inv4_M2]]),"")</f>
        <v>4.0845324195853516</v>
      </c>
      <c r="DB160" s="165">
        <f>IFERROR(AVERAGEIF(Inv_SY_B[[#This Row],[IS18_Inv1_M1]:[IS19_Inv2_M3]],"&gt;="&amp;0.1,Inv_SY_B[[#This Row],[IS18_Inv1_M1]:[IS19_Inv2_M3]]),"")</f>
        <v>3.2740113361000307</v>
      </c>
      <c r="DC160" s="165">
        <f>IFERROR(AVERAGEIF(Inv_SY_B[[#This Row],[IS9_Inv1_M1]:[IS20_Inv2_M2]],"&gt;="&amp;0.1,Inv_SY_B[[#This Row],[IS9_Inv1_M1]:[IS20_Inv2_M2]]),"")</f>
        <v>4.3554137427894162</v>
      </c>
    </row>
    <row r="161" spans="2:107">
      <c r="B161" s="167">
        <f t="shared" si="67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2.9015863968842024</v>
      </c>
      <c r="J161" s="165">
        <f>IFERROR(VLOOKUP($B161,RD[[#All],[Date]:[IS20_Inv2_M2]],J$2,0)/J$1,"")</f>
        <v>3.2587948450017414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0</v>
      </c>
      <c r="CJ161" s="165">
        <f>IFERROR(VLOOKUP($B161,RD[[#All],[Date]:[IS20_Inv2_M2]],CJ$2,0)/CJ$1,"")</f>
        <v>0</v>
      </c>
      <c r="CK161" s="165">
        <f>IFERROR(VLOOKUP($B161,RD[[#All],[Date]:[IS20_Inv2_M2]],CK$2,0)/CK$1,"")</f>
        <v>2.6541274817136888</v>
      </c>
      <c r="CL161" s="165">
        <f>IFERROR(VLOOKUP($B161,RD[[#All],[Date]:[IS20_Inv2_M2]],CL$2,0)/CL$1,"")</f>
        <v>1.4390673981191224</v>
      </c>
      <c r="CM161" s="165">
        <f>IFERROR(VLOOKUP($B161,RD[[#All],[Date]:[IS20_Inv2_M2]],CM$2,0)/CM$1,"")</f>
        <v>3.5569723959474038</v>
      </c>
      <c r="CN161" s="165">
        <f>IFERROR(VLOOKUP($B161,RD[[#All],[Date]:[IS20_Inv2_M2]],CN$2,0)/CN$1,"")</f>
        <v>3.3726591615805432</v>
      </c>
      <c r="CO161" s="165">
        <f>IFERROR(VLOOKUP($B161,RD[[#All],[Date]:[IS20_Inv2_M2]],CO$2,0)/CO$1,"")</f>
        <v>3.4393530122729743</v>
      </c>
      <c r="CP161" s="165">
        <f>IFERROR(VLOOKUP($B161,RD[[#All],[Date]:[IS20_Inv2_M2]],CP$2,0)/CP$1,"")</f>
        <v>3.2186099253482996</v>
      </c>
      <c r="CQ161" s="165">
        <f>IFERROR(VLOOKUP($B161,RD[[#All],[Date]:[IS20_Inv2_M2]],CQ$2,0)/CQ$1,"")</f>
        <v>2.7103764631445744</v>
      </c>
      <c r="CR161" s="165">
        <f>IFERROR(VLOOKUP($B161,RD[[#All],[Date]:[IS20_Inv2_M2]],CR$2,0)/CR$1,"")</f>
        <v>3.5242012021512177</v>
      </c>
      <c r="CS161" s="165">
        <f>IFERROR(VLOOKUP($B161,RD[[#All],[Date]:[IS20_Inv2_M2]],CS$2,0)/CS$1,"")</f>
        <v>3.4150585257829804</v>
      </c>
      <c r="CT161" s="165">
        <f>IFERROR(VLOOKUP($B161,RD[[#All],[Date]:[IS20_Inv2_M2]],CT$2,0)/CT$1,"")</f>
        <v>3.2355267320468202</v>
      </c>
      <c r="CU161" s="165">
        <f>IFERROR(VLOOKUP($B161,RD[[#All],[Date]:[IS20_Inv2_M2]],CU$2,0)/CU$1,"")</f>
        <v>2.7859063587472321</v>
      </c>
      <c r="CV161" s="165">
        <f>IFERROR(VLOOKUP($B161,RD[[#All],[Date]:[IS20_Inv2_M2]],CV$2,0)/CV$1,"")</f>
        <v>0.66329220710745551</v>
      </c>
      <c r="CW161" s="165">
        <f>IFERROR(VLOOKUP($B161,RD[[#All],[Date]:[IS20_Inv2_M2]],CW$2,0)/CW$1,"")</f>
        <v>2.0795107033639142</v>
      </c>
      <c r="CX161" s="165">
        <f>IFERROR(VLOOKUP($B161,RD[[#All],[Date]:[IS20_Inv2_M2]],CX$2,0)/CX$1,"")</f>
        <v>3.4364125276811133</v>
      </c>
      <c r="CY161" s="165">
        <f>IFERROR(VLOOKUP($B161,RD[[#All],[Date]:[IS20_Inv2_M2]],CY$2,0)/CY$1,"")</f>
        <v>2.9088490334931336</v>
      </c>
      <c r="CZ161" s="165">
        <f>IFERROR(VLOOKUP($B161,RD[[#All],[Date]:[IS20_Inv2_M2]],CZ$2,0)/CZ$1,"")</f>
        <v>2.3161267307006264</v>
      </c>
      <c r="DA161" s="165">
        <f>IFERROR(AVERAGEIF(Inv_SY_B[[#This Row],[IS1_Inv1_M1]:[IS8_Inv4_M2]],"&gt;="&amp;0.1,Inv_SY_B[[#This Row],[IS1_Inv1_M1]:[IS8_Inv4_M2]]),"")</f>
        <v>3.3456890456893573</v>
      </c>
      <c r="DB161" s="165">
        <f>IFERROR(AVERAGEIF(Inv_SY_B[[#This Row],[IS18_Inv1_M1]:[IS19_Inv2_M3]],"&gt;="&amp;0.1,Inv_SY_B[[#This Row],[IS18_Inv1_M1]:[IS19_Inv2_M3]]),"")</f>
        <v>2.9044896413834493</v>
      </c>
      <c r="DC161" s="165">
        <f>IFERROR(AVERAGEIF(Inv_SY_B[[#This Row],[IS9_Inv1_M1]:[IS20_Inv2_M2]],"&gt;="&amp;0.1,Inv_SY_B[[#This Row],[IS9_Inv1_M1]:[IS20_Inv2_M2]]),"")</f>
        <v>3.1928465265005279</v>
      </c>
    </row>
    <row r="162" spans="2:107">
      <c r="B162" s="167">
        <f t="shared" si="67"/>
        <v>45854</v>
      </c>
      <c r="C162" s="165">
        <f>IFERROR(VLOOKUP($B162,RD[[#All],[Date]:[IS20_Inv2_M2]],C$2,0)/C$1,"")</f>
        <v>2.4444573015505666</v>
      </c>
      <c r="D162" s="165">
        <f>IFERROR(VLOOKUP($B162,RD[[#All],[Date]:[IS20_Inv2_M2]],D$2,0)/D$1,"")</f>
        <v>2.4357207469606772</v>
      </c>
      <c r="E162" s="165">
        <f>IFERROR(VLOOKUP($B162,RD[[#All],[Date]:[IS20_Inv2_M2]],E$2,0)/E$1,"")</f>
        <v>2.3810309472741418</v>
      </c>
      <c r="F162" s="165">
        <f>IFERROR(VLOOKUP($B162,RD[[#All],[Date]:[IS20_Inv2_M2]],F$2,0)/F$1,"")</f>
        <v>2.3510971786833856</v>
      </c>
      <c r="G162" s="165">
        <f>IFERROR(VLOOKUP($B162,RD[[#All],[Date]:[IS20_Inv2_M2]],G$2,0)/G$1,"")</f>
        <v>2.3705709128906625</v>
      </c>
      <c r="H162" s="165">
        <f>IFERROR(VLOOKUP($B162,RD[[#All],[Date]:[IS20_Inv2_M2]],H$2,0)/H$1,"")</f>
        <v>2.3906438389197011</v>
      </c>
      <c r="I162" s="165">
        <f>IFERROR(VLOOKUP($B162,RD[[#All],[Date]:[IS20_Inv2_M2]],I$2,0)/I$1,"")</f>
        <v>2.0922390044647097</v>
      </c>
      <c r="J162" s="165">
        <f>IFERROR(VLOOKUP($B162,RD[[#All],[Date]:[IS20_Inv2_M2]],J$2,0)/J$1,"")</f>
        <v>2.3257866016486708</v>
      </c>
      <c r="K162" s="165">
        <f>IFERROR(VLOOKUP($B162,RD[[#All],[Date]:[IS20_Inv2_M2]],K$2,0)/K$1,"")</f>
        <v>2.3800521668381633</v>
      </c>
      <c r="L162" s="165">
        <f>IFERROR(VLOOKUP($B162,RD[[#All],[Date]:[IS20_Inv2_M2]],L$2,0)/L$1,"")</f>
        <v>2.387194832335898</v>
      </c>
      <c r="M162" s="165">
        <f>IFERROR(VLOOKUP($B162,RD[[#All],[Date]:[IS20_Inv2_M2]],M$2,0)/M$1,"")</f>
        <v>2.4126404900813943</v>
      </c>
      <c r="N162" s="165">
        <f>IFERROR(VLOOKUP($B162,RD[[#All],[Date]:[IS20_Inv2_M2]],N$2,0)/N$1,"")</f>
        <v>2.4154965565911466</v>
      </c>
      <c r="O162" s="165">
        <f>IFERROR(VLOOKUP($B162,RD[[#All],[Date]:[IS20_Inv2_M2]],O$2,0)/O$1,"")</f>
        <v>2.3958992407465991</v>
      </c>
      <c r="P162" s="165">
        <f>IFERROR(VLOOKUP($B162,RD[[#All],[Date]:[IS20_Inv2_M2]],P$2,0)/P$1,"")</f>
        <v>2.3220499841822209</v>
      </c>
      <c r="Q162" s="165">
        <f>IFERROR(VLOOKUP($B162,RD[[#All],[Date]:[IS20_Inv2_M2]],Q$2,0)/Q$1,"")</f>
        <v>2.2603283641833825</v>
      </c>
      <c r="R162" s="165">
        <f>IFERROR(VLOOKUP($B162,RD[[#All],[Date]:[IS20_Inv2_M2]],R$2,0)/R$1,"")</f>
        <v>2.1634639915910641</v>
      </c>
      <c r="S162" s="165">
        <f>IFERROR(VLOOKUP($B162,RD[[#All],[Date]:[IS20_Inv2_M2]],S$2,0)/S$1,"")</f>
        <v>2.2651059791205315</v>
      </c>
      <c r="T162" s="165">
        <f>IFERROR(VLOOKUP($B162,RD[[#All],[Date]:[IS20_Inv2_M2]],T$2,0)/T$1,"")</f>
        <v>2.3374363693882834</v>
      </c>
      <c r="U162" s="165">
        <f>IFERROR(VLOOKUP($B162,RD[[#All],[Date]:[IS20_Inv2_M2]],U$2,0)/U$1,"")</f>
        <v>2.568003896697348</v>
      </c>
      <c r="V162" s="165">
        <f>IFERROR(VLOOKUP($B162,RD[[#All],[Date]:[IS20_Inv2_M2]],V$2,0)/V$1,"")</f>
        <v>2.584262087635683</v>
      </c>
      <c r="W162" s="165">
        <f>IFERROR(VLOOKUP($B162,RD[[#All],[Date]:[IS20_Inv2_M2]],W$2,0)/W$1,"")</f>
        <v>2.4799912484810496</v>
      </c>
      <c r="X162" s="165">
        <f>IFERROR(VLOOKUP($B162,RD[[#All],[Date]:[IS20_Inv2_M2]],X$2,0)/X$1,"")</f>
        <v>2.4074215663786731</v>
      </c>
      <c r="Y162" s="165">
        <f>IFERROR(VLOOKUP($B162,RD[[#All],[Date]:[IS20_Inv2_M2]],Y$2,0)/Y$1,"")</f>
        <v>2.3757955732877361</v>
      </c>
      <c r="Z162" s="165">
        <f>IFERROR(VLOOKUP($B162,RD[[#All],[Date]:[IS20_Inv2_M2]],Z$2,0)/Z$1,"")</f>
        <v>2.4563701866841341</v>
      </c>
      <c r="AA162" s="165">
        <f>IFERROR(VLOOKUP($B162,RD[[#All],[Date]:[IS20_Inv2_M2]],AA$2,0)/AA$1,"")</f>
        <v>2.3794391720702541</v>
      </c>
      <c r="AB162" s="165">
        <f>IFERROR(VLOOKUP($B162,RD[[#All],[Date]:[IS20_Inv2_M2]],AB$2,0)/AB$1,"")</f>
        <v>2.479731920873419</v>
      </c>
      <c r="AC162" s="165">
        <f>IFERROR(VLOOKUP($B162,RD[[#All],[Date]:[IS20_Inv2_M2]],AC$2,0)/AC$1,"")</f>
        <v>2.4494484194405222</v>
      </c>
      <c r="AD162" s="165">
        <f>IFERROR(VLOOKUP($B162,RD[[#All],[Date]:[IS20_Inv2_M2]],AD$2,0)/AD$1,"")</f>
        <v>2.3706896551724141</v>
      </c>
      <c r="AE162" s="165">
        <f>IFERROR(VLOOKUP($B162,RD[[#All],[Date]:[IS20_Inv2_M2]],AE$2,0)/AE$1,"")</f>
        <v>2.453193753415202</v>
      </c>
      <c r="AF162" s="165">
        <f>IFERROR(VLOOKUP($B162,RD[[#All],[Date]:[IS20_Inv2_M2]],AF$2,0)/AF$1,"")</f>
        <v>2.5172865729651552</v>
      </c>
      <c r="AG162" s="165">
        <f>IFERROR(VLOOKUP($B162,RD[[#All],[Date]:[IS20_Inv2_M2]],AG$2,0)/AG$1,"")</f>
        <v>2.4810438603542049</v>
      </c>
      <c r="AH162" s="165">
        <f>IFERROR(VLOOKUP($B162,RD[[#All],[Date]:[IS20_Inv2_M2]],AH$2,0)/AH$1,"")</f>
        <v>2.434855015673981</v>
      </c>
      <c r="AI162" s="165">
        <f>IFERROR(VLOOKUP($B162,RD[[#All],[Date]:[IS20_Inv2_M2]],AI$2,0)/AI$1,"")</f>
        <v>2.3229479879726185</v>
      </c>
      <c r="AJ162" s="165">
        <f>IFERROR(VLOOKUP($B162,RD[[#All],[Date]:[IS20_Inv2_M2]],AJ$2,0)/AJ$1,"")</f>
        <v>2.3248672509756254</v>
      </c>
      <c r="AK162" s="165">
        <f>IFERROR(VLOOKUP($B162,RD[[#All],[Date]:[IS20_Inv2_M2]],AK$2,0)/AK$1,"")</f>
        <v>2.3226317875544984</v>
      </c>
      <c r="AL162" s="165">
        <f>IFERROR(VLOOKUP($B162,RD[[#All],[Date]:[IS20_Inv2_M2]],AL$2,0)/AL$1,"")</f>
        <v>2.2936846183649746</v>
      </c>
      <c r="AM162" s="165">
        <f>IFERROR(VLOOKUP($B162,RD[[#All],[Date]:[IS20_Inv2_M2]],AM$2,0)/AM$1,"")</f>
        <v>2.3103111200997741</v>
      </c>
      <c r="AN162" s="165">
        <f>IFERROR(VLOOKUP($B162,RD[[#All],[Date]:[IS20_Inv2_M2]],AN$2,0)/AN$1,"")</f>
        <v>2.3073406478578891</v>
      </c>
      <c r="AO162" s="165">
        <f>IFERROR(VLOOKUP($B162,RD[[#All],[Date]:[IS20_Inv2_M2]],AO$2,0)/AO$1,"")</f>
        <v>2.2843993863803109</v>
      </c>
      <c r="AP162" s="165">
        <f>IFERROR(VLOOKUP($B162,RD[[#All],[Date]:[IS20_Inv2_M2]],AP$2,0)/AP$1,"")</f>
        <v>2.2808117472364295</v>
      </c>
      <c r="AQ162" s="165">
        <f>IFERROR(VLOOKUP($B162,RD[[#All],[Date]:[IS20_Inv2_M2]],AQ$2,0)/AQ$1,"")</f>
        <v>2.2693466101174011</v>
      </c>
      <c r="AR162" s="165">
        <f>IFERROR(VLOOKUP($B162,RD[[#All],[Date]:[IS20_Inv2_M2]],AR$2,0)/AR$1,"")</f>
        <v>2.2622240894548038</v>
      </c>
      <c r="AS162" s="165">
        <f>IFERROR(VLOOKUP($B162,RD[[#All],[Date]:[IS20_Inv2_M2]],AS$2,0)/AS$1,"")</f>
        <v>2.2480967308553517</v>
      </c>
      <c r="AT162" s="165">
        <f>IFERROR(VLOOKUP($B162,RD[[#All],[Date]:[IS20_Inv2_M2]],AT$2,0)/AT$1,"")</f>
        <v>2.2683385579937307</v>
      </c>
      <c r="AU162" s="165">
        <f>IFERROR(VLOOKUP($B162,RD[[#All],[Date]:[IS20_Inv2_M2]],AU$2,0)/AU$1,"")</f>
        <v>1.67666815942678</v>
      </c>
      <c r="AV162" s="165">
        <f>IFERROR(VLOOKUP($B162,RD[[#All],[Date]:[IS20_Inv2_M2]],AV$2,0)/AV$1,"")</f>
        <v>2.1003134796238245</v>
      </c>
      <c r="AW162" s="165">
        <f>IFERROR(VLOOKUP($B162,RD[[#All],[Date]:[IS20_Inv2_M2]],AW$2,0)/AW$1,"")</f>
        <v>2.152344633681285</v>
      </c>
      <c r="AX162" s="165">
        <f>IFERROR(VLOOKUP($B162,RD[[#All],[Date]:[IS20_Inv2_M2]],AX$2,0)/AX$1,"")</f>
        <v>2.052331904548653</v>
      </c>
      <c r="AY162" s="165">
        <f>IFERROR(VLOOKUP($B162,RD[[#All],[Date]:[IS20_Inv2_M2]],AY$2,0)/AY$1,"")</f>
        <v>2.1592200902545731</v>
      </c>
      <c r="AZ162" s="165">
        <f>IFERROR(VLOOKUP($B162,RD[[#All],[Date]:[IS20_Inv2_M2]],AZ$2,0)/AZ$1,"")</f>
        <v>2.2076969252317746</v>
      </c>
      <c r="BA162" s="165">
        <f>IFERROR(VLOOKUP($B162,RD[[#All],[Date]:[IS20_Inv2_M2]],BA$2,0)/BA$1,"")</f>
        <v>2.195650066250848</v>
      </c>
      <c r="BB162" s="165">
        <f>IFERROR(VLOOKUP($B162,RD[[#All],[Date]:[IS20_Inv2_M2]],BB$2,0)/BB$1,"")</f>
        <v>2.2032848254771698</v>
      </c>
      <c r="BC162" s="165">
        <f>IFERROR(VLOOKUP($B162,RD[[#All],[Date]:[IS20_Inv2_M2]],BC$2,0)/BC$1,"")</f>
        <v>2.2152560083594564</v>
      </c>
      <c r="BD162" s="165">
        <f>IFERROR(VLOOKUP($B162,RD[[#All],[Date]:[IS20_Inv2_M2]],BD$2,0)/BD$1,"")</f>
        <v>2.1739447401035212</v>
      </c>
      <c r="BE162" s="165">
        <f>IFERROR(VLOOKUP($B162,RD[[#All],[Date]:[IS20_Inv2_M2]],BE$2,0)/BE$1,"")</f>
        <v>2.2319749216300937</v>
      </c>
      <c r="BF162" s="165">
        <f>IFERROR(VLOOKUP($B162,RD[[#All],[Date]:[IS20_Inv2_M2]],BF$2,0)/BF$1,"")</f>
        <v>2.223982913638086</v>
      </c>
      <c r="BG162" s="165">
        <f>IFERROR(VLOOKUP($B162,RD[[#All],[Date]:[IS20_Inv2_M2]],BG$2,0)/BG$1,"")</f>
        <v>2.1982758620689653</v>
      </c>
      <c r="BH162" s="165">
        <f>IFERROR(VLOOKUP($B162,RD[[#All],[Date]:[IS20_Inv2_M2]],BH$2,0)/BH$1,"")</f>
        <v>2.2243713733075436</v>
      </c>
      <c r="BI162" s="165">
        <f>IFERROR(VLOOKUP($B162,RD[[#All],[Date]:[IS20_Inv2_M2]],BI$2,0)/BI$1,"")</f>
        <v>2.2024709570348517</v>
      </c>
      <c r="BJ162" s="165">
        <f>IFERROR(VLOOKUP($B162,RD[[#All],[Date]:[IS20_Inv2_M2]],BJ$2,0)/BJ$1,"")</f>
        <v>2.2273907034752418</v>
      </c>
      <c r="BK162" s="165">
        <f>IFERROR(VLOOKUP($B162,RD[[#All],[Date]:[IS20_Inv2_M2]],BK$2,0)/BK$1,"")</f>
        <v>2.1603414926965914</v>
      </c>
      <c r="BL162" s="165">
        <f>IFERROR(VLOOKUP($B162,RD[[#All],[Date]:[IS20_Inv2_M2]],BL$2,0)/BL$1,"")</f>
        <v>2.1916314569987736</v>
      </c>
      <c r="BM162" s="165">
        <f>IFERROR(VLOOKUP($B162,RD[[#All],[Date]:[IS20_Inv2_M2]],BM$2,0)/BM$1,"")</f>
        <v>2.1976571522851014</v>
      </c>
      <c r="BN162" s="165">
        <f>IFERROR(VLOOKUP($B162,RD[[#All],[Date]:[IS20_Inv2_M2]],BN$2,0)/BN$1,"")</f>
        <v>2.233081320302416</v>
      </c>
      <c r="BO162" s="165">
        <f>IFERROR(VLOOKUP($B162,RD[[#All],[Date]:[IS20_Inv2_M2]],BO$2,0)/BO$1,"")</f>
        <v>2.2727889004383783</v>
      </c>
      <c r="BP162" s="165">
        <f>IFERROR(VLOOKUP($B162,RD[[#All],[Date]:[IS20_Inv2_M2]],BP$2,0)/BP$1,"")</f>
        <v>2.2001092864743605</v>
      </c>
      <c r="BQ162" s="165">
        <f>IFERROR(VLOOKUP($B162,RD[[#All],[Date]:[IS20_Inv2_M2]],BQ$2,0)/BQ$1,"")</f>
        <v>2.2966953541912498</v>
      </c>
      <c r="BR162" s="165">
        <f>IFERROR(VLOOKUP($B162,RD[[#All],[Date]:[IS20_Inv2_M2]],BR$2,0)/BR$1,"")</f>
        <v>2.3084371075513115</v>
      </c>
      <c r="BS162" s="165">
        <f>IFERROR(VLOOKUP($B162,RD[[#All],[Date]:[IS20_Inv2_M2]],BS$2,0)/BS$1,"")</f>
        <v>2.240087323800807</v>
      </c>
      <c r="BT162" s="165">
        <f>IFERROR(VLOOKUP($B162,RD[[#All],[Date]:[IS20_Inv2_M2]],BT$2,0)/BT$1,"")</f>
        <v>2.2990323882664803</v>
      </c>
      <c r="BU162" s="165">
        <f>IFERROR(VLOOKUP($B162,RD[[#All],[Date]:[IS20_Inv2_M2]],BU$2,0)/BU$1,"")</f>
        <v>2.1930952548938389</v>
      </c>
      <c r="BV162" s="165">
        <f>IFERROR(VLOOKUP($B162,RD[[#All],[Date]:[IS20_Inv2_M2]],BV$2,0)/BV$1,"")</f>
        <v>2.2182109161285521</v>
      </c>
      <c r="BW162" s="165">
        <f>IFERROR(VLOOKUP($B162,RD[[#All],[Date]:[IS20_Inv2_M2]],BW$2,0)/BW$1,"")</f>
        <v>2.2815948156030408</v>
      </c>
      <c r="BX162" s="165">
        <f>IFERROR(VLOOKUP($B162,RD[[#All],[Date]:[IS20_Inv2_M2]],BX$2,0)/BX$1,"")</f>
        <v>2.2469358122632404</v>
      </c>
      <c r="BY162" s="165">
        <f>IFERROR(VLOOKUP($B162,RD[[#All],[Date]:[IS20_Inv2_M2]],BY$2,0)/BY$1,"")</f>
        <v>2.2805413504559344</v>
      </c>
      <c r="BZ162" s="165">
        <f>IFERROR(VLOOKUP($B162,RD[[#All],[Date]:[IS20_Inv2_M2]],BZ$2,0)/BZ$1,"")</f>
        <v>2.2482336813244754</v>
      </c>
      <c r="CA162" s="165">
        <f>IFERROR(VLOOKUP($B162,RD[[#All],[Date]:[IS20_Inv2_M2]],CA$2,0)/CA$1,"")</f>
        <v>2.1686720701654867</v>
      </c>
      <c r="CB162" s="165">
        <f>IFERROR(VLOOKUP($B162,RD[[#All],[Date]:[IS20_Inv2_M2]],CB$2,0)/CB$1,"")</f>
        <v>2.1910553387933964</v>
      </c>
      <c r="CC162" s="165">
        <f>IFERROR(VLOOKUP($B162,RD[[#All],[Date]:[IS20_Inv2_M2]],CC$2,0)/CC$1,"")</f>
        <v>2.2864714431774935</v>
      </c>
      <c r="CD162" s="165">
        <f>IFERROR(VLOOKUP($B162,RD[[#All],[Date]:[IS20_Inv2_M2]],CD$2,0)/CD$1,"")</f>
        <v>2.3347933217781858</v>
      </c>
      <c r="CE162" s="165">
        <f>IFERROR(VLOOKUP($B162,RD[[#All],[Date]:[IS20_Inv2_M2]],CE$2,0)/CE$1,"")</f>
        <v>2.235427728680706</v>
      </c>
      <c r="CF162" s="165">
        <f>IFERROR(VLOOKUP($B162,RD[[#All],[Date]:[IS20_Inv2_M2]],CF$2,0)/CF$1,"")</f>
        <v>2.2171072009076132</v>
      </c>
      <c r="CG162" s="165">
        <f>IFERROR(VLOOKUP($B162,RD[[#All],[Date]:[IS20_Inv2_M2]],CG$2,0)/CG$1,"")</f>
        <v>2.2222896343709504</v>
      </c>
      <c r="CH162" s="165">
        <f>IFERROR(VLOOKUP($B162,RD[[#All],[Date]:[IS20_Inv2_M2]],CH$2,0)/CH$1,"")</f>
        <v>2.2472155254229893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1.8599791013584117</v>
      </c>
      <c r="CL162" s="165">
        <f>IFERROR(VLOOKUP($B162,RD[[#All],[Date]:[IS20_Inv2_M2]],CL$2,0)/CL$1,"")</f>
        <v>1.0932601880877744</v>
      </c>
      <c r="CM162" s="165">
        <f>IFERROR(VLOOKUP($B162,RD[[#All],[Date]:[IS20_Inv2_M2]],CM$2,0)/CM$1,"")</f>
        <v>2.3134516016515385</v>
      </c>
      <c r="CN162" s="165">
        <f>IFERROR(VLOOKUP($B162,RD[[#All],[Date]:[IS20_Inv2_M2]],CN$2,0)/CN$1,"")</f>
        <v>2.2175754816706661</v>
      </c>
      <c r="CO162" s="165">
        <f>IFERROR(VLOOKUP($B162,RD[[#All],[Date]:[IS20_Inv2_M2]],CO$2,0)/CO$1,"")</f>
        <v>2.316696274304626</v>
      </c>
      <c r="CP162" s="165">
        <f>IFERROR(VLOOKUP($B162,RD[[#All],[Date]:[IS20_Inv2_M2]],CP$2,0)/CP$1,"")</f>
        <v>2.147109454923438</v>
      </c>
      <c r="CQ162" s="165">
        <f>IFERROR(VLOOKUP($B162,RD[[#All],[Date]:[IS20_Inv2_M2]],CQ$2,0)/CQ$1,"")</f>
        <v>1.8396077190762417</v>
      </c>
      <c r="CR162" s="165">
        <f>IFERROR(VLOOKUP($B162,RD[[#All],[Date]:[IS20_Inv2_M2]],CR$2,0)/CR$1,"")</f>
        <v>2.3979753242644732</v>
      </c>
      <c r="CS162" s="165">
        <f>IFERROR(VLOOKUP($B162,RD[[#All],[Date]:[IS20_Inv2_M2]],CS$2,0)/CS$1,"")</f>
        <v>2.3149319835495099</v>
      </c>
      <c r="CT162" s="165">
        <f>IFERROR(VLOOKUP($B162,RD[[#All],[Date]:[IS20_Inv2_M2]],CT$2,0)/CT$1,"")</f>
        <v>2.1860170832015182</v>
      </c>
      <c r="CU162" s="165">
        <f>IFERROR(VLOOKUP($B162,RD[[#All],[Date]:[IS20_Inv2_M2]],CU$2,0)/CU$1,"")</f>
        <v>1.8889064641990931</v>
      </c>
      <c r="CV162" s="165">
        <f>IFERROR(VLOOKUP($B162,RD[[#All],[Date]:[IS20_Inv2_M2]],CV$2,0)/CV$1,"")</f>
        <v>0.34060951175788257</v>
      </c>
      <c r="CW162" s="165">
        <f>IFERROR(VLOOKUP($B162,RD[[#All],[Date]:[IS20_Inv2_M2]],CW$2,0)/CW$1,"")</f>
        <v>1.4467995360118107</v>
      </c>
      <c r="CX162" s="165">
        <f>IFERROR(VLOOKUP($B162,RD[[#All],[Date]:[IS20_Inv2_M2]],CX$2,0)/CX$1,"")</f>
        <v>2.3180955393862699</v>
      </c>
      <c r="CY162" s="165">
        <f>IFERROR(VLOOKUP($B162,RD[[#All],[Date]:[IS20_Inv2_M2]],CY$2,0)/CY$1,"")</f>
        <v>1.9476147600158991</v>
      </c>
      <c r="CZ162" s="165">
        <f>IFERROR(VLOOKUP($B162,RD[[#All],[Date]:[IS20_Inv2_M2]],CZ$2,0)/CZ$1,"")</f>
        <v>1.566969784676274</v>
      </c>
      <c r="DA162" s="165">
        <f>IFERROR(AVERAGEIF(Inv_SY_B[[#This Row],[IS1_Inv1_M1]:[IS8_Inv4_M2]],"&gt;="&amp;0.1,Inv_SY_B[[#This Row],[IS1_Inv1_M1]:[IS8_Inv4_M2]]),"")</f>
        <v>2.392773357393156</v>
      </c>
      <c r="DB162" s="165">
        <f>IFERROR(AVERAGEIF(Inv_SY_B[[#This Row],[IS18_Inv1_M1]:[IS19_Inv2_M3]],"&gt;="&amp;0.1,Inv_SY_B[[#This Row],[IS18_Inv1_M1]:[IS19_Inv2_M3]]),"")</f>
        <v>1.9458828941920885</v>
      </c>
      <c r="DC162" s="165">
        <f>IFERROR(AVERAGEIF(Inv_SY_B[[#This Row],[IS9_Inv1_M1]:[IS20_Inv2_M2]],"&gt;="&amp;0.1,Inv_SY_B[[#This Row],[IS9_Inv1_M1]:[IS20_Inv2_M2]]),"")</f>
        <v>2.1974985789887707</v>
      </c>
    </row>
    <row r="163" spans="2:107">
      <c r="B163" s="167">
        <f t="shared" si="67"/>
        <v>45855</v>
      </c>
      <c r="C163" s="165">
        <f>IFERROR(VLOOKUP($B163,RD[[#All],[Date]:[IS20_Inv2_M2]],C$2,0)/C$1,"")</f>
        <v>3.2009372830363336</v>
      </c>
      <c r="D163" s="165">
        <f>IFERROR(VLOOKUP($B163,RD[[#All],[Date]:[IS20_Inv2_M2]],D$2,0)/D$1,"")</f>
        <v>3.1631691364865571</v>
      </c>
      <c r="E163" s="165">
        <f>IFERROR(VLOOKUP($B163,RD[[#All],[Date]:[IS20_Inv2_M2]],E$2,0)/E$1,"")</f>
        <v>3.1498809720225331</v>
      </c>
      <c r="F163" s="165">
        <f>IFERROR(VLOOKUP($B163,RD[[#All],[Date]:[IS20_Inv2_M2]],F$2,0)/F$1,"")</f>
        <v>3.136755485893417</v>
      </c>
      <c r="G163" s="165">
        <f>IFERROR(VLOOKUP($B163,RD[[#All],[Date]:[IS20_Inv2_M2]],G$2,0)/G$1,"")</f>
        <v>3.1518951268167577</v>
      </c>
      <c r="H163" s="165">
        <f>IFERROR(VLOOKUP($B163,RD[[#All],[Date]:[IS20_Inv2_M2]],H$2,0)/H$1,"")</f>
        <v>3.1598746081504703</v>
      </c>
      <c r="I163" s="165">
        <f>IFERROR(VLOOKUP($B163,RD[[#All],[Date]:[IS20_Inv2_M2]],I$2,0)/I$1,"")</f>
        <v>2.8517146385484944</v>
      </c>
      <c r="J163" s="165">
        <f>IFERROR(VLOOKUP($B163,RD[[#All],[Date]:[IS20_Inv2_M2]],J$2,0)/J$1,"")</f>
        <v>3.1278300243817485</v>
      </c>
      <c r="K163" s="165">
        <f>IFERROR(VLOOKUP($B163,RD[[#All],[Date]:[IS20_Inv2_M2]],K$2,0)/K$1,"")</f>
        <v>3.1898346454808686</v>
      </c>
      <c r="L163" s="165">
        <f>IFERROR(VLOOKUP($B163,RD[[#All],[Date]:[IS20_Inv2_M2]],L$2,0)/L$1,"")</f>
        <v>3.2188657737247079</v>
      </c>
      <c r="M163" s="165">
        <f>IFERROR(VLOOKUP($B163,RD[[#All],[Date]:[IS20_Inv2_M2]],M$2,0)/M$1,"")</f>
        <v>3.1660082056262246</v>
      </c>
      <c r="N163" s="165">
        <f>IFERROR(VLOOKUP($B163,RD[[#All],[Date]:[IS20_Inv2_M2]],N$2,0)/N$1,"")</f>
        <v>3.1625824349645923</v>
      </c>
      <c r="O163" s="165">
        <f>IFERROR(VLOOKUP($B163,RD[[#All],[Date]:[IS20_Inv2_M2]],O$2,0)/O$1,"")</f>
        <v>3.1289544447959505</v>
      </c>
      <c r="P163" s="165">
        <f>IFERROR(VLOOKUP($B163,RD[[#All],[Date]:[IS20_Inv2_M2]],P$2,0)/P$1,"")</f>
        <v>3.0519275093776836</v>
      </c>
      <c r="Q163" s="165">
        <f>IFERROR(VLOOKUP($B163,RD[[#All],[Date]:[IS20_Inv2_M2]],Q$2,0)/Q$1,"")</f>
        <v>2.967286250153335</v>
      </c>
      <c r="R163" s="165">
        <f>IFERROR(VLOOKUP($B163,RD[[#All],[Date]:[IS20_Inv2_M2]],R$2,0)/R$1,"")</f>
        <v>2.824749211662295</v>
      </c>
      <c r="S163" s="165">
        <f>IFERROR(VLOOKUP($B163,RD[[#All],[Date]:[IS20_Inv2_M2]],S$2,0)/S$1,"")</f>
        <v>2.9970528979836497</v>
      </c>
      <c r="T163" s="165">
        <f>IFERROR(VLOOKUP($B163,RD[[#All],[Date]:[IS20_Inv2_M2]],T$2,0)/T$1,"")</f>
        <v>3.0456414828448999</v>
      </c>
      <c r="U163" s="165">
        <f>IFERROR(VLOOKUP($B163,RD[[#All],[Date]:[IS20_Inv2_M2]],U$2,0)/U$1,"")</f>
        <v>3.3403132422430111</v>
      </c>
      <c r="V163" s="165">
        <f>IFERROR(VLOOKUP($B163,RD[[#All],[Date]:[IS20_Inv2_M2]],V$2,0)/V$1,"")</f>
        <v>3.3585553440755933</v>
      </c>
      <c r="W163" s="165">
        <f>IFERROR(VLOOKUP($B163,RD[[#All],[Date]:[IS20_Inv2_M2]],W$2,0)/W$1,"")</f>
        <v>3.2008089241840536</v>
      </c>
      <c r="X163" s="165">
        <f>IFERROR(VLOOKUP($B163,RD[[#All],[Date]:[IS20_Inv2_M2]],X$2,0)/X$1,"")</f>
        <v>3.1016642454825805</v>
      </c>
      <c r="Y163" s="165">
        <f>IFERROR(VLOOKUP($B163,RD[[#All],[Date]:[IS20_Inv2_M2]],Y$2,0)/Y$1,"")</f>
        <v>3.0839745416547921</v>
      </c>
      <c r="Z163" s="165">
        <f>IFERROR(VLOOKUP($B163,RD[[#All],[Date]:[IS20_Inv2_M2]],Z$2,0)/Z$1,"")</f>
        <v>3.194684882796051</v>
      </c>
      <c r="AA163" s="165">
        <f>IFERROR(VLOOKUP($B163,RD[[#All],[Date]:[IS20_Inv2_M2]],AA$2,0)/AA$1,"")</f>
        <v>2.8101515867222058</v>
      </c>
      <c r="AB163" s="165">
        <f>IFERROR(VLOOKUP($B163,RD[[#All],[Date]:[IS20_Inv2_M2]],AB$2,0)/AB$1,"")</f>
        <v>2.9389255215652361</v>
      </c>
      <c r="AC163" s="165">
        <f>IFERROR(VLOOKUP($B163,RD[[#All],[Date]:[IS20_Inv2_M2]],AC$2,0)/AC$1,"")</f>
        <v>2.95723755055158</v>
      </c>
      <c r="AD163" s="165">
        <f>IFERROR(VLOOKUP($B163,RD[[#All],[Date]:[IS20_Inv2_M2]],AD$2,0)/AD$1,"")</f>
        <v>2.9144897248345529</v>
      </c>
      <c r="AE163" s="165">
        <f>IFERROR(VLOOKUP($B163,RD[[#All],[Date]:[IS20_Inv2_M2]],AE$2,0)/AE$1,"")</f>
        <v>2.9430655814711488</v>
      </c>
      <c r="AF163" s="165">
        <f>IFERROR(VLOOKUP($B163,RD[[#All],[Date]:[IS20_Inv2_M2]],AF$2,0)/AF$1,"")</f>
        <v>3.0063823483627337</v>
      </c>
      <c r="AG163" s="165">
        <f>IFERROR(VLOOKUP($B163,RD[[#All],[Date]:[IS20_Inv2_M2]],AG$2,0)/AG$1,"")</f>
        <v>2.8765104627173592</v>
      </c>
      <c r="AH163" s="165">
        <f>IFERROR(VLOOKUP($B163,RD[[#All],[Date]:[IS20_Inv2_M2]],AH$2,0)/AH$1,"")</f>
        <v>2.842378526645768</v>
      </c>
      <c r="AI163" s="165">
        <f>IFERROR(VLOOKUP($B163,RD[[#All],[Date]:[IS20_Inv2_M2]],AI$2,0)/AI$1,"")</f>
        <v>2.763098969995522</v>
      </c>
      <c r="AJ163" s="165">
        <f>IFERROR(VLOOKUP($B163,RD[[#All],[Date]:[IS20_Inv2_M2]],AJ$2,0)/AJ$1,"")</f>
        <v>2.7669374960015354</v>
      </c>
      <c r="AK163" s="165">
        <f>IFERROR(VLOOKUP($B163,RD[[#All],[Date]:[IS20_Inv2_M2]],AK$2,0)/AK$1,"")</f>
        <v>2.7715922602961842</v>
      </c>
      <c r="AL163" s="165">
        <f>IFERROR(VLOOKUP($B163,RD[[#All],[Date]:[IS20_Inv2_M2]],AL$2,0)/AL$1,"")</f>
        <v>2.7325560917192067</v>
      </c>
      <c r="AM163" s="165">
        <f>IFERROR(VLOOKUP($B163,RD[[#All],[Date]:[IS20_Inv2_M2]],AM$2,0)/AM$1,"")</f>
        <v>2.7451376950820778</v>
      </c>
      <c r="AN163" s="165">
        <f>IFERROR(VLOOKUP($B163,RD[[#All],[Date]:[IS20_Inv2_M2]],AN$2,0)/AN$1,"")</f>
        <v>2.7344566353187041</v>
      </c>
      <c r="AO163" s="165">
        <f>IFERROR(VLOOKUP($B163,RD[[#All],[Date]:[IS20_Inv2_M2]],AO$2,0)/AO$1,"")</f>
        <v>2.7139331688121122</v>
      </c>
      <c r="AP163" s="165">
        <f>IFERROR(VLOOKUP($B163,RD[[#All],[Date]:[IS20_Inv2_M2]],AP$2,0)/AP$1,"")</f>
        <v>2.7223230490018149</v>
      </c>
      <c r="AQ163" s="165">
        <f>IFERROR(VLOOKUP($B163,RD[[#All],[Date]:[IS20_Inv2_M2]],AQ$2,0)/AQ$1,"")</f>
        <v>2.6996127604646873</v>
      </c>
      <c r="AR163" s="165">
        <f>IFERROR(VLOOKUP($B163,RD[[#All],[Date]:[IS20_Inv2_M2]],AR$2,0)/AR$1,"")</f>
        <v>2.6933393659309051</v>
      </c>
      <c r="AS163" s="165">
        <f>IFERROR(VLOOKUP($B163,RD[[#All],[Date]:[IS20_Inv2_M2]],AS$2,0)/AS$1,"")</f>
        <v>2.6863284498752482</v>
      </c>
      <c r="AT163" s="165">
        <f>IFERROR(VLOOKUP($B163,RD[[#All],[Date]:[IS20_Inv2_M2]],AT$2,0)/AT$1,"")</f>
        <v>2.7034482758620695</v>
      </c>
      <c r="AU163" s="165">
        <f>IFERROR(VLOOKUP($B163,RD[[#All],[Date]:[IS20_Inv2_M2]],AU$2,0)/AU$1,"")</f>
        <v>2.6977160770264219</v>
      </c>
      <c r="AV163" s="165">
        <f>IFERROR(VLOOKUP($B163,RD[[#All],[Date]:[IS20_Inv2_M2]],AV$2,0)/AV$1,"")</f>
        <v>2.5613129264244887</v>
      </c>
      <c r="AW163" s="165">
        <f>IFERROR(VLOOKUP($B163,RD[[#All],[Date]:[IS20_Inv2_M2]],AW$2,0)/AW$1,"")</f>
        <v>2.675241573215267</v>
      </c>
      <c r="AX163" s="165">
        <f>IFERROR(VLOOKUP($B163,RD[[#All],[Date]:[IS20_Inv2_M2]],AX$2,0)/AX$1,"")</f>
        <v>2.6735333631885352</v>
      </c>
      <c r="AY163" s="165">
        <f>IFERROR(VLOOKUP($B163,RD[[#All],[Date]:[IS20_Inv2_M2]],AY$2,0)/AY$1,"")</f>
        <v>2.6049812256708806</v>
      </c>
      <c r="AZ163" s="165">
        <f>IFERROR(VLOOKUP($B163,RD[[#All],[Date]:[IS20_Inv2_M2]],AZ$2,0)/AZ$1,"")</f>
        <v>2.6652437804308673</v>
      </c>
      <c r="BA163" s="165">
        <f>IFERROR(VLOOKUP($B163,RD[[#All],[Date]:[IS20_Inv2_M2]],BA$2,0)/BA$1,"")</f>
        <v>2.6545583815402511</v>
      </c>
      <c r="BB163" s="165">
        <f>IFERROR(VLOOKUP($B163,RD[[#All],[Date]:[IS20_Inv2_M2]],BB$2,0)/BB$1,"")</f>
        <v>2.6494780132869344</v>
      </c>
      <c r="BC163" s="165">
        <f>IFERROR(VLOOKUP($B163,RD[[#All],[Date]:[IS20_Inv2_M2]],BC$2,0)/BC$1,"")</f>
        <v>2.6799434507345254</v>
      </c>
      <c r="BD163" s="165">
        <f>IFERROR(VLOOKUP($B163,RD[[#All],[Date]:[IS20_Inv2_M2]],BD$2,0)/BD$1,"")</f>
        <v>2.6492673325071077</v>
      </c>
      <c r="BE163" s="165">
        <f>IFERROR(VLOOKUP($B163,RD[[#All],[Date]:[IS20_Inv2_M2]],BE$2,0)/BE$1,"")</f>
        <v>2.711250435388366</v>
      </c>
      <c r="BF163" s="165">
        <f>IFERROR(VLOOKUP($B163,RD[[#All],[Date]:[IS20_Inv2_M2]],BF$2,0)/BF$1,"")</f>
        <v>2.6897240690344137</v>
      </c>
      <c r="BG163" s="165">
        <f>IFERROR(VLOOKUP($B163,RD[[#All],[Date]:[IS20_Inv2_M2]],BG$2,0)/BG$1,"")</f>
        <v>2.686128526645768</v>
      </c>
      <c r="BH163" s="165">
        <f>IFERROR(VLOOKUP($B163,RD[[#All],[Date]:[IS20_Inv2_M2]],BH$2,0)/BH$1,"")</f>
        <v>2.6705796038151139</v>
      </c>
      <c r="BI163" s="165">
        <f>IFERROR(VLOOKUP($B163,RD[[#All],[Date]:[IS20_Inv2_M2]],BI$2,0)/BI$1,"")</f>
        <v>2.6553568135718235</v>
      </c>
      <c r="BJ163" s="165">
        <f>IFERROR(VLOOKUP($B163,RD[[#All],[Date]:[IS20_Inv2_M2]],BJ$2,0)/BJ$1,"")</f>
        <v>2.6730036741160212</v>
      </c>
      <c r="BK163" s="165">
        <f>IFERROR(VLOOKUP($B163,RD[[#All],[Date]:[IS20_Inv2_M2]],BK$2,0)/BK$1,"")</f>
        <v>2.5658640698992858</v>
      </c>
      <c r="BL163" s="165">
        <f>IFERROR(VLOOKUP($B163,RD[[#All],[Date]:[IS20_Inv2_M2]],BL$2,0)/BL$1,"")</f>
        <v>2.6100586070601066</v>
      </c>
      <c r="BM163" s="165">
        <f>IFERROR(VLOOKUP($B163,RD[[#All],[Date]:[IS20_Inv2_M2]],BM$2,0)/BM$1,"")</f>
        <v>2.6147500412473188</v>
      </c>
      <c r="BN163" s="165">
        <f>IFERROR(VLOOKUP($B163,RD[[#All],[Date]:[IS20_Inv2_M2]],BN$2,0)/BN$1,"")</f>
        <v>2.651054152068351</v>
      </c>
      <c r="BO163" s="165">
        <f>IFERROR(VLOOKUP($B163,RD[[#All],[Date]:[IS20_Inv2_M2]],BO$2,0)/BO$1,"")</f>
        <v>2.7355719257016311</v>
      </c>
      <c r="BP163" s="165">
        <f>IFERROR(VLOOKUP($B163,RD[[#All],[Date]:[IS20_Inv2_M2]],BP$2,0)/BP$1,"")</f>
        <v>2.6794359284077727</v>
      </c>
      <c r="BQ163" s="165">
        <f>IFERROR(VLOOKUP($B163,RD[[#All],[Date]:[IS20_Inv2_M2]],BQ$2,0)/BQ$1,"")</f>
        <v>2.7797726396294253</v>
      </c>
      <c r="BR163" s="165">
        <f>IFERROR(VLOOKUP($B163,RD[[#All],[Date]:[IS20_Inv2_M2]],BR$2,0)/BR$1,"")</f>
        <v>2.7738632768686546</v>
      </c>
      <c r="BS163" s="165">
        <f>IFERROR(VLOOKUP($B163,RD[[#All],[Date]:[IS20_Inv2_M2]],BS$2,0)/BS$1,"")</f>
        <v>2.726936832725174</v>
      </c>
      <c r="BT163" s="165">
        <f>IFERROR(VLOOKUP($B163,RD[[#All],[Date]:[IS20_Inv2_M2]],BT$2,0)/BT$1,"")</f>
        <v>2.7948379495794646</v>
      </c>
      <c r="BU163" s="165">
        <f>IFERROR(VLOOKUP($B163,RD[[#All],[Date]:[IS20_Inv2_M2]],BU$2,0)/BU$1,"")</f>
        <v>2.6651250970119191</v>
      </c>
      <c r="BV163" s="165">
        <f>IFERROR(VLOOKUP($B163,RD[[#All],[Date]:[IS20_Inv2_M2]],BV$2,0)/BV$1,"")</f>
        <v>2.7285669092059472</v>
      </c>
      <c r="BW163" s="165">
        <f>IFERROR(VLOOKUP($B163,RD[[#All],[Date]:[IS20_Inv2_M2]],BW$2,0)/BW$1,"")</f>
        <v>2.8005457932696145</v>
      </c>
      <c r="BX163" s="165">
        <f>IFERROR(VLOOKUP($B163,RD[[#All],[Date]:[IS20_Inv2_M2]],BX$2,0)/BX$1,"")</f>
        <v>2.7969078269616077</v>
      </c>
      <c r="BY163" s="165">
        <f>IFERROR(VLOOKUP($B163,RD[[#All],[Date]:[IS20_Inv2_M2]],BY$2,0)/BY$1,"")</f>
        <v>2.8033971722677831</v>
      </c>
      <c r="BZ163" s="165">
        <f>IFERROR(VLOOKUP($B163,RD[[#All],[Date]:[IS20_Inv2_M2]],BZ$2,0)/BZ$1,"")</f>
        <v>2.768744068332806</v>
      </c>
      <c r="CA163" s="165">
        <f>IFERROR(VLOOKUP($B163,RD[[#All],[Date]:[IS20_Inv2_M2]],CA$2,0)/CA$1,"")</f>
        <v>2.6148425312810222</v>
      </c>
      <c r="CB163" s="165">
        <f>IFERROR(VLOOKUP($B163,RD[[#All],[Date]:[IS20_Inv2_M2]],CB$2,0)/CB$1,"")</f>
        <v>2.6480134041032488</v>
      </c>
      <c r="CC163" s="165">
        <f>IFERROR(VLOOKUP($B163,RD[[#All],[Date]:[IS20_Inv2_M2]],CC$2,0)/CC$1,"")</f>
        <v>2.7536690370411123</v>
      </c>
      <c r="CD163" s="165">
        <f>IFERROR(VLOOKUP($B163,RD[[#All],[Date]:[IS20_Inv2_M2]],CD$2,0)/CD$1,"")</f>
        <v>2.8088811260476496</v>
      </c>
      <c r="CE163" s="165">
        <f>IFERROR(VLOOKUP($B163,RD[[#All],[Date]:[IS20_Inv2_M2]],CE$2,0)/CE$1,"")</f>
        <v>2.640089763051944</v>
      </c>
      <c r="CF163" s="165">
        <f>IFERROR(VLOOKUP($B163,RD[[#All],[Date]:[IS20_Inv2_M2]],CF$2,0)/CF$1,"")</f>
        <v>2.6111335347827511</v>
      </c>
      <c r="CG163" s="165">
        <f>IFERROR(VLOOKUP($B163,RD[[#All],[Date]:[IS20_Inv2_M2]],CG$2,0)/CG$1,"")</f>
        <v>2.6517531733065223</v>
      </c>
      <c r="CH163" s="165">
        <f>IFERROR(VLOOKUP($B163,RD[[#All],[Date]:[IS20_Inv2_M2]],CH$2,0)/CH$1,"")</f>
        <v>2.6493871065100163</v>
      </c>
      <c r="CI163" s="165">
        <f>IFERROR(VLOOKUP($B163,RD[[#All],[Date]:[IS20_Inv2_M2]],CI$2,0)/CI$1,"")</f>
        <v>0.94906675102815563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2.2555605314226006</v>
      </c>
      <c r="CL163" s="165">
        <f>IFERROR(VLOOKUP($B163,RD[[#All],[Date]:[IS20_Inv2_M2]],CL$2,0)/CL$1,"")</f>
        <v>1.4473942006269593</v>
      </c>
      <c r="CM163" s="165">
        <f>IFERROR(VLOOKUP($B163,RD[[#All],[Date]:[IS20_Inv2_M2]],CM$2,0)/CM$1,"")</f>
        <v>3.0443141167595456</v>
      </c>
      <c r="CN163" s="165">
        <f>IFERROR(VLOOKUP($B163,RD[[#All],[Date]:[IS20_Inv2_M2]],CN$2,0)/CN$1,"")</f>
        <v>2.867261826683436</v>
      </c>
      <c r="CO163" s="165">
        <f>IFERROR(VLOOKUP($B163,RD[[#All],[Date]:[IS20_Inv2_M2]],CO$2,0)/CO$1,"")</f>
        <v>2.9242612285953</v>
      </c>
      <c r="CP163" s="165">
        <f>IFERROR(VLOOKUP($B163,RD[[#All],[Date]:[IS20_Inv2_M2]],CP$2,0)/CP$1,"")</f>
        <v>2.7395571843531354</v>
      </c>
      <c r="CQ163" s="165">
        <f>IFERROR(VLOOKUP($B163,RD[[#All],[Date]:[IS20_Inv2_M2]],CQ$2,0)/CQ$1,"")</f>
        <v>2.311768427712749</v>
      </c>
      <c r="CR163" s="165">
        <f>IFERROR(VLOOKUP($B163,RD[[#All],[Date]:[IS20_Inv2_M2]],CR$2,0)/CR$1,"")</f>
        <v>3.0156596013919645</v>
      </c>
      <c r="CS163" s="165">
        <f>IFERROR(VLOOKUP($B163,RD[[#All],[Date]:[IS20_Inv2_M2]],CS$2,0)/CS$1,"")</f>
        <v>2.9452704840240433</v>
      </c>
      <c r="CT163" s="165">
        <f>IFERROR(VLOOKUP($B163,RD[[#All],[Date]:[IS20_Inv2_M2]],CT$2,0)/CT$1,"")</f>
        <v>2.7918380259411575</v>
      </c>
      <c r="CU163" s="165">
        <f>IFERROR(VLOOKUP($B163,RD[[#All],[Date]:[IS20_Inv2_M2]],CU$2,0)/CU$1,"")</f>
        <v>2.3502583570600022</v>
      </c>
      <c r="CV163" s="165">
        <f>IFERROR(VLOOKUP($B163,RD[[#All],[Date]:[IS20_Inv2_M2]],CV$2,0)/CV$1,"")</f>
        <v>2.4981545924285564</v>
      </c>
      <c r="CW163" s="165">
        <f>IFERROR(VLOOKUP($B163,RD[[#All],[Date]:[IS20_Inv2_M2]],CW$2,0)/CW$1,"")</f>
        <v>2.2995535871208128</v>
      </c>
      <c r="CX163" s="165">
        <f>IFERROR(VLOOKUP($B163,RD[[#All],[Date]:[IS20_Inv2_M2]],CX$2,0)/CX$1,"")</f>
        <v>2.9626700411262257</v>
      </c>
      <c r="CY163" s="165">
        <f>IFERROR(VLOOKUP($B163,RD[[#All],[Date]:[IS20_Inv2_M2]],CY$2,0)/CY$1,"")</f>
        <v>3.0045668767592209</v>
      </c>
      <c r="CZ163" s="165">
        <f>IFERROR(VLOOKUP($B163,RD[[#All],[Date]:[IS20_Inv2_M2]],CZ$2,0)/CZ$1,"")</f>
        <v>2.656713805892291</v>
      </c>
      <c r="DA163" s="165">
        <f>IFERROR(AVERAGEIF(Inv_SY_B[[#This Row],[IS1_Inv1_M1]:[IS8_Inv4_M2]],"&gt;="&amp;0.1,Inv_SY_B[[#This Row],[IS1_Inv1_M1]:[IS8_Inv4_M2]]),"")</f>
        <v>3.0707532067267875</v>
      </c>
      <c r="DB163" s="165">
        <f>IFERROR(AVERAGEIF(Inv_SY_B[[#This Row],[IS18_Inv1_M1]:[IS19_Inv2_M3]],"&gt;="&amp;0.1,Inv_SY_B[[#This Row],[IS18_Inv1_M1]:[IS19_Inv2_M3]]),"")</f>
        <v>2.7437034397034594</v>
      </c>
      <c r="DC163" s="165">
        <f>IFERROR(AVERAGEIF(Inv_SY_B[[#This Row],[IS9_Inv1_M1]:[IS20_Inv2_M2]],"&gt;="&amp;0.1,Inv_SY_B[[#This Row],[IS9_Inv1_M1]:[IS20_Inv2_M2]]),"")</f>
        <v>2.6337328529890125</v>
      </c>
    </row>
    <row r="164" spans="2:107">
      <c r="B164" s="167">
        <f t="shared" ref="B164:B181" si="68">B163+1</f>
        <v>45856</v>
      </c>
      <c r="C164" s="165">
        <f>IFERROR(VLOOKUP($B164,RD[[#All],[Date]:[IS20_Inv2_M2]],C$2,0)/C$1,"")</f>
        <v>2.8292062022679931</v>
      </c>
      <c r="D164" s="165">
        <f>IFERROR(VLOOKUP($B164,RD[[#All],[Date]:[IS20_Inv2_M2]],D$2,0)/D$1,"")</f>
        <v>2.7885521598492065</v>
      </c>
      <c r="E164" s="165">
        <f>IFERROR(VLOOKUP($B164,RD[[#All],[Date]:[IS20_Inv2_M2]],E$2,0)/E$1,"")</f>
        <v>2.7407075682937752</v>
      </c>
      <c r="F164" s="165">
        <f>IFERROR(VLOOKUP($B164,RD[[#All],[Date]:[IS20_Inv2_M2]],F$2,0)/F$1,"")</f>
        <v>2.7042515673981193</v>
      </c>
      <c r="G164" s="165">
        <f>IFERROR(VLOOKUP($B164,RD[[#All],[Date]:[IS20_Inv2_M2]],G$2,0)/G$1,"")</f>
        <v>2.7348722333048356</v>
      </c>
      <c r="H164" s="165">
        <f>IFERROR(VLOOKUP($B164,RD[[#All],[Date]:[IS20_Inv2_M2]],H$2,0)/H$1,"")</f>
        <v>2.7475283337352301</v>
      </c>
      <c r="I164" s="165">
        <f>IFERROR(VLOOKUP($B164,RD[[#All],[Date]:[IS20_Inv2_M2]],I$2,0)/I$1,"")</f>
        <v>2.7510211836230645</v>
      </c>
      <c r="J164" s="165">
        <f>IFERROR(VLOOKUP($B164,RD[[#All],[Date]:[IS20_Inv2_M2]],J$2,0)/J$1,"")</f>
        <v>2.6833855799373039</v>
      </c>
      <c r="K164" s="165">
        <f>IFERROR(VLOOKUP($B164,RD[[#All],[Date]:[IS20_Inv2_M2]],K$2,0)/K$1,"")</f>
        <v>2.7337337576874301</v>
      </c>
      <c r="L164" s="165">
        <f>IFERROR(VLOOKUP($B164,RD[[#All],[Date]:[IS20_Inv2_M2]],L$2,0)/L$1,"")</f>
        <v>2.7543459675121116</v>
      </c>
      <c r="M164" s="165">
        <f>IFERROR(VLOOKUP($B164,RD[[#All],[Date]:[IS20_Inv2_M2]],M$2,0)/M$1,"")</f>
        <v>2.7770625035252801</v>
      </c>
      <c r="N164" s="165">
        <f>IFERROR(VLOOKUP($B164,RD[[#All],[Date]:[IS20_Inv2_M2]],N$2,0)/N$1,"")</f>
        <v>2.7746818192879563</v>
      </c>
      <c r="O164" s="165">
        <f>IFERROR(VLOOKUP($B164,RD[[#All],[Date]:[IS20_Inv2_M2]],O$2,0)/O$1,"")</f>
        <v>2.7602024675735528</v>
      </c>
      <c r="P164" s="165">
        <f>IFERROR(VLOOKUP($B164,RD[[#All],[Date]:[IS20_Inv2_M2]],P$2,0)/P$1,"")</f>
        <v>2.681791476476703</v>
      </c>
      <c r="Q164" s="165">
        <f>IFERROR(VLOOKUP($B164,RD[[#All],[Date]:[IS20_Inv2_M2]],Q$2,0)/Q$1,"")</f>
        <v>2.6199407317498333</v>
      </c>
      <c r="R164" s="165">
        <f>IFERROR(VLOOKUP($B164,RD[[#All],[Date]:[IS20_Inv2_M2]],R$2,0)/R$1,"")</f>
        <v>2.5056722896320407</v>
      </c>
      <c r="S164" s="165">
        <f>IFERROR(VLOOKUP($B164,RD[[#All],[Date]:[IS20_Inv2_M2]],S$2,0)/S$1,"")</f>
        <v>2.6580529146339433</v>
      </c>
      <c r="T164" s="165">
        <f>IFERROR(VLOOKUP($B164,RD[[#All],[Date]:[IS20_Inv2_M2]],T$2,0)/T$1,"")</f>
        <v>2.7127491300221451</v>
      </c>
      <c r="U164" s="165">
        <f>IFERROR(VLOOKUP($B164,RD[[#All],[Date]:[IS20_Inv2_M2]],U$2,0)/U$1,"")</f>
        <v>2.9677166659134389</v>
      </c>
      <c r="V164" s="165">
        <f>IFERROR(VLOOKUP($B164,RD[[#All],[Date]:[IS20_Inv2_M2]],V$2,0)/V$1,"")</f>
        <v>2.9970801935473834</v>
      </c>
      <c r="W164" s="165">
        <f>IFERROR(VLOOKUP($B164,RD[[#All],[Date]:[IS20_Inv2_M2]],W$2,0)/W$1,"")</f>
        <v>2.8477915719324591</v>
      </c>
      <c r="X164" s="165">
        <f>IFERROR(VLOOKUP($B164,RD[[#All],[Date]:[IS20_Inv2_M2]],X$2,0)/X$1,"")</f>
        <v>2.7397609399291487</v>
      </c>
      <c r="Y164" s="165">
        <f>IFERROR(VLOOKUP($B164,RD[[#All],[Date]:[IS20_Inv2_M2]],Y$2,0)/Y$1,"")</f>
        <v>2.8127671701339412</v>
      </c>
      <c r="Z164" s="165">
        <f>IFERROR(VLOOKUP($B164,RD[[#All],[Date]:[IS20_Inv2_M2]],Z$2,0)/Z$1,"")</f>
        <v>2.8695082580826274</v>
      </c>
      <c r="AA164" s="165">
        <f>IFERROR(VLOOKUP($B164,RD[[#All],[Date]:[IS20_Inv2_M2]],AA$2,0)/AA$1,"")</f>
        <v>2.6929187958947054</v>
      </c>
      <c r="AB164" s="165">
        <f>IFERROR(VLOOKUP($B164,RD[[#All],[Date]:[IS20_Inv2_M2]],AB$2,0)/AB$1,"")</f>
        <v>2.8048859582747809</v>
      </c>
      <c r="AC164" s="165">
        <f>IFERROR(VLOOKUP($B164,RD[[#All],[Date]:[IS20_Inv2_M2]],AC$2,0)/AC$1,"")</f>
        <v>2.7744143195577782</v>
      </c>
      <c r="AD164" s="165">
        <f>IFERROR(VLOOKUP($B164,RD[[#All],[Date]:[IS20_Inv2_M2]],AD$2,0)/AD$1,"")</f>
        <v>2.702890978753048</v>
      </c>
      <c r="AE164" s="165">
        <f>IFERROR(VLOOKUP($B164,RD[[#All],[Date]:[IS20_Inv2_M2]],AE$2,0)/AE$1,"")</f>
        <v>2.7772185633621884</v>
      </c>
      <c r="AF164" s="165">
        <f>IFERROR(VLOOKUP($B164,RD[[#All],[Date]:[IS20_Inv2_M2]],AF$2,0)/AF$1,"")</f>
        <v>2.8497110116850699</v>
      </c>
      <c r="AG164" s="165">
        <f>IFERROR(VLOOKUP($B164,RD[[#All],[Date]:[IS20_Inv2_M2]],AG$2,0)/AG$1,"")</f>
        <v>2.7720172547758755</v>
      </c>
      <c r="AH164" s="165">
        <f>IFERROR(VLOOKUP($B164,RD[[#All],[Date]:[IS20_Inv2_M2]],AH$2,0)/AH$1,"")</f>
        <v>2.7507836990595611</v>
      </c>
      <c r="AI164" s="165">
        <f>IFERROR(VLOOKUP($B164,RD[[#All],[Date]:[IS20_Inv2_M2]],AI$2,0)/AI$1,"")</f>
        <v>2.9313543599257885</v>
      </c>
      <c r="AJ164" s="165">
        <f>IFERROR(VLOOKUP($B164,RD[[#All],[Date]:[IS20_Inv2_M2]],AJ$2,0)/AJ$1,"")</f>
        <v>2.9313543599257885</v>
      </c>
      <c r="AK164" s="165">
        <f>IFERROR(VLOOKUP($B164,RD[[#All],[Date]:[IS20_Inv2_M2]],AK$2,0)/AK$1,"")</f>
        <v>2.9142795373473138</v>
      </c>
      <c r="AL164" s="165">
        <f>IFERROR(VLOOKUP($B164,RD[[#All],[Date]:[IS20_Inv2_M2]],AL$2,0)/AL$1,"")</f>
        <v>2.8776725018491773</v>
      </c>
      <c r="AM164" s="165">
        <f>IFERROR(VLOOKUP($B164,RD[[#All],[Date]:[IS20_Inv2_M2]],AM$2,0)/AM$1,"")</f>
        <v>2.9049111807732499</v>
      </c>
      <c r="AN164" s="165">
        <f>IFERROR(VLOOKUP($B164,RD[[#All],[Date]:[IS20_Inv2_M2]],AN$2,0)/AN$1,"")</f>
        <v>2.902951933124347</v>
      </c>
      <c r="AO164" s="165">
        <f>IFERROR(VLOOKUP($B164,RD[[#All],[Date]:[IS20_Inv2_M2]],AO$2,0)/AO$1,"")</f>
        <v>2.8866804508770763</v>
      </c>
      <c r="AP164" s="165">
        <f>IFERROR(VLOOKUP($B164,RD[[#All],[Date]:[IS20_Inv2_M2]],AP$2,0)/AP$1,"")</f>
        <v>2.8892921960072595</v>
      </c>
      <c r="AQ164" s="165">
        <f>IFERROR(VLOOKUP($B164,RD[[#All],[Date]:[IS20_Inv2_M2]],AQ$2,0)/AQ$1,"")</f>
        <v>2.8821685413977502</v>
      </c>
      <c r="AR164" s="165">
        <f>IFERROR(VLOOKUP($B164,RD[[#All],[Date]:[IS20_Inv2_M2]],AR$2,0)/AR$1,"")</f>
        <v>2.8685001454286914</v>
      </c>
      <c r="AS164" s="165">
        <f>IFERROR(VLOOKUP($B164,RD[[#All],[Date]:[IS20_Inv2_M2]],AS$2,0)/AS$1,"")</f>
        <v>2.8545838398055148</v>
      </c>
      <c r="AT164" s="165">
        <f>IFERROR(VLOOKUP($B164,RD[[#All],[Date]:[IS20_Inv2_M2]],AT$2,0)/AT$1,"")</f>
        <v>2.8708463949843264</v>
      </c>
      <c r="AU164" s="165">
        <f>IFERROR(VLOOKUP($B164,RD[[#All],[Date]:[IS20_Inv2_M2]],AU$2,0)/AU$1,"")</f>
        <v>2.8858038513210928</v>
      </c>
      <c r="AV164" s="165">
        <f>IFERROR(VLOOKUP($B164,RD[[#All],[Date]:[IS20_Inv2_M2]],AV$2,0)/AV$1,"")</f>
        <v>2.7235847316983222</v>
      </c>
      <c r="AW164" s="165">
        <f>IFERROR(VLOOKUP($B164,RD[[#All],[Date]:[IS20_Inv2_M2]],AW$2,0)/AW$1,"")</f>
        <v>2.8374753579161687</v>
      </c>
      <c r="AX164" s="165">
        <f>IFERROR(VLOOKUP($B164,RD[[#All],[Date]:[IS20_Inv2_M2]],AX$2,0)/AX$1,"")</f>
        <v>2.8417887531188022</v>
      </c>
      <c r="AY164" s="165">
        <f>IFERROR(VLOOKUP($B164,RD[[#All],[Date]:[IS20_Inv2_M2]],AY$2,0)/AY$1,"")</f>
        <v>2.7641324193048331</v>
      </c>
      <c r="AZ164" s="165">
        <f>IFERROR(VLOOKUP($B164,RD[[#All],[Date]:[IS20_Inv2_M2]],AZ$2,0)/AZ$1,"")</f>
        <v>2.8359901287267388</v>
      </c>
      <c r="BA164" s="165">
        <f>IFERROR(VLOOKUP($B164,RD[[#All],[Date]:[IS20_Inv2_M2]],BA$2,0)/BA$1,"")</f>
        <v>2.8251947128591279</v>
      </c>
      <c r="BB164" s="165">
        <f>IFERROR(VLOOKUP($B164,RD[[#All],[Date]:[IS20_Inv2_M2]],BB$2,0)/BB$1,"")</f>
        <v>2.8083148792576189</v>
      </c>
      <c r="BC164" s="165">
        <f>IFERROR(VLOOKUP($B164,RD[[#All],[Date]:[IS20_Inv2_M2]],BC$2,0)/BC$1,"")</f>
        <v>2.8532792427315754</v>
      </c>
      <c r="BD164" s="165">
        <f>IFERROR(VLOOKUP($B164,RD[[#All],[Date]:[IS20_Inv2_M2]],BD$2,0)/BD$1,"")</f>
        <v>2.8089232339432821</v>
      </c>
      <c r="BE164" s="165">
        <f>IFERROR(VLOOKUP($B164,RD[[#All],[Date]:[IS20_Inv2_M2]],BE$2,0)/BE$1,"")</f>
        <v>2.872169975618251</v>
      </c>
      <c r="BF164" s="165">
        <f>IFERROR(VLOOKUP($B164,RD[[#All],[Date]:[IS20_Inv2_M2]],BF$2,0)/BF$1,"")</f>
        <v>2.8474973302559508</v>
      </c>
      <c r="BG164" s="165">
        <f>IFERROR(VLOOKUP($B164,RD[[#All],[Date]:[IS20_Inv2_M2]],BG$2,0)/BG$1,"")</f>
        <v>2.8082549634273772</v>
      </c>
      <c r="BH164" s="165">
        <f>IFERROR(VLOOKUP($B164,RD[[#All],[Date]:[IS20_Inv2_M2]],BH$2,0)/BH$1,"")</f>
        <v>2.8446608417261388</v>
      </c>
      <c r="BI164" s="165">
        <f>IFERROR(VLOOKUP($B164,RD[[#All],[Date]:[IS20_Inv2_M2]],BI$2,0)/BI$1,"")</f>
        <v>2.8021390374331552</v>
      </c>
      <c r="BJ164" s="165">
        <f>IFERROR(VLOOKUP($B164,RD[[#All],[Date]:[IS20_Inv2_M2]],BJ$2,0)/BJ$1,"")</f>
        <v>2.8186200155054437</v>
      </c>
      <c r="BK164" s="165">
        <f>IFERROR(VLOOKUP($B164,RD[[#All],[Date]:[IS20_Inv2_M2]],BK$2,0)/BK$1,"")</f>
        <v>2.7259387714266654</v>
      </c>
      <c r="BL164" s="165">
        <f>IFERROR(VLOOKUP($B164,RD[[#All],[Date]:[IS20_Inv2_M2]],BL$2,0)/BL$1,"")</f>
        <v>2.772931715960202</v>
      </c>
      <c r="BM164" s="165">
        <f>IFERROR(VLOOKUP($B164,RD[[#All],[Date]:[IS20_Inv2_M2]],BM$2,0)/BM$1,"")</f>
        <v>2.7691800032997853</v>
      </c>
      <c r="BN164" s="165">
        <f>IFERROR(VLOOKUP($B164,RD[[#All],[Date]:[IS20_Inv2_M2]],BN$2,0)/BN$1,"")</f>
        <v>2.803491302477104</v>
      </c>
      <c r="BO164" s="165">
        <f>IFERROR(VLOOKUP($B164,RD[[#All],[Date]:[IS20_Inv2_M2]],BO$2,0)/BO$1,"")</f>
        <v>2.8707009535861161</v>
      </c>
      <c r="BP164" s="165">
        <f>IFERROR(VLOOKUP($B164,RD[[#All],[Date]:[IS20_Inv2_M2]],BP$2,0)/BP$1,"")</f>
        <v>2.8529521727876674</v>
      </c>
      <c r="BQ164" s="165">
        <f>IFERROR(VLOOKUP($B164,RD[[#All],[Date]:[IS20_Inv2_M2]],BQ$2,0)/BQ$1,"")</f>
        <v>2.9086240379441968</v>
      </c>
      <c r="BR164" s="165">
        <f>IFERROR(VLOOKUP($B164,RD[[#All],[Date]:[IS20_Inv2_M2]],BR$2,0)/BR$1,"")</f>
        <v>2.8750011983166046</v>
      </c>
      <c r="BS164" s="165">
        <f>IFERROR(VLOOKUP($B164,RD[[#All],[Date]:[IS20_Inv2_M2]],BS$2,0)/BS$1,"")</f>
        <v>2.856376979939192</v>
      </c>
      <c r="BT164" s="165">
        <f>IFERROR(VLOOKUP($B164,RD[[#All],[Date]:[IS20_Inv2_M2]],BT$2,0)/BT$1,"")</f>
        <v>2.9153803357732708</v>
      </c>
      <c r="BU164" s="165">
        <f>IFERROR(VLOOKUP($B164,RD[[#All],[Date]:[IS20_Inv2_M2]],BU$2,0)/BU$1,"")</f>
        <v>2.8012262761761488</v>
      </c>
      <c r="BV164" s="165">
        <f>IFERROR(VLOOKUP($B164,RD[[#All],[Date]:[IS20_Inv2_M2]],BV$2,0)/BV$1,"")</f>
        <v>2.85790051547351</v>
      </c>
      <c r="BW164" s="165">
        <f>IFERROR(VLOOKUP($B164,RD[[#All],[Date]:[IS20_Inv2_M2]],BW$2,0)/BW$1,"")</f>
        <v>2.9526521143098172</v>
      </c>
      <c r="BX164" s="165">
        <f>IFERROR(VLOOKUP($B164,RD[[#All],[Date]:[IS20_Inv2_M2]],BX$2,0)/BX$1,"")</f>
        <v>2.9234500604320282</v>
      </c>
      <c r="BY164" s="165">
        <f>IFERROR(VLOOKUP($B164,RD[[#All],[Date]:[IS20_Inv2_M2]],BY$2,0)/BY$1,"")</f>
        <v>2.9577508856218127</v>
      </c>
      <c r="BZ164" s="165">
        <f>IFERROR(VLOOKUP($B164,RD[[#All],[Date]:[IS20_Inv2_M2]],BZ$2,0)/BZ$1,"")</f>
        <v>2.9138458293788885</v>
      </c>
      <c r="CA164" s="165">
        <f>IFERROR(VLOOKUP($B164,RD[[#All],[Date]:[IS20_Inv2_M2]],CA$2,0)/CA$1,"")</f>
        <v>2.765384153857902</v>
      </c>
      <c r="CB164" s="165">
        <f>IFERROR(VLOOKUP($B164,RD[[#All],[Date]:[IS20_Inv2_M2]],CB$2,0)/CB$1,"")</f>
        <v>2.813221320022965</v>
      </c>
      <c r="CC164" s="165">
        <f>IFERROR(VLOOKUP($B164,RD[[#All],[Date]:[IS20_Inv2_M2]],CC$2,0)/CC$1,"")</f>
        <v>2.8549945210880798</v>
      </c>
      <c r="CD164" s="165">
        <f>IFERROR(VLOOKUP($B164,RD[[#All],[Date]:[IS20_Inv2_M2]],CD$2,0)/CD$1,"")</f>
        <v>2.915372653510433</v>
      </c>
      <c r="CE164" s="165">
        <f>IFERROR(VLOOKUP($B164,RD[[#All],[Date]:[IS20_Inv2_M2]],CE$2,0)/CE$1,"")</f>
        <v>2.7393207231114824</v>
      </c>
      <c r="CF164" s="165">
        <f>IFERROR(VLOOKUP($B164,RD[[#All],[Date]:[IS20_Inv2_M2]],CF$2,0)/CF$1,"")</f>
        <v>2.7363667106655467</v>
      </c>
      <c r="CG164" s="165">
        <f>IFERROR(VLOOKUP($B164,RD[[#All],[Date]:[IS20_Inv2_M2]],CG$2,0)/CG$1,"")</f>
        <v>2.7990968698131766</v>
      </c>
      <c r="CH164" s="165">
        <f>IFERROR(VLOOKUP($B164,RD[[#All],[Date]:[IS20_Inv2_M2]],CH$2,0)/CH$1,"")</f>
        <v>2.7832018821339095</v>
      </c>
      <c r="CI164" s="165">
        <f>IFERROR(VLOOKUP($B164,RD[[#All],[Date]:[IS20_Inv2_M2]],CI$2,0)/CI$1,"")</f>
        <v>2.0900736124883359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2.3182564561874908</v>
      </c>
      <c r="CL164" s="165">
        <f>IFERROR(VLOOKUP($B164,RD[[#All],[Date]:[IS20_Inv2_M2]],CL$2,0)/CL$1,"")</f>
        <v>2.4059561128526648</v>
      </c>
      <c r="CM164" s="165">
        <f>IFERROR(VLOOKUP($B164,RD[[#All],[Date]:[IS20_Inv2_M2]],CM$2,0)/CM$1,"")</f>
        <v>2.6955118065526165</v>
      </c>
      <c r="CN164" s="165">
        <f>IFERROR(VLOOKUP($B164,RD[[#All],[Date]:[IS20_Inv2_M2]],CN$2,0)/CN$1,"")</f>
        <v>2.545505050115354</v>
      </c>
      <c r="CO164" s="165">
        <f>IFERROR(VLOOKUP($B164,RD[[#All],[Date]:[IS20_Inv2_M2]],CO$2,0)/CO$1,"")</f>
        <v>2.6030386359396167</v>
      </c>
      <c r="CP164" s="165">
        <f>IFERROR(VLOOKUP($B164,RD[[#All],[Date]:[IS20_Inv2_M2]],CP$2,0)/CP$1,"")</f>
        <v>2.448674387934116</v>
      </c>
      <c r="CQ164" s="165">
        <f>IFERROR(VLOOKUP($B164,RD[[#All],[Date]:[IS20_Inv2_M2]],CQ$2,0)/CQ$1,"")</f>
        <v>2.0705472951597592</v>
      </c>
      <c r="CR164" s="165">
        <f>IFERROR(VLOOKUP($B164,RD[[#All],[Date]:[IS20_Inv2_M2]],CR$2,0)/CR$1,"")</f>
        <v>2.6937677950015817</v>
      </c>
      <c r="CS164" s="165">
        <f>IFERROR(VLOOKUP($B164,RD[[#All],[Date]:[IS20_Inv2_M2]],CS$2,0)/CS$1,"")</f>
        <v>2.6115153432458085</v>
      </c>
      <c r="CT164" s="165">
        <f>IFERROR(VLOOKUP($B164,RD[[#All],[Date]:[IS20_Inv2_M2]],CT$2,0)/CT$1,"")</f>
        <v>2.469155330591585</v>
      </c>
      <c r="CU164" s="165">
        <f>IFERROR(VLOOKUP($B164,RD[[#All],[Date]:[IS20_Inv2_M2]],CU$2,0)/CU$1,"")</f>
        <v>2.5163450384899293</v>
      </c>
      <c r="CV164" s="165">
        <f>IFERROR(VLOOKUP($B164,RD[[#All],[Date]:[IS20_Inv2_M2]],CV$2,0)/CV$1,"")</f>
        <v>2.5603711905515132</v>
      </c>
      <c r="CW164" s="165">
        <f>IFERROR(VLOOKUP($B164,RD[[#All],[Date]:[IS20_Inv2_M2]],CW$2,0)/CW$1,"")</f>
        <v>2.1898836514464479</v>
      </c>
      <c r="CX164" s="165">
        <f>IFERROR(VLOOKUP($B164,RD[[#All],[Date]:[IS20_Inv2_M2]],CX$2,0)/CX$1,"")</f>
        <v>2.6684593483074974</v>
      </c>
      <c r="CY164" s="165">
        <f>IFERROR(VLOOKUP($B164,RD[[#All],[Date]:[IS20_Inv2_M2]],CY$2,0)/CY$1,"")</f>
        <v>2.6468417167563008</v>
      </c>
      <c r="CZ164" s="165">
        <f>IFERROR(VLOOKUP($B164,RD[[#All],[Date]:[IS20_Inv2_M2]],CZ$2,0)/CZ$1,"")</f>
        <v>2.5692111976414682</v>
      </c>
      <c r="DA164" s="165">
        <f>IFERROR(AVERAGEIF(Inv_SY_B[[#This Row],[IS1_Inv1_M1]:[IS8_Inv4_M2]],"&gt;="&amp;0.1,Inv_SY_B[[#This Row],[IS1_Inv1_M1]:[IS8_Inv4_M2]]),"")</f>
        <v>2.7599132271066416</v>
      </c>
      <c r="DB164" s="165">
        <f>IFERROR(AVERAGEIF(Inv_SY_B[[#This Row],[IS18_Inv1_M1]:[IS19_Inv2_M3]],"&gt;="&amp;0.1,Inv_SY_B[[#This Row],[IS18_Inv1_M1]:[IS19_Inv2_M3]]),"")</f>
        <v>2.5206305562666849</v>
      </c>
      <c r="DC164" s="165">
        <f>IFERROR(AVERAGEIF(Inv_SY_B[[#This Row],[IS9_Inv1_M1]:[IS20_Inv2_M2]],"&gt;="&amp;0.1,Inv_SY_B[[#This Row],[IS9_Inv1_M1]:[IS20_Inv2_M2]]),"")</f>
        <v>2.8158376924531852</v>
      </c>
    </row>
    <row r="165" spans="2:107">
      <c r="B165" s="167">
        <f t="shared" si="68"/>
        <v>45857</v>
      </c>
      <c r="C165" s="165">
        <f>IFERROR(VLOOKUP($B165,RD[[#All],[Date]:[IS20_Inv2_M2]],C$2,0)/C$1,"")</f>
        <v>3.8831674766643518</v>
      </c>
      <c r="D165" s="165">
        <f>IFERROR(VLOOKUP($B165,RD[[#All],[Date]:[IS20_Inv2_M2]],D$2,0)/D$1,"")</f>
        <v>3.7930560883546693</v>
      </c>
      <c r="E165" s="165">
        <f>IFERROR(VLOOKUP($B165,RD[[#All],[Date]:[IS20_Inv2_M2]],E$2,0)/E$1,"")</f>
        <v>3.7791972093242512</v>
      </c>
      <c r="F165" s="165">
        <f>IFERROR(VLOOKUP($B165,RD[[#All],[Date]:[IS20_Inv2_M2]],F$2,0)/F$1,"")</f>
        <v>3.7691026645768027</v>
      </c>
      <c r="G165" s="165">
        <f>IFERROR(VLOOKUP($B165,RD[[#All],[Date]:[IS20_Inv2_M2]],G$2,0)/G$1,"")</f>
        <v>3.7693549919255256</v>
      </c>
      <c r="H165" s="165">
        <f>IFERROR(VLOOKUP($B165,RD[[#All],[Date]:[IS20_Inv2_M2]],H$2,0)/H$1,"")</f>
        <v>3.7781528816011574</v>
      </c>
      <c r="I165" s="165">
        <f>IFERROR(VLOOKUP($B165,RD[[#All],[Date]:[IS20_Inv2_M2]],I$2,0)/I$1,"")</f>
        <v>3.9503182293150942</v>
      </c>
      <c r="J165" s="165">
        <f>IFERROR(VLOOKUP($B165,RD[[#All],[Date]:[IS20_Inv2_M2]],J$2,0)/J$1,"")</f>
        <v>3.7835829559967493</v>
      </c>
      <c r="K165" s="165">
        <f>IFERROR(VLOOKUP($B165,RD[[#All],[Date]:[IS20_Inv2_M2]],K$2,0)/K$1,"")</f>
        <v>3.8455095838617823</v>
      </c>
      <c r="L165" s="165">
        <f>IFERROR(VLOOKUP($B165,RD[[#All],[Date]:[IS20_Inv2_M2]],L$2,0)/L$1,"")</f>
        <v>3.8838225515341502</v>
      </c>
      <c r="M165" s="165">
        <f>IFERROR(VLOOKUP($B165,RD[[#All],[Date]:[IS20_Inv2_M2]],M$2,0)/M$1,"")</f>
        <v>3.7418244152939533</v>
      </c>
      <c r="N165" s="165">
        <f>IFERROR(VLOOKUP($B165,RD[[#All],[Date]:[IS20_Inv2_M2]],N$2,0)/N$1,"")</f>
        <v>3.78507288345947</v>
      </c>
      <c r="O165" s="165">
        <f>IFERROR(VLOOKUP($B165,RD[[#All],[Date]:[IS20_Inv2_M2]],O$2,0)/O$1,"")</f>
        <v>3.6885083834229673</v>
      </c>
      <c r="P165" s="165">
        <f>IFERROR(VLOOKUP($B165,RD[[#All],[Date]:[IS20_Inv2_M2]],P$2,0)/P$1,"")</f>
        <v>3.5847606995977768</v>
      </c>
      <c r="Q165" s="165">
        <f>IFERROR(VLOOKUP($B165,RD[[#All],[Date]:[IS20_Inv2_M2]],Q$2,0)/Q$1,"")</f>
        <v>3.4760376785956386</v>
      </c>
      <c r="R165" s="165">
        <f>IFERROR(VLOOKUP($B165,RD[[#All],[Date]:[IS20_Inv2_M2]],R$2,0)/R$1,"")</f>
        <v>3.2778520476370274</v>
      </c>
      <c r="S165" s="165">
        <f>IFERROR(VLOOKUP($B165,RD[[#All],[Date]:[IS20_Inv2_M2]],S$2,0)/S$1,"")</f>
        <v>3.4725852911303887</v>
      </c>
      <c r="T165" s="165">
        <f>IFERROR(VLOOKUP($B165,RD[[#All],[Date]:[IS20_Inv2_M2]],T$2,0)/T$1,"")</f>
        <v>3.6050156739811916</v>
      </c>
      <c r="U165" s="165">
        <f>IFERROR(VLOOKUP($B165,RD[[#All],[Date]:[IS20_Inv2_M2]],U$2,0)/U$1,"")</f>
        <v>3.9253199961836467</v>
      </c>
      <c r="V165" s="165">
        <f>IFERROR(VLOOKUP($B165,RD[[#All],[Date]:[IS20_Inv2_M2]],V$2,0)/V$1,"")</f>
        <v>3.9606681844819804</v>
      </c>
      <c r="W165" s="165">
        <f>IFERROR(VLOOKUP($B165,RD[[#All],[Date]:[IS20_Inv2_M2]],W$2,0)/W$1,"")</f>
        <v>3.8015888737445556</v>
      </c>
      <c r="X165" s="165">
        <f>IFERROR(VLOOKUP($B165,RD[[#All],[Date]:[IS20_Inv2_M2]],X$2,0)/X$1,"")</f>
        <v>3.7107831893365959</v>
      </c>
      <c r="Y165" s="165">
        <f>IFERROR(VLOOKUP($B165,RD[[#All],[Date]:[IS20_Inv2_M2]],Y$2,0)/Y$1,"")</f>
        <v>3.7532060416072954</v>
      </c>
      <c r="Z165" s="165">
        <f>IFERROR(VLOOKUP($B165,RD[[#All],[Date]:[IS20_Inv2_M2]],Z$2,0)/Z$1,"")</f>
        <v>3.792635568240303</v>
      </c>
      <c r="AA165" s="165">
        <f>IFERROR(VLOOKUP($B165,RD[[#All],[Date]:[IS20_Inv2_M2]],AA$2,0)/AA$1,"")</f>
        <v>3.3602439129127841</v>
      </c>
      <c r="AB165" s="165">
        <f>IFERROR(VLOOKUP($B165,RD[[#All],[Date]:[IS20_Inv2_M2]],AB$2,0)/AB$1,"")</f>
        <v>3.4785428602313262</v>
      </c>
      <c r="AC165" s="165">
        <f>IFERROR(VLOOKUP($B165,RD[[#All],[Date]:[IS20_Inv2_M2]],AC$2,0)/AC$1,"")</f>
        <v>3.4693340352724396</v>
      </c>
      <c r="AD165" s="165">
        <f>IFERROR(VLOOKUP($B165,RD[[#All],[Date]:[IS20_Inv2_M2]],AD$2,0)/AD$1,"")</f>
        <v>3.3659874608150475</v>
      </c>
      <c r="AE165" s="165">
        <f>IFERROR(VLOOKUP($B165,RD[[#All],[Date]:[IS20_Inv2_M2]],AE$2,0)/AE$1,"")</f>
        <v>3.4645729678947013</v>
      </c>
      <c r="AF165" s="165">
        <f>IFERROR(VLOOKUP($B165,RD[[#All],[Date]:[IS20_Inv2_M2]],AF$2,0)/AF$1,"")</f>
        <v>3.5512169646937122</v>
      </c>
      <c r="AG165" s="165">
        <f>IFERROR(VLOOKUP($B165,RD[[#All],[Date]:[IS20_Inv2_M2]],AG$2,0)/AG$1,"")</f>
        <v>3.2971626075074347</v>
      </c>
      <c r="AH165" s="165">
        <f>IFERROR(VLOOKUP($B165,RD[[#All],[Date]:[IS20_Inv2_M2]],AH$2,0)/AH$1,"")</f>
        <v>3.4698275862068964</v>
      </c>
      <c r="AI165" s="165">
        <f>IFERROR(VLOOKUP($B165,RD[[#All],[Date]:[IS20_Inv2_M2]],AI$2,0)/AI$1,"")</f>
        <v>3.7291280148423009</v>
      </c>
      <c r="AJ165" s="165">
        <f>IFERROR(VLOOKUP($B165,RD[[#All],[Date]:[IS20_Inv2_M2]],AJ$2,0)/AJ$1,"")</f>
        <v>3.7310472778453074</v>
      </c>
      <c r="AK165" s="165">
        <f>IFERROR(VLOOKUP($B165,RD[[#All],[Date]:[IS20_Inv2_M2]],AK$2,0)/AK$1,"")</f>
        <v>3.6875292761142937</v>
      </c>
      <c r="AL165" s="165">
        <f>IFERROR(VLOOKUP($B165,RD[[#All],[Date]:[IS20_Inv2_M2]],AL$2,0)/AL$1,"")</f>
        <v>3.6279102532492686</v>
      </c>
      <c r="AM165" s="165">
        <f>IFERROR(VLOOKUP($B165,RD[[#All],[Date]:[IS20_Inv2_M2]],AM$2,0)/AM$1,"")</f>
        <v>3.6808575184548489</v>
      </c>
      <c r="AN165" s="165">
        <f>IFERROR(VLOOKUP($B165,RD[[#All],[Date]:[IS20_Inv2_M2]],AN$2,0)/AN$1,"")</f>
        <v>3.7036311389759664</v>
      </c>
      <c r="AO165" s="165">
        <f>IFERROR(VLOOKUP($B165,RD[[#All],[Date]:[IS20_Inv2_M2]],AO$2,0)/AO$1,"")</f>
        <v>3.7003935169745881</v>
      </c>
      <c r="AP165" s="165">
        <f>IFERROR(VLOOKUP($B165,RD[[#All],[Date]:[IS20_Inv2_M2]],AP$2,0)/AP$1,"")</f>
        <v>3.7076390034647746</v>
      </c>
      <c r="AQ165" s="165">
        <f>IFERROR(VLOOKUP($B165,RD[[#All],[Date]:[IS20_Inv2_M2]],AQ$2,0)/AQ$1,"")</f>
        <v>3.7488475013829983</v>
      </c>
      <c r="AR165" s="165">
        <f>IFERROR(VLOOKUP($B165,RD[[#All],[Date]:[IS20_Inv2_M2]],AR$2,0)/AR$1,"")</f>
        <v>3.7339624470801147</v>
      </c>
      <c r="AS165" s="165">
        <f>IFERROR(VLOOKUP($B165,RD[[#All],[Date]:[IS20_Inv2_M2]],AS$2,0)/AS$1,"")</f>
        <v>3.7195316998272667</v>
      </c>
      <c r="AT165" s="165">
        <f>IFERROR(VLOOKUP($B165,RD[[#All],[Date]:[IS20_Inv2_M2]],AT$2,0)/AT$1,"")</f>
        <v>3.7028213166144206</v>
      </c>
      <c r="AU165" s="165">
        <f>IFERROR(VLOOKUP($B165,RD[[#All],[Date]:[IS20_Inv2_M2]],AU$2,0)/AU$1,"")</f>
        <v>3.6978653530377668</v>
      </c>
      <c r="AV165" s="165">
        <f>IFERROR(VLOOKUP($B165,RD[[#All],[Date]:[IS20_Inv2_M2]],AV$2,0)/AV$1,"")</f>
        <v>3.5662917204499358</v>
      </c>
      <c r="AW165" s="165">
        <f>IFERROR(VLOOKUP($B165,RD[[#All],[Date]:[IS20_Inv2_M2]],AW$2,0)/AW$1,"")</f>
        <v>3.7100475067058789</v>
      </c>
      <c r="AX165" s="165">
        <f>IFERROR(VLOOKUP($B165,RD[[#All],[Date]:[IS20_Inv2_M2]],AX$2,0)/AX$1,"")</f>
        <v>3.7233702258332797</v>
      </c>
      <c r="AY165" s="165">
        <f>IFERROR(VLOOKUP($B165,RD[[#All],[Date]:[IS20_Inv2_M2]],AY$2,0)/AY$1,"")</f>
        <v>3.6377415687760513</v>
      </c>
      <c r="AZ165" s="165">
        <f>IFERROR(VLOOKUP($B165,RD[[#All],[Date]:[IS20_Inv2_M2]],AZ$2,0)/AZ$1,"")</f>
        <v>3.7410791702794635</v>
      </c>
      <c r="BA165" s="165">
        <f>IFERROR(VLOOKUP($B165,RD[[#All],[Date]:[IS20_Inv2_M2]],BA$2,0)/BA$1,"")</f>
        <v>3.7423649936980898</v>
      </c>
      <c r="BB165" s="165">
        <f>IFERROR(VLOOKUP($B165,RD[[#All],[Date]:[IS20_Inv2_M2]],BB$2,0)/BB$1,"")</f>
        <v>3.6822471791627125</v>
      </c>
      <c r="BC165" s="165">
        <f>IFERROR(VLOOKUP($B165,RD[[#All],[Date]:[IS20_Inv2_M2]],BC$2,0)/BC$1,"")</f>
        <v>3.7844981252689163</v>
      </c>
      <c r="BD165" s="165">
        <f>IFERROR(VLOOKUP($B165,RD[[#All],[Date]:[IS20_Inv2_M2]],BD$2,0)/BD$1,"")</f>
        <v>3.7486330830356489</v>
      </c>
      <c r="BE165" s="165">
        <f>IFERROR(VLOOKUP($B165,RD[[#All],[Date]:[IS20_Inv2_M2]],BE$2,0)/BE$1,"")</f>
        <v>3.8244514106583067</v>
      </c>
      <c r="BF165" s="165">
        <f>IFERROR(VLOOKUP($B165,RD[[#All],[Date]:[IS20_Inv2_M2]],BF$2,0)/BF$1,"")</f>
        <v>3.7562437562437561</v>
      </c>
      <c r="BG165" s="165">
        <f>IFERROR(VLOOKUP($B165,RD[[#All],[Date]:[IS20_Inv2_M2]],BG$2,0)/BG$1,"")</f>
        <v>3.6102403343782652</v>
      </c>
      <c r="BH165" s="165">
        <f>IFERROR(VLOOKUP($B165,RD[[#All],[Date]:[IS20_Inv2_M2]],BH$2,0)/BH$1,"")</f>
        <v>3.7437470819715868</v>
      </c>
      <c r="BI165" s="165">
        <f>IFERROR(VLOOKUP($B165,RD[[#All],[Date]:[IS20_Inv2_M2]],BI$2,0)/BI$1,"")</f>
        <v>3.6843075788309054</v>
      </c>
      <c r="BJ165" s="165">
        <f>IFERROR(VLOOKUP($B165,RD[[#All],[Date]:[IS20_Inv2_M2]],BJ$2,0)/BJ$1,"")</f>
        <v>3.6788350692688847</v>
      </c>
      <c r="BK165" s="165">
        <f>IFERROR(VLOOKUP($B165,RD[[#All],[Date]:[IS20_Inv2_M2]],BK$2,0)/BK$1,"")</f>
        <v>3.578336557059961</v>
      </c>
      <c r="BL165" s="165">
        <f>IFERROR(VLOOKUP($B165,RD[[#All],[Date]:[IS20_Inv2_M2]],BL$2,0)/BL$1,"")</f>
        <v>3.6377265912498298</v>
      </c>
      <c r="BM165" s="165">
        <f>IFERROR(VLOOKUP($B165,RD[[#All],[Date]:[IS20_Inv2_M2]],BM$2,0)/BM$1,"")</f>
        <v>3.6145850519716221</v>
      </c>
      <c r="BN165" s="165">
        <f>IFERROR(VLOOKUP($B165,RD[[#All],[Date]:[IS20_Inv2_M2]],BN$2,0)/BN$1,"")</f>
        <v>3.6468129571577852</v>
      </c>
      <c r="BO165" s="165">
        <f>IFERROR(VLOOKUP($B165,RD[[#All],[Date]:[IS20_Inv2_M2]],BO$2,0)/BO$1,"")</f>
        <v>3.8590861842997239</v>
      </c>
      <c r="BP165" s="165">
        <f>IFERROR(VLOOKUP($B165,RD[[#All],[Date]:[IS20_Inv2_M2]],BP$2,0)/BP$1,"")</f>
        <v>3.7143021483420089</v>
      </c>
      <c r="BQ165" s="165">
        <f>IFERROR(VLOOKUP($B165,RD[[#All],[Date]:[IS20_Inv2_M2]],BQ$2,0)/BQ$1,"")</f>
        <v>3.8927900946064837</v>
      </c>
      <c r="BR165" s="165">
        <f>IFERROR(VLOOKUP($B165,RD[[#All],[Date]:[IS20_Inv2_M2]],BR$2,0)/BR$1,"")</f>
        <v>3.8854217595122367</v>
      </c>
      <c r="BS165" s="165">
        <f>IFERROR(VLOOKUP($B165,RD[[#All],[Date]:[IS20_Inv2_M2]],BS$2,0)/BS$1,"")</f>
        <v>3.8522933364888394</v>
      </c>
      <c r="BT165" s="165">
        <f>IFERROR(VLOOKUP($B165,RD[[#All],[Date]:[IS20_Inv2_M2]],BT$2,0)/BT$1,"")</f>
        <v>3.9189911529524695</v>
      </c>
      <c r="BU165" s="165">
        <f>IFERROR(VLOOKUP($B165,RD[[#All],[Date]:[IS20_Inv2_M2]],BU$2,0)/BU$1,"")</f>
        <v>3.8253990290842301</v>
      </c>
      <c r="BV165" s="165">
        <f>IFERROR(VLOOKUP($B165,RD[[#All],[Date]:[IS20_Inv2_M2]],BV$2,0)/BV$1,"")</f>
        <v>3.8274373336807042</v>
      </c>
      <c r="BW165" s="165">
        <f>IFERROR(VLOOKUP($B165,RD[[#All],[Date]:[IS20_Inv2_M2]],BW$2,0)/BW$1,"")</f>
        <v>4.0097271353203014</v>
      </c>
      <c r="BX165" s="165">
        <f>IFERROR(VLOOKUP($B165,RD[[#All],[Date]:[IS20_Inv2_M2]],BX$2,0)/BX$1,"")</f>
        <v>3.9950032041142451</v>
      </c>
      <c r="BY165" s="165">
        <f>IFERROR(VLOOKUP($B165,RD[[#All],[Date]:[IS20_Inv2_M2]],BY$2,0)/BY$1,"")</f>
        <v>4.0208447041727648</v>
      </c>
      <c r="BZ165" s="165">
        <f>IFERROR(VLOOKUP($B165,RD[[#All],[Date]:[IS20_Inv2_M2]],BZ$2,0)/BZ$1,"")</f>
        <v>3.9768005905304227</v>
      </c>
      <c r="CA165" s="165">
        <f>IFERROR(VLOOKUP($B165,RD[[#All],[Date]:[IS20_Inv2_M2]],CA$2,0)/CA$1,"")</f>
        <v>3.6108171791990751</v>
      </c>
      <c r="CB165" s="165">
        <f>IFERROR(VLOOKUP($B165,RD[[#All],[Date]:[IS20_Inv2_M2]],CB$2,0)/CB$1,"")</f>
        <v>3.6837850188055818</v>
      </c>
      <c r="CC165" s="165">
        <f>IFERROR(VLOOKUP($B165,RD[[#All],[Date]:[IS20_Inv2_M2]],CC$2,0)/CC$1,"")</f>
        <v>3.6472589393376702</v>
      </c>
      <c r="CD165" s="165">
        <f>IFERROR(VLOOKUP($B165,RD[[#All],[Date]:[IS20_Inv2_M2]],CD$2,0)/CD$1,"")</f>
        <v>3.7512643084065926</v>
      </c>
      <c r="CE165" s="165">
        <f>IFERROR(VLOOKUP($B165,RD[[#All],[Date]:[IS20_Inv2_M2]],CE$2,0)/CE$1,"")</f>
        <v>3.5208783305528941</v>
      </c>
      <c r="CF165" s="165">
        <f>IFERROR(VLOOKUP($B165,RD[[#All],[Date]:[IS20_Inv2_M2]],CF$2,0)/CF$1,"")</f>
        <v>3.5353281916460308</v>
      </c>
      <c r="CG165" s="165">
        <f>IFERROR(VLOOKUP($B165,RD[[#All],[Date]:[IS20_Inv2_M2]],CG$2,0)/CG$1,"")</f>
        <v>3.62595502550346</v>
      </c>
      <c r="CH165" s="165">
        <f>IFERROR(VLOOKUP($B165,RD[[#All],[Date]:[IS20_Inv2_M2]],CH$2,0)/CH$1,"")</f>
        <v>3.5984538575381722</v>
      </c>
      <c r="CI165" s="165">
        <f>IFERROR(VLOOKUP($B165,RD[[#All],[Date]:[IS20_Inv2_M2]],CI$2,0)/CI$1,"")</f>
        <v>2.9391826328759914</v>
      </c>
      <c r="CJ165" s="165">
        <f>IFERROR(VLOOKUP($B165,RD[[#All],[Date]:[IS20_Inv2_M2]],CJ$2,0)/CJ$1,"")</f>
        <v>1.4612973233662889</v>
      </c>
      <c r="CK165" s="165">
        <f>IFERROR(VLOOKUP($B165,RD[[#All],[Date]:[IS20_Inv2_M2]],CK$2,0)/CK$1,"")</f>
        <v>2.9899985072398865</v>
      </c>
      <c r="CL165" s="165">
        <f>IFERROR(VLOOKUP($B165,RD[[#All],[Date]:[IS20_Inv2_M2]],CL$2,0)/CL$1,"")</f>
        <v>3.1000195924764893</v>
      </c>
      <c r="CM165" s="165">
        <f>IFERROR(VLOOKUP($B165,RD[[#All],[Date]:[IS20_Inv2_M2]],CM$2,0)/CM$1,"")</f>
        <v>3.4864007657427463</v>
      </c>
      <c r="CN165" s="165">
        <f>IFERROR(VLOOKUP($B165,RD[[#All],[Date]:[IS20_Inv2_M2]],CN$2,0)/CN$1,"")</f>
        <v>3.3039868519533027</v>
      </c>
      <c r="CO165" s="165">
        <f>IFERROR(VLOOKUP($B165,RD[[#All],[Date]:[IS20_Inv2_M2]],CO$2,0)/CO$1,"")</f>
        <v>3.3906829224766586</v>
      </c>
      <c r="CP165" s="165">
        <f>IFERROR(VLOOKUP($B165,RD[[#All],[Date]:[IS20_Inv2_M2]],CP$2,0)/CP$1,"")</f>
        <v>3.1988890577944677</v>
      </c>
      <c r="CQ165" s="165">
        <f>IFERROR(VLOOKUP($B165,RD[[#All],[Date]:[IS20_Inv2_M2]],CQ$2,0)/CQ$1,"")</f>
        <v>2.6898133502056307</v>
      </c>
      <c r="CR165" s="165">
        <f>IFERROR(VLOOKUP($B165,RD[[#All],[Date]:[IS20_Inv2_M2]],CR$2,0)/CR$1,"")</f>
        <v>3.4704207529262887</v>
      </c>
      <c r="CS165" s="165">
        <f>IFERROR(VLOOKUP($B165,RD[[#All],[Date]:[IS20_Inv2_M2]],CS$2,0)/CS$1,"")</f>
        <v>3.3636507434356222</v>
      </c>
      <c r="CT165" s="165">
        <f>IFERROR(VLOOKUP($B165,RD[[#All],[Date]:[IS20_Inv2_M2]],CT$2,0)/CT$1,"")</f>
        <v>3.177000949066751</v>
      </c>
      <c r="CU165" s="165">
        <f>IFERROR(VLOOKUP($B165,RD[[#All],[Date]:[IS20_Inv2_M2]],CU$2,0)/CU$1,"")</f>
        <v>3.2683486238532109</v>
      </c>
      <c r="CV165" s="165">
        <f>IFERROR(VLOOKUP($B165,RD[[#All],[Date]:[IS20_Inv2_M2]],CV$2,0)/CV$1,"")</f>
        <v>3.3544237055784034</v>
      </c>
      <c r="CW165" s="165">
        <f>IFERROR(VLOOKUP($B165,RD[[#All],[Date]:[IS20_Inv2_M2]],CW$2,0)/CW$1,"")</f>
        <v>3.2992372315371363</v>
      </c>
      <c r="CX165" s="165">
        <f>IFERROR(VLOOKUP($B165,RD[[#All],[Date]:[IS20_Inv2_M2]],CX$2,0)/CX$1,"")</f>
        <v>3.4474849731097752</v>
      </c>
      <c r="CY165" s="165">
        <f>IFERROR(VLOOKUP($B165,RD[[#All],[Date]:[IS20_Inv2_M2]],CY$2,0)/CY$1,"")</f>
        <v>3.4945124473754654</v>
      </c>
      <c r="CZ165" s="165">
        <f>IFERROR(VLOOKUP($B165,RD[[#All],[Date]:[IS20_Inv2_M2]],CZ$2,0)/CZ$1,"")</f>
        <v>3.4886616812616529</v>
      </c>
      <c r="DA165" s="165">
        <f>IFERROR(AVERAGEIF(Inv_SY_B[[#This Row],[IS1_Inv1_M1]:[IS8_Inv4_M2]],"&gt;="&amp;0.1,Inv_SY_B[[#This Row],[IS1_Inv1_M1]:[IS8_Inv4_M2]]),"")</f>
        <v>3.664625373606301</v>
      </c>
      <c r="DB165" s="165">
        <f>IFERROR(AVERAGEIF(Inv_SY_B[[#This Row],[IS18_Inv1_M1]:[IS19_Inv2_M3]],"&gt;="&amp;0.1,Inv_SY_B[[#This Row],[IS18_Inv1_M1]:[IS19_Inv2_M3]]),"")</f>
        <v>3.3166795754512215</v>
      </c>
      <c r="DC165" s="165">
        <f>IFERROR(AVERAGEIF(Inv_SY_B[[#This Row],[IS9_Inv1_M1]:[IS20_Inv2_M2]],"&gt;="&amp;0.1,Inv_SY_B[[#This Row],[IS9_Inv1_M1]:[IS20_Inv2_M2]]),"")</f>
        <v>3.6522332117842389</v>
      </c>
    </row>
    <row r="166" spans="2:107">
      <c r="B166" s="167">
        <f t="shared" si="68"/>
        <v>45858</v>
      </c>
      <c r="C166" s="165">
        <f>IFERROR(VLOOKUP($B166,RD[[#All],[Date]:[IS20_Inv2_M2]],C$2,0)/C$1,"")</f>
        <v>3.454061559824114</v>
      </c>
      <c r="D166" s="165">
        <f>IFERROR(VLOOKUP($B166,RD[[#All],[Date]:[IS20_Inv2_M2]],D$2,0)/D$1,"")</f>
        <v>3.4345414849229696</v>
      </c>
      <c r="E166" s="165">
        <f>IFERROR(VLOOKUP($B166,RD[[#All],[Date]:[IS20_Inv2_M2]],E$2,0)/E$1,"")</f>
        <v>3.3851085393735123</v>
      </c>
      <c r="F166" s="165">
        <f>IFERROR(VLOOKUP($B166,RD[[#All],[Date]:[IS20_Inv2_M2]],F$2,0)/F$1,"")</f>
        <v>3.3640282131661445</v>
      </c>
      <c r="G166" s="165">
        <f>IFERROR(VLOOKUP($B166,RD[[#All],[Date]:[IS20_Inv2_M2]],G$2,0)/G$1,"")</f>
        <v>3.3836800607960487</v>
      </c>
      <c r="H166" s="165">
        <f>IFERROR(VLOOKUP($B166,RD[[#All],[Date]:[IS20_Inv2_M2]],H$2,0)/H$1,"")</f>
        <v>3.3990836749457438</v>
      </c>
      <c r="I166" s="165">
        <f>IFERROR(VLOOKUP($B166,RD[[#All],[Date]:[IS20_Inv2_M2]],I$2,0)/I$1,"")</f>
        <v>3.5114467559608622</v>
      </c>
      <c r="J166" s="165">
        <f>IFERROR(VLOOKUP($B166,RD[[#All],[Date]:[IS20_Inv2_M2]],J$2,0)/J$1,"")</f>
        <v>3.3665389527458491</v>
      </c>
      <c r="K166" s="165">
        <f>IFERROR(VLOOKUP($B166,RD[[#All],[Date]:[IS20_Inv2_M2]],K$2,0)/K$1,"")</f>
        <v>3.4238675249467567</v>
      </c>
      <c r="L166" s="165">
        <f>IFERROR(VLOOKUP($B166,RD[[#All],[Date]:[IS20_Inv2_M2]],L$2,0)/L$1,"")</f>
        <v>3.448750831195972</v>
      </c>
      <c r="M166" s="165">
        <f>IFERROR(VLOOKUP($B166,RD[[#All],[Date]:[IS20_Inv2_M2]],M$2,0)/M$1,"")</f>
        <v>3.4186021987939248</v>
      </c>
      <c r="N166" s="165">
        <f>IFERROR(VLOOKUP($B166,RD[[#All],[Date]:[IS20_Inv2_M2]],N$2,0)/N$1,"")</f>
        <v>3.4234541162728442</v>
      </c>
      <c r="O166" s="165">
        <f>IFERROR(VLOOKUP($B166,RD[[#All],[Date]:[IS20_Inv2_M2]],O$2,0)/O$1,"")</f>
        <v>3.3800616893388167</v>
      </c>
      <c r="P166" s="165">
        <f>IFERROR(VLOOKUP($B166,RD[[#All],[Date]:[IS20_Inv2_M2]],P$2,0)/P$1,"")</f>
        <v>3.28331902200931</v>
      </c>
      <c r="Q166" s="165">
        <f>IFERROR(VLOOKUP($B166,RD[[#All],[Date]:[IS20_Inv2_M2]],Q$2,0)/Q$1,"")</f>
        <v>3.2190794698138658</v>
      </c>
      <c r="R166" s="165">
        <f>IFERROR(VLOOKUP($B166,RD[[#All],[Date]:[IS20_Inv2_M2]],R$2,0)/R$1,"")</f>
        <v>3.0581039755351678</v>
      </c>
      <c r="S166" s="165">
        <f>IFERROR(VLOOKUP($B166,RD[[#All],[Date]:[IS20_Inv2_M2]],S$2,0)/S$1,"")</f>
        <v>3.2214988594548695</v>
      </c>
      <c r="T166" s="165">
        <f>IFERROR(VLOOKUP($B166,RD[[#All],[Date]:[IS20_Inv2_M2]],T$2,0)/T$1,"")</f>
        <v>3.3282045382646461</v>
      </c>
      <c r="U166" s="165">
        <f>IFERROR(VLOOKUP($B166,RD[[#All],[Date]:[IS20_Inv2_M2]],U$2,0)/U$1,"")</f>
        <v>3.5155641925651415</v>
      </c>
      <c r="V166" s="165">
        <f>IFERROR(VLOOKUP($B166,RD[[#All],[Date]:[IS20_Inv2_M2]],V$2,0)/V$1,"")</f>
        <v>3.6121584267273792</v>
      </c>
      <c r="W166" s="165">
        <f>IFERROR(VLOOKUP($B166,RD[[#All],[Date]:[IS20_Inv2_M2]],W$2,0)/W$1,"")</f>
        <v>3.4609892173008063</v>
      </c>
      <c r="X166" s="165">
        <f>IFERROR(VLOOKUP($B166,RD[[#All],[Date]:[IS20_Inv2_M2]],X$2,0)/X$1,"")</f>
        <v>3.3126895532278207</v>
      </c>
      <c r="Y166" s="165">
        <f>IFERROR(VLOOKUP($B166,RD[[#All],[Date]:[IS20_Inv2_M2]],Y$2,0)/Y$1,"")</f>
        <v>3.3433076850004748</v>
      </c>
      <c r="Z166" s="165">
        <f>IFERROR(VLOOKUP($B166,RD[[#All],[Date]:[IS20_Inv2_M2]],Z$2,0)/Z$1,"")</f>
        <v>3.3897908576241047</v>
      </c>
      <c r="AA166" s="165">
        <f>IFERROR(VLOOKUP($B166,RD[[#All],[Date]:[IS20_Inv2_M2]],AA$2,0)/AA$1,"")</f>
        <v>3.2155279769828664</v>
      </c>
      <c r="AB166" s="165">
        <f>IFERROR(VLOOKUP($B166,RD[[#All],[Date]:[IS20_Inv2_M2]],AB$2,0)/AB$1,"")</f>
        <v>3.3414765971246352</v>
      </c>
      <c r="AC166" s="165">
        <f>IFERROR(VLOOKUP($B166,RD[[#All],[Date]:[IS20_Inv2_M2]],AC$2,0)/AC$1,"")</f>
        <v>3.3310201249132541</v>
      </c>
      <c r="AD166" s="165">
        <f>IFERROR(VLOOKUP($B166,RD[[#All],[Date]:[IS20_Inv2_M2]],AD$2,0)/AD$1,"")</f>
        <v>3.2331940090560782</v>
      </c>
      <c r="AE166" s="165">
        <f>IFERROR(VLOOKUP($B166,RD[[#All],[Date]:[IS20_Inv2_M2]],AE$2,0)/AE$1,"")</f>
        <v>3.3116677691179426</v>
      </c>
      <c r="AF166" s="165">
        <f>IFERROR(VLOOKUP($B166,RD[[#All],[Date]:[IS20_Inv2_M2]],AF$2,0)/AF$1,"")</f>
        <v>3.3850047453337546</v>
      </c>
      <c r="AG166" s="165">
        <f>IFERROR(VLOOKUP($B166,RD[[#All],[Date]:[IS20_Inv2_M2]],AG$2,0)/AG$1,"")</f>
        <v>3.2071376898963107</v>
      </c>
      <c r="AH166" s="165">
        <f>IFERROR(VLOOKUP($B166,RD[[#All],[Date]:[IS20_Inv2_M2]],AH$2,0)/AH$1,"")</f>
        <v>3.2915360501567394</v>
      </c>
      <c r="AI166" s="165">
        <f>IFERROR(VLOOKUP($B166,RD[[#All],[Date]:[IS20_Inv2_M2]],AI$2,0)/AI$1,"")</f>
        <v>3.3823811656323972</v>
      </c>
      <c r="AJ166" s="165">
        <f>IFERROR(VLOOKUP($B166,RD[[#All],[Date]:[IS20_Inv2_M2]],AJ$2,0)/AJ$1,"")</f>
        <v>3.3695860789456851</v>
      </c>
      <c r="AK166" s="165">
        <f>IFERROR(VLOOKUP($B166,RD[[#All],[Date]:[IS20_Inv2_M2]],AK$2,0)/AK$1,"")</f>
        <v>3.3646812957157781</v>
      </c>
      <c r="AL166" s="165">
        <f>IFERROR(VLOOKUP($B166,RD[[#All],[Date]:[IS20_Inv2_M2]],AL$2,0)/AL$1,"")</f>
        <v>3.3186573209820009</v>
      </c>
      <c r="AM166" s="165">
        <f>IFERROR(VLOOKUP($B166,RD[[#All],[Date]:[IS20_Inv2_M2]],AM$2,0)/AM$1,"")</f>
        <v>3.3424343546701722</v>
      </c>
      <c r="AN166" s="165">
        <f>IFERROR(VLOOKUP($B166,RD[[#All],[Date]:[IS20_Inv2_M2]],AN$2,0)/AN$1,"")</f>
        <v>3.339864158829676</v>
      </c>
      <c r="AO166" s="165">
        <f>IFERROR(VLOOKUP($B166,RD[[#All],[Date]:[IS20_Inv2_M2]],AO$2,0)/AO$1,"")</f>
        <v>3.3248849463082775</v>
      </c>
      <c r="AP166" s="165">
        <f>IFERROR(VLOOKUP($B166,RD[[#All],[Date]:[IS20_Inv2_M2]],AP$2,0)/AP$1,"")</f>
        <v>3.3426827256228346</v>
      </c>
      <c r="AQ166" s="165">
        <f>IFERROR(VLOOKUP($B166,RD[[#All],[Date]:[IS20_Inv2_M2]],AQ$2,0)/AQ$1,"")</f>
        <v>3.3284160059007926</v>
      </c>
      <c r="AR166" s="165">
        <f>IFERROR(VLOOKUP($B166,RD[[#All],[Date]:[IS20_Inv2_M2]],AR$2,0)/AR$1,"")</f>
        <v>3.3261157612384058</v>
      </c>
      <c r="AS166" s="165">
        <f>IFERROR(VLOOKUP($B166,RD[[#All],[Date]:[IS20_Inv2_M2]],AS$2,0)/AS$1,"")</f>
        <v>3.3241635212078564</v>
      </c>
      <c r="AT166" s="165">
        <f>IFERROR(VLOOKUP($B166,RD[[#All],[Date]:[IS20_Inv2_M2]],AT$2,0)/AT$1,"")</f>
        <v>3.3410658307210035</v>
      </c>
      <c r="AU166" s="165">
        <f>IFERROR(VLOOKUP($B166,RD[[#All],[Date]:[IS20_Inv2_M2]],AU$2,0)/AU$1,"")</f>
        <v>3.3443797581728618</v>
      </c>
      <c r="AV166" s="165">
        <f>IFERROR(VLOOKUP($B166,RD[[#All],[Date]:[IS20_Inv2_M2]],AV$2,0)/AV$1,"")</f>
        <v>3.1901161718605939</v>
      </c>
      <c r="AW166" s="165">
        <f>IFERROR(VLOOKUP($B166,RD[[#All],[Date]:[IS20_Inv2_M2]],AW$2,0)/AW$1,"")</f>
        <v>3.3274084607180949</v>
      </c>
      <c r="AX166" s="165">
        <f>IFERROR(VLOOKUP($B166,RD[[#All],[Date]:[IS20_Inv2_M2]],AX$2,0)/AX$1,"")</f>
        <v>3.3017721195061092</v>
      </c>
      <c r="AY166" s="165">
        <f>IFERROR(VLOOKUP($B166,RD[[#All],[Date]:[IS20_Inv2_M2]],AY$2,0)/AY$1,"")</f>
        <v>3.2539873919184261</v>
      </c>
      <c r="AZ166" s="165">
        <f>IFERROR(VLOOKUP($B166,RD[[#All],[Date]:[IS20_Inv2_M2]],AZ$2,0)/AZ$1,"")</f>
        <v>3.3535649969985988</v>
      </c>
      <c r="BA166" s="165">
        <f>IFERROR(VLOOKUP($B166,RD[[#All],[Date]:[IS20_Inv2_M2]],BA$2,0)/BA$1,"")</f>
        <v>3.3287011601977827</v>
      </c>
      <c r="BB166" s="165">
        <f>IFERROR(VLOOKUP($B166,RD[[#All],[Date]:[IS20_Inv2_M2]],BB$2,0)/BB$1,"")</f>
        <v>3.3335969629863968</v>
      </c>
      <c r="BC166" s="165">
        <f>IFERROR(VLOOKUP($B166,RD[[#All],[Date]:[IS20_Inv2_M2]],BC$2,0)/BC$1,"")</f>
        <v>3.3628372979285754</v>
      </c>
      <c r="BD166" s="165">
        <f>IFERROR(VLOOKUP($B166,RD[[#All],[Date]:[IS20_Inv2_M2]],BD$2,0)/BD$1,"")</f>
        <v>3.3666253553984107</v>
      </c>
      <c r="BE166" s="165">
        <f>IFERROR(VLOOKUP($B166,RD[[#All],[Date]:[IS20_Inv2_M2]],BE$2,0)/BE$1,"")</f>
        <v>3.4552420759317304</v>
      </c>
      <c r="BF166" s="165">
        <f>IFERROR(VLOOKUP($B166,RD[[#All],[Date]:[IS20_Inv2_M2]],BF$2,0)/BF$1,"")</f>
        <v>3.4172723827896241</v>
      </c>
      <c r="BG166" s="165">
        <f>IFERROR(VLOOKUP($B166,RD[[#All],[Date]:[IS20_Inv2_M2]],BG$2,0)/BG$1,"")</f>
        <v>3.4097439916405432</v>
      </c>
      <c r="BH166" s="165">
        <f>IFERROR(VLOOKUP($B166,RD[[#All],[Date]:[IS20_Inv2_M2]],BH$2,0)/BH$1,"")</f>
        <v>3.4329353698392584</v>
      </c>
      <c r="BI166" s="165">
        <f>IFERROR(VLOOKUP($B166,RD[[#All],[Date]:[IS20_Inv2_M2]],BI$2,0)/BI$1,"")</f>
        <v>3.4261478886225336</v>
      </c>
      <c r="BJ166" s="165">
        <f>IFERROR(VLOOKUP($B166,RD[[#All],[Date]:[IS20_Inv2_M2]],BJ$2,0)/BJ$1,"")</f>
        <v>3.4422085145110732</v>
      </c>
      <c r="BK166" s="165">
        <f>IFERROR(VLOOKUP($B166,RD[[#All],[Date]:[IS20_Inv2_M2]],BK$2,0)/BK$1,"")</f>
        <v>3.3342226372307073</v>
      </c>
      <c r="BL166" s="165">
        <f>IFERROR(VLOOKUP($B166,RD[[#All],[Date]:[IS20_Inv2_M2]],BL$2,0)/BL$1,"")</f>
        <v>3.3951206215074285</v>
      </c>
      <c r="BM166" s="165">
        <f>IFERROR(VLOOKUP($B166,RD[[#All],[Date]:[IS20_Inv2_M2]],BM$2,0)/BM$1,"")</f>
        <v>3.3677610955287904</v>
      </c>
      <c r="BN166" s="165">
        <f>IFERROR(VLOOKUP($B166,RD[[#All],[Date]:[IS20_Inv2_M2]],BN$2,0)/BN$1,"")</f>
        <v>3.3818919417296702</v>
      </c>
      <c r="BO166" s="165">
        <f>IFERROR(VLOOKUP($B166,RD[[#All],[Date]:[IS20_Inv2_M2]],BO$2,0)/BO$1,"")</f>
        <v>3.4003705879694488</v>
      </c>
      <c r="BP166" s="165">
        <f>IFERROR(VLOOKUP($B166,RD[[#All],[Date]:[IS20_Inv2_M2]],BP$2,0)/BP$1,"")</f>
        <v>3.3548071668919497</v>
      </c>
      <c r="BQ166" s="165">
        <f>IFERROR(VLOOKUP($B166,RD[[#All],[Date]:[IS20_Inv2_M2]],BQ$2,0)/BQ$1,"")</f>
        <v>3.4207968004211917</v>
      </c>
      <c r="BR166" s="165">
        <f>IFERROR(VLOOKUP($B166,RD[[#All],[Date]:[IS20_Inv2_M2]],BR$2,0)/BR$1,"")</f>
        <v>3.4204749168368274</v>
      </c>
      <c r="BS166" s="165">
        <f>IFERROR(VLOOKUP($B166,RD[[#All],[Date]:[IS20_Inv2_M2]],BS$2,0)/BS$1,"")</f>
        <v>3.3422605176156934</v>
      </c>
      <c r="BT166" s="165">
        <f>IFERROR(VLOOKUP($B166,RD[[#All],[Date]:[IS20_Inv2_M2]],BT$2,0)/BT$1,"")</f>
        <v>3.4291854389160998</v>
      </c>
      <c r="BU166" s="165">
        <f>IFERROR(VLOOKUP($B166,RD[[#All],[Date]:[IS20_Inv2_M2]],BU$2,0)/BU$1,"")</f>
        <v>3.3328857319079885</v>
      </c>
      <c r="BV166" s="165">
        <f>IFERROR(VLOOKUP($B166,RD[[#All],[Date]:[IS20_Inv2_M2]],BV$2,0)/BV$1,"")</f>
        <v>3.3482516701713902</v>
      </c>
      <c r="BW166" s="165">
        <f>IFERROR(VLOOKUP($B166,RD[[#All],[Date]:[IS20_Inv2_M2]],BW$2,0)/BW$1,"")</f>
        <v>3.4479563109743427</v>
      </c>
      <c r="BX166" s="165">
        <f>IFERROR(VLOOKUP($B166,RD[[#All],[Date]:[IS20_Inv2_M2]],BX$2,0)/BX$1,"")</f>
        <v>3.4312413306402552</v>
      </c>
      <c r="BY166" s="165">
        <f>IFERROR(VLOOKUP($B166,RD[[#All],[Date]:[IS20_Inv2_M2]],BY$2,0)/BY$1,"")</f>
        <v>3.4576622365296839</v>
      </c>
      <c r="BZ166" s="165">
        <f>IFERROR(VLOOKUP($B166,RD[[#All],[Date]:[IS20_Inv2_M2]],BZ$2,0)/BZ$1,"")</f>
        <v>3.4225456079299801</v>
      </c>
      <c r="CA166" s="165">
        <f>IFERROR(VLOOKUP($B166,RD[[#All],[Date]:[IS20_Inv2_M2]],CA$2,0)/CA$1,"")</f>
        <v>3.2268269534957295</v>
      </c>
      <c r="CB166" s="165">
        <f>IFERROR(VLOOKUP($B166,RD[[#All],[Date]:[IS20_Inv2_M2]],CB$2,0)/CB$1,"")</f>
        <v>3.3076733804351646</v>
      </c>
      <c r="CC166" s="165">
        <f>IFERROR(VLOOKUP($B166,RD[[#All],[Date]:[IS20_Inv2_M2]],CC$2,0)/CC$1,"")</f>
        <v>3.4620304526635763</v>
      </c>
      <c r="CD166" s="165">
        <f>IFERROR(VLOOKUP($B166,RD[[#All],[Date]:[IS20_Inv2_M2]],CD$2,0)/CD$1,"")</f>
        <v>3.4986254127103655</v>
      </c>
      <c r="CE166" s="165">
        <f>IFERROR(VLOOKUP($B166,RD[[#All],[Date]:[IS20_Inv2_M2]],CE$2,0)/CE$1,"")</f>
        <v>3.3606521932090518</v>
      </c>
      <c r="CF166" s="165">
        <f>IFERROR(VLOOKUP($B166,RD[[#All],[Date]:[IS20_Inv2_M2]],CF$2,0)/CF$1,"")</f>
        <v>3.3485693091448581</v>
      </c>
      <c r="CG166" s="165">
        <f>IFERROR(VLOOKUP($B166,RD[[#All],[Date]:[IS20_Inv2_M2]],CG$2,0)/CG$1,"")</f>
        <v>3.4261743075929671</v>
      </c>
      <c r="CH166" s="165">
        <f>IFERROR(VLOOKUP($B166,RD[[#All],[Date]:[IS20_Inv2_M2]],CH$2,0)/CH$1,"")</f>
        <v>3.4457304723152506</v>
      </c>
      <c r="CI166" s="165">
        <f>IFERROR(VLOOKUP($B166,RD[[#All],[Date]:[IS20_Inv2_M2]],CI$2,0)/CI$1,"")</f>
        <v>3.5277635255304269</v>
      </c>
      <c r="CJ166" s="165">
        <f>IFERROR(VLOOKUP($B166,RD[[#All],[Date]:[IS20_Inv2_M2]],CJ$2,0)/CJ$1,"")</f>
        <v>2.9563539908367495</v>
      </c>
      <c r="CK166" s="165">
        <f>IFERROR(VLOOKUP($B166,RD[[#All],[Date]:[IS20_Inv2_M2]],CK$2,0)/CK$1,"")</f>
        <v>2.8243021346469623</v>
      </c>
      <c r="CL166" s="165">
        <f>IFERROR(VLOOKUP($B166,RD[[#All],[Date]:[IS20_Inv2_M2]],CL$2,0)/CL$1,"")</f>
        <v>2.9481778996865207</v>
      </c>
      <c r="CM166" s="165">
        <f>IFERROR(VLOOKUP($B166,RD[[#All],[Date]:[IS20_Inv2_M2]],CM$2,0)/CM$1,"")</f>
        <v>3.5967196359477285</v>
      </c>
      <c r="CN166" s="165">
        <f>IFERROR(VLOOKUP($B166,RD[[#All],[Date]:[IS20_Inv2_M2]],CN$2,0)/CN$1,"")</f>
        <v>3.4096959128401787</v>
      </c>
      <c r="CO166" s="165">
        <f>IFERROR(VLOOKUP($B166,RD[[#All],[Date]:[IS20_Inv2_M2]],CO$2,0)/CO$1,"")</f>
        <v>3.4717997388038517</v>
      </c>
      <c r="CP166" s="165">
        <f>IFERROR(VLOOKUP($B166,RD[[#All],[Date]:[IS20_Inv2_M2]],CP$2,0)/CP$1,"")</f>
        <v>3.2572299576412203</v>
      </c>
      <c r="CQ166" s="165">
        <f>IFERROR(VLOOKUP($B166,RD[[#All],[Date]:[IS20_Inv2_M2]],CQ$2,0)/CQ$1,"")</f>
        <v>2.7467573552673201</v>
      </c>
      <c r="CR166" s="165">
        <f>IFERROR(VLOOKUP($B166,RD[[#All],[Date]:[IS20_Inv2_M2]],CR$2,0)/CR$1,"")</f>
        <v>3.5716545397026254</v>
      </c>
      <c r="CS166" s="165">
        <f>IFERROR(VLOOKUP($B166,RD[[#All],[Date]:[IS20_Inv2_M2]],CS$2,0)/CS$1,"")</f>
        <v>3.47358430876305</v>
      </c>
      <c r="CT166" s="165">
        <f>IFERROR(VLOOKUP($B166,RD[[#All],[Date]:[IS20_Inv2_M2]],CT$2,0)/CT$1,"")</f>
        <v>3.2371085099652008</v>
      </c>
      <c r="CU166" s="165">
        <f>IFERROR(VLOOKUP($B166,RD[[#All],[Date]:[IS20_Inv2_M2]],CU$2,0)/CU$1,"")</f>
        <v>3.5695455024781189</v>
      </c>
      <c r="CV166" s="165">
        <f>IFERROR(VLOOKUP($B166,RD[[#All],[Date]:[IS20_Inv2_M2]],CV$2,0)/CV$1,"")</f>
        <v>3.6876515870505115</v>
      </c>
      <c r="CW166" s="165">
        <f>IFERROR(VLOOKUP($B166,RD[[#All],[Date]:[IS20_Inv2_M2]],CW$2,0)/CW$1,"")</f>
        <v>3.6894091180709339</v>
      </c>
      <c r="CX166" s="165">
        <f>IFERROR(VLOOKUP($B166,RD[[#All],[Date]:[IS20_Inv2_M2]],CX$2,0)/CX$1,"")</f>
        <v>3.5756089844985763</v>
      </c>
      <c r="CY166" s="165">
        <f>IFERROR(VLOOKUP($B166,RD[[#All],[Date]:[IS20_Inv2_M2]],CY$2,0)/CY$1,"")</f>
        <v>3.8635939616641926</v>
      </c>
      <c r="CZ166" s="165">
        <f>IFERROR(VLOOKUP($B166,RD[[#All],[Date]:[IS20_Inv2_M2]],CZ$2,0)/CZ$1,"")</f>
        <v>3.7518426030006662</v>
      </c>
      <c r="DA166" s="165">
        <f>IFERROR(AVERAGEIF(Inv_SY_B[[#This Row],[IS1_Inv1_M1]:[IS8_Inv4_M2]],"&gt;="&amp;0.1,Inv_SY_B[[#This Row],[IS1_Inv1_M1]:[IS8_Inv4_M2]]),"")</f>
        <v>3.3579530113246476</v>
      </c>
      <c r="DB166" s="165">
        <f>IFERROR(AVERAGEIF(Inv_SY_B[[#This Row],[IS18_Inv1_M1]:[IS19_Inv2_M3]],"&gt;="&amp;0.1,Inv_SY_B[[#This Row],[IS18_Inv1_M1]:[IS19_Inv2_M3]]),"")</f>
        <v>3.4930144082638703</v>
      </c>
      <c r="DC166" s="165">
        <f>IFERROR(AVERAGEIF(Inv_SY_B[[#This Row],[IS9_Inv1_M1]:[IS20_Inv2_M2]],"&gt;="&amp;0.1,Inv_SY_B[[#This Row],[IS9_Inv1_M1]:[IS20_Inv2_M2]]),"")</f>
        <v>3.3477104948190108</v>
      </c>
    </row>
    <row r="167" spans="2:107">
      <c r="B167" s="167">
        <f t="shared" si="68"/>
        <v>45859</v>
      </c>
      <c r="C167" s="165">
        <f>IFERROR(VLOOKUP($B167,RD[[#All],[Date]:[IS20_Inv2_M2]],C$2,0)/C$1,"")</f>
        <v>2.4020288513461385</v>
      </c>
      <c r="D167" s="165">
        <f>IFERROR(VLOOKUP($B167,RD[[#All],[Date]:[IS20_Inv2_M2]],D$2,0)/D$1,"")</f>
        <v>2.3585240754159389</v>
      </c>
      <c r="E167" s="165">
        <f>IFERROR(VLOOKUP($B167,RD[[#All],[Date]:[IS20_Inv2_M2]],E$2,0)/E$1,"")</f>
        <v>2.3230490018148822</v>
      </c>
      <c r="F167" s="165">
        <f>IFERROR(VLOOKUP($B167,RD[[#All],[Date]:[IS20_Inv2_M2]],F$2,0)/F$1,"")</f>
        <v>2.2996669278996866</v>
      </c>
      <c r="G167" s="165">
        <f>IFERROR(VLOOKUP($B167,RD[[#All],[Date]:[IS20_Inv2_M2]],G$2,0)/G$1,"")</f>
        <v>2.3183243089199208</v>
      </c>
      <c r="H167" s="165">
        <f>IFERROR(VLOOKUP($B167,RD[[#All],[Date]:[IS20_Inv2_M2]],H$2,0)/H$1,"")</f>
        <v>2.3279479141548105</v>
      </c>
      <c r="I167" s="165">
        <f>IFERROR(VLOOKUP($B167,RD[[#All],[Date]:[IS20_Inv2_M2]],I$2,0)/I$1,"")</f>
        <v>2.3924194927329721</v>
      </c>
      <c r="J167" s="165">
        <f>IFERROR(VLOOKUP($B167,RD[[#All],[Date]:[IS20_Inv2_M2]],J$2,0)/J$1,"")</f>
        <v>2.2960640891675372</v>
      </c>
      <c r="K167" s="165">
        <f>IFERROR(VLOOKUP($B167,RD[[#All],[Date]:[IS20_Inv2_M2]],K$2,0)/K$1,"")</f>
        <v>2.3345856565124796</v>
      </c>
      <c r="L167" s="165">
        <f>IFERROR(VLOOKUP($B167,RD[[#All],[Date]:[IS20_Inv2_M2]],L$2,0)/L$1,"")</f>
        <v>2.3506222095563789</v>
      </c>
      <c r="M167" s="165">
        <f>IFERROR(VLOOKUP($B167,RD[[#All],[Date]:[IS20_Inv2_M2]],M$2,0)/M$1,"")</f>
        <v>2.3503503208924661</v>
      </c>
      <c r="N167" s="165">
        <f>IFERROR(VLOOKUP($B167,RD[[#All],[Date]:[IS20_Inv2_M2]],N$2,0)/N$1,"")</f>
        <v>2.3478451317742679</v>
      </c>
      <c r="O167" s="165">
        <f>IFERROR(VLOOKUP($B167,RD[[#All],[Date]:[IS20_Inv2_M2]],O$2,0)/O$1,"")</f>
        <v>2.3276850680164505</v>
      </c>
      <c r="P167" s="165">
        <f>IFERROR(VLOOKUP($B167,RD[[#All],[Date]:[IS20_Inv2_M2]],P$2,0)/P$1,"")</f>
        <v>2.2601346770913366</v>
      </c>
      <c r="Q167" s="165">
        <f>IFERROR(VLOOKUP($B167,RD[[#All],[Date]:[IS20_Inv2_M2]],Q$2,0)/Q$1,"")</f>
        <v>2.1925378819670858</v>
      </c>
      <c r="R167" s="165">
        <f>IFERROR(VLOOKUP($B167,RD[[#All],[Date]:[IS20_Inv2_M2]],R$2,0)/R$1,"")</f>
        <v>2.0818238409649861</v>
      </c>
      <c r="S167" s="165">
        <f>IFERROR(VLOOKUP($B167,RD[[#All],[Date]:[IS20_Inv2_M2]],S$2,0)/S$1,"")</f>
        <v>2.2011688506302138</v>
      </c>
      <c r="T167" s="165">
        <f>IFERROR(VLOOKUP($B167,RD[[#All],[Date]:[IS20_Inv2_M2]],T$2,0)/T$1,"")</f>
        <v>2.273446262690173</v>
      </c>
      <c r="U167" s="165">
        <f>IFERROR(VLOOKUP($B167,RD[[#All],[Date]:[IS20_Inv2_M2]],U$2,0)/U$1,"")</f>
        <v>2.5152779660846729</v>
      </c>
      <c r="V167" s="165">
        <f>IFERROR(VLOOKUP($B167,RD[[#All],[Date]:[IS20_Inv2_M2]],V$2,0)/V$1,"")</f>
        <v>2.5443286778929681</v>
      </c>
      <c r="W167" s="165">
        <f>IFERROR(VLOOKUP($B167,RD[[#All],[Date]:[IS20_Inv2_M2]],W$2,0)/W$1,"")</f>
        <v>2.4060763924819719</v>
      </c>
      <c r="X167" s="165">
        <f>IFERROR(VLOOKUP($B167,RD[[#All],[Date]:[IS20_Inv2_M2]],X$2,0)/X$1,"")</f>
        <v>2.3248464459566227</v>
      </c>
      <c r="Y167" s="165">
        <f>IFERROR(VLOOKUP($B167,RD[[#All],[Date]:[IS20_Inv2_M2]],Y$2,0)/Y$1,"")</f>
        <v>2.3895696779709317</v>
      </c>
      <c r="Z167" s="165">
        <f>IFERROR(VLOOKUP($B167,RD[[#All],[Date]:[IS20_Inv2_M2]],Z$2,0)/Z$1,"")</f>
        <v>2.435315585083984</v>
      </c>
      <c r="AA167" s="165">
        <f>IFERROR(VLOOKUP($B167,RD[[#All],[Date]:[IS20_Inv2_M2]],AA$2,0)/AA$1,"")</f>
        <v>2.2476059604070944</v>
      </c>
      <c r="AB167" s="165">
        <f>IFERROR(VLOOKUP($B167,RD[[#All],[Date]:[IS20_Inv2_M2]],AB$2,0)/AB$1,"")</f>
        <v>2.3513133715274024</v>
      </c>
      <c r="AC167" s="165">
        <f>IFERROR(VLOOKUP($B167,RD[[#All],[Date]:[IS20_Inv2_M2]],AC$2,0)/AC$1,"")</f>
        <v>2.3369786307401466</v>
      </c>
      <c r="AD167" s="165">
        <f>IFERROR(VLOOKUP($B167,RD[[#All],[Date]:[IS20_Inv2_M2]],AD$2,0)/AD$1,"")</f>
        <v>2.2814350400557299</v>
      </c>
      <c r="AE167" s="165">
        <f>IFERROR(VLOOKUP($B167,RD[[#All],[Date]:[IS20_Inv2_M2]],AE$2,0)/AE$1,"")</f>
        <v>2.3338414195737824</v>
      </c>
      <c r="AF167" s="165">
        <f>IFERROR(VLOOKUP($B167,RD[[#All],[Date]:[IS20_Inv2_M2]],AF$2,0)/AF$1,"")</f>
        <v>2.3907443394947347</v>
      </c>
      <c r="AG167" s="165">
        <f>IFERROR(VLOOKUP($B167,RD[[#All],[Date]:[IS20_Inv2_M2]],AG$2,0)/AG$1,"")</f>
        <v>2.3261795675588779</v>
      </c>
      <c r="AH167" s="165">
        <f>IFERROR(VLOOKUP($B167,RD[[#All],[Date]:[IS20_Inv2_M2]],AH$2,0)/AH$1,"")</f>
        <v>2.2874216300940438</v>
      </c>
      <c r="AI167" s="165">
        <f>IFERROR(VLOOKUP($B167,RD[[#All],[Date]:[IS20_Inv2_M2]],AI$2,0)/AI$1,"")</f>
        <v>2.3638922653700982</v>
      </c>
      <c r="AJ167" s="165">
        <f>IFERROR(VLOOKUP($B167,RD[[#All],[Date]:[IS20_Inv2_M2]],AJ$2,0)/AJ$1,"")</f>
        <v>2.3709295630477896</v>
      </c>
      <c r="AK167" s="165">
        <f>IFERROR(VLOOKUP($B167,RD[[#All],[Date]:[IS20_Inv2_M2]],AK$2,0)/AK$1,"")</f>
        <v>2.3543400713436382</v>
      </c>
      <c r="AL167" s="165">
        <f>IFERROR(VLOOKUP($B167,RD[[#All],[Date]:[IS20_Inv2_M2]],AL$2,0)/AL$1,"")</f>
        <v>2.3338381881582189</v>
      </c>
      <c r="AM167" s="165">
        <f>IFERROR(VLOOKUP($B167,RD[[#All],[Date]:[IS20_Inv2_M2]],AM$2,0)/AM$1,"")</f>
        <v>2.3554791519196416</v>
      </c>
      <c r="AN167" s="165">
        <f>IFERROR(VLOOKUP($B167,RD[[#All],[Date]:[IS20_Inv2_M2]],AN$2,0)/AN$1,"")</f>
        <v>2.3569749216300941</v>
      </c>
      <c r="AO167" s="165">
        <f>IFERROR(VLOOKUP($B167,RD[[#All],[Date]:[IS20_Inv2_M2]],AO$2,0)/AO$1,"")</f>
        <v>2.3430934436070165</v>
      </c>
      <c r="AP167" s="165">
        <f>IFERROR(VLOOKUP($B167,RD[[#All],[Date]:[IS20_Inv2_M2]],AP$2,0)/AP$1,"")</f>
        <v>2.346147500412473</v>
      </c>
      <c r="AQ167" s="165">
        <f>IFERROR(VLOOKUP($B167,RD[[#All],[Date]:[IS20_Inv2_M2]],AQ$2,0)/AQ$1,"")</f>
        <v>2.359702501690331</v>
      </c>
      <c r="AR167" s="165">
        <f>IFERROR(VLOOKUP($B167,RD[[#All],[Date]:[IS20_Inv2_M2]],AR$2,0)/AR$1,"")</f>
        <v>2.344956856154865</v>
      </c>
      <c r="AS167" s="165">
        <f>IFERROR(VLOOKUP($B167,RD[[#All],[Date]:[IS20_Inv2_M2]],AS$2,0)/AS$1,"")</f>
        <v>2.3325443029876527</v>
      </c>
      <c r="AT167" s="165">
        <f>IFERROR(VLOOKUP($B167,RD[[#All],[Date]:[IS20_Inv2_M2]],AT$2,0)/AT$1,"")</f>
        <v>2.3379310344827591</v>
      </c>
      <c r="AU167" s="165">
        <f>IFERROR(VLOOKUP($B167,RD[[#All],[Date]:[IS20_Inv2_M2]],AU$2,0)/AU$1,"")</f>
        <v>2.3430362740707569</v>
      </c>
      <c r="AV167" s="165">
        <f>IFERROR(VLOOKUP($B167,RD[[#All],[Date]:[IS20_Inv2_M2]],AV$2,0)/AV$1,"")</f>
        <v>2.1980453623455656</v>
      </c>
      <c r="AW167" s="165">
        <f>IFERROR(VLOOKUP($B167,RD[[#All],[Date]:[IS20_Inv2_M2]],AW$2,0)/AW$1,"")</f>
        <v>2.3165174676017193</v>
      </c>
      <c r="AX167" s="165">
        <f>IFERROR(VLOOKUP($B167,RD[[#All],[Date]:[IS20_Inv2_M2]],AX$2,0)/AX$1,"")</f>
        <v>2.3280660226473033</v>
      </c>
      <c r="AY167" s="165">
        <f>IFERROR(VLOOKUP($B167,RD[[#All],[Date]:[IS20_Inv2_M2]],AY$2,0)/AY$1,"")</f>
        <v>2.2598091563608804</v>
      </c>
      <c r="AZ167" s="165">
        <f>IFERROR(VLOOKUP($B167,RD[[#All],[Date]:[IS20_Inv2_M2]],AZ$2,0)/AZ$1,"")</f>
        <v>2.333088774761555</v>
      </c>
      <c r="BA167" s="165">
        <f>IFERROR(VLOOKUP($B167,RD[[#All],[Date]:[IS20_Inv2_M2]],BA$2,0)/BA$1,"")</f>
        <v>2.3242736644798501</v>
      </c>
      <c r="BB167" s="165">
        <f>IFERROR(VLOOKUP($B167,RD[[#All],[Date]:[IS20_Inv2_M2]],BB$2,0)/BB$1,"")</f>
        <v>2.306759464304545</v>
      </c>
      <c r="BC167" s="165">
        <f>IFERROR(VLOOKUP($B167,RD[[#All],[Date]:[IS20_Inv2_M2]],BC$2,0)/BC$1,"")</f>
        <v>2.3584731698321959</v>
      </c>
      <c r="BD167" s="165">
        <f>IFERROR(VLOOKUP($B167,RD[[#All],[Date]:[IS20_Inv2_M2]],BD$2,0)/BD$1,"")</f>
        <v>2.3314135743967337</v>
      </c>
      <c r="BE167" s="165">
        <f>IFERROR(VLOOKUP($B167,RD[[#All],[Date]:[IS20_Inv2_M2]],BE$2,0)/BE$1,"")</f>
        <v>2.3963775687913613</v>
      </c>
      <c r="BF167" s="165">
        <f>IFERROR(VLOOKUP($B167,RD[[#All],[Date]:[IS20_Inv2_M2]],BF$2,0)/BF$1,"")</f>
        <v>2.3576423576423577</v>
      </c>
      <c r="BG167" s="165">
        <f>IFERROR(VLOOKUP($B167,RD[[#All],[Date]:[IS20_Inv2_M2]],BG$2,0)/BG$1,"")</f>
        <v>2.3543625914315567</v>
      </c>
      <c r="BH167" s="165">
        <f>IFERROR(VLOOKUP($B167,RD[[#All],[Date]:[IS20_Inv2_M2]],BH$2,0)/BH$1,"")</f>
        <v>2.3691055826052159</v>
      </c>
      <c r="BI167" s="165">
        <f>IFERROR(VLOOKUP($B167,RD[[#All],[Date]:[IS20_Inv2_M2]],BI$2,0)/BI$1,"")</f>
        <v>2.3426147888622535</v>
      </c>
      <c r="BJ167" s="165">
        <f>IFERROR(VLOOKUP($B167,RD[[#All],[Date]:[IS20_Inv2_M2]],BJ$2,0)/BJ$1,"")</f>
        <v>2.3615464994775341</v>
      </c>
      <c r="BK167" s="165">
        <f>IFERROR(VLOOKUP($B167,RD[[#All],[Date]:[IS20_Inv2_M2]],BK$2,0)/BK$1,"")</f>
        <v>2.2977389448409253</v>
      </c>
      <c r="BL167" s="165">
        <f>IFERROR(VLOOKUP($B167,RD[[#All],[Date]:[IS20_Inv2_M2]],BL$2,0)/BL$1,"")</f>
        <v>2.3265639907319069</v>
      </c>
      <c r="BM167" s="165">
        <f>IFERROR(VLOOKUP($B167,RD[[#All],[Date]:[IS20_Inv2_M2]],BM$2,0)/BM$1,"")</f>
        <v>2.3190892591981522</v>
      </c>
      <c r="BN167" s="165">
        <f>IFERROR(VLOOKUP($B167,RD[[#All],[Date]:[IS20_Inv2_M2]],BN$2,0)/BN$1,"")</f>
        <v>2.3584731698321963</v>
      </c>
      <c r="BO167" s="165">
        <f>IFERROR(VLOOKUP($B167,RD[[#All],[Date]:[IS20_Inv2_M2]],BO$2,0)/BO$1,"")</f>
        <v>2.3997830704569076</v>
      </c>
      <c r="BP167" s="165">
        <f>IFERROR(VLOOKUP($B167,RD[[#All],[Date]:[IS20_Inv2_M2]],BP$2,0)/BP$1,"")</f>
        <v>2.3985505162347933</v>
      </c>
      <c r="BQ167" s="165">
        <f>IFERROR(VLOOKUP($B167,RD[[#All],[Date]:[IS20_Inv2_M2]],BQ$2,0)/BQ$1,"")</f>
        <v>2.4038406029691242</v>
      </c>
      <c r="BR167" s="165">
        <f>IFERROR(VLOOKUP($B167,RD[[#All],[Date]:[IS20_Inv2_M2]],BR$2,0)/BR$1,"")</f>
        <v>2.4066990691476611</v>
      </c>
      <c r="BS167" s="165">
        <f>IFERROR(VLOOKUP($B167,RD[[#All],[Date]:[IS20_Inv2_M2]],BS$2,0)/BS$1,"")</f>
        <v>2.3675955285190935</v>
      </c>
      <c r="BT167" s="165">
        <f>IFERROR(VLOOKUP($B167,RD[[#All],[Date]:[IS20_Inv2_M2]],BT$2,0)/BT$1,"")</f>
        <v>2.4103022832146088</v>
      </c>
      <c r="BU167" s="165">
        <f>IFERROR(VLOOKUP($B167,RD[[#All],[Date]:[IS20_Inv2_M2]],BU$2,0)/BU$1,"")</f>
        <v>2.3565077074689507</v>
      </c>
      <c r="BV167" s="165">
        <f>IFERROR(VLOOKUP($B167,RD[[#All],[Date]:[IS20_Inv2_M2]],BV$2,0)/BV$1,"")</f>
        <v>2.354988183188492</v>
      </c>
      <c r="BW167" s="165">
        <f>IFERROR(VLOOKUP($B167,RD[[#All],[Date]:[IS20_Inv2_M2]],BW$2,0)/BW$1,"")</f>
        <v>2.436896647589466</v>
      </c>
      <c r="BX167" s="165">
        <f>IFERROR(VLOOKUP($B167,RD[[#All],[Date]:[IS20_Inv2_M2]],BX$2,0)/BX$1,"")</f>
        <v>2.4213369673667047</v>
      </c>
      <c r="BY167" s="165">
        <f>IFERROR(VLOOKUP($B167,RD[[#All],[Date]:[IS20_Inv2_M2]],BY$2,0)/BY$1,"")</f>
        <v>2.4453243687663178</v>
      </c>
      <c r="BZ167" s="165">
        <f>IFERROR(VLOOKUP($B167,RD[[#All],[Date]:[IS20_Inv2_M2]],BZ$2,0)/BZ$1,"")</f>
        <v>2.3992407465991774</v>
      </c>
      <c r="CA167" s="165">
        <f>IFERROR(VLOOKUP($B167,RD[[#All],[Date]:[IS20_Inv2_M2]],CA$2,0)/CA$1,"")</f>
        <v>2.2352158308697598</v>
      </c>
      <c r="CB167" s="165">
        <f>IFERROR(VLOOKUP($B167,RD[[#All],[Date]:[IS20_Inv2_M2]],CB$2,0)/CB$1,"")</f>
        <v>2.2871337012431603</v>
      </c>
      <c r="CC167" s="165">
        <f>IFERROR(VLOOKUP($B167,RD[[#All],[Date]:[IS20_Inv2_M2]],CC$2,0)/CC$1,"")</f>
        <v>2.3662480686262373</v>
      </c>
      <c r="CD167" s="165">
        <f>IFERROR(VLOOKUP($B167,RD[[#All],[Date]:[IS20_Inv2_M2]],CD$2,0)/CD$1,"")</f>
        <v>2.3129603307920918</v>
      </c>
      <c r="CE167" s="165">
        <f>IFERROR(VLOOKUP($B167,RD[[#All],[Date]:[IS20_Inv2_M2]],CE$2,0)/CE$1,"")</f>
        <v>2.3291964340580682</v>
      </c>
      <c r="CF167" s="165">
        <f>IFERROR(VLOOKUP($B167,RD[[#All],[Date]:[IS20_Inv2_M2]],CF$2,0)/CF$1,"")</f>
        <v>2.324449923092867</v>
      </c>
      <c r="CG167" s="165">
        <f>IFERROR(VLOOKUP($B167,RD[[#All],[Date]:[IS20_Inv2_M2]],CG$2,0)/CG$1,"")</f>
        <v>2.3817675176487412</v>
      </c>
      <c r="CH167" s="165">
        <f>IFERROR(VLOOKUP($B167,RD[[#All],[Date]:[IS20_Inv2_M2]],CH$2,0)/CH$1,"")</f>
        <v>2.3715759962473686</v>
      </c>
      <c r="CI167" s="165">
        <f>IFERROR(VLOOKUP($B167,RD[[#All],[Date]:[IS20_Inv2_M2]],CI$2,0)/CI$1,"")</f>
        <v>2.5047918566350931</v>
      </c>
      <c r="CJ167" s="165">
        <f>IFERROR(VLOOKUP($B167,RD[[#All],[Date]:[IS20_Inv2_M2]],CJ$2,0)/CJ$1,"")</f>
        <v>2.1485411140583555</v>
      </c>
      <c r="CK167" s="165">
        <f>IFERROR(VLOOKUP($B167,RD[[#All],[Date]:[IS20_Inv2_M2]],CK$2,0)/CK$1,"")</f>
        <v>2.1570383639349155</v>
      </c>
      <c r="CL167" s="165">
        <f>IFERROR(VLOOKUP($B167,RD[[#All],[Date]:[IS20_Inv2_M2]],CL$2,0)/CL$1,"")</f>
        <v>2.387343260188088</v>
      </c>
      <c r="CM167" s="165">
        <f>IFERROR(VLOOKUP($B167,RD[[#All],[Date]:[IS20_Inv2_M2]],CM$2,0)/CM$1,"")</f>
        <v>2.3410313192027838</v>
      </c>
      <c r="CN167" s="165">
        <f>IFERROR(VLOOKUP($B167,RD[[#All],[Date]:[IS20_Inv2_M2]],CN$2,0)/CN$1,"")</f>
        <v>2.1766807354881523</v>
      </c>
      <c r="CO167" s="165">
        <f>IFERROR(VLOOKUP($B167,RD[[#All],[Date]:[IS20_Inv2_M2]],CO$2,0)/CO$1,"")</f>
        <v>2.2566698302225037</v>
      </c>
      <c r="CP167" s="165">
        <f>IFERROR(VLOOKUP($B167,RD[[#All],[Date]:[IS20_Inv2_M2]],CP$2,0)/CP$1,"")</f>
        <v>2.1208149648516623</v>
      </c>
      <c r="CQ167" s="165">
        <f>IFERROR(VLOOKUP($B167,RD[[#All],[Date]:[IS20_Inv2_M2]],CQ$2,0)/CQ$1,"")</f>
        <v>1.800063271116735</v>
      </c>
      <c r="CR167" s="165">
        <f>IFERROR(VLOOKUP($B167,RD[[#All],[Date]:[IS20_Inv2_M2]],CR$2,0)/CR$1,"")</f>
        <v>2.3441948750395443</v>
      </c>
      <c r="CS167" s="165">
        <f>IFERROR(VLOOKUP($B167,RD[[#All],[Date]:[IS20_Inv2_M2]],CS$2,0)/CS$1,"")</f>
        <v>2.2785510914267637</v>
      </c>
      <c r="CT167" s="165">
        <f>IFERROR(VLOOKUP($B167,RD[[#All],[Date]:[IS20_Inv2_M2]],CT$2,0)/CT$1,"")</f>
        <v>2.0879468522619424</v>
      </c>
      <c r="CU167" s="165">
        <f>IFERROR(VLOOKUP($B167,RD[[#All],[Date]:[IS20_Inv2_M2]],CU$2,0)/CU$1,"")</f>
        <v>2.3542128018559527</v>
      </c>
      <c r="CV167" s="165">
        <f>IFERROR(VLOOKUP($B167,RD[[#All],[Date]:[IS20_Inv2_M2]],CV$2,0)/CV$1,"")</f>
        <v>2.3610671728356007</v>
      </c>
      <c r="CW167" s="165">
        <f>IFERROR(VLOOKUP($B167,RD[[#All],[Date]:[IS20_Inv2_M2]],CW$2,0)/CW$1,"")</f>
        <v>2.3557945797743329</v>
      </c>
      <c r="CX167" s="165">
        <f>IFERROR(VLOOKUP($B167,RD[[#All],[Date]:[IS20_Inv2_M2]],CX$2,0)/CX$1,"")</f>
        <v>2.3101866497943688</v>
      </c>
      <c r="CY167" s="165">
        <f>IFERROR(VLOOKUP($B167,RD[[#All],[Date]:[IS20_Inv2_M2]],CY$2,0)/CY$1,"")</f>
        <v>2.4513501894077661</v>
      </c>
      <c r="CZ167" s="165">
        <f>IFERROR(VLOOKUP($B167,RD[[#All],[Date]:[IS20_Inv2_M2]],CZ$2,0)/CZ$1,"")</f>
        <v>2.4117065027899871</v>
      </c>
      <c r="DA167" s="165">
        <f>IFERROR(AVERAGEIF(Inv_SY_B[[#This Row],[IS1_Inv1_M1]:[IS8_Inv4_M2]],"&gt;="&amp;0.1,Inv_SY_B[[#This Row],[IS1_Inv1_M1]:[IS8_Inv4_M2]]),"")</f>
        <v>2.3315362270772089</v>
      </c>
      <c r="DB167" s="165">
        <f>IFERROR(AVERAGEIF(Inv_SY_B[[#This Row],[IS18_Inv1_M1]:[IS19_Inv2_M3]],"&gt;="&amp;0.1,Inv_SY_B[[#This Row],[IS18_Inv1_M1]:[IS19_Inv2_M3]]),"")</f>
        <v>2.2607336311477209</v>
      </c>
      <c r="DC167" s="165">
        <f>IFERROR(AVERAGEIF(Inv_SY_B[[#This Row],[IS9_Inv1_M1]:[IS20_Inv2_M2]],"&gt;="&amp;0.1,Inv_SY_B[[#This Row],[IS9_Inv1_M1]:[IS20_Inv2_M2]]),"")</f>
        <v>2.3462527781059856</v>
      </c>
    </row>
    <row r="168" spans="2:107">
      <c r="B168" s="167">
        <f t="shared" si="68"/>
        <v>45860</v>
      </c>
      <c r="C168" s="165">
        <f>IFERROR(VLOOKUP($B168,RD[[#All],[Date]:[IS20_Inv2_M2]],C$2,0)/C$1,"")</f>
        <v>2.528349919000231</v>
      </c>
      <c r="D168" s="165">
        <f>IFERROR(VLOOKUP($B168,RD[[#All],[Date]:[IS20_Inv2_M2]],D$2,0)/D$1,"")</f>
        <v>2.490658255544663</v>
      </c>
      <c r="E168" s="165">
        <f>IFERROR(VLOOKUP($B168,RD[[#All],[Date]:[IS20_Inv2_M2]],E$2,0)/E$1,"")</f>
        <v>2.4531548306502935</v>
      </c>
      <c r="F168" s="165">
        <f>IFERROR(VLOOKUP($B168,RD[[#All],[Date]:[IS20_Inv2_M2]],F$2,0)/F$1,"")</f>
        <v>2.4265282131661441</v>
      </c>
      <c r="G168" s="165">
        <f>IFERROR(VLOOKUP($B168,RD[[#All],[Date]:[IS20_Inv2_M2]],G$2,0)/G$1,"")</f>
        <v>2.4484658497197684</v>
      </c>
      <c r="H168" s="165">
        <f>IFERROR(VLOOKUP($B168,RD[[#All],[Date]:[IS20_Inv2_M2]],H$2,0)/H$1,"")</f>
        <v>2.4571979744393539</v>
      </c>
      <c r="I168" s="165">
        <f>IFERROR(VLOOKUP($B168,RD[[#All],[Date]:[IS20_Inv2_M2]],I$2,0)/I$1,"")</f>
        <v>2.5235109717868336</v>
      </c>
      <c r="J168" s="165">
        <f>IFERROR(VLOOKUP($B168,RD[[#All],[Date]:[IS20_Inv2_M2]],J$2,0)/J$1,"")</f>
        <v>2.4228491814698709</v>
      </c>
      <c r="K168" s="165">
        <f>IFERROR(VLOOKUP($B168,RD[[#All],[Date]:[IS20_Inv2_M2]],K$2,0)/K$1,"")</f>
        <v>2.4633276699609947</v>
      </c>
      <c r="L168" s="165">
        <f>IFERROR(VLOOKUP($B168,RD[[#All],[Date]:[IS20_Inv2_M2]],L$2,0)/L$1,"")</f>
        <v>2.4802887812292198</v>
      </c>
      <c r="M168" s="165">
        <f>IFERROR(VLOOKUP($B168,RD[[#All],[Date]:[IS20_Inv2_M2]],M$2,0)/M$1,"")</f>
        <v>2.4798353970017337</v>
      </c>
      <c r="N168" s="165">
        <f>IFERROR(VLOOKUP($B168,RD[[#All],[Date]:[IS20_Inv2_M2]],N$2,0)/N$1,"")</f>
        <v>2.4743873652446888</v>
      </c>
      <c r="O168" s="165">
        <f>IFERROR(VLOOKUP($B168,RD[[#All],[Date]:[IS20_Inv2_M2]],O$2,0)/O$1,"")</f>
        <v>2.4542273014868714</v>
      </c>
      <c r="P168" s="165">
        <f>IFERROR(VLOOKUP($B168,RD[[#All],[Date]:[IS20_Inv2_M2]],P$2,0)/P$1,"")</f>
        <v>2.3798978623401275</v>
      </c>
      <c r="Q168" s="165">
        <f>IFERROR(VLOOKUP($B168,RD[[#All],[Date]:[IS20_Inv2_M2]],Q$2,0)/Q$1,"")</f>
        <v>2.3139151263162647</v>
      </c>
      <c r="R168" s="165">
        <f>IFERROR(VLOOKUP($B168,RD[[#All],[Date]:[IS20_Inv2_M2]],R$2,0)/R$1,"")</f>
        <v>2.1981610556071471</v>
      </c>
      <c r="S168" s="165">
        <f>IFERROR(VLOOKUP($B168,RD[[#All],[Date]:[IS20_Inv2_M2]],S$2,0)/S$1,"")</f>
        <v>2.3257130488353122</v>
      </c>
      <c r="T168" s="165">
        <f>IFERROR(VLOOKUP($B168,RD[[#All],[Date]:[IS20_Inv2_M2]],T$2,0)/T$1,"")</f>
        <v>2.396393546346093</v>
      </c>
      <c r="U168" s="165">
        <f>IFERROR(VLOOKUP($B168,RD[[#All],[Date]:[IS20_Inv2_M2]],U$2,0)/U$1,"")</f>
        <v>2.6388072892343692</v>
      </c>
      <c r="V168" s="165">
        <f>IFERROR(VLOOKUP($B168,RD[[#All],[Date]:[IS20_Inv2_M2]],V$2,0)/V$1,"")</f>
        <v>2.6760570684728324</v>
      </c>
      <c r="W168" s="165">
        <f>IFERROR(VLOOKUP($B168,RD[[#All],[Date]:[IS20_Inv2_M2]],W$2,0)/W$1,"")</f>
        <v>2.5320273071043999</v>
      </c>
      <c r="X168" s="165">
        <f>IFERROR(VLOOKUP($B168,RD[[#All],[Date]:[IS20_Inv2_M2]],X$2,0)/X$1,"")</f>
        <v>2.4532966332798125</v>
      </c>
      <c r="Y168" s="165">
        <f>IFERROR(VLOOKUP($B168,RD[[#All],[Date]:[IS20_Inv2_M2]],Y$2,0)/Y$1,"")</f>
        <v>2.4950128241664289</v>
      </c>
      <c r="Z168" s="165">
        <f>IFERROR(VLOOKUP($B168,RD[[#All],[Date]:[IS20_Inv2_M2]],Z$2,0)/Z$1,"")</f>
        <v>2.5429279932625271</v>
      </c>
      <c r="AA168" s="165">
        <f>IFERROR(VLOOKUP($B168,RD[[#All],[Date]:[IS20_Inv2_M2]],AA$2,0)/AA$1,"")</f>
        <v>2.4210933138661059</v>
      </c>
      <c r="AB168" s="165">
        <f>IFERROR(VLOOKUP($B168,RD[[#All],[Date]:[IS20_Inv2_M2]],AB$2,0)/AB$1,"")</f>
        <v>2.5164847043562859</v>
      </c>
      <c r="AC168" s="165">
        <f>IFERROR(VLOOKUP($B168,RD[[#All],[Date]:[IS20_Inv2_M2]],AC$2,0)/AC$1,"")</f>
        <v>2.4824714637823346</v>
      </c>
      <c r="AD168" s="165">
        <f>IFERROR(VLOOKUP($B168,RD[[#All],[Date]:[IS20_Inv2_M2]],AD$2,0)/AD$1,"")</f>
        <v>2.4246778126088473</v>
      </c>
      <c r="AE168" s="165">
        <f>IFERROR(VLOOKUP($B168,RD[[#All],[Date]:[IS20_Inv2_M2]],AE$2,0)/AE$1,"")</f>
        <v>2.4364173209475326</v>
      </c>
      <c r="AF168" s="165">
        <f>IFERROR(VLOOKUP($B168,RD[[#All],[Date]:[IS20_Inv2_M2]],AF$2,0)/AF$1,"")</f>
        <v>2.5358661866096219</v>
      </c>
      <c r="AG168" s="165">
        <f>IFERROR(VLOOKUP($B168,RD[[#All],[Date]:[IS20_Inv2_M2]],AG$2,0)/AG$1,"")</f>
        <v>2.4922969750555954</v>
      </c>
      <c r="AH168" s="165">
        <f>IFERROR(VLOOKUP($B168,RD[[#All],[Date]:[IS20_Inv2_M2]],AH$2,0)/AH$1,"")</f>
        <v>2.476489028213166</v>
      </c>
      <c r="AI168" s="165">
        <f>IFERROR(VLOOKUP($B168,RD[[#All],[Date]:[IS20_Inv2_M2]],AI$2,0)/AI$1,"")</f>
        <v>2.6229927707760221</v>
      </c>
      <c r="AJ168" s="165">
        <f>IFERROR(VLOOKUP($B168,RD[[#All],[Date]:[IS20_Inv2_M2]],AJ$2,0)/AJ$1,"")</f>
        <v>2.6031603864116182</v>
      </c>
      <c r="AK168" s="165">
        <f>IFERROR(VLOOKUP($B168,RD[[#All],[Date]:[IS20_Inv2_M2]],AK$2,0)/AK$1,"")</f>
        <v>2.5827838431881238</v>
      </c>
      <c r="AL168" s="165">
        <f>IFERROR(VLOOKUP($B168,RD[[#All],[Date]:[IS20_Inv2_M2]],AL$2,0)/AL$1,"")</f>
        <v>2.530379345567257</v>
      </c>
      <c r="AM168" s="165">
        <f>IFERROR(VLOOKUP($B168,RD[[#All],[Date]:[IS20_Inv2_M2]],AM$2,0)/AM$1,"")</f>
        <v>2.5509825732295144</v>
      </c>
      <c r="AN168" s="165">
        <f>IFERROR(VLOOKUP($B168,RD[[#All],[Date]:[IS20_Inv2_M2]],AN$2,0)/AN$1,"")</f>
        <v>2.5613897596656217</v>
      </c>
      <c r="AO168" s="165">
        <f>IFERROR(VLOOKUP($B168,RD[[#All],[Date]:[IS20_Inv2_M2]],AO$2,0)/AO$1,"")</f>
        <v>2.5598612685920097</v>
      </c>
      <c r="AP168" s="165">
        <f>IFERROR(VLOOKUP($B168,RD[[#All],[Date]:[IS20_Inv2_M2]],AP$2,0)/AP$1,"")</f>
        <v>2.5903316284441513</v>
      </c>
      <c r="AQ168" s="165">
        <f>IFERROR(VLOOKUP($B168,RD[[#All],[Date]:[IS20_Inv2_M2]],AQ$2,0)/AQ$1,"")</f>
        <v>2.5693035835023665</v>
      </c>
      <c r="AR168" s="165">
        <f>IFERROR(VLOOKUP($B168,RD[[#All],[Date]:[IS20_Inv2_M2]],AR$2,0)/AR$1,"")</f>
        <v>2.566654816921436</v>
      </c>
      <c r="AS168" s="165">
        <f>IFERROR(VLOOKUP($B168,RD[[#All],[Date]:[IS20_Inv2_M2]],AS$2,0)/AS$1,"")</f>
        <v>2.5705329153605017</v>
      </c>
      <c r="AT168" s="165">
        <f>IFERROR(VLOOKUP($B168,RD[[#All],[Date]:[IS20_Inv2_M2]],AT$2,0)/AT$1,"")</f>
        <v>2.5943573667711601</v>
      </c>
      <c r="AU168" s="165">
        <f>IFERROR(VLOOKUP($B168,RD[[#All],[Date]:[IS20_Inv2_M2]],AU$2,0)/AU$1,"")</f>
        <v>2.5830721003134798</v>
      </c>
      <c r="AV168" s="165">
        <f>IFERROR(VLOOKUP($B168,RD[[#All],[Date]:[IS20_Inv2_M2]],AV$2,0)/AV$1,"")</f>
        <v>2.4082611100866682</v>
      </c>
      <c r="AW168" s="165">
        <f>IFERROR(VLOOKUP($B168,RD[[#All],[Date]:[IS20_Inv2_M2]],AW$2,0)/AW$1,"")</f>
        <v>2.5498497236854862</v>
      </c>
      <c r="AX168" s="165">
        <f>IFERROR(VLOOKUP($B168,RD[[#All],[Date]:[IS20_Inv2_M2]],AX$2,0)/AX$1,"")</f>
        <v>2.5481415136587549</v>
      </c>
      <c r="AY168" s="165">
        <f>IFERROR(VLOOKUP($B168,RD[[#All],[Date]:[IS20_Inv2_M2]],AY$2,0)/AY$1,"")</f>
        <v>2.4933687002652518</v>
      </c>
      <c r="AZ168" s="165">
        <f>IFERROR(VLOOKUP($B168,RD[[#All],[Date]:[IS20_Inv2_M2]],AZ$2,0)/AZ$1,"")</f>
        <v>2.5765357166677778</v>
      </c>
      <c r="BA168" s="165">
        <f>IFERROR(VLOOKUP($B168,RD[[#All],[Date]:[IS20_Inv2_M2]],BA$2,0)/BA$1,"")</f>
        <v>2.5569595708237727</v>
      </c>
      <c r="BB168" s="165">
        <f>IFERROR(VLOOKUP($B168,RD[[#All],[Date]:[IS20_Inv2_M2]],BB$2,0)/BB$1,"")</f>
        <v>2.563798376041337</v>
      </c>
      <c r="BC168" s="165">
        <f>IFERROR(VLOOKUP($B168,RD[[#All],[Date]:[IS20_Inv2_M2]],BC$2,0)/BC$1,"")</f>
        <v>2.5994222140266765</v>
      </c>
      <c r="BD168" s="165">
        <f>IFERROR(VLOOKUP($B168,RD[[#All],[Date]:[IS20_Inv2_M2]],BD$2,0)/BD$1,"")</f>
        <v>2.5647007363126049</v>
      </c>
      <c r="BE168" s="165">
        <f>IFERROR(VLOOKUP($B168,RD[[#All],[Date]:[IS20_Inv2_M2]],BE$2,0)/BE$1,"")</f>
        <v>2.6429815395332632</v>
      </c>
      <c r="BF168" s="165">
        <f>IFERROR(VLOOKUP($B168,RD[[#All],[Date]:[IS20_Inv2_M2]],BF$2,0)/BF$1,"")</f>
        <v>2.6139377863515794</v>
      </c>
      <c r="BG168" s="165">
        <f>IFERROR(VLOOKUP($B168,RD[[#All],[Date]:[IS20_Inv2_M2]],BG$2,0)/BG$1,"")</f>
        <v>2.6763322884012539</v>
      </c>
      <c r="BH168" s="165">
        <f>IFERROR(VLOOKUP($B168,RD[[#All],[Date]:[IS20_Inv2_M2]],BH$2,0)/BH$1,"")</f>
        <v>2.6398986193556992</v>
      </c>
      <c r="BI168" s="165">
        <f>IFERROR(VLOOKUP($B168,RD[[#All],[Date]:[IS20_Inv2_M2]],BI$2,0)/BI$1,"")</f>
        <v>2.6177392587128896</v>
      </c>
      <c r="BJ168" s="165">
        <f>IFERROR(VLOOKUP($B168,RD[[#All],[Date]:[IS20_Inv2_M2]],BJ$2,0)/BJ$1,"")</f>
        <v>2.6601948292715814</v>
      </c>
      <c r="BK168" s="165">
        <f>IFERROR(VLOOKUP($B168,RD[[#All],[Date]:[IS20_Inv2_M2]],BK$2,0)/BK$1,"")</f>
        <v>2.5932101647435468</v>
      </c>
      <c r="BL168" s="165">
        <f>IFERROR(VLOOKUP($B168,RD[[#All],[Date]:[IS20_Inv2_M2]],BL$2,0)/BL$1,"")</f>
        <v>2.6202807687065559</v>
      </c>
      <c r="BM168" s="165">
        <f>IFERROR(VLOOKUP($B168,RD[[#All],[Date]:[IS20_Inv2_M2]],BM$2,0)/BM$1,"")</f>
        <v>2.621349612275202</v>
      </c>
      <c r="BN168" s="165">
        <f>IFERROR(VLOOKUP($B168,RD[[#All],[Date]:[IS20_Inv2_M2]],BN$2,0)/BN$1,"")</f>
        <v>2.681172782592661</v>
      </c>
      <c r="BO168" s="165">
        <f>IFERROR(VLOOKUP($B168,RD[[#All],[Date]:[IS20_Inv2_M2]],BO$2,0)/BO$1,"")</f>
        <v>2.6013467709133633</v>
      </c>
      <c r="BP168" s="165">
        <f>IFERROR(VLOOKUP($B168,RD[[#All],[Date]:[IS20_Inv2_M2]],BP$2,0)/BP$1,"")</f>
        <v>2.5917191529339583</v>
      </c>
      <c r="BQ168" s="165">
        <f>IFERROR(VLOOKUP($B168,RD[[#All],[Date]:[IS20_Inv2_M2]],BQ$2,0)/BQ$1,"")</f>
        <v>2.5987341158323272</v>
      </c>
      <c r="BR168" s="165">
        <f>IFERROR(VLOOKUP($B168,RD[[#All],[Date]:[IS20_Inv2_M2]],BR$2,0)/BR$1,"")</f>
        <v>2.5792566602436895</v>
      </c>
      <c r="BS168" s="165">
        <f>IFERROR(VLOOKUP($B168,RD[[#All],[Date]:[IS20_Inv2_M2]],BS$2,0)/BS$1,"")</f>
        <v>2.5086273307075015</v>
      </c>
      <c r="BT168" s="165">
        <f>IFERROR(VLOOKUP($B168,RD[[#All],[Date]:[IS20_Inv2_M2]],BT$2,0)/BT$1,"")</f>
        <v>2.5804797696058639</v>
      </c>
      <c r="BU168" s="165">
        <f>IFERROR(VLOOKUP($B168,RD[[#All],[Date]:[IS20_Inv2_M2]],BU$2,0)/BU$1,"")</f>
        <v>2.5572455670389345</v>
      </c>
      <c r="BV168" s="165">
        <f>IFERROR(VLOOKUP($B168,RD[[#All],[Date]:[IS20_Inv2_M2]],BV$2,0)/BV$1,"")</f>
        <v>2.5303794406088915</v>
      </c>
      <c r="BW168" s="165">
        <f>IFERROR(VLOOKUP($B168,RD[[#All],[Date]:[IS20_Inv2_M2]],BW$2,0)/BW$1,"")</f>
        <v>2.5736645160877996</v>
      </c>
      <c r="BX168" s="165">
        <f>IFERROR(VLOOKUP($B168,RD[[#All],[Date]:[IS20_Inv2_M2]],BX$2,0)/BX$1,"")</f>
        <v>2.5673472367556518</v>
      </c>
      <c r="BY168" s="165">
        <f>IFERROR(VLOOKUP($B168,RD[[#All],[Date]:[IS20_Inv2_M2]],BY$2,0)/BY$1,"")</f>
        <v>2.5781241852105503</v>
      </c>
      <c r="BZ168" s="165">
        <f>IFERROR(VLOOKUP($B168,RD[[#All],[Date]:[IS20_Inv2_M2]],BZ$2,0)/BZ$1,"")</f>
        <v>2.5089106822735423</v>
      </c>
      <c r="CA168" s="165">
        <f>IFERROR(VLOOKUP($B168,RD[[#All],[Date]:[IS20_Inv2_M2]],CA$2,0)/CA$1,"")</f>
        <v>2.4086659612300778</v>
      </c>
      <c r="CB168" s="165">
        <f>IFERROR(VLOOKUP($B168,RD[[#All],[Date]:[IS20_Inv2_M2]],CB$2,0)/CB$1,"")</f>
        <v>2.4722603020609979</v>
      </c>
      <c r="CC168" s="165">
        <f>IFERROR(VLOOKUP($B168,RD[[#All],[Date]:[IS20_Inv2_M2]],CC$2,0)/CC$1,"")</f>
        <v>2.5202994832858798</v>
      </c>
      <c r="CD168" s="165">
        <f>IFERROR(VLOOKUP($B168,RD[[#All],[Date]:[IS20_Inv2_M2]],CD$2,0)/CD$1,"")</f>
        <v>2.7465011518016675</v>
      </c>
      <c r="CE168" s="165">
        <f>IFERROR(VLOOKUP($B168,RD[[#All],[Date]:[IS20_Inv2_M2]],CE$2,0)/CE$1,"")</f>
        <v>2.6833326126191741</v>
      </c>
      <c r="CF168" s="165">
        <f>IFERROR(VLOOKUP($B168,RD[[#All],[Date]:[IS20_Inv2_M2]],CF$2,0)/CF$1,"")</f>
        <v>2.6761500616347949</v>
      </c>
      <c r="CG168" s="165">
        <f>IFERROR(VLOOKUP($B168,RD[[#All],[Date]:[IS20_Inv2_M2]],CG$2,0)/CG$1,"")</f>
        <v>2.7184912005477715</v>
      </c>
      <c r="CH168" s="165">
        <f>IFERROR(VLOOKUP($B168,RD[[#All],[Date]:[IS20_Inv2_M2]],CH$2,0)/CH$1,"")</f>
        <v>2.7199307653986993</v>
      </c>
      <c r="CI168" s="165">
        <f>IFERROR(VLOOKUP($B168,RD[[#All],[Date]:[IS20_Inv2_M2]],CI$2,0)/CI$1,"")</f>
        <v>2.9296122118572199</v>
      </c>
      <c r="CJ168" s="165">
        <f>IFERROR(VLOOKUP($B168,RD[[#All],[Date]:[IS20_Inv2_M2]],CJ$2,0)/CJ$1,"")</f>
        <v>2.5922353508560407</v>
      </c>
      <c r="CK168" s="165">
        <f>IFERROR(VLOOKUP($B168,RD[[#All],[Date]:[IS20_Inv2_M2]],CK$2,0)/CK$1,"")</f>
        <v>2.7392148081803254</v>
      </c>
      <c r="CL168" s="165">
        <f>IFERROR(VLOOKUP($B168,RD[[#All],[Date]:[IS20_Inv2_M2]],CL$2,0)/CL$1,"")</f>
        <v>2.7404976489028217</v>
      </c>
      <c r="CM168" s="165">
        <f>IFERROR(VLOOKUP($B168,RD[[#All],[Date]:[IS20_Inv2_M2]],CM$2,0)/CM$1,"")</f>
        <v>2.9575191232894493</v>
      </c>
      <c r="CN168" s="165">
        <f>IFERROR(VLOOKUP($B168,RD[[#All],[Date]:[IS20_Inv2_M2]],CN$2,0)/CN$1,"")</f>
        <v>2.7592379688428332</v>
      </c>
      <c r="CO168" s="165">
        <f>IFERROR(VLOOKUP($B168,RD[[#All],[Date]:[IS20_Inv2_M2]],CO$2,0)/CO$1,"")</f>
        <v>2.8609901118600898</v>
      </c>
      <c r="CP168" s="165">
        <f>IFERROR(VLOOKUP($B168,RD[[#All],[Date]:[IS20_Inv2_M2]],CP$2,0)/CP$1,"")</f>
        <v>2.6434179550282053</v>
      </c>
      <c r="CQ168" s="165">
        <f>IFERROR(VLOOKUP($B168,RD[[#All],[Date]:[IS20_Inv2_M2]],CQ$2,0)/CQ$1,"")</f>
        <v>2.2738057576716226</v>
      </c>
      <c r="CR168" s="165">
        <f>IFERROR(VLOOKUP($B168,RD[[#All],[Date]:[IS20_Inv2_M2]],CR$2,0)/CR$1,"")</f>
        <v>2.9207529262891487</v>
      </c>
      <c r="CS168" s="165">
        <f>IFERROR(VLOOKUP($B168,RD[[#All],[Date]:[IS20_Inv2_M2]],CS$2,0)/CS$1,"")</f>
        <v>2.8400822524517562</v>
      </c>
      <c r="CT168" s="165">
        <f>IFERROR(VLOOKUP($B168,RD[[#All],[Date]:[IS20_Inv2_M2]],CT$2,0)/CT$1,"")</f>
        <v>2.6028155646947169</v>
      </c>
      <c r="CU168" s="165">
        <f>IFERROR(VLOOKUP($B168,RD[[#All],[Date]:[IS20_Inv2_M2]],CU$2,0)/CU$1,"")</f>
        <v>2.9427660023199409</v>
      </c>
      <c r="CV168" s="165">
        <f>IFERROR(VLOOKUP($B168,RD[[#All],[Date]:[IS20_Inv2_M2]],CV$2,0)/CV$1,"")</f>
        <v>2.9452704840240433</v>
      </c>
      <c r="CW168" s="165">
        <f>IFERROR(VLOOKUP($B168,RD[[#All],[Date]:[IS20_Inv2_M2]],CW$2,0)/CW$1,"")</f>
        <v>2.9189075187177052</v>
      </c>
      <c r="CX168" s="165">
        <f>IFERROR(VLOOKUP($B168,RD[[#All],[Date]:[IS20_Inv2_M2]],CX$2,0)/CX$1,"")</f>
        <v>2.811610249920911</v>
      </c>
      <c r="CY168" s="165">
        <f>IFERROR(VLOOKUP($B168,RD[[#All],[Date]:[IS20_Inv2_M2]],CY$2,0)/CY$1,"")</f>
        <v>2.9567079551261775</v>
      </c>
      <c r="CZ168" s="165">
        <f>IFERROR(VLOOKUP($B168,RD[[#All],[Date]:[IS20_Inv2_M2]],CZ$2,0)/CZ$1,"")</f>
        <v>2.9912430082050521</v>
      </c>
      <c r="DA168" s="165">
        <f>IFERROR(AVERAGEIF(Inv_SY_B[[#This Row],[IS1_Inv1_M1]:[IS8_Inv4_M2]],"&gt;="&amp;0.1,Inv_SY_B[[#This Row],[IS1_Inv1_M1]:[IS8_Inv4_M2]]),"")</f>
        <v>2.4637746334720458</v>
      </c>
      <c r="DB168" s="165">
        <f>IFERROR(AVERAGEIF(Inv_SY_B[[#This Row],[IS18_Inv1_M1]:[IS19_Inv2_M3]],"&gt;="&amp;0.1,Inv_SY_B[[#This Row],[IS18_Inv1_M1]:[IS19_Inv2_M3]]),"")</f>
        <v>2.8160804913172615</v>
      </c>
      <c r="DC168" s="165">
        <f>IFERROR(AVERAGEIF(Inv_SY_B[[#This Row],[IS9_Inv1_M1]:[IS20_Inv2_M2]],"&gt;="&amp;0.1,Inv_SY_B[[#This Row],[IS9_Inv1_M1]:[IS20_Inv2_M2]]),"")</f>
        <v>2.597088654586488</v>
      </c>
    </row>
    <row r="169" spans="2:107">
      <c r="B169" s="167">
        <f t="shared" si="68"/>
        <v>45861</v>
      </c>
      <c r="C169" s="165">
        <f>IFERROR(VLOOKUP($B169,RD[[#All],[Date]:[IS20_Inv2_M2]],C$2,0)/C$1,"")</f>
        <v>2.8089562601249707</v>
      </c>
      <c r="D169" s="165">
        <f>IFERROR(VLOOKUP($B169,RD[[#All],[Date]:[IS20_Inv2_M2]],D$2,0)/D$1,"")</f>
        <v>2.8013393385713408</v>
      </c>
      <c r="E169" s="165">
        <f>IFERROR(VLOOKUP($B169,RD[[#All],[Date]:[IS20_Inv2_M2]],E$2,0)/E$1,"")</f>
        <v>2.7788908006693851</v>
      </c>
      <c r="F169" s="165">
        <f>IFERROR(VLOOKUP($B169,RD[[#All],[Date]:[IS20_Inv2_M2]],F$2,0)/F$1,"")</f>
        <v>2.7659678683385582</v>
      </c>
      <c r="G169" s="165">
        <f>IFERROR(VLOOKUP($B169,RD[[#All],[Date]:[IS20_Inv2_M2]],G$2,0)/G$1,"")</f>
        <v>2.7966182198157123</v>
      </c>
      <c r="H169" s="165">
        <f>IFERROR(VLOOKUP($B169,RD[[#All],[Date]:[IS20_Inv2_M2]],H$2,0)/H$1,"")</f>
        <v>2.7909332047263082</v>
      </c>
      <c r="I169" s="165">
        <f>IFERROR(VLOOKUP($B169,RD[[#All],[Date]:[IS20_Inv2_M2]],I$2,0)/I$1,"")</f>
        <v>2.877837940533865</v>
      </c>
      <c r="J169" s="165">
        <f>IFERROR(VLOOKUP($B169,RD[[#All],[Date]:[IS20_Inv2_M2]],J$2,0)/J$1,"")</f>
        <v>2.7196098920236853</v>
      </c>
      <c r="K169" s="165">
        <f>IFERROR(VLOOKUP($B169,RD[[#All],[Date]:[IS20_Inv2_M2]],K$2,0)/K$1,"")</f>
        <v>2.8299313216396662</v>
      </c>
      <c r="L169" s="165">
        <f>IFERROR(VLOOKUP($B169,RD[[#All],[Date]:[IS20_Inv2_M2]],L$2,0)/L$1,"")</f>
        <v>2.8251163674361166</v>
      </c>
      <c r="M169" s="165">
        <f>IFERROR(VLOOKUP($B169,RD[[#All],[Date]:[IS20_Inv2_M2]],M$2,0)/M$1,"")</f>
        <v>2.8251289332931147</v>
      </c>
      <c r="N169" s="165">
        <f>IFERROR(VLOOKUP($B169,RD[[#All],[Date]:[IS20_Inv2_M2]],N$2,0)/N$1,"")</f>
        <v>2.7956099579003721</v>
      </c>
      <c r="O169" s="165">
        <f>IFERROR(VLOOKUP($B169,RD[[#All],[Date]:[IS20_Inv2_M2]],O$2,0)/O$1,"")</f>
        <v>2.7987583043340716</v>
      </c>
      <c r="P169" s="165">
        <f>IFERROR(VLOOKUP($B169,RD[[#All],[Date]:[IS20_Inv2_M2]],P$2,0)/P$1,"")</f>
        <v>2.7242735119989154</v>
      </c>
      <c r="Q169" s="165">
        <f>IFERROR(VLOOKUP($B169,RD[[#All],[Date]:[IS20_Inv2_M2]],Q$2,0)/Q$1,"")</f>
        <v>2.6606150210796113</v>
      </c>
      <c r="R169" s="165">
        <f>IFERROR(VLOOKUP($B169,RD[[#All],[Date]:[IS20_Inv2_M2]],R$2,0)/R$1,"")</f>
        <v>2.5335660077626172</v>
      </c>
      <c r="S169" s="165">
        <f>IFERROR(VLOOKUP($B169,RD[[#All],[Date]:[IS20_Inv2_M2]],S$2,0)/S$1,"")</f>
        <v>2.6633810086748033</v>
      </c>
      <c r="T169" s="165">
        <f>IFERROR(VLOOKUP($B169,RD[[#All],[Date]:[IS20_Inv2_M2]],T$2,0)/T$1,"")</f>
        <v>2.7228149895027469</v>
      </c>
      <c r="U169" s="165">
        <f>IFERROR(VLOOKUP($B169,RD[[#All],[Date]:[IS20_Inv2_M2]],U$2,0)/U$1,"")</f>
        <v>2.9154928870208843</v>
      </c>
      <c r="V169" s="165">
        <f>IFERROR(VLOOKUP($B169,RD[[#All],[Date]:[IS20_Inv2_M2]],V$2,0)/V$1,"")</f>
        <v>2.9893009578832181</v>
      </c>
      <c r="W169" s="165">
        <f>IFERROR(VLOOKUP($B169,RD[[#All],[Date]:[IS20_Inv2_M2]],W$2,0)/W$1,"")</f>
        <v>2.8483828907804516</v>
      </c>
      <c r="X169" s="165">
        <f>IFERROR(VLOOKUP($B169,RD[[#All],[Date]:[IS20_Inv2_M2]],X$2,0)/X$1,"")</f>
        <v>2.7234498050309659</v>
      </c>
      <c r="Y169" s="165">
        <f>IFERROR(VLOOKUP($B169,RD[[#All],[Date]:[IS20_Inv2_M2]],Y$2,0)/Y$1,"")</f>
        <v>2.7315474494157876</v>
      </c>
      <c r="Z169" s="165">
        <f>IFERROR(VLOOKUP($B169,RD[[#All],[Date]:[IS20_Inv2_M2]],Z$2,0)/Z$1,"")</f>
        <v>2.7876292518598227</v>
      </c>
      <c r="AA169" s="165">
        <f>IFERROR(VLOOKUP($B169,RD[[#All],[Date]:[IS20_Inv2_M2]],AA$2,0)/AA$1,"")</f>
        <v>1.4690599905526689</v>
      </c>
      <c r="AB169" s="165">
        <f>IFERROR(VLOOKUP($B169,RD[[#All],[Date]:[IS20_Inv2_M2]],AB$2,0)/AB$1,"")</f>
        <v>1.6058804453572586</v>
      </c>
      <c r="AC169" s="165">
        <f>IFERROR(VLOOKUP($B169,RD[[#All],[Date]:[IS20_Inv2_M2]],AC$2,0)/AC$1,"")</f>
        <v>2.8529038742252744</v>
      </c>
      <c r="AD169" s="165">
        <f>IFERROR(VLOOKUP($B169,RD[[#All],[Date]:[IS20_Inv2_M2]],AD$2,0)/AD$1,"")</f>
        <v>2.7777777777777781</v>
      </c>
      <c r="AE169" s="165">
        <f>IFERROR(VLOOKUP($B169,RD[[#All],[Date]:[IS20_Inv2_M2]],AE$2,0)/AE$1,"")</f>
        <v>2.8280271874071303</v>
      </c>
      <c r="AF169" s="165">
        <f>IFERROR(VLOOKUP($B169,RD[[#All],[Date]:[IS20_Inv2_M2]],AF$2,0)/AF$1,"")</f>
        <v>2.9059520043385905</v>
      </c>
      <c r="AG169" s="165">
        <f>IFERROR(VLOOKUP($B169,RD[[#All],[Date]:[IS20_Inv2_M2]],AG$2,0)/AG$1,"")</f>
        <v>2.8486456072662967</v>
      </c>
      <c r="AH169" s="165">
        <f>IFERROR(VLOOKUP($B169,RD[[#All],[Date]:[IS20_Inv2_M2]],AH$2,0)/AH$1,"")</f>
        <v>2.8164184952978055</v>
      </c>
      <c r="AI169" s="165">
        <f>IFERROR(VLOOKUP($B169,RD[[#All],[Date]:[IS20_Inv2_M2]],AI$2,0)/AI$1,"")</f>
        <v>2.6952850105559465</v>
      </c>
      <c r="AJ169" s="165">
        <f>IFERROR(VLOOKUP($B169,RD[[#All],[Date]:[IS20_Inv2_M2]],AJ$2,0)/AJ$1,"")</f>
        <v>2.69336574755294</v>
      </c>
      <c r="AK169" s="165">
        <f>IFERROR(VLOOKUP($B169,RD[[#All],[Date]:[IS20_Inv2_M2]],AK$2,0)/AK$1,"")</f>
        <v>2.6851151226894387</v>
      </c>
      <c r="AL169" s="165">
        <f>IFERROR(VLOOKUP($B169,RD[[#All],[Date]:[IS20_Inv2_M2]],AL$2,0)/AL$1,"")</f>
        <v>2.6501356063541261</v>
      </c>
      <c r="AM169" s="165">
        <f>IFERROR(VLOOKUP($B169,RD[[#All],[Date]:[IS20_Inv2_M2]],AM$2,0)/AM$1,"")</f>
        <v>2.6669363265581287</v>
      </c>
      <c r="AN169" s="165">
        <f>IFERROR(VLOOKUP($B169,RD[[#All],[Date]:[IS20_Inv2_M2]],AN$2,0)/AN$1,"")</f>
        <v>2.6658829676071054</v>
      </c>
      <c r="AO169" s="165">
        <f>IFERROR(VLOOKUP($B169,RD[[#All],[Date]:[IS20_Inv2_M2]],AO$2,0)/AO$1,"")</f>
        <v>2.6479023544320683</v>
      </c>
      <c r="AP169" s="165">
        <f>IFERROR(VLOOKUP($B169,RD[[#All],[Date]:[IS20_Inv2_M2]],AP$2,0)/AP$1,"")</f>
        <v>2.6589671671341364</v>
      </c>
      <c r="AQ169" s="165">
        <f>IFERROR(VLOOKUP($B169,RD[[#All],[Date]:[IS20_Inv2_M2]],AQ$2,0)/AQ$1,"")</f>
        <v>2.6473661564939452</v>
      </c>
      <c r="AR169" s="165">
        <f>IFERROR(VLOOKUP($B169,RD[[#All],[Date]:[IS20_Inv2_M2]],AR$2,0)/AR$1,"")</f>
        <v>2.6377532883043013</v>
      </c>
      <c r="AS169" s="165">
        <f>IFERROR(VLOOKUP($B169,RD[[#All],[Date]:[IS20_Inv2_M2]],AS$2,0)/AS$1,"")</f>
        <v>2.6229927707760221</v>
      </c>
      <c r="AT169" s="165">
        <f>IFERROR(VLOOKUP($B169,RD[[#All],[Date]:[IS20_Inv2_M2]],AT$2,0)/AT$1,"")</f>
        <v>2.6445141065830726</v>
      </c>
      <c r="AU169" s="165">
        <f>IFERROR(VLOOKUP($B169,RD[[#All],[Date]:[IS20_Inv2_M2]],AU$2,0)/AU$1,"")</f>
        <v>2.6547245857590687</v>
      </c>
      <c r="AV169" s="165">
        <f>IFERROR(VLOOKUP($B169,RD[[#All],[Date]:[IS20_Inv2_M2]],AV$2,0)/AV$1,"")</f>
        <v>2.4912410105107874</v>
      </c>
      <c r="AW169" s="165">
        <f>IFERROR(VLOOKUP($B169,RD[[#All],[Date]:[IS20_Inv2_M2]],AW$2,0)/AW$1,"")</f>
        <v>2.5983259541738035</v>
      </c>
      <c r="AX169" s="165">
        <f>IFERROR(VLOOKUP($B169,RD[[#All],[Date]:[IS20_Inv2_M2]],AX$2,0)/AX$1,"")</f>
        <v>2.6146759644296589</v>
      </c>
      <c r="AY169" s="165">
        <f>IFERROR(VLOOKUP($B169,RD[[#All],[Date]:[IS20_Inv2_M2]],AY$2,0)/AY$1,"")</f>
        <v>2.528505976781839</v>
      </c>
      <c r="AZ169" s="165">
        <f>IFERROR(VLOOKUP($B169,RD[[#All],[Date]:[IS20_Inv2_M2]],AZ$2,0)/AZ$1,"")</f>
        <v>2.6005469218968851</v>
      </c>
      <c r="BA169" s="165">
        <f>IFERROR(VLOOKUP($B169,RD[[#All],[Date]:[IS20_Inv2_M2]],BA$2,0)/BA$1,"")</f>
        <v>2.5834599101573859</v>
      </c>
      <c r="BB169" s="165">
        <f>IFERROR(VLOOKUP($B169,RD[[#All],[Date]:[IS20_Inv2_M2]],BB$2,0)/BB$1,"")</f>
        <v>2.567752820837288</v>
      </c>
      <c r="BC169" s="165">
        <f>IFERROR(VLOOKUP($B169,RD[[#All],[Date]:[IS20_Inv2_M2]],BC$2,0)/BC$1,"")</f>
        <v>2.6221648534021758</v>
      </c>
      <c r="BD169" s="165">
        <f>IFERROR(VLOOKUP($B169,RD[[#All],[Date]:[IS20_Inv2_M2]],BD$2,0)/BD$1,"")</f>
        <v>2.5800102063133337</v>
      </c>
      <c r="BE169" s="165">
        <f>IFERROR(VLOOKUP($B169,RD[[#All],[Date]:[IS20_Inv2_M2]],BE$2,0)/BE$1,"")</f>
        <v>2.6381051898293273</v>
      </c>
      <c r="BF169" s="165">
        <f>IFERROR(VLOOKUP($B169,RD[[#All],[Date]:[IS20_Inv2_M2]],BF$2,0)/BF$1,"")</f>
        <v>2.6111819215267489</v>
      </c>
      <c r="BG169" s="165">
        <f>IFERROR(VLOOKUP($B169,RD[[#All],[Date]:[IS20_Inv2_M2]],BG$2,0)/BG$1,"")</f>
        <v>2.5653082549634272</v>
      </c>
      <c r="BH169" s="165">
        <f>IFERROR(VLOOKUP($B169,RD[[#All],[Date]:[IS20_Inv2_M2]],BH$2,0)/BH$1,"")</f>
        <v>2.6125525245114387</v>
      </c>
      <c r="BI169" s="165">
        <f>IFERROR(VLOOKUP($B169,RD[[#All],[Date]:[IS20_Inv2_M2]],BI$2,0)/BI$1,"")</f>
        <v>2.5705329153605017</v>
      </c>
      <c r="BJ169" s="165">
        <f>IFERROR(VLOOKUP($B169,RD[[#All],[Date]:[IS20_Inv2_M2]],BJ$2,0)/BJ$1,"")</f>
        <v>2.5766002629183942</v>
      </c>
      <c r="BK169" s="165">
        <f>IFERROR(VLOOKUP($B169,RD[[#All],[Date]:[IS20_Inv2_M2]],BK$2,0)/BK$1,"")</f>
        <v>2.4871606749816579</v>
      </c>
      <c r="BL169" s="165">
        <f>IFERROR(VLOOKUP($B169,RD[[#All],[Date]:[IS20_Inv2_M2]],BL$2,0)/BL$1,"")</f>
        <v>2.5323701785470902</v>
      </c>
      <c r="BM169" s="165">
        <f>IFERROR(VLOOKUP($B169,RD[[#All],[Date]:[IS20_Inv2_M2]],BM$2,0)/BM$1,"")</f>
        <v>2.5203761755485892</v>
      </c>
      <c r="BN169" s="165">
        <f>IFERROR(VLOOKUP($B169,RD[[#All],[Date]:[IS20_Inv2_M2]],BN$2,0)/BN$1,"")</f>
        <v>2.5563955989919482</v>
      </c>
      <c r="BO169" s="165">
        <f>IFERROR(VLOOKUP($B169,RD[[#All],[Date]:[IS20_Inv2_M2]],BO$2,0)/BO$1,"")</f>
        <v>2.6664256338410084</v>
      </c>
      <c r="BP169" s="165">
        <f>IFERROR(VLOOKUP($B169,RD[[#All],[Date]:[IS20_Inv2_M2]],BP$2,0)/BP$1,"")</f>
        <v>2.6732046820626381</v>
      </c>
      <c r="BQ169" s="165">
        <f>IFERROR(VLOOKUP($B169,RD[[#All],[Date]:[IS20_Inv2_M2]],BQ$2,0)/BQ$1,"")</f>
        <v>2.6814022172600835</v>
      </c>
      <c r="BR169" s="165">
        <f>IFERROR(VLOOKUP($B169,RD[[#All],[Date]:[IS20_Inv2_M2]],BR$2,0)/BR$1,"")</f>
        <v>2.6885431346045072</v>
      </c>
      <c r="BS169" s="165">
        <f>IFERROR(VLOOKUP($B169,RD[[#All],[Date]:[IS20_Inv2_M2]],BS$2,0)/BS$1,"")</f>
        <v>2.6317886648103919</v>
      </c>
      <c r="BT169" s="165">
        <f>IFERROR(VLOOKUP($B169,RD[[#All],[Date]:[IS20_Inv2_M2]],BT$2,0)/BT$1,"")</f>
        <v>2.686840698600399</v>
      </c>
      <c r="BU169" s="165">
        <f>IFERROR(VLOOKUP($B169,RD[[#All],[Date]:[IS20_Inv2_M2]],BU$2,0)/BU$1,"")</f>
        <v>2.604585107617797</v>
      </c>
      <c r="BV169" s="165">
        <f>IFERROR(VLOOKUP($B169,RD[[#All],[Date]:[IS20_Inv2_M2]],BV$2,0)/BV$1,"")</f>
        <v>2.6094683365279043</v>
      </c>
      <c r="BW169" s="165">
        <f>IFERROR(VLOOKUP($B169,RD[[#All],[Date]:[IS20_Inv2_M2]],BW$2,0)/BW$1,"")</f>
        <v>2.7308836546419588</v>
      </c>
      <c r="BX169" s="165">
        <f>IFERROR(VLOOKUP($B169,RD[[#All],[Date]:[IS20_Inv2_M2]],BX$2,0)/BX$1,"")</f>
        <v>2.8147535265535901</v>
      </c>
      <c r="BY169" s="165">
        <f>IFERROR(VLOOKUP($B169,RD[[#All],[Date]:[IS20_Inv2_M2]],BY$2,0)/BY$1,"")</f>
        <v>2.8096547552415951</v>
      </c>
      <c r="BZ169" s="165">
        <f>IFERROR(VLOOKUP($B169,RD[[#All],[Date]:[IS20_Inv2_M2]],BZ$2,0)/BZ$1,"")</f>
        <v>2.6548560582094276</v>
      </c>
      <c r="CA169" s="165">
        <f>IFERROR(VLOOKUP($B169,RD[[#All],[Date]:[IS20_Inv2_M2]],CA$2,0)/CA$1,"")</f>
        <v>2.5101179242710185</v>
      </c>
      <c r="CB169" s="165">
        <f>IFERROR(VLOOKUP($B169,RD[[#All],[Date]:[IS20_Inv2_M2]],CB$2,0)/CB$1,"")</f>
        <v>2.5331880441023116</v>
      </c>
      <c r="CC169" s="165">
        <f>IFERROR(VLOOKUP($B169,RD[[#All],[Date]:[IS20_Inv2_M2]],CC$2,0)/CC$1,"")</f>
        <v>2.6275852899238452</v>
      </c>
      <c r="CD169" s="165">
        <f>IFERROR(VLOOKUP($B169,RD[[#All],[Date]:[IS20_Inv2_M2]],CD$2,0)/CD$1,"")</f>
        <v>2.6841211775556855</v>
      </c>
      <c r="CE169" s="165">
        <f>IFERROR(VLOOKUP($B169,RD[[#All],[Date]:[IS20_Inv2_M2]],CE$2,0)/CE$1,"")</f>
        <v>2.4762221225866505</v>
      </c>
      <c r="CF169" s="165">
        <f>IFERROR(VLOOKUP($B169,RD[[#All],[Date]:[IS20_Inv2_M2]],CF$2,0)/CF$1,"")</f>
        <v>2.3698305861305351</v>
      </c>
      <c r="CG169" s="165">
        <f>IFERROR(VLOOKUP($B169,RD[[#All],[Date]:[IS20_Inv2_M2]],CG$2,0)/CG$1,"")</f>
        <v>2.5343115799144535</v>
      </c>
      <c r="CH169" s="165">
        <f>IFERROR(VLOOKUP($B169,RD[[#All],[Date]:[IS20_Inv2_M2]],CH$2,0)/CH$1,"")</f>
        <v>2.5192086019628595</v>
      </c>
      <c r="CI169" s="165">
        <f>IFERROR(VLOOKUP($B169,RD[[#All],[Date]:[IS20_Inv2_M2]],CI$2,0)/CI$1,"")</f>
        <v>2.7328868909158093</v>
      </c>
      <c r="CJ169" s="165">
        <f>IFERROR(VLOOKUP($B169,RD[[#All],[Date]:[IS20_Inv2_M2]],CJ$2,0)/CJ$1,"")</f>
        <v>2.5210995900651074</v>
      </c>
      <c r="CK169" s="165">
        <f>IFERROR(VLOOKUP($B169,RD[[#All],[Date]:[IS20_Inv2_M2]],CK$2,0)/CK$1,"")</f>
        <v>2.6586057620540382</v>
      </c>
      <c r="CL169" s="165">
        <f>IFERROR(VLOOKUP($B169,RD[[#All],[Date]:[IS20_Inv2_M2]],CL$2,0)/CL$1,"")</f>
        <v>2.6028605015673985</v>
      </c>
      <c r="CM169" s="165">
        <f>IFERROR(VLOOKUP($B169,RD[[#All],[Date]:[IS20_Inv2_M2]],CM$2,0)/CM$1,"")</f>
        <v>2.7709504457369056</v>
      </c>
      <c r="CN169" s="165">
        <f>IFERROR(VLOOKUP($B169,RD[[#All],[Date]:[IS20_Inv2_M2]],CN$2,0)/CN$1,"")</f>
        <v>2.7075408368762588</v>
      </c>
      <c r="CO169" s="165">
        <f>IFERROR(VLOOKUP($B169,RD[[#All],[Date]:[IS20_Inv2_M2]],CO$2,0)/CO$1,"")</f>
        <v>2.7433707281856603</v>
      </c>
      <c r="CP169" s="165">
        <f>IFERROR(VLOOKUP($B169,RD[[#All],[Date]:[IS20_Inv2_M2]],CP$2,0)/CP$1,"")</f>
        <v>2.5185191271872704</v>
      </c>
      <c r="CQ169" s="165">
        <f>IFERROR(VLOOKUP($B169,RD[[#All],[Date]:[IS20_Inv2_M2]],CQ$2,0)/CQ$1,"")</f>
        <v>2.172571970895286</v>
      </c>
      <c r="CR169" s="165">
        <f>IFERROR(VLOOKUP($B169,RD[[#All],[Date]:[IS20_Inv2_M2]],CR$2,0)/CR$1,"")</f>
        <v>2.734103131920278</v>
      </c>
      <c r="CS169" s="165">
        <f>IFERROR(VLOOKUP($B169,RD[[#All],[Date]:[IS20_Inv2_M2]],CS$2,0)/CS$1,"")</f>
        <v>2.6534324580828854</v>
      </c>
      <c r="CT169" s="165">
        <f>IFERROR(VLOOKUP($B169,RD[[#All],[Date]:[IS20_Inv2_M2]],CT$2,0)/CT$1,"")</f>
        <v>2.6858589054096802</v>
      </c>
      <c r="CU169" s="165">
        <f>IFERROR(VLOOKUP($B169,RD[[#All],[Date]:[IS20_Inv2_M2]],CU$2,0)/CU$1,"")</f>
        <v>2.7569070969102607</v>
      </c>
      <c r="CV169" s="165">
        <f>IFERROR(VLOOKUP($B169,RD[[#All],[Date]:[IS20_Inv2_M2]],CV$2,0)/CV$1,"")</f>
        <v>2.7628387641041865</v>
      </c>
      <c r="CW169" s="165">
        <f>IFERROR(VLOOKUP($B169,RD[[#All],[Date]:[IS20_Inv2_M2]],CW$2,0)/CW$1,"")</f>
        <v>2.7579176772470033</v>
      </c>
      <c r="CX169" s="165">
        <f>IFERROR(VLOOKUP($B169,RD[[#All],[Date]:[IS20_Inv2_M2]],CX$2,0)/CX$1,"")</f>
        <v>2.634451123062322</v>
      </c>
      <c r="CY169" s="165">
        <f>IFERROR(VLOOKUP($B169,RD[[#All],[Date]:[IS20_Inv2_M2]],CY$2,0)/CY$1,"")</f>
        <v>2.6825331159402657</v>
      </c>
      <c r="CZ169" s="165">
        <f>IFERROR(VLOOKUP($B169,RD[[#All],[Date]:[IS20_Inv2_M2]],CZ$2,0)/CZ$1,"")</f>
        <v>2.8202763736226752</v>
      </c>
      <c r="DA169" s="165">
        <f>IFERROR(AVERAGEIF(Inv_SY_B[[#This Row],[IS1_Inv1_M1]:[IS8_Inv4_M2]],"&gt;="&amp;0.1,Inv_SY_B[[#This Row],[IS1_Inv1_M1]:[IS8_Inv4_M2]]),"")</f>
        <v>2.7131192991449931</v>
      </c>
      <c r="DB169" s="165">
        <f>IFERROR(AVERAGEIF(Inv_SY_B[[#This Row],[IS18_Inv1_M1]:[IS19_Inv2_M3]],"&gt;="&amp;0.1,Inv_SY_B[[#This Row],[IS18_Inv1_M1]:[IS19_Inv2_M3]]),"")</f>
        <v>2.6715194110843532</v>
      </c>
      <c r="DC169" s="165">
        <f>IFERROR(AVERAGEIF(Inv_SY_B[[#This Row],[IS9_Inv1_M1]:[IS20_Inv2_M2]],"&gt;="&amp;0.1,Inv_SY_B[[#This Row],[IS9_Inv1_M1]:[IS20_Inv2_M2]]),"")</f>
        <v>2.615190233348279</v>
      </c>
    </row>
    <row r="170" spans="2:107">
      <c r="B170" s="167">
        <f t="shared" si="68"/>
        <v>45862</v>
      </c>
      <c r="C170" s="165">
        <f>IFERROR(VLOOKUP($B170,RD[[#All],[Date]:[IS20_Inv2_M2]],C$2,0)/C$1,"")</f>
        <v>1.9642443878731772</v>
      </c>
      <c r="D170" s="165">
        <f>IFERROR(VLOOKUP($B170,RD[[#All],[Date]:[IS20_Inv2_M2]],D$2,0)/D$1,"")</f>
        <v>1.9393887728570822</v>
      </c>
      <c r="E170" s="165">
        <f>IFERROR(VLOOKUP($B170,RD[[#All],[Date]:[IS20_Inv2_M2]],E$2,0)/E$1,"")</f>
        <v>1.9228321587668231</v>
      </c>
      <c r="F170" s="165">
        <f>IFERROR(VLOOKUP($B170,RD[[#All],[Date]:[IS20_Inv2_M2]],F$2,0)/F$1,"")</f>
        <v>1.9087970219435737</v>
      </c>
      <c r="G170" s="165">
        <f>IFERROR(VLOOKUP($B170,RD[[#All],[Date]:[IS20_Inv2_M2]],G$2,0)/G$1,"")</f>
        <v>1.9236249643773158</v>
      </c>
      <c r="H170" s="165">
        <f>IFERROR(VLOOKUP($B170,RD[[#All],[Date]:[IS20_Inv2_M2]],H$2,0)/H$1,"")</f>
        <v>1.9257294429708223</v>
      </c>
      <c r="I170" s="165">
        <f>IFERROR(VLOOKUP($B170,RD[[#All],[Date]:[IS20_Inv2_M2]],I$2,0)/I$1,"")</f>
        <v>1.9853709508881923</v>
      </c>
      <c r="J170" s="165">
        <f>IFERROR(VLOOKUP($B170,RD[[#All],[Date]:[IS20_Inv2_M2]],J$2,0)/J$1,"")</f>
        <v>1.8975966562173459</v>
      </c>
      <c r="K170" s="165">
        <f>IFERROR(VLOOKUP($B170,RD[[#All],[Date]:[IS20_Inv2_M2]],K$2,0)/K$1,"")</f>
        <v>1.9421378831749985</v>
      </c>
      <c r="L170" s="165">
        <f>IFERROR(VLOOKUP($B170,RD[[#All],[Date]:[IS20_Inv2_M2]],L$2,0)/L$1,"")</f>
        <v>1.9502232354896931</v>
      </c>
      <c r="M170" s="165">
        <f>IFERROR(VLOOKUP($B170,RD[[#All],[Date]:[IS20_Inv2_M2]],M$2,0)/M$1,"")</f>
        <v>1.9393332990001693</v>
      </c>
      <c r="N170" s="165">
        <f>IFERROR(VLOOKUP($B170,RD[[#All],[Date]:[IS20_Inv2_M2]],N$2,0)/N$1,"")</f>
        <v>1.934636069403548</v>
      </c>
      <c r="O170" s="165">
        <f>IFERROR(VLOOKUP($B170,RD[[#All],[Date]:[IS20_Inv2_M2]],O$2,0)/O$1,"")</f>
        <v>1.9188943372350522</v>
      </c>
      <c r="P170" s="165">
        <f>IFERROR(VLOOKUP($B170,RD[[#All],[Date]:[IS20_Inv2_M2]],P$2,0)/P$1,"")</f>
        <v>1.8642382609481631</v>
      </c>
      <c r="Q170" s="165">
        <f>IFERROR(VLOOKUP($B170,RD[[#All],[Date]:[IS20_Inv2_M2]],Q$2,0)/Q$1,"")</f>
        <v>1.7890231068700808</v>
      </c>
      <c r="R170" s="165">
        <f>IFERROR(VLOOKUP($B170,RD[[#All],[Date]:[IS20_Inv2_M2]],R$2,0)/R$1,"")</f>
        <v>1.7035578097308253</v>
      </c>
      <c r="S170" s="165">
        <f>IFERROR(VLOOKUP($B170,RD[[#All],[Date]:[IS20_Inv2_M2]],S$2,0)/S$1,"")</f>
        <v>1.7922376329942225</v>
      </c>
      <c r="T170" s="165">
        <f>IFERROR(VLOOKUP($B170,RD[[#All],[Date]:[IS20_Inv2_M2]],T$2,0)/T$1,"")</f>
        <v>1.846366224727503</v>
      </c>
      <c r="U170" s="165">
        <f>IFERROR(VLOOKUP($B170,RD[[#All],[Date]:[IS20_Inv2_M2]],U$2,0)/U$1,"")</f>
        <v>2.0392381354102329</v>
      </c>
      <c r="V170" s="165">
        <f>IFERROR(VLOOKUP($B170,RD[[#All],[Date]:[IS20_Inv2_M2]],V$2,0)/V$1,"")</f>
        <v>2.0723883809336119</v>
      </c>
      <c r="W170" s="165">
        <f>IFERROR(VLOOKUP($B170,RD[[#All],[Date]:[IS20_Inv2_M2]],W$2,0)/W$1,"")</f>
        <v>1.9679091261194401</v>
      </c>
      <c r="X170" s="165">
        <f>IFERROR(VLOOKUP($B170,RD[[#All],[Date]:[IS20_Inv2_M2]],X$2,0)/X$1,"")</f>
        <v>1.9124805668119378</v>
      </c>
      <c r="Y170" s="165">
        <f>IFERROR(VLOOKUP($B170,RD[[#All],[Date]:[IS20_Inv2_M2]],Y$2,0)/Y$1,"")</f>
        <v>1.9307495012824165</v>
      </c>
      <c r="Z170" s="165">
        <f>IFERROR(VLOOKUP($B170,RD[[#All],[Date]:[IS20_Inv2_M2]],Z$2,0)/Z$1,"")</f>
        <v>1.9664997894539837</v>
      </c>
      <c r="AA170" s="165">
        <f>IFERROR(VLOOKUP($B170,RD[[#All],[Date]:[IS20_Inv2_M2]],AA$2,0)/AA$1,"")</f>
        <v>1.6614420062695927</v>
      </c>
      <c r="AB170" s="165">
        <f>IFERROR(VLOOKUP($B170,RD[[#All],[Date]:[IS20_Inv2_M2]],AB$2,0)/AB$1,"")</f>
        <v>1.690628040211869</v>
      </c>
      <c r="AC170" s="165">
        <f>IFERROR(VLOOKUP($B170,RD[[#All],[Date]:[IS20_Inv2_M2]],AC$2,0)/AC$1,"")</f>
        <v>1.8799205532556411</v>
      </c>
      <c r="AD170" s="165">
        <f>IFERROR(VLOOKUP($B170,RD[[#All],[Date]:[IS20_Inv2_M2]],AD$2,0)/AD$1,"")</f>
        <v>1.8447405085336122</v>
      </c>
      <c r="AE170" s="165">
        <f>IFERROR(VLOOKUP($B170,RD[[#All],[Date]:[IS20_Inv2_M2]],AE$2,0)/AE$1,"")</f>
        <v>1.8607460239855049</v>
      </c>
      <c r="AF170" s="165">
        <f>IFERROR(VLOOKUP($B170,RD[[#All],[Date]:[IS20_Inv2_M2]],AF$2,0)/AF$1,"")</f>
        <v>1.9051636261380012</v>
      </c>
      <c r="AG170" s="165">
        <f>IFERROR(VLOOKUP($B170,RD[[#All],[Date]:[IS20_Inv2_M2]],AG$2,0)/AG$1,"")</f>
        <v>1.8701604908501459</v>
      </c>
      <c r="AH170" s="165">
        <f>IFERROR(VLOOKUP($B170,RD[[#All],[Date]:[IS20_Inv2_M2]],AH$2,0)/AH$1,"")</f>
        <v>1.8573667711598745</v>
      </c>
      <c r="AI170" s="165">
        <f>IFERROR(VLOOKUP($B170,RD[[#All],[Date]:[IS20_Inv2_M2]],AI$2,0)/AI$1,"")</f>
        <v>1.7222186680314759</v>
      </c>
      <c r="AJ170" s="165">
        <f>IFERROR(VLOOKUP($B170,RD[[#All],[Date]:[IS20_Inv2_M2]],AJ$2,0)/AJ$1,"")</f>
        <v>1.7158211246881199</v>
      </c>
      <c r="AK170" s="165">
        <f>IFERROR(VLOOKUP($B170,RD[[#All],[Date]:[IS20_Inv2_M2]],AK$2,0)/AK$1,"")</f>
        <v>1.7064821821064389</v>
      </c>
      <c r="AL170" s="165">
        <f>IFERROR(VLOOKUP($B170,RD[[#All],[Date]:[IS20_Inv2_M2]],AL$2,0)/AL$1,"")</f>
        <v>1.6822232397590784</v>
      </c>
      <c r="AM170" s="165">
        <f>IFERROR(VLOOKUP($B170,RD[[#All],[Date]:[IS20_Inv2_M2]],AM$2,0)/AM$1,"")</f>
        <v>1.6927899686520378</v>
      </c>
      <c r="AN170" s="165">
        <f>IFERROR(VLOOKUP($B170,RD[[#All],[Date]:[IS20_Inv2_M2]],AN$2,0)/AN$1,"")</f>
        <v>1.6927899686520376</v>
      </c>
      <c r="AO170" s="165">
        <f>IFERROR(VLOOKUP($B170,RD[[#All],[Date]:[IS20_Inv2_M2]],AO$2,0)/AO$1,"")</f>
        <v>1.6834522777296073</v>
      </c>
      <c r="AP170" s="165">
        <f>IFERROR(VLOOKUP($B170,RD[[#All],[Date]:[IS20_Inv2_M2]],AP$2,0)/AP$1,"")</f>
        <v>1.6974096683715558</v>
      </c>
      <c r="AQ170" s="165">
        <f>IFERROR(VLOOKUP($B170,RD[[#All],[Date]:[IS20_Inv2_M2]],AQ$2,0)/AQ$1,"")</f>
        <v>1.6841846456450917</v>
      </c>
      <c r="AR170" s="165">
        <f>IFERROR(VLOOKUP($B170,RD[[#All],[Date]:[IS20_Inv2_M2]],AR$2,0)/AR$1,"")</f>
        <v>1.6798629738551529</v>
      </c>
      <c r="AS170" s="165">
        <f>IFERROR(VLOOKUP($B170,RD[[#All],[Date]:[IS20_Inv2_M2]],AS$2,0)/AS$1,"")</f>
        <v>1.6761563559593118</v>
      </c>
      <c r="AT170" s="165">
        <f>IFERROR(VLOOKUP($B170,RD[[#All],[Date]:[IS20_Inv2_M2]],AT$2,0)/AT$1,"")</f>
        <v>1.6927899686520378</v>
      </c>
      <c r="AU170" s="165">
        <f>IFERROR(VLOOKUP($B170,RD[[#All],[Date]:[IS20_Inv2_M2]],AU$2,0)/AU$1,"")</f>
        <v>1.6975668010150768</v>
      </c>
      <c r="AV170" s="165">
        <f>IFERROR(VLOOKUP($B170,RD[[#All],[Date]:[IS20_Inv2_M2]],AV$2,0)/AV$1,"")</f>
        <v>1.5305181633782041</v>
      </c>
      <c r="AW170" s="165">
        <f>IFERROR(VLOOKUP($B170,RD[[#All],[Date]:[IS20_Inv2_M2]],AW$2,0)/AW$1,"")</f>
        <v>1.6559480334809167</v>
      </c>
      <c r="AX170" s="165">
        <f>IFERROR(VLOOKUP($B170,RD[[#All],[Date]:[IS20_Inv2_M2]],AX$2,0)/AX$1,"")</f>
        <v>1.6614420062695923</v>
      </c>
      <c r="AY170" s="165">
        <f>IFERROR(VLOOKUP($B170,RD[[#All],[Date]:[IS20_Inv2_M2]],AY$2,0)/AY$1,"")</f>
        <v>1.6170036859692032</v>
      </c>
      <c r="AZ170" s="165">
        <f>IFERROR(VLOOKUP($B170,RD[[#All],[Date]:[IS20_Inv2_M2]],AZ$2,0)/AZ$1,"")</f>
        <v>1.6714466751150534</v>
      </c>
      <c r="BA170" s="165">
        <f>IFERROR(VLOOKUP($B170,RD[[#All],[Date]:[IS20_Inv2_M2]],BA$2,0)/BA$1,"")</f>
        <v>1.6203987977894838</v>
      </c>
      <c r="BB170" s="165">
        <f>IFERROR(VLOOKUP($B170,RD[[#All],[Date]:[IS20_Inv2_M2]],BB$2,0)/BB$1,"")</f>
        <v>1.6529579247073711</v>
      </c>
      <c r="BC170" s="165">
        <f>IFERROR(VLOOKUP($B170,RD[[#All],[Date]:[IS20_Inv2_M2]],BC$2,0)/BC$1,"")</f>
        <v>1.6841846456450917</v>
      </c>
      <c r="BD170" s="165">
        <f>IFERROR(VLOOKUP($B170,RD[[#All],[Date]:[IS20_Inv2_M2]],BD$2,0)/BD$1,"")</f>
        <v>1.6541517824597214</v>
      </c>
      <c r="BE170" s="165">
        <f>IFERROR(VLOOKUP($B170,RD[[#All],[Date]:[IS20_Inv2_M2]],BE$2,0)/BE$1,"")</f>
        <v>1.6990595611285264</v>
      </c>
      <c r="BF170" s="165">
        <f>IFERROR(VLOOKUP($B170,RD[[#All],[Date]:[IS20_Inv2_M2]],BF$2,0)/BF$1,"")</f>
        <v>1.6810775431465086</v>
      </c>
      <c r="BG170" s="165">
        <f>IFERROR(VLOOKUP($B170,RD[[#All],[Date]:[IS20_Inv2_M2]],BG$2,0)/BG$1,"")</f>
        <v>1.6895245559038663</v>
      </c>
      <c r="BH170" s="165">
        <f>IFERROR(VLOOKUP($B170,RD[[#All],[Date]:[IS20_Inv2_M2]],BH$2,0)/BH$1,"")</f>
        <v>1.6934569465750684</v>
      </c>
      <c r="BI170" s="165">
        <f>IFERROR(VLOOKUP($B170,RD[[#All],[Date]:[IS20_Inv2_M2]],BI$2,0)/BI$1,"")</f>
        <v>1.6684491978609626</v>
      </c>
      <c r="BJ170" s="165">
        <f>IFERROR(VLOOKUP($B170,RD[[#All],[Date]:[IS20_Inv2_M2]],BJ$2,0)/BJ$1,"")</f>
        <v>1.6873967708227999</v>
      </c>
      <c r="BK170" s="165">
        <f>IFERROR(VLOOKUP($B170,RD[[#All],[Date]:[IS20_Inv2_M2]],BK$2,0)/BK$1,"")</f>
        <v>1.6260921763489626</v>
      </c>
      <c r="BL170" s="165">
        <f>IFERROR(VLOOKUP($B170,RD[[#All],[Date]:[IS20_Inv2_M2]],BL$2,0)/BL$1,"")</f>
        <v>1.6519013220662397</v>
      </c>
      <c r="BM170" s="165">
        <f>IFERROR(VLOOKUP($B170,RD[[#All],[Date]:[IS20_Inv2_M2]],BM$2,0)/BM$1,"")</f>
        <v>1.6512126711763735</v>
      </c>
      <c r="BN170" s="165">
        <f>IFERROR(VLOOKUP($B170,RD[[#All],[Date]:[IS20_Inv2_M2]],BN$2,0)/BN$1,"")</f>
        <v>1.6860286434322946</v>
      </c>
      <c r="BO170" s="165">
        <f>IFERROR(VLOOKUP($B170,RD[[#All],[Date]:[IS20_Inv2_M2]],BO$2,0)/BO$1,"")</f>
        <v>1.7263976137750259</v>
      </c>
      <c r="BP170" s="165">
        <f>IFERROR(VLOOKUP($B170,RD[[#All],[Date]:[IS20_Inv2_M2]],BP$2,0)/BP$1,"")</f>
        <v>1.7313278306634838</v>
      </c>
      <c r="BQ170" s="165">
        <f>IFERROR(VLOOKUP($B170,RD[[#All],[Date]:[IS20_Inv2_M2]],BQ$2,0)/BQ$1,"")</f>
        <v>1.7314118002941876</v>
      </c>
      <c r="BR170" s="165">
        <f>IFERROR(VLOOKUP($B170,RD[[#All],[Date]:[IS20_Inv2_M2]],BR$2,0)/BR$1,"")</f>
        <v>1.7342037905150842</v>
      </c>
      <c r="BS170" s="165">
        <f>IFERROR(VLOOKUP($B170,RD[[#All],[Date]:[IS20_Inv2_M2]],BS$2,0)/BS$1,"")</f>
        <v>1.6986604393720222</v>
      </c>
      <c r="BT170" s="165">
        <f>IFERROR(VLOOKUP($B170,RD[[#All],[Date]:[IS20_Inv2_M2]],BT$2,0)/BT$1,"")</f>
        <v>1.7339558629416703</v>
      </c>
      <c r="BU170" s="165">
        <f>IFERROR(VLOOKUP($B170,RD[[#All],[Date]:[IS20_Inv2_M2]],BU$2,0)/BU$1,"")</f>
        <v>1.66507730228345</v>
      </c>
      <c r="BV170" s="165">
        <f>IFERROR(VLOOKUP($B170,RD[[#All],[Date]:[IS20_Inv2_M2]],BV$2,0)/BV$1,"")</f>
        <v>1.6925023726668775</v>
      </c>
      <c r="BW170" s="165">
        <f>IFERROR(VLOOKUP($B170,RD[[#All],[Date]:[IS20_Inv2_M2]],BW$2,0)/BW$1,"")</f>
        <v>1.7696739620181567</v>
      </c>
      <c r="BX170" s="165">
        <f>IFERROR(VLOOKUP($B170,RD[[#All],[Date]:[IS20_Inv2_M2]],BX$2,0)/BX$1,"")</f>
        <v>1.7748359412389783</v>
      </c>
      <c r="BY170" s="165">
        <f>IFERROR(VLOOKUP($B170,RD[[#All],[Date]:[IS20_Inv2_M2]],BY$2,0)/BY$1,"")</f>
        <v>1.9078675200155746</v>
      </c>
      <c r="BZ170" s="165">
        <f>IFERROR(VLOOKUP($B170,RD[[#All],[Date]:[IS20_Inv2_M2]],BZ$2,0)/BZ$1,"")</f>
        <v>1.6695138669197511</v>
      </c>
      <c r="CA170" s="165">
        <f>IFERROR(VLOOKUP($B170,RD[[#All],[Date]:[IS20_Inv2_M2]],CA$2,0)/CA$1,"")</f>
        <v>1.562142054565884</v>
      </c>
      <c r="CB170" s="165">
        <f>IFERROR(VLOOKUP($B170,RD[[#All],[Date]:[IS20_Inv2_M2]],CB$2,0)/CB$1,"")</f>
        <v>1.6345038489929347</v>
      </c>
      <c r="CC170" s="165">
        <f>IFERROR(VLOOKUP($B170,RD[[#All],[Date]:[IS20_Inv2_M2]],CC$2,0)/CC$1,"")</f>
        <v>1.7505008963408204</v>
      </c>
      <c r="CD170" s="165">
        <f>IFERROR(VLOOKUP($B170,RD[[#All],[Date]:[IS20_Inv2_M2]],CD$2,0)/CD$1,"")</f>
        <v>1.7840672634350869</v>
      </c>
      <c r="CE170" s="165">
        <f>IFERROR(VLOOKUP($B170,RD[[#All],[Date]:[IS20_Inv2_M2]],CE$2,0)/CE$1,"")</f>
        <v>1.6750914358674402</v>
      </c>
      <c r="CF170" s="165">
        <f>IFERROR(VLOOKUP($B170,RD[[#All],[Date]:[IS20_Inv2_M2]],CF$2,0)/CF$1,"")</f>
        <v>1.6341402218852612</v>
      </c>
      <c r="CG170" s="165">
        <f>IFERROR(VLOOKUP($B170,RD[[#All],[Date]:[IS20_Inv2_M2]],CG$2,0)/CG$1,"")</f>
        <v>1.7031197860916216</v>
      </c>
      <c r="CH170" s="165">
        <f>IFERROR(VLOOKUP($B170,RD[[#All],[Date]:[IS20_Inv2_M2]],CH$2,0)/CH$1,"")</f>
        <v>1.6995931012665133</v>
      </c>
      <c r="CI170" s="165">
        <f>IFERROR(VLOOKUP($B170,RD[[#All],[Date]:[IS20_Inv2_M2]],CI$2,0)/CI$1,"")</f>
        <v>1.8364574554908961</v>
      </c>
      <c r="CJ170" s="165">
        <f>IFERROR(VLOOKUP($B170,RD[[#All],[Date]:[IS20_Inv2_M2]],CJ$2,0)/CJ$1,"")</f>
        <v>1.7759826380516037</v>
      </c>
      <c r="CK170" s="165">
        <f>IFERROR(VLOOKUP($B170,RD[[#All],[Date]:[IS20_Inv2_M2]],CK$2,0)/CK$1,"")</f>
        <v>1.7689207344379758</v>
      </c>
      <c r="CL170" s="165">
        <f>IFERROR(VLOOKUP($B170,RD[[#All],[Date]:[IS20_Inv2_M2]],CL$2,0)/CL$1,"")</f>
        <v>1.7696904388714734</v>
      </c>
      <c r="CM170" s="165">
        <f>IFERROR(VLOOKUP($B170,RD[[#All],[Date]:[IS20_Inv2_M2]],CM$2,0)/CM$1,"")</f>
        <v>1.8381070579741887</v>
      </c>
      <c r="CN170" s="165">
        <f>IFERROR(VLOOKUP($B170,RD[[#All],[Date]:[IS20_Inv2_M2]],CN$2,0)/CN$1,"")</f>
        <v>1.8726707355653121</v>
      </c>
      <c r="CO170" s="165">
        <f>IFERROR(VLOOKUP($B170,RD[[#All],[Date]:[IS20_Inv2_M2]],CO$2,0)/CO$1,"")</f>
        <v>1.8170166857291186</v>
      </c>
      <c r="CP170" s="165">
        <f>IFERROR(VLOOKUP($B170,RD[[#All],[Date]:[IS20_Inv2_M2]],CP$2,0)/CP$1,"")</f>
        <v>1.7173588828128532</v>
      </c>
      <c r="CQ170" s="165">
        <f>IFERROR(VLOOKUP($B170,RD[[#All],[Date]:[IS20_Inv2_M2]],CQ$2,0)/CQ$1,"")</f>
        <v>1.4409996836444163</v>
      </c>
      <c r="CR170" s="165">
        <f>IFERROR(VLOOKUP($B170,RD[[#All],[Date]:[IS20_Inv2_M2]],CR$2,0)/CR$1,"")</f>
        <v>1.8198354950964883</v>
      </c>
      <c r="CS170" s="165">
        <f>IFERROR(VLOOKUP($B170,RD[[#All],[Date]:[IS20_Inv2_M2]],CS$2,0)/CS$1,"")</f>
        <v>1.8150901613413479</v>
      </c>
      <c r="CT170" s="165">
        <f>IFERROR(VLOOKUP($B170,RD[[#All],[Date]:[IS20_Inv2_M2]],CT$2,0)/CT$1,"")</f>
        <v>1.7881999367288832</v>
      </c>
      <c r="CU170" s="165">
        <f>IFERROR(VLOOKUP($B170,RD[[#All],[Date]:[IS20_Inv2_M2]],CU$2,0)/CU$1,"")</f>
        <v>1.8322260887904671</v>
      </c>
      <c r="CV170" s="165">
        <f>IFERROR(VLOOKUP($B170,RD[[#All],[Date]:[IS20_Inv2_M2]],CV$2,0)/CV$1,"")</f>
        <v>1.8127174944637774</v>
      </c>
      <c r="CW170" s="165">
        <f>IFERROR(VLOOKUP($B170,RD[[#All],[Date]:[IS20_Inv2_M2]],CW$2,0)/CW$1,"")</f>
        <v>1.8243171991985658</v>
      </c>
      <c r="CX170" s="165">
        <f>IFERROR(VLOOKUP($B170,RD[[#All],[Date]:[IS20_Inv2_M2]],CX$2,0)/CX$1,"")</f>
        <v>1.7415374881366654</v>
      </c>
      <c r="CY170" s="165">
        <f>IFERROR(VLOOKUP($B170,RD[[#All],[Date]:[IS20_Inv2_M2]],CY$2,0)/CY$1,"")</f>
        <v>1.767535427769531</v>
      </c>
      <c r="CZ170" s="165">
        <f>IFERROR(VLOOKUP($B170,RD[[#All],[Date]:[IS20_Inv2_M2]],CZ$2,0)/CZ$1,"")</f>
        <v>1.8631324587559821</v>
      </c>
      <c r="DA170" s="165">
        <f>IFERROR(AVERAGEIF(Inv_SY_B[[#This Row],[IS1_Inv1_M1]:[IS8_Inv4_M2]],"&gt;="&amp;0.1,Inv_SY_B[[#This Row],[IS1_Inv1_M1]:[IS8_Inv4_M2]]),"")</f>
        <v>1.8939895542463887</v>
      </c>
      <c r="DB170" s="165">
        <f>IFERROR(AVERAGEIF(Inv_SY_B[[#This Row],[IS18_Inv1_M1]:[IS19_Inv2_M3]],"&gt;="&amp;0.1,Inv_SY_B[[#This Row],[IS18_Inv1_M1]:[IS19_Inv2_M3]]),"")</f>
        <v>1.7821960568576853</v>
      </c>
      <c r="DC170" s="165">
        <f>IFERROR(AVERAGEIF(Inv_SY_B[[#This Row],[IS9_Inv1_M1]:[IS20_Inv2_M2]],"&gt;="&amp;0.1,Inv_SY_B[[#This Row],[IS9_Inv1_M1]:[IS20_Inv2_M2]]),"")</f>
        <v>1.6952792343641974</v>
      </c>
    </row>
    <row r="171" spans="2:107">
      <c r="B171" s="167">
        <f t="shared" si="68"/>
        <v>45863</v>
      </c>
      <c r="C171" s="165">
        <f>IFERROR(VLOOKUP($B171,RD[[#All],[Date]:[IS20_Inv2_M2]],C$2,0)/C$1,"")</f>
        <v>2.8668132376764635</v>
      </c>
      <c r="D171" s="165">
        <f>IFERROR(VLOOKUP($B171,RD[[#All],[Date]:[IS20_Inv2_M2]],D$2,0)/D$1,"")</f>
        <v>2.8183889102008539</v>
      </c>
      <c r="E171" s="165">
        <f>IFERROR(VLOOKUP($B171,RD[[#All],[Date]:[IS20_Inv2_M2]],E$2,0)/E$1,"")</f>
        <v>2.7765338110165696</v>
      </c>
      <c r="F171" s="165">
        <f>IFERROR(VLOOKUP($B171,RD[[#All],[Date]:[IS20_Inv2_M2]],F$2,0)/F$1,"")</f>
        <v>2.7556818181818183</v>
      </c>
      <c r="G171" s="165">
        <f>IFERROR(VLOOKUP($B171,RD[[#All],[Date]:[IS20_Inv2_M2]],G$2,0)/G$1,"")</f>
        <v>2.775244609100409</v>
      </c>
      <c r="H171" s="165">
        <f>IFERROR(VLOOKUP($B171,RD[[#All],[Date]:[IS20_Inv2_M2]],H$2,0)/H$1,"")</f>
        <v>2.765854834820352</v>
      </c>
      <c r="I171" s="165">
        <f>IFERROR(VLOOKUP($B171,RD[[#All],[Date]:[IS20_Inv2_M2]],I$2,0)/I$1,"")</f>
        <v>2.8768880022798515</v>
      </c>
      <c r="J171" s="165">
        <f>IFERROR(VLOOKUP($B171,RD[[#All],[Date]:[IS20_Inv2_M2]],J$2,0)/J$1,"")</f>
        <v>2.7562986183675839</v>
      </c>
      <c r="K171" s="165">
        <f>IFERROR(VLOOKUP($B171,RD[[#All],[Date]:[IS20_Inv2_M2]],K$2,0)/K$1,"")</f>
        <v>2.8064801742085241</v>
      </c>
      <c r="L171" s="165">
        <f>IFERROR(VLOOKUP($B171,RD[[#All],[Date]:[IS20_Inv2_M2]],L$2,0)/L$1,"")</f>
        <v>2.8246413983091099</v>
      </c>
      <c r="M171" s="165">
        <f>IFERROR(VLOOKUP($B171,RD[[#All],[Date]:[IS20_Inv2_M2]],M$2,0)/M$1,"")</f>
        <v>2.7927576642657974</v>
      </c>
      <c r="N171" s="165">
        <f>IFERROR(VLOOKUP($B171,RD[[#All],[Date]:[IS20_Inv2_M2]],N$2,0)/N$1,"")</f>
        <v>2.7965833596962986</v>
      </c>
      <c r="O171" s="165">
        <f>IFERROR(VLOOKUP($B171,RD[[#All],[Date]:[IS20_Inv2_M2]],O$2,0)/O$1,"")</f>
        <v>2.7636626067700094</v>
      </c>
      <c r="P171" s="165">
        <f>IFERROR(VLOOKUP($B171,RD[[#All],[Date]:[IS20_Inv2_M2]],P$2,0)/P$1,"")</f>
        <v>2.6849550323134634</v>
      </c>
      <c r="Q171" s="165">
        <f>IFERROR(VLOOKUP($B171,RD[[#All],[Date]:[IS20_Inv2_M2]],Q$2,0)/Q$1,"")</f>
        <v>2.6121932480679706</v>
      </c>
      <c r="R171" s="165">
        <f>IFERROR(VLOOKUP($B171,RD[[#All],[Date]:[IS20_Inv2_M2]],R$2,0)/R$1,"")</f>
        <v>2.522000319757256</v>
      </c>
      <c r="S171" s="165">
        <f>IFERROR(VLOOKUP($B171,RD[[#All],[Date]:[IS20_Inv2_M2]],S$2,0)/S$1,"")</f>
        <v>2.6254183386336769</v>
      </c>
      <c r="T171" s="165">
        <f>IFERROR(VLOOKUP($B171,RD[[#All],[Date]:[IS20_Inv2_M2]],T$2,0)/T$1,"")</f>
        <v>2.7113111500963449</v>
      </c>
      <c r="U171" s="165">
        <f>IFERROR(VLOOKUP($B171,RD[[#All],[Date]:[IS20_Inv2_M2]],U$2,0)/U$1,"")</f>
        <v>2.9973436174005612</v>
      </c>
      <c r="V171" s="165">
        <f>IFERROR(VLOOKUP($B171,RD[[#All],[Date]:[IS20_Inv2_M2]],V$2,0)/V$1,"")</f>
        <v>3.0183434376961014</v>
      </c>
      <c r="W171" s="165">
        <f>IFERROR(VLOOKUP($B171,RD[[#All],[Date]:[IS20_Inv2_M2]],W$2,0)/W$1,"")</f>
        <v>2.8596179488923115</v>
      </c>
      <c r="X171" s="165">
        <f>IFERROR(VLOOKUP($B171,RD[[#All],[Date]:[IS20_Inv2_M2]],X$2,0)/X$1,"")</f>
        <v>2.7254886968932386</v>
      </c>
      <c r="Y171" s="165">
        <f>IFERROR(VLOOKUP($B171,RD[[#All],[Date]:[IS20_Inv2_M2]],Y$2,0)/Y$1,"")</f>
        <v>2.8531395459295146</v>
      </c>
      <c r="Z171" s="165">
        <f>IFERROR(VLOOKUP($B171,RD[[#All],[Date]:[IS20_Inv2_M2]],Z$2,0)/Z$1,"")</f>
        <v>2.9055350208206612</v>
      </c>
      <c r="AA171" s="165">
        <f>IFERROR(VLOOKUP($B171,RD[[#All],[Date]:[IS20_Inv2_M2]],AA$2,0)/AA$1,"")</f>
        <v>2.6452527161077</v>
      </c>
      <c r="AB171" s="165">
        <f>IFERROR(VLOOKUP($B171,RD[[#All],[Date]:[IS20_Inv2_M2]],AB$2,0)/AB$1,"")</f>
        <v>2.6846827370014053</v>
      </c>
      <c r="AC171" s="165">
        <f>IFERROR(VLOOKUP($B171,RD[[#All],[Date]:[IS20_Inv2_M2]],AC$2,0)/AC$1,"")</f>
        <v>2.7117183947928876</v>
      </c>
      <c r="AD171" s="165">
        <f>IFERROR(VLOOKUP($B171,RD[[#All],[Date]:[IS20_Inv2_M2]],AD$2,0)/AD$1,"")</f>
        <v>2.6545628700801118</v>
      </c>
      <c r="AE171" s="165">
        <f>IFERROR(VLOOKUP($B171,RD[[#All],[Date]:[IS20_Inv2_M2]],AE$2,0)/AE$1,"")</f>
        <v>2.6952537075915752</v>
      </c>
      <c r="AF171" s="165">
        <f>IFERROR(VLOOKUP($B171,RD[[#All],[Date]:[IS20_Inv2_M2]],AF$2,0)/AF$1,"")</f>
        <v>2.7603280055035824</v>
      </c>
      <c r="AG171" s="165">
        <f>IFERROR(VLOOKUP($B171,RD[[#All],[Date]:[IS20_Inv2_M2]],AG$2,0)/AG$1,"")</f>
        <v>2.7178951316882349</v>
      </c>
      <c r="AH171" s="165">
        <f>IFERROR(VLOOKUP($B171,RD[[#All],[Date]:[IS20_Inv2_M2]],AH$2,0)/AH$1,"")</f>
        <v>2.7003330721003134</v>
      </c>
      <c r="AI171" s="165">
        <f>IFERROR(VLOOKUP($B171,RD[[#All],[Date]:[IS20_Inv2_M2]],AI$2,0)/AI$1,"")</f>
        <v>2.7714157763418847</v>
      </c>
      <c r="AJ171" s="165">
        <f>IFERROR(VLOOKUP($B171,RD[[#All],[Date]:[IS20_Inv2_M2]],AJ$2,0)/AJ$1,"")</f>
        <v>2.7675772503358713</v>
      </c>
      <c r="AK171" s="165">
        <f>IFERROR(VLOOKUP($B171,RD[[#All],[Date]:[IS20_Inv2_M2]],AK$2,0)/AK$1,"")</f>
        <v>2.7622239037221199</v>
      </c>
      <c r="AL171" s="165">
        <f>IFERROR(VLOOKUP($B171,RD[[#All],[Date]:[IS20_Inv2_M2]],AL$2,0)/AL$1,"")</f>
        <v>2.7325560917192067</v>
      </c>
      <c r="AM171" s="165">
        <f>IFERROR(VLOOKUP($B171,RD[[#All],[Date]:[IS20_Inv2_M2]],AM$2,0)/AM$1,"")</f>
        <v>2.747160144268042</v>
      </c>
      <c r="AN171" s="165">
        <f>IFERROR(VLOOKUP($B171,RD[[#All],[Date]:[IS20_Inv2_M2]],AN$2,0)/AN$1,"")</f>
        <v>2.7403343782654126</v>
      </c>
      <c r="AO171" s="165">
        <f>IFERROR(VLOOKUP($B171,RD[[#All],[Date]:[IS20_Inv2_M2]],AO$2,0)/AO$1,"")</f>
        <v>2.7219369038884813</v>
      </c>
      <c r="AP171" s="165">
        <f>IFERROR(VLOOKUP($B171,RD[[#All],[Date]:[IS20_Inv2_M2]],AP$2,0)/AP$1,"")</f>
        <v>2.7282626629269098</v>
      </c>
      <c r="AQ171" s="165">
        <f>IFERROR(VLOOKUP($B171,RD[[#All],[Date]:[IS20_Inv2_M2]],AQ$2,0)/AQ$1,"")</f>
        <v>2.7106767471879034</v>
      </c>
      <c r="AR171" s="165">
        <f>IFERROR(VLOOKUP($B171,RD[[#All],[Date]:[IS20_Inv2_M2]],AR$2,0)/AR$1,"")</f>
        <v>2.6985101638496589</v>
      </c>
      <c r="AS171" s="165">
        <f>IFERROR(VLOOKUP($B171,RD[[#All],[Date]:[IS20_Inv2_M2]],AS$2,0)/AS$1,"")</f>
        <v>2.6799309065318919</v>
      </c>
      <c r="AT171" s="165">
        <f>IFERROR(VLOOKUP($B171,RD[[#All],[Date]:[IS20_Inv2_M2]],AT$2,0)/AT$1,"")</f>
        <v>2.5793103448275865</v>
      </c>
      <c r="AU171" s="165">
        <f>IFERROR(VLOOKUP($B171,RD[[#All],[Date]:[IS20_Inv2_M2]],AU$2,0)/AU$1,"")</f>
        <v>2.7144349902970593</v>
      </c>
      <c r="AV171" s="165">
        <f>IFERROR(VLOOKUP($B171,RD[[#All],[Date]:[IS20_Inv2_M2]],AV$2,0)/AV$1,"")</f>
        <v>2.5520929374884753</v>
      </c>
      <c r="AW171" s="165">
        <f>IFERROR(VLOOKUP($B171,RD[[#All],[Date]:[IS20_Inv2_M2]],AW$2,0)/AW$1,"")</f>
        <v>2.6493875836214977</v>
      </c>
      <c r="AX171" s="165">
        <f>IFERROR(VLOOKUP($B171,RD[[#All],[Date]:[IS20_Inv2_M2]],AX$2,0)/AX$1,"")</f>
        <v>2.6671358198451793</v>
      </c>
      <c r="AY171" s="165">
        <f>IFERROR(VLOOKUP($B171,RD[[#All],[Date]:[IS20_Inv2_M2]],AY$2,0)/AY$1,"")</f>
        <v>2.5932688001653519</v>
      </c>
      <c r="AZ171" s="165">
        <f>IFERROR(VLOOKUP($B171,RD[[#All],[Date]:[IS20_Inv2_M2]],AZ$2,0)/AZ$1,"")</f>
        <v>2.6652437804308673</v>
      </c>
      <c r="BA171" s="165">
        <f>IFERROR(VLOOKUP($B171,RD[[#All],[Date]:[IS20_Inv2_M2]],BA$2,0)/BA$1,"")</f>
        <v>2.5950942054745822</v>
      </c>
      <c r="BB171" s="165">
        <f>IFERROR(VLOOKUP($B171,RD[[#All],[Date]:[IS20_Inv2_M2]],BB$2,0)/BB$1,"")</f>
        <v>2.6310239375724982</v>
      </c>
      <c r="BC171" s="165">
        <f>IFERROR(VLOOKUP($B171,RD[[#All],[Date]:[IS20_Inv2_M2]],BC$2,0)/BC$1,"")</f>
        <v>2.6787141188763903</v>
      </c>
      <c r="BD171" s="165">
        <f>IFERROR(VLOOKUP($B171,RD[[#All],[Date]:[IS20_Inv2_M2]],BD$2,0)/BD$1,"")</f>
        <v>2.6412480863162497</v>
      </c>
      <c r="BE171" s="165">
        <f>IFERROR(VLOOKUP($B171,RD[[#All],[Date]:[IS20_Inv2_M2]],BE$2,0)/BE$1,"")</f>
        <v>2.6980146290491116</v>
      </c>
      <c r="BF171" s="165">
        <f>IFERROR(VLOOKUP($B171,RD[[#All],[Date]:[IS20_Inv2_M2]],BF$2,0)/BF$1,"")</f>
        <v>2.6766337111164695</v>
      </c>
      <c r="BG171" s="165">
        <f>IFERROR(VLOOKUP($B171,RD[[#All],[Date]:[IS20_Inv2_M2]],BG$2,0)/BG$1,"")</f>
        <v>2.6926593521421105</v>
      </c>
      <c r="BH171" s="165">
        <f>IFERROR(VLOOKUP($B171,RD[[#All],[Date]:[IS20_Inv2_M2]],BH$2,0)/BH$1,"")</f>
        <v>2.6812512505836059</v>
      </c>
      <c r="BI171" s="165">
        <f>IFERROR(VLOOKUP($B171,RD[[#All],[Date]:[IS20_Inv2_M2]],BI$2,0)/BI$1,"")</f>
        <v>2.6509312188825374</v>
      </c>
      <c r="BJ171" s="165">
        <f>IFERROR(VLOOKUP($B171,RD[[#All],[Date]:[IS20_Inv2_M2]],BJ$2,0)/BJ$1,"")</f>
        <v>2.6757002730306403</v>
      </c>
      <c r="BK171" s="165">
        <f>IFERROR(VLOOKUP($B171,RD[[#All],[Date]:[IS20_Inv2_M2]],BK$2,0)/BK$1,"")</f>
        <v>2.5645301140532246</v>
      </c>
      <c r="BL171" s="165">
        <f>IFERROR(VLOOKUP($B171,RD[[#All],[Date]:[IS20_Inv2_M2]],BL$2,0)/BL$1,"")</f>
        <v>2.6114215619462997</v>
      </c>
      <c r="BM171" s="165">
        <f>IFERROR(VLOOKUP($B171,RD[[#All],[Date]:[IS20_Inv2_M2]],BM$2,0)/BM$1,"")</f>
        <v>2.6160699554528954</v>
      </c>
      <c r="BN171" s="165">
        <f>IFERROR(VLOOKUP($B171,RD[[#All],[Date]:[IS20_Inv2_M2]],BN$2,0)/BN$1,"")</f>
        <v>2.6713381277275805</v>
      </c>
      <c r="BO171" s="165">
        <f>IFERROR(VLOOKUP($B171,RD[[#All],[Date]:[IS20_Inv2_M2]],BO$2,0)/BO$1,"")</f>
        <v>2.7337641795091967</v>
      </c>
      <c r="BP171" s="165">
        <f>IFERROR(VLOOKUP($B171,RD[[#All],[Date]:[IS20_Inv2_M2]],BP$2,0)/BP$1,"")</f>
        <v>2.7398310852913825</v>
      </c>
      <c r="BQ171" s="165">
        <f>IFERROR(VLOOKUP($B171,RD[[#All],[Date]:[IS20_Inv2_M2]],BQ$2,0)/BQ$1,"")</f>
        <v>2.7617611538434894</v>
      </c>
      <c r="BR171" s="165">
        <f>IFERROR(VLOOKUP($B171,RD[[#All],[Date]:[IS20_Inv2_M2]],BR$2,0)/BR$1,"")</f>
        <v>2.7901603826943906</v>
      </c>
      <c r="BS171" s="165">
        <f>IFERROR(VLOOKUP($B171,RD[[#All],[Date]:[IS20_Inv2_M2]],BS$2,0)/BS$1,"")</f>
        <v>2.7448073008106917</v>
      </c>
      <c r="BT171" s="165">
        <f>IFERROR(VLOOKUP($B171,RD[[#All],[Date]:[IS20_Inv2_M2]],BT$2,0)/BT$1,"")</f>
        <v>2.7899289836258707</v>
      </c>
      <c r="BU171" s="165">
        <f>IFERROR(VLOOKUP($B171,RD[[#All],[Date]:[IS20_Inv2_M2]],BU$2,0)/BU$1,"")</f>
        <v>2.7329480926489431</v>
      </c>
      <c r="BV171" s="165">
        <f>IFERROR(VLOOKUP($B171,RD[[#All],[Date]:[IS20_Inv2_M2]],BV$2,0)/BV$1,"")</f>
        <v>2.7090272996259559</v>
      </c>
      <c r="BW171" s="165">
        <f>IFERROR(VLOOKUP($B171,RD[[#All],[Date]:[IS20_Inv2_M2]],BW$2,0)/BW$1,"")</f>
        <v>2.9258098223615461</v>
      </c>
      <c r="BX171" s="165">
        <f>IFERROR(VLOOKUP($B171,RD[[#All],[Date]:[IS20_Inv2_M2]],BX$2,0)/BX$1,"")</f>
        <v>2.9534632824730895</v>
      </c>
      <c r="BY171" s="165">
        <f>IFERROR(VLOOKUP($B171,RD[[#All],[Date]:[IS20_Inv2_M2]],BY$2,0)/BY$1,"")</f>
        <v>3.1635558367605192</v>
      </c>
      <c r="BZ171" s="165">
        <f>IFERROR(VLOOKUP($B171,RD[[#All],[Date]:[IS20_Inv2_M2]],BZ$2,0)/BZ$1,"")</f>
        <v>2.7965833596962986</v>
      </c>
      <c r="CA171" s="165">
        <f>IFERROR(VLOOKUP($B171,RD[[#All],[Date]:[IS20_Inv2_M2]],CA$2,0)/CA$1,"")</f>
        <v>2.5799343289443541</v>
      </c>
      <c r="CB171" s="165">
        <f>IFERROR(VLOOKUP($B171,RD[[#All],[Date]:[IS20_Inv2_M2]],CB$2,0)/CB$1,"")</f>
        <v>2.7042543967567694</v>
      </c>
      <c r="CC171" s="165">
        <f>IFERROR(VLOOKUP($B171,RD[[#All],[Date]:[IS20_Inv2_M2]],CC$2,0)/CC$1,"")</f>
        <v>2.7944743224717916</v>
      </c>
      <c r="CD171" s="165">
        <f>IFERROR(VLOOKUP($B171,RD[[#All],[Date]:[IS20_Inv2_M2]],CD$2,0)/CD$1,"")</f>
        <v>2.7861569925723275</v>
      </c>
      <c r="CE171" s="165">
        <f>IFERROR(VLOOKUP($B171,RD[[#All],[Date]:[IS20_Inv2_M2]],CE$2,0)/CE$1,"")</f>
        <v>2.6578420907690172</v>
      </c>
      <c r="CF171" s="165">
        <f>IFERROR(VLOOKUP($B171,RD[[#All],[Date]:[IS20_Inv2_M2]],CF$2,0)/CF$1,"")</f>
        <v>2.6368783340060435</v>
      </c>
      <c r="CG171" s="165">
        <f>IFERROR(VLOOKUP($B171,RD[[#All],[Date]:[IS20_Inv2_M2]],CG$2,0)/CG$1,"")</f>
        <v>2.6708211810897362</v>
      </c>
      <c r="CH171" s="165">
        <f>IFERROR(VLOOKUP($B171,RD[[#All],[Date]:[IS20_Inv2_M2]],CH$2,0)/CH$1,"")</f>
        <v>2.6821135462006422</v>
      </c>
      <c r="CI171" s="165">
        <f>IFERROR(VLOOKUP($B171,RD[[#All],[Date]:[IS20_Inv2_M2]],CI$2,0)/CI$1,"")</f>
        <v>2.958855164970132</v>
      </c>
      <c r="CJ171" s="165">
        <f>IFERROR(VLOOKUP($B171,RD[[#All],[Date]:[IS20_Inv2_M2]],CJ$2,0)/CJ$1,"")</f>
        <v>2.9394743187846637</v>
      </c>
      <c r="CK171" s="165">
        <f>IFERROR(VLOOKUP($B171,RD[[#All],[Date]:[IS20_Inv2_M2]],CK$2,0)/CK$1,"")</f>
        <v>2.8168383340797134</v>
      </c>
      <c r="CL171" s="165">
        <f>IFERROR(VLOOKUP($B171,RD[[#All],[Date]:[IS20_Inv2_M2]],CL$2,0)/CL$1,"")</f>
        <v>2.7978056426332292</v>
      </c>
      <c r="CM171" s="165">
        <f>IFERROR(VLOOKUP($B171,RD[[#All],[Date]:[IS20_Inv2_M2]],CM$2,0)/CM$1,"")</f>
        <v>2.9721201502283439</v>
      </c>
      <c r="CN171" s="165">
        <f>IFERROR(VLOOKUP($B171,RD[[#All],[Date]:[IS20_Inv2_M2]],CN$2,0)/CN$1,"")</f>
        <v>3.0300692124289164</v>
      </c>
      <c r="CO171" s="165">
        <f>IFERROR(VLOOKUP($B171,RD[[#All],[Date]:[IS20_Inv2_M2]],CO$2,0)/CO$1,"")</f>
        <v>2.9542744506363614</v>
      </c>
      <c r="CP171" s="165">
        <f>IFERROR(VLOOKUP($B171,RD[[#All],[Date]:[IS20_Inv2_M2]],CP$2,0)/CP$1,"")</f>
        <v>2.8118670320505186</v>
      </c>
      <c r="CQ171" s="165">
        <f>IFERROR(VLOOKUP($B171,RD[[#All],[Date]:[IS20_Inv2_M2]],CQ$2,0)/CQ$1,"")</f>
        <v>2.3560582094273963</v>
      </c>
      <c r="CR171" s="165">
        <f>IFERROR(VLOOKUP($B171,RD[[#All],[Date]:[IS20_Inv2_M2]],CR$2,0)/CR$1,"")</f>
        <v>2.9563429294527048</v>
      </c>
      <c r="CS171" s="165">
        <f>IFERROR(VLOOKUP($B171,RD[[#All],[Date]:[IS20_Inv2_M2]],CS$2,0)/CS$1,"")</f>
        <v>2.9357798165137616</v>
      </c>
      <c r="CT171" s="165">
        <f>IFERROR(VLOOKUP($B171,RD[[#All],[Date]:[IS20_Inv2_M2]],CT$2,0)/CT$1,"")</f>
        <v>2.8906991458399238</v>
      </c>
      <c r="CU171" s="165">
        <f>IFERROR(VLOOKUP($B171,RD[[#All],[Date]:[IS20_Inv2_M2]],CU$2,0)/CU$1,"")</f>
        <v>2.9592428556364019</v>
      </c>
      <c r="CV171" s="165">
        <f>IFERROR(VLOOKUP($B171,RD[[#All],[Date]:[IS20_Inv2_M2]],CV$2,0)/CV$1,"")</f>
        <v>2.943161446799536</v>
      </c>
      <c r="CW171" s="165">
        <f>IFERROR(VLOOKUP($B171,RD[[#All],[Date]:[IS20_Inv2_M2]],CW$2,0)/CW$1,"")</f>
        <v>2.881647861084748</v>
      </c>
      <c r="CX171" s="165">
        <f>IFERROR(VLOOKUP($B171,RD[[#All],[Date]:[IS20_Inv2_M2]],CX$2,0)/CX$1,"")</f>
        <v>2.8218918063903824</v>
      </c>
      <c r="CY171" s="165">
        <f>IFERROR(VLOOKUP($B171,RD[[#All],[Date]:[IS20_Inv2_M2]],CY$2,0)/CY$1,"")</f>
        <v>2.9550856187996333</v>
      </c>
      <c r="CZ171" s="165">
        <f>IFERROR(VLOOKUP($B171,RD[[#All],[Date]:[IS20_Inv2_M2]],CZ$2,0)/CZ$1,"")</f>
        <v>2.9730693895683427</v>
      </c>
      <c r="DA171" s="165">
        <f>IFERROR(AVERAGEIF(Inv_SY_B[[#This Row],[IS1_Inv1_M1]:[IS8_Inv4_M2]],"&gt;="&amp;0.1,Inv_SY_B[[#This Row],[IS1_Inv1_M1]:[IS8_Inv4_M2]]),"")</f>
        <v>2.764412563633142</v>
      </c>
      <c r="DB171" s="165">
        <f>IFERROR(AVERAGEIF(Inv_SY_B[[#This Row],[IS18_Inv1_M1]:[IS19_Inv2_M3]],"&gt;="&amp;0.1,Inv_SY_B[[#This Row],[IS18_Inv1_M1]:[IS19_Inv2_M3]]),"")</f>
        <v>2.888664994632641</v>
      </c>
      <c r="DC171" s="165">
        <f>IFERROR(AVERAGEIF(Inv_SY_B[[#This Row],[IS9_Inv1_M1]:[IS20_Inv2_M2]],"&gt;="&amp;0.1,Inv_SY_B[[#This Row],[IS9_Inv1_M1]:[IS20_Inv2_M2]]),"")</f>
        <v>2.7220210564385252</v>
      </c>
    </row>
    <row r="172" spans="2:107">
      <c r="B172" s="167">
        <f t="shared" si="68"/>
        <v>45864</v>
      </c>
      <c r="C172" s="165">
        <f>IFERROR(VLOOKUP($B172,RD[[#All],[Date]:[IS20_Inv2_M2]],C$2,0)/C$1,"")</f>
        <v>2.7332600478284341</v>
      </c>
      <c r="D172" s="165">
        <f>IFERROR(VLOOKUP($B172,RD[[#All],[Date]:[IS20_Inv2_M2]],D$2,0)/D$1,"")</f>
        <v>2.7080402938209516</v>
      </c>
      <c r="E172" s="165">
        <f>IFERROR(VLOOKUP($B172,RD[[#All],[Date]:[IS20_Inv2_M2]],E$2,0)/E$1,"")</f>
        <v>2.6789544393900111</v>
      </c>
      <c r="F172" s="165">
        <f>IFERROR(VLOOKUP($B172,RD[[#All],[Date]:[IS20_Inv2_M2]],F$2,0)/F$1,"")</f>
        <v>2.6557601880877746</v>
      </c>
      <c r="G172" s="165">
        <f>IFERROR(VLOOKUP($B172,RD[[#All],[Date]:[IS20_Inv2_M2]],G$2,0)/G$1,"")</f>
        <v>2.6769259998100128</v>
      </c>
      <c r="H172" s="165">
        <f>IFERROR(VLOOKUP($B172,RD[[#All],[Date]:[IS20_Inv2_M2]],H$2,0)/H$1,"")</f>
        <v>2.686279238003376</v>
      </c>
      <c r="I172" s="165">
        <f>IFERROR(VLOOKUP($B172,RD[[#All],[Date]:[IS20_Inv2_M2]],I$2,0)/I$1,"")</f>
        <v>2.7647952883062601</v>
      </c>
      <c r="J172" s="165">
        <f>IFERROR(VLOOKUP($B172,RD[[#All],[Date]:[IS20_Inv2_M2]],J$2,0)/J$1,"")</f>
        <v>2.6499477533960292</v>
      </c>
      <c r="K172" s="165">
        <f>IFERROR(VLOOKUP($B172,RD[[#All],[Date]:[IS20_Inv2_M2]],K$2,0)/K$1,"")</f>
        <v>2.7035822824188185</v>
      </c>
      <c r="L172" s="165">
        <f>IFERROR(VLOOKUP($B172,RD[[#All],[Date]:[IS20_Inv2_M2]],L$2,0)/L$1,"")</f>
        <v>2.7163484373515718</v>
      </c>
      <c r="M172" s="165">
        <f>IFERROR(VLOOKUP($B172,RD[[#All],[Date]:[IS20_Inv2_M2]],M$2,0)/M$1,"")</f>
        <v>2.7049628588735288</v>
      </c>
      <c r="N172" s="165">
        <f>IFERROR(VLOOKUP($B172,RD[[#All],[Date]:[IS20_Inv2_M2]],N$2,0)/N$1,"")</f>
        <v>2.7016766845934828</v>
      </c>
      <c r="O172" s="165">
        <f>IFERROR(VLOOKUP($B172,RD[[#All],[Date]:[IS20_Inv2_M2]],O$2,0)/O$1,"")</f>
        <v>2.6751819044606138</v>
      </c>
      <c r="P172" s="165">
        <f>IFERROR(VLOOKUP($B172,RD[[#All],[Date]:[IS20_Inv2_M2]],P$2,0)/P$1,"")</f>
        <v>2.5968274054322773</v>
      </c>
      <c r="Q172" s="165">
        <f>IFERROR(VLOOKUP($B172,RD[[#All],[Date]:[IS20_Inv2_M2]],Q$2,0)/Q$1,"")</f>
        <v>2.5334271639690353</v>
      </c>
      <c r="R172" s="165">
        <f>IFERROR(VLOOKUP($B172,RD[[#All],[Date]:[IS20_Inv2_M2]],R$2,0)/R$1,"")</f>
        <v>2.4866229211526223</v>
      </c>
      <c r="S172" s="165">
        <f>IFERROR(VLOOKUP($B172,RD[[#All],[Date]:[IS20_Inv2_M2]],S$2,0)/S$1,"")</f>
        <v>2.5395028222248124</v>
      </c>
      <c r="T172" s="165">
        <f>IFERROR(VLOOKUP($B172,RD[[#All],[Date]:[IS20_Inv2_M2]],T$2,0)/T$1,"")</f>
        <v>2.6178424549193293</v>
      </c>
      <c r="U172" s="165">
        <f>IFERROR(VLOOKUP($B172,RD[[#All],[Date]:[IS20_Inv2_M2]],U$2,0)/U$1,"")</f>
        <v>2.8502131634051913</v>
      </c>
      <c r="V172" s="165">
        <f>IFERROR(VLOOKUP($B172,RD[[#All],[Date]:[IS20_Inv2_M2]],V$2,0)/V$1,"")</f>
        <v>2.8840219685615156</v>
      </c>
      <c r="W172" s="165">
        <f>IFERROR(VLOOKUP($B172,RD[[#All],[Date]:[IS20_Inv2_M2]],W$2,0)/W$1,"")</f>
        <v>2.7472673677737136</v>
      </c>
      <c r="X172" s="165">
        <f>IFERROR(VLOOKUP($B172,RD[[#All],[Date]:[IS20_Inv2_M2]],X$2,0)/X$1,"")</f>
        <v>2.5970385095700488</v>
      </c>
      <c r="Y172" s="165">
        <f>IFERROR(VLOOKUP($B172,RD[[#All],[Date]:[IS20_Inv2_M2]],Y$2,0)/Y$1,"")</f>
        <v>2.695924764890282</v>
      </c>
      <c r="Z172" s="165">
        <f>IFERROR(VLOOKUP($B172,RD[[#All],[Date]:[IS20_Inv2_M2]],Z$2,0)/Z$1,"")</f>
        <v>2.7459879286950821</v>
      </c>
      <c r="AA172" s="165">
        <f>IFERROR(VLOOKUP($B172,RD[[#All],[Date]:[IS20_Inv2_M2]],AA$2,0)/AA$1,"")</f>
        <v>2.5460557392536609</v>
      </c>
      <c r="AB172" s="165">
        <f>IFERROR(VLOOKUP($B172,RD[[#All],[Date]:[IS20_Inv2_M2]],AB$2,0)/AB$1,"")</f>
        <v>2.6414441681980327</v>
      </c>
      <c r="AC172" s="165">
        <f>IFERROR(VLOOKUP($B172,RD[[#All],[Date]:[IS20_Inv2_M2]],AC$2,0)/AC$1,"")</f>
        <v>2.6413649524994613</v>
      </c>
      <c r="AD172" s="165">
        <f>IFERROR(VLOOKUP($B172,RD[[#All],[Date]:[IS20_Inv2_M2]],AD$2,0)/AD$1,"")</f>
        <v>2.5853361198188787</v>
      </c>
      <c r="AE172" s="165">
        <f>IFERROR(VLOOKUP($B172,RD[[#All],[Date]:[IS20_Inv2_M2]],AE$2,0)/AE$1,"")</f>
        <v>2.6271893244370306</v>
      </c>
      <c r="AF172" s="165">
        <f>IFERROR(VLOOKUP($B172,RD[[#All],[Date]:[IS20_Inv2_M2]],AF$2,0)/AF$1,"")</f>
        <v>2.690026764686682</v>
      </c>
      <c r="AG172" s="165">
        <f>IFERROR(VLOOKUP($B172,RD[[#All],[Date]:[IS20_Inv2_M2]],AG$2,0)/AG$1,"")</f>
        <v>2.639123328778501</v>
      </c>
      <c r="AH172" s="165">
        <f>IFERROR(VLOOKUP($B172,RD[[#All],[Date]:[IS20_Inv2_M2]],AH$2,0)/AH$1,"")</f>
        <v>2.5989420062695925</v>
      </c>
      <c r="AI172" s="165">
        <f>IFERROR(VLOOKUP($B172,RD[[#All],[Date]:[IS20_Inv2_M2]],AI$2,0)/AI$1,"")</f>
        <v>2.6223530164416866</v>
      </c>
      <c r="AJ172" s="165">
        <f>IFERROR(VLOOKUP($B172,RD[[#All],[Date]:[IS20_Inv2_M2]],AJ$2,0)/AJ$1,"")</f>
        <v>2.6242722794446935</v>
      </c>
      <c r="AK172" s="165">
        <f>IFERROR(VLOOKUP($B172,RD[[#All],[Date]:[IS20_Inv2_M2]],AK$2,0)/AK$1,"")</f>
        <v>2.6332288401253918</v>
      </c>
      <c r="AL172" s="165">
        <f>IFERROR(VLOOKUP($B172,RD[[#All],[Date]:[IS20_Inv2_M2]],AL$2,0)/AL$1,"")</f>
        <v>2.6127998309323375</v>
      </c>
      <c r="AM172" s="165">
        <f>IFERROR(VLOOKUP($B172,RD[[#All],[Date]:[IS20_Inv2_M2]],AM$2,0)/AM$1,"")</f>
        <v>2.6204199952809519</v>
      </c>
      <c r="AN172" s="165">
        <f>IFERROR(VLOOKUP($B172,RD[[#All],[Date]:[IS20_Inv2_M2]],AN$2,0)/AN$1,"")</f>
        <v>2.6077586206896552</v>
      </c>
      <c r="AO172" s="165">
        <f>IFERROR(VLOOKUP($B172,RD[[#All],[Date]:[IS20_Inv2_M2]],AO$2,0)/AO$1,"")</f>
        <v>2.5865403855132394</v>
      </c>
      <c r="AP172" s="165">
        <f>IFERROR(VLOOKUP($B172,RD[[#All],[Date]:[IS20_Inv2_M2]],AP$2,0)/AP$1,"")</f>
        <v>2.5857119287246331</v>
      </c>
      <c r="AQ172" s="165">
        <f>IFERROR(VLOOKUP($B172,RD[[#All],[Date]:[IS20_Inv2_M2]],AQ$2,0)/AQ$1,"")</f>
        <v>2.5557809330628802</v>
      </c>
      <c r="AR172" s="165">
        <f>IFERROR(VLOOKUP($B172,RD[[#All],[Date]:[IS20_Inv2_M2]],AR$2,0)/AR$1,"")</f>
        <v>2.5504960734253301</v>
      </c>
      <c r="AS172" s="165">
        <f>IFERROR(VLOOKUP($B172,RD[[#All],[Date]:[IS20_Inv2_M2]],AS$2,0)/AS$1,"")</f>
        <v>2.5340669183033717</v>
      </c>
      <c r="AT172" s="165">
        <f>IFERROR(VLOOKUP($B172,RD[[#All],[Date]:[IS20_Inv2_M2]],AT$2,0)/AT$1,"")</f>
        <v>2.5542319749216307</v>
      </c>
      <c r="AU172" s="165">
        <f>IFERROR(VLOOKUP($B172,RD[[#All],[Date]:[IS20_Inv2_M2]],AU$2,0)/AU$1,"")</f>
        <v>2.5681444991789819</v>
      </c>
      <c r="AV172" s="165">
        <f>IFERROR(VLOOKUP($B172,RD[[#All],[Date]:[IS20_Inv2_M2]],AV$2,0)/AV$1,"")</f>
        <v>2.4137931034482762</v>
      </c>
      <c r="AW172" s="165">
        <f>IFERROR(VLOOKUP($B172,RD[[#All],[Date]:[IS20_Inv2_M2]],AW$2,0)/AW$1,"")</f>
        <v>2.5091296900753002</v>
      </c>
      <c r="AX172" s="165">
        <f>IFERROR(VLOOKUP($B172,RD[[#All],[Date]:[IS20_Inv2_M2]],AX$2,0)/AX$1,"")</f>
        <v>2.5187128142793167</v>
      </c>
      <c r="AY172" s="165">
        <f>IFERROR(VLOOKUP($B172,RD[[#All],[Date]:[IS20_Inv2_M2]],AY$2,0)/AY$1,"")</f>
        <v>2.4540976265114196</v>
      </c>
      <c r="AZ172" s="165">
        <f>IFERROR(VLOOKUP($B172,RD[[#All],[Date]:[IS20_Inv2_M2]],AZ$2,0)/AZ$1,"")</f>
        <v>2.5165077035950105</v>
      </c>
      <c r="BA172" s="165">
        <f>IFERROR(VLOOKUP($B172,RD[[#All],[Date]:[IS20_Inv2_M2]],BA$2,0)/BA$1,"")</f>
        <v>2.4949099957987264</v>
      </c>
      <c r="BB172" s="165">
        <f>IFERROR(VLOOKUP($B172,RD[[#All],[Date]:[IS20_Inv2_M2]],BB$2,0)/BB$1,"")</f>
        <v>2.4939365179795425</v>
      </c>
      <c r="BC172" s="165">
        <f>IFERROR(VLOOKUP($B172,RD[[#All],[Date]:[IS20_Inv2_M2]],BC$2,0)/BC$1,"")</f>
        <v>2.5164423136025569</v>
      </c>
      <c r="BD172" s="165">
        <f>IFERROR(VLOOKUP($B172,RD[[#All],[Date]:[IS20_Inv2_M2]],BD$2,0)/BD$1,"")</f>
        <v>2.4932565429758693</v>
      </c>
      <c r="BE172" s="165">
        <f>IFERROR(VLOOKUP($B172,RD[[#All],[Date]:[IS20_Inv2_M2]],BE$2,0)/BE$1,"")</f>
        <v>2.5433646812957154</v>
      </c>
      <c r="BF172" s="165">
        <f>IFERROR(VLOOKUP($B172,RD[[#All],[Date]:[IS20_Inv2_M2]],BF$2,0)/BF$1,"")</f>
        <v>2.531261841606669</v>
      </c>
      <c r="BG172" s="165">
        <f>IFERROR(VLOOKUP($B172,RD[[#All],[Date]:[IS20_Inv2_M2]],BG$2,0)/BG$1,"")</f>
        <v>2.5457157784743991</v>
      </c>
      <c r="BH172" s="165">
        <f>IFERROR(VLOOKUP($B172,RD[[#All],[Date]:[IS20_Inv2_M2]],BH$2,0)/BH$1,"")</f>
        <v>2.5345161075168412</v>
      </c>
      <c r="BI172" s="165">
        <f>IFERROR(VLOOKUP($B172,RD[[#All],[Date]:[IS20_Inv2_M2]],BI$2,0)/BI$1,"")</f>
        <v>2.5122625852848977</v>
      </c>
      <c r="BJ172" s="165">
        <f>IFERROR(VLOOKUP($B172,RD[[#All],[Date]:[IS20_Inv2_M2]],BJ$2,0)/BJ$1,"")</f>
        <v>2.5327805305558364</v>
      </c>
      <c r="BK172" s="165">
        <f>IFERROR(VLOOKUP($B172,RD[[#All],[Date]:[IS20_Inv2_M2]],BK$2,0)/BK$1,"")</f>
        <v>2.4404722203695055</v>
      </c>
      <c r="BL172" s="165">
        <f>IFERROR(VLOOKUP($B172,RD[[#All],[Date]:[IS20_Inv2_M2]],BL$2,0)/BL$1,"")</f>
        <v>2.4785334605424563</v>
      </c>
      <c r="BM172" s="165">
        <f>IFERROR(VLOOKUP($B172,RD[[#All],[Date]:[IS20_Inv2_M2]],BM$2,0)/BM$1,"")</f>
        <v>2.480118792278502</v>
      </c>
      <c r="BN172" s="165">
        <f>IFERROR(VLOOKUP($B172,RD[[#All],[Date]:[IS20_Inv2_M2]],BN$2,0)/BN$1,"")</f>
        <v>2.51828631138976</v>
      </c>
      <c r="BO172" s="165">
        <f>IFERROR(VLOOKUP($B172,RD[[#All],[Date]:[IS20_Inv2_M2]],BO$2,0)/BO$1,"")</f>
        <v>2.5773941338636051</v>
      </c>
      <c r="BP172" s="165">
        <f>IFERROR(VLOOKUP($B172,RD[[#All],[Date]:[IS20_Inv2_M2]],BP$2,0)/BP$1,"")</f>
        <v>2.5984297259210258</v>
      </c>
      <c r="BQ172" s="165">
        <f>IFERROR(VLOOKUP($B172,RD[[#All],[Date]:[IS20_Inv2_M2]],BQ$2,0)/BQ$1,"")</f>
        <v>2.5913447883304048</v>
      </c>
      <c r="BR172" s="165">
        <f>IFERROR(VLOOKUP($B172,RD[[#All],[Date]:[IS20_Inv2_M2]],BR$2,0)/BR$1,"")</f>
        <v>2.6056196255500272</v>
      </c>
      <c r="BS172" s="165">
        <f>IFERROR(VLOOKUP($B172,RD[[#All],[Date]:[IS20_Inv2_M2]],BS$2,0)/BS$1,"")</f>
        <v>2.5463002093742682</v>
      </c>
      <c r="BT172" s="165">
        <f>IFERROR(VLOOKUP($B172,RD[[#All],[Date]:[IS20_Inv2_M2]],BT$2,0)/BT$1,"")</f>
        <v>2.6022973960662816</v>
      </c>
      <c r="BU172" s="165">
        <f>IFERROR(VLOOKUP($B172,RD[[#All],[Date]:[IS20_Inv2_M2]],BU$2,0)/BU$1,"")</f>
        <v>2.5722667674149196</v>
      </c>
      <c r="BV172" s="165">
        <f>IFERROR(VLOOKUP($B172,RD[[#All],[Date]:[IS20_Inv2_M2]],BV$2,0)/BV$1,"")</f>
        <v>2.5373578726017456</v>
      </c>
      <c r="BW172" s="165">
        <f>IFERROR(VLOOKUP($B172,RD[[#All],[Date]:[IS20_Inv2_M2]],BW$2,0)/BW$1,"")</f>
        <v>2.7002067495582205</v>
      </c>
      <c r="BX172" s="165">
        <f>IFERROR(VLOOKUP($B172,RD[[#All],[Date]:[IS20_Inv2_M2]],BX$2,0)/BX$1,"")</f>
        <v>2.7385037192060286</v>
      </c>
      <c r="BY172" s="165">
        <f>IFERROR(VLOOKUP($B172,RD[[#All],[Date]:[IS20_Inv2_M2]],BY$2,0)/BY$1,"")</f>
        <v>2.930634692735294</v>
      </c>
      <c r="BZ172" s="165">
        <f>IFERROR(VLOOKUP($B172,RD[[#All],[Date]:[IS20_Inv2_M2]],BZ$2,0)/BZ$1,"")</f>
        <v>2.6093008541600757</v>
      </c>
      <c r="CA172" s="165">
        <f>IFERROR(VLOOKUP($B172,RD[[#All],[Date]:[IS20_Inv2_M2]],CA$2,0)/CA$1,"")</f>
        <v>2.4501194515048708</v>
      </c>
      <c r="CB172" s="165">
        <f>IFERROR(VLOOKUP($B172,RD[[#All],[Date]:[IS20_Inv2_M2]],CB$2,0)/CB$1,"")</f>
        <v>2.5601368530821236</v>
      </c>
      <c r="CC172" s="165">
        <f>IFERROR(VLOOKUP($B172,RD[[#All],[Date]:[IS20_Inv2_M2]],CC$2,0)/CC$1,"")</f>
        <v>2.5574368778913295</v>
      </c>
      <c r="CD172" s="165">
        <f>IFERROR(VLOOKUP($B172,RD[[#All],[Date]:[IS20_Inv2_M2]],CD$2,0)/CD$1,"")</f>
        <v>2.6373361968711988</v>
      </c>
      <c r="CE172" s="165">
        <f>IFERROR(VLOOKUP($B172,RD[[#All],[Date]:[IS20_Inv2_M2]],CE$2,0)/CE$1,"")</f>
        <v>2.5094508385698906</v>
      </c>
      <c r="CF172" s="165">
        <f>IFERROR(VLOOKUP($B172,RD[[#All],[Date]:[IS20_Inv2_M2]],CF$2,0)/CF$1,"")</f>
        <v>2.4955001145425388</v>
      </c>
      <c r="CG172" s="165">
        <f>IFERROR(VLOOKUP($B172,RD[[#All],[Date]:[IS20_Inv2_M2]],CG$2,0)/CG$1,"")</f>
        <v>2.529977941781905</v>
      </c>
      <c r="CH172" s="165">
        <f>IFERROR(VLOOKUP($B172,RD[[#All],[Date]:[IS20_Inv2_M2]],CH$2,0)/CH$1,"")</f>
        <v>2.54538975371536</v>
      </c>
      <c r="CI172" s="165">
        <f>IFERROR(VLOOKUP($B172,RD[[#All],[Date]:[IS20_Inv2_M2]],CI$2,0)/CI$1,"")</f>
        <v>2.7748904053870835</v>
      </c>
      <c r="CJ172" s="165">
        <f>IFERROR(VLOOKUP($B172,RD[[#All],[Date]:[IS20_Inv2_M2]],CJ$2,0)/CJ$1,"")</f>
        <v>2.7803231251507112</v>
      </c>
      <c r="CK172" s="165">
        <f>IFERROR(VLOOKUP($B172,RD[[#All],[Date]:[IS20_Inv2_M2]],CK$2,0)/CK$1,"")</f>
        <v>2.6496492013733395</v>
      </c>
      <c r="CL172" s="165">
        <f>IFERROR(VLOOKUP($B172,RD[[#All],[Date]:[IS20_Inv2_M2]],CL$2,0)/CL$1,"")</f>
        <v>2.6209835423197494</v>
      </c>
      <c r="CM172" s="165">
        <f>IFERROR(VLOOKUP($B172,RD[[#All],[Date]:[IS20_Inv2_M2]],CM$2,0)/CM$1,"")</f>
        <v>2.6298071853275902</v>
      </c>
      <c r="CN172" s="165">
        <f>IFERROR(VLOOKUP($B172,RD[[#All],[Date]:[IS20_Inv2_M2]],CN$2,0)/CN$1,"")</f>
        <v>2.6782200754623808</v>
      </c>
      <c r="CO172" s="165">
        <f>IFERROR(VLOOKUP($B172,RD[[#All],[Date]:[IS20_Inv2_M2]],CO$2,0)/CO$1,"")</f>
        <v>2.6030386359396167</v>
      </c>
      <c r="CP172" s="165">
        <f>IFERROR(VLOOKUP($B172,RD[[#All],[Date]:[IS20_Inv2_M2]],CP$2,0)/CP$1,"")</f>
        <v>2.5333097778526441</v>
      </c>
      <c r="CQ172" s="165">
        <f>IFERROR(VLOOKUP($B172,RD[[#All],[Date]:[IS20_Inv2_M2]],CQ$2,0)/CQ$1,"")</f>
        <v>2.0428661815881051</v>
      </c>
      <c r="CR172" s="165">
        <f>IFERROR(VLOOKUP($B172,RD[[#All],[Date]:[IS20_Inv2_M2]],CR$2,0)/CR$1,"")</f>
        <v>2.603606453653907</v>
      </c>
      <c r="CS172" s="165">
        <f>IFERROR(VLOOKUP($B172,RD[[#All],[Date]:[IS20_Inv2_M2]],CS$2,0)/CS$1,"")</f>
        <v>2.5956975640620059</v>
      </c>
      <c r="CT172" s="165">
        <f>IFERROR(VLOOKUP($B172,RD[[#All],[Date]:[IS20_Inv2_M2]],CT$2,0)/CT$1,"")</f>
        <v>2.5593166719392597</v>
      </c>
      <c r="CU172" s="165">
        <f>IFERROR(VLOOKUP($B172,RD[[#All],[Date]:[IS20_Inv2_M2]],CU$2,0)/CU$1,"")</f>
        <v>2.6053200463988189</v>
      </c>
      <c r="CV172" s="165">
        <f>IFERROR(VLOOKUP($B172,RD[[#All],[Date]:[IS20_Inv2_M2]],CV$2,0)/CV$1,"")</f>
        <v>2.6109880839396817</v>
      </c>
      <c r="CW172" s="165">
        <f>IFERROR(VLOOKUP($B172,RD[[#All],[Date]:[IS20_Inv2_M2]],CW$2,0)/CW$1,"")</f>
        <v>2.6152061583886956</v>
      </c>
      <c r="CX172" s="165">
        <f>IFERROR(VLOOKUP($B172,RD[[#All],[Date]:[IS20_Inv2_M2]],CX$2,0)/CX$1,"")</f>
        <v>2.4952546662448589</v>
      </c>
      <c r="CY172" s="165">
        <f>IFERROR(VLOOKUP($B172,RD[[#All],[Date]:[IS20_Inv2_M2]],CY$2,0)/CY$1,"")</f>
        <v>2.7133575061445989</v>
      </c>
      <c r="CZ172" s="165">
        <f>IFERROR(VLOOKUP($B172,RD[[#All],[Date]:[IS20_Inv2_M2]],CZ$2,0)/CZ$1,"")</f>
        <v>2.656713805892291</v>
      </c>
      <c r="DA172" s="165">
        <f>IFERROR(AVERAGEIF(Inv_SY_B[[#This Row],[IS1_Inv1_M1]:[IS8_Inv4_M2]],"&gt;="&amp;0.1,Inv_SY_B[[#This Row],[IS1_Inv1_M1]:[IS8_Inv4_M2]]),"")</f>
        <v>2.6662460715898937</v>
      </c>
      <c r="DB172" s="165">
        <f>IFERROR(AVERAGEIF(Inv_SY_B[[#This Row],[IS18_Inv1_M1]:[IS19_Inv2_M3]],"&gt;="&amp;0.1,Inv_SY_B[[#This Row],[IS18_Inv1_M1]:[IS19_Inv2_M3]]),"")</f>
        <v>2.5673359152024604</v>
      </c>
      <c r="DC172" s="165">
        <f>IFERROR(AVERAGEIF(Inv_SY_B[[#This Row],[IS9_Inv1_M1]:[IS20_Inv2_M2]],"&gt;="&amp;0.1,Inv_SY_B[[#This Row],[IS9_Inv1_M1]:[IS20_Inv2_M2]]),"")</f>
        <v>2.5697277634035247</v>
      </c>
    </row>
    <row r="173" spans="2:107">
      <c r="B173" s="167">
        <f t="shared" si="68"/>
        <v>45865</v>
      </c>
      <c r="C173" s="165">
        <f>IFERROR(VLOOKUP($B173,RD[[#All],[Date]:[IS20_Inv2_M2]],C$2,0)/C$1,"")</f>
        <v>3.7216500809997677</v>
      </c>
      <c r="D173" s="165">
        <f>IFERROR(VLOOKUP($B173,RD[[#All],[Date]:[IS20_Inv2_M2]],D$2,0)/D$1,"")</f>
        <v>3.2990921103107289</v>
      </c>
      <c r="E173" s="165">
        <f>IFERROR(VLOOKUP($B173,RD[[#All],[Date]:[IS20_Inv2_M2]],E$2,0)/E$1,"")</f>
        <v>3.645320197044335</v>
      </c>
      <c r="F173" s="165">
        <f>IFERROR(VLOOKUP($B173,RD[[#All],[Date]:[IS20_Inv2_M2]],F$2,0)/F$1,"")</f>
        <v>3.6295062695924765</v>
      </c>
      <c r="G173" s="165">
        <f>IFERROR(VLOOKUP($B173,RD[[#All],[Date]:[IS20_Inv2_M2]],G$2,0)/G$1,"")</f>
        <v>3.6268642538235021</v>
      </c>
      <c r="H173" s="165">
        <f>IFERROR(VLOOKUP($B173,RD[[#All],[Date]:[IS20_Inv2_M2]],H$2,0)/H$1,"")</f>
        <v>3.3402459609356163</v>
      </c>
      <c r="I173" s="165">
        <f>IFERROR(VLOOKUP($B173,RD[[#All],[Date]:[IS20_Inv2_M2]],I$2,0)/I$1,"")</f>
        <v>3.7099838510496816</v>
      </c>
      <c r="J173" s="165">
        <f>IFERROR(VLOOKUP($B173,RD[[#All],[Date]:[IS20_Inv2_M2]],J$2,0)/J$1,"")</f>
        <v>3.5950307674445607</v>
      </c>
      <c r="K173" s="165">
        <f>IFERROR(VLOOKUP($B173,RD[[#All],[Date]:[IS20_Inv2_M2]],K$2,0)/K$1,"")</f>
        <v>3.5238938476632611</v>
      </c>
      <c r="L173" s="165">
        <f>IFERROR(VLOOKUP($B173,RD[[#All],[Date]:[IS20_Inv2_M2]],L$2,0)/L$1,"")</f>
        <v>3.6601120927139736</v>
      </c>
      <c r="M173" s="165">
        <f>IFERROR(VLOOKUP($B173,RD[[#All],[Date]:[IS20_Inv2_M2]],M$2,0)/M$1,"")</f>
        <v>3.3671024526141027</v>
      </c>
      <c r="N173" s="165">
        <f>IFERROR(VLOOKUP($B173,RD[[#All],[Date]:[IS20_Inv2_M2]],N$2,0)/N$1,"")</f>
        <v>3.3494755797824447</v>
      </c>
      <c r="O173" s="165">
        <f>IFERROR(VLOOKUP($B173,RD[[#All],[Date]:[IS20_Inv2_M2]],O$2,0)/O$1,"")</f>
        <v>3.3345855741853843</v>
      </c>
      <c r="P173" s="165">
        <f>IFERROR(VLOOKUP($B173,RD[[#All],[Date]:[IS20_Inv2_M2]],P$2,0)/P$1,"")</f>
        <v>3.2358656844579023</v>
      </c>
      <c r="Q173" s="165">
        <f>IFERROR(VLOOKUP($B173,RD[[#All],[Date]:[IS20_Inv2_M2]],Q$2,0)/Q$1,"")</f>
        <v>3.4908870223192086</v>
      </c>
      <c r="R173" s="165">
        <f>IFERROR(VLOOKUP($B173,RD[[#All],[Date]:[IS20_Inv2_M2]],R$2,0)/R$1,"")</f>
        <v>3.5418218679946794</v>
      </c>
      <c r="S173" s="165">
        <f>IFERROR(VLOOKUP($B173,RD[[#All],[Date]:[IS20_Inv2_M2]],S$2,0)/S$1,"")</f>
        <v>3.4905676085182904</v>
      </c>
      <c r="T173" s="165">
        <f>IFERROR(VLOOKUP($B173,RD[[#All],[Date]:[IS20_Inv2_M2]],T$2,0)/T$1,"")</f>
        <v>3.6050156739811916</v>
      </c>
      <c r="U173" s="165">
        <f>IFERROR(VLOOKUP($B173,RD[[#All],[Date]:[IS20_Inv2_M2]],U$2,0)/U$1,"")</f>
        <v>3.8379455968826419</v>
      </c>
      <c r="V173" s="165">
        <f>IFERROR(VLOOKUP($B173,RD[[#All],[Date]:[IS20_Inv2_M2]],V$2,0)/V$1,"")</f>
        <v>3.4570923291550195</v>
      </c>
      <c r="W173" s="165">
        <f>IFERROR(VLOOKUP($B173,RD[[#All],[Date]:[IS20_Inv2_M2]],W$2,0)/W$1,"")</f>
        <v>3.3953528251736254</v>
      </c>
      <c r="X173" s="165">
        <f>IFERROR(VLOOKUP($B173,RD[[#All],[Date]:[IS20_Inv2_M2]],X$2,0)/X$1,"")</f>
        <v>3.1857685348013356</v>
      </c>
      <c r="Y173" s="165">
        <f>IFERROR(VLOOKUP($B173,RD[[#All],[Date]:[IS20_Inv2_M2]],Y$2,0)/Y$1,"")</f>
        <v>3.6558373705709126</v>
      </c>
      <c r="Z173" s="165">
        <f>IFERROR(VLOOKUP($B173,RD[[#All],[Date]:[IS20_Inv2_M2]],Z$2,0)/Z$1,"")</f>
        <v>3.7149674823375283</v>
      </c>
      <c r="AA173" s="165">
        <f>IFERROR(VLOOKUP($B173,RD[[#All],[Date]:[IS20_Inv2_M2]],AA$2,0)/AA$1,"")</f>
        <v>3.3705500923261908</v>
      </c>
      <c r="AB173" s="165">
        <f>IFERROR(VLOOKUP($B173,RD[[#All],[Date]:[IS20_Inv2_M2]],AB$2,0)/AB$1,"")</f>
        <v>3.3557453248297482</v>
      </c>
      <c r="AC173" s="165">
        <f>IFERROR(VLOOKUP($B173,RD[[#All],[Date]:[IS20_Inv2_M2]],AC$2,0)/AC$1,"")</f>
        <v>3.3999377826700803</v>
      </c>
      <c r="AD173" s="165">
        <f>IFERROR(VLOOKUP($B173,RD[[#All],[Date]:[IS20_Inv2_M2]],AD$2,0)/AD$1,"")</f>
        <v>3.4308603274120522</v>
      </c>
      <c r="AE173" s="165">
        <f>IFERROR(VLOOKUP($B173,RD[[#All],[Date]:[IS20_Inv2_M2]],AE$2,0)/AE$1,"")</f>
        <v>3.371583599359619</v>
      </c>
      <c r="AF173" s="165">
        <f>IFERROR(VLOOKUP($B173,RD[[#All],[Date]:[IS20_Inv2_M2]],AF$2,0)/AF$1,"")</f>
        <v>3.5828525230613173</v>
      </c>
      <c r="AG173" s="165">
        <f>IFERROR(VLOOKUP($B173,RD[[#All],[Date]:[IS20_Inv2_M2]],AG$2,0)/AG$1,"")</f>
        <v>3.5334780162366366</v>
      </c>
      <c r="AH173" s="165">
        <f>IFERROR(VLOOKUP($B173,RD[[#All],[Date]:[IS20_Inv2_M2]],AH$2,0)/AH$1,"")</f>
        <v>3.4012539184952977</v>
      </c>
      <c r="AI173" s="165">
        <f>IFERROR(VLOOKUP($B173,RD[[#All],[Date]:[IS20_Inv2_M2]],AI$2,0)/AI$1,"")</f>
        <v>3.711854647815239</v>
      </c>
      <c r="AJ173" s="165">
        <f>IFERROR(VLOOKUP($B173,RD[[#All],[Date]:[IS20_Inv2_M2]],AJ$2,0)/AJ$1,"")</f>
        <v>3.6203697780052462</v>
      </c>
      <c r="AK173" s="165">
        <f>IFERROR(VLOOKUP($B173,RD[[#All],[Date]:[IS20_Inv2_M2]],AK$2,0)/AK$1,"")</f>
        <v>3.6305984938565197</v>
      </c>
      <c r="AL173" s="165">
        <f>IFERROR(VLOOKUP($B173,RD[[#All],[Date]:[IS20_Inv2_M2]],AL$2,0)/AL$1,"")</f>
        <v>3.6617237857067377</v>
      </c>
      <c r="AM173" s="165">
        <f>IFERROR(VLOOKUP($B173,RD[[#All],[Date]:[IS20_Inv2_M2]],AM$2,0)/AM$1,"")</f>
        <v>3.6161391445039945</v>
      </c>
      <c r="AN173" s="165">
        <f>IFERROR(VLOOKUP($B173,RD[[#All],[Date]:[IS20_Inv2_M2]],AN$2,0)/AN$1,"")</f>
        <v>3.6637931034482758</v>
      </c>
      <c r="AO173" s="165">
        <f>IFERROR(VLOOKUP($B173,RD[[#All],[Date]:[IS20_Inv2_M2]],AO$2,0)/AO$1,"")</f>
        <v>3.6336957246715134</v>
      </c>
      <c r="AP173" s="165">
        <f>IFERROR(VLOOKUP($B173,RD[[#All],[Date]:[IS20_Inv2_M2]],AP$2,0)/AP$1,"")</f>
        <v>3.670681405708629</v>
      </c>
      <c r="AQ173" s="165">
        <f>IFERROR(VLOOKUP($B173,RD[[#All],[Date]:[IS20_Inv2_M2]],AQ$2,0)/AQ$1,"")</f>
        <v>3.633904972647366</v>
      </c>
      <c r="AR173" s="165">
        <f>IFERROR(VLOOKUP($B173,RD[[#All],[Date]:[IS20_Inv2_M2]],AR$2,0)/AR$1,"")</f>
        <v>3.6538150793394304</v>
      </c>
      <c r="AS173" s="165">
        <f>IFERROR(VLOOKUP($B173,RD[[#All],[Date]:[IS20_Inv2_M2]],AS$2,0)/AS$1,"")</f>
        <v>3.6517177403876913</v>
      </c>
      <c r="AT173" s="165">
        <f>IFERROR(VLOOKUP($B173,RD[[#All],[Date]:[IS20_Inv2_M2]],AT$2,0)/AT$1,"")</f>
        <v>3.6507836990595615</v>
      </c>
      <c r="AU173" s="165">
        <f>IFERROR(VLOOKUP($B173,RD[[#All],[Date]:[IS20_Inv2_M2]],AU$2,0)/AU$1,"")</f>
        <v>3.6483057172712345</v>
      </c>
      <c r="AV173" s="165">
        <f>IFERROR(VLOOKUP($B173,RD[[#All],[Date]:[IS20_Inv2_M2]],AV$2,0)/AV$1,"")</f>
        <v>3.5238797713442747</v>
      </c>
      <c r="AW173" s="165">
        <f>IFERROR(VLOOKUP($B173,RD[[#All],[Date]:[IS20_Inv2_M2]],AW$2,0)/AW$1,"")</f>
        <v>3.6305464887050385</v>
      </c>
      <c r="AX173" s="165">
        <f>IFERROR(VLOOKUP($B173,RD[[#All],[Date]:[IS20_Inv2_M2]],AX$2,0)/AX$1,"")</f>
        <v>3.6286865843516085</v>
      </c>
      <c r="AY173" s="165">
        <f>IFERROR(VLOOKUP($B173,RD[[#All],[Date]:[IS20_Inv2_M2]],AY$2,0)/AY$1,"")</f>
        <v>3.498570395122119</v>
      </c>
      <c r="AZ173" s="165">
        <f>IFERROR(VLOOKUP($B173,RD[[#All],[Date]:[IS20_Inv2_M2]],AZ$2,0)/AZ$1,"")</f>
        <v>3.6690455545921425</v>
      </c>
      <c r="BA173" s="165">
        <f>IFERROR(VLOOKUP($B173,RD[[#All],[Date]:[IS20_Inv2_M2]],BA$2,0)/BA$1,"")</f>
        <v>3.6512296803800535</v>
      </c>
      <c r="BB173" s="165">
        <f>IFERROR(VLOOKUP($B173,RD[[#All],[Date]:[IS20_Inv2_M2]],BB$2,0)/BB$1,"")</f>
        <v>3.5576821680902668</v>
      </c>
      <c r="BC173" s="165">
        <f>IFERROR(VLOOKUP($B173,RD[[#All],[Date]:[IS20_Inv2_M2]],BC$2,0)/BC$1,"")</f>
        <v>3.5939516872579751</v>
      </c>
      <c r="BD173" s="165">
        <f>IFERROR(VLOOKUP($B173,RD[[#All],[Date]:[IS20_Inv2_M2]],BD$2,0)/BD$1,"")</f>
        <v>3.6013705620762555</v>
      </c>
      <c r="BE173" s="165">
        <f>IFERROR(VLOOKUP($B173,RD[[#All],[Date]:[IS20_Inv2_M2]],BE$2,0)/BE$1,"")</f>
        <v>3.7415534656913962</v>
      </c>
      <c r="BF173" s="165">
        <f>IFERROR(VLOOKUP($B173,RD[[#All],[Date]:[IS20_Inv2_M2]],BF$2,0)/BF$1,"")</f>
        <v>3.6721898790864307</v>
      </c>
      <c r="BG173" s="165">
        <f>IFERROR(VLOOKUP($B173,RD[[#All],[Date]:[IS20_Inv2_M2]],BG$2,0)/BG$1,"")</f>
        <v>3.7415099268547545</v>
      </c>
      <c r="BH173" s="165">
        <f>IFERROR(VLOOKUP($B173,RD[[#All],[Date]:[IS20_Inv2_M2]],BH$2,0)/BH$1,"")</f>
        <v>3.679717201360635</v>
      </c>
      <c r="BI173" s="165">
        <f>IFERROR(VLOOKUP($B173,RD[[#All],[Date]:[IS20_Inv2_M2]],BI$2,0)/BI$1,"")</f>
        <v>3.7115987460815045</v>
      </c>
      <c r="BJ173" s="165">
        <f>IFERROR(VLOOKUP($B173,RD[[#All],[Date]:[IS20_Inv2_M2]],BJ$2,0)/BJ$1,"")</f>
        <v>3.7637779350793812</v>
      </c>
      <c r="BK173" s="165">
        <f>IFERROR(VLOOKUP($B173,RD[[#All],[Date]:[IS20_Inv2_M2]],BK$2,0)/BK$1,"")</f>
        <v>3.6963916494364031</v>
      </c>
      <c r="BL173" s="165">
        <f>IFERROR(VLOOKUP($B173,RD[[#All],[Date]:[IS20_Inv2_M2]],BL$2,0)/BL$1,"")</f>
        <v>3.7406296851574217</v>
      </c>
      <c r="BM173" s="165">
        <f>IFERROR(VLOOKUP($B173,RD[[#All],[Date]:[IS20_Inv2_M2]],BM$2,0)/BM$1,"")</f>
        <v>3.7333773304735192</v>
      </c>
      <c r="BN173" s="165">
        <f>IFERROR(VLOOKUP($B173,RD[[#All],[Date]:[IS20_Inv2_M2]],BN$2,0)/BN$1,"")</f>
        <v>3.7783514659782411</v>
      </c>
      <c r="BO173" s="165">
        <f>IFERROR(VLOOKUP($B173,RD[[#All],[Date]:[IS20_Inv2_M2]],BO$2,0)/BO$1,"")</f>
        <v>3.764631445745017</v>
      </c>
      <c r="BP173" s="165">
        <f>IFERROR(VLOOKUP($B173,RD[[#All],[Date]:[IS20_Inv2_M2]],BP$2,0)/BP$1,"")</f>
        <v>3.7660694256708172</v>
      </c>
      <c r="BQ173" s="165">
        <f>IFERROR(VLOOKUP($B173,RD[[#All],[Date]:[IS20_Inv2_M2]],BQ$2,0)/BQ$1,"")</f>
        <v>3.7468508764435171</v>
      </c>
      <c r="BR173" s="165">
        <f>IFERROR(VLOOKUP($B173,RD[[#All],[Date]:[IS20_Inv2_M2]],BR$2,0)/BR$1,"")</f>
        <v>3.7267646410322777</v>
      </c>
      <c r="BS173" s="165">
        <f>IFERROR(VLOOKUP($B173,RD[[#All],[Date]:[IS20_Inv2_M2]],BS$2,0)/BS$1,"")</f>
        <v>3.6035557401633942</v>
      </c>
      <c r="BT173" s="165">
        <f>IFERROR(VLOOKUP($B173,RD[[#All],[Date]:[IS20_Inv2_M2]],BT$2,0)/BT$1,"")</f>
        <v>3.6833607871799621</v>
      </c>
      <c r="BU173" s="165">
        <f>IFERROR(VLOOKUP($B173,RD[[#All],[Date]:[IS20_Inv2_M2]],BU$2,0)/BU$1,"")</f>
        <v>3.6387719941098688</v>
      </c>
      <c r="BV173" s="165">
        <f>IFERROR(VLOOKUP($B173,RD[[#All],[Date]:[IS20_Inv2_M2]],BV$2,0)/BV$1,"")</f>
        <v>3.2882371550328453</v>
      </c>
      <c r="BW173" s="165">
        <f>IFERROR(VLOOKUP($B173,RD[[#All],[Date]:[IS20_Inv2_M2]],BW$2,0)/BW$1,"")</f>
        <v>3.7457779311623027</v>
      </c>
      <c r="BX173" s="165">
        <f>IFERROR(VLOOKUP($B173,RD[[#All],[Date]:[IS20_Inv2_M2]],BX$2,0)/BX$1,"")</f>
        <v>3.89604068819507</v>
      </c>
      <c r="BY173" s="165">
        <f>IFERROR(VLOOKUP($B173,RD[[#All],[Date]:[IS20_Inv2_M2]],BY$2,0)/BY$1,"")</f>
        <v>4.0848111079050655</v>
      </c>
      <c r="BZ173" s="165">
        <f>IFERROR(VLOOKUP($B173,RD[[#All],[Date]:[IS20_Inv2_M2]],BZ$2,0)/BZ$1,"")</f>
        <v>4.0198249499103662</v>
      </c>
      <c r="CA173" s="165">
        <f>IFERROR(VLOOKUP($B173,RD[[#All],[Date]:[IS20_Inv2_M2]],CA$2,0)/CA$1,"")</f>
        <v>3.5257284360034475</v>
      </c>
      <c r="CB173" s="165">
        <f>IFERROR(VLOOKUP($B173,RD[[#All],[Date]:[IS20_Inv2_M2]],CB$2,0)/CB$1,"")</f>
        <v>3.688471768193375</v>
      </c>
      <c r="CC173" s="165">
        <f>IFERROR(VLOOKUP($B173,RD[[#All],[Date]:[IS20_Inv2_M2]],CC$2,0)/CC$1,"")</f>
        <v>3.7990179222315446</v>
      </c>
      <c r="CD173" s="165">
        <f>IFERROR(VLOOKUP($B173,RD[[#All],[Date]:[IS20_Inv2_M2]],CD$2,0)/CD$1,"")</f>
        <v>3.8328038461709837</v>
      </c>
      <c r="CE173" s="165">
        <f>IFERROR(VLOOKUP($B173,RD[[#All],[Date]:[IS20_Inv2_M2]],CE$2,0)/CE$1,"")</f>
        <v>3.8358683505584019</v>
      </c>
      <c r="CF173" s="165">
        <f>IFERROR(VLOOKUP($B173,RD[[#All],[Date]:[IS20_Inv2_M2]],CF$2,0)/CF$1,"")</f>
        <v>3.801503234463123</v>
      </c>
      <c r="CG173" s="165">
        <f>IFERROR(VLOOKUP($B173,RD[[#All],[Date]:[IS20_Inv2_M2]],CG$2,0)/CG$1,"")</f>
        <v>3.8274691986669724</v>
      </c>
      <c r="CH173" s="165">
        <f>IFERROR(VLOOKUP($B173,RD[[#All],[Date]:[IS20_Inv2_M2]],CH$2,0)/CH$1,"")</f>
        <v>3.5206376564960169</v>
      </c>
      <c r="CI173" s="165">
        <f>IFERROR(VLOOKUP($B173,RD[[#All],[Date]:[IS20_Inv2_M2]],CI$2,0)/CI$1,"")</f>
        <v>3.362939607984921</v>
      </c>
      <c r="CJ173" s="165">
        <f>IFERROR(VLOOKUP($B173,RD[[#All],[Date]:[IS20_Inv2_M2]],CJ$2,0)/CJ$1,"")</f>
        <v>4.083674945743911</v>
      </c>
      <c r="CK173" s="165">
        <f>IFERROR(VLOOKUP($B173,RD[[#All],[Date]:[IS20_Inv2_M2]],CK$2,0)/CK$1,"")</f>
        <v>3.9438722197342888</v>
      </c>
      <c r="CL173" s="165">
        <f>IFERROR(VLOOKUP($B173,RD[[#All],[Date]:[IS20_Inv2_M2]],CL$2,0)/CL$1,"")</f>
        <v>3.9229036050156743</v>
      </c>
      <c r="CM173" s="165">
        <f>IFERROR(VLOOKUP($B173,RD[[#All],[Date]:[IS20_Inv2_M2]],CM$2,0)/CM$1,"")</f>
        <v>3.7248842057446931</v>
      </c>
      <c r="CN173" s="165">
        <f>IFERROR(VLOOKUP($B173,RD[[#All],[Date]:[IS20_Inv2_M2]],CN$2,0)/CN$1,"")</f>
        <v>3.9976543390868899</v>
      </c>
      <c r="CO173" s="165">
        <f>IFERROR(VLOOKUP($B173,RD[[#All],[Date]:[IS20_Inv2_M2]],CO$2,0)/CO$1,"")</f>
        <v>3.8911736792154383</v>
      </c>
      <c r="CP173" s="165">
        <f>IFERROR(VLOOKUP($B173,RD[[#All],[Date]:[IS20_Inv2_M2]],CP$2,0)/CP$1,"")</f>
        <v>3.5842676779089309</v>
      </c>
      <c r="CQ173" s="165">
        <f>IFERROR(VLOOKUP($B173,RD[[#All],[Date]:[IS20_Inv2_M2]],CQ$2,0)/CQ$1,"")</f>
        <v>3.5621638721923441</v>
      </c>
      <c r="CR173" s="165">
        <f>IFERROR(VLOOKUP($B173,RD[[#All],[Date]:[IS20_Inv2_M2]],CR$2,0)/CR$1,"")</f>
        <v>3.8808921227459661</v>
      </c>
      <c r="CS173" s="165">
        <f>IFERROR(VLOOKUP($B173,RD[[#All],[Date]:[IS20_Inv2_M2]],CS$2,0)/CS$1,"")</f>
        <v>3.880892122745967</v>
      </c>
      <c r="CT173" s="165">
        <f>IFERROR(VLOOKUP($B173,RD[[#All],[Date]:[IS20_Inv2_M2]],CT$2,0)/CT$1,"")</f>
        <v>3.6056627649478012</v>
      </c>
      <c r="CU173" s="165">
        <f>IFERROR(VLOOKUP($B173,RD[[#All],[Date]:[IS20_Inv2_M2]],CU$2,0)/CU$1,"")</f>
        <v>3.8338342296741539</v>
      </c>
      <c r="CV173" s="165">
        <f>IFERROR(VLOOKUP($B173,RD[[#All],[Date]:[IS20_Inv2_M2]],CV$2,0)/CV$1,"")</f>
        <v>3.5062743857429086</v>
      </c>
      <c r="CW173" s="165">
        <f>IFERROR(VLOOKUP($B173,RD[[#All],[Date]:[IS20_Inv2_M2]],CW$2,0)/CW$1,"")</f>
        <v>3.9235122499912123</v>
      </c>
      <c r="CX173" s="165">
        <f>IFERROR(VLOOKUP($B173,RD[[#All],[Date]:[IS20_Inv2_M2]],CX$2,0)/CX$1,"")</f>
        <v>3.3739322999050931</v>
      </c>
      <c r="CY173" s="165">
        <f>IFERROR(VLOOKUP($B173,RD[[#All],[Date]:[IS20_Inv2_M2]],CY$2,0)/CY$1,"")</f>
        <v>4.0688195069719901</v>
      </c>
      <c r="CZ173" s="165">
        <f>IFERROR(VLOOKUP($B173,RD[[#All],[Date]:[IS20_Inv2_M2]],CZ$2,0)/CZ$1,"")</f>
        <v>3.5862607443106476</v>
      </c>
      <c r="DA173" s="165">
        <f>IFERROR(AVERAGEIF(Inv_SY_B[[#This Row],[IS1_Inv1_M1]:[IS8_Inv4_M2]],"&gt;="&amp;0.1,Inv_SY_B[[#This Row],[IS1_Inv1_M1]:[IS8_Inv4_M2]]),"")</f>
        <v>3.4956327068357225</v>
      </c>
      <c r="DB173" s="165">
        <f>IFERROR(AVERAGEIF(Inv_SY_B[[#This Row],[IS18_Inv1_M1]:[IS19_Inv2_M3]],"&gt;="&amp;0.1,Inv_SY_B[[#This Row],[IS18_Inv1_M1]:[IS19_Inv2_M3]]),"")</f>
        <v>3.7443017286560023</v>
      </c>
      <c r="DC173" s="165">
        <f>IFERROR(AVERAGEIF(Inv_SY_B[[#This Row],[IS9_Inv1_M1]:[IS20_Inv2_M2]],"&gt;="&amp;0.1,Inv_SY_B[[#This Row],[IS9_Inv1_M1]:[IS20_Inv2_M2]]),"")</f>
        <v>3.699482696488464</v>
      </c>
    </row>
    <row r="174" spans="2:107">
      <c r="B174" s="167">
        <f t="shared" si="68"/>
        <v>45866</v>
      </c>
      <c r="C174" s="165">
        <f>IFERROR(VLOOKUP($B174,RD[[#All],[Date]:[IS20_Inv2_M2]],C$2,0)/C$1,"")</f>
        <v>3.7766142096736859</v>
      </c>
      <c r="D174" s="165">
        <f>IFERROR(VLOOKUP($B174,RD[[#All],[Date]:[IS20_Inv2_M2]],D$2,0)/D$1,"")</f>
        <v>3.7040194365116581</v>
      </c>
      <c r="E174" s="165">
        <f>IFERROR(VLOOKUP($B174,RD[[#All],[Date]:[IS20_Inv2_M2]],E$2,0)/E$1,"")</f>
        <v>3.6670045018502369</v>
      </c>
      <c r="F174" s="165">
        <f>IFERROR(VLOOKUP($B174,RD[[#All],[Date]:[IS20_Inv2_M2]],F$2,0)/F$1,"")</f>
        <v>3.6971003134796239</v>
      </c>
      <c r="G174" s="165">
        <f>IFERROR(VLOOKUP($B174,RD[[#All],[Date]:[IS20_Inv2_M2]],G$2,0)/G$1,"")</f>
        <v>3.6534625249358799</v>
      </c>
      <c r="H174" s="165">
        <f>IFERROR(VLOOKUP($B174,RD[[#All],[Date]:[IS20_Inv2_M2]],H$2,0)/H$1,"")</f>
        <v>3.6773571256329878</v>
      </c>
      <c r="I174" s="165">
        <f>IFERROR(VLOOKUP($B174,RD[[#All],[Date]:[IS20_Inv2_M2]],I$2,0)/I$1,"")</f>
        <v>3.74085684430512</v>
      </c>
      <c r="J174" s="165">
        <f>IFERROR(VLOOKUP($B174,RD[[#All],[Date]:[IS20_Inv2_M2]],J$2,0)/J$1,"")</f>
        <v>3.6465807500290257</v>
      </c>
      <c r="K174" s="165">
        <f>IFERROR(VLOOKUP($B174,RD[[#All],[Date]:[IS20_Inv2_M2]],K$2,0)/K$1,"")</f>
        <v>3.7201177343320015</v>
      </c>
      <c r="L174" s="165">
        <f>IFERROR(VLOOKUP($B174,RD[[#All],[Date]:[IS20_Inv2_M2]],L$2,0)/L$1,"")</f>
        <v>3.7365821221620594</v>
      </c>
      <c r="M174" s="165">
        <f>IFERROR(VLOOKUP($B174,RD[[#All],[Date]:[IS20_Inv2_M2]],M$2,0)/M$1,"")</f>
        <v>3.7173007266368949</v>
      </c>
      <c r="N174" s="165">
        <f>IFERROR(VLOOKUP($B174,RD[[#All],[Date]:[IS20_Inv2_M2]],N$2,0)/N$1,"")</f>
        <v>3.7115810478670332</v>
      </c>
      <c r="O174" s="165">
        <f>IFERROR(VLOOKUP($B174,RD[[#All],[Date]:[IS20_Inv2_M2]],O$2,0)/O$1,"")</f>
        <v>3.6880140778234738</v>
      </c>
      <c r="P174" s="165">
        <f>IFERROR(VLOOKUP($B174,RD[[#All],[Date]:[IS20_Inv2_M2]],P$2,0)/P$1,"")</f>
        <v>3.5300763772766306</v>
      </c>
      <c r="Q174" s="165">
        <f>IFERROR(VLOOKUP($B174,RD[[#All],[Date]:[IS20_Inv2_M2]],Q$2,0)/Q$1,"")</f>
        <v>3.5057363660427785</v>
      </c>
      <c r="R174" s="165">
        <f>IFERROR(VLOOKUP($B174,RD[[#All],[Date]:[IS20_Inv2_M2]],R$2,0)/R$1,"")</f>
        <v>3.5302561799893182</v>
      </c>
      <c r="S174" s="165">
        <f>IFERROR(VLOOKUP($B174,RD[[#All],[Date]:[IS20_Inv2_M2]],S$2,0)/S$1,"")</f>
        <v>3.570489019131188</v>
      </c>
      <c r="T174" s="165">
        <f>IFERROR(VLOOKUP($B174,RD[[#All],[Date]:[IS20_Inv2_M2]],T$2,0)/T$1,"")</f>
        <v>3.6761956803083029</v>
      </c>
      <c r="U174" s="165">
        <f>IFERROR(VLOOKUP($B174,RD[[#All],[Date]:[IS20_Inv2_M2]],U$2,0)/U$1,"")</f>
        <v>3.9097532928599046</v>
      </c>
      <c r="V174" s="165">
        <f>IFERROR(VLOOKUP($B174,RD[[#All],[Date]:[IS20_Inv2_M2]],V$2,0)/V$1,"")</f>
        <v>3.9705218829899231</v>
      </c>
      <c r="W174" s="165">
        <f>IFERROR(VLOOKUP($B174,RD[[#All],[Date]:[IS20_Inv2_M2]],W$2,0)/W$1,"")</f>
        <v>3.9316790203029321</v>
      </c>
      <c r="X174" s="165">
        <f>IFERROR(VLOOKUP($B174,RD[[#All],[Date]:[IS20_Inv2_M2]],X$2,0)/X$1,"")</f>
        <v>3.6623595076076154</v>
      </c>
      <c r="Y174" s="165">
        <f>IFERROR(VLOOKUP($B174,RD[[#All],[Date]:[IS20_Inv2_M2]],Y$2,0)/Y$1,"")</f>
        <v>3.6952598081124726</v>
      </c>
      <c r="Z174" s="165">
        <f>IFERROR(VLOOKUP($B174,RD[[#All],[Date]:[IS20_Inv2_M2]],Z$2,0)/Z$1,"")</f>
        <v>3.7266644832265006</v>
      </c>
      <c r="AA174" s="165">
        <f>IFERROR(VLOOKUP($B174,RD[[#All],[Date]:[IS20_Inv2_M2]],AA$2,0)/AA$1,"")</f>
        <v>3.4577231931979218</v>
      </c>
      <c r="AB174" s="165">
        <f>IFERROR(VLOOKUP($B174,RD[[#All],[Date]:[IS20_Inv2_M2]],AB$2,0)/AB$1,"")</f>
        <v>3.5230785860988001</v>
      </c>
      <c r="AC174" s="165">
        <f>IFERROR(VLOOKUP($B174,RD[[#All],[Date]:[IS20_Inv2_M2]],AC$2,0)/AC$1,"")</f>
        <v>3.9584579674076905</v>
      </c>
      <c r="AD174" s="165">
        <f>IFERROR(VLOOKUP($B174,RD[[#All],[Date]:[IS20_Inv2_M2]],AD$2,0)/AD$1,"")</f>
        <v>3.7926680599094396</v>
      </c>
      <c r="AE174" s="165">
        <f>IFERROR(VLOOKUP($B174,RD[[#All],[Date]:[IS20_Inv2_M2]],AE$2,0)/AE$1,"")</f>
        <v>3.6078916338327911</v>
      </c>
      <c r="AF174" s="165">
        <f>IFERROR(VLOOKUP($B174,RD[[#All],[Date]:[IS20_Inv2_M2]],AF$2,0)/AF$1,"")</f>
        <v>3.7008581772896858</v>
      </c>
      <c r="AG174" s="165">
        <f>IFERROR(VLOOKUP($B174,RD[[#All],[Date]:[IS20_Inv2_M2]],AG$2,0)/AG$1,"")</f>
        <v>3.9401977333011815</v>
      </c>
      <c r="AH174" s="165">
        <f>IFERROR(VLOOKUP($B174,RD[[#All],[Date]:[IS20_Inv2_M2]],AH$2,0)/AH$1,"")</f>
        <v>3.8602076802507836</v>
      </c>
      <c r="AI174" s="165">
        <f>IFERROR(VLOOKUP($B174,RD[[#All],[Date]:[IS20_Inv2_M2]],AI$2,0)/AI$1,"")</f>
        <v>3.5717484485957396</v>
      </c>
      <c r="AJ174" s="165">
        <f>IFERROR(VLOOKUP($B174,RD[[#All],[Date]:[IS20_Inv2_M2]],AJ$2,0)/AJ$1,"")</f>
        <v>3.5455185208879794</v>
      </c>
      <c r="AK174" s="165">
        <f>IFERROR(VLOOKUP($B174,RD[[#All],[Date]:[IS20_Inv2_M2]],AK$2,0)/AK$1,"")</f>
        <v>3.6277159226029614</v>
      </c>
      <c r="AL174" s="165">
        <f>IFERROR(VLOOKUP($B174,RD[[#All],[Date]:[IS20_Inv2_M2]],AL$2,0)/AL$1,"")</f>
        <v>3.5602831883343309</v>
      </c>
      <c r="AM174" s="165">
        <f>IFERROR(VLOOKUP($B174,RD[[#All],[Date]:[IS20_Inv2_M2]],AM$2,0)/AM$1,"")</f>
        <v>3.5419826743519738</v>
      </c>
      <c r="AN174" s="165">
        <f>IFERROR(VLOOKUP($B174,RD[[#All],[Date]:[IS20_Inv2_M2]],AN$2,0)/AN$1,"")</f>
        <v>3.5129310344827585</v>
      </c>
      <c r="AO174" s="165">
        <f>IFERROR(VLOOKUP($B174,RD[[#All],[Date]:[IS20_Inv2_M2]],AO$2,0)/AO$1,"")</f>
        <v>3.518975521910225</v>
      </c>
      <c r="AP174" s="165">
        <f>IFERROR(VLOOKUP($B174,RD[[#All],[Date]:[IS20_Inv2_M2]],AP$2,0)/AP$1,"")</f>
        <v>3.5426497277676949</v>
      </c>
      <c r="AQ174" s="165">
        <f>IFERROR(VLOOKUP($B174,RD[[#All],[Date]:[IS20_Inv2_M2]],AQ$2,0)/AQ$1,"")</f>
        <v>3.4476611961398977</v>
      </c>
      <c r="AR174" s="165">
        <f>IFERROR(VLOOKUP($B174,RD[[#All],[Date]:[IS20_Inv2_M2]],AR$2,0)/AR$1,"")</f>
        <v>3.4973984422971269</v>
      </c>
      <c r="AS174" s="165">
        <f>IFERROR(VLOOKUP($B174,RD[[#All],[Date]:[IS20_Inv2_M2]],AS$2,0)/AS$1,"")</f>
        <v>3.4930586654724589</v>
      </c>
      <c r="AT174" s="165">
        <f>IFERROR(VLOOKUP($B174,RD[[#All],[Date]:[IS20_Inv2_M2]],AT$2,0)/AT$1,"")</f>
        <v>3.4921630094043894</v>
      </c>
      <c r="AU174" s="165">
        <f>IFERROR(VLOOKUP($B174,RD[[#All],[Date]:[IS20_Inv2_M2]],AU$2,0)/AU$1,"")</f>
        <v>3.4679802955665027</v>
      </c>
      <c r="AV174" s="165">
        <f>IFERROR(VLOOKUP($B174,RD[[#All],[Date]:[IS20_Inv2_M2]],AV$2,0)/AV$1,"")</f>
        <v>3.7451595058085934</v>
      </c>
      <c r="AW174" s="165">
        <f>IFERROR(VLOOKUP($B174,RD[[#All],[Date]:[IS20_Inv2_M2]],AW$2,0)/AW$1,"")</f>
        <v>3.4670200045244486</v>
      </c>
      <c r="AX174" s="165">
        <f>IFERROR(VLOOKUP($B174,RD[[#All],[Date]:[IS20_Inv2_M2]],AX$2,0)/AX$1,"")</f>
        <v>3.4655492290960268</v>
      </c>
      <c r="AY174" s="165">
        <f>IFERROR(VLOOKUP($B174,RD[[#All],[Date]:[IS20_Inv2_M2]],AY$2,0)/AY$1,"")</f>
        <v>3.4517206931000035</v>
      </c>
      <c r="AZ174" s="165">
        <f>IFERROR(VLOOKUP($B174,RD[[#All],[Date]:[IS20_Inv2_M2]],AZ$2,0)/AZ$1,"")</f>
        <v>3.4996331621423327</v>
      </c>
      <c r="BA174" s="165">
        <f>IFERROR(VLOOKUP($B174,RD[[#All],[Date]:[IS20_Inv2_M2]],BA$2,0)/BA$1,"")</f>
        <v>3.4689590537439807</v>
      </c>
      <c r="BB174" s="165">
        <f>IFERROR(VLOOKUP($B174,RD[[#All],[Date]:[IS20_Inv2_M2]],BB$2,0)/BB$1,"")</f>
        <v>3.4884793841611303</v>
      </c>
      <c r="BC174" s="165">
        <f>IFERROR(VLOOKUP($B174,RD[[#All],[Date]:[IS20_Inv2_M2]],BC$2,0)/BC$1,"")</f>
        <v>3.4667158399409921</v>
      </c>
      <c r="BD174" s="165">
        <f>IFERROR(VLOOKUP($B174,RD[[#All],[Date]:[IS20_Inv2_M2]],BD$2,0)/BD$1,"")</f>
        <v>3.543048771597288</v>
      </c>
      <c r="BE174" s="165">
        <f>IFERROR(VLOOKUP($B174,RD[[#All],[Date]:[IS20_Inv2_M2]],BE$2,0)/BE$1,"")</f>
        <v>3.5841170323928937</v>
      </c>
      <c r="BF174" s="165">
        <f>IFERROR(VLOOKUP($B174,RD[[#All],[Date]:[IS20_Inv2_M2]],BF$2,0)/BF$1,"")</f>
        <v>3.5681559819490851</v>
      </c>
      <c r="BG174" s="165">
        <f>IFERROR(VLOOKUP($B174,RD[[#All],[Date]:[IS20_Inv2_M2]],BG$2,0)/BG$1,"")</f>
        <v>3.5442789968652035</v>
      </c>
      <c r="BH174" s="165">
        <f>IFERROR(VLOOKUP($B174,RD[[#All],[Date]:[IS20_Inv2_M2]],BH$2,0)/BH$1,"")</f>
        <v>3.5603281531381312</v>
      </c>
      <c r="BI174" s="165">
        <f>IFERROR(VLOOKUP($B174,RD[[#All],[Date]:[IS20_Inv2_M2]],BI$2,0)/BI$1,"")</f>
        <v>3.5891572930112483</v>
      </c>
      <c r="BJ174" s="165">
        <f>IFERROR(VLOOKUP($B174,RD[[#All],[Date]:[IS20_Inv2_M2]],BJ$2,0)/BJ$1,"")</f>
        <v>3.5581622678396876</v>
      </c>
      <c r="BK174" s="165">
        <f>IFERROR(VLOOKUP($B174,RD[[#All],[Date]:[IS20_Inv2_M2]],BK$2,0)/BK$1,"")</f>
        <v>3.4602814646835185</v>
      </c>
      <c r="BL174" s="165">
        <f>IFERROR(VLOOKUP($B174,RD[[#All],[Date]:[IS20_Inv2_M2]],BL$2,0)/BL$1,"")</f>
        <v>3.5164236063786292</v>
      </c>
      <c r="BM174" s="165">
        <f>IFERROR(VLOOKUP($B174,RD[[#All],[Date]:[IS20_Inv2_M2]],BM$2,0)/BM$1,"")</f>
        <v>3.4852334598251113</v>
      </c>
      <c r="BN174" s="165">
        <f>IFERROR(VLOOKUP($B174,RD[[#All],[Date]:[IS20_Inv2_M2]],BN$2,0)/BN$1,"")</f>
        <v>3.4888438133874242</v>
      </c>
      <c r="BO174" s="165">
        <f>IFERROR(VLOOKUP($B174,RD[[#All],[Date]:[IS20_Inv2_M2]],BO$2,0)/BO$1,"")</f>
        <v>3.5124508519003927</v>
      </c>
      <c r="BP174" s="165">
        <f>IFERROR(VLOOKUP($B174,RD[[#All],[Date]:[IS20_Inv2_M2]],BP$2,0)/BP$1,"")</f>
        <v>3.5254474514202445</v>
      </c>
      <c r="BQ174" s="165">
        <f>IFERROR(VLOOKUP($B174,RD[[#All],[Date]:[IS20_Inv2_M2]],BQ$2,0)/BQ$1,"")</f>
        <v>3.5053122337244291</v>
      </c>
      <c r="BR174" s="165">
        <f>IFERROR(VLOOKUP($B174,RD[[#All],[Date]:[IS20_Inv2_M2]],BR$2,0)/BR$1,"")</f>
        <v>3.5268854313460447</v>
      </c>
      <c r="BS174" s="165">
        <f>IFERROR(VLOOKUP($B174,RD[[#All],[Date]:[IS20_Inv2_M2]],BS$2,0)/BS$1,"")</f>
        <v>3.4803944060605039</v>
      </c>
      <c r="BT174" s="165">
        <f>IFERROR(VLOOKUP($B174,RD[[#All],[Date]:[IS20_Inv2_M2]],BT$2,0)/BT$1,"")</f>
        <v>3.6080899758915219</v>
      </c>
      <c r="BU174" s="165">
        <f>IFERROR(VLOOKUP($B174,RD[[#All],[Date]:[IS20_Inv2_M2]],BU$2,0)/BU$1,"")</f>
        <v>3.431206316187164</v>
      </c>
      <c r="BV174" s="165">
        <f>IFERROR(VLOOKUP($B174,RD[[#All],[Date]:[IS20_Inv2_M2]],BV$2,0)/BV$1,"")</f>
        <v>3.4510672348661071</v>
      </c>
      <c r="BW174" s="165">
        <f>IFERROR(VLOOKUP($B174,RD[[#All],[Date]:[IS20_Inv2_M2]],BW$2,0)/BW$1,"")</f>
        <v>3.656303624668066</v>
      </c>
      <c r="BX174" s="165">
        <f>IFERROR(VLOOKUP($B174,RD[[#All],[Date]:[IS20_Inv2_M2]],BX$2,0)/BX$1,"")</f>
        <v>3.8595381208478332</v>
      </c>
      <c r="BY174" s="165">
        <f>IFERROR(VLOOKUP($B174,RD[[#All],[Date]:[IS20_Inv2_M2]],BY$2,0)/BY$1,"")</f>
        <v>3.9464489954841113</v>
      </c>
      <c r="BZ174" s="165">
        <f>IFERROR(VLOOKUP($B174,RD[[#All],[Date]:[IS20_Inv2_M2]],BZ$2,0)/BZ$1,"")</f>
        <v>3.9759569756406199</v>
      </c>
      <c r="CA174" s="165">
        <f>IFERROR(VLOOKUP($B174,RD[[#All],[Date]:[IS20_Inv2_M2]],CA$2,0)/CA$1,"")</f>
        <v>3.7515408698687671</v>
      </c>
      <c r="CB174" s="165">
        <f>IFERROR(VLOOKUP($B174,RD[[#All],[Date]:[IS20_Inv2_M2]],CB$2,0)/CB$1,"")</f>
        <v>3.9263242996238881</v>
      </c>
      <c r="CC174" s="165">
        <f>IFERROR(VLOOKUP($B174,RD[[#All],[Date]:[IS20_Inv2_M2]],CC$2,0)/CC$1,"")</f>
        <v>3.9443580961812668</v>
      </c>
      <c r="CD174" s="165">
        <f>IFERROR(VLOOKUP($B174,RD[[#All],[Date]:[IS20_Inv2_M2]],CD$2,0)/CD$1,"")</f>
        <v>3.8198822800771732</v>
      </c>
      <c r="CE174" s="165">
        <f>IFERROR(VLOOKUP($B174,RD[[#All],[Date]:[IS20_Inv2_M2]],CE$2,0)/CE$1,"")</f>
        <v>3.7958118162224412</v>
      </c>
      <c r="CF174" s="165">
        <f>IFERROR(VLOOKUP($B174,RD[[#All],[Date]:[IS20_Inv2_M2]],CF$2,0)/CF$1,"")</f>
        <v>3.6387437410684091</v>
      </c>
      <c r="CG174" s="165">
        <f>IFERROR(VLOOKUP($B174,RD[[#All],[Date]:[IS20_Inv2_M2]],CG$2,0)/CG$1,"")</f>
        <v>3.8569379379683033</v>
      </c>
      <c r="CH174" s="165">
        <f>IFERROR(VLOOKUP($B174,RD[[#All],[Date]:[IS20_Inv2_M2]],CH$2,0)/CH$1,"")</f>
        <v>3.8733559509394309</v>
      </c>
      <c r="CI174" s="165">
        <f>IFERROR(VLOOKUP($B174,RD[[#All],[Date]:[IS20_Inv2_M2]],CI$2,0)/CI$1,"")</f>
        <v>4.2588373533532362</v>
      </c>
      <c r="CJ174" s="165">
        <f>IFERROR(VLOOKUP($B174,RD[[#All],[Date]:[IS20_Inv2_M2]],CJ$2,0)/CJ$1,"")</f>
        <v>4.4393537496985775</v>
      </c>
      <c r="CK174" s="165">
        <f>IFERROR(VLOOKUP($B174,RD[[#All],[Date]:[IS20_Inv2_M2]],CK$2,0)/CK$1,"")</f>
        <v>4.0259740259740262</v>
      </c>
      <c r="CL174" s="165">
        <f>IFERROR(VLOOKUP($B174,RD[[#All],[Date]:[IS20_Inv2_M2]],CL$2,0)/CL$1,"")</f>
        <v>3.9640478056426334</v>
      </c>
      <c r="CM174" s="165">
        <f>IFERROR(VLOOKUP($B174,RD[[#All],[Date]:[IS20_Inv2_M2]],CM$2,0)/CM$1,"")</f>
        <v>4.4314116759545419</v>
      </c>
      <c r="CN174" s="165">
        <f>IFERROR(VLOOKUP($B174,RD[[#All],[Date]:[IS20_Inv2_M2]],CN$2,0)/CN$1,"")</f>
        <v>4.4891628922616338</v>
      </c>
      <c r="CO174" s="165">
        <f>IFERROR(VLOOKUP($B174,RD[[#All],[Date]:[IS20_Inv2_M2]],CO$2,0)/CO$1,"")</f>
        <v>4.368951727382604</v>
      </c>
      <c r="CP174" s="165">
        <f>IFERROR(VLOOKUP($B174,RD[[#All],[Date]:[IS20_Inv2_M2]],CP$2,0)/CP$1,"")</f>
        <v>4.2309477931116657</v>
      </c>
      <c r="CQ174" s="165">
        <f>IFERROR(VLOOKUP($B174,RD[[#All],[Date]:[IS20_Inv2_M2]],CQ$2,0)/CQ$1,"")</f>
        <v>4.3166719392597273</v>
      </c>
      <c r="CR174" s="165">
        <f>IFERROR(VLOOKUP($B174,RD[[#All],[Date]:[IS20_Inv2_M2]],CR$2,0)/CR$1,"")</f>
        <v>4.3324897184435303</v>
      </c>
      <c r="CS174" s="165">
        <f>IFERROR(VLOOKUP($B174,RD[[#All],[Date]:[IS20_Inv2_M2]],CS$2,0)/CS$1,"")</f>
        <v>4.3324897184435311</v>
      </c>
      <c r="CT174" s="165">
        <f>IFERROR(VLOOKUP($B174,RD[[#All],[Date]:[IS20_Inv2_M2]],CT$2,0)/CT$1,"")</f>
        <v>4.2826637140145518</v>
      </c>
      <c r="CU174" s="165">
        <f>IFERROR(VLOOKUP($B174,RD[[#All],[Date]:[IS20_Inv2_M2]],CU$2,0)/CU$1,"")</f>
        <v>4.2371875988611203</v>
      </c>
      <c r="CV174" s="165">
        <f>IFERROR(VLOOKUP($B174,RD[[#All],[Date]:[IS20_Inv2_M2]],CV$2,0)/CV$1,"")</f>
        <v>4.3319624591374044</v>
      </c>
      <c r="CW174" s="165">
        <f>IFERROR(VLOOKUP($B174,RD[[#All],[Date]:[IS20_Inv2_M2]],CW$2,0)/CW$1,"")</f>
        <v>4.2715033920348695</v>
      </c>
      <c r="CX174" s="165">
        <f>IFERROR(VLOOKUP($B174,RD[[#All],[Date]:[IS20_Inv2_M2]],CX$2,0)/CX$1,"")</f>
        <v>4.1830117051565958</v>
      </c>
      <c r="CY174" s="165">
        <f>IFERROR(VLOOKUP($B174,RD[[#All],[Date]:[IS20_Inv2_M2]],CY$2,0)/CY$1,"")</f>
        <v>4.510094987791919</v>
      </c>
      <c r="CZ174" s="165">
        <f>IFERROR(VLOOKUP($B174,RD[[#All],[Date]:[IS20_Inv2_M2]],CZ$2,0)/CZ$1,"")</f>
        <v>4.3482065330793516</v>
      </c>
      <c r="DA174" s="165">
        <f>IFERROR(AVERAGEIF(Inv_SY_B[[#This Row],[IS1_Inv1_M1]:[IS8_Inv4_M2]],"&gt;="&amp;0.1,Inv_SY_B[[#This Row],[IS1_Inv1_M1]:[IS8_Inv4_M2]]),"")</f>
        <v>3.7089583145117362</v>
      </c>
      <c r="DB174" s="165">
        <f>IFERROR(AVERAGEIF(Inv_SY_B[[#This Row],[IS18_Inv1_M1]:[IS19_Inv2_M3]],"&gt;="&amp;0.1,Inv_SY_B[[#This Row],[IS18_Inv1_M1]:[IS19_Inv2_M3]]),"")</f>
        <v>4.3333397039237882</v>
      </c>
      <c r="DC174" s="165">
        <f>IFERROR(AVERAGEIF(Inv_SY_B[[#This Row],[IS9_Inv1_M1]:[IS20_Inv2_M2]],"&gt;="&amp;0.1,Inv_SY_B[[#This Row],[IS9_Inv1_M1]:[IS20_Inv2_M2]]),"")</f>
        <v>3.6347429268938387</v>
      </c>
    </row>
    <row r="175" spans="2:107">
      <c r="B175" s="167">
        <f t="shared" si="68"/>
        <v>45867</v>
      </c>
      <c r="C175" s="165">
        <f>IFERROR(VLOOKUP($B175,RD[[#All],[Date]:[IS20_Inv2_M2]],C$2,0)/C$1,"")</f>
        <v>3.4820257656406688</v>
      </c>
      <c r="D175" s="165">
        <f>IFERROR(VLOOKUP($B175,RD[[#All],[Date]:[IS20_Inv2_M2]],D$2,0)/D$1,"")</f>
        <v>3.4245959014724203</v>
      </c>
      <c r="E175" s="165">
        <f>IFERROR(VLOOKUP($B175,RD[[#All],[Date]:[IS20_Inv2_M2]],E$2,0)/E$1,"")</f>
        <v>3.3671954180121149</v>
      </c>
      <c r="F175" s="165">
        <f>IFERROR(VLOOKUP($B175,RD[[#All],[Date]:[IS20_Inv2_M2]],F$2,0)/F$1,"")</f>
        <v>3.3459051724137931</v>
      </c>
      <c r="G175" s="165">
        <f>IFERROR(VLOOKUP($B175,RD[[#All],[Date]:[IS20_Inv2_M2]],G$2,0)/G$1,"")</f>
        <v>3.3737057091289073</v>
      </c>
      <c r="H175" s="165">
        <f>IFERROR(VLOOKUP($B175,RD[[#All],[Date]:[IS20_Inv2_M2]],H$2,0)/H$1,"")</f>
        <v>3.3778635157945502</v>
      </c>
      <c r="I175" s="165">
        <f>IFERROR(VLOOKUP($B175,RD[[#All],[Date]:[IS20_Inv2_M2]],I$2,0)/I$1,"")</f>
        <v>3.4292770969886957</v>
      </c>
      <c r="J175" s="165">
        <f>IFERROR(VLOOKUP($B175,RD[[#All],[Date]:[IS20_Inv2_M2]],J$2,0)/J$1,"")</f>
        <v>3.3354231974921631</v>
      </c>
      <c r="K175" s="165">
        <f>IFERROR(VLOOKUP($B175,RD[[#All],[Date]:[IS20_Inv2_M2]],K$2,0)/K$1,"")</f>
        <v>3.403766541434349</v>
      </c>
      <c r="L175" s="165">
        <f>IFERROR(VLOOKUP($B175,RD[[#All],[Date]:[IS20_Inv2_M2]],L$2,0)/L$1,"")</f>
        <v>3.4212026218295808</v>
      </c>
      <c r="M175" s="165">
        <f>IFERROR(VLOOKUP($B175,RD[[#All],[Date]:[IS20_Inv2_M2]],M$2,0)/M$1,"")</f>
        <v>3.4161498299282189</v>
      </c>
      <c r="N175" s="165">
        <f>IFERROR(VLOOKUP($B175,RD[[#All],[Date]:[IS20_Inv2_M2]],N$2,0)/N$1,"")</f>
        <v>3.4015525758645024</v>
      </c>
      <c r="O175" s="165">
        <f>IFERROR(VLOOKUP($B175,RD[[#All],[Date]:[IS20_Inv2_M2]],O$2,0)/O$1,"")</f>
        <v>3.3874762733312243</v>
      </c>
      <c r="P175" s="165">
        <f>IFERROR(VLOOKUP($B175,RD[[#All],[Date]:[IS20_Inv2_M2]],P$2,0)/P$1,"")</f>
        <v>3.2864825778460709</v>
      </c>
      <c r="Q175" s="165">
        <f>IFERROR(VLOOKUP($B175,RD[[#All],[Date]:[IS20_Inv2_M2]],Q$2,0)/Q$1,"")</f>
        <v>3.2371569317382121</v>
      </c>
      <c r="R175" s="165">
        <f>IFERROR(VLOOKUP($B175,RD[[#All],[Date]:[IS20_Inv2_M2]],R$2,0)/R$1,"")</f>
        <v>3.1839658744170376</v>
      </c>
      <c r="S175" s="165">
        <f>IFERROR(VLOOKUP($B175,RD[[#All],[Date]:[IS20_Inv2_M2]],S$2,0)/S$1,"")</f>
        <v>3.3467090694150752</v>
      </c>
      <c r="T175" s="165">
        <f>IFERROR(VLOOKUP($B175,RD[[#All],[Date]:[IS20_Inv2_M2]],T$2,0)/T$1,"")</f>
        <v>3.3454602973742489</v>
      </c>
      <c r="U175" s="165">
        <f>IFERROR(VLOOKUP($B175,RD[[#All],[Date]:[IS20_Inv2_M2]],U$2,0)/U$1,"")</f>
        <v>3.6441150329160452</v>
      </c>
      <c r="V175" s="165">
        <f>IFERROR(VLOOKUP($B175,RD[[#All],[Date]:[IS20_Inv2_M2]],V$2,0)/V$1,"")</f>
        <v>3.6925438619237529</v>
      </c>
      <c r="W175" s="165">
        <f>IFERROR(VLOOKUP($B175,RD[[#All],[Date]:[IS20_Inv2_M2]],W$2,0)/W$1,"")</f>
        <v>3.4935117539404006</v>
      </c>
      <c r="X175" s="165">
        <f>IFERROR(VLOOKUP($B175,RD[[#All],[Date]:[IS20_Inv2_M2]],X$2,0)/X$1,"")</f>
        <v>3.3101409383999796</v>
      </c>
      <c r="Y175" s="165">
        <f>IFERROR(VLOOKUP($B175,RD[[#All],[Date]:[IS20_Inv2_M2]],Y$2,0)/Y$1,"")</f>
        <v>3.4278521896076755</v>
      </c>
      <c r="Z175" s="165">
        <f>IFERROR(VLOOKUP($B175,RD[[#All],[Date]:[IS20_Inv2_M2]],Z$2,0)/Z$1,"")</f>
        <v>3.4828989847003227</v>
      </c>
      <c r="AA175" s="165">
        <f>IFERROR(VLOOKUP($B175,RD[[#All],[Date]:[IS20_Inv2_M2]],AA$2,0)/AA$1,"")</f>
        <v>3.4195044445398723</v>
      </c>
      <c r="AB175" s="165">
        <f>IFERROR(VLOOKUP($B175,RD[[#All],[Date]:[IS20_Inv2_M2]],AB$2,0)/AB$1,"")</f>
        <v>3.4785428602313262</v>
      </c>
      <c r="AC175" s="165">
        <f>IFERROR(VLOOKUP($B175,RD[[#All],[Date]:[IS20_Inv2_M2]],AC$2,0)/AC$1,"")</f>
        <v>3.476991552800976</v>
      </c>
      <c r="AD175" s="165">
        <f>IFERROR(VLOOKUP($B175,RD[[#All],[Date]:[IS20_Inv2_M2]],AD$2,0)/AD$1,"")</f>
        <v>3.3542319749216305</v>
      </c>
      <c r="AE175" s="165">
        <f>IFERROR(VLOOKUP($B175,RD[[#All],[Date]:[IS20_Inv2_M2]],AE$2,0)/AE$1,"")</f>
        <v>3.4746388273753026</v>
      </c>
      <c r="AF175" s="165">
        <f>IFERROR(VLOOKUP($B175,RD[[#All],[Date]:[IS20_Inv2_M2]],AF$2,0)/AF$1,"")</f>
        <v>3.5682901231778166</v>
      </c>
      <c r="AG175" s="165">
        <f>IFERROR(VLOOKUP($B175,RD[[#All],[Date]:[IS20_Inv2_M2]],AG$2,0)/AG$1,"")</f>
        <v>3.482035206173137</v>
      </c>
      <c r="AH175" s="165">
        <f>IFERROR(VLOOKUP($B175,RD[[#All],[Date]:[IS20_Inv2_M2]],AH$2,0)/AH$1,"")</f>
        <v>3.4820728840125388</v>
      </c>
      <c r="AI175" s="165">
        <f>IFERROR(VLOOKUP($B175,RD[[#All],[Date]:[IS20_Inv2_M2]],AI$2,0)/AI$1,"")</f>
        <v>3.813575586974602</v>
      </c>
      <c r="AJ175" s="165">
        <f>IFERROR(VLOOKUP($B175,RD[[#All],[Date]:[IS20_Inv2_M2]],AJ$2,0)/AJ$1,"")</f>
        <v>3.7860661505981703</v>
      </c>
      <c r="AK175" s="165">
        <f>IFERROR(VLOOKUP($B175,RD[[#All],[Date]:[IS20_Inv2_M2]],AK$2,0)/AK$1,"")</f>
        <v>3.7588729146398583</v>
      </c>
      <c r="AL175" s="165">
        <f>IFERROR(VLOOKUP($B175,RD[[#All],[Date]:[IS20_Inv2_M2]],AL$2,0)/AL$1,"")</f>
        <v>3.700468458314254</v>
      </c>
      <c r="AM175" s="165">
        <f>IFERROR(VLOOKUP($B175,RD[[#All],[Date]:[IS20_Inv2_M2]],AM$2,0)/AM$1,"")</f>
        <v>3.7233289513600973</v>
      </c>
      <c r="AN175" s="165">
        <f>IFERROR(VLOOKUP($B175,RD[[#All],[Date]:[IS20_Inv2_M2]],AN$2,0)/AN$1,"")</f>
        <v>3.7297544409613375</v>
      </c>
      <c r="AO175" s="165">
        <f>IFERROR(VLOOKUP($B175,RD[[#All],[Date]:[IS20_Inv2_M2]],AO$2,0)/AO$1,"")</f>
        <v>3.7330754352030948</v>
      </c>
      <c r="AP175" s="165">
        <f>IFERROR(VLOOKUP($B175,RD[[#All],[Date]:[IS20_Inv2_M2]],AP$2,0)/AP$1,"")</f>
        <v>3.765715228510147</v>
      </c>
      <c r="AQ175" s="165">
        <f>IFERROR(VLOOKUP($B175,RD[[#All],[Date]:[IS20_Inv2_M2]],AQ$2,0)/AQ$1,"")</f>
        <v>3.7218022005040257</v>
      </c>
      <c r="AR175" s="165">
        <f>IFERROR(VLOOKUP($B175,RD[[#All],[Date]:[IS20_Inv2_M2]],AR$2,0)/AR$1,"")</f>
        <v>3.7430113434379342</v>
      </c>
      <c r="AS175" s="165">
        <f>IFERROR(VLOOKUP($B175,RD[[#All],[Date]:[IS20_Inv2_M2]],AS$2,0)/AS$1,"")</f>
        <v>3.7496001535410404</v>
      </c>
      <c r="AT175" s="165">
        <f>IFERROR(VLOOKUP($B175,RD[[#All],[Date]:[IS20_Inv2_M2]],AT$2,0)/AT$1,"")</f>
        <v>3.7648902821316619</v>
      </c>
      <c r="AU175" s="165">
        <f>IFERROR(VLOOKUP($B175,RD[[#All],[Date]:[IS20_Inv2_M2]],AU$2,0)/AU$1,"")</f>
        <v>3.7420510523958801</v>
      </c>
      <c r="AV175" s="165">
        <f>IFERROR(VLOOKUP($B175,RD[[#All],[Date]:[IS20_Inv2_M2]],AV$2,0)/AV$1,"")</f>
        <v>3.5791997049603546</v>
      </c>
      <c r="AW175" s="165">
        <f>IFERROR(VLOOKUP($B175,RD[[#All],[Date]:[IS20_Inv2_M2]],AW$2,0)/AW$1,"")</f>
        <v>3.7339624470801156</v>
      </c>
      <c r="AX175" s="165">
        <f>IFERROR(VLOOKUP($B175,RD[[#All],[Date]:[IS20_Inv2_M2]],AX$2,0)/AX$1,"")</f>
        <v>3.7176124368242593</v>
      </c>
      <c r="AY175" s="165">
        <f>IFERROR(VLOOKUP($B175,RD[[#All],[Date]:[IS20_Inv2_M2]],AY$2,0)/AY$1,"")</f>
        <v>3.6590995211684865</v>
      </c>
      <c r="AZ175" s="165">
        <f>IFERROR(VLOOKUP($B175,RD[[#All],[Date]:[IS20_Inv2_M2]],AZ$2,0)/AZ$1,"")</f>
        <v>3.7690922430467548</v>
      </c>
      <c r="BA175" s="165">
        <f>IFERROR(VLOOKUP($B175,RD[[#All],[Date]:[IS20_Inv2_M2]],BA$2,0)/BA$1,"")</f>
        <v>3.7443040429176224</v>
      </c>
      <c r="BB175" s="165">
        <f>IFERROR(VLOOKUP($B175,RD[[#All],[Date]:[IS20_Inv2_M2]],BB$2,0)/BB$1,"")</f>
        <v>3.7217916271222187</v>
      </c>
      <c r="BC175" s="165">
        <f>IFERROR(VLOOKUP($B175,RD[[#All],[Date]:[IS20_Inv2_M2]],BC$2,0)/BC$1,"")</f>
        <v>3.7808101296945109</v>
      </c>
      <c r="BD175" s="165">
        <f>IFERROR(VLOOKUP($B175,RD[[#All],[Date]:[IS20_Inv2_M2]],BD$2,0)/BD$1,"")</f>
        <v>3.7588393963694684</v>
      </c>
      <c r="BE175" s="165">
        <f>IFERROR(VLOOKUP($B175,RD[[#All],[Date]:[IS20_Inv2_M2]],BE$2,0)/BE$1,"")</f>
        <v>3.8481365377917096</v>
      </c>
      <c r="BF175" s="165">
        <f>IFERROR(VLOOKUP($B175,RD[[#All],[Date]:[IS20_Inv2_M2]],BF$2,0)/BF$1,"")</f>
        <v>3.8058493230907025</v>
      </c>
      <c r="BG175" s="165">
        <f>IFERROR(VLOOKUP($B175,RD[[#All],[Date]:[IS20_Inv2_M2]],BG$2,0)/BG$1,"")</f>
        <v>3.8538401253918493</v>
      </c>
      <c r="BH175" s="165">
        <f>IFERROR(VLOOKUP($B175,RD[[#All],[Date]:[IS20_Inv2_M2]],BH$2,0)/BH$1,"")</f>
        <v>3.8217834989661843</v>
      </c>
      <c r="BI175" s="165">
        <f>IFERROR(VLOOKUP($B175,RD[[#All],[Date]:[IS20_Inv2_M2]],BI$2,0)/BI$1,"")</f>
        <v>3.7971602434077081</v>
      </c>
      <c r="BJ175" s="165">
        <f>IFERROR(VLOOKUP($B175,RD[[#All],[Date]:[IS20_Inv2_M2]],BJ$2,0)/BJ$1,"")</f>
        <v>3.8399568544173661</v>
      </c>
      <c r="BK175" s="165">
        <f>IFERROR(VLOOKUP($B175,RD[[#All],[Date]:[IS20_Inv2_M2]],BK$2,0)/BK$1,"")</f>
        <v>3.7384112585873401</v>
      </c>
      <c r="BL175" s="165">
        <f>IFERROR(VLOOKUP($B175,RD[[#All],[Date]:[IS20_Inv2_M2]],BL$2,0)/BL$1,"")</f>
        <v>3.7876516287310893</v>
      </c>
      <c r="BM175" s="165">
        <f>IFERROR(VLOOKUP($B175,RD[[#All],[Date]:[IS20_Inv2_M2]],BM$2,0)/BM$1,"")</f>
        <v>3.7723147995380302</v>
      </c>
      <c r="BN175" s="165">
        <f>IFERROR(VLOOKUP($B175,RD[[#All],[Date]:[IS20_Inv2_M2]],BN$2,0)/BN$1,"")</f>
        <v>3.7623701518224846</v>
      </c>
      <c r="BO175" s="165">
        <f>IFERROR(VLOOKUP($B175,RD[[#All],[Date]:[IS20_Inv2_M2]],BO$2,0)/BO$1,"")</f>
        <v>3.8554706919148547</v>
      </c>
      <c r="BP175" s="165">
        <f>IFERROR(VLOOKUP($B175,RD[[#All],[Date]:[IS20_Inv2_M2]],BP$2,0)/BP$1,"")</f>
        <v>3.8245472759866934</v>
      </c>
      <c r="BQ175" s="165">
        <f>IFERROR(VLOOKUP($B175,RD[[#All],[Date]:[IS20_Inv2_M2]],BQ$2,0)/BQ$1,"")</f>
        <v>3.8295189778712735</v>
      </c>
      <c r="BR175" s="165">
        <f>IFERROR(VLOOKUP($B175,RD[[#All],[Date]:[IS20_Inv2_M2]],BR$2,0)/BR$1,"")</f>
        <v>3.7929117176190883</v>
      </c>
      <c r="BS175" s="165">
        <f>IFERROR(VLOOKUP($B175,RD[[#All],[Date]:[IS20_Inv2_M2]],BS$2,0)/BS$1,"")</f>
        <v>3.7257511030184189</v>
      </c>
      <c r="BT175" s="165">
        <f>IFERROR(VLOOKUP($B175,RD[[#All],[Date]:[IS20_Inv2_M2]],BT$2,0)/BT$1,"")</f>
        <v>3.8071758173428307</v>
      </c>
      <c r="BU175" s="165">
        <f>IFERROR(VLOOKUP($B175,RD[[#All],[Date]:[IS20_Inv2_M2]],BU$2,0)/BU$1,"")</f>
        <v>3.7502930272043042</v>
      </c>
      <c r="BV175" s="165">
        <f>IFERROR(VLOOKUP($B175,RD[[#All],[Date]:[IS20_Inv2_M2]],BV$2,0)/BV$1,"")</f>
        <v>3.7525354969574036</v>
      </c>
      <c r="BW175" s="165">
        <f>IFERROR(VLOOKUP($B175,RD[[#All],[Date]:[IS20_Inv2_M2]],BW$2,0)/BW$1,"")</f>
        <v>3.9579598579914932</v>
      </c>
      <c r="BX175" s="165">
        <f>IFERROR(VLOOKUP($B175,RD[[#All],[Date]:[IS20_Inv2_M2]],BX$2,0)/BX$1,"")</f>
        <v>4.021771753502219</v>
      </c>
      <c r="BY175" s="165">
        <f>IFERROR(VLOOKUP($B175,RD[[#All],[Date]:[IS20_Inv2_M2]],BY$2,0)/BY$1,"")</f>
        <v>4.2426412562445464</v>
      </c>
      <c r="BZ175" s="165">
        <f>IFERROR(VLOOKUP($B175,RD[[#All],[Date]:[IS20_Inv2_M2]],BZ$2,0)/BZ$1,"")</f>
        <v>4.1362438047031533</v>
      </c>
      <c r="CA175" s="165">
        <f>IFERROR(VLOOKUP($B175,RD[[#All],[Date]:[IS20_Inv2_M2]],CA$2,0)/CA$1,"")</f>
        <v>3.5540913504019902</v>
      </c>
      <c r="CB175" s="165">
        <f>IFERROR(VLOOKUP($B175,RD[[#All],[Date]:[IS20_Inv2_M2]],CB$2,0)/CB$1,"")</f>
        <v>3.7201073265609805</v>
      </c>
      <c r="CC175" s="165">
        <f>IFERROR(VLOOKUP($B175,RD[[#All],[Date]:[IS20_Inv2_M2]],CC$2,0)/CC$1,"")</f>
        <v>3.7820539271648577</v>
      </c>
      <c r="CD175" s="165">
        <f>IFERROR(VLOOKUP($B175,RD[[#All],[Date]:[IS20_Inv2_M2]],CD$2,0)/CD$1,"")</f>
        <v>3.8265658487463856</v>
      </c>
      <c r="CE175" s="165">
        <f>IFERROR(VLOOKUP($B175,RD[[#All],[Date]:[IS20_Inv2_M2]],CE$2,0)/CE$1,"")</f>
        <v>3.8203919622922351</v>
      </c>
      <c r="CF175" s="165">
        <f>IFERROR(VLOOKUP($B175,RD[[#All],[Date]:[IS20_Inv2_M2]],CF$2,0)/CF$1,"")</f>
        <v>3.7242688367932453</v>
      </c>
      <c r="CG175" s="165">
        <f>IFERROR(VLOOKUP($B175,RD[[#All],[Date]:[IS20_Inv2_M2]],CG$2,0)/CG$1,"")</f>
        <v>3.8673386694864202</v>
      </c>
      <c r="CH175" s="165">
        <f>IFERROR(VLOOKUP($B175,RD[[#All],[Date]:[IS20_Inv2_M2]],CH$2,0)/CH$1,"")</f>
        <v>3.8813557473082509</v>
      </c>
      <c r="CI175" s="165">
        <f>IFERROR(VLOOKUP($B175,RD[[#All],[Date]:[IS20_Inv2_M2]],CI$2,0)/CI$1,"")</f>
        <v>4.3268936805978324</v>
      </c>
      <c r="CJ175" s="165">
        <f>IFERROR(VLOOKUP($B175,RD[[#All],[Date]:[IS20_Inv2_M2]],CJ$2,0)/CJ$1,"")</f>
        <v>4.6394984326018811</v>
      </c>
      <c r="CK175" s="165">
        <f>IFERROR(VLOOKUP($B175,RD[[#All],[Date]:[IS20_Inv2_M2]],CK$2,0)/CK$1,"")</f>
        <v>3.9483505000746382</v>
      </c>
      <c r="CL175" s="165">
        <f>IFERROR(VLOOKUP($B175,RD[[#All],[Date]:[IS20_Inv2_M2]],CL$2,0)/CL$1,"")</f>
        <v>3.931720219435737</v>
      </c>
      <c r="CM175" s="165">
        <f>IFERROR(VLOOKUP($B175,RD[[#All],[Date]:[IS20_Inv2_M2]],CM$2,0)/CM$1,"")</f>
        <v>3.9763463363589908</v>
      </c>
      <c r="CN175" s="165">
        <f>IFERROR(VLOOKUP($B175,RD[[#All],[Date]:[IS20_Inv2_M2]],CN$2,0)/CN$1,"")</f>
        <v>4.0362342883156765</v>
      </c>
      <c r="CO175" s="165">
        <f>IFERROR(VLOOKUP($B175,RD[[#All],[Date]:[IS20_Inv2_M2]],CO$2,0)/CO$1,"")</f>
        <v>3.9349767600321224</v>
      </c>
      <c r="CP175" s="165">
        <f>IFERROR(VLOOKUP($B175,RD[[#All],[Date]:[IS20_Inv2_M2]],CP$2,0)/CP$1,"")</f>
        <v>3.8455691729972026</v>
      </c>
      <c r="CQ175" s="165">
        <f>IFERROR(VLOOKUP($B175,RD[[#All],[Date]:[IS20_Inv2_M2]],CQ$2,0)/CQ$1,"")</f>
        <v>3.9544447959506481</v>
      </c>
      <c r="CR175" s="165">
        <f>IFERROR(VLOOKUP($B175,RD[[#All],[Date]:[IS20_Inv2_M2]],CR$2,0)/CR$1,"")</f>
        <v>3.9441632394811768</v>
      </c>
      <c r="CS175" s="165">
        <f>IFERROR(VLOOKUP($B175,RD[[#All],[Date]:[IS20_Inv2_M2]],CS$2,0)/CS$1,"")</f>
        <v>3.9243910155014241</v>
      </c>
      <c r="CT175" s="165">
        <f>IFERROR(VLOOKUP($B175,RD[[#All],[Date]:[IS20_Inv2_M2]],CT$2,0)/CT$1,"")</f>
        <v>3.8658652325213536</v>
      </c>
      <c r="CU175" s="165">
        <f>IFERROR(VLOOKUP($B175,RD[[#All],[Date]:[IS20_Inv2_M2]],CU$2,0)/CU$1,"")</f>
        <v>3.9089686807972162</v>
      </c>
      <c r="CV175" s="165">
        <f>IFERROR(VLOOKUP($B175,RD[[#All],[Date]:[IS20_Inv2_M2]],CV$2,0)/CV$1,"")</f>
        <v>3.8806284930929031</v>
      </c>
      <c r="CW175" s="165">
        <f>IFERROR(VLOOKUP($B175,RD[[#All],[Date]:[IS20_Inv2_M2]],CW$2,0)/CW$1,"")</f>
        <v>3.881331505501072</v>
      </c>
      <c r="CX175" s="165">
        <f>IFERROR(VLOOKUP($B175,RD[[#All],[Date]:[IS20_Inv2_M2]],CX$2,0)/CX$1,"")</f>
        <v>3.7630496678266367</v>
      </c>
      <c r="CY175" s="165">
        <f>IFERROR(VLOOKUP($B175,RD[[#All],[Date]:[IS20_Inv2_M2]],CY$2,0)/CY$1,"")</f>
        <v>4.0461067984003769</v>
      </c>
      <c r="CZ175" s="165">
        <f>IFERROR(VLOOKUP($B175,RD[[#All],[Date]:[IS20_Inv2_M2]],CZ$2,0)/CZ$1,"")</f>
        <v>3.9658874447219099</v>
      </c>
      <c r="DA175" s="165">
        <f>IFERROR(AVERAGEIF(Inv_SY_B[[#This Row],[IS1_Inv1_M1]:[IS8_Inv4_M2]],"&gt;="&amp;0.1,Inv_SY_B[[#This Row],[IS1_Inv1_M1]:[IS8_Inv4_M2]]),"")</f>
        <v>3.4172901564013318</v>
      </c>
      <c r="DB175" s="165">
        <f>IFERROR(AVERAGEIF(Inv_SY_B[[#This Row],[IS18_Inv1_M1]:[IS19_Inv2_M3]],"&gt;="&amp;0.1,Inv_SY_B[[#This Row],[IS18_Inv1_M1]:[IS19_Inv2_M3]]),"")</f>
        <v>3.9234259593927656</v>
      </c>
      <c r="DC175" s="165">
        <f>IFERROR(AVERAGEIF(Inv_SY_B[[#This Row],[IS9_Inv1_M1]:[IS20_Inv2_M2]],"&gt;="&amp;0.1,Inv_SY_B[[#This Row],[IS9_Inv1_M1]:[IS20_Inv2_M2]]),"")</f>
        <v>3.8204259902021609</v>
      </c>
    </row>
    <row r="176" spans="2:107">
      <c r="B176" s="167">
        <f t="shared" si="68"/>
        <v>45868</v>
      </c>
      <c r="C176" s="165">
        <f>IFERROR(VLOOKUP($B176,RD[[#All],[Date]:[IS20_Inv2_M2]],C$2,0)/C$1,"")</f>
        <v>0</v>
      </c>
      <c r="D176" s="165">
        <f>IFERROR(VLOOKUP($B176,RD[[#All],[Date]:[IS20_Inv2_M2]],D$2,0)/D$1,"")</f>
        <v>0</v>
      </c>
      <c r="E176" s="165">
        <f>IFERROR(VLOOKUP($B176,RD[[#All],[Date]:[IS20_Inv2_M2]],E$2,0)/E$1,"")</f>
        <v>0</v>
      </c>
      <c r="F176" s="165">
        <f>IFERROR(VLOOKUP($B176,RD[[#All],[Date]:[IS20_Inv2_M2]],F$2,0)/F$1,"")</f>
        <v>0</v>
      </c>
      <c r="G176" s="165">
        <f>IFERROR(VLOOKUP($B176,RD[[#All],[Date]:[IS20_Inv2_M2]],G$2,0)/G$1,"")</f>
        <v>0</v>
      </c>
      <c r="H176" s="165">
        <f>IFERROR(VLOOKUP($B176,RD[[#All],[Date]:[IS20_Inv2_M2]],H$2,0)/H$1,"")</f>
        <v>0</v>
      </c>
      <c r="I176" s="165">
        <f>IFERROR(VLOOKUP($B176,RD[[#All],[Date]:[IS20_Inv2_M2]],I$2,0)/I$1,"")</f>
        <v>0</v>
      </c>
      <c r="J176" s="165">
        <f>IFERROR(VLOOKUP($B176,RD[[#All],[Date]:[IS20_Inv2_M2]],J$2,0)/J$1,"")</f>
        <v>0</v>
      </c>
      <c r="K176" s="165">
        <f>IFERROR(VLOOKUP($B176,RD[[#All],[Date]:[IS20_Inv2_M2]],K$2,0)/K$1,"")</f>
        <v>0</v>
      </c>
      <c r="L176" s="165">
        <f>IFERROR(VLOOKUP($B176,RD[[#All],[Date]:[IS20_Inv2_M2]],L$2,0)/L$1,"")</f>
        <v>0</v>
      </c>
      <c r="M176" s="165">
        <f>IFERROR(VLOOKUP($B176,RD[[#All],[Date]:[IS20_Inv2_M2]],M$2,0)/M$1,"")</f>
        <v>0</v>
      </c>
      <c r="N176" s="165">
        <f>IFERROR(VLOOKUP($B176,RD[[#All],[Date]:[IS20_Inv2_M2]],N$2,0)/N$1,"")</f>
        <v>0</v>
      </c>
      <c r="O176" s="165">
        <f>IFERROR(VLOOKUP($B176,RD[[#All],[Date]:[IS20_Inv2_M2]],O$2,0)/O$1,"")</f>
        <v>0</v>
      </c>
      <c r="P176" s="165">
        <f>IFERROR(VLOOKUP($B176,RD[[#All],[Date]:[IS20_Inv2_M2]],P$2,0)/P$1,"")</f>
        <v>0</v>
      </c>
      <c r="Q176" s="165">
        <f>IFERROR(VLOOKUP($B176,RD[[#All],[Date]:[IS20_Inv2_M2]],Q$2,0)/Q$1,"")</f>
        <v>0</v>
      </c>
      <c r="R176" s="165">
        <f>IFERROR(VLOOKUP($B176,RD[[#All],[Date]:[IS20_Inv2_M2]],R$2,0)/R$1,"")</f>
        <v>0</v>
      </c>
      <c r="S176" s="165">
        <f>IFERROR(VLOOKUP($B176,RD[[#All],[Date]:[IS20_Inv2_M2]],S$2,0)/S$1,"")</f>
        <v>0</v>
      </c>
      <c r="T176" s="165">
        <f>IFERROR(VLOOKUP($B176,RD[[#All],[Date]:[IS20_Inv2_M2]],T$2,0)/T$1,"")</f>
        <v>0</v>
      </c>
      <c r="U176" s="165">
        <f>IFERROR(VLOOKUP($B176,RD[[#All],[Date]:[IS20_Inv2_M2]],U$2,0)/U$1,"")</f>
        <v>0</v>
      </c>
      <c r="V176" s="165">
        <f>IFERROR(VLOOKUP($B176,RD[[#All],[Date]:[IS20_Inv2_M2]],V$2,0)/V$1,"")</f>
        <v>0</v>
      </c>
      <c r="W176" s="165">
        <f>IFERROR(VLOOKUP($B176,RD[[#All],[Date]:[IS20_Inv2_M2]],W$2,0)/W$1,"")</f>
        <v>0</v>
      </c>
      <c r="X176" s="165">
        <f>IFERROR(VLOOKUP($B176,RD[[#All],[Date]:[IS20_Inv2_M2]],X$2,0)/X$1,"")</f>
        <v>0</v>
      </c>
      <c r="Y176" s="165">
        <f>IFERROR(VLOOKUP($B176,RD[[#All],[Date]:[IS20_Inv2_M2]],Y$2,0)/Y$1,"")</f>
        <v>0</v>
      </c>
      <c r="Z176" s="165">
        <f>IFERROR(VLOOKUP($B176,RD[[#All],[Date]:[IS20_Inv2_M2]],Z$2,0)/Z$1,"")</f>
        <v>0</v>
      </c>
      <c r="AA176" s="165">
        <f>IFERROR(VLOOKUP($B176,RD[[#All],[Date]:[IS20_Inv2_M2]],AA$2,0)/AA$1,"")</f>
        <v>0</v>
      </c>
      <c r="AB176" s="165">
        <f>IFERROR(VLOOKUP($B176,RD[[#All],[Date]:[IS20_Inv2_M2]],AB$2,0)/AB$1,"")</f>
        <v>0</v>
      </c>
      <c r="AC176" s="165">
        <f>IFERROR(VLOOKUP($B176,RD[[#All],[Date]:[IS20_Inv2_M2]],AC$2,0)/AC$1,"")</f>
        <v>0</v>
      </c>
      <c r="AD176" s="165">
        <f>IFERROR(VLOOKUP($B176,RD[[#All],[Date]:[IS20_Inv2_M2]],AD$2,0)/AD$1,"")</f>
        <v>0</v>
      </c>
      <c r="AE176" s="165">
        <f>IFERROR(VLOOKUP($B176,RD[[#All],[Date]:[IS20_Inv2_M2]],AE$2,0)/AE$1,"")</f>
        <v>0</v>
      </c>
      <c r="AF176" s="165">
        <f>IFERROR(VLOOKUP($B176,RD[[#All],[Date]:[IS20_Inv2_M2]],AF$2,0)/AF$1,"")</f>
        <v>0</v>
      </c>
      <c r="AG176" s="165">
        <f>IFERROR(VLOOKUP($B176,RD[[#All],[Date]:[IS20_Inv2_M2]],AG$2,0)/AG$1,"")</f>
        <v>0</v>
      </c>
      <c r="AH176" s="165">
        <f>IFERROR(VLOOKUP($B176,RD[[#All],[Date]:[IS20_Inv2_M2]],AH$2,0)/AH$1,"")</f>
        <v>0</v>
      </c>
      <c r="AI176" s="165">
        <f>IFERROR(VLOOKUP($B176,RD[[#All],[Date]:[IS20_Inv2_M2]],AI$2,0)/AI$1,"")</f>
        <v>0</v>
      </c>
      <c r="AJ176" s="165">
        <f>IFERROR(VLOOKUP($B176,RD[[#All],[Date]:[IS20_Inv2_M2]],AJ$2,0)/AJ$1,"")</f>
        <v>0</v>
      </c>
      <c r="AK176" s="165">
        <f>IFERROR(VLOOKUP($B176,RD[[#All],[Date]:[IS20_Inv2_M2]],AK$2,0)/AK$1,"")</f>
        <v>0</v>
      </c>
      <c r="AL176" s="165">
        <f>IFERROR(VLOOKUP($B176,RD[[#All],[Date]:[IS20_Inv2_M2]],AL$2,0)/AL$1,"")</f>
        <v>0</v>
      </c>
      <c r="AM176" s="165">
        <f>IFERROR(VLOOKUP($B176,RD[[#All],[Date]:[IS20_Inv2_M2]],AM$2,0)/AM$1,"")</f>
        <v>0</v>
      </c>
      <c r="AN176" s="165">
        <f>IFERROR(VLOOKUP($B176,RD[[#All],[Date]:[IS20_Inv2_M2]],AN$2,0)/AN$1,"")</f>
        <v>0</v>
      </c>
      <c r="AO176" s="165">
        <f>IFERROR(VLOOKUP($B176,RD[[#All],[Date]:[IS20_Inv2_M2]],AO$2,0)/AO$1,"")</f>
        <v>0</v>
      </c>
      <c r="AP176" s="165">
        <f>IFERROR(VLOOKUP($B176,RD[[#All],[Date]:[IS20_Inv2_M2]],AP$2,0)/AP$1,"")</f>
        <v>0</v>
      </c>
      <c r="AQ176" s="165">
        <f>IFERROR(VLOOKUP($B176,RD[[#All],[Date]:[IS20_Inv2_M2]],AQ$2,0)/AQ$1,"")</f>
        <v>0</v>
      </c>
      <c r="AR176" s="165">
        <f>IFERROR(VLOOKUP($B176,RD[[#All],[Date]:[IS20_Inv2_M2]],AR$2,0)/AR$1,"")</f>
        <v>0</v>
      </c>
      <c r="AS176" s="165">
        <f>IFERROR(VLOOKUP($B176,RD[[#All],[Date]:[IS20_Inv2_M2]],AS$2,0)/AS$1,"")</f>
        <v>0</v>
      </c>
      <c r="AT176" s="165">
        <f>IFERROR(VLOOKUP($B176,RD[[#All],[Date]:[IS20_Inv2_M2]],AT$2,0)/AT$1,"")</f>
        <v>0</v>
      </c>
      <c r="AU176" s="165">
        <f>IFERROR(VLOOKUP($B176,RD[[#All],[Date]:[IS20_Inv2_M2]],AU$2,0)/AU$1,"")</f>
        <v>0</v>
      </c>
      <c r="AV176" s="165">
        <f>IFERROR(VLOOKUP($B176,RD[[#All],[Date]:[IS20_Inv2_M2]],AV$2,0)/AV$1,"")</f>
        <v>0</v>
      </c>
      <c r="AW176" s="165">
        <f>IFERROR(VLOOKUP($B176,RD[[#All],[Date]:[IS20_Inv2_M2]],AW$2,0)/AW$1,"")</f>
        <v>0</v>
      </c>
      <c r="AX176" s="165">
        <f>IFERROR(VLOOKUP($B176,RD[[#All],[Date]:[IS20_Inv2_M2]],AX$2,0)/AX$1,"")</f>
        <v>0</v>
      </c>
      <c r="AY176" s="165">
        <f>IFERROR(VLOOKUP($B176,RD[[#All],[Date]:[IS20_Inv2_M2]],AY$2,0)/AY$1,"")</f>
        <v>0</v>
      </c>
      <c r="AZ176" s="165">
        <f>IFERROR(VLOOKUP($B176,RD[[#All],[Date]:[IS20_Inv2_M2]],AZ$2,0)/AZ$1,"")</f>
        <v>0</v>
      </c>
      <c r="BA176" s="165">
        <f>IFERROR(VLOOKUP($B176,RD[[#All],[Date]:[IS20_Inv2_M2]],BA$2,0)/BA$1,"")</f>
        <v>0</v>
      </c>
      <c r="BB176" s="165">
        <f>IFERROR(VLOOKUP($B176,RD[[#All],[Date]:[IS20_Inv2_M2]],BB$2,0)/BB$1,"")</f>
        <v>0</v>
      </c>
      <c r="BC176" s="165">
        <f>IFERROR(VLOOKUP($B176,RD[[#All],[Date]:[IS20_Inv2_M2]],BC$2,0)/BC$1,"")</f>
        <v>0</v>
      </c>
      <c r="BD176" s="165">
        <f>IFERROR(VLOOKUP($B176,RD[[#All],[Date]:[IS20_Inv2_M2]],BD$2,0)/BD$1,"")</f>
        <v>0</v>
      </c>
      <c r="BE176" s="165">
        <f>IFERROR(VLOOKUP($B176,RD[[#All],[Date]:[IS20_Inv2_M2]],BE$2,0)/BE$1,"")</f>
        <v>0</v>
      </c>
      <c r="BF176" s="165">
        <f>IFERROR(VLOOKUP($B176,RD[[#All],[Date]:[IS20_Inv2_M2]],BF$2,0)/BF$1,"")</f>
        <v>0</v>
      </c>
      <c r="BG176" s="165">
        <f>IFERROR(VLOOKUP($B176,RD[[#All],[Date]:[IS20_Inv2_M2]],BG$2,0)/BG$1,"")</f>
        <v>0</v>
      </c>
      <c r="BH176" s="165">
        <f>IFERROR(VLOOKUP($B176,RD[[#All],[Date]:[IS20_Inv2_M2]],BH$2,0)/BH$1,"")</f>
        <v>0</v>
      </c>
      <c r="BI176" s="165">
        <f>IFERROR(VLOOKUP($B176,RD[[#All],[Date]:[IS20_Inv2_M2]],BI$2,0)/BI$1,"")</f>
        <v>0</v>
      </c>
      <c r="BJ176" s="165">
        <f>IFERROR(VLOOKUP($B176,RD[[#All],[Date]:[IS20_Inv2_M2]],BJ$2,0)/BJ$1,"")</f>
        <v>0</v>
      </c>
      <c r="BK176" s="165">
        <f>IFERROR(VLOOKUP($B176,RD[[#All],[Date]:[IS20_Inv2_M2]],BK$2,0)/BK$1,"")</f>
        <v>0</v>
      </c>
      <c r="BL176" s="165">
        <f>IFERROR(VLOOKUP($B176,RD[[#All],[Date]:[IS20_Inv2_M2]],BL$2,0)/BL$1,"")</f>
        <v>0</v>
      </c>
      <c r="BM176" s="165">
        <f>IFERROR(VLOOKUP($B176,RD[[#All],[Date]:[IS20_Inv2_M2]],BM$2,0)/BM$1,"")</f>
        <v>0</v>
      </c>
      <c r="BN176" s="165">
        <f>IFERROR(VLOOKUP($B176,RD[[#All],[Date]:[IS20_Inv2_M2]],BN$2,0)/BN$1,"")</f>
        <v>0</v>
      </c>
      <c r="BO176" s="165">
        <f>IFERROR(VLOOKUP($B176,RD[[#All],[Date]:[IS20_Inv2_M2]],BO$2,0)/BO$1,"")</f>
        <v>0</v>
      </c>
      <c r="BP176" s="165">
        <f>IFERROR(VLOOKUP($B176,RD[[#All],[Date]:[IS20_Inv2_M2]],BP$2,0)/BP$1,"")</f>
        <v>0</v>
      </c>
      <c r="BQ176" s="165">
        <f>IFERROR(VLOOKUP($B176,RD[[#All],[Date]:[IS20_Inv2_M2]],BQ$2,0)/BQ$1,"")</f>
        <v>0</v>
      </c>
      <c r="BR176" s="165">
        <f>IFERROR(VLOOKUP($B176,RD[[#All],[Date]:[IS20_Inv2_M2]],BR$2,0)/BR$1,"")</f>
        <v>0</v>
      </c>
      <c r="BS176" s="165">
        <f>IFERROR(VLOOKUP($B176,RD[[#All],[Date]:[IS20_Inv2_M2]],BS$2,0)/BS$1,"")</f>
        <v>0</v>
      </c>
      <c r="BT176" s="165">
        <f>IFERROR(VLOOKUP($B176,RD[[#All],[Date]:[IS20_Inv2_M2]],BT$2,0)/BT$1,"")</f>
        <v>0</v>
      </c>
      <c r="BU176" s="165">
        <f>IFERROR(VLOOKUP($B176,RD[[#All],[Date]:[IS20_Inv2_M2]],BU$2,0)/BU$1,"")</f>
        <v>0</v>
      </c>
      <c r="BV176" s="165">
        <f>IFERROR(VLOOKUP($B176,RD[[#All],[Date]:[IS20_Inv2_M2]],BV$2,0)/BV$1,"")</f>
        <v>0</v>
      </c>
      <c r="BW176" s="165">
        <f>IFERROR(VLOOKUP($B176,RD[[#All],[Date]:[IS20_Inv2_M2]],BW$2,0)/BW$1,"")</f>
        <v>0</v>
      </c>
      <c r="BX176" s="165">
        <f>IFERROR(VLOOKUP($B176,RD[[#All],[Date]:[IS20_Inv2_M2]],BX$2,0)/BX$1,"")</f>
        <v>0</v>
      </c>
      <c r="BY176" s="165">
        <f>IFERROR(VLOOKUP($B176,RD[[#All],[Date]:[IS20_Inv2_M2]],BY$2,0)/BY$1,"")</f>
        <v>0</v>
      </c>
      <c r="BZ176" s="165">
        <f>IFERROR(VLOOKUP($B176,RD[[#All],[Date]:[IS20_Inv2_M2]],BZ$2,0)/BZ$1,"")</f>
        <v>0</v>
      </c>
      <c r="CA176" s="165">
        <f>IFERROR(VLOOKUP($B176,RD[[#All],[Date]:[IS20_Inv2_M2]],CA$2,0)/CA$1,"")</f>
        <v>0</v>
      </c>
      <c r="CB176" s="165">
        <f>IFERROR(VLOOKUP($B176,RD[[#All],[Date]:[IS20_Inv2_M2]],CB$2,0)/CB$1,"")</f>
        <v>0</v>
      </c>
      <c r="CC176" s="165">
        <f>IFERROR(VLOOKUP($B176,RD[[#All],[Date]:[IS20_Inv2_M2]],CC$2,0)/CC$1,"")</f>
        <v>0</v>
      </c>
      <c r="CD176" s="165">
        <f>IFERROR(VLOOKUP($B176,RD[[#All],[Date]:[IS20_Inv2_M2]],CD$2,0)/CD$1,"")</f>
        <v>0</v>
      </c>
      <c r="CE176" s="165">
        <f>IFERROR(VLOOKUP($B176,RD[[#All],[Date]:[IS20_Inv2_M2]],CE$2,0)/CE$1,"")</f>
        <v>0</v>
      </c>
      <c r="CF176" s="165">
        <f>IFERROR(VLOOKUP($B176,RD[[#All],[Date]:[IS20_Inv2_M2]],CF$2,0)/CF$1,"")</f>
        <v>0</v>
      </c>
      <c r="CG176" s="165">
        <f>IFERROR(VLOOKUP($B176,RD[[#All],[Date]:[IS20_Inv2_M2]],CG$2,0)/CG$1,"")</f>
        <v>0</v>
      </c>
      <c r="CH176" s="165">
        <f>IFERROR(VLOOKUP($B176,RD[[#All],[Date]:[IS20_Inv2_M2]],CH$2,0)/CH$1,"")</f>
        <v>0</v>
      </c>
      <c r="CI176" s="165">
        <f>IFERROR(VLOOKUP($B176,RD[[#All],[Date]:[IS20_Inv2_M2]],CI$2,0)/CI$1,"")</f>
        <v>0</v>
      </c>
      <c r="CJ176" s="165">
        <f>IFERROR(VLOOKUP($B176,RD[[#All],[Date]:[IS20_Inv2_M2]],CJ$2,0)/CJ$1,"")</f>
        <v>0</v>
      </c>
      <c r="CK176" s="165">
        <f>IFERROR(VLOOKUP($B176,RD[[#All],[Date]:[IS20_Inv2_M2]],CK$2,0)/CK$1,"")</f>
        <v>0</v>
      </c>
      <c r="CL176" s="165">
        <f>IFERROR(VLOOKUP($B176,RD[[#All],[Date]:[IS20_Inv2_M2]],CL$2,0)/CL$1,"")</f>
        <v>0</v>
      </c>
      <c r="CM176" s="165">
        <f>IFERROR(VLOOKUP($B176,RD[[#All],[Date]:[IS20_Inv2_M2]],CM$2,0)/CM$1,"")</f>
        <v>0</v>
      </c>
      <c r="CN176" s="165">
        <f>IFERROR(VLOOKUP($B176,RD[[#All],[Date]:[IS20_Inv2_M2]],CN$2,0)/CN$1,"")</f>
        <v>0</v>
      </c>
      <c r="CO176" s="165">
        <f>IFERROR(VLOOKUP($B176,RD[[#All],[Date]:[IS20_Inv2_M2]],CO$2,0)/CO$1,"")</f>
        <v>0</v>
      </c>
      <c r="CP176" s="165">
        <f>IFERROR(VLOOKUP($B176,RD[[#All],[Date]:[IS20_Inv2_M2]],CP$2,0)/CP$1,"")</f>
        <v>0</v>
      </c>
      <c r="CQ176" s="165">
        <f>IFERROR(VLOOKUP($B176,RD[[#All],[Date]:[IS20_Inv2_M2]],CQ$2,0)/CQ$1,"")</f>
        <v>0</v>
      </c>
      <c r="CR176" s="165">
        <f>IFERROR(VLOOKUP($B176,RD[[#All],[Date]:[IS20_Inv2_M2]],CR$2,0)/CR$1,"")</f>
        <v>0</v>
      </c>
      <c r="CS176" s="165">
        <f>IFERROR(VLOOKUP($B176,RD[[#All],[Date]:[IS20_Inv2_M2]],CS$2,0)/CS$1,"")</f>
        <v>0</v>
      </c>
      <c r="CT176" s="165">
        <f>IFERROR(VLOOKUP($B176,RD[[#All],[Date]:[IS20_Inv2_M2]],CT$2,0)/CT$1,"")</f>
        <v>0</v>
      </c>
      <c r="CU176" s="165">
        <f>IFERROR(VLOOKUP($B176,RD[[#All],[Date]:[IS20_Inv2_M2]],CU$2,0)/CU$1,"")</f>
        <v>0</v>
      </c>
      <c r="CV176" s="165">
        <f>IFERROR(VLOOKUP($B176,RD[[#All],[Date]:[IS20_Inv2_M2]],CV$2,0)/CV$1,"")</f>
        <v>0</v>
      </c>
      <c r="CW176" s="165">
        <f>IFERROR(VLOOKUP($B176,RD[[#All],[Date]:[IS20_Inv2_M2]],CW$2,0)/CW$1,"")</f>
        <v>0</v>
      </c>
      <c r="CX176" s="165">
        <f>IFERROR(VLOOKUP($B176,RD[[#All],[Date]:[IS20_Inv2_M2]],CX$2,0)/CX$1,"")</f>
        <v>0</v>
      </c>
      <c r="CY176" s="165">
        <f>IFERROR(VLOOKUP($B176,RD[[#All],[Date]:[IS20_Inv2_M2]],CY$2,0)/CY$1,"")</f>
        <v>0</v>
      </c>
      <c r="CZ176" s="165">
        <f>IFERROR(VLOOKUP($B176,RD[[#All],[Date]:[IS20_Inv2_M2]],CZ$2,0)/CZ$1,"")</f>
        <v>0</v>
      </c>
      <c r="DA176" s="165" t="str">
        <f>IFERROR(AVERAGEIF(Inv_SY_B[[#This Row],[IS1_Inv1_M1]:[IS8_Inv4_M2]],"&gt;="&amp;0.1,Inv_SY_B[[#This Row],[IS1_Inv1_M1]:[IS8_Inv4_M2]]),"")</f>
        <v/>
      </c>
      <c r="DB176" s="165" t="str">
        <f>IFERROR(AVERAGEIF(Inv_SY_B[[#This Row],[IS18_Inv1_M1]:[IS19_Inv2_M3]],"&gt;="&amp;0.1,Inv_SY_B[[#This Row],[IS18_Inv1_M1]:[IS19_Inv2_M3]]),"")</f>
        <v/>
      </c>
      <c r="DC176" s="165" t="str">
        <f>IFERROR(AVERAGEIF(Inv_SY_B[[#This Row],[IS9_Inv1_M1]:[IS20_Inv2_M2]],"&gt;="&amp;0.1,Inv_SY_B[[#This Row],[IS9_Inv1_M1]:[IS20_Inv2_M2]]),"")</f>
        <v/>
      </c>
    </row>
    <row r="177" spans="2:107">
      <c r="B177" s="167">
        <f t="shared" si="68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>
        <f>IFERROR(VLOOKUP($B177,RD[[#All],[Date]:[IS20_Inv2_M2]],CI$2,0)/CI$1,"")</f>
        <v>0</v>
      </c>
      <c r="CJ177" s="165">
        <f>IFERROR(VLOOKUP($B177,RD[[#All],[Date]:[IS20_Inv2_M2]],CJ$2,0)/CJ$1,"")</f>
        <v>0</v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>
        <f>IFERROR(VLOOKUP($B177,RD[[#All],[Date]:[IS20_Inv2_M2]],CS$2,0)/CS$1,"")</f>
        <v>0</v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>
        <f>IFERROR(VLOOKUP($B177,RD[[#All],[Date]:[IS20_Inv2_M2]],CV$2,0)/CV$1,"")</f>
        <v>0</v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5" t="str">
        <f>IFERROR(AVERAGEIF(Inv_SY_B[[#This Row],[IS1_Inv1_M1]:[IS8_Inv4_M2]],"&gt;="&amp;0.1,Inv_SY_B[[#This Row],[IS1_Inv1_M1]:[IS8_Inv4_M2]]),"")</f>
        <v/>
      </c>
      <c r="DB177" s="165" t="str">
        <f>IFERROR(AVERAGEIF(Inv_SY_B[[#This Row],[IS18_Inv1_M1]:[IS19_Inv2_M3]],"&gt;="&amp;0.1,Inv_SY_B[[#This Row],[IS18_Inv1_M1]:[IS19_Inv2_M3]]),"")</f>
        <v/>
      </c>
      <c r="DC177" s="165" t="str">
        <f>IFERROR(AVERAGEIF(Inv_SY_B[[#This Row],[IS9_Inv1_M1]:[IS20_Inv2_M2]],"&gt;="&amp;0.1,Inv_SY_B[[#This Row],[IS9_Inv1_M1]:[IS20_Inv2_M2]]),"")</f>
        <v/>
      </c>
    </row>
    <row r="178" spans="2:107">
      <c r="B178" s="167">
        <f t="shared" si="68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5" t="str">
        <f>IFERROR(AVERAGEIF(Inv_SY_B[[#This Row],[IS1_Inv1_M1]:[IS8_Inv4_M2]],"&gt;="&amp;0.1,Inv_SY_B[[#This Row],[IS1_Inv1_M1]:[IS8_Inv4_M2]]),"")</f>
        <v/>
      </c>
      <c r="DB178" s="165" t="str">
        <f>IFERROR(AVERAGEIF(Inv_SY_B[[#This Row],[IS18_Inv1_M1]:[IS19_Inv2_M3]],"&gt;="&amp;0.1,Inv_SY_B[[#This Row],[IS18_Inv1_M1]:[IS19_Inv2_M3]]),"")</f>
        <v/>
      </c>
      <c r="DC178" s="165" t="str">
        <f>IFERROR(AVERAGEIF(Inv_SY_B[[#This Row],[IS9_Inv1_M1]:[IS20_Inv2_M2]],"&gt;="&amp;0.1,Inv_SY_B[[#This Row],[IS9_Inv1_M1]:[IS20_Inv2_M2]]),"")</f>
        <v/>
      </c>
    </row>
    <row r="179" spans="2:107">
      <c r="B179" s="167">
        <f t="shared" si="68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5" t="str">
        <f>IFERROR(AVERAGEIF(Inv_SY_B[[#This Row],[IS1_Inv1_M1]:[IS8_Inv4_M2]],"&gt;="&amp;0.1,Inv_SY_B[[#This Row],[IS1_Inv1_M1]:[IS8_Inv4_M2]]),"")</f>
        <v/>
      </c>
      <c r="DB179" s="165" t="str">
        <f>IFERROR(AVERAGEIF(Inv_SY_B[[#This Row],[IS18_Inv1_M1]:[IS19_Inv2_M3]],"&gt;="&amp;0.1,Inv_SY_B[[#This Row],[IS18_Inv1_M1]:[IS19_Inv2_M3]]),"")</f>
        <v/>
      </c>
      <c r="DC179" s="165" t="str">
        <f>IFERROR(AVERAGEIF(Inv_SY_B[[#This Row],[IS9_Inv1_M1]:[IS20_Inv2_M2]],"&gt;="&amp;0.1,Inv_SY_B[[#This Row],[IS9_Inv1_M1]:[IS20_Inv2_M2]]),"")</f>
        <v/>
      </c>
    </row>
    <row r="180" spans="2:107">
      <c r="B180" s="167">
        <f t="shared" si="68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5" t="str">
        <f>IFERROR(AVERAGEIF(Inv_SY_B[[#This Row],[IS1_Inv1_M1]:[IS8_Inv4_M2]],"&gt;="&amp;0.1,Inv_SY_B[[#This Row],[IS1_Inv1_M1]:[IS8_Inv4_M2]]),"")</f>
        <v/>
      </c>
      <c r="DB180" s="165" t="str">
        <f>IFERROR(AVERAGEIF(Inv_SY_B[[#This Row],[IS18_Inv1_M1]:[IS19_Inv2_M3]],"&gt;="&amp;0.1,Inv_SY_B[[#This Row],[IS18_Inv1_M1]:[IS19_Inv2_M3]]),"")</f>
        <v/>
      </c>
      <c r="DC180" s="165" t="str">
        <f>IFERROR(AVERAGEIF(Inv_SY_B[[#This Row],[IS9_Inv1_M1]:[IS20_Inv2_M2]],"&gt;="&amp;0.1,Inv_SY_B[[#This Row],[IS9_Inv1_M1]:[IS20_Inv2_M2]]),"")</f>
        <v/>
      </c>
    </row>
    <row r="181" spans="2:107">
      <c r="B181" s="167">
        <f t="shared" si="68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363" t="str">
        <f>IFERROR(AVERAGEIF(Inv_SY_B[[#This Row],[IS1_Inv1_M1]:[IS8_Inv4_M2]],"&gt;="&amp;0.1,Inv_SY_B[[#This Row],[IS1_Inv1_M1]:[IS8_Inv4_M2]]),"")</f>
        <v/>
      </c>
      <c r="DB181" s="363" t="str">
        <f>IFERROR(AVERAGEIF(Inv_SY_B[[#This Row],[IS18_Inv1_M1]:[IS19_Inv2_M3]],"&gt;="&amp;0.1,Inv_SY_B[[#This Row],[IS18_Inv1_M1]:[IS19_Inv2_M3]]),"")</f>
        <v/>
      </c>
      <c r="DC181" s="363" t="str">
        <f>IFERROR(AVERAGEIF(Inv_SY_B[[#This Row],[IS9_Inv1_M1]:[IS20_Inv2_M2]],"&gt;="&amp;0.1,Inv_SY_B[[#This Row],[IS9_Inv1_M1]:[IS20_Inv2_M2]]),"")</f>
        <v/>
      </c>
    </row>
    <row r="182" spans="2:107">
      <c r="B182" s="12"/>
    </row>
  </sheetData>
  <phoneticPr fontId="70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2" workbookViewId="0">
      <pane xSplit="2" ySplit="2" topLeftCell="C165" activePane="bottomRight" state="frozen"/>
      <selection pane="topRight" activeCell="C3" sqref="C3"/>
      <selection pane="bottomLeft" activeCell="A4" sqref="A4"/>
      <selection pane="bottomRight" activeCell="A175" sqref="A175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51" max="53" width="13.26953125" bestFit="1" customWidth="1"/>
    <col min="79" max="80" width="8.81640625" customWidth="1"/>
  </cols>
  <sheetData>
    <row r="1" spans="2:104" hidden="1"/>
    <row r="2" spans="2:104">
      <c r="B2" s="168"/>
      <c r="C2">
        <v>2074.0800000000004</v>
      </c>
      <c r="D2">
        <v>2111.4899999999998</v>
      </c>
      <c r="E2">
        <v>2121.35</v>
      </c>
      <c r="F2">
        <v>2041.6</v>
      </c>
      <c r="G2">
        <v>2105.3999999999996</v>
      </c>
      <c r="H2">
        <v>2073.5</v>
      </c>
      <c r="I2">
        <v>2105.4</v>
      </c>
      <c r="J2">
        <v>2153.25</v>
      </c>
      <c r="K2">
        <v>2089.4499999999998</v>
      </c>
      <c r="L2">
        <v>2105.4</v>
      </c>
      <c r="M2">
        <v>2038.845</v>
      </c>
      <c r="N2">
        <v>2054.65</v>
      </c>
      <c r="O2">
        <v>2023.04</v>
      </c>
      <c r="P2">
        <v>2212.6999999999998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1991.43</v>
      </c>
      <c r="V2">
        <v>1928.21</v>
      </c>
      <c r="W2">
        <v>1691.1350000000002</v>
      </c>
      <c r="X2">
        <v>1961.85</v>
      </c>
      <c r="Y2">
        <v>2105.4</v>
      </c>
      <c r="Z2">
        <v>2137.3000000000002</v>
      </c>
      <c r="AA2">
        <v>2328.6999999999998</v>
      </c>
      <c r="AB2">
        <v>2312.75</v>
      </c>
      <c r="AC2">
        <v>2089.4500000000003</v>
      </c>
      <c r="AD2">
        <v>2296.7999999999997</v>
      </c>
      <c r="AE2">
        <v>2086.2600000000002</v>
      </c>
      <c r="AF2">
        <v>1991.4300000000003</v>
      </c>
      <c r="AG2">
        <v>1866.15</v>
      </c>
      <c r="AH2">
        <v>2041.6000000000001</v>
      </c>
      <c r="AI2">
        <v>1563.1</v>
      </c>
      <c r="AJ2">
        <v>1563.1</v>
      </c>
      <c r="AK2">
        <v>1387.65</v>
      </c>
      <c r="AL2">
        <v>1419.5500000000002</v>
      </c>
      <c r="AM2">
        <v>1483.35</v>
      </c>
      <c r="AN2">
        <v>1531.2</v>
      </c>
      <c r="AO2">
        <v>1499.3</v>
      </c>
      <c r="AP2">
        <v>1515.25</v>
      </c>
      <c r="AQ2">
        <v>1626.9</v>
      </c>
      <c r="AR2">
        <v>1547.15</v>
      </c>
      <c r="AS2">
        <v>1563.1</v>
      </c>
      <c r="AT2">
        <v>1594.9999999999998</v>
      </c>
      <c r="AU2">
        <v>1674.75</v>
      </c>
      <c r="AV2">
        <v>542.29999999999995</v>
      </c>
      <c r="AW2">
        <v>1547.1499999999999</v>
      </c>
      <c r="AX2">
        <v>1563.1000000000001</v>
      </c>
      <c r="AY2">
        <v>1451.45</v>
      </c>
      <c r="AZ2">
        <v>1499.3000000000002</v>
      </c>
      <c r="BA2">
        <v>1547.15</v>
      </c>
      <c r="BB2">
        <v>1517.28</v>
      </c>
      <c r="BC2">
        <v>1626.9</v>
      </c>
      <c r="BD2">
        <v>1371.7</v>
      </c>
      <c r="BE2">
        <v>1435.5000000000002</v>
      </c>
      <c r="BF2">
        <v>1451.45</v>
      </c>
      <c r="BG2">
        <v>1531.2</v>
      </c>
      <c r="BH2">
        <v>1499.3</v>
      </c>
      <c r="BI2">
        <v>1355.75</v>
      </c>
      <c r="BJ2">
        <v>1483.35</v>
      </c>
      <c r="BK2">
        <v>1499.3000000000002</v>
      </c>
      <c r="BL2">
        <v>1467.3999999999999</v>
      </c>
      <c r="BM2">
        <v>1515.25</v>
      </c>
      <c r="BN2">
        <v>1626.8999999999999</v>
      </c>
      <c r="BO2">
        <v>2212.7000000000003</v>
      </c>
      <c r="BP2">
        <v>2086.2600000000002</v>
      </c>
      <c r="BQ2">
        <v>2165.2849999999999</v>
      </c>
      <c r="BR2">
        <v>2086.2600000000002</v>
      </c>
      <c r="BS2">
        <v>2070.4549999999999</v>
      </c>
      <c r="BT2">
        <v>1833.3800000000003</v>
      </c>
      <c r="BU2">
        <v>2196.895</v>
      </c>
      <c r="BV2">
        <v>2149.48</v>
      </c>
      <c r="BW2">
        <v>1564.6950000000002</v>
      </c>
      <c r="BX2">
        <v>1232.79</v>
      </c>
      <c r="BY2">
        <v>1438.2549999999999</v>
      </c>
      <c r="BZ2">
        <v>1185.375</v>
      </c>
      <c r="CA2">
        <v>916.68999999999994</v>
      </c>
      <c r="CB2">
        <v>853.47</v>
      </c>
      <c r="CC2">
        <v>2181.09</v>
      </c>
      <c r="CD2">
        <v>2244.31</v>
      </c>
      <c r="CE2">
        <v>2196.895</v>
      </c>
      <c r="CF2">
        <v>2291.7249999999999</v>
      </c>
      <c r="CG2">
        <v>2307.5300000000002</v>
      </c>
      <c r="CH2">
        <v>1375.0349999999999</v>
      </c>
      <c r="CI2">
        <v>1880.7950000000001</v>
      </c>
      <c r="CJ2">
        <v>829.4</v>
      </c>
      <c r="CK2">
        <v>669.9</v>
      </c>
      <c r="CL2">
        <v>2041.6</v>
      </c>
      <c r="CM2">
        <v>1232.79</v>
      </c>
      <c r="CN2">
        <v>1296.01</v>
      </c>
      <c r="CO2">
        <v>1232.79</v>
      </c>
      <c r="CP2">
        <v>1216.9849999999999</v>
      </c>
      <c r="CQ2">
        <v>1264.4000000000001</v>
      </c>
      <c r="CR2">
        <v>1264.4000000000001</v>
      </c>
      <c r="CS2">
        <v>1264.3999999999999</v>
      </c>
      <c r="CT2">
        <v>1264.4000000000001</v>
      </c>
      <c r="CU2">
        <v>1517.28</v>
      </c>
      <c r="CV2">
        <v>948.3</v>
      </c>
      <c r="CW2">
        <v>1422.45</v>
      </c>
      <c r="CX2">
        <v>1264.4000000000001</v>
      </c>
      <c r="CY2">
        <v>1232.79</v>
      </c>
      <c r="CZ2">
        <v>1485.67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225</v>
      </c>
      <c r="CJ3" s="151" t="s">
        <v>226</v>
      </c>
      <c r="CK3" s="151" t="s">
        <v>227</v>
      </c>
      <c r="CL3" s="151" t="s">
        <v>228</v>
      </c>
      <c r="CM3" s="151" t="s">
        <v>213</v>
      </c>
      <c r="CN3" s="151" t="s">
        <v>214</v>
      </c>
      <c r="CO3" s="151" t="s">
        <v>215</v>
      </c>
      <c r="CP3" s="151" t="s">
        <v>216</v>
      </c>
      <c r="CQ3" s="151" t="s">
        <v>217</v>
      </c>
      <c r="CR3" s="151" t="s">
        <v>218</v>
      </c>
      <c r="CS3" s="151" t="s">
        <v>219</v>
      </c>
      <c r="CT3" s="151" t="s">
        <v>220</v>
      </c>
      <c r="CU3" s="151" t="s">
        <v>221</v>
      </c>
      <c r="CV3" s="151" t="s">
        <v>222</v>
      </c>
      <c r="CW3" s="309" t="s">
        <v>1887</v>
      </c>
      <c r="CX3" s="309" t="s">
        <v>223</v>
      </c>
      <c r="CY3" s="309" t="s">
        <v>224</v>
      </c>
      <c r="CZ3" s="309" t="s">
        <v>1888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IFERROR(Inv_SY_B!AI4/Inv_SY_B!$DC4-1,"")</f>
        <v/>
      </c>
      <c r="AJ4" s="169" t="str">
        <f>IFERROR(Inv_SY_B!AJ4/Inv_SY_B!$DC4-1,"")</f>
        <v/>
      </c>
      <c r="AK4" s="169" t="str">
        <f>IFERROR(Inv_SY_B!AK4/Inv_SY_B!$DC4-1,"")</f>
        <v/>
      </c>
      <c r="AL4" s="169" t="str">
        <f>IFERROR(Inv_SY_B!AL4/Inv_SY_B!$DC4-1,"")</f>
        <v/>
      </c>
      <c r="AM4" s="169" t="str">
        <f>IFERROR(Inv_SY_B!AM4/Inv_SY_B!$DC4-1,"")</f>
        <v/>
      </c>
      <c r="AN4" s="169" t="str">
        <f>IFERROR(Inv_SY_B!AN4/Inv_SY_B!$DC4-1,"")</f>
        <v/>
      </c>
      <c r="AO4" s="169" t="str">
        <f>IFERROR(Inv_SY_B!AO4/Inv_SY_B!$DC4-1,"")</f>
        <v/>
      </c>
      <c r="AP4" s="169" t="str">
        <f>IFERROR(Inv_SY_B!AP4/Inv_SY_B!$DC4-1,"")</f>
        <v/>
      </c>
      <c r="AQ4" s="169" t="str">
        <f>IFERROR(Inv_SY_B!AQ4/Inv_SY_B!$DC4-1,"")</f>
        <v/>
      </c>
      <c r="AR4" s="169" t="str">
        <f>IFERROR(Inv_SY_B!AR4/Inv_SY_B!$DC4-1,"")</f>
        <v/>
      </c>
      <c r="AS4" s="169" t="str">
        <f>IFERROR(Inv_SY_B!AS4/Inv_SY_B!$DC4-1,"")</f>
        <v/>
      </c>
      <c r="AT4" s="169" t="str">
        <f>IFERROR(Inv_SY_B!AT4/Inv_SY_B!$DC4-1,"")</f>
        <v/>
      </c>
      <c r="AU4" s="169" t="str">
        <f>IFERROR(Inv_SY_B!AU4/Inv_SY_B!$DC4-1,"")</f>
        <v/>
      </c>
      <c r="AV4" s="169" t="str">
        <f>IFERROR(Inv_SY_B!AV4/Inv_SY_B!$DC4-1,"")</f>
        <v/>
      </c>
      <c r="AW4" s="169" t="str">
        <f>IFERROR(Inv_SY_B!AW4/Inv_SY_B!$DC4-1,"")</f>
        <v/>
      </c>
      <c r="AX4" s="169" t="str">
        <f>IFERROR(Inv_SY_B!AX4/Inv_SY_B!$DC4-1,"")</f>
        <v/>
      </c>
      <c r="AY4" s="169" t="str">
        <f>IFERROR(Inv_SY_B!AY4/Inv_SY_B!$DC4-1,"")</f>
        <v/>
      </c>
      <c r="AZ4" s="169" t="str">
        <f>IFERROR(Inv_SY_B!AZ4/Inv_SY_B!$DC4-1,"")</f>
        <v/>
      </c>
      <c r="BA4" s="169" t="str">
        <f>IFERROR(Inv_SY_B!BA4/Inv_SY_B!$DC4-1,"")</f>
        <v/>
      </c>
      <c r="BB4" s="169" t="str">
        <f>IFERROR(Inv_SY_B!BB4/Inv_SY_B!$DC4-1,"")</f>
        <v/>
      </c>
      <c r="BC4" s="169" t="str">
        <f>IFERROR(Inv_SY_B!BC4/Inv_SY_B!$DC4-1,"")</f>
        <v/>
      </c>
      <c r="BD4" s="169" t="str">
        <f>IFERROR(Inv_SY_B!BD4/Inv_SY_B!$DC4-1,"")</f>
        <v/>
      </c>
      <c r="BE4" s="169" t="str">
        <f>IFERROR(Inv_SY_B!BE4/Inv_SY_B!$DC4-1,"")</f>
        <v/>
      </c>
      <c r="BF4" s="169" t="str">
        <f>IFERROR(Inv_SY_B!BF4/Inv_SY_B!$DC4-1,"")</f>
        <v/>
      </c>
      <c r="BG4" s="169" t="str">
        <f>IFERROR(Inv_SY_B!BG4/Inv_SY_B!$DC4-1,"")</f>
        <v/>
      </c>
      <c r="BH4" s="169" t="str">
        <f>IFERROR(Inv_SY_B!BH4/Inv_SY_B!$DC4-1,"")</f>
        <v/>
      </c>
      <c r="BI4" s="169" t="str">
        <f>IFERROR(Inv_SY_B!BI4/Inv_SY_B!$DC4-1,"")</f>
        <v/>
      </c>
      <c r="BJ4" s="169" t="str">
        <f>IFERROR(Inv_SY_B!BJ4/Inv_SY_B!$DC4-1,"")</f>
        <v/>
      </c>
      <c r="BK4" s="169" t="str">
        <f>IFERROR(Inv_SY_B!BK4/Inv_SY_B!$DC4-1,"")</f>
        <v/>
      </c>
      <c r="BL4" s="169" t="str">
        <f>IFERROR(Inv_SY_B!BL4/Inv_SY_B!$DC4-1,"")</f>
        <v/>
      </c>
      <c r="BM4" s="169" t="str">
        <f>IFERROR(Inv_SY_B!BM4/Inv_SY_B!$DC4-1,"")</f>
        <v/>
      </c>
      <c r="BN4" s="169" t="str">
        <f>IFERROR(Inv_SY_B!BN4/Inv_SY_B!$DC4-1,"")</f>
        <v/>
      </c>
      <c r="BO4" s="169" t="str">
        <f>IFERROR(Inv_SY_B!BO4/Inv_SY_B!$DC4-1,"")</f>
        <v/>
      </c>
      <c r="BP4" s="169" t="str">
        <f>IFERROR(Inv_SY_B!BP4/Inv_SY_B!$DC4-1,"")</f>
        <v/>
      </c>
      <c r="BQ4" s="169" t="str">
        <f>IFERROR(Inv_SY_B!BQ4/Inv_SY_B!$DC4-1,"")</f>
        <v/>
      </c>
      <c r="BR4" s="169" t="str">
        <f>IFERROR(Inv_SY_B!BR4/Inv_SY_B!$DC4-1,"")</f>
        <v/>
      </c>
      <c r="BS4" s="169" t="str">
        <f>IFERROR(Inv_SY_B!BS4/Inv_SY_B!$DC4-1,"")</f>
        <v/>
      </c>
      <c r="BT4" s="169" t="str">
        <f>IFERROR(Inv_SY_B!BT4/Inv_SY_B!$DC4-1,"")</f>
        <v/>
      </c>
      <c r="BU4" s="169" t="str">
        <f>IFERROR(Inv_SY_B!BU4/Inv_SY_B!$DC4-1,"")</f>
        <v/>
      </c>
      <c r="BV4" s="169" t="str">
        <f>IFERROR(Inv_SY_B!BV4/Inv_SY_B!$DC4-1,"")</f>
        <v/>
      </c>
      <c r="BW4" s="169" t="str">
        <f>IFERROR(Inv_SY_B!BW4/Inv_SY_B!$DC4-1,"")</f>
        <v/>
      </c>
      <c r="BX4" s="169" t="str">
        <f>IFERROR(Inv_SY_B!BX4/Inv_SY_B!$DC4-1,"")</f>
        <v/>
      </c>
      <c r="BY4" s="169" t="str">
        <f>IFERROR(Inv_SY_B!BY4/Inv_SY_B!$DC4-1,"")</f>
        <v/>
      </c>
      <c r="BZ4" s="169" t="str">
        <f>IFERROR(Inv_SY_B!BZ4/Inv_SY_B!$DC4-1,"")</f>
        <v/>
      </c>
      <c r="CA4" s="169" t="str">
        <f>IFERROR(Inv_SY_B!CA4/Inv_SY_B!$DC4-1,"")</f>
        <v/>
      </c>
      <c r="CB4" s="169" t="str">
        <f>IFERROR(Inv_SY_B!CB4/Inv_SY_B!$DC4-1,"")</f>
        <v/>
      </c>
      <c r="CC4" s="169" t="str">
        <f>IFERROR(Inv_SY_B!CC4/Inv_SY_B!$DC4-1,"")</f>
        <v/>
      </c>
      <c r="CD4" s="169" t="str">
        <f>IFERROR(Inv_SY_B!CD4/Inv_SY_B!$DC4-1,"")</f>
        <v/>
      </c>
      <c r="CE4" s="169" t="str">
        <f>IFERROR(Inv_SY_B!CE4/Inv_SY_B!$DC4-1,"")</f>
        <v/>
      </c>
      <c r="CF4" s="169" t="str">
        <f>IFERROR(Inv_SY_B!CF4/Inv_SY_B!$DC4-1,"")</f>
        <v/>
      </c>
      <c r="CG4" s="169" t="str">
        <f>IFERROR(Inv_SY_B!CG4/Inv_SY_B!$DC4-1,"")</f>
        <v/>
      </c>
      <c r="CH4" s="169" t="str">
        <f>IFERROR(Inv_SY_B!CH4/Inv_SY_B!$DC4-1,"")</f>
        <v/>
      </c>
      <c r="CI4" s="169" t="str">
        <f>IFERROR(Inv_SY_B!CI4/Inv_SY_B!$DC4-1,"")</f>
        <v/>
      </c>
      <c r="CJ4" s="169" t="str">
        <f>IFERROR(Inv_SY_B!CJ4/Inv_SY_B!$DC4-1,"")</f>
        <v/>
      </c>
      <c r="CK4" s="169" t="str">
        <f>IFERROR(Inv_SY_B!CK4/Inv_SY_B!$DC4-1,"")</f>
        <v/>
      </c>
      <c r="CL4" s="169" t="str">
        <f>IFERROR(Inv_SY_B!CL4/Inv_SY_B!$DC4-1,"")</f>
        <v/>
      </c>
      <c r="CM4" s="169" t="str">
        <f>IFERROR(Inv_SY_B!CM4/Inv_SY_B!$DB4-1,"")</f>
        <v/>
      </c>
      <c r="CN4" s="169" t="str">
        <f>IFERROR(Inv_SY_B!CN4/Inv_SY_B!$DB4-1,"")</f>
        <v/>
      </c>
      <c r="CO4" s="169" t="str">
        <f>IFERROR(Inv_SY_B!CO4/Inv_SY_B!$DB4-1,"")</f>
        <v/>
      </c>
      <c r="CP4" s="169" t="str">
        <f>IFERROR(Inv_SY_B!CP4/Inv_SY_B!$DB4-1,"")</f>
        <v/>
      </c>
      <c r="CQ4" s="169" t="str">
        <f>IFERROR(Inv_SY_B!CQ4/Inv_SY_B!$DB4-1,"")</f>
        <v/>
      </c>
      <c r="CR4" s="169" t="str">
        <f>IFERROR(Inv_SY_B!CR4/Inv_SY_B!$DB4-1,"")</f>
        <v/>
      </c>
      <c r="CS4" s="169" t="str">
        <f>IFERROR(Inv_SY_B!CS4/Inv_SY_B!$DB4-1,"")</f>
        <v/>
      </c>
      <c r="CT4" s="169" t="str">
        <f>IFERROR(Inv_SY_B!CT4/Inv_SY_B!$DB4-1,"")</f>
        <v/>
      </c>
      <c r="CU4" s="169" t="str">
        <f>IFERROR(Inv_SY_B!CU4/Inv_SY_B!$DB4-1,"")</f>
        <v/>
      </c>
      <c r="CV4" s="169" t="str">
        <f>IFERROR(Inv_SY_B!CV4/Inv_SY_B!$DB4-1,"")</f>
        <v/>
      </c>
      <c r="CW4" s="169" t="str">
        <f>IFERROR(Inv_SY_B!CW4/Inv_SY_B!$DB4-1,"")</f>
        <v/>
      </c>
      <c r="CX4" s="169" t="str">
        <f>IFERROR(Inv_SY_B!CX4/Inv_SY_B!$DB4-1,"")</f>
        <v/>
      </c>
      <c r="CY4" s="169" t="str">
        <f>IFERROR(Inv_SY_B!CY4/Inv_SY_B!$DB4-1,"")</f>
        <v/>
      </c>
      <c r="CZ4" s="169" t="str">
        <f>IFERROR(Inv_SY_B!CZ4/Inv_SY_B!$DB4-1,"")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IFERROR(Inv_SY_B!AI5/Inv_SY_B!$DC5-1,"")</f>
        <v/>
      </c>
      <c r="AJ5" s="169" t="str">
        <f>IFERROR(Inv_SY_B!AJ5/Inv_SY_B!$DC5-1,"")</f>
        <v/>
      </c>
      <c r="AK5" s="169" t="str">
        <f>IFERROR(Inv_SY_B!AK5/Inv_SY_B!$DC5-1,"")</f>
        <v/>
      </c>
      <c r="AL5" s="169" t="str">
        <f>IFERROR(Inv_SY_B!AL5/Inv_SY_B!$DC5-1,"")</f>
        <v/>
      </c>
      <c r="AM5" s="169" t="str">
        <f>IFERROR(Inv_SY_B!AM5/Inv_SY_B!$DC5-1,"")</f>
        <v/>
      </c>
      <c r="AN5" s="169" t="str">
        <f>IFERROR(Inv_SY_B!AN5/Inv_SY_B!$DC5-1,"")</f>
        <v/>
      </c>
      <c r="AO5" s="169" t="str">
        <f>IFERROR(Inv_SY_B!AO5/Inv_SY_B!$DC5-1,"")</f>
        <v/>
      </c>
      <c r="AP5" s="169" t="str">
        <f>IFERROR(Inv_SY_B!AP5/Inv_SY_B!$DC5-1,"")</f>
        <v/>
      </c>
      <c r="AQ5" s="169" t="str">
        <f>IFERROR(Inv_SY_B!AQ5/Inv_SY_B!$DC5-1,"")</f>
        <v/>
      </c>
      <c r="AR5" s="169" t="str">
        <f>IFERROR(Inv_SY_B!AR5/Inv_SY_B!$DC5-1,"")</f>
        <v/>
      </c>
      <c r="AS5" s="169" t="str">
        <f>IFERROR(Inv_SY_B!AS5/Inv_SY_B!$DC5-1,"")</f>
        <v/>
      </c>
      <c r="AT5" s="169" t="str">
        <f>IFERROR(Inv_SY_B!AT5/Inv_SY_B!$DC5-1,"")</f>
        <v/>
      </c>
      <c r="AU5" s="169" t="str">
        <f>IFERROR(Inv_SY_B!AU5/Inv_SY_B!$DC5-1,"")</f>
        <v/>
      </c>
      <c r="AV5" s="169" t="str">
        <f>IFERROR(Inv_SY_B!AV5/Inv_SY_B!$DC5-1,"")</f>
        <v/>
      </c>
      <c r="AW5" s="169" t="str">
        <f>IFERROR(Inv_SY_B!AW5/Inv_SY_B!$DC5-1,"")</f>
        <v/>
      </c>
      <c r="AX5" s="169" t="str">
        <f>IFERROR(Inv_SY_B!AX5/Inv_SY_B!$DC5-1,"")</f>
        <v/>
      </c>
      <c r="AY5" s="169" t="str">
        <f>IFERROR(Inv_SY_B!AY5/Inv_SY_B!$DC5-1,"")</f>
        <v/>
      </c>
      <c r="AZ5" s="169" t="str">
        <f>IFERROR(Inv_SY_B!AZ5/Inv_SY_B!$DC5-1,"")</f>
        <v/>
      </c>
      <c r="BA5" s="169" t="str">
        <f>IFERROR(Inv_SY_B!BA5/Inv_SY_B!$DC5-1,"")</f>
        <v/>
      </c>
      <c r="BB5" s="169" t="str">
        <f>IFERROR(Inv_SY_B!BB5/Inv_SY_B!$DC5-1,"")</f>
        <v/>
      </c>
      <c r="BC5" s="169" t="str">
        <f>IFERROR(Inv_SY_B!BC5/Inv_SY_B!$DC5-1,"")</f>
        <v/>
      </c>
      <c r="BD5" s="169" t="str">
        <f>IFERROR(Inv_SY_B!BD5/Inv_SY_B!$DC5-1,"")</f>
        <v/>
      </c>
      <c r="BE5" s="169" t="str">
        <f>IFERROR(Inv_SY_B!BE5/Inv_SY_B!$DC5-1,"")</f>
        <v/>
      </c>
      <c r="BF5" s="169" t="str">
        <f>IFERROR(Inv_SY_B!BF5/Inv_SY_B!$DC5-1,"")</f>
        <v/>
      </c>
      <c r="BG5" s="169" t="str">
        <f>IFERROR(Inv_SY_B!BG5/Inv_SY_B!$DC5-1,"")</f>
        <v/>
      </c>
      <c r="BH5" s="169" t="str">
        <f>IFERROR(Inv_SY_B!BH5/Inv_SY_B!$DC5-1,"")</f>
        <v/>
      </c>
      <c r="BI5" s="169" t="str">
        <f>IFERROR(Inv_SY_B!BI5/Inv_SY_B!$DC5-1,"")</f>
        <v/>
      </c>
      <c r="BJ5" s="169" t="str">
        <f>IFERROR(Inv_SY_B!BJ5/Inv_SY_B!$DC5-1,"")</f>
        <v/>
      </c>
      <c r="BK5" s="169" t="str">
        <f>IFERROR(Inv_SY_B!BK5/Inv_SY_B!$DC5-1,"")</f>
        <v/>
      </c>
      <c r="BL5" s="169" t="str">
        <f>IFERROR(Inv_SY_B!BL5/Inv_SY_B!$DC5-1,"")</f>
        <v/>
      </c>
      <c r="BM5" s="169" t="str">
        <f>IFERROR(Inv_SY_B!BM5/Inv_SY_B!$DC5-1,"")</f>
        <v/>
      </c>
      <c r="BN5" s="169" t="str">
        <f>IFERROR(Inv_SY_B!BN5/Inv_SY_B!$DC5-1,"")</f>
        <v/>
      </c>
      <c r="BO5" s="169" t="str">
        <f>IFERROR(Inv_SY_B!BO5/Inv_SY_B!$DC5-1,"")</f>
        <v/>
      </c>
      <c r="BP5" s="169" t="str">
        <f>IFERROR(Inv_SY_B!BP5/Inv_SY_B!$DC5-1,"")</f>
        <v/>
      </c>
      <c r="BQ5" s="169" t="str">
        <f>IFERROR(Inv_SY_B!BQ5/Inv_SY_B!$DC5-1,"")</f>
        <v/>
      </c>
      <c r="BR5" s="169" t="str">
        <f>IFERROR(Inv_SY_B!BR5/Inv_SY_B!$DC5-1,"")</f>
        <v/>
      </c>
      <c r="BS5" s="169" t="str">
        <f>IFERROR(Inv_SY_B!BS5/Inv_SY_B!$DC5-1,"")</f>
        <v/>
      </c>
      <c r="BT5" s="169" t="str">
        <f>IFERROR(Inv_SY_B!BT5/Inv_SY_B!$DC5-1,"")</f>
        <v/>
      </c>
      <c r="BU5" s="169" t="str">
        <f>IFERROR(Inv_SY_B!BU5/Inv_SY_B!$DC5-1,"")</f>
        <v/>
      </c>
      <c r="BV5" s="169" t="str">
        <f>IFERROR(Inv_SY_B!BV5/Inv_SY_B!$DC5-1,"")</f>
        <v/>
      </c>
      <c r="BW5" s="169" t="str">
        <f>IFERROR(Inv_SY_B!BW5/Inv_SY_B!$DC5-1,"")</f>
        <v/>
      </c>
      <c r="BX5" s="169" t="str">
        <f>IFERROR(Inv_SY_B!BX5/Inv_SY_B!$DC5-1,"")</f>
        <v/>
      </c>
      <c r="BY5" s="169" t="str">
        <f>IFERROR(Inv_SY_B!BY5/Inv_SY_B!$DC5-1,"")</f>
        <v/>
      </c>
      <c r="BZ5" s="169" t="str">
        <f>IFERROR(Inv_SY_B!BZ5/Inv_SY_B!$DC5-1,"")</f>
        <v/>
      </c>
      <c r="CA5" s="169" t="str">
        <f>IFERROR(Inv_SY_B!CA5/Inv_SY_B!$DC5-1,"")</f>
        <v/>
      </c>
      <c r="CB5" s="169" t="str">
        <f>IFERROR(Inv_SY_B!CB5/Inv_SY_B!$DC5-1,"")</f>
        <v/>
      </c>
      <c r="CC5" s="169" t="str">
        <f>IFERROR(Inv_SY_B!CC5/Inv_SY_B!$DC5-1,"")</f>
        <v/>
      </c>
      <c r="CD5" s="169" t="str">
        <f>IFERROR(Inv_SY_B!CD5/Inv_SY_B!$DC5-1,"")</f>
        <v/>
      </c>
      <c r="CE5" s="169" t="str">
        <f>IFERROR(Inv_SY_B!CE5/Inv_SY_B!$DC5-1,"")</f>
        <v/>
      </c>
      <c r="CF5" s="169" t="str">
        <f>IFERROR(Inv_SY_B!CF5/Inv_SY_B!$DC5-1,"")</f>
        <v/>
      </c>
      <c r="CG5" s="169" t="str">
        <f>IFERROR(Inv_SY_B!CG5/Inv_SY_B!$DC5-1,"")</f>
        <v/>
      </c>
      <c r="CH5" s="169" t="str">
        <f>IFERROR(Inv_SY_B!CH5/Inv_SY_B!$DC5-1,"")</f>
        <v/>
      </c>
      <c r="CI5" s="169" t="str">
        <f>IFERROR(Inv_SY_B!CI5/Inv_SY_B!$DC5-1,"")</f>
        <v/>
      </c>
      <c r="CJ5" s="169" t="str">
        <f>IFERROR(Inv_SY_B!CJ5/Inv_SY_B!$DC5-1,"")</f>
        <v/>
      </c>
      <c r="CK5" s="169" t="str">
        <f>IFERROR(Inv_SY_B!CK5/Inv_SY_B!$DC5-1,"")</f>
        <v/>
      </c>
      <c r="CL5" s="169" t="str">
        <f>IFERROR(Inv_SY_B!CL5/Inv_SY_B!$DC5-1,"")</f>
        <v/>
      </c>
      <c r="CM5" s="169" t="str">
        <f>IFERROR(Inv_SY_B!CM5/Inv_SY_B!$DB5-1,"")</f>
        <v/>
      </c>
      <c r="CN5" s="169" t="str">
        <f>IFERROR(Inv_SY_B!CN5/Inv_SY_B!$DB5-1,"")</f>
        <v/>
      </c>
      <c r="CO5" s="169" t="str">
        <f>IFERROR(Inv_SY_B!CO5/Inv_SY_B!$DB5-1,"")</f>
        <v/>
      </c>
      <c r="CP5" s="169" t="str">
        <f>IFERROR(Inv_SY_B!CP5/Inv_SY_B!$DB5-1,"")</f>
        <v/>
      </c>
      <c r="CQ5" s="169" t="str">
        <f>IFERROR(Inv_SY_B!CQ5/Inv_SY_B!$DB5-1,"")</f>
        <v/>
      </c>
      <c r="CR5" s="169" t="str">
        <f>IFERROR(Inv_SY_B!CR5/Inv_SY_B!$DB5-1,"")</f>
        <v/>
      </c>
      <c r="CS5" s="169" t="str">
        <f>IFERROR(Inv_SY_B!CS5/Inv_SY_B!$DB5-1,"")</f>
        <v/>
      </c>
      <c r="CT5" s="169" t="str">
        <f>IFERROR(Inv_SY_B!CT5/Inv_SY_B!$DB5-1,"")</f>
        <v/>
      </c>
      <c r="CU5" s="169" t="str">
        <f>IFERROR(Inv_SY_B!CU5/Inv_SY_B!$DB5-1,"")</f>
        <v/>
      </c>
      <c r="CV5" s="169" t="str">
        <f>IFERROR(Inv_SY_B!CV5/Inv_SY_B!$DB5-1,"")</f>
        <v/>
      </c>
      <c r="CW5" s="169" t="str">
        <f>IFERROR(Inv_SY_B!CW5/Inv_SY_B!$DB5-1,"")</f>
        <v/>
      </c>
      <c r="CX5" s="169" t="str">
        <f>IFERROR(Inv_SY_B!CX5/Inv_SY_B!$DB5-1,"")</f>
        <v/>
      </c>
      <c r="CY5" s="169" t="str">
        <f>IFERROR(Inv_SY_B!CY5/Inv_SY_B!$DB5-1,"")</f>
        <v/>
      </c>
      <c r="CZ5" s="169" t="str">
        <f>IFERROR(Inv_SY_B!CZ5/Inv_SY_B!$DB5-1,"")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IFERROR(Inv_SY_B!AI6/Inv_SY_B!$DC6-1,"")</f>
        <v/>
      </c>
      <c r="AJ6" s="169" t="str">
        <f>IFERROR(Inv_SY_B!AJ6/Inv_SY_B!$DC6-1,"")</f>
        <v/>
      </c>
      <c r="AK6" s="169" t="str">
        <f>IFERROR(Inv_SY_B!AK6/Inv_SY_B!$DC6-1,"")</f>
        <v/>
      </c>
      <c r="AL6" s="169" t="str">
        <f>IFERROR(Inv_SY_B!AL6/Inv_SY_B!$DC6-1,"")</f>
        <v/>
      </c>
      <c r="AM6" s="169" t="str">
        <f>IFERROR(Inv_SY_B!AM6/Inv_SY_B!$DC6-1,"")</f>
        <v/>
      </c>
      <c r="AN6" s="169" t="str">
        <f>IFERROR(Inv_SY_B!AN6/Inv_SY_B!$DC6-1,"")</f>
        <v/>
      </c>
      <c r="AO6" s="169" t="str">
        <f>IFERROR(Inv_SY_B!AO6/Inv_SY_B!$DC6-1,"")</f>
        <v/>
      </c>
      <c r="AP6" s="169" t="str">
        <f>IFERROR(Inv_SY_B!AP6/Inv_SY_B!$DC6-1,"")</f>
        <v/>
      </c>
      <c r="AQ6" s="169" t="str">
        <f>IFERROR(Inv_SY_B!AQ6/Inv_SY_B!$DC6-1,"")</f>
        <v/>
      </c>
      <c r="AR6" s="169" t="str">
        <f>IFERROR(Inv_SY_B!AR6/Inv_SY_B!$DC6-1,"")</f>
        <v/>
      </c>
      <c r="AS6" s="169" t="str">
        <f>IFERROR(Inv_SY_B!AS6/Inv_SY_B!$DC6-1,"")</f>
        <v/>
      </c>
      <c r="AT6" s="169" t="str">
        <f>IFERROR(Inv_SY_B!AT6/Inv_SY_B!$DC6-1,"")</f>
        <v/>
      </c>
      <c r="AU6" s="169" t="str">
        <f>IFERROR(Inv_SY_B!AU6/Inv_SY_B!$DC6-1,"")</f>
        <v/>
      </c>
      <c r="AV6" s="169" t="str">
        <f>IFERROR(Inv_SY_B!AV6/Inv_SY_B!$DC6-1,"")</f>
        <v/>
      </c>
      <c r="AW6" s="169" t="str">
        <f>IFERROR(Inv_SY_B!AW6/Inv_SY_B!$DC6-1,"")</f>
        <v/>
      </c>
      <c r="AX6" s="169" t="str">
        <f>IFERROR(Inv_SY_B!AX6/Inv_SY_B!$DC6-1,"")</f>
        <v/>
      </c>
      <c r="AY6" s="169" t="str">
        <f>IFERROR(Inv_SY_B!AY6/Inv_SY_B!$DC6-1,"")</f>
        <v/>
      </c>
      <c r="AZ6" s="169" t="str">
        <f>IFERROR(Inv_SY_B!AZ6/Inv_SY_B!$DC6-1,"")</f>
        <v/>
      </c>
      <c r="BA6" s="169" t="str">
        <f>IFERROR(Inv_SY_B!BA6/Inv_SY_B!$DC6-1,"")</f>
        <v/>
      </c>
      <c r="BB6" s="169" t="str">
        <f>IFERROR(Inv_SY_B!BB6/Inv_SY_B!$DC6-1,"")</f>
        <v/>
      </c>
      <c r="BC6" s="169" t="str">
        <f>IFERROR(Inv_SY_B!BC6/Inv_SY_B!$DC6-1,"")</f>
        <v/>
      </c>
      <c r="BD6" s="169" t="str">
        <f>IFERROR(Inv_SY_B!BD6/Inv_SY_B!$DC6-1,"")</f>
        <v/>
      </c>
      <c r="BE6" s="169" t="str">
        <f>IFERROR(Inv_SY_B!BE6/Inv_SY_B!$DC6-1,"")</f>
        <v/>
      </c>
      <c r="BF6" s="169" t="str">
        <f>IFERROR(Inv_SY_B!BF6/Inv_SY_B!$DC6-1,"")</f>
        <v/>
      </c>
      <c r="BG6" s="169" t="str">
        <f>IFERROR(Inv_SY_B!BG6/Inv_SY_B!$DC6-1,"")</f>
        <v/>
      </c>
      <c r="BH6" s="169" t="str">
        <f>IFERROR(Inv_SY_B!BH6/Inv_SY_B!$DC6-1,"")</f>
        <v/>
      </c>
      <c r="BI6" s="169" t="str">
        <f>IFERROR(Inv_SY_B!BI6/Inv_SY_B!$DC6-1,"")</f>
        <v/>
      </c>
      <c r="BJ6" s="169" t="str">
        <f>IFERROR(Inv_SY_B!BJ6/Inv_SY_B!$DC6-1,"")</f>
        <v/>
      </c>
      <c r="BK6" s="169" t="str">
        <f>IFERROR(Inv_SY_B!BK6/Inv_SY_B!$DC6-1,"")</f>
        <v/>
      </c>
      <c r="BL6" s="169" t="str">
        <f>IFERROR(Inv_SY_B!BL6/Inv_SY_B!$DC6-1,"")</f>
        <v/>
      </c>
      <c r="BM6" s="169" t="str">
        <f>IFERROR(Inv_SY_B!BM6/Inv_SY_B!$DC6-1,"")</f>
        <v/>
      </c>
      <c r="BN6" s="169" t="str">
        <f>IFERROR(Inv_SY_B!BN6/Inv_SY_B!$DC6-1,"")</f>
        <v/>
      </c>
      <c r="BO6" s="169" t="str">
        <f>IFERROR(Inv_SY_B!BO6/Inv_SY_B!$DC6-1,"")</f>
        <v/>
      </c>
      <c r="BP6" s="169" t="str">
        <f>IFERROR(Inv_SY_B!BP6/Inv_SY_B!$DC6-1,"")</f>
        <v/>
      </c>
      <c r="BQ6" s="169" t="str">
        <f>IFERROR(Inv_SY_B!BQ6/Inv_SY_B!$DC6-1,"")</f>
        <v/>
      </c>
      <c r="BR6" s="169" t="str">
        <f>IFERROR(Inv_SY_B!BR6/Inv_SY_B!$DC6-1,"")</f>
        <v/>
      </c>
      <c r="BS6" s="169" t="str">
        <f>IFERROR(Inv_SY_B!BS6/Inv_SY_B!$DC6-1,"")</f>
        <v/>
      </c>
      <c r="BT6" s="169" t="str">
        <f>IFERROR(Inv_SY_B!BT6/Inv_SY_B!$DC6-1,"")</f>
        <v/>
      </c>
      <c r="BU6" s="169" t="str">
        <f>IFERROR(Inv_SY_B!BU6/Inv_SY_B!$DC6-1,"")</f>
        <v/>
      </c>
      <c r="BV6" s="169" t="str">
        <f>IFERROR(Inv_SY_B!BV6/Inv_SY_B!$DC6-1,"")</f>
        <v/>
      </c>
      <c r="BW6" s="169" t="str">
        <f>IFERROR(Inv_SY_B!BW6/Inv_SY_B!$DC6-1,"")</f>
        <v/>
      </c>
      <c r="BX6" s="169" t="str">
        <f>IFERROR(Inv_SY_B!BX6/Inv_SY_B!$DC6-1,"")</f>
        <v/>
      </c>
      <c r="BY6" s="169" t="str">
        <f>IFERROR(Inv_SY_B!BY6/Inv_SY_B!$DC6-1,"")</f>
        <v/>
      </c>
      <c r="BZ6" s="169" t="str">
        <f>IFERROR(Inv_SY_B!BZ6/Inv_SY_B!$DC6-1,"")</f>
        <v/>
      </c>
      <c r="CA6" s="169" t="str">
        <f>IFERROR(Inv_SY_B!CA6/Inv_SY_B!$DC6-1,"")</f>
        <v/>
      </c>
      <c r="CB6" s="169" t="str">
        <f>IFERROR(Inv_SY_B!CB6/Inv_SY_B!$DC6-1,"")</f>
        <v/>
      </c>
      <c r="CC6" s="169" t="str">
        <f>IFERROR(Inv_SY_B!CC6/Inv_SY_B!$DC6-1,"")</f>
        <v/>
      </c>
      <c r="CD6" s="169" t="str">
        <f>IFERROR(Inv_SY_B!CD6/Inv_SY_B!$DC6-1,"")</f>
        <v/>
      </c>
      <c r="CE6" s="169" t="str">
        <f>IFERROR(Inv_SY_B!CE6/Inv_SY_B!$DC6-1,"")</f>
        <v/>
      </c>
      <c r="CF6" s="169" t="str">
        <f>IFERROR(Inv_SY_B!CF6/Inv_SY_B!$DC6-1,"")</f>
        <v/>
      </c>
      <c r="CG6" s="169" t="str">
        <f>IFERROR(Inv_SY_B!CG6/Inv_SY_B!$DC6-1,"")</f>
        <v/>
      </c>
      <c r="CH6" s="169" t="str">
        <f>IFERROR(Inv_SY_B!CH6/Inv_SY_B!$DC6-1,"")</f>
        <v/>
      </c>
      <c r="CI6" s="169" t="str">
        <f>IFERROR(Inv_SY_B!CI6/Inv_SY_B!$DC6-1,"")</f>
        <v/>
      </c>
      <c r="CJ6" s="169" t="str">
        <f>IFERROR(Inv_SY_B!CJ6/Inv_SY_B!$DC6-1,"")</f>
        <v/>
      </c>
      <c r="CK6" s="169" t="str">
        <f>IFERROR(Inv_SY_B!CK6/Inv_SY_B!$DC6-1,"")</f>
        <v/>
      </c>
      <c r="CL6" s="169" t="str">
        <f>IFERROR(Inv_SY_B!CL6/Inv_SY_B!$DC6-1,"")</f>
        <v/>
      </c>
      <c r="CM6" s="169" t="str">
        <f>IFERROR(Inv_SY_B!CM6/Inv_SY_B!$DB6-1,"")</f>
        <v/>
      </c>
      <c r="CN6" s="169" t="str">
        <f>IFERROR(Inv_SY_B!CN6/Inv_SY_B!$DB6-1,"")</f>
        <v/>
      </c>
      <c r="CO6" s="169" t="str">
        <f>IFERROR(Inv_SY_B!CO6/Inv_SY_B!$DB6-1,"")</f>
        <v/>
      </c>
      <c r="CP6" s="169" t="str">
        <f>IFERROR(Inv_SY_B!CP6/Inv_SY_B!$DB6-1,"")</f>
        <v/>
      </c>
      <c r="CQ6" s="169" t="str">
        <f>IFERROR(Inv_SY_B!CQ6/Inv_SY_B!$DB6-1,"")</f>
        <v/>
      </c>
      <c r="CR6" s="169" t="str">
        <f>IFERROR(Inv_SY_B!CR6/Inv_SY_B!$DB6-1,"")</f>
        <v/>
      </c>
      <c r="CS6" s="169" t="str">
        <f>IFERROR(Inv_SY_B!CS6/Inv_SY_B!$DB6-1,"")</f>
        <v/>
      </c>
      <c r="CT6" s="169" t="str">
        <f>IFERROR(Inv_SY_B!CT6/Inv_SY_B!$DB6-1,"")</f>
        <v/>
      </c>
      <c r="CU6" s="169" t="str">
        <f>IFERROR(Inv_SY_B!CU6/Inv_SY_B!$DB6-1,"")</f>
        <v/>
      </c>
      <c r="CV6" s="169" t="str">
        <f>IFERROR(Inv_SY_B!CV6/Inv_SY_B!$DB6-1,"")</f>
        <v/>
      </c>
      <c r="CW6" s="169" t="str">
        <f>IFERROR(Inv_SY_B!CW6/Inv_SY_B!$DB6-1,"")</f>
        <v/>
      </c>
      <c r="CX6" s="169" t="str">
        <f>IFERROR(Inv_SY_B!CX6/Inv_SY_B!$DB6-1,"")</f>
        <v/>
      </c>
      <c r="CY6" s="169" t="str">
        <f>IFERROR(Inv_SY_B!CY6/Inv_SY_B!$DB6-1,"")</f>
        <v/>
      </c>
      <c r="CZ6" s="169" t="str">
        <f>IFERROR(Inv_SY_B!CZ6/Inv_SY_B!$DB6-1,"")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IFERROR(Inv_SY_B!AI7/Inv_SY_B!$DC7-1,"")</f>
        <v/>
      </c>
      <c r="AJ7" s="169" t="str">
        <f>IFERROR(Inv_SY_B!AJ7/Inv_SY_B!$DC7-1,"")</f>
        <v/>
      </c>
      <c r="AK7" s="169" t="str">
        <f>IFERROR(Inv_SY_B!AK7/Inv_SY_B!$DC7-1,"")</f>
        <v/>
      </c>
      <c r="AL7" s="169" t="str">
        <f>IFERROR(Inv_SY_B!AL7/Inv_SY_B!$DC7-1,"")</f>
        <v/>
      </c>
      <c r="AM7" s="169" t="str">
        <f>IFERROR(Inv_SY_B!AM7/Inv_SY_B!$DC7-1,"")</f>
        <v/>
      </c>
      <c r="AN7" s="169" t="str">
        <f>IFERROR(Inv_SY_B!AN7/Inv_SY_B!$DC7-1,"")</f>
        <v/>
      </c>
      <c r="AO7" s="169" t="str">
        <f>IFERROR(Inv_SY_B!AO7/Inv_SY_B!$DC7-1,"")</f>
        <v/>
      </c>
      <c r="AP7" s="169" t="str">
        <f>IFERROR(Inv_SY_B!AP7/Inv_SY_B!$DC7-1,"")</f>
        <v/>
      </c>
      <c r="AQ7" s="169" t="str">
        <f>IFERROR(Inv_SY_B!AQ7/Inv_SY_B!$DC7-1,"")</f>
        <v/>
      </c>
      <c r="AR7" s="169" t="str">
        <f>IFERROR(Inv_SY_B!AR7/Inv_SY_B!$DC7-1,"")</f>
        <v/>
      </c>
      <c r="AS7" s="169" t="str">
        <f>IFERROR(Inv_SY_B!AS7/Inv_SY_B!$DC7-1,"")</f>
        <v/>
      </c>
      <c r="AT7" s="169" t="str">
        <f>IFERROR(Inv_SY_B!AT7/Inv_SY_B!$DC7-1,"")</f>
        <v/>
      </c>
      <c r="AU7" s="169" t="str">
        <f>IFERROR(Inv_SY_B!AU7/Inv_SY_B!$DC7-1,"")</f>
        <v/>
      </c>
      <c r="AV7" s="169" t="str">
        <f>IFERROR(Inv_SY_B!AV7/Inv_SY_B!$DC7-1,"")</f>
        <v/>
      </c>
      <c r="AW7" s="169" t="str">
        <f>IFERROR(Inv_SY_B!AW7/Inv_SY_B!$DC7-1,"")</f>
        <v/>
      </c>
      <c r="AX7" s="169" t="str">
        <f>IFERROR(Inv_SY_B!AX7/Inv_SY_B!$DC7-1,"")</f>
        <v/>
      </c>
      <c r="AY7" s="169" t="str">
        <f>IFERROR(Inv_SY_B!AY7/Inv_SY_B!$DC7-1,"")</f>
        <v/>
      </c>
      <c r="AZ7" s="169" t="str">
        <f>IFERROR(Inv_SY_B!AZ7/Inv_SY_B!$DC7-1,"")</f>
        <v/>
      </c>
      <c r="BA7" s="169" t="str">
        <f>IFERROR(Inv_SY_B!BA7/Inv_SY_B!$DC7-1,"")</f>
        <v/>
      </c>
      <c r="BB7" s="169" t="str">
        <f>IFERROR(Inv_SY_B!BB7/Inv_SY_B!$DC7-1,"")</f>
        <v/>
      </c>
      <c r="BC7" s="169" t="str">
        <f>IFERROR(Inv_SY_B!BC7/Inv_SY_B!$DC7-1,"")</f>
        <v/>
      </c>
      <c r="BD7" s="169" t="str">
        <f>IFERROR(Inv_SY_B!BD7/Inv_SY_B!$DC7-1,"")</f>
        <v/>
      </c>
      <c r="BE7" s="169" t="str">
        <f>IFERROR(Inv_SY_B!BE7/Inv_SY_B!$DC7-1,"")</f>
        <v/>
      </c>
      <c r="BF7" s="169" t="str">
        <f>IFERROR(Inv_SY_B!BF7/Inv_SY_B!$DC7-1,"")</f>
        <v/>
      </c>
      <c r="BG7" s="169" t="str">
        <f>IFERROR(Inv_SY_B!BG7/Inv_SY_B!$DC7-1,"")</f>
        <v/>
      </c>
      <c r="BH7" s="169" t="str">
        <f>IFERROR(Inv_SY_B!BH7/Inv_SY_B!$DC7-1,"")</f>
        <v/>
      </c>
      <c r="BI7" s="169" t="str">
        <f>IFERROR(Inv_SY_B!BI7/Inv_SY_B!$DC7-1,"")</f>
        <v/>
      </c>
      <c r="BJ7" s="169" t="str">
        <f>IFERROR(Inv_SY_B!BJ7/Inv_SY_B!$DC7-1,"")</f>
        <v/>
      </c>
      <c r="BK7" s="169" t="str">
        <f>IFERROR(Inv_SY_B!BK7/Inv_SY_B!$DC7-1,"")</f>
        <v/>
      </c>
      <c r="BL7" s="169" t="str">
        <f>IFERROR(Inv_SY_B!BL7/Inv_SY_B!$DC7-1,"")</f>
        <v/>
      </c>
      <c r="BM7" s="169" t="str">
        <f>IFERROR(Inv_SY_B!BM7/Inv_SY_B!$DC7-1,"")</f>
        <v/>
      </c>
      <c r="BN7" s="169" t="str">
        <f>IFERROR(Inv_SY_B!BN7/Inv_SY_B!$DC7-1,"")</f>
        <v/>
      </c>
      <c r="BO7" s="169" t="str">
        <f>IFERROR(Inv_SY_B!BO7/Inv_SY_B!$DC7-1,"")</f>
        <v/>
      </c>
      <c r="BP7" s="169" t="str">
        <f>IFERROR(Inv_SY_B!BP7/Inv_SY_B!$DC7-1,"")</f>
        <v/>
      </c>
      <c r="BQ7" s="169" t="str">
        <f>IFERROR(Inv_SY_B!BQ7/Inv_SY_B!$DC7-1,"")</f>
        <v/>
      </c>
      <c r="BR7" s="169" t="str">
        <f>IFERROR(Inv_SY_B!BR7/Inv_SY_B!$DC7-1,"")</f>
        <v/>
      </c>
      <c r="BS7" s="169" t="str">
        <f>IFERROR(Inv_SY_B!BS7/Inv_SY_B!$DC7-1,"")</f>
        <v/>
      </c>
      <c r="BT7" s="169" t="str">
        <f>IFERROR(Inv_SY_B!BT7/Inv_SY_B!$DC7-1,"")</f>
        <v/>
      </c>
      <c r="BU7" s="169" t="str">
        <f>IFERROR(Inv_SY_B!BU7/Inv_SY_B!$DC7-1,"")</f>
        <v/>
      </c>
      <c r="BV7" s="169" t="str">
        <f>IFERROR(Inv_SY_B!BV7/Inv_SY_B!$DC7-1,"")</f>
        <v/>
      </c>
      <c r="BW7" s="169" t="str">
        <f>IFERROR(Inv_SY_B!BW7/Inv_SY_B!$DC7-1,"")</f>
        <v/>
      </c>
      <c r="BX7" s="169" t="str">
        <f>IFERROR(Inv_SY_B!BX7/Inv_SY_B!$DC7-1,"")</f>
        <v/>
      </c>
      <c r="BY7" s="169" t="str">
        <f>IFERROR(Inv_SY_B!BY7/Inv_SY_B!$DC7-1,"")</f>
        <v/>
      </c>
      <c r="BZ7" s="169" t="str">
        <f>IFERROR(Inv_SY_B!BZ7/Inv_SY_B!$DC7-1,"")</f>
        <v/>
      </c>
      <c r="CA7" s="169" t="str">
        <f>IFERROR(Inv_SY_B!CA7/Inv_SY_B!$DC7-1,"")</f>
        <v/>
      </c>
      <c r="CB7" s="169" t="str">
        <f>IFERROR(Inv_SY_B!CB7/Inv_SY_B!$DC7-1,"")</f>
        <v/>
      </c>
      <c r="CC7" s="169" t="str">
        <f>IFERROR(Inv_SY_B!CC7/Inv_SY_B!$DC7-1,"")</f>
        <v/>
      </c>
      <c r="CD7" s="169" t="str">
        <f>IFERROR(Inv_SY_B!CD7/Inv_SY_B!$DC7-1,"")</f>
        <v/>
      </c>
      <c r="CE7" s="169" t="str">
        <f>IFERROR(Inv_SY_B!CE7/Inv_SY_B!$DC7-1,"")</f>
        <v/>
      </c>
      <c r="CF7" s="169" t="str">
        <f>IFERROR(Inv_SY_B!CF7/Inv_SY_B!$DC7-1,"")</f>
        <v/>
      </c>
      <c r="CG7" s="169" t="str">
        <f>IFERROR(Inv_SY_B!CG7/Inv_SY_B!$DC7-1,"")</f>
        <v/>
      </c>
      <c r="CH7" s="169" t="str">
        <f>IFERROR(Inv_SY_B!CH7/Inv_SY_B!$DC7-1,"")</f>
        <v/>
      </c>
      <c r="CI7" s="169" t="str">
        <f>IFERROR(Inv_SY_B!CI7/Inv_SY_B!$DC7-1,"")</f>
        <v/>
      </c>
      <c r="CJ7" s="169" t="str">
        <f>IFERROR(Inv_SY_B!CJ7/Inv_SY_B!$DC7-1,"")</f>
        <v/>
      </c>
      <c r="CK7" s="169" t="str">
        <f>IFERROR(Inv_SY_B!CK7/Inv_SY_B!$DC7-1,"")</f>
        <v/>
      </c>
      <c r="CL7" s="169" t="str">
        <f>IFERROR(Inv_SY_B!CL7/Inv_SY_B!$DC7-1,"")</f>
        <v/>
      </c>
      <c r="CM7" s="169" t="str">
        <f>IFERROR(Inv_SY_B!CM7/Inv_SY_B!$DB7-1,"")</f>
        <v/>
      </c>
      <c r="CN7" s="169" t="str">
        <f>IFERROR(Inv_SY_B!CN7/Inv_SY_B!$DB7-1,"")</f>
        <v/>
      </c>
      <c r="CO7" s="169" t="str">
        <f>IFERROR(Inv_SY_B!CO7/Inv_SY_B!$DB7-1,"")</f>
        <v/>
      </c>
      <c r="CP7" s="169" t="str">
        <f>IFERROR(Inv_SY_B!CP7/Inv_SY_B!$DB7-1,"")</f>
        <v/>
      </c>
      <c r="CQ7" s="169" t="str">
        <f>IFERROR(Inv_SY_B!CQ7/Inv_SY_B!$DB7-1,"")</f>
        <v/>
      </c>
      <c r="CR7" s="169" t="str">
        <f>IFERROR(Inv_SY_B!CR7/Inv_SY_B!$DB7-1,"")</f>
        <v/>
      </c>
      <c r="CS7" s="169" t="str">
        <f>IFERROR(Inv_SY_B!CS7/Inv_SY_B!$DB7-1,"")</f>
        <v/>
      </c>
      <c r="CT7" s="169" t="str">
        <f>IFERROR(Inv_SY_B!CT7/Inv_SY_B!$DB7-1,"")</f>
        <v/>
      </c>
      <c r="CU7" s="169" t="str">
        <f>IFERROR(Inv_SY_B!CU7/Inv_SY_B!$DB7-1,"")</f>
        <v/>
      </c>
      <c r="CV7" s="169" t="str">
        <f>IFERROR(Inv_SY_B!CV7/Inv_SY_B!$DB7-1,"")</f>
        <v/>
      </c>
      <c r="CW7" s="169" t="str">
        <f>IFERROR(Inv_SY_B!CW7/Inv_SY_B!$DB7-1,"")</f>
        <v/>
      </c>
      <c r="CX7" s="169" t="str">
        <f>IFERROR(Inv_SY_B!CX7/Inv_SY_B!$DB7-1,"")</f>
        <v/>
      </c>
      <c r="CY7" s="169" t="str">
        <f>IFERROR(Inv_SY_B!CY7/Inv_SY_B!$DB7-1,"")</f>
        <v/>
      </c>
      <c r="CZ7" s="169" t="str">
        <f>IFERROR(Inv_SY_B!CZ7/Inv_SY_B!$DB7-1,"")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IFERROR(Inv_SY_B!AI8/Inv_SY_B!$DC8-1,"")</f>
        <v/>
      </c>
      <c r="AJ8" s="169" t="str">
        <f>IFERROR(Inv_SY_B!AJ8/Inv_SY_B!$DC8-1,"")</f>
        <v/>
      </c>
      <c r="AK8" s="169" t="str">
        <f>IFERROR(Inv_SY_B!AK8/Inv_SY_B!$DC8-1,"")</f>
        <v/>
      </c>
      <c r="AL8" s="169" t="str">
        <f>IFERROR(Inv_SY_B!AL8/Inv_SY_B!$DC8-1,"")</f>
        <v/>
      </c>
      <c r="AM8" s="169" t="str">
        <f>IFERROR(Inv_SY_B!AM8/Inv_SY_B!$DC8-1,"")</f>
        <v/>
      </c>
      <c r="AN8" s="169" t="str">
        <f>IFERROR(Inv_SY_B!AN8/Inv_SY_B!$DC8-1,"")</f>
        <v/>
      </c>
      <c r="AO8" s="169" t="str">
        <f>IFERROR(Inv_SY_B!AO8/Inv_SY_B!$DC8-1,"")</f>
        <v/>
      </c>
      <c r="AP8" s="169" t="str">
        <f>IFERROR(Inv_SY_B!AP8/Inv_SY_B!$DC8-1,"")</f>
        <v/>
      </c>
      <c r="AQ8" s="169" t="str">
        <f>IFERROR(Inv_SY_B!AQ8/Inv_SY_B!$DC8-1,"")</f>
        <v/>
      </c>
      <c r="AR8" s="169" t="str">
        <f>IFERROR(Inv_SY_B!AR8/Inv_SY_B!$DC8-1,"")</f>
        <v/>
      </c>
      <c r="AS8" s="169" t="str">
        <f>IFERROR(Inv_SY_B!AS8/Inv_SY_B!$DC8-1,"")</f>
        <v/>
      </c>
      <c r="AT8" s="169" t="str">
        <f>IFERROR(Inv_SY_B!AT8/Inv_SY_B!$DC8-1,"")</f>
        <v/>
      </c>
      <c r="AU8" s="169" t="str">
        <f>IFERROR(Inv_SY_B!AU8/Inv_SY_B!$DC8-1,"")</f>
        <v/>
      </c>
      <c r="AV8" s="169" t="str">
        <f>IFERROR(Inv_SY_B!AV8/Inv_SY_B!$DC8-1,"")</f>
        <v/>
      </c>
      <c r="AW8" s="169" t="str">
        <f>IFERROR(Inv_SY_B!AW8/Inv_SY_B!$DC8-1,"")</f>
        <v/>
      </c>
      <c r="AX8" s="169" t="str">
        <f>IFERROR(Inv_SY_B!AX8/Inv_SY_B!$DC8-1,"")</f>
        <v/>
      </c>
      <c r="AY8" s="169" t="str">
        <f>IFERROR(Inv_SY_B!AY8/Inv_SY_B!$DC8-1,"")</f>
        <v/>
      </c>
      <c r="AZ8" s="169" t="str">
        <f>IFERROR(Inv_SY_B!AZ8/Inv_SY_B!$DC8-1,"")</f>
        <v/>
      </c>
      <c r="BA8" s="169" t="str">
        <f>IFERROR(Inv_SY_B!BA8/Inv_SY_B!$DC8-1,"")</f>
        <v/>
      </c>
      <c r="BB8" s="169" t="str">
        <f>IFERROR(Inv_SY_B!BB8/Inv_SY_B!$DC8-1,"")</f>
        <v/>
      </c>
      <c r="BC8" s="169" t="str">
        <f>IFERROR(Inv_SY_B!BC8/Inv_SY_B!$DC8-1,"")</f>
        <v/>
      </c>
      <c r="BD8" s="169" t="str">
        <f>IFERROR(Inv_SY_B!BD8/Inv_SY_B!$DC8-1,"")</f>
        <v/>
      </c>
      <c r="BE8" s="169" t="str">
        <f>IFERROR(Inv_SY_B!BE8/Inv_SY_B!$DC8-1,"")</f>
        <v/>
      </c>
      <c r="BF8" s="169" t="str">
        <f>IFERROR(Inv_SY_B!BF8/Inv_SY_B!$DC8-1,"")</f>
        <v/>
      </c>
      <c r="BG8" s="169" t="str">
        <f>IFERROR(Inv_SY_B!BG8/Inv_SY_B!$DC8-1,"")</f>
        <v/>
      </c>
      <c r="BH8" s="169" t="str">
        <f>IFERROR(Inv_SY_B!BH8/Inv_SY_B!$DC8-1,"")</f>
        <v/>
      </c>
      <c r="BI8" s="169" t="str">
        <f>IFERROR(Inv_SY_B!BI8/Inv_SY_B!$DC8-1,"")</f>
        <v/>
      </c>
      <c r="BJ8" s="169" t="str">
        <f>IFERROR(Inv_SY_B!BJ8/Inv_SY_B!$DC8-1,"")</f>
        <v/>
      </c>
      <c r="BK8" s="169" t="str">
        <f>IFERROR(Inv_SY_B!BK8/Inv_SY_B!$DC8-1,"")</f>
        <v/>
      </c>
      <c r="BL8" s="169" t="str">
        <f>IFERROR(Inv_SY_B!BL8/Inv_SY_B!$DC8-1,"")</f>
        <v/>
      </c>
      <c r="BM8" s="169" t="str">
        <f>IFERROR(Inv_SY_B!BM8/Inv_SY_B!$DC8-1,"")</f>
        <v/>
      </c>
      <c r="BN8" s="169" t="str">
        <f>IFERROR(Inv_SY_B!BN8/Inv_SY_B!$DC8-1,"")</f>
        <v/>
      </c>
      <c r="BO8" s="169" t="str">
        <f>IFERROR(Inv_SY_B!BO8/Inv_SY_B!$DC8-1,"")</f>
        <v/>
      </c>
      <c r="BP8" s="169" t="str">
        <f>IFERROR(Inv_SY_B!BP8/Inv_SY_B!$DC8-1,"")</f>
        <v/>
      </c>
      <c r="BQ8" s="169" t="str">
        <f>IFERROR(Inv_SY_B!BQ8/Inv_SY_B!$DC8-1,"")</f>
        <v/>
      </c>
      <c r="BR8" s="169" t="str">
        <f>IFERROR(Inv_SY_B!BR8/Inv_SY_B!$DC8-1,"")</f>
        <v/>
      </c>
      <c r="BS8" s="169" t="str">
        <f>IFERROR(Inv_SY_B!BS8/Inv_SY_B!$DC8-1,"")</f>
        <v/>
      </c>
      <c r="BT8" s="169" t="str">
        <f>IFERROR(Inv_SY_B!BT8/Inv_SY_B!$DC8-1,"")</f>
        <v/>
      </c>
      <c r="BU8" s="169" t="str">
        <f>IFERROR(Inv_SY_B!BU8/Inv_SY_B!$DC8-1,"")</f>
        <v/>
      </c>
      <c r="BV8" s="169" t="str">
        <f>IFERROR(Inv_SY_B!BV8/Inv_SY_B!$DC8-1,"")</f>
        <v/>
      </c>
      <c r="BW8" s="169" t="str">
        <f>IFERROR(Inv_SY_B!BW8/Inv_SY_B!$DC8-1,"")</f>
        <v/>
      </c>
      <c r="BX8" s="169" t="str">
        <f>IFERROR(Inv_SY_B!BX8/Inv_SY_B!$DC8-1,"")</f>
        <v/>
      </c>
      <c r="BY8" s="169" t="str">
        <f>IFERROR(Inv_SY_B!BY8/Inv_SY_B!$DC8-1,"")</f>
        <v/>
      </c>
      <c r="BZ8" s="169" t="str">
        <f>IFERROR(Inv_SY_B!BZ8/Inv_SY_B!$DC8-1,"")</f>
        <v/>
      </c>
      <c r="CA8" s="169" t="str">
        <f>IFERROR(Inv_SY_B!CA8/Inv_SY_B!$DC8-1,"")</f>
        <v/>
      </c>
      <c r="CB8" s="169" t="str">
        <f>IFERROR(Inv_SY_B!CB8/Inv_SY_B!$DC8-1,"")</f>
        <v/>
      </c>
      <c r="CC8" s="169" t="str">
        <f>IFERROR(Inv_SY_B!CC8/Inv_SY_B!$DC8-1,"")</f>
        <v/>
      </c>
      <c r="CD8" s="169" t="str">
        <f>IFERROR(Inv_SY_B!CD8/Inv_SY_B!$DC8-1,"")</f>
        <v/>
      </c>
      <c r="CE8" s="169" t="str">
        <f>IFERROR(Inv_SY_B!CE8/Inv_SY_B!$DC8-1,"")</f>
        <v/>
      </c>
      <c r="CF8" s="169" t="str">
        <f>IFERROR(Inv_SY_B!CF8/Inv_SY_B!$DC8-1,"")</f>
        <v/>
      </c>
      <c r="CG8" s="169" t="str">
        <f>IFERROR(Inv_SY_B!CG8/Inv_SY_B!$DC8-1,"")</f>
        <v/>
      </c>
      <c r="CH8" s="169" t="str">
        <f>IFERROR(Inv_SY_B!CH8/Inv_SY_B!$DC8-1,"")</f>
        <v/>
      </c>
      <c r="CI8" s="169" t="str">
        <f>IFERROR(Inv_SY_B!CI8/Inv_SY_B!$DC8-1,"")</f>
        <v/>
      </c>
      <c r="CJ8" s="169" t="str">
        <f>IFERROR(Inv_SY_B!CJ8/Inv_SY_B!$DC8-1,"")</f>
        <v/>
      </c>
      <c r="CK8" s="169" t="str">
        <f>IFERROR(Inv_SY_B!CK8/Inv_SY_B!$DC8-1,"")</f>
        <v/>
      </c>
      <c r="CL8" s="169" t="str">
        <f>IFERROR(Inv_SY_B!CL8/Inv_SY_B!$DC8-1,"")</f>
        <v/>
      </c>
      <c r="CM8" s="169" t="str">
        <f>IFERROR(Inv_SY_B!CM8/Inv_SY_B!$DB8-1,"")</f>
        <v/>
      </c>
      <c r="CN8" s="169" t="str">
        <f>IFERROR(Inv_SY_B!CN8/Inv_SY_B!$DB8-1,"")</f>
        <v/>
      </c>
      <c r="CO8" s="169" t="str">
        <f>IFERROR(Inv_SY_B!CO8/Inv_SY_B!$DB8-1,"")</f>
        <v/>
      </c>
      <c r="CP8" s="169" t="str">
        <f>IFERROR(Inv_SY_B!CP8/Inv_SY_B!$DB8-1,"")</f>
        <v/>
      </c>
      <c r="CQ8" s="169" t="str">
        <f>IFERROR(Inv_SY_B!CQ8/Inv_SY_B!$DB8-1,"")</f>
        <v/>
      </c>
      <c r="CR8" s="169" t="str">
        <f>IFERROR(Inv_SY_B!CR8/Inv_SY_B!$DB8-1,"")</f>
        <v/>
      </c>
      <c r="CS8" s="169" t="str">
        <f>IFERROR(Inv_SY_B!CS8/Inv_SY_B!$DB8-1,"")</f>
        <v/>
      </c>
      <c r="CT8" s="169" t="str">
        <f>IFERROR(Inv_SY_B!CT8/Inv_SY_B!$DB8-1,"")</f>
        <v/>
      </c>
      <c r="CU8" s="169" t="str">
        <f>IFERROR(Inv_SY_B!CU8/Inv_SY_B!$DB8-1,"")</f>
        <v/>
      </c>
      <c r="CV8" s="169" t="str">
        <f>IFERROR(Inv_SY_B!CV8/Inv_SY_B!$DB8-1,"")</f>
        <v/>
      </c>
      <c r="CW8" s="169" t="str">
        <f>IFERROR(Inv_SY_B!CW8/Inv_SY_B!$DB8-1,"")</f>
        <v/>
      </c>
      <c r="CX8" s="169" t="str">
        <f>IFERROR(Inv_SY_B!CX8/Inv_SY_B!$DB8-1,"")</f>
        <v/>
      </c>
      <c r="CY8" s="169" t="str">
        <f>IFERROR(Inv_SY_B!CY8/Inv_SY_B!$DB8-1,"")</f>
        <v/>
      </c>
      <c r="CZ8" s="169" t="str">
        <f>IFERROR(Inv_SY_B!CZ8/Inv_SY_B!$DB8-1,"")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IFERROR(Inv_SY_B!AI9/Inv_SY_B!$DC9-1,"")</f>
        <v/>
      </c>
      <c r="AJ9" s="169" t="str">
        <f>IFERROR(Inv_SY_B!AJ9/Inv_SY_B!$DC9-1,"")</f>
        <v/>
      </c>
      <c r="AK9" s="169" t="str">
        <f>IFERROR(Inv_SY_B!AK9/Inv_SY_B!$DC9-1,"")</f>
        <v/>
      </c>
      <c r="AL9" s="169" t="str">
        <f>IFERROR(Inv_SY_B!AL9/Inv_SY_B!$DC9-1,"")</f>
        <v/>
      </c>
      <c r="AM9" s="169" t="str">
        <f>IFERROR(Inv_SY_B!AM9/Inv_SY_B!$DC9-1,"")</f>
        <v/>
      </c>
      <c r="AN9" s="169" t="str">
        <f>IFERROR(Inv_SY_B!AN9/Inv_SY_B!$DC9-1,"")</f>
        <v/>
      </c>
      <c r="AO9" s="169" t="str">
        <f>IFERROR(Inv_SY_B!AO9/Inv_SY_B!$DC9-1,"")</f>
        <v/>
      </c>
      <c r="AP9" s="169" t="str">
        <f>IFERROR(Inv_SY_B!AP9/Inv_SY_B!$DC9-1,"")</f>
        <v/>
      </c>
      <c r="AQ9" s="169" t="str">
        <f>IFERROR(Inv_SY_B!AQ9/Inv_SY_B!$DC9-1,"")</f>
        <v/>
      </c>
      <c r="AR9" s="169" t="str">
        <f>IFERROR(Inv_SY_B!AR9/Inv_SY_B!$DC9-1,"")</f>
        <v/>
      </c>
      <c r="AS9" s="169" t="str">
        <f>IFERROR(Inv_SY_B!AS9/Inv_SY_B!$DC9-1,"")</f>
        <v/>
      </c>
      <c r="AT9" s="169" t="str">
        <f>IFERROR(Inv_SY_B!AT9/Inv_SY_B!$DC9-1,"")</f>
        <v/>
      </c>
      <c r="AU9" s="169" t="str">
        <f>IFERROR(Inv_SY_B!AU9/Inv_SY_B!$DC9-1,"")</f>
        <v/>
      </c>
      <c r="AV9" s="169" t="str">
        <f>IFERROR(Inv_SY_B!AV9/Inv_SY_B!$DC9-1,"")</f>
        <v/>
      </c>
      <c r="AW9" s="169" t="str">
        <f>IFERROR(Inv_SY_B!AW9/Inv_SY_B!$DC9-1,"")</f>
        <v/>
      </c>
      <c r="AX9" s="169" t="str">
        <f>IFERROR(Inv_SY_B!AX9/Inv_SY_B!$DC9-1,"")</f>
        <v/>
      </c>
      <c r="AY9" s="169" t="str">
        <f>IFERROR(Inv_SY_B!AY9/Inv_SY_B!$DC9-1,"")</f>
        <v/>
      </c>
      <c r="AZ9" s="169" t="str">
        <f>IFERROR(Inv_SY_B!AZ9/Inv_SY_B!$DC9-1,"")</f>
        <v/>
      </c>
      <c r="BA9" s="169" t="str">
        <f>IFERROR(Inv_SY_B!BA9/Inv_SY_B!$DC9-1,"")</f>
        <v/>
      </c>
      <c r="BB9" s="169" t="str">
        <f>IFERROR(Inv_SY_B!BB9/Inv_SY_B!$DC9-1,"")</f>
        <v/>
      </c>
      <c r="BC9" s="169" t="str">
        <f>IFERROR(Inv_SY_B!BC9/Inv_SY_B!$DC9-1,"")</f>
        <v/>
      </c>
      <c r="BD9" s="169" t="str">
        <f>IFERROR(Inv_SY_B!BD9/Inv_SY_B!$DC9-1,"")</f>
        <v/>
      </c>
      <c r="BE9" s="169" t="str">
        <f>IFERROR(Inv_SY_B!BE9/Inv_SY_B!$DC9-1,"")</f>
        <v/>
      </c>
      <c r="BF9" s="169" t="str">
        <f>IFERROR(Inv_SY_B!BF9/Inv_SY_B!$DC9-1,"")</f>
        <v/>
      </c>
      <c r="BG9" s="169" t="str">
        <f>IFERROR(Inv_SY_B!BG9/Inv_SY_B!$DC9-1,"")</f>
        <v/>
      </c>
      <c r="BH9" s="169" t="str">
        <f>IFERROR(Inv_SY_B!BH9/Inv_SY_B!$DC9-1,"")</f>
        <v/>
      </c>
      <c r="BI9" s="169" t="str">
        <f>IFERROR(Inv_SY_B!BI9/Inv_SY_B!$DC9-1,"")</f>
        <v/>
      </c>
      <c r="BJ9" s="169" t="str">
        <f>IFERROR(Inv_SY_B!BJ9/Inv_SY_B!$DC9-1,"")</f>
        <v/>
      </c>
      <c r="BK9" s="169" t="str">
        <f>IFERROR(Inv_SY_B!BK9/Inv_SY_B!$DC9-1,"")</f>
        <v/>
      </c>
      <c r="BL9" s="169" t="str">
        <f>IFERROR(Inv_SY_B!BL9/Inv_SY_B!$DC9-1,"")</f>
        <v/>
      </c>
      <c r="BM9" s="169" t="str">
        <f>IFERROR(Inv_SY_B!BM9/Inv_SY_B!$DC9-1,"")</f>
        <v/>
      </c>
      <c r="BN9" s="169" t="str">
        <f>IFERROR(Inv_SY_B!BN9/Inv_SY_B!$DC9-1,"")</f>
        <v/>
      </c>
      <c r="BO9" s="169" t="str">
        <f>IFERROR(Inv_SY_B!BO9/Inv_SY_B!$DC9-1,"")</f>
        <v/>
      </c>
      <c r="BP9" s="169" t="str">
        <f>IFERROR(Inv_SY_B!BP9/Inv_SY_B!$DC9-1,"")</f>
        <v/>
      </c>
      <c r="BQ9" s="169" t="str">
        <f>IFERROR(Inv_SY_B!BQ9/Inv_SY_B!$DC9-1,"")</f>
        <v/>
      </c>
      <c r="BR9" s="169" t="str">
        <f>IFERROR(Inv_SY_B!BR9/Inv_SY_B!$DC9-1,"")</f>
        <v/>
      </c>
      <c r="BS9" s="169" t="str">
        <f>IFERROR(Inv_SY_B!BS9/Inv_SY_B!$DC9-1,"")</f>
        <v/>
      </c>
      <c r="BT9" s="169" t="str">
        <f>IFERROR(Inv_SY_B!BT9/Inv_SY_B!$DC9-1,"")</f>
        <v/>
      </c>
      <c r="BU9" s="169" t="str">
        <f>IFERROR(Inv_SY_B!BU9/Inv_SY_B!$DC9-1,"")</f>
        <v/>
      </c>
      <c r="BV9" s="169" t="str">
        <f>IFERROR(Inv_SY_B!BV9/Inv_SY_B!$DC9-1,"")</f>
        <v/>
      </c>
      <c r="BW9" s="169" t="str">
        <f>IFERROR(Inv_SY_B!BW9/Inv_SY_B!$DC9-1,"")</f>
        <v/>
      </c>
      <c r="BX9" s="169" t="str">
        <f>IFERROR(Inv_SY_B!BX9/Inv_SY_B!$DC9-1,"")</f>
        <v/>
      </c>
      <c r="BY9" s="169" t="str">
        <f>IFERROR(Inv_SY_B!BY9/Inv_SY_B!$DC9-1,"")</f>
        <v/>
      </c>
      <c r="BZ9" s="169" t="str">
        <f>IFERROR(Inv_SY_B!BZ9/Inv_SY_B!$DC9-1,"")</f>
        <v/>
      </c>
      <c r="CA9" s="169" t="str">
        <f>IFERROR(Inv_SY_B!CA9/Inv_SY_B!$DC9-1,"")</f>
        <v/>
      </c>
      <c r="CB9" s="169" t="str">
        <f>IFERROR(Inv_SY_B!CB9/Inv_SY_B!$DC9-1,"")</f>
        <v/>
      </c>
      <c r="CC9" s="169" t="str">
        <f>IFERROR(Inv_SY_B!CC9/Inv_SY_B!$DC9-1,"")</f>
        <v/>
      </c>
      <c r="CD9" s="169" t="str">
        <f>IFERROR(Inv_SY_B!CD9/Inv_SY_B!$DC9-1,"")</f>
        <v/>
      </c>
      <c r="CE9" s="169" t="str">
        <f>IFERROR(Inv_SY_B!CE9/Inv_SY_B!$DC9-1,"")</f>
        <v/>
      </c>
      <c r="CF9" s="169" t="str">
        <f>IFERROR(Inv_SY_B!CF9/Inv_SY_B!$DC9-1,"")</f>
        <v/>
      </c>
      <c r="CG9" s="169" t="str">
        <f>IFERROR(Inv_SY_B!CG9/Inv_SY_B!$DC9-1,"")</f>
        <v/>
      </c>
      <c r="CH9" s="169" t="str">
        <f>IFERROR(Inv_SY_B!CH9/Inv_SY_B!$DC9-1,"")</f>
        <v/>
      </c>
      <c r="CI9" s="169" t="str">
        <f>IFERROR(Inv_SY_B!CI9/Inv_SY_B!$DC9-1,"")</f>
        <v/>
      </c>
      <c r="CJ9" s="169" t="str">
        <f>IFERROR(Inv_SY_B!CJ9/Inv_SY_B!$DC9-1,"")</f>
        <v/>
      </c>
      <c r="CK9" s="169" t="str">
        <f>IFERROR(Inv_SY_B!CK9/Inv_SY_B!$DC9-1,"")</f>
        <v/>
      </c>
      <c r="CL9" s="169" t="str">
        <f>IFERROR(Inv_SY_B!CL9/Inv_SY_B!$DC9-1,"")</f>
        <v/>
      </c>
      <c r="CM9" s="169" t="str">
        <f>IFERROR(Inv_SY_B!CM9/Inv_SY_B!$DB9-1,"")</f>
        <v/>
      </c>
      <c r="CN9" s="169" t="str">
        <f>IFERROR(Inv_SY_B!CN9/Inv_SY_B!$DB9-1,"")</f>
        <v/>
      </c>
      <c r="CO9" s="169" t="str">
        <f>IFERROR(Inv_SY_B!CO9/Inv_SY_B!$DB9-1,"")</f>
        <v/>
      </c>
      <c r="CP9" s="169" t="str">
        <f>IFERROR(Inv_SY_B!CP9/Inv_SY_B!$DB9-1,"")</f>
        <v/>
      </c>
      <c r="CQ9" s="169" t="str">
        <f>IFERROR(Inv_SY_B!CQ9/Inv_SY_B!$DB9-1,"")</f>
        <v/>
      </c>
      <c r="CR9" s="169" t="str">
        <f>IFERROR(Inv_SY_B!CR9/Inv_SY_B!$DB9-1,"")</f>
        <v/>
      </c>
      <c r="CS9" s="169" t="str">
        <f>IFERROR(Inv_SY_B!CS9/Inv_SY_B!$DB9-1,"")</f>
        <v/>
      </c>
      <c r="CT9" s="169" t="str">
        <f>IFERROR(Inv_SY_B!CT9/Inv_SY_B!$DB9-1,"")</f>
        <v/>
      </c>
      <c r="CU9" s="169" t="str">
        <f>IFERROR(Inv_SY_B!CU9/Inv_SY_B!$DB9-1,"")</f>
        <v/>
      </c>
      <c r="CV9" s="169" t="str">
        <f>IFERROR(Inv_SY_B!CV9/Inv_SY_B!$DB9-1,"")</f>
        <v/>
      </c>
      <c r="CW9" s="169" t="str">
        <f>IFERROR(Inv_SY_B!CW9/Inv_SY_B!$DB9-1,"")</f>
        <v/>
      </c>
      <c r="CX9" s="169" t="str">
        <f>IFERROR(Inv_SY_B!CX9/Inv_SY_B!$DB9-1,"")</f>
        <v/>
      </c>
      <c r="CY9" s="169" t="str">
        <f>IFERROR(Inv_SY_B!CY9/Inv_SY_B!$DB9-1,"")</f>
        <v/>
      </c>
      <c r="CZ9" s="169" t="str">
        <f>IFERROR(Inv_SY_B!CZ9/Inv_SY_B!$DB9-1,"")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IFERROR(Inv_SY_B!AI10/Inv_SY_B!$DC10-1,"")</f>
        <v/>
      </c>
      <c r="AJ10" s="169" t="str">
        <f>IFERROR(Inv_SY_B!AJ10/Inv_SY_B!$DC10-1,"")</f>
        <v/>
      </c>
      <c r="AK10" s="169" t="str">
        <f>IFERROR(Inv_SY_B!AK10/Inv_SY_B!$DC10-1,"")</f>
        <v/>
      </c>
      <c r="AL10" s="169" t="str">
        <f>IFERROR(Inv_SY_B!AL10/Inv_SY_B!$DC10-1,"")</f>
        <v/>
      </c>
      <c r="AM10" s="169" t="str">
        <f>IFERROR(Inv_SY_B!AM10/Inv_SY_B!$DC10-1,"")</f>
        <v/>
      </c>
      <c r="AN10" s="169" t="str">
        <f>IFERROR(Inv_SY_B!AN10/Inv_SY_B!$DC10-1,"")</f>
        <v/>
      </c>
      <c r="AO10" s="169" t="str">
        <f>IFERROR(Inv_SY_B!AO10/Inv_SY_B!$DC10-1,"")</f>
        <v/>
      </c>
      <c r="AP10" s="169" t="str">
        <f>IFERROR(Inv_SY_B!AP10/Inv_SY_B!$DC10-1,"")</f>
        <v/>
      </c>
      <c r="AQ10" s="169" t="str">
        <f>IFERROR(Inv_SY_B!AQ10/Inv_SY_B!$DC10-1,"")</f>
        <v/>
      </c>
      <c r="AR10" s="169" t="str">
        <f>IFERROR(Inv_SY_B!AR10/Inv_SY_B!$DC10-1,"")</f>
        <v/>
      </c>
      <c r="AS10" s="169" t="str">
        <f>IFERROR(Inv_SY_B!AS10/Inv_SY_B!$DC10-1,"")</f>
        <v/>
      </c>
      <c r="AT10" s="169" t="str">
        <f>IFERROR(Inv_SY_B!AT10/Inv_SY_B!$DC10-1,"")</f>
        <v/>
      </c>
      <c r="AU10" s="169" t="str">
        <f>IFERROR(Inv_SY_B!AU10/Inv_SY_B!$DC10-1,"")</f>
        <v/>
      </c>
      <c r="AV10" s="169" t="str">
        <f>IFERROR(Inv_SY_B!AV10/Inv_SY_B!$DC10-1,"")</f>
        <v/>
      </c>
      <c r="AW10" s="169" t="str">
        <f>IFERROR(Inv_SY_B!AW10/Inv_SY_B!$DC10-1,"")</f>
        <v/>
      </c>
      <c r="AX10" s="169" t="str">
        <f>IFERROR(Inv_SY_B!AX10/Inv_SY_B!$DC10-1,"")</f>
        <v/>
      </c>
      <c r="AY10" s="169" t="str">
        <f>IFERROR(Inv_SY_B!AY10/Inv_SY_B!$DC10-1,"")</f>
        <v/>
      </c>
      <c r="AZ10" s="169" t="str">
        <f>IFERROR(Inv_SY_B!AZ10/Inv_SY_B!$DC10-1,"")</f>
        <v/>
      </c>
      <c r="BA10" s="169" t="str">
        <f>IFERROR(Inv_SY_B!BA10/Inv_SY_B!$DC10-1,"")</f>
        <v/>
      </c>
      <c r="BB10" s="169" t="str">
        <f>IFERROR(Inv_SY_B!BB10/Inv_SY_B!$DC10-1,"")</f>
        <v/>
      </c>
      <c r="BC10" s="169" t="str">
        <f>IFERROR(Inv_SY_B!BC10/Inv_SY_B!$DC10-1,"")</f>
        <v/>
      </c>
      <c r="BD10" s="169" t="str">
        <f>IFERROR(Inv_SY_B!BD10/Inv_SY_B!$DC10-1,"")</f>
        <v/>
      </c>
      <c r="BE10" s="169" t="str">
        <f>IFERROR(Inv_SY_B!BE10/Inv_SY_B!$DC10-1,"")</f>
        <v/>
      </c>
      <c r="BF10" s="169" t="str">
        <f>IFERROR(Inv_SY_B!BF10/Inv_SY_B!$DC10-1,"")</f>
        <v/>
      </c>
      <c r="BG10" s="169" t="str">
        <f>IFERROR(Inv_SY_B!BG10/Inv_SY_B!$DC10-1,"")</f>
        <v/>
      </c>
      <c r="BH10" s="169" t="str">
        <f>IFERROR(Inv_SY_B!BH10/Inv_SY_B!$DC10-1,"")</f>
        <v/>
      </c>
      <c r="BI10" s="169" t="str">
        <f>IFERROR(Inv_SY_B!BI10/Inv_SY_B!$DC10-1,"")</f>
        <v/>
      </c>
      <c r="BJ10" s="169" t="str">
        <f>IFERROR(Inv_SY_B!BJ10/Inv_SY_B!$DC10-1,"")</f>
        <v/>
      </c>
      <c r="BK10" s="169" t="str">
        <f>IFERROR(Inv_SY_B!BK10/Inv_SY_B!$DC10-1,"")</f>
        <v/>
      </c>
      <c r="BL10" s="169" t="str">
        <f>IFERROR(Inv_SY_B!BL10/Inv_SY_B!$DC10-1,"")</f>
        <v/>
      </c>
      <c r="BM10" s="169" t="str">
        <f>IFERROR(Inv_SY_B!BM10/Inv_SY_B!$DC10-1,"")</f>
        <v/>
      </c>
      <c r="BN10" s="169" t="str">
        <f>IFERROR(Inv_SY_B!BN10/Inv_SY_B!$DC10-1,"")</f>
        <v/>
      </c>
      <c r="BO10" s="169" t="str">
        <f>IFERROR(Inv_SY_B!BO10/Inv_SY_B!$DC10-1,"")</f>
        <v/>
      </c>
      <c r="BP10" s="169" t="str">
        <f>IFERROR(Inv_SY_B!BP10/Inv_SY_B!$DC10-1,"")</f>
        <v/>
      </c>
      <c r="BQ10" s="169" t="str">
        <f>IFERROR(Inv_SY_B!BQ10/Inv_SY_B!$DC10-1,"")</f>
        <v/>
      </c>
      <c r="BR10" s="169" t="str">
        <f>IFERROR(Inv_SY_B!BR10/Inv_SY_B!$DC10-1,"")</f>
        <v/>
      </c>
      <c r="BS10" s="169" t="str">
        <f>IFERROR(Inv_SY_B!BS10/Inv_SY_B!$DC10-1,"")</f>
        <v/>
      </c>
      <c r="BT10" s="169" t="str">
        <f>IFERROR(Inv_SY_B!BT10/Inv_SY_B!$DC10-1,"")</f>
        <v/>
      </c>
      <c r="BU10" s="169" t="str">
        <f>IFERROR(Inv_SY_B!BU10/Inv_SY_B!$DC10-1,"")</f>
        <v/>
      </c>
      <c r="BV10" s="169" t="str">
        <f>IFERROR(Inv_SY_B!BV10/Inv_SY_B!$DC10-1,"")</f>
        <v/>
      </c>
      <c r="BW10" s="169" t="str">
        <f>IFERROR(Inv_SY_B!BW10/Inv_SY_B!$DC10-1,"")</f>
        <v/>
      </c>
      <c r="BX10" s="169" t="str">
        <f>IFERROR(Inv_SY_B!BX10/Inv_SY_B!$DC10-1,"")</f>
        <v/>
      </c>
      <c r="BY10" s="169" t="str">
        <f>IFERROR(Inv_SY_B!BY10/Inv_SY_B!$DC10-1,"")</f>
        <v/>
      </c>
      <c r="BZ10" s="169" t="str">
        <f>IFERROR(Inv_SY_B!BZ10/Inv_SY_B!$DC10-1,"")</f>
        <v/>
      </c>
      <c r="CA10" s="169" t="str">
        <f>IFERROR(Inv_SY_B!CA10/Inv_SY_B!$DC10-1,"")</f>
        <v/>
      </c>
      <c r="CB10" s="169" t="str">
        <f>IFERROR(Inv_SY_B!CB10/Inv_SY_B!$DC10-1,"")</f>
        <v/>
      </c>
      <c r="CC10" s="169" t="str">
        <f>IFERROR(Inv_SY_B!CC10/Inv_SY_B!$DC10-1,"")</f>
        <v/>
      </c>
      <c r="CD10" s="169" t="str">
        <f>IFERROR(Inv_SY_B!CD10/Inv_SY_B!$DC10-1,"")</f>
        <v/>
      </c>
      <c r="CE10" s="169" t="str">
        <f>IFERROR(Inv_SY_B!CE10/Inv_SY_B!$DC10-1,"")</f>
        <v/>
      </c>
      <c r="CF10" s="169" t="str">
        <f>IFERROR(Inv_SY_B!CF10/Inv_SY_B!$DC10-1,"")</f>
        <v/>
      </c>
      <c r="CG10" s="169" t="str">
        <f>IFERROR(Inv_SY_B!CG10/Inv_SY_B!$DC10-1,"")</f>
        <v/>
      </c>
      <c r="CH10" s="169" t="str">
        <f>IFERROR(Inv_SY_B!CH10/Inv_SY_B!$DC10-1,"")</f>
        <v/>
      </c>
      <c r="CI10" s="169" t="str">
        <f>IFERROR(Inv_SY_B!CI10/Inv_SY_B!$DC10-1,"")</f>
        <v/>
      </c>
      <c r="CJ10" s="169" t="str">
        <f>IFERROR(Inv_SY_B!CJ10/Inv_SY_B!$DC10-1,"")</f>
        <v/>
      </c>
      <c r="CK10" s="169" t="str">
        <f>IFERROR(Inv_SY_B!CK10/Inv_SY_B!$DC10-1,"")</f>
        <v/>
      </c>
      <c r="CL10" s="169" t="str">
        <f>IFERROR(Inv_SY_B!CL10/Inv_SY_B!$DC10-1,"")</f>
        <v/>
      </c>
      <c r="CM10" s="169" t="str">
        <f>IFERROR(Inv_SY_B!CM10/Inv_SY_B!$DB10-1,"")</f>
        <v/>
      </c>
      <c r="CN10" s="169" t="str">
        <f>IFERROR(Inv_SY_B!CN10/Inv_SY_B!$DB10-1,"")</f>
        <v/>
      </c>
      <c r="CO10" s="169" t="str">
        <f>IFERROR(Inv_SY_B!CO10/Inv_SY_B!$DB10-1,"")</f>
        <v/>
      </c>
      <c r="CP10" s="169" t="str">
        <f>IFERROR(Inv_SY_B!CP10/Inv_SY_B!$DB10-1,"")</f>
        <v/>
      </c>
      <c r="CQ10" s="169" t="str">
        <f>IFERROR(Inv_SY_B!CQ10/Inv_SY_B!$DB10-1,"")</f>
        <v/>
      </c>
      <c r="CR10" s="169" t="str">
        <f>IFERROR(Inv_SY_B!CR10/Inv_SY_B!$DB10-1,"")</f>
        <v/>
      </c>
      <c r="CS10" s="169" t="str">
        <f>IFERROR(Inv_SY_B!CS10/Inv_SY_B!$DB10-1,"")</f>
        <v/>
      </c>
      <c r="CT10" s="169" t="str">
        <f>IFERROR(Inv_SY_B!CT10/Inv_SY_B!$DB10-1,"")</f>
        <v/>
      </c>
      <c r="CU10" s="169" t="str">
        <f>IFERROR(Inv_SY_B!CU10/Inv_SY_B!$DB10-1,"")</f>
        <v/>
      </c>
      <c r="CV10" s="169" t="str">
        <f>IFERROR(Inv_SY_B!CV10/Inv_SY_B!$DB10-1,"")</f>
        <v/>
      </c>
      <c r="CW10" s="169" t="str">
        <f>IFERROR(Inv_SY_B!CW10/Inv_SY_B!$DB10-1,"")</f>
        <v/>
      </c>
      <c r="CX10" s="169" t="str">
        <f>IFERROR(Inv_SY_B!CX10/Inv_SY_B!$DB10-1,"")</f>
        <v/>
      </c>
      <c r="CY10" s="169" t="str">
        <f>IFERROR(Inv_SY_B!CY10/Inv_SY_B!$DB10-1,"")</f>
        <v/>
      </c>
      <c r="CZ10" s="169" t="str">
        <f>IFERROR(Inv_SY_B!CZ10/Inv_SY_B!$DB10-1,"")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IFERROR(Inv_SY_B!AI11/Inv_SY_B!$DC11-1,"")</f>
        <v/>
      </c>
      <c r="AJ11" s="169" t="str">
        <f>IFERROR(Inv_SY_B!AJ11/Inv_SY_B!$DC11-1,"")</f>
        <v/>
      </c>
      <c r="AK11" s="169" t="str">
        <f>IFERROR(Inv_SY_B!AK11/Inv_SY_B!$DC11-1,"")</f>
        <v/>
      </c>
      <c r="AL11" s="169" t="str">
        <f>IFERROR(Inv_SY_B!AL11/Inv_SY_B!$DC11-1,"")</f>
        <v/>
      </c>
      <c r="AM11" s="169" t="str">
        <f>IFERROR(Inv_SY_B!AM11/Inv_SY_B!$DC11-1,"")</f>
        <v/>
      </c>
      <c r="AN11" s="169" t="str">
        <f>IFERROR(Inv_SY_B!AN11/Inv_SY_B!$DC11-1,"")</f>
        <v/>
      </c>
      <c r="AO11" s="169" t="str">
        <f>IFERROR(Inv_SY_B!AO11/Inv_SY_B!$DC11-1,"")</f>
        <v/>
      </c>
      <c r="AP11" s="169" t="str">
        <f>IFERROR(Inv_SY_B!AP11/Inv_SY_B!$DC11-1,"")</f>
        <v/>
      </c>
      <c r="AQ11" s="169" t="str">
        <f>IFERROR(Inv_SY_B!AQ11/Inv_SY_B!$DC11-1,"")</f>
        <v/>
      </c>
      <c r="AR11" s="169" t="str">
        <f>IFERROR(Inv_SY_B!AR11/Inv_SY_B!$DC11-1,"")</f>
        <v/>
      </c>
      <c r="AS11" s="169" t="str">
        <f>IFERROR(Inv_SY_B!AS11/Inv_SY_B!$DC11-1,"")</f>
        <v/>
      </c>
      <c r="AT11" s="169" t="str">
        <f>IFERROR(Inv_SY_B!AT11/Inv_SY_B!$DC11-1,"")</f>
        <v/>
      </c>
      <c r="AU11" s="169" t="str">
        <f>IFERROR(Inv_SY_B!AU11/Inv_SY_B!$DC11-1,"")</f>
        <v/>
      </c>
      <c r="AV11" s="169" t="str">
        <f>IFERROR(Inv_SY_B!AV11/Inv_SY_B!$DC11-1,"")</f>
        <v/>
      </c>
      <c r="AW11" s="169" t="str">
        <f>IFERROR(Inv_SY_B!AW11/Inv_SY_B!$DC11-1,"")</f>
        <v/>
      </c>
      <c r="AX11" s="169" t="str">
        <f>IFERROR(Inv_SY_B!AX11/Inv_SY_B!$DC11-1,"")</f>
        <v/>
      </c>
      <c r="AY11" s="169" t="str">
        <f>IFERROR(Inv_SY_B!AY11/Inv_SY_B!$DC11-1,"")</f>
        <v/>
      </c>
      <c r="AZ11" s="169" t="str">
        <f>IFERROR(Inv_SY_B!AZ11/Inv_SY_B!$DC11-1,"")</f>
        <v/>
      </c>
      <c r="BA11" s="169" t="str">
        <f>IFERROR(Inv_SY_B!BA11/Inv_SY_B!$DC11-1,"")</f>
        <v/>
      </c>
      <c r="BB11" s="169" t="str">
        <f>IFERROR(Inv_SY_B!BB11/Inv_SY_B!$DC11-1,"")</f>
        <v/>
      </c>
      <c r="BC11" s="169" t="str">
        <f>IFERROR(Inv_SY_B!BC11/Inv_SY_B!$DC11-1,"")</f>
        <v/>
      </c>
      <c r="BD11" s="169" t="str">
        <f>IFERROR(Inv_SY_B!BD11/Inv_SY_B!$DC11-1,"")</f>
        <v/>
      </c>
      <c r="BE11" s="169" t="str">
        <f>IFERROR(Inv_SY_B!BE11/Inv_SY_B!$DC11-1,"")</f>
        <v/>
      </c>
      <c r="BF11" s="169" t="str">
        <f>IFERROR(Inv_SY_B!BF11/Inv_SY_B!$DC11-1,"")</f>
        <v/>
      </c>
      <c r="BG11" s="169" t="str">
        <f>IFERROR(Inv_SY_B!BG11/Inv_SY_B!$DC11-1,"")</f>
        <v/>
      </c>
      <c r="BH11" s="169" t="str">
        <f>IFERROR(Inv_SY_B!BH11/Inv_SY_B!$DC11-1,"")</f>
        <v/>
      </c>
      <c r="BI11" s="169" t="str">
        <f>IFERROR(Inv_SY_B!BI11/Inv_SY_B!$DC11-1,"")</f>
        <v/>
      </c>
      <c r="BJ11" s="169" t="str">
        <f>IFERROR(Inv_SY_B!BJ11/Inv_SY_B!$DC11-1,"")</f>
        <v/>
      </c>
      <c r="BK11" s="169" t="str">
        <f>IFERROR(Inv_SY_B!BK11/Inv_SY_B!$DC11-1,"")</f>
        <v/>
      </c>
      <c r="BL11" s="169" t="str">
        <f>IFERROR(Inv_SY_B!BL11/Inv_SY_B!$DC11-1,"")</f>
        <v/>
      </c>
      <c r="BM11" s="169" t="str">
        <f>IFERROR(Inv_SY_B!BM11/Inv_SY_B!$DC11-1,"")</f>
        <v/>
      </c>
      <c r="BN11" s="169" t="str">
        <f>IFERROR(Inv_SY_B!BN11/Inv_SY_B!$DC11-1,"")</f>
        <v/>
      </c>
      <c r="BO11" s="169" t="str">
        <f>IFERROR(Inv_SY_B!BO11/Inv_SY_B!$DC11-1,"")</f>
        <v/>
      </c>
      <c r="BP11" s="169" t="str">
        <f>IFERROR(Inv_SY_B!BP11/Inv_SY_B!$DC11-1,"")</f>
        <v/>
      </c>
      <c r="BQ11" s="169" t="str">
        <f>IFERROR(Inv_SY_B!BQ11/Inv_SY_B!$DC11-1,"")</f>
        <v/>
      </c>
      <c r="BR11" s="169" t="str">
        <f>IFERROR(Inv_SY_B!BR11/Inv_SY_B!$DC11-1,"")</f>
        <v/>
      </c>
      <c r="BS11" s="169" t="str">
        <f>IFERROR(Inv_SY_B!BS11/Inv_SY_B!$DC11-1,"")</f>
        <v/>
      </c>
      <c r="BT11" s="169" t="str">
        <f>IFERROR(Inv_SY_B!BT11/Inv_SY_B!$DC11-1,"")</f>
        <v/>
      </c>
      <c r="BU11" s="169" t="str">
        <f>IFERROR(Inv_SY_B!BU11/Inv_SY_B!$DC11-1,"")</f>
        <v/>
      </c>
      <c r="BV11" s="169" t="str">
        <f>IFERROR(Inv_SY_B!BV11/Inv_SY_B!$DC11-1,"")</f>
        <v/>
      </c>
      <c r="BW11" s="169" t="str">
        <f>IFERROR(Inv_SY_B!BW11/Inv_SY_B!$DC11-1,"")</f>
        <v/>
      </c>
      <c r="BX11" s="169" t="str">
        <f>IFERROR(Inv_SY_B!BX11/Inv_SY_B!$DC11-1,"")</f>
        <v/>
      </c>
      <c r="BY11" s="169" t="str">
        <f>IFERROR(Inv_SY_B!BY11/Inv_SY_B!$DC11-1,"")</f>
        <v/>
      </c>
      <c r="BZ11" s="169" t="str">
        <f>IFERROR(Inv_SY_B!BZ11/Inv_SY_B!$DC11-1,"")</f>
        <v/>
      </c>
      <c r="CA11" s="169" t="str">
        <f>IFERROR(Inv_SY_B!CA11/Inv_SY_B!$DC11-1,"")</f>
        <v/>
      </c>
      <c r="CB11" s="169" t="str">
        <f>IFERROR(Inv_SY_B!CB11/Inv_SY_B!$DC11-1,"")</f>
        <v/>
      </c>
      <c r="CC11" s="169" t="str">
        <f>IFERROR(Inv_SY_B!CC11/Inv_SY_B!$DC11-1,"")</f>
        <v/>
      </c>
      <c r="CD11" s="169" t="str">
        <f>IFERROR(Inv_SY_B!CD11/Inv_SY_B!$DC11-1,"")</f>
        <v/>
      </c>
      <c r="CE11" s="169" t="str">
        <f>IFERROR(Inv_SY_B!CE11/Inv_SY_B!$DC11-1,"")</f>
        <v/>
      </c>
      <c r="CF11" s="169" t="str">
        <f>IFERROR(Inv_SY_B!CF11/Inv_SY_B!$DC11-1,"")</f>
        <v/>
      </c>
      <c r="CG11" s="169" t="str">
        <f>IFERROR(Inv_SY_B!CG11/Inv_SY_B!$DC11-1,"")</f>
        <v/>
      </c>
      <c r="CH11" s="169" t="str">
        <f>IFERROR(Inv_SY_B!CH11/Inv_SY_B!$DC11-1,"")</f>
        <v/>
      </c>
      <c r="CI11" s="169" t="str">
        <f>IFERROR(Inv_SY_B!CI11/Inv_SY_B!$DC11-1,"")</f>
        <v/>
      </c>
      <c r="CJ11" s="169" t="str">
        <f>IFERROR(Inv_SY_B!CJ11/Inv_SY_B!$DC11-1,"")</f>
        <v/>
      </c>
      <c r="CK11" s="169" t="str">
        <f>IFERROR(Inv_SY_B!CK11/Inv_SY_B!$DC11-1,"")</f>
        <v/>
      </c>
      <c r="CL11" s="169" t="str">
        <f>IFERROR(Inv_SY_B!CL11/Inv_SY_B!$DC11-1,"")</f>
        <v/>
      </c>
      <c r="CM11" s="169" t="str">
        <f>IFERROR(Inv_SY_B!CM11/Inv_SY_B!$DB11-1,"")</f>
        <v/>
      </c>
      <c r="CN11" s="169" t="str">
        <f>IFERROR(Inv_SY_B!CN11/Inv_SY_B!$DB11-1,"")</f>
        <v/>
      </c>
      <c r="CO11" s="169" t="str">
        <f>IFERROR(Inv_SY_B!CO11/Inv_SY_B!$DB11-1,"")</f>
        <v/>
      </c>
      <c r="CP11" s="169" t="str">
        <f>IFERROR(Inv_SY_B!CP11/Inv_SY_B!$DB11-1,"")</f>
        <v/>
      </c>
      <c r="CQ11" s="169" t="str">
        <f>IFERROR(Inv_SY_B!CQ11/Inv_SY_B!$DB11-1,"")</f>
        <v/>
      </c>
      <c r="CR11" s="169" t="str">
        <f>IFERROR(Inv_SY_B!CR11/Inv_SY_B!$DB11-1,"")</f>
        <v/>
      </c>
      <c r="CS11" s="169" t="str">
        <f>IFERROR(Inv_SY_B!CS11/Inv_SY_B!$DB11-1,"")</f>
        <v/>
      </c>
      <c r="CT11" s="169" t="str">
        <f>IFERROR(Inv_SY_B!CT11/Inv_SY_B!$DB11-1,"")</f>
        <v/>
      </c>
      <c r="CU11" s="169" t="str">
        <f>IFERROR(Inv_SY_B!CU11/Inv_SY_B!$DB11-1,"")</f>
        <v/>
      </c>
      <c r="CV11" s="169" t="str">
        <f>IFERROR(Inv_SY_B!CV11/Inv_SY_B!$DB11-1,"")</f>
        <v/>
      </c>
      <c r="CW11" s="169" t="str">
        <f>IFERROR(Inv_SY_B!CW11/Inv_SY_B!$DB11-1,"")</f>
        <v/>
      </c>
      <c r="CX11" s="169" t="str">
        <f>IFERROR(Inv_SY_B!CX11/Inv_SY_B!$DB11-1,"")</f>
        <v/>
      </c>
      <c r="CY11" s="169" t="str">
        <f>IFERROR(Inv_SY_B!CY11/Inv_SY_B!$DB11-1,"")</f>
        <v/>
      </c>
      <c r="CZ11" s="169" t="str">
        <f>IFERROR(Inv_SY_B!CZ11/Inv_SY_B!$DB11-1,"")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IFERROR(Inv_SY_B!AI12/Inv_SY_B!$DC12-1,"")</f>
        <v/>
      </c>
      <c r="AJ12" s="169" t="str">
        <f>IFERROR(Inv_SY_B!AJ12/Inv_SY_B!$DC12-1,"")</f>
        <v/>
      </c>
      <c r="AK12" s="169" t="str">
        <f>IFERROR(Inv_SY_B!AK12/Inv_SY_B!$DC12-1,"")</f>
        <v/>
      </c>
      <c r="AL12" s="169" t="str">
        <f>IFERROR(Inv_SY_B!AL12/Inv_SY_B!$DC12-1,"")</f>
        <v/>
      </c>
      <c r="AM12" s="169" t="str">
        <f>IFERROR(Inv_SY_B!AM12/Inv_SY_B!$DC12-1,"")</f>
        <v/>
      </c>
      <c r="AN12" s="169" t="str">
        <f>IFERROR(Inv_SY_B!AN12/Inv_SY_B!$DC12-1,"")</f>
        <v/>
      </c>
      <c r="AO12" s="169" t="str">
        <f>IFERROR(Inv_SY_B!AO12/Inv_SY_B!$DC12-1,"")</f>
        <v/>
      </c>
      <c r="AP12" s="169" t="str">
        <f>IFERROR(Inv_SY_B!AP12/Inv_SY_B!$DC12-1,"")</f>
        <v/>
      </c>
      <c r="AQ12" s="169" t="str">
        <f>IFERROR(Inv_SY_B!AQ12/Inv_SY_B!$DC12-1,"")</f>
        <v/>
      </c>
      <c r="AR12" s="169" t="str">
        <f>IFERROR(Inv_SY_B!AR12/Inv_SY_B!$DC12-1,"")</f>
        <v/>
      </c>
      <c r="AS12" s="169" t="str">
        <f>IFERROR(Inv_SY_B!AS12/Inv_SY_B!$DC12-1,"")</f>
        <v/>
      </c>
      <c r="AT12" s="169" t="str">
        <f>IFERROR(Inv_SY_B!AT12/Inv_SY_B!$DC12-1,"")</f>
        <v/>
      </c>
      <c r="AU12" s="169" t="str">
        <f>IFERROR(Inv_SY_B!AU12/Inv_SY_B!$DC12-1,"")</f>
        <v/>
      </c>
      <c r="AV12" s="169" t="str">
        <f>IFERROR(Inv_SY_B!AV12/Inv_SY_B!$DC12-1,"")</f>
        <v/>
      </c>
      <c r="AW12" s="169" t="str">
        <f>IFERROR(Inv_SY_B!AW12/Inv_SY_B!$DC12-1,"")</f>
        <v/>
      </c>
      <c r="AX12" s="169" t="str">
        <f>IFERROR(Inv_SY_B!AX12/Inv_SY_B!$DC12-1,"")</f>
        <v/>
      </c>
      <c r="AY12" s="169" t="str">
        <f>IFERROR(Inv_SY_B!AY12/Inv_SY_B!$DC12-1,"")</f>
        <v/>
      </c>
      <c r="AZ12" s="169" t="str">
        <f>IFERROR(Inv_SY_B!AZ12/Inv_SY_B!$DC12-1,"")</f>
        <v/>
      </c>
      <c r="BA12" s="169" t="str">
        <f>IFERROR(Inv_SY_B!BA12/Inv_SY_B!$DC12-1,"")</f>
        <v/>
      </c>
      <c r="BB12" s="169" t="str">
        <f>IFERROR(Inv_SY_B!BB12/Inv_SY_B!$DC12-1,"")</f>
        <v/>
      </c>
      <c r="BC12" s="169" t="str">
        <f>IFERROR(Inv_SY_B!BC12/Inv_SY_B!$DC12-1,"")</f>
        <v/>
      </c>
      <c r="BD12" s="169" t="str">
        <f>IFERROR(Inv_SY_B!BD12/Inv_SY_B!$DC12-1,"")</f>
        <v/>
      </c>
      <c r="BE12" s="169" t="str">
        <f>IFERROR(Inv_SY_B!BE12/Inv_SY_B!$DC12-1,"")</f>
        <v/>
      </c>
      <c r="BF12" s="169" t="str">
        <f>IFERROR(Inv_SY_B!BF12/Inv_SY_B!$DC12-1,"")</f>
        <v/>
      </c>
      <c r="BG12" s="169" t="str">
        <f>IFERROR(Inv_SY_B!BG12/Inv_SY_B!$DC12-1,"")</f>
        <v/>
      </c>
      <c r="BH12" s="169" t="str">
        <f>IFERROR(Inv_SY_B!BH12/Inv_SY_B!$DC12-1,"")</f>
        <v/>
      </c>
      <c r="BI12" s="169" t="str">
        <f>IFERROR(Inv_SY_B!BI12/Inv_SY_B!$DC12-1,"")</f>
        <v/>
      </c>
      <c r="BJ12" s="169" t="str">
        <f>IFERROR(Inv_SY_B!BJ12/Inv_SY_B!$DC12-1,"")</f>
        <v/>
      </c>
      <c r="BK12" s="169" t="str">
        <f>IFERROR(Inv_SY_B!BK12/Inv_SY_B!$DC12-1,"")</f>
        <v/>
      </c>
      <c r="BL12" s="169" t="str">
        <f>IFERROR(Inv_SY_B!BL12/Inv_SY_B!$DC12-1,"")</f>
        <v/>
      </c>
      <c r="BM12" s="169" t="str">
        <f>IFERROR(Inv_SY_B!BM12/Inv_SY_B!$DC12-1,"")</f>
        <v/>
      </c>
      <c r="BN12" s="169" t="str">
        <f>IFERROR(Inv_SY_B!BN12/Inv_SY_B!$DC12-1,"")</f>
        <v/>
      </c>
      <c r="BO12" s="169" t="str">
        <f>IFERROR(Inv_SY_B!BO12/Inv_SY_B!$DC12-1,"")</f>
        <v/>
      </c>
      <c r="BP12" s="169" t="str">
        <f>IFERROR(Inv_SY_B!BP12/Inv_SY_B!$DC12-1,"")</f>
        <v/>
      </c>
      <c r="BQ12" s="169" t="str">
        <f>IFERROR(Inv_SY_B!BQ12/Inv_SY_B!$DC12-1,"")</f>
        <v/>
      </c>
      <c r="BR12" s="169" t="str">
        <f>IFERROR(Inv_SY_B!BR12/Inv_SY_B!$DC12-1,"")</f>
        <v/>
      </c>
      <c r="BS12" s="169" t="str">
        <f>IFERROR(Inv_SY_B!BS12/Inv_SY_B!$DC12-1,"")</f>
        <v/>
      </c>
      <c r="BT12" s="169" t="str">
        <f>IFERROR(Inv_SY_B!BT12/Inv_SY_B!$DC12-1,"")</f>
        <v/>
      </c>
      <c r="BU12" s="169" t="str">
        <f>IFERROR(Inv_SY_B!BU12/Inv_SY_B!$DC12-1,"")</f>
        <v/>
      </c>
      <c r="BV12" s="169" t="str">
        <f>IFERROR(Inv_SY_B!BV12/Inv_SY_B!$DC12-1,"")</f>
        <v/>
      </c>
      <c r="BW12" s="169" t="str">
        <f>IFERROR(Inv_SY_B!BW12/Inv_SY_B!$DC12-1,"")</f>
        <v/>
      </c>
      <c r="BX12" s="169" t="str">
        <f>IFERROR(Inv_SY_B!BX12/Inv_SY_B!$DC12-1,"")</f>
        <v/>
      </c>
      <c r="BY12" s="169" t="str">
        <f>IFERROR(Inv_SY_B!BY12/Inv_SY_B!$DC12-1,"")</f>
        <v/>
      </c>
      <c r="BZ12" s="169" t="str">
        <f>IFERROR(Inv_SY_B!BZ12/Inv_SY_B!$DC12-1,"")</f>
        <v/>
      </c>
      <c r="CA12" s="169" t="str">
        <f>IFERROR(Inv_SY_B!CA12/Inv_SY_B!$DC12-1,"")</f>
        <v/>
      </c>
      <c r="CB12" s="169" t="str">
        <f>IFERROR(Inv_SY_B!CB12/Inv_SY_B!$DC12-1,"")</f>
        <v/>
      </c>
      <c r="CC12" s="169" t="str">
        <f>IFERROR(Inv_SY_B!CC12/Inv_SY_B!$DC12-1,"")</f>
        <v/>
      </c>
      <c r="CD12" s="169" t="str">
        <f>IFERROR(Inv_SY_B!CD12/Inv_SY_B!$DC12-1,"")</f>
        <v/>
      </c>
      <c r="CE12" s="169" t="str">
        <f>IFERROR(Inv_SY_B!CE12/Inv_SY_B!$DC12-1,"")</f>
        <v/>
      </c>
      <c r="CF12" s="169" t="str">
        <f>IFERROR(Inv_SY_B!CF12/Inv_SY_B!$DC12-1,"")</f>
        <v/>
      </c>
      <c r="CG12" s="169" t="str">
        <f>IFERROR(Inv_SY_B!CG12/Inv_SY_B!$DC12-1,"")</f>
        <v/>
      </c>
      <c r="CH12" s="169" t="str">
        <f>IFERROR(Inv_SY_B!CH12/Inv_SY_B!$DC12-1,"")</f>
        <v/>
      </c>
      <c r="CI12" s="169" t="str">
        <f>IFERROR(Inv_SY_B!CI12/Inv_SY_B!$DC12-1,"")</f>
        <v/>
      </c>
      <c r="CJ12" s="169" t="str">
        <f>IFERROR(Inv_SY_B!CJ12/Inv_SY_B!$DC12-1,"")</f>
        <v/>
      </c>
      <c r="CK12" s="169" t="str">
        <f>IFERROR(Inv_SY_B!CK12/Inv_SY_B!$DC12-1,"")</f>
        <v/>
      </c>
      <c r="CL12" s="169" t="str">
        <f>IFERROR(Inv_SY_B!CL12/Inv_SY_B!$DC12-1,"")</f>
        <v/>
      </c>
      <c r="CM12" s="169" t="str">
        <f>IFERROR(Inv_SY_B!CM12/Inv_SY_B!$DB12-1,"")</f>
        <v/>
      </c>
      <c r="CN12" s="169" t="str">
        <f>IFERROR(Inv_SY_B!CN12/Inv_SY_B!$DB12-1,"")</f>
        <v/>
      </c>
      <c r="CO12" s="169" t="str">
        <f>IFERROR(Inv_SY_B!CO12/Inv_SY_B!$DB12-1,"")</f>
        <v/>
      </c>
      <c r="CP12" s="169" t="str">
        <f>IFERROR(Inv_SY_B!CP12/Inv_SY_B!$DB12-1,"")</f>
        <v/>
      </c>
      <c r="CQ12" s="169" t="str">
        <f>IFERROR(Inv_SY_B!CQ12/Inv_SY_B!$DB12-1,"")</f>
        <v/>
      </c>
      <c r="CR12" s="169" t="str">
        <f>IFERROR(Inv_SY_B!CR12/Inv_SY_B!$DB12-1,"")</f>
        <v/>
      </c>
      <c r="CS12" s="169" t="str">
        <f>IFERROR(Inv_SY_B!CS12/Inv_SY_B!$DB12-1,"")</f>
        <v/>
      </c>
      <c r="CT12" s="169" t="str">
        <f>IFERROR(Inv_SY_B!CT12/Inv_SY_B!$DB12-1,"")</f>
        <v/>
      </c>
      <c r="CU12" s="169" t="str">
        <f>IFERROR(Inv_SY_B!CU12/Inv_SY_B!$DB12-1,"")</f>
        <v/>
      </c>
      <c r="CV12" s="169" t="str">
        <f>IFERROR(Inv_SY_B!CV12/Inv_SY_B!$DB12-1,"")</f>
        <v/>
      </c>
      <c r="CW12" s="169" t="str">
        <f>IFERROR(Inv_SY_B!CW12/Inv_SY_B!$DB12-1,"")</f>
        <v/>
      </c>
      <c r="CX12" s="169" t="str">
        <f>IFERROR(Inv_SY_B!CX12/Inv_SY_B!$DB12-1,"")</f>
        <v/>
      </c>
      <c r="CY12" s="169" t="str">
        <f>IFERROR(Inv_SY_B!CY12/Inv_SY_B!$DB12-1,"")</f>
        <v/>
      </c>
      <c r="CZ12" s="169" t="str">
        <f>IFERROR(Inv_SY_B!CZ12/Inv_SY_B!$DB12-1,"")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IFERROR(Inv_SY_B!AI13/Inv_SY_B!$DC13-1,"")</f>
        <v/>
      </c>
      <c r="AJ13" s="169" t="str">
        <f>IFERROR(Inv_SY_B!AJ13/Inv_SY_B!$DC13-1,"")</f>
        <v/>
      </c>
      <c r="AK13" s="169" t="str">
        <f>IFERROR(Inv_SY_B!AK13/Inv_SY_B!$DC13-1,"")</f>
        <v/>
      </c>
      <c r="AL13" s="169" t="str">
        <f>IFERROR(Inv_SY_B!AL13/Inv_SY_B!$DC13-1,"")</f>
        <v/>
      </c>
      <c r="AM13" s="169" t="str">
        <f>IFERROR(Inv_SY_B!AM13/Inv_SY_B!$DC13-1,"")</f>
        <v/>
      </c>
      <c r="AN13" s="169" t="str">
        <f>IFERROR(Inv_SY_B!AN13/Inv_SY_B!$DC13-1,"")</f>
        <v/>
      </c>
      <c r="AO13" s="169" t="str">
        <f>IFERROR(Inv_SY_B!AO13/Inv_SY_B!$DC13-1,"")</f>
        <v/>
      </c>
      <c r="AP13" s="169" t="str">
        <f>IFERROR(Inv_SY_B!AP13/Inv_SY_B!$DC13-1,"")</f>
        <v/>
      </c>
      <c r="AQ13" s="169" t="str">
        <f>IFERROR(Inv_SY_B!AQ13/Inv_SY_B!$DC13-1,"")</f>
        <v/>
      </c>
      <c r="AR13" s="169" t="str">
        <f>IFERROR(Inv_SY_B!AR13/Inv_SY_B!$DC13-1,"")</f>
        <v/>
      </c>
      <c r="AS13" s="169" t="str">
        <f>IFERROR(Inv_SY_B!AS13/Inv_SY_B!$DC13-1,"")</f>
        <v/>
      </c>
      <c r="AT13" s="169" t="str">
        <f>IFERROR(Inv_SY_B!AT13/Inv_SY_B!$DC13-1,"")</f>
        <v/>
      </c>
      <c r="AU13" s="169" t="str">
        <f>IFERROR(Inv_SY_B!AU13/Inv_SY_B!$DC13-1,"")</f>
        <v/>
      </c>
      <c r="AV13" s="169" t="str">
        <f>IFERROR(Inv_SY_B!AV13/Inv_SY_B!$DC13-1,"")</f>
        <v/>
      </c>
      <c r="AW13" s="169" t="str">
        <f>IFERROR(Inv_SY_B!AW13/Inv_SY_B!$DC13-1,"")</f>
        <v/>
      </c>
      <c r="AX13" s="169" t="str">
        <f>IFERROR(Inv_SY_B!AX13/Inv_SY_B!$DC13-1,"")</f>
        <v/>
      </c>
      <c r="AY13" s="169" t="str">
        <f>IFERROR(Inv_SY_B!AY13/Inv_SY_B!$DC13-1,"")</f>
        <v/>
      </c>
      <c r="AZ13" s="169" t="str">
        <f>IFERROR(Inv_SY_B!AZ13/Inv_SY_B!$DC13-1,"")</f>
        <v/>
      </c>
      <c r="BA13" s="169" t="str">
        <f>IFERROR(Inv_SY_B!BA13/Inv_SY_B!$DC13-1,"")</f>
        <v/>
      </c>
      <c r="BB13" s="169" t="str">
        <f>IFERROR(Inv_SY_B!BB13/Inv_SY_B!$DC13-1,"")</f>
        <v/>
      </c>
      <c r="BC13" s="169" t="str">
        <f>IFERROR(Inv_SY_B!BC13/Inv_SY_B!$DC13-1,"")</f>
        <v/>
      </c>
      <c r="BD13" s="169" t="str">
        <f>IFERROR(Inv_SY_B!BD13/Inv_SY_B!$DC13-1,"")</f>
        <v/>
      </c>
      <c r="BE13" s="169" t="str">
        <f>IFERROR(Inv_SY_B!BE13/Inv_SY_B!$DC13-1,"")</f>
        <v/>
      </c>
      <c r="BF13" s="169" t="str">
        <f>IFERROR(Inv_SY_B!BF13/Inv_SY_B!$DC13-1,"")</f>
        <v/>
      </c>
      <c r="BG13" s="169" t="str">
        <f>IFERROR(Inv_SY_B!BG13/Inv_SY_B!$DC13-1,"")</f>
        <v/>
      </c>
      <c r="BH13" s="169" t="str">
        <f>IFERROR(Inv_SY_B!BH13/Inv_SY_B!$DC13-1,"")</f>
        <v/>
      </c>
      <c r="BI13" s="169" t="str">
        <f>IFERROR(Inv_SY_B!BI13/Inv_SY_B!$DC13-1,"")</f>
        <v/>
      </c>
      <c r="BJ13" s="169" t="str">
        <f>IFERROR(Inv_SY_B!BJ13/Inv_SY_B!$DC13-1,"")</f>
        <v/>
      </c>
      <c r="BK13" s="169" t="str">
        <f>IFERROR(Inv_SY_B!BK13/Inv_SY_B!$DC13-1,"")</f>
        <v/>
      </c>
      <c r="BL13" s="169" t="str">
        <f>IFERROR(Inv_SY_B!BL13/Inv_SY_B!$DC13-1,"")</f>
        <v/>
      </c>
      <c r="BM13" s="169" t="str">
        <f>IFERROR(Inv_SY_B!BM13/Inv_SY_B!$DC13-1,"")</f>
        <v/>
      </c>
      <c r="BN13" s="169" t="str">
        <f>IFERROR(Inv_SY_B!BN13/Inv_SY_B!$DC13-1,"")</f>
        <v/>
      </c>
      <c r="BO13" s="169" t="str">
        <f>IFERROR(Inv_SY_B!BO13/Inv_SY_B!$DC13-1,"")</f>
        <v/>
      </c>
      <c r="BP13" s="169" t="str">
        <f>IFERROR(Inv_SY_B!BP13/Inv_SY_B!$DC13-1,"")</f>
        <v/>
      </c>
      <c r="BQ13" s="169" t="str">
        <f>IFERROR(Inv_SY_B!BQ13/Inv_SY_B!$DC13-1,"")</f>
        <v/>
      </c>
      <c r="BR13" s="169" t="str">
        <f>IFERROR(Inv_SY_B!BR13/Inv_SY_B!$DC13-1,"")</f>
        <v/>
      </c>
      <c r="BS13" s="169" t="str">
        <f>IFERROR(Inv_SY_B!BS13/Inv_SY_B!$DC13-1,"")</f>
        <v/>
      </c>
      <c r="BT13" s="169" t="str">
        <f>IFERROR(Inv_SY_B!BT13/Inv_SY_B!$DC13-1,"")</f>
        <v/>
      </c>
      <c r="BU13" s="169" t="str">
        <f>IFERROR(Inv_SY_B!BU13/Inv_SY_B!$DC13-1,"")</f>
        <v/>
      </c>
      <c r="BV13" s="169" t="str">
        <f>IFERROR(Inv_SY_B!BV13/Inv_SY_B!$DC13-1,"")</f>
        <v/>
      </c>
      <c r="BW13" s="169" t="str">
        <f>IFERROR(Inv_SY_B!BW13/Inv_SY_B!$DC13-1,"")</f>
        <v/>
      </c>
      <c r="BX13" s="169" t="str">
        <f>IFERROR(Inv_SY_B!BX13/Inv_SY_B!$DC13-1,"")</f>
        <v/>
      </c>
      <c r="BY13" s="169" t="str">
        <f>IFERROR(Inv_SY_B!BY13/Inv_SY_B!$DC13-1,"")</f>
        <v/>
      </c>
      <c r="BZ13" s="169" t="str">
        <f>IFERROR(Inv_SY_B!BZ13/Inv_SY_B!$DC13-1,"")</f>
        <v/>
      </c>
      <c r="CA13" s="169" t="str">
        <f>IFERROR(Inv_SY_B!CA13/Inv_SY_B!$DC13-1,"")</f>
        <v/>
      </c>
      <c r="CB13" s="169" t="str">
        <f>IFERROR(Inv_SY_B!CB13/Inv_SY_B!$DC13-1,"")</f>
        <v/>
      </c>
      <c r="CC13" s="169" t="str">
        <f>IFERROR(Inv_SY_B!CC13/Inv_SY_B!$DC13-1,"")</f>
        <v/>
      </c>
      <c r="CD13" s="169" t="str">
        <f>IFERROR(Inv_SY_B!CD13/Inv_SY_B!$DC13-1,"")</f>
        <v/>
      </c>
      <c r="CE13" s="169" t="str">
        <f>IFERROR(Inv_SY_B!CE13/Inv_SY_B!$DC13-1,"")</f>
        <v/>
      </c>
      <c r="CF13" s="169" t="str">
        <f>IFERROR(Inv_SY_B!CF13/Inv_SY_B!$DC13-1,"")</f>
        <v/>
      </c>
      <c r="CG13" s="169" t="str">
        <f>IFERROR(Inv_SY_B!CG13/Inv_SY_B!$DC13-1,"")</f>
        <v/>
      </c>
      <c r="CH13" s="169" t="str">
        <f>IFERROR(Inv_SY_B!CH13/Inv_SY_B!$DC13-1,"")</f>
        <v/>
      </c>
      <c r="CI13" s="169" t="str">
        <f>IFERROR(Inv_SY_B!CI13/Inv_SY_B!$DC13-1,"")</f>
        <v/>
      </c>
      <c r="CJ13" s="169" t="str">
        <f>IFERROR(Inv_SY_B!CJ13/Inv_SY_B!$DC13-1,"")</f>
        <v/>
      </c>
      <c r="CK13" s="169" t="str">
        <f>IFERROR(Inv_SY_B!CK13/Inv_SY_B!$DC13-1,"")</f>
        <v/>
      </c>
      <c r="CL13" s="169" t="str">
        <f>IFERROR(Inv_SY_B!CL13/Inv_SY_B!$DC13-1,"")</f>
        <v/>
      </c>
      <c r="CM13" s="169" t="str">
        <f>IFERROR(Inv_SY_B!CM13/Inv_SY_B!$DB13-1,"")</f>
        <v/>
      </c>
      <c r="CN13" s="169" t="str">
        <f>IFERROR(Inv_SY_B!CN13/Inv_SY_B!$DB13-1,"")</f>
        <v/>
      </c>
      <c r="CO13" s="169" t="str">
        <f>IFERROR(Inv_SY_B!CO13/Inv_SY_B!$DB13-1,"")</f>
        <v/>
      </c>
      <c r="CP13" s="169" t="str">
        <f>IFERROR(Inv_SY_B!CP13/Inv_SY_B!$DB13-1,"")</f>
        <v/>
      </c>
      <c r="CQ13" s="169" t="str">
        <f>IFERROR(Inv_SY_B!CQ13/Inv_SY_B!$DB13-1,"")</f>
        <v/>
      </c>
      <c r="CR13" s="169" t="str">
        <f>IFERROR(Inv_SY_B!CR13/Inv_SY_B!$DB13-1,"")</f>
        <v/>
      </c>
      <c r="CS13" s="169" t="str">
        <f>IFERROR(Inv_SY_B!CS13/Inv_SY_B!$DB13-1,"")</f>
        <v/>
      </c>
      <c r="CT13" s="169" t="str">
        <f>IFERROR(Inv_SY_B!CT13/Inv_SY_B!$DB13-1,"")</f>
        <v/>
      </c>
      <c r="CU13" s="169" t="str">
        <f>IFERROR(Inv_SY_B!CU13/Inv_SY_B!$DB13-1,"")</f>
        <v/>
      </c>
      <c r="CV13" s="169" t="str">
        <f>IFERROR(Inv_SY_B!CV13/Inv_SY_B!$DB13-1,"")</f>
        <v/>
      </c>
      <c r="CW13" s="169" t="str">
        <f>IFERROR(Inv_SY_B!CW13/Inv_SY_B!$DB13-1,"")</f>
        <v/>
      </c>
      <c r="CX13" s="169" t="str">
        <f>IFERROR(Inv_SY_B!CX13/Inv_SY_B!$DB13-1,"")</f>
        <v/>
      </c>
      <c r="CY13" s="169" t="str">
        <f>IFERROR(Inv_SY_B!CY13/Inv_SY_B!$DB13-1,"")</f>
        <v/>
      </c>
      <c r="CZ13" s="169" t="str">
        <f>IFERROR(Inv_SY_B!CZ13/Inv_SY_B!$DB13-1,"")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IFERROR(Inv_SY_B!AI14/Inv_SY_B!$DC14-1,"")</f>
        <v/>
      </c>
      <c r="AJ14" s="169" t="str">
        <f>IFERROR(Inv_SY_B!AJ14/Inv_SY_B!$DC14-1,"")</f>
        <v/>
      </c>
      <c r="AK14" s="169" t="str">
        <f>IFERROR(Inv_SY_B!AK14/Inv_SY_B!$DC14-1,"")</f>
        <v/>
      </c>
      <c r="AL14" s="169" t="str">
        <f>IFERROR(Inv_SY_B!AL14/Inv_SY_B!$DC14-1,"")</f>
        <v/>
      </c>
      <c r="AM14" s="169" t="str">
        <f>IFERROR(Inv_SY_B!AM14/Inv_SY_B!$DC14-1,"")</f>
        <v/>
      </c>
      <c r="AN14" s="169" t="str">
        <f>IFERROR(Inv_SY_B!AN14/Inv_SY_B!$DC14-1,"")</f>
        <v/>
      </c>
      <c r="AO14" s="169" t="str">
        <f>IFERROR(Inv_SY_B!AO14/Inv_SY_B!$DC14-1,"")</f>
        <v/>
      </c>
      <c r="AP14" s="169" t="str">
        <f>IFERROR(Inv_SY_B!AP14/Inv_SY_B!$DC14-1,"")</f>
        <v/>
      </c>
      <c r="AQ14" s="169" t="str">
        <f>IFERROR(Inv_SY_B!AQ14/Inv_SY_B!$DC14-1,"")</f>
        <v/>
      </c>
      <c r="AR14" s="169" t="str">
        <f>IFERROR(Inv_SY_B!AR14/Inv_SY_B!$DC14-1,"")</f>
        <v/>
      </c>
      <c r="AS14" s="169" t="str">
        <f>IFERROR(Inv_SY_B!AS14/Inv_SY_B!$DC14-1,"")</f>
        <v/>
      </c>
      <c r="AT14" s="169" t="str">
        <f>IFERROR(Inv_SY_B!AT14/Inv_SY_B!$DC14-1,"")</f>
        <v/>
      </c>
      <c r="AU14" s="169" t="str">
        <f>IFERROR(Inv_SY_B!AU14/Inv_SY_B!$DC14-1,"")</f>
        <v/>
      </c>
      <c r="AV14" s="169" t="str">
        <f>IFERROR(Inv_SY_B!AV14/Inv_SY_B!$DC14-1,"")</f>
        <v/>
      </c>
      <c r="AW14" s="169" t="str">
        <f>IFERROR(Inv_SY_B!AW14/Inv_SY_B!$DC14-1,"")</f>
        <v/>
      </c>
      <c r="AX14" s="169" t="str">
        <f>IFERROR(Inv_SY_B!AX14/Inv_SY_B!$DC14-1,"")</f>
        <v/>
      </c>
      <c r="AY14" s="169" t="str">
        <f>IFERROR(Inv_SY_B!AY14/Inv_SY_B!$DC14-1,"")</f>
        <v/>
      </c>
      <c r="AZ14" s="169" t="str">
        <f>IFERROR(Inv_SY_B!AZ14/Inv_SY_B!$DC14-1,"")</f>
        <v/>
      </c>
      <c r="BA14" s="169" t="str">
        <f>IFERROR(Inv_SY_B!BA14/Inv_SY_B!$DC14-1,"")</f>
        <v/>
      </c>
      <c r="BB14" s="169" t="str">
        <f>IFERROR(Inv_SY_B!BB14/Inv_SY_B!$DC14-1,"")</f>
        <v/>
      </c>
      <c r="BC14" s="169" t="str">
        <f>IFERROR(Inv_SY_B!BC14/Inv_SY_B!$DC14-1,"")</f>
        <v/>
      </c>
      <c r="BD14" s="169" t="str">
        <f>IFERROR(Inv_SY_B!BD14/Inv_SY_B!$DC14-1,"")</f>
        <v/>
      </c>
      <c r="BE14" s="169" t="str">
        <f>IFERROR(Inv_SY_B!BE14/Inv_SY_B!$DC14-1,"")</f>
        <v/>
      </c>
      <c r="BF14" s="169" t="str">
        <f>IFERROR(Inv_SY_B!BF14/Inv_SY_B!$DC14-1,"")</f>
        <v/>
      </c>
      <c r="BG14" s="169" t="str">
        <f>IFERROR(Inv_SY_B!BG14/Inv_SY_B!$DC14-1,"")</f>
        <v/>
      </c>
      <c r="BH14" s="169" t="str">
        <f>IFERROR(Inv_SY_B!BH14/Inv_SY_B!$DC14-1,"")</f>
        <v/>
      </c>
      <c r="BI14" s="169" t="str">
        <f>IFERROR(Inv_SY_B!BI14/Inv_SY_B!$DC14-1,"")</f>
        <v/>
      </c>
      <c r="BJ14" s="169" t="str">
        <f>IFERROR(Inv_SY_B!BJ14/Inv_SY_B!$DC14-1,"")</f>
        <v/>
      </c>
      <c r="BK14" s="169" t="str">
        <f>IFERROR(Inv_SY_B!BK14/Inv_SY_B!$DC14-1,"")</f>
        <v/>
      </c>
      <c r="BL14" s="169" t="str">
        <f>IFERROR(Inv_SY_B!BL14/Inv_SY_B!$DC14-1,"")</f>
        <v/>
      </c>
      <c r="BM14" s="169" t="str">
        <f>IFERROR(Inv_SY_B!BM14/Inv_SY_B!$DC14-1,"")</f>
        <v/>
      </c>
      <c r="BN14" s="169" t="str">
        <f>IFERROR(Inv_SY_B!BN14/Inv_SY_B!$DC14-1,"")</f>
        <v/>
      </c>
      <c r="BO14" s="169" t="str">
        <f>IFERROR(Inv_SY_B!BO14/Inv_SY_B!$DC14-1,"")</f>
        <v/>
      </c>
      <c r="BP14" s="169" t="str">
        <f>IFERROR(Inv_SY_B!BP14/Inv_SY_B!$DC14-1,"")</f>
        <v/>
      </c>
      <c r="BQ14" s="169" t="str">
        <f>IFERROR(Inv_SY_B!BQ14/Inv_SY_B!$DC14-1,"")</f>
        <v/>
      </c>
      <c r="BR14" s="169" t="str">
        <f>IFERROR(Inv_SY_B!BR14/Inv_SY_B!$DC14-1,"")</f>
        <v/>
      </c>
      <c r="BS14" s="169" t="str">
        <f>IFERROR(Inv_SY_B!BS14/Inv_SY_B!$DC14-1,"")</f>
        <v/>
      </c>
      <c r="BT14" s="169" t="str">
        <f>IFERROR(Inv_SY_B!BT14/Inv_SY_B!$DC14-1,"")</f>
        <v/>
      </c>
      <c r="BU14" s="169" t="str">
        <f>IFERROR(Inv_SY_B!BU14/Inv_SY_B!$DC14-1,"")</f>
        <v/>
      </c>
      <c r="BV14" s="169" t="str">
        <f>IFERROR(Inv_SY_B!BV14/Inv_SY_B!$DC14-1,"")</f>
        <v/>
      </c>
      <c r="BW14" s="169" t="str">
        <f>IFERROR(Inv_SY_B!BW14/Inv_SY_B!$DC14-1,"")</f>
        <v/>
      </c>
      <c r="BX14" s="169" t="str">
        <f>IFERROR(Inv_SY_B!BX14/Inv_SY_B!$DC14-1,"")</f>
        <v/>
      </c>
      <c r="BY14" s="169" t="str">
        <f>IFERROR(Inv_SY_B!BY14/Inv_SY_B!$DC14-1,"")</f>
        <v/>
      </c>
      <c r="BZ14" s="169" t="str">
        <f>IFERROR(Inv_SY_B!BZ14/Inv_SY_B!$DC14-1,"")</f>
        <v/>
      </c>
      <c r="CA14" s="169" t="str">
        <f>IFERROR(Inv_SY_B!CA14/Inv_SY_B!$DC14-1,"")</f>
        <v/>
      </c>
      <c r="CB14" s="169" t="str">
        <f>IFERROR(Inv_SY_B!CB14/Inv_SY_B!$DC14-1,"")</f>
        <v/>
      </c>
      <c r="CC14" s="169" t="str">
        <f>IFERROR(Inv_SY_B!CC14/Inv_SY_B!$DC14-1,"")</f>
        <v/>
      </c>
      <c r="CD14" s="169" t="str">
        <f>IFERROR(Inv_SY_B!CD14/Inv_SY_B!$DC14-1,"")</f>
        <v/>
      </c>
      <c r="CE14" s="169" t="str">
        <f>IFERROR(Inv_SY_B!CE14/Inv_SY_B!$DC14-1,"")</f>
        <v/>
      </c>
      <c r="CF14" s="169" t="str">
        <f>IFERROR(Inv_SY_B!CF14/Inv_SY_B!$DC14-1,"")</f>
        <v/>
      </c>
      <c r="CG14" s="169" t="str">
        <f>IFERROR(Inv_SY_B!CG14/Inv_SY_B!$DC14-1,"")</f>
        <v/>
      </c>
      <c r="CH14" s="169" t="str">
        <f>IFERROR(Inv_SY_B!CH14/Inv_SY_B!$DC14-1,"")</f>
        <v/>
      </c>
      <c r="CI14" s="169" t="str">
        <f>IFERROR(Inv_SY_B!CI14/Inv_SY_B!$DC14-1,"")</f>
        <v/>
      </c>
      <c r="CJ14" s="169" t="str">
        <f>IFERROR(Inv_SY_B!CJ14/Inv_SY_B!$DC14-1,"")</f>
        <v/>
      </c>
      <c r="CK14" s="169" t="str">
        <f>IFERROR(Inv_SY_B!CK14/Inv_SY_B!$DC14-1,"")</f>
        <v/>
      </c>
      <c r="CL14" s="169" t="str">
        <f>IFERROR(Inv_SY_B!CL14/Inv_SY_B!$DC14-1,"")</f>
        <v/>
      </c>
      <c r="CM14" s="169" t="str">
        <f>IFERROR(Inv_SY_B!CM14/Inv_SY_B!$DB14-1,"")</f>
        <v/>
      </c>
      <c r="CN14" s="169" t="str">
        <f>IFERROR(Inv_SY_B!CN14/Inv_SY_B!$DB14-1,"")</f>
        <v/>
      </c>
      <c r="CO14" s="169" t="str">
        <f>IFERROR(Inv_SY_B!CO14/Inv_SY_B!$DB14-1,"")</f>
        <v/>
      </c>
      <c r="CP14" s="169" t="str">
        <f>IFERROR(Inv_SY_B!CP14/Inv_SY_B!$DB14-1,"")</f>
        <v/>
      </c>
      <c r="CQ14" s="169" t="str">
        <f>IFERROR(Inv_SY_B!CQ14/Inv_SY_B!$DB14-1,"")</f>
        <v/>
      </c>
      <c r="CR14" s="169" t="str">
        <f>IFERROR(Inv_SY_B!CR14/Inv_SY_B!$DB14-1,"")</f>
        <v/>
      </c>
      <c r="CS14" s="169" t="str">
        <f>IFERROR(Inv_SY_B!CS14/Inv_SY_B!$DB14-1,"")</f>
        <v/>
      </c>
      <c r="CT14" s="169" t="str">
        <f>IFERROR(Inv_SY_B!CT14/Inv_SY_B!$DB14-1,"")</f>
        <v/>
      </c>
      <c r="CU14" s="169" t="str">
        <f>IFERROR(Inv_SY_B!CU14/Inv_SY_B!$DB14-1,"")</f>
        <v/>
      </c>
      <c r="CV14" s="169" t="str">
        <f>IFERROR(Inv_SY_B!CV14/Inv_SY_B!$DB14-1,"")</f>
        <v/>
      </c>
      <c r="CW14" s="169" t="str">
        <f>IFERROR(Inv_SY_B!CW14/Inv_SY_B!$DB14-1,"")</f>
        <v/>
      </c>
      <c r="CX14" s="169" t="str">
        <f>IFERROR(Inv_SY_B!CX14/Inv_SY_B!$DB14-1,"")</f>
        <v/>
      </c>
      <c r="CY14" s="169" t="str">
        <f>IFERROR(Inv_SY_B!CY14/Inv_SY_B!$DB14-1,"")</f>
        <v/>
      </c>
      <c r="CZ14" s="169" t="str">
        <f>IFERROR(Inv_SY_B!CZ14/Inv_SY_B!$DB14-1,"")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IFERROR(Inv_SY_B!AI15/Inv_SY_B!$DC15-1,"")</f>
        <v/>
      </c>
      <c r="AJ15" s="169" t="str">
        <f>IFERROR(Inv_SY_B!AJ15/Inv_SY_B!$DC15-1,"")</f>
        <v/>
      </c>
      <c r="AK15" s="169" t="str">
        <f>IFERROR(Inv_SY_B!AK15/Inv_SY_B!$DC15-1,"")</f>
        <v/>
      </c>
      <c r="AL15" s="169" t="str">
        <f>IFERROR(Inv_SY_B!AL15/Inv_SY_B!$DC15-1,"")</f>
        <v/>
      </c>
      <c r="AM15" s="169" t="str">
        <f>IFERROR(Inv_SY_B!AM15/Inv_SY_B!$DC15-1,"")</f>
        <v/>
      </c>
      <c r="AN15" s="169" t="str">
        <f>IFERROR(Inv_SY_B!AN15/Inv_SY_B!$DC15-1,"")</f>
        <v/>
      </c>
      <c r="AO15" s="169" t="str">
        <f>IFERROR(Inv_SY_B!AO15/Inv_SY_B!$DC15-1,"")</f>
        <v/>
      </c>
      <c r="AP15" s="169" t="str">
        <f>IFERROR(Inv_SY_B!AP15/Inv_SY_B!$DC15-1,"")</f>
        <v/>
      </c>
      <c r="AQ15" s="169" t="str">
        <f>IFERROR(Inv_SY_B!AQ15/Inv_SY_B!$DC15-1,"")</f>
        <v/>
      </c>
      <c r="AR15" s="169" t="str">
        <f>IFERROR(Inv_SY_B!AR15/Inv_SY_B!$DC15-1,"")</f>
        <v/>
      </c>
      <c r="AS15" s="169" t="str">
        <f>IFERROR(Inv_SY_B!AS15/Inv_SY_B!$DC15-1,"")</f>
        <v/>
      </c>
      <c r="AT15" s="169" t="str">
        <f>IFERROR(Inv_SY_B!AT15/Inv_SY_B!$DC15-1,"")</f>
        <v/>
      </c>
      <c r="AU15" s="169" t="str">
        <f>IFERROR(Inv_SY_B!AU15/Inv_SY_B!$DC15-1,"")</f>
        <v/>
      </c>
      <c r="AV15" s="169" t="str">
        <f>IFERROR(Inv_SY_B!AV15/Inv_SY_B!$DC15-1,"")</f>
        <v/>
      </c>
      <c r="AW15" s="169" t="str">
        <f>IFERROR(Inv_SY_B!AW15/Inv_SY_B!$DC15-1,"")</f>
        <v/>
      </c>
      <c r="AX15" s="169" t="str">
        <f>IFERROR(Inv_SY_B!AX15/Inv_SY_B!$DC15-1,"")</f>
        <v/>
      </c>
      <c r="AY15" s="169" t="str">
        <f>IFERROR(Inv_SY_B!AY15/Inv_SY_B!$DC15-1,"")</f>
        <v/>
      </c>
      <c r="AZ15" s="169" t="str">
        <f>IFERROR(Inv_SY_B!AZ15/Inv_SY_B!$DC15-1,"")</f>
        <v/>
      </c>
      <c r="BA15" s="169" t="str">
        <f>IFERROR(Inv_SY_B!BA15/Inv_SY_B!$DC15-1,"")</f>
        <v/>
      </c>
      <c r="BB15" s="169" t="str">
        <f>IFERROR(Inv_SY_B!BB15/Inv_SY_B!$DC15-1,"")</f>
        <v/>
      </c>
      <c r="BC15" s="169" t="str">
        <f>IFERROR(Inv_SY_B!BC15/Inv_SY_B!$DC15-1,"")</f>
        <v/>
      </c>
      <c r="BD15" s="169" t="str">
        <f>IFERROR(Inv_SY_B!BD15/Inv_SY_B!$DC15-1,"")</f>
        <v/>
      </c>
      <c r="BE15" s="169" t="str">
        <f>IFERROR(Inv_SY_B!BE15/Inv_SY_B!$DC15-1,"")</f>
        <v/>
      </c>
      <c r="BF15" s="169" t="str">
        <f>IFERROR(Inv_SY_B!BF15/Inv_SY_B!$DC15-1,"")</f>
        <v/>
      </c>
      <c r="BG15" s="169" t="str">
        <f>IFERROR(Inv_SY_B!BG15/Inv_SY_B!$DC15-1,"")</f>
        <v/>
      </c>
      <c r="BH15" s="169" t="str">
        <f>IFERROR(Inv_SY_B!BH15/Inv_SY_B!$DC15-1,"")</f>
        <v/>
      </c>
      <c r="BI15" s="169" t="str">
        <f>IFERROR(Inv_SY_B!BI15/Inv_SY_B!$DC15-1,"")</f>
        <v/>
      </c>
      <c r="BJ15" s="169" t="str">
        <f>IFERROR(Inv_SY_B!BJ15/Inv_SY_B!$DC15-1,"")</f>
        <v/>
      </c>
      <c r="BK15" s="169" t="str">
        <f>IFERROR(Inv_SY_B!BK15/Inv_SY_B!$DC15-1,"")</f>
        <v/>
      </c>
      <c r="BL15" s="169" t="str">
        <f>IFERROR(Inv_SY_B!BL15/Inv_SY_B!$DC15-1,"")</f>
        <v/>
      </c>
      <c r="BM15" s="169" t="str">
        <f>IFERROR(Inv_SY_B!BM15/Inv_SY_B!$DC15-1,"")</f>
        <v/>
      </c>
      <c r="BN15" s="169" t="str">
        <f>IFERROR(Inv_SY_B!BN15/Inv_SY_B!$DC15-1,"")</f>
        <v/>
      </c>
      <c r="BO15" s="169" t="str">
        <f>IFERROR(Inv_SY_B!BO15/Inv_SY_B!$DC15-1,"")</f>
        <v/>
      </c>
      <c r="BP15" s="169" t="str">
        <f>IFERROR(Inv_SY_B!BP15/Inv_SY_B!$DC15-1,"")</f>
        <v/>
      </c>
      <c r="BQ15" s="169" t="str">
        <f>IFERROR(Inv_SY_B!BQ15/Inv_SY_B!$DC15-1,"")</f>
        <v/>
      </c>
      <c r="BR15" s="169" t="str">
        <f>IFERROR(Inv_SY_B!BR15/Inv_SY_B!$DC15-1,"")</f>
        <v/>
      </c>
      <c r="BS15" s="169" t="str">
        <f>IFERROR(Inv_SY_B!BS15/Inv_SY_B!$DC15-1,"")</f>
        <v/>
      </c>
      <c r="BT15" s="169" t="str">
        <f>IFERROR(Inv_SY_B!BT15/Inv_SY_B!$DC15-1,"")</f>
        <v/>
      </c>
      <c r="BU15" s="169" t="str">
        <f>IFERROR(Inv_SY_B!BU15/Inv_SY_B!$DC15-1,"")</f>
        <v/>
      </c>
      <c r="BV15" s="169" t="str">
        <f>IFERROR(Inv_SY_B!BV15/Inv_SY_B!$DC15-1,"")</f>
        <v/>
      </c>
      <c r="BW15" s="169" t="str">
        <f>IFERROR(Inv_SY_B!BW15/Inv_SY_B!$DC15-1,"")</f>
        <v/>
      </c>
      <c r="BX15" s="169" t="str">
        <f>IFERROR(Inv_SY_B!BX15/Inv_SY_B!$DC15-1,"")</f>
        <v/>
      </c>
      <c r="BY15" s="169" t="str">
        <f>IFERROR(Inv_SY_B!BY15/Inv_SY_B!$DC15-1,"")</f>
        <v/>
      </c>
      <c r="BZ15" s="169" t="str">
        <f>IFERROR(Inv_SY_B!BZ15/Inv_SY_B!$DC15-1,"")</f>
        <v/>
      </c>
      <c r="CA15" s="169" t="str">
        <f>IFERROR(Inv_SY_B!CA15/Inv_SY_B!$DC15-1,"")</f>
        <v/>
      </c>
      <c r="CB15" s="169" t="str">
        <f>IFERROR(Inv_SY_B!CB15/Inv_SY_B!$DC15-1,"")</f>
        <v/>
      </c>
      <c r="CC15" s="169" t="str">
        <f>IFERROR(Inv_SY_B!CC15/Inv_SY_B!$DC15-1,"")</f>
        <v/>
      </c>
      <c r="CD15" s="169" t="str">
        <f>IFERROR(Inv_SY_B!CD15/Inv_SY_B!$DC15-1,"")</f>
        <v/>
      </c>
      <c r="CE15" s="169" t="str">
        <f>IFERROR(Inv_SY_B!CE15/Inv_SY_B!$DC15-1,"")</f>
        <v/>
      </c>
      <c r="CF15" s="169" t="str">
        <f>IFERROR(Inv_SY_B!CF15/Inv_SY_B!$DC15-1,"")</f>
        <v/>
      </c>
      <c r="CG15" s="169" t="str">
        <f>IFERROR(Inv_SY_B!CG15/Inv_SY_B!$DC15-1,"")</f>
        <v/>
      </c>
      <c r="CH15" s="169" t="str">
        <f>IFERROR(Inv_SY_B!CH15/Inv_SY_B!$DC15-1,"")</f>
        <v/>
      </c>
      <c r="CI15" s="169" t="str">
        <f>IFERROR(Inv_SY_B!CI15/Inv_SY_B!$DC15-1,"")</f>
        <v/>
      </c>
      <c r="CJ15" s="169" t="str">
        <f>IFERROR(Inv_SY_B!CJ15/Inv_SY_B!$DC15-1,"")</f>
        <v/>
      </c>
      <c r="CK15" s="169" t="str">
        <f>IFERROR(Inv_SY_B!CK15/Inv_SY_B!$DC15-1,"")</f>
        <v/>
      </c>
      <c r="CL15" s="169" t="str">
        <f>IFERROR(Inv_SY_B!CL15/Inv_SY_B!$DC15-1,"")</f>
        <v/>
      </c>
      <c r="CM15" s="169" t="str">
        <f>IFERROR(Inv_SY_B!CM15/Inv_SY_B!$DB15-1,"")</f>
        <v/>
      </c>
      <c r="CN15" s="169" t="str">
        <f>IFERROR(Inv_SY_B!CN15/Inv_SY_B!$DB15-1,"")</f>
        <v/>
      </c>
      <c r="CO15" s="169" t="str">
        <f>IFERROR(Inv_SY_B!CO15/Inv_SY_B!$DB15-1,"")</f>
        <v/>
      </c>
      <c r="CP15" s="169" t="str">
        <f>IFERROR(Inv_SY_B!CP15/Inv_SY_B!$DB15-1,"")</f>
        <v/>
      </c>
      <c r="CQ15" s="169" t="str">
        <f>IFERROR(Inv_SY_B!CQ15/Inv_SY_B!$DB15-1,"")</f>
        <v/>
      </c>
      <c r="CR15" s="169" t="str">
        <f>IFERROR(Inv_SY_B!CR15/Inv_SY_B!$DB15-1,"")</f>
        <v/>
      </c>
      <c r="CS15" s="169" t="str">
        <f>IFERROR(Inv_SY_B!CS15/Inv_SY_B!$DB15-1,"")</f>
        <v/>
      </c>
      <c r="CT15" s="169" t="str">
        <f>IFERROR(Inv_SY_B!CT15/Inv_SY_B!$DB15-1,"")</f>
        <v/>
      </c>
      <c r="CU15" s="169" t="str">
        <f>IFERROR(Inv_SY_B!CU15/Inv_SY_B!$DB15-1,"")</f>
        <v/>
      </c>
      <c r="CV15" s="169" t="str">
        <f>IFERROR(Inv_SY_B!CV15/Inv_SY_B!$DB15-1,"")</f>
        <v/>
      </c>
      <c r="CW15" s="169" t="str">
        <f>IFERROR(Inv_SY_B!CW15/Inv_SY_B!$DB15-1,"")</f>
        <v/>
      </c>
      <c r="CX15" s="169" t="str">
        <f>IFERROR(Inv_SY_B!CX15/Inv_SY_B!$DB15-1,"")</f>
        <v/>
      </c>
      <c r="CY15" s="169" t="str">
        <f>IFERROR(Inv_SY_B!CY15/Inv_SY_B!$DB15-1,"")</f>
        <v/>
      </c>
      <c r="CZ15" s="169" t="str">
        <f>IFERROR(Inv_SY_B!CZ15/Inv_SY_B!$DB15-1,"")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IFERROR(Inv_SY_B!AI16/Inv_SY_B!$DC16-1,"")</f>
        <v/>
      </c>
      <c r="AJ16" s="169" t="str">
        <f>IFERROR(Inv_SY_B!AJ16/Inv_SY_B!$DC16-1,"")</f>
        <v/>
      </c>
      <c r="AK16" s="169" t="str">
        <f>IFERROR(Inv_SY_B!AK16/Inv_SY_B!$DC16-1,"")</f>
        <v/>
      </c>
      <c r="AL16" s="169" t="str">
        <f>IFERROR(Inv_SY_B!AL16/Inv_SY_B!$DC16-1,"")</f>
        <v/>
      </c>
      <c r="AM16" s="169" t="str">
        <f>IFERROR(Inv_SY_B!AM16/Inv_SY_B!$DC16-1,"")</f>
        <v/>
      </c>
      <c r="AN16" s="169" t="str">
        <f>IFERROR(Inv_SY_B!AN16/Inv_SY_B!$DC16-1,"")</f>
        <v/>
      </c>
      <c r="AO16" s="169" t="str">
        <f>IFERROR(Inv_SY_B!AO16/Inv_SY_B!$DC16-1,"")</f>
        <v/>
      </c>
      <c r="AP16" s="169" t="str">
        <f>IFERROR(Inv_SY_B!AP16/Inv_SY_B!$DC16-1,"")</f>
        <v/>
      </c>
      <c r="AQ16" s="169" t="str">
        <f>IFERROR(Inv_SY_B!AQ16/Inv_SY_B!$DC16-1,"")</f>
        <v/>
      </c>
      <c r="AR16" s="169" t="str">
        <f>IFERROR(Inv_SY_B!AR16/Inv_SY_B!$DC16-1,"")</f>
        <v/>
      </c>
      <c r="AS16" s="169" t="str">
        <f>IFERROR(Inv_SY_B!AS16/Inv_SY_B!$DC16-1,"")</f>
        <v/>
      </c>
      <c r="AT16" s="169" t="str">
        <f>IFERROR(Inv_SY_B!AT16/Inv_SY_B!$DC16-1,"")</f>
        <v/>
      </c>
      <c r="AU16" s="169" t="str">
        <f>IFERROR(Inv_SY_B!AU16/Inv_SY_B!$DC16-1,"")</f>
        <v/>
      </c>
      <c r="AV16" s="169" t="str">
        <f>IFERROR(Inv_SY_B!AV16/Inv_SY_B!$DC16-1,"")</f>
        <v/>
      </c>
      <c r="AW16" s="169" t="str">
        <f>IFERROR(Inv_SY_B!AW16/Inv_SY_B!$DC16-1,"")</f>
        <v/>
      </c>
      <c r="AX16" s="169" t="str">
        <f>IFERROR(Inv_SY_B!AX16/Inv_SY_B!$DC16-1,"")</f>
        <v/>
      </c>
      <c r="AY16" s="169" t="str">
        <f>IFERROR(Inv_SY_B!AY16/Inv_SY_B!$DC16-1,"")</f>
        <v/>
      </c>
      <c r="AZ16" s="169" t="str">
        <f>IFERROR(Inv_SY_B!AZ16/Inv_SY_B!$DC16-1,"")</f>
        <v/>
      </c>
      <c r="BA16" s="169" t="str">
        <f>IFERROR(Inv_SY_B!BA16/Inv_SY_B!$DC16-1,"")</f>
        <v/>
      </c>
      <c r="BB16" s="169" t="str">
        <f>IFERROR(Inv_SY_B!BB16/Inv_SY_B!$DC16-1,"")</f>
        <v/>
      </c>
      <c r="BC16" s="169" t="str">
        <f>IFERROR(Inv_SY_B!BC16/Inv_SY_B!$DC16-1,"")</f>
        <v/>
      </c>
      <c r="BD16" s="169" t="str">
        <f>IFERROR(Inv_SY_B!BD16/Inv_SY_B!$DC16-1,"")</f>
        <v/>
      </c>
      <c r="BE16" s="169" t="str">
        <f>IFERROR(Inv_SY_B!BE16/Inv_SY_B!$DC16-1,"")</f>
        <v/>
      </c>
      <c r="BF16" s="169" t="str">
        <f>IFERROR(Inv_SY_B!BF16/Inv_SY_B!$DC16-1,"")</f>
        <v/>
      </c>
      <c r="BG16" s="169" t="str">
        <f>IFERROR(Inv_SY_B!BG16/Inv_SY_B!$DC16-1,"")</f>
        <v/>
      </c>
      <c r="BH16" s="169" t="str">
        <f>IFERROR(Inv_SY_B!BH16/Inv_SY_B!$DC16-1,"")</f>
        <v/>
      </c>
      <c r="BI16" s="169" t="str">
        <f>IFERROR(Inv_SY_B!BI16/Inv_SY_B!$DC16-1,"")</f>
        <v/>
      </c>
      <c r="BJ16" s="169" t="str">
        <f>IFERROR(Inv_SY_B!BJ16/Inv_SY_B!$DC16-1,"")</f>
        <v/>
      </c>
      <c r="BK16" s="169" t="str">
        <f>IFERROR(Inv_SY_B!BK16/Inv_SY_B!$DC16-1,"")</f>
        <v/>
      </c>
      <c r="BL16" s="169" t="str">
        <f>IFERROR(Inv_SY_B!BL16/Inv_SY_B!$DC16-1,"")</f>
        <v/>
      </c>
      <c r="BM16" s="169" t="str">
        <f>IFERROR(Inv_SY_B!BM16/Inv_SY_B!$DC16-1,"")</f>
        <v/>
      </c>
      <c r="BN16" s="169" t="str">
        <f>IFERROR(Inv_SY_B!BN16/Inv_SY_B!$DC16-1,"")</f>
        <v/>
      </c>
      <c r="BO16" s="169" t="str">
        <f>IFERROR(Inv_SY_B!BO16/Inv_SY_B!$DC16-1,"")</f>
        <v/>
      </c>
      <c r="BP16" s="169" t="str">
        <f>IFERROR(Inv_SY_B!BP16/Inv_SY_B!$DC16-1,"")</f>
        <v/>
      </c>
      <c r="BQ16" s="169" t="str">
        <f>IFERROR(Inv_SY_B!BQ16/Inv_SY_B!$DC16-1,"")</f>
        <v/>
      </c>
      <c r="BR16" s="169" t="str">
        <f>IFERROR(Inv_SY_B!BR16/Inv_SY_B!$DC16-1,"")</f>
        <v/>
      </c>
      <c r="BS16" s="169" t="str">
        <f>IFERROR(Inv_SY_B!BS16/Inv_SY_B!$DC16-1,"")</f>
        <v/>
      </c>
      <c r="BT16" s="169" t="str">
        <f>IFERROR(Inv_SY_B!BT16/Inv_SY_B!$DC16-1,"")</f>
        <v/>
      </c>
      <c r="BU16" s="169" t="str">
        <f>IFERROR(Inv_SY_B!BU16/Inv_SY_B!$DC16-1,"")</f>
        <v/>
      </c>
      <c r="BV16" s="169" t="str">
        <f>IFERROR(Inv_SY_B!BV16/Inv_SY_B!$DC16-1,"")</f>
        <v/>
      </c>
      <c r="BW16" s="169" t="str">
        <f>IFERROR(Inv_SY_B!BW16/Inv_SY_B!$DC16-1,"")</f>
        <v/>
      </c>
      <c r="BX16" s="169" t="str">
        <f>IFERROR(Inv_SY_B!BX16/Inv_SY_B!$DC16-1,"")</f>
        <v/>
      </c>
      <c r="BY16" s="169" t="str">
        <f>IFERROR(Inv_SY_B!BY16/Inv_SY_B!$DC16-1,"")</f>
        <v/>
      </c>
      <c r="BZ16" s="169" t="str">
        <f>IFERROR(Inv_SY_B!BZ16/Inv_SY_B!$DC16-1,"")</f>
        <v/>
      </c>
      <c r="CA16" s="169" t="str">
        <f>IFERROR(Inv_SY_B!CA16/Inv_SY_B!$DC16-1,"")</f>
        <v/>
      </c>
      <c r="CB16" s="169" t="str">
        <f>IFERROR(Inv_SY_B!CB16/Inv_SY_B!$DC16-1,"")</f>
        <v/>
      </c>
      <c r="CC16" s="169" t="str">
        <f>IFERROR(Inv_SY_B!CC16/Inv_SY_B!$DC16-1,"")</f>
        <v/>
      </c>
      <c r="CD16" s="169" t="str">
        <f>IFERROR(Inv_SY_B!CD16/Inv_SY_B!$DC16-1,"")</f>
        <v/>
      </c>
      <c r="CE16" s="169" t="str">
        <f>IFERROR(Inv_SY_B!CE16/Inv_SY_B!$DC16-1,"")</f>
        <v/>
      </c>
      <c r="CF16" s="169" t="str">
        <f>IFERROR(Inv_SY_B!CF16/Inv_SY_B!$DC16-1,"")</f>
        <v/>
      </c>
      <c r="CG16" s="169" t="str">
        <f>IFERROR(Inv_SY_B!CG16/Inv_SY_B!$DC16-1,"")</f>
        <v/>
      </c>
      <c r="CH16" s="169" t="str">
        <f>IFERROR(Inv_SY_B!CH16/Inv_SY_B!$DC16-1,"")</f>
        <v/>
      </c>
      <c r="CI16" s="169" t="str">
        <f>IFERROR(Inv_SY_B!CI16/Inv_SY_B!$DC16-1,"")</f>
        <v/>
      </c>
      <c r="CJ16" s="169" t="str">
        <f>IFERROR(Inv_SY_B!CJ16/Inv_SY_B!$DC16-1,"")</f>
        <v/>
      </c>
      <c r="CK16" s="169" t="str">
        <f>IFERROR(Inv_SY_B!CK16/Inv_SY_B!$DC16-1,"")</f>
        <v/>
      </c>
      <c r="CL16" s="169" t="str">
        <f>IFERROR(Inv_SY_B!CL16/Inv_SY_B!$DC16-1,"")</f>
        <v/>
      </c>
      <c r="CM16" s="169" t="str">
        <f>IFERROR(Inv_SY_B!CM16/Inv_SY_B!$DB16-1,"")</f>
        <v/>
      </c>
      <c r="CN16" s="169" t="str">
        <f>IFERROR(Inv_SY_B!CN16/Inv_SY_B!$DB16-1,"")</f>
        <v/>
      </c>
      <c r="CO16" s="169" t="str">
        <f>IFERROR(Inv_SY_B!CO16/Inv_SY_B!$DB16-1,"")</f>
        <v/>
      </c>
      <c r="CP16" s="169" t="str">
        <f>IFERROR(Inv_SY_B!CP16/Inv_SY_B!$DB16-1,"")</f>
        <v/>
      </c>
      <c r="CQ16" s="169" t="str">
        <f>IFERROR(Inv_SY_B!CQ16/Inv_SY_B!$DB16-1,"")</f>
        <v/>
      </c>
      <c r="CR16" s="169" t="str">
        <f>IFERROR(Inv_SY_B!CR16/Inv_SY_B!$DB16-1,"")</f>
        <v/>
      </c>
      <c r="CS16" s="169" t="str">
        <f>IFERROR(Inv_SY_B!CS16/Inv_SY_B!$DB16-1,"")</f>
        <v/>
      </c>
      <c r="CT16" s="169" t="str">
        <f>IFERROR(Inv_SY_B!CT16/Inv_SY_B!$DB16-1,"")</f>
        <v/>
      </c>
      <c r="CU16" s="169" t="str">
        <f>IFERROR(Inv_SY_B!CU16/Inv_SY_B!$DB16-1,"")</f>
        <v/>
      </c>
      <c r="CV16" s="169" t="str">
        <f>IFERROR(Inv_SY_B!CV16/Inv_SY_B!$DB16-1,"")</f>
        <v/>
      </c>
      <c r="CW16" s="169" t="str">
        <f>IFERROR(Inv_SY_B!CW16/Inv_SY_B!$DB16-1,"")</f>
        <v/>
      </c>
      <c r="CX16" s="169" t="str">
        <f>IFERROR(Inv_SY_B!CX16/Inv_SY_B!$DB16-1,"")</f>
        <v/>
      </c>
      <c r="CY16" s="169" t="str">
        <f>IFERROR(Inv_SY_B!CY16/Inv_SY_B!$DB16-1,"")</f>
        <v/>
      </c>
      <c r="CZ16" s="169" t="str">
        <f>IFERROR(Inv_SY_B!CZ16/Inv_SY_B!$DB16-1,"")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IFERROR(Inv_SY_B!AI17/Inv_SY_B!$DC17-1,"")</f>
        <v/>
      </c>
      <c r="AJ17" s="169" t="str">
        <f>IFERROR(Inv_SY_B!AJ17/Inv_SY_B!$DC17-1,"")</f>
        <v/>
      </c>
      <c r="AK17" s="169" t="str">
        <f>IFERROR(Inv_SY_B!AK17/Inv_SY_B!$DC17-1,"")</f>
        <v/>
      </c>
      <c r="AL17" s="169" t="str">
        <f>IFERROR(Inv_SY_B!AL17/Inv_SY_B!$DC17-1,"")</f>
        <v/>
      </c>
      <c r="AM17" s="169" t="str">
        <f>IFERROR(Inv_SY_B!AM17/Inv_SY_B!$DC17-1,"")</f>
        <v/>
      </c>
      <c r="AN17" s="169" t="str">
        <f>IFERROR(Inv_SY_B!AN17/Inv_SY_B!$DC17-1,"")</f>
        <v/>
      </c>
      <c r="AO17" s="169" t="str">
        <f>IFERROR(Inv_SY_B!AO17/Inv_SY_B!$DC17-1,"")</f>
        <v/>
      </c>
      <c r="AP17" s="169" t="str">
        <f>IFERROR(Inv_SY_B!AP17/Inv_SY_B!$DC17-1,"")</f>
        <v/>
      </c>
      <c r="AQ17" s="169" t="str">
        <f>IFERROR(Inv_SY_B!AQ17/Inv_SY_B!$DC17-1,"")</f>
        <v/>
      </c>
      <c r="AR17" s="169" t="str">
        <f>IFERROR(Inv_SY_B!AR17/Inv_SY_B!$DC17-1,"")</f>
        <v/>
      </c>
      <c r="AS17" s="169" t="str">
        <f>IFERROR(Inv_SY_B!AS17/Inv_SY_B!$DC17-1,"")</f>
        <v/>
      </c>
      <c r="AT17" s="169" t="str">
        <f>IFERROR(Inv_SY_B!AT17/Inv_SY_B!$DC17-1,"")</f>
        <v/>
      </c>
      <c r="AU17" s="169" t="str">
        <f>IFERROR(Inv_SY_B!AU17/Inv_SY_B!$DC17-1,"")</f>
        <v/>
      </c>
      <c r="AV17" s="169" t="str">
        <f>IFERROR(Inv_SY_B!AV17/Inv_SY_B!$DC17-1,"")</f>
        <v/>
      </c>
      <c r="AW17" s="169" t="str">
        <f>IFERROR(Inv_SY_B!AW17/Inv_SY_B!$DC17-1,"")</f>
        <v/>
      </c>
      <c r="AX17" s="169" t="str">
        <f>IFERROR(Inv_SY_B!AX17/Inv_SY_B!$DC17-1,"")</f>
        <v/>
      </c>
      <c r="AY17" s="169" t="str">
        <f>IFERROR(Inv_SY_B!AY17/Inv_SY_B!$DC17-1,"")</f>
        <v/>
      </c>
      <c r="AZ17" s="169" t="str">
        <f>IFERROR(Inv_SY_B!AZ17/Inv_SY_B!$DC17-1,"")</f>
        <v/>
      </c>
      <c r="BA17" s="169" t="str">
        <f>IFERROR(Inv_SY_B!BA17/Inv_SY_B!$DC17-1,"")</f>
        <v/>
      </c>
      <c r="BB17" s="169" t="str">
        <f>IFERROR(Inv_SY_B!BB17/Inv_SY_B!$DC17-1,"")</f>
        <v/>
      </c>
      <c r="BC17" s="169" t="str">
        <f>IFERROR(Inv_SY_B!BC17/Inv_SY_B!$DC17-1,"")</f>
        <v/>
      </c>
      <c r="BD17" s="169" t="str">
        <f>IFERROR(Inv_SY_B!BD17/Inv_SY_B!$DC17-1,"")</f>
        <v/>
      </c>
      <c r="BE17" s="169" t="str">
        <f>IFERROR(Inv_SY_B!BE17/Inv_SY_B!$DC17-1,"")</f>
        <v/>
      </c>
      <c r="BF17" s="169" t="str">
        <f>IFERROR(Inv_SY_B!BF17/Inv_SY_B!$DC17-1,"")</f>
        <v/>
      </c>
      <c r="BG17" s="169" t="str">
        <f>IFERROR(Inv_SY_B!BG17/Inv_SY_B!$DC17-1,"")</f>
        <v/>
      </c>
      <c r="BH17" s="169" t="str">
        <f>IFERROR(Inv_SY_B!BH17/Inv_SY_B!$DC17-1,"")</f>
        <v/>
      </c>
      <c r="BI17" s="169" t="str">
        <f>IFERROR(Inv_SY_B!BI17/Inv_SY_B!$DC17-1,"")</f>
        <v/>
      </c>
      <c r="BJ17" s="169" t="str">
        <f>IFERROR(Inv_SY_B!BJ17/Inv_SY_B!$DC17-1,"")</f>
        <v/>
      </c>
      <c r="BK17" s="169" t="str">
        <f>IFERROR(Inv_SY_B!BK17/Inv_SY_B!$DC17-1,"")</f>
        <v/>
      </c>
      <c r="BL17" s="169" t="str">
        <f>IFERROR(Inv_SY_B!BL17/Inv_SY_B!$DC17-1,"")</f>
        <v/>
      </c>
      <c r="BM17" s="169" t="str">
        <f>IFERROR(Inv_SY_B!BM17/Inv_SY_B!$DC17-1,"")</f>
        <v/>
      </c>
      <c r="BN17" s="169" t="str">
        <f>IFERROR(Inv_SY_B!BN17/Inv_SY_B!$DC17-1,"")</f>
        <v/>
      </c>
      <c r="BO17" s="169" t="str">
        <f>IFERROR(Inv_SY_B!BO17/Inv_SY_B!$DC17-1,"")</f>
        <v/>
      </c>
      <c r="BP17" s="169" t="str">
        <f>IFERROR(Inv_SY_B!BP17/Inv_SY_B!$DC17-1,"")</f>
        <v/>
      </c>
      <c r="BQ17" s="169" t="str">
        <f>IFERROR(Inv_SY_B!BQ17/Inv_SY_B!$DC17-1,"")</f>
        <v/>
      </c>
      <c r="BR17" s="169" t="str">
        <f>IFERROR(Inv_SY_B!BR17/Inv_SY_B!$DC17-1,"")</f>
        <v/>
      </c>
      <c r="BS17" s="169" t="str">
        <f>IFERROR(Inv_SY_B!BS17/Inv_SY_B!$DC17-1,"")</f>
        <v/>
      </c>
      <c r="BT17" s="169" t="str">
        <f>IFERROR(Inv_SY_B!BT17/Inv_SY_B!$DC17-1,"")</f>
        <v/>
      </c>
      <c r="BU17" s="169" t="str">
        <f>IFERROR(Inv_SY_B!BU17/Inv_SY_B!$DC17-1,"")</f>
        <v/>
      </c>
      <c r="BV17" s="169" t="str">
        <f>IFERROR(Inv_SY_B!BV17/Inv_SY_B!$DC17-1,"")</f>
        <v/>
      </c>
      <c r="BW17" s="169" t="str">
        <f>IFERROR(Inv_SY_B!BW17/Inv_SY_B!$DC17-1,"")</f>
        <v/>
      </c>
      <c r="BX17" s="169" t="str">
        <f>IFERROR(Inv_SY_B!BX17/Inv_SY_B!$DC17-1,"")</f>
        <v/>
      </c>
      <c r="BY17" s="169" t="str">
        <f>IFERROR(Inv_SY_B!BY17/Inv_SY_B!$DC17-1,"")</f>
        <v/>
      </c>
      <c r="BZ17" s="169" t="str">
        <f>IFERROR(Inv_SY_B!BZ17/Inv_SY_B!$DC17-1,"")</f>
        <v/>
      </c>
      <c r="CA17" s="169" t="str">
        <f>IFERROR(Inv_SY_B!CA17/Inv_SY_B!$DC17-1,"")</f>
        <v/>
      </c>
      <c r="CB17" s="169" t="str">
        <f>IFERROR(Inv_SY_B!CB17/Inv_SY_B!$DC17-1,"")</f>
        <v/>
      </c>
      <c r="CC17" s="169" t="str">
        <f>IFERROR(Inv_SY_B!CC17/Inv_SY_B!$DC17-1,"")</f>
        <v/>
      </c>
      <c r="CD17" s="169" t="str">
        <f>IFERROR(Inv_SY_B!CD17/Inv_SY_B!$DC17-1,"")</f>
        <v/>
      </c>
      <c r="CE17" s="169" t="str">
        <f>IFERROR(Inv_SY_B!CE17/Inv_SY_B!$DC17-1,"")</f>
        <v/>
      </c>
      <c r="CF17" s="169" t="str">
        <f>IFERROR(Inv_SY_B!CF17/Inv_SY_B!$DC17-1,"")</f>
        <v/>
      </c>
      <c r="CG17" s="169" t="str">
        <f>IFERROR(Inv_SY_B!CG17/Inv_SY_B!$DC17-1,"")</f>
        <v/>
      </c>
      <c r="CH17" s="169" t="str">
        <f>IFERROR(Inv_SY_B!CH17/Inv_SY_B!$DC17-1,"")</f>
        <v/>
      </c>
      <c r="CI17" s="169" t="str">
        <f>IFERROR(Inv_SY_B!CI17/Inv_SY_B!$DC17-1,"")</f>
        <v/>
      </c>
      <c r="CJ17" s="169" t="str">
        <f>IFERROR(Inv_SY_B!CJ17/Inv_SY_B!$DC17-1,"")</f>
        <v/>
      </c>
      <c r="CK17" s="169" t="str">
        <f>IFERROR(Inv_SY_B!CK17/Inv_SY_B!$DC17-1,"")</f>
        <v/>
      </c>
      <c r="CL17" s="169" t="str">
        <f>IFERROR(Inv_SY_B!CL17/Inv_SY_B!$DC17-1,"")</f>
        <v/>
      </c>
      <c r="CM17" s="169" t="str">
        <f>IFERROR(Inv_SY_B!CM17/Inv_SY_B!$DB17-1,"")</f>
        <v/>
      </c>
      <c r="CN17" s="169" t="str">
        <f>IFERROR(Inv_SY_B!CN17/Inv_SY_B!$DB17-1,"")</f>
        <v/>
      </c>
      <c r="CO17" s="169" t="str">
        <f>IFERROR(Inv_SY_B!CO17/Inv_SY_B!$DB17-1,"")</f>
        <v/>
      </c>
      <c r="CP17" s="169" t="str">
        <f>IFERROR(Inv_SY_B!CP17/Inv_SY_B!$DB17-1,"")</f>
        <v/>
      </c>
      <c r="CQ17" s="169" t="str">
        <f>IFERROR(Inv_SY_B!CQ17/Inv_SY_B!$DB17-1,"")</f>
        <v/>
      </c>
      <c r="CR17" s="169" t="str">
        <f>IFERROR(Inv_SY_B!CR17/Inv_SY_B!$DB17-1,"")</f>
        <v/>
      </c>
      <c r="CS17" s="169" t="str">
        <f>IFERROR(Inv_SY_B!CS17/Inv_SY_B!$DB17-1,"")</f>
        <v/>
      </c>
      <c r="CT17" s="169" t="str">
        <f>IFERROR(Inv_SY_B!CT17/Inv_SY_B!$DB17-1,"")</f>
        <v/>
      </c>
      <c r="CU17" s="169" t="str">
        <f>IFERROR(Inv_SY_B!CU17/Inv_SY_B!$DB17-1,"")</f>
        <v/>
      </c>
      <c r="CV17" s="169" t="str">
        <f>IFERROR(Inv_SY_B!CV17/Inv_SY_B!$DB17-1,"")</f>
        <v/>
      </c>
      <c r="CW17" s="169" t="str">
        <f>IFERROR(Inv_SY_B!CW17/Inv_SY_B!$DB17-1,"")</f>
        <v/>
      </c>
      <c r="CX17" s="169" t="str">
        <f>IFERROR(Inv_SY_B!CX17/Inv_SY_B!$DB17-1,"")</f>
        <v/>
      </c>
      <c r="CY17" s="169" t="str">
        <f>IFERROR(Inv_SY_B!CY17/Inv_SY_B!$DB17-1,"")</f>
        <v/>
      </c>
      <c r="CZ17" s="169" t="str">
        <f>IFERROR(Inv_SY_B!CZ17/Inv_SY_B!$DB17-1,"")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IFERROR(Inv_SY_B!AI18/Inv_SY_B!$DC18-1,"")</f>
        <v/>
      </c>
      <c r="AJ18" s="169" t="str">
        <f>IFERROR(Inv_SY_B!AJ18/Inv_SY_B!$DC18-1,"")</f>
        <v/>
      </c>
      <c r="AK18" s="169" t="str">
        <f>IFERROR(Inv_SY_B!AK18/Inv_SY_B!$DC18-1,"")</f>
        <v/>
      </c>
      <c r="AL18" s="169" t="str">
        <f>IFERROR(Inv_SY_B!AL18/Inv_SY_B!$DC18-1,"")</f>
        <v/>
      </c>
      <c r="AM18" s="169" t="str">
        <f>IFERROR(Inv_SY_B!AM18/Inv_SY_B!$DC18-1,"")</f>
        <v/>
      </c>
      <c r="AN18" s="169" t="str">
        <f>IFERROR(Inv_SY_B!AN18/Inv_SY_B!$DC18-1,"")</f>
        <v/>
      </c>
      <c r="AO18" s="169" t="str">
        <f>IFERROR(Inv_SY_B!AO18/Inv_SY_B!$DC18-1,"")</f>
        <v/>
      </c>
      <c r="AP18" s="169" t="str">
        <f>IFERROR(Inv_SY_B!AP18/Inv_SY_B!$DC18-1,"")</f>
        <v/>
      </c>
      <c r="AQ18" s="169" t="str">
        <f>IFERROR(Inv_SY_B!AQ18/Inv_SY_B!$DC18-1,"")</f>
        <v/>
      </c>
      <c r="AR18" s="169" t="str">
        <f>IFERROR(Inv_SY_B!AR18/Inv_SY_B!$DC18-1,"")</f>
        <v/>
      </c>
      <c r="AS18" s="169" t="str">
        <f>IFERROR(Inv_SY_B!AS18/Inv_SY_B!$DC18-1,"")</f>
        <v/>
      </c>
      <c r="AT18" s="169" t="str">
        <f>IFERROR(Inv_SY_B!AT18/Inv_SY_B!$DC18-1,"")</f>
        <v/>
      </c>
      <c r="AU18" s="169" t="str">
        <f>IFERROR(Inv_SY_B!AU18/Inv_SY_B!$DC18-1,"")</f>
        <v/>
      </c>
      <c r="AV18" s="169" t="str">
        <f>IFERROR(Inv_SY_B!AV18/Inv_SY_B!$DC18-1,"")</f>
        <v/>
      </c>
      <c r="AW18" s="169" t="str">
        <f>IFERROR(Inv_SY_B!AW18/Inv_SY_B!$DC18-1,"")</f>
        <v/>
      </c>
      <c r="AX18" s="169" t="str">
        <f>IFERROR(Inv_SY_B!AX18/Inv_SY_B!$DC18-1,"")</f>
        <v/>
      </c>
      <c r="AY18" s="169" t="str">
        <f>IFERROR(Inv_SY_B!AY18/Inv_SY_B!$DC18-1,"")</f>
        <v/>
      </c>
      <c r="AZ18" s="169" t="str">
        <f>IFERROR(Inv_SY_B!AZ18/Inv_SY_B!$DC18-1,"")</f>
        <v/>
      </c>
      <c r="BA18" s="169" t="str">
        <f>IFERROR(Inv_SY_B!BA18/Inv_SY_B!$DC18-1,"")</f>
        <v/>
      </c>
      <c r="BB18" s="169" t="str">
        <f>IFERROR(Inv_SY_B!BB18/Inv_SY_B!$DC18-1,"")</f>
        <v/>
      </c>
      <c r="BC18" s="169" t="str">
        <f>IFERROR(Inv_SY_B!BC18/Inv_SY_B!$DC18-1,"")</f>
        <v/>
      </c>
      <c r="BD18" s="169" t="str">
        <f>IFERROR(Inv_SY_B!BD18/Inv_SY_B!$DC18-1,"")</f>
        <v/>
      </c>
      <c r="BE18" s="169" t="str">
        <f>IFERROR(Inv_SY_B!BE18/Inv_SY_B!$DC18-1,"")</f>
        <v/>
      </c>
      <c r="BF18" s="169" t="str">
        <f>IFERROR(Inv_SY_B!BF18/Inv_SY_B!$DC18-1,"")</f>
        <v/>
      </c>
      <c r="BG18" s="169" t="str">
        <f>IFERROR(Inv_SY_B!BG18/Inv_SY_B!$DC18-1,"")</f>
        <v/>
      </c>
      <c r="BH18" s="169" t="str">
        <f>IFERROR(Inv_SY_B!BH18/Inv_SY_B!$DC18-1,"")</f>
        <v/>
      </c>
      <c r="BI18" s="169" t="str">
        <f>IFERROR(Inv_SY_B!BI18/Inv_SY_B!$DC18-1,"")</f>
        <v/>
      </c>
      <c r="BJ18" s="169" t="str">
        <f>IFERROR(Inv_SY_B!BJ18/Inv_SY_B!$DC18-1,"")</f>
        <v/>
      </c>
      <c r="BK18" s="169" t="str">
        <f>IFERROR(Inv_SY_B!BK18/Inv_SY_B!$DC18-1,"")</f>
        <v/>
      </c>
      <c r="BL18" s="169" t="str">
        <f>IFERROR(Inv_SY_B!BL18/Inv_SY_B!$DC18-1,"")</f>
        <v/>
      </c>
      <c r="BM18" s="169" t="str">
        <f>IFERROR(Inv_SY_B!BM18/Inv_SY_B!$DC18-1,"")</f>
        <v/>
      </c>
      <c r="BN18" s="169" t="str">
        <f>IFERROR(Inv_SY_B!BN18/Inv_SY_B!$DC18-1,"")</f>
        <v/>
      </c>
      <c r="BO18" s="169" t="str">
        <f>IFERROR(Inv_SY_B!BO18/Inv_SY_B!$DC18-1,"")</f>
        <v/>
      </c>
      <c r="BP18" s="169" t="str">
        <f>IFERROR(Inv_SY_B!BP18/Inv_SY_B!$DC18-1,"")</f>
        <v/>
      </c>
      <c r="BQ18" s="169" t="str">
        <f>IFERROR(Inv_SY_B!BQ18/Inv_SY_B!$DC18-1,"")</f>
        <v/>
      </c>
      <c r="BR18" s="169" t="str">
        <f>IFERROR(Inv_SY_B!BR18/Inv_SY_B!$DC18-1,"")</f>
        <v/>
      </c>
      <c r="BS18" s="169" t="str">
        <f>IFERROR(Inv_SY_B!BS18/Inv_SY_B!$DC18-1,"")</f>
        <v/>
      </c>
      <c r="BT18" s="169" t="str">
        <f>IFERROR(Inv_SY_B!BT18/Inv_SY_B!$DC18-1,"")</f>
        <v/>
      </c>
      <c r="BU18" s="169" t="str">
        <f>IFERROR(Inv_SY_B!BU18/Inv_SY_B!$DC18-1,"")</f>
        <v/>
      </c>
      <c r="BV18" s="169" t="str">
        <f>IFERROR(Inv_SY_B!BV18/Inv_SY_B!$DC18-1,"")</f>
        <v/>
      </c>
      <c r="BW18" s="169" t="str">
        <f>IFERROR(Inv_SY_B!BW18/Inv_SY_B!$DC18-1,"")</f>
        <v/>
      </c>
      <c r="BX18" s="169" t="str">
        <f>IFERROR(Inv_SY_B!BX18/Inv_SY_B!$DC18-1,"")</f>
        <v/>
      </c>
      <c r="BY18" s="169" t="str">
        <f>IFERROR(Inv_SY_B!BY18/Inv_SY_B!$DC18-1,"")</f>
        <v/>
      </c>
      <c r="BZ18" s="169" t="str">
        <f>IFERROR(Inv_SY_B!BZ18/Inv_SY_B!$DC18-1,"")</f>
        <v/>
      </c>
      <c r="CA18" s="169" t="str">
        <f>IFERROR(Inv_SY_B!CA18/Inv_SY_B!$DC18-1,"")</f>
        <v/>
      </c>
      <c r="CB18" s="169" t="str">
        <f>IFERROR(Inv_SY_B!CB18/Inv_SY_B!$DC18-1,"")</f>
        <v/>
      </c>
      <c r="CC18" s="169" t="str">
        <f>IFERROR(Inv_SY_B!CC18/Inv_SY_B!$DC18-1,"")</f>
        <v/>
      </c>
      <c r="CD18" s="169" t="str">
        <f>IFERROR(Inv_SY_B!CD18/Inv_SY_B!$DC18-1,"")</f>
        <v/>
      </c>
      <c r="CE18" s="169" t="str">
        <f>IFERROR(Inv_SY_B!CE18/Inv_SY_B!$DC18-1,"")</f>
        <v/>
      </c>
      <c r="CF18" s="169" t="str">
        <f>IFERROR(Inv_SY_B!CF18/Inv_SY_B!$DC18-1,"")</f>
        <v/>
      </c>
      <c r="CG18" s="169" t="str">
        <f>IFERROR(Inv_SY_B!CG18/Inv_SY_B!$DC18-1,"")</f>
        <v/>
      </c>
      <c r="CH18" s="169" t="str">
        <f>IFERROR(Inv_SY_B!CH18/Inv_SY_B!$DC18-1,"")</f>
        <v/>
      </c>
      <c r="CI18" s="169" t="str">
        <f>IFERROR(Inv_SY_B!CI18/Inv_SY_B!$DC18-1,"")</f>
        <v/>
      </c>
      <c r="CJ18" s="169" t="str">
        <f>IFERROR(Inv_SY_B!CJ18/Inv_SY_B!$DC18-1,"")</f>
        <v/>
      </c>
      <c r="CK18" s="169" t="str">
        <f>IFERROR(Inv_SY_B!CK18/Inv_SY_B!$DC18-1,"")</f>
        <v/>
      </c>
      <c r="CL18" s="169" t="str">
        <f>IFERROR(Inv_SY_B!CL18/Inv_SY_B!$DC18-1,"")</f>
        <v/>
      </c>
      <c r="CM18" s="169" t="str">
        <f>IFERROR(Inv_SY_B!CM18/Inv_SY_B!$DB18-1,"")</f>
        <v/>
      </c>
      <c r="CN18" s="169" t="str">
        <f>IFERROR(Inv_SY_B!CN18/Inv_SY_B!$DB18-1,"")</f>
        <v/>
      </c>
      <c r="CO18" s="169" t="str">
        <f>IFERROR(Inv_SY_B!CO18/Inv_SY_B!$DB18-1,"")</f>
        <v/>
      </c>
      <c r="CP18" s="169" t="str">
        <f>IFERROR(Inv_SY_B!CP18/Inv_SY_B!$DB18-1,"")</f>
        <v/>
      </c>
      <c r="CQ18" s="169" t="str">
        <f>IFERROR(Inv_SY_B!CQ18/Inv_SY_B!$DB18-1,"")</f>
        <v/>
      </c>
      <c r="CR18" s="169" t="str">
        <f>IFERROR(Inv_SY_B!CR18/Inv_SY_B!$DB18-1,"")</f>
        <v/>
      </c>
      <c r="CS18" s="169" t="str">
        <f>IFERROR(Inv_SY_B!CS18/Inv_SY_B!$DB18-1,"")</f>
        <v/>
      </c>
      <c r="CT18" s="169" t="str">
        <f>IFERROR(Inv_SY_B!CT18/Inv_SY_B!$DB18-1,"")</f>
        <v/>
      </c>
      <c r="CU18" s="169" t="str">
        <f>IFERROR(Inv_SY_B!CU18/Inv_SY_B!$DB18-1,"")</f>
        <v/>
      </c>
      <c r="CV18" s="169" t="str">
        <f>IFERROR(Inv_SY_B!CV18/Inv_SY_B!$DB18-1,"")</f>
        <v/>
      </c>
      <c r="CW18" s="169" t="str">
        <f>IFERROR(Inv_SY_B!CW18/Inv_SY_B!$DB18-1,"")</f>
        <v/>
      </c>
      <c r="CX18" s="169" t="str">
        <f>IFERROR(Inv_SY_B!CX18/Inv_SY_B!$DB18-1,"")</f>
        <v/>
      </c>
      <c r="CY18" s="169" t="str">
        <f>IFERROR(Inv_SY_B!CY18/Inv_SY_B!$DB18-1,"")</f>
        <v/>
      </c>
      <c r="CZ18" s="169" t="str">
        <f>IFERROR(Inv_SY_B!CZ18/Inv_SY_B!$DB18-1,"")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IFERROR(Inv_SY_B!AI19/Inv_SY_B!$DC19-1,"")</f>
        <v/>
      </c>
      <c r="AJ19" s="169" t="str">
        <f>IFERROR(Inv_SY_B!AJ19/Inv_SY_B!$DC19-1,"")</f>
        <v/>
      </c>
      <c r="AK19" s="169" t="str">
        <f>IFERROR(Inv_SY_B!AK19/Inv_SY_B!$DC19-1,"")</f>
        <v/>
      </c>
      <c r="AL19" s="169" t="str">
        <f>IFERROR(Inv_SY_B!AL19/Inv_SY_B!$DC19-1,"")</f>
        <v/>
      </c>
      <c r="AM19" s="169" t="str">
        <f>IFERROR(Inv_SY_B!AM19/Inv_SY_B!$DC19-1,"")</f>
        <v/>
      </c>
      <c r="AN19" s="169" t="str">
        <f>IFERROR(Inv_SY_B!AN19/Inv_SY_B!$DC19-1,"")</f>
        <v/>
      </c>
      <c r="AO19" s="169" t="str">
        <f>IFERROR(Inv_SY_B!AO19/Inv_SY_B!$DC19-1,"")</f>
        <v/>
      </c>
      <c r="AP19" s="169" t="str">
        <f>IFERROR(Inv_SY_B!AP19/Inv_SY_B!$DC19-1,"")</f>
        <v/>
      </c>
      <c r="AQ19" s="169" t="str">
        <f>IFERROR(Inv_SY_B!AQ19/Inv_SY_B!$DC19-1,"")</f>
        <v/>
      </c>
      <c r="AR19" s="169" t="str">
        <f>IFERROR(Inv_SY_B!AR19/Inv_SY_B!$DC19-1,"")</f>
        <v/>
      </c>
      <c r="AS19" s="169" t="str">
        <f>IFERROR(Inv_SY_B!AS19/Inv_SY_B!$DC19-1,"")</f>
        <v/>
      </c>
      <c r="AT19" s="169" t="str">
        <f>IFERROR(Inv_SY_B!AT19/Inv_SY_B!$DC19-1,"")</f>
        <v/>
      </c>
      <c r="AU19" s="169" t="str">
        <f>IFERROR(Inv_SY_B!AU19/Inv_SY_B!$DC19-1,"")</f>
        <v/>
      </c>
      <c r="AV19" s="169" t="str">
        <f>IFERROR(Inv_SY_B!AV19/Inv_SY_B!$DC19-1,"")</f>
        <v/>
      </c>
      <c r="AW19" s="169" t="str">
        <f>IFERROR(Inv_SY_B!AW19/Inv_SY_B!$DC19-1,"")</f>
        <v/>
      </c>
      <c r="AX19" s="169" t="str">
        <f>IFERROR(Inv_SY_B!AX19/Inv_SY_B!$DC19-1,"")</f>
        <v/>
      </c>
      <c r="AY19" s="169" t="str">
        <f>IFERROR(Inv_SY_B!AY19/Inv_SY_B!$DC19-1,"")</f>
        <v/>
      </c>
      <c r="AZ19" s="169" t="str">
        <f>IFERROR(Inv_SY_B!AZ19/Inv_SY_B!$DC19-1,"")</f>
        <v/>
      </c>
      <c r="BA19" s="169" t="str">
        <f>IFERROR(Inv_SY_B!BA19/Inv_SY_B!$DC19-1,"")</f>
        <v/>
      </c>
      <c r="BB19" s="169" t="str">
        <f>IFERROR(Inv_SY_B!BB19/Inv_SY_B!$DC19-1,"")</f>
        <v/>
      </c>
      <c r="BC19" s="169" t="str">
        <f>IFERROR(Inv_SY_B!BC19/Inv_SY_B!$DC19-1,"")</f>
        <v/>
      </c>
      <c r="BD19" s="169" t="str">
        <f>IFERROR(Inv_SY_B!BD19/Inv_SY_B!$DC19-1,"")</f>
        <v/>
      </c>
      <c r="BE19" s="169" t="str">
        <f>IFERROR(Inv_SY_B!BE19/Inv_SY_B!$DC19-1,"")</f>
        <v/>
      </c>
      <c r="BF19" s="169" t="str">
        <f>IFERROR(Inv_SY_B!BF19/Inv_SY_B!$DC19-1,"")</f>
        <v/>
      </c>
      <c r="BG19" s="169" t="str">
        <f>IFERROR(Inv_SY_B!BG19/Inv_SY_B!$DC19-1,"")</f>
        <v/>
      </c>
      <c r="BH19" s="169" t="str">
        <f>IFERROR(Inv_SY_B!BH19/Inv_SY_B!$DC19-1,"")</f>
        <v/>
      </c>
      <c r="BI19" s="169" t="str">
        <f>IFERROR(Inv_SY_B!BI19/Inv_SY_B!$DC19-1,"")</f>
        <v/>
      </c>
      <c r="BJ19" s="169" t="str">
        <f>IFERROR(Inv_SY_B!BJ19/Inv_SY_B!$DC19-1,"")</f>
        <v/>
      </c>
      <c r="BK19" s="169" t="str">
        <f>IFERROR(Inv_SY_B!BK19/Inv_SY_B!$DC19-1,"")</f>
        <v/>
      </c>
      <c r="BL19" s="169" t="str">
        <f>IFERROR(Inv_SY_B!BL19/Inv_SY_B!$DC19-1,"")</f>
        <v/>
      </c>
      <c r="BM19" s="169" t="str">
        <f>IFERROR(Inv_SY_B!BM19/Inv_SY_B!$DC19-1,"")</f>
        <v/>
      </c>
      <c r="BN19" s="169" t="str">
        <f>IFERROR(Inv_SY_B!BN19/Inv_SY_B!$DC19-1,"")</f>
        <v/>
      </c>
      <c r="BO19" s="169" t="str">
        <f>IFERROR(Inv_SY_B!BO19/Inv_SY_B!$DC19-1,"")</f>
        <v/>
      </c>
      <c r="BP19" s="169" t="str">
        <f>IFERROR(Inv_SY_B!BP19/Inv_SY_B!$DC19-1,"")</f>
        <v/>
      </c>
      <c r="BQ19" s="169" t="str">
        <f>IFERROR(Inv_SY_B!BQ19/Inv_SY_B!$DC19-1,"")</f>
        <v/>
      </c>
      <c r="BR19" s="169" t="str">
        <f>IFERROR(Inv_SY_B!BR19/Inv_SY_B!$DC19-1,"")</f>
        <v/>
      </c>
      <c r="BS19" s="169" t="str">
        <f>IFERROR(Inv_SY_B!BS19/Inv_SY_B!$DC19-1,"")</f>
        <v/>
      </c>
      <c r="BT19" s="169" t="str">
        <f>IFERROR(Inv_SY_B!BT19/Inv_SY_B!$DC19-1,"")</f>
        <v/>
      </c>
      <c r="BU19" s="169" t="str">
        <f>IFERROR(Inv_SY_B!BU19/Inv_SY_B!$DC19-1,"")</f>
        <v/>
      </c>
      <c r="BV19" s="169" t="str">
        <f>IFERROR(Inv_SY_B!BV19/Inv_SY_B!$DC19-1,"")</f>
        <v/>
      </c>
      <c r="BW19" s="169" t="str">
        <f>IFERROR(Inv_SY_B!BW19/Inv_SY_B!$DC19-1,"")</f>
        <v/>
      </c>
      <c r="BX19" s="169" t="str">
        <f>IFERROR(Inv_SY_B!BX19/Inv_SY_B!$DC19-1,"")</f>
        <v/>
      </c>
      <c r="BY19" s="169" t="str">
        <f>IFERROR(Inv_SY_B!BY19/Inv_SY_B!$DC19-1,"")</f>
        <v/>
      </c>
      <c r="BZ19" s="169" t="str">
        <f>IFERROR(Inv_SY_B!BZ19/Inv_SY_B!$DC19-1,"")</f>
        <v/>
      </c>
      <c r="CA19" s="169" t="str">
        <f>IFERROR(Inv_SY_B!CA19/Inv_SY_B!$DC19-1,"")</f>
        <v/>
      </c>
      <c r="CB19" s="169" t="str">
        <f>IFERROR(Inv_SY_B!CB19/Inv_SY_B!$DC19-1,"")</f>
        <v/>
      </c>
      <c r="CC19" s="169" t="str">
        <f>IFERROR(Inv_SY_B!CC19/Inv_SY_B!$DC19-1,"")</f>
        <v/>
      </c>
      <c r="CD19" s="169" t="str">
        <f>IFERROR(Inv_SY_B!CD19/Inv_SY_B!$DC19-1,"")</f>
        <v/>
      </c>
      <c r="CE19" s="169" t="str">
        <f>IFERROR(Inv_SY_B!CE19/Inv_SY_B!$DC19-1,"")</f>
        <v/>
      </c>
      <c r="CF19" s="169" t="str">
        <f>IFERROR(Inv_SY_B!CF19/Inv_SY_B!$DC19-1,"")</f>
        <v/>
      </c>
      <c r="CG19" s="169" t="str">
        <f>IFERROR(Inv_SY_B!CG19/Inv_SY_B!$DC19-1,"")</f>
        <v/>
      </c>
      <c r="CH19" s="169" t="str">
        <f>IFERROR(Inv_SY_B!CH19/Inv_SY_B!$DC19-1,"")</f>
        <v/>
      </c>
      <c r="CI19" s="169" t="str">
        <f>IFERROR(Inv_SY_B!CI19/Inv_SY_B!$DC19-1,"")</f>
        <v/>
      </c>
      <c r="CJ19" s="169" t="str">
        <f>IFERROR(Inv_SY_B!CJ19/Inv_SY_B!$DC19-1,"")</f>
        <v/>
      </c>
      <c r="CK19" s="169" t="str">
        <f>IFERROR(Inv_SY_B!CK19/Inv_SY_B!$DC19-1,"")</f>
        <v/>
      </c>
      <c r="CL19" s="169" t="str">
        <f>IFERROR(Inv_SY_B!CL19/Inv_SY_B!$DC19-1,"")</f>
        <v/>
      </c>
      <c r="CM19" s="169" t="str">
        <f>IFERROR(Inv_SY_B!CM19/Inv_SY_B!$DB19-1,"")</f>
        <v/>
      </c>
      <c r="CN19" s="169" t="str">
        <f>IFERROR(Inv_SY_B!CN19/Inv_SY_B!$DB19-1,"")</f>
        <v/>
      </c>
      <c r="CO19" s="169" t="str">
        <f>IFERROR(Inv_SY_B!CO19/Inv_SY_B!$DB19-1,"")</f>
        <v/>
      </c>
      <c r="CP19" s="169" t="str">
        <f>IFERROR(Inv_SY_B!CP19/Inv_SY_B!$DB19-1,"")</f>
        <v/>
      </c>
      <c r="CQ19" s="169" t="str">
        <f>IFERROR(Inv_SY_B!CQ19/Inv_SY_B!$DB19-1,"")</f>
        <v/>
      </c>
      <c r="CR19" s="169" t="str">
        <f>IFERROR(Inv_SY_B!CR19/Inv_SY_B!$DB19-1,"")</f>
        <v/>
      </c>
      <c r="CS19" s="169" t="str">
        <f>IFERROR(Inv_SY_B!CS19/Inv_SY_B!$DB19-1,"")</f>
        <v/>
      </c>
      <c r="CT19" s="169" t="str">
        <f>IFERROR(Inv_SY_B!CT19/Inv_SY_B!$DB19-1,"")</f>
        <v/>
      </c>
      <c r="CU19" s="169" t="str">
        <f>IFERROR(Inv_SY_B!CU19/Inv_SY_B!$DB19-1,"")</f>
        <v/>
      </c>
      <c r="CV19" s="169" t="str">
        <f>IFERROR(Inv_SY_B!CV19/Inv_SY_B!$DB19-1,"")</f>
        <v/>
      </c>
      <c r="CW19" s="169" t="str">
        <f>IFERROR(Inv_SY_B!CW19/Inv_SY_B!$DB19-1,"")</f>
        <v/>
      </c>
      <c r="CX19" s="169" t="str">
        <f>IFERROR(Inv_SY_B!CX19/Inv_SY_B!$DB19-1,"")</f>
        <v/>
      </c>
      <c r="CY19" s="169" t="str">
        <f>IFERROR(Inv_SY_B!CY19/Inv_SY_B!$DB19-1,"")</f>
        <v/>
      </c>
      <c r="CZ19" s="169" t="str">
        <f>IFERROR(Inv_SY_B!CZ19/Inv_SY_B!$DB19-1,"")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IFERROR(Inv_SY_B!AI20/Inv_SY_B!$DC20-1,"")</f>
        <v/>
      </c>
      <c r="AJ20" s="169" t="str">
        <f>IFERROR(Inv_SY_B!AJ20/Inv_SY_B!$DC20-1,"")</f>
        <v/>
      </c>
      <c r="AK20" s="169" t="str">
        <f>IFERROR(Inv_SY_B!AK20/Inv_SY_B!$DC20-1,"")</f>
        <v/>
      </c>
      <c r="AL20" s="169" t="str">
        <f>IFERROR(Inv_SY_B!AL20/Inv_SY_B!$DC20-1,"")</f>
        <v/>
      </c>
      <c r="AM20" s="169" t="str">
        <f>IFERROR(Inv_SY_B!AM20/Inv_SY_B!$DC20-1,"")</f>
        <v/>
      </c>
      <c r="AN20" s="169" t="str">
        <f>IFERROR(Inv_SY_B!AN20/Inv_SY_B!$DC20-1,"")</f>
        <v/>
      </c>
      <c r="AO20" s="169" t="str">
        <f>IFERROR(Inv_SY_B!AO20/Inv_SY_B!$DC20-1,"")</f>
        <v/>
      </c>
      <c r="AP20" s="169" t="str">
        <f>IFERROR(Inv_SY_B!AP20/Inv_SY_B!$DC20-1,"")</f>
        <v/>
      </c>
      <c r="AQ20" s="169" t="str">
        <f>IFERROR(Inv_SY_B!AQ20/Inv_SY_B!$DC20-1,"")</f>
        <v/>
      </c>
      <c r="AR20" s="169" t="str">
        <f>IFERROR(Inv_SY_B!AR20/Inv_SY_B!$DC20-1,"")</f>
        <v/>
      </c>
      <c r="AS20" s="169" t="str">
        <f>IFERROR(Inv_SY_B!AS20/Inv_SY_B!$DC20-1,"")</f>
        <v/>
      </c>
      <c r="AT20" s="169" t="str">
        <f>IFERROR(Inv_SY_B!AT20/Inv_SY_B!$DC20-1,"")</f>
        <v/>
      </c>
      <c r="AU20" s="169" t="str">
        <f>IFERROR(Inv_SY_B!AU20/Inv_SY_B!$DC20-1,"")</f>
        <v/>
      </c>
      <c r="AV20" s="169" t="str">
        <f>IFERROR(Inv_SY_B!AV20/Inv_SY_B!$DC20-1,"")</f>
        <v/>
      </c>
      <c r="AW20" s="169" t="str">
        <f>IFERROR(Inv_SY_B!AW20/Inv_SY_B!$DC20-1,"")</f>
        <v/>
      </c>
      <c r="AX20" s="169" t="str">
        <f>IFERROR(Inv_SY_B!AX20/Inv_SY_B!$DC20-1,"")</f>
        <v/>
      </c>
      <c r="AY20" s="169" t="str">
        <f>IFERROR(Inv_SY_B!AY20/Inv_SY_B!$DC20-1,"")</f>
        <v/>
      </c>
      <c r="AZ20" s="169" t="str">
        <f>IFERROR(Inv_SY_B!AZ20/Inv_SY_B!$DC20-1,"")</f>
        <v/>
      </c>
      <c r="BA20" s="169" t="str">
        <f>IFERROR(Inv_SY_B!BA20/Inv_SY_B!$DC20-1,"")</f>
        <v/>
      </c>
      <c r="BB20" s="169" t="str">
        <f>IFERROR(Inv_SY_B!BB20/Inv_SY_B!$DC20-1,"")</f>
        <v/>
      </c>
      <c r="BC20" s="169" t="str">
        <f>IFERROR(Inv_SY_B!BC20/Inv_SY_B!$DC20-1,"")</f>
        <v/>
      </c>
      <c r="BD20" s="169" t="str">
        <f>IFERROR(Inv_SY_B!BD20/Inv_SY_B!$DC20-1,"")</f>
        <v/>
      </c>
      <c r="BE20" s="169" t="str">
        <f>IFERROR(Inv_SY_B!BE20/Inv_SY_B!$DC20-1,"")</f>
        <v/>
      </c>
      <c r="BF20" s="169" t="str">
        <f>IFERROR(Inv_SY_B!BF20/Inv_SY_B!$DC20-1,"")</f>
        <v/>
      </c>
      <c r="BG20" s="169" t="str">
        <f>IFERROR(Inv_SY_B!BG20/Inv_SY_B!$DC20-1,"")</f>
        <v/>
      </c>
      <c r="BH20" s="169" t="str">
        <f>IFERROR(Inv_SY_B!BH20/Inv_SY_B!$DC20-1,"")</f>
        <v/>
      </c>
      <c r="BI20" s="169" t="str">
        <f>IFERROR(Inv_SY_B!BI20/Inv_SY_B!$DC20-1,"")</f>
        <v/>
      </c>
      <c r="BJ20" s="169" t="str">
        <f>IFERROR(Inv_SY_B!BJ20/Inv_SY_B!$DC20-1,"")</f>
        <v/>
      </c>
      <c r="BK20" s="169" t="str">
        <f>IFERROR(Inv_SY_B!BK20/Inv_SY_B!$DC20-1,"")</f>
        <v/>
      </c>
      <c r="BL20" s="169" t="str">
        <f>IFERROR(Inv_SY_B!BL20/Inv_SY_B!$DC20-1,"")</f>
        <v/>
      </c>
      <c r="BM20" s="169" t="str">
        <f>IFERROR(Inv_SY_B!BM20/Inv_SY_B!$DC20-1,"")</f>
        <v/>
      </c>
      <c r="BN20" s="169" t="str">
        <f>IFERROR(Inv_SY_B!BN20/Inv_SY_B!$DC20-1,"")</f>
        <v/>
      </c>
      <c r="BO20" s="169" t="str">
        <f>IFERROR(Inv_SY_B!BO20/Inv_SY_B!$DC20-1,"")</f>
        <v/>
      </c>
      <c r="BP20" s="169" t="str">
        <f>IFERROR(Inv_SY_B!BP20/Inv_SY_B!$DC20-1,"")</f>
        <v/>
      </c>
      <c r="BQ20" s="169" t="str">
        <f>IFERROR(Inv_SY_B!BQ20/Inv_SY_B!$DC20-1,"")</f>
        <v/>
      </c>
      <c r="BR20" s="169" t="str">
        <f>IFERROR(Inv_SY_B!BR20/Inv_SY_B!$DC20-1,"")</f>
        <v/>
      </c>
      <c r="BS20" s="169" t="str">
        <f>IFERROR(Inv_SY_B!BS20/Inv_SY_B!$DC20-1,"")</f>
        <v/>
      </c>
      <c r="BT20" s="169" t="str">
        <f>IFERROR(Inv_SY_B!BT20/Inv_SY_B!$DC20-1,"")</f>
        <v/>
      </c>
      <c r="BU20" s="169" t="str">
        <f>IFERROR(Inv_SY_B!BU20/Inv_SY_B!$DC20-1,"")</f>
        <v/>
      </c>
      <c r="BV20" s="169" t="str">
        <f>IFERROR(Inv_SY_B!BV20/Inv_SY_B!$DC20-1,"")</f>
        <v/>
      </c>
      <c r="BW20" s="169" t="str">
        <f>IFERROR(Inv_SY_B!BW20/Inv_SY_B!$DC20-1,"")</f>
        <v/>
      </c>
      <c r="BX20" s="169" t="str">
        <f>IFERROR(Inv_SY_B!BX20/Inv_SY_B!$DC20-1,"")</f>
        <v/>
      </c>
      <c r="BY20" s="169" t="str">
        <f>IFERROR(Inv_SY_B!BY20/Inv_SY_B!$DC20-1,"")</f>
        <v/>
      </c>
      <c r="BZ20" s="169" t="str">
        <f>IFERROR(Inv_SY_B!BZ20/Inv_SY_B!$DC20-1,"")</f>
        <v/>
      </c>
      <c r="CA20" s="169" t="str">
        <f>IFERROR(Inv_SY_B!CA20/Inv_SY_B!$DC20-1,"")</f>
        <v/>
      </c>
      <c r="CB20" s="169" t="str">
        <f>IFERROR(Inv_SY_B!CB20/Inv_SY_B!$DC20-1,"")</f>
        <v/>
      </c>
      <c r="CC20" s="169" t="str">
        <f>IFERROR(Inv_SY_B!CC20/Inv_SY_B!$DC20-1,"")</f>
        <v/>
      </c>
      <c r="CD20" s="169" t="str">
        <f>IFERROR(Inv_SY_B!CD20/Inv_SY_B!$DC20-1,"")</f>
        <v/>
      </c>
      <c r="CE20" s="169" t="str">
        <f>IFERROR(Inv_SY_B!CE20/Inv_SY_B!$DC20-1,"")</f>
        <v/>
      </c>
      <c r="CF20" s="169" t="str">
        <f>IFERROR(Inv_SY_B!CF20/Inv_SY_B!$DC20-1,"")</f>
        <v/>
      </c>
      <c r="CG20" s="169" t="str">
        <f>IFERROR(Inv_SY_B!CG20/Inv_SY_B!$DC20-1,"")</f>
        <v/>
      </c>
      <c r="CH20" s="169" t="str">
        <f>IFERROR(Inv_SY_B!CH20/Inv_SY_B!$DC20-1,"")</f>
        <v/>
      </c>
      <c r="CI20" s="169" t="str">
        <f>IFERROR(Inv_SY_B!CI20/Inv_SY_B!$DC20-1,"")</f>
        <v/>
      </c>
      <c r="CJ20" s="169" t="str">
        <f>IFERROR(Inv_SY_B!CJ20/Inv_SY_B!$DC20-1,"")</f>
        <v/>
      </c>
      <c r="CK20" s="169" t="str">
        <f>IFERROR(Inv_SY_B!CK20/Inv_SY_B!$DC20-1,"")</f>
        <v/>
      </c>
      <c r="CL20" s="169" t="str">
        <f>IFERROR(Inv_SY_B!CL20/Inv_SY_B!$DC20-1,"")</f>
        <v/>
      </c>
      <c r="CM20" s="169" t="str">
        <f>IFERROR(Inv_SY_B!CM20/Inv_SY_B!$DB20-1,"")</f>
        <v/>
      </c>
      <c r="CN20" s="169" t="str">
        <f>IFERROR(Inv_SY_B!CN20/Inv_SY_B!$DB20-1,"")</f>
        <v/>
      </c>
      <c r="CO20" s="169" t="str">
        <f>IFERROR(Inv_SY_B!CO20/Inv_SY_B!$DB20-1,"")</f>
        <v/>
      </c>
      <c r="CP20" s="169" t="str">
        <f>IFERROR(Inv_SY_B!CP20/Inv_SY_B!$DB20-1,"")</f>
        <v/>
      </c>
      <c r="CQ20" s="169" t="str">
        <f>IFERROR(Inv_SY_B!CQ20/Inv_SY_B!$DB20-1,"")</f>
        <v/>
      </c>
      <c r="CR20" s="169" t="str">
        <f>IFERROR(Inv_SY_B!CR20/Inv_SY_B!$DB20-1,"")</f>
        <v/>
      </c>
      <c r="CS20" s="169" t="str">
        <f>IFERROR(Inv_SY_B!CS20/Inv_SY_B!$DB20-1,"")</f>
        <v/>
      </c>
      <c r="CT20" s="169" t="str">
        <f>IFERROR(Inv_SY_B!CT20/Inv_SY_B!$DB20-1,"")</f>
        <v/>
      </c>
      <c r="CU20" s="169" t="str">
        <f>IFERROR(Inv_SY_B!CU20/Inv_SY_B!$DB20-1,"")</f>
        <v/>
      </c>
      <c r="CV20" s="169" t="str">
        <f>IFERROR(Inv_SY_B!CV20/Inv_SY_B!$DB20-1,"")</f>
        <v/>
      </c>
      <c r="CW20" s="169" t="str">
        <f>IFERROR(Inv_SY_B!CW20/Inv_SY_B!$DB20-1,"")</f>
        <v/>
      </c>
      <c r="CX20" s="169" t="str">
        <f>IFERROR(Inv_SY_B!CX20/Inv_SY_B!$DB20-1,"")</f>
        <v/>
      </c>
      <c r="CY20" s="169" t="str">
        <f>IFERROR(Inv_SY_B!CY20/Inv_SY_B!$DB20-1,"")</f>
        <v/>
      </c>
      <c r="CZ20" s="169" t="str">
        <f>IFERROR(Inv_SY_B!CZ20/Inv_SY_B!$DB20-1,"")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IFERROR(Inv_SY_B!AI21/Inv_SY_B!$DC21-1,"")</f>
        <v/>
      </c>
      <c r="AJ21" s="169" t="str">
        <f>IFERROR(Inv_SY_B!AJ21/Inv_SY_B!$DC21-1,"")</f>
        <v/>
      </c>
      <c r="AK21" s="169" t="str">
        <f>IFERROR(Inv_SY_B!AK21/Inv_SY_B!$DC21-1,"")</f>
        <v/>
      </c>
      <c r="AL21" s="169" t="str">
        <f>IFERROR(Inv_SY_B!AL21/Inv_SY_B!$DC21-1,"")</f>
        <v/>
      </c>
      <c r="AM21" s="169" t="str">
        <f>IFERROR(Inv_SY_B!AM21/Inv_SY_B!$DC21-1,"")</f>
        <v/>
      </c>
      <c r="AN21" s="169" t="str">
        <f>IFERROR(Inv_SY_B!AN21/Inv_SY_B!$DC21-1,"")</f>
        <v/>
      </c>
      <c r="AO21" s="169" t="str">
        <f>IFERROR(Inv_SY_B!AO21/Inv_SY_B!$DC21-1,"")</f>
        <v/>
      </c>
      <c r="AP21" s="169" t="str">
        <f>IFERROR(Inv_SY_B!AP21/Inv_SY_B!$DC21-1,"")</f>
        <v/>
      </c>
      <c r="AQ21" s="169" t="str">
        <f>IFERROR(Inv_SY_B!AQ21/Inv_SY_B!$DC21-1,"")</f>
        <v/>
      </c>
      <c r="AR21" s="169" t="str">
        <f>IFERROR(Inv_SY_B!AR21/Inv_SY_B!$DC21-1,"")</f>
        <v/>
      </c>
      <c r="AS21" s="169" t="str">
        <f>IFERROR(Inv_SY_B!AS21/Inv_SY_B!$DC21-1,"")</f>
        <v/>
      </c>
      <c r="AT21" s="169" t="str">
        <f>IFERROR(Inv_SY_B!AT21/Inv_SY_B!$DC21-1,"")</f>
        <v/>
      </c>
      <c r="AU21" s="169" t="str">
        <f>IFERROR(Inv_SY_B!AU21/Inv_SY_B!$DC21-1,"")</f>
        <v/>
      </c>
      <c r="AV21" s="169" t="str">
        <f>IFERROR(Inv_SY_B!AV21/Inv_SY_B!$DC21-1,"")</f>
        <v/>
      </c>
      <c r="AW21" s="169" t="str">
        <f>IFERROR(Inv_SY_B!AW21/Inv_SY_B!$DC21-1,"")</f>
        <v/>
      </c>
      <c r="AX21" s="169" t="str">
        <f>IFERROR(Inv_SY_B!AX21/Inv_SY_B!$DC21-1,"")</f>
        <v/>
      </c>
      <c r="AY21" s="169" t="str">
        <f>IFERROR(Inv_SY_B!AY21/Inv_SY_B!$DC21-1,"")</f>
        <v/>
      </c>
      <c r="AZ21" s="169" t="str">
        <f>IFERROR(Inv_SY_B!AZ21/Inv_SY_B!$DC21-1,"")</f>
        <v/>
      </c>
      <c r="BA21" s="169" t="str">
        <f>IFERROR(Inv_SY_B!BA21/Inv_SY_B!$DC21-1,"")</f>
        <v/>
      </c>
      <c r="BB21" s="169" t="str">
        <f>IFERROR(Inv_SY_B!BB21/Inv_SY_B!$DC21-1,"")</f>
        <v/>
      </c>
      <c r="BC21" s="169" t="str">
        <f>IFERROR(Inv_SY_B!BC21/Inv_SY_B!$DC21-1,"")</f>
        <v/>
      </c>
      <c r="BD21" s="169" t="str">
        <f>IFERROR(Inv_SY_B!BD21/Inv_SY_B!$DC21-1,"")</f>
        <v/>
      </c>
      <c r="BE21" s="169" t="str">
        <f>IFERROR(Inv_SY_B!BE21/Inv_SY_B!$DC21-1,"")</f>
        <v/>
      </c>
      <c r="BF21" s="169" t="str">
        <f>IFERROR(Inv_SY_B!BF21/Inv_SY_B!$DC21-1,"")</f>
        <v/>
      </c>
      <c r="BG21" s="169" t="str">
        <f>IFERROR(Inv_SY_B!BG21/Inv_SY_B!$DC21-1,"")</f>
        <v/>
      </c>
      <c r="BH21" s="169" t="str">
        <f>IFERROR(Inv_SY_B!BH21/Inv_SY_B!$DC21-1,"")</f>
        <v/>
      </c>
      <c r="BI21" s="169" t="str">
        <f>IFERROR(Inv_SY_B!BI21/Inv_SY_B!$DC21-1,"")</f>
        <v/>
      </c>
      <c r="BJ21" s="169" t="str">
        <f>IFERROR(Inv_SY_B!BJ21/Inv_SY_B!$DC21-1,"")</f>
        <v/>
      </c>
      <c r="BK21" s="169" t="str">
        <f>IFERROR(Inv_SY_B!BK21/Inv_SY_B!$DC21-1,"")</f>
        <v/>
      </c>
      <c r="BL21" s="169" t="str">
        <f>IFERROR(Inv_SY_B!BL21/Inv_SY_B!$DC21-1,"")</f>
        <v/>
      </c>
      <c r="BM21" s="169" t="str">
        <f>IFERROR(Inv_SY_B!BM21/Inv_SY_B!$DC21-1,"")</f>
        <v/>
      </c>
      <c r="BN21" s="169" t="str">
        <f>IFERROR(Inv_SY_B!BN21/Inv_SY_B!$DC21-1,"")</f>
        <v/>
      </c>
      <c r="BO21" s="169" t="str">
        <f>IFERROR(Inv_SY_B!BO21/Inv_SY_B!$DC21-1,"")</f>
        <v/>
      </c>
      <c r="BP21" s="169" t="str">
        <f>IFERROR(Inv_SY_B!BP21/Inv_SY_B!$DC21-1,"")</f>
        <v/>
      </c>
      <c r="BQ21" s="169" t="str">
        <f>IFERROR(Inv_SY_B!BQ21/Inv_SY_B!$DC21-1,"")</f>
        <v/>
      </c>
      <c r="BR21" s="169" t="str">
        <f>IFERROR(Inv_SY_B!BR21/Inv_SY_B!$DC21-1,"")</f>
        <v/>
      </c>
      <c r="BS21" s="169" t="str">
        <f>IFERROR(Inv_SY_B!BS21/Inv_SY_B!$DC21-1,"")</f>
        <v/>
      </c>
      <c r="BT21" s="169" t="str">
        <f>IFERROR(Inv_SY_B!BT21/Inv_SY_B!$DC21-1,"")</f>
        <v/>
      </c>
      <c r="BU21" s="169" t="str">
        <f>IFERROR(Inv_SY_B!BU21/Inv_SY_B!$DC21-1,"")</f>
        <v/>
      </c>
      <c r="BV21" s="169" t="str">
        <f>IFERROR(Inv_SY_B!BV21/Inv_SY_B!$DC21-1,"")</f>
        <v/>
      </c>
      <c r="BW21" s="169" t="str">
        <f>IFERROR(Inv_SY_B!BW21/Inv_SY_B!$DC21-1,"")</f>
        <v/>
      </c>
      <c r="BX21" s="169" t="str">
        <f>IFERROR(Inv_SY_B!BX21/Inv_SY_B!$DC21-1,"")</f>
        <v/>
      </c>
      <c r="BY21" s="169" t="str">
        <f>IFERROR(Inv_SY_B!BY21/Inv_SY_B!$DC21-1,"")</f>
        <v/>
      </c>
      <c r="BZ21" s="169" t="str">
        <f>IFERROR(Inv_SY_B!BZ21/Inv_SY_B!$DC21-1,"")</f>
        <v/>
      </c>
      <c r="CA21" s="169" t="str">
        <f>IFERROR(Inv_SY_B!CA21/Inv_SY_B!$DC21-1,"")</f>
        <v/>
      </c>
      <c r="CB21" s="169" t="str">
        <f>IFERROR(Inv_SY_B!CB21/Inv_SY_B!$DC21-1,"")</f>
        <v/>
      </c>
      <c r="CC21" s="169" t="str">
        <f>IFERROR(Inv_SY_B!CC21/Inv_SY_B!$DC21-1,"")</f>
        <v/>
      </c>
      <c r="CD21" s="169" t="str">
        <f>IFERROR(Inv_SY_B!CD21/Inv_SY_B!$DC21-1,"")</f>
        <v/>
      </c>
      <c r="CE21" s="169" t="str">
        <f>IFERROR(Inv_SY_B!CE21/Inv_SY_B!$DC21-1,"")</f>
        <v/>
      </c>
      <c r="CF21" s="169" t="str">
        <f>IFERROR(Inv_SY_B!CF21/Inv_SY_B!$DC21-1,"")</f>
        <v/>
      </c>
      <c r="CG21" s="169" t="str">
        <f>IFERROR(Inv_SY_B!CG21/Inv_SY_B!$DC21-1,"")</f>
        <v/>
      </c>
      <c r="CH21" s="169" t="str">
        <f>IFERROR(Inv_SY_B!CH21/Inv_SY_B!$DC21-1,"")</f>
        <v/>
      </c>
      <c r="CI21" s="169" t="str">
        <f>IFERROR(Inv_SY_B!CI21/Inv_SY_B!$DC21-1,"")</f>
        <v/>
      </c>
      <c r="CJ21" s="169" t="str">
        <f>IFERROR(Inv_SY_B!CJ21/Inv_SY_B!$DC21-1,"")</f>
        <v/>
      </c>
      <c r="CK21" s="169" t="str">
        <f>IFERROR(Inv_SY_B!CK21/Inv_SY_B!$DC21-1,"")</f>
        <v/>
      </c>
      <c r="CL21" s="169" t="str">
        <f>IFERROR(Inv_SY_B!CL21/Inv_SY_B!$DC21-1,"")</f>
        <v/>
      </c>
      <c r="CM21" s="169" t="str">
        <f>IFERROR(Inv_SY_B!CM21/Inv_SY_B!$DB21-1,"")</f>
        <v/>
      </c>
      <c r="CN21" s="169" t="str">
        <f>IFERROR(Inv_SY_B!CN21/Inv_SY_B!$DB21-1,"")</f>
        <v/>
      </c>
      <c r="CO21" s="169" t="str">
        <f>IFERROR(Inv_SY_B!CO21/Inv_SY_B!$DB21-1,"")</f>
        <v/>
      </c>
      <c r="CP21" s="169" t="str">
        <f>IFERROR(Inv_SY_B!CP21/Inv_SY_B!$DB21-1,"")</f>
        <v/>
      </c>
      <c r="CQ21" s="169" t="str">
        <f>IFERROR(Inv_SY_B!CQ21/Inv_SY_B!$DB21-1,"")</f>
        <v/>
      </c>
      <c r="CR21" s="169" t="str">
        <f>IFERROR(Inv_SY_B!CR21/Inv_SY_B!$DB21-1,"")</f>
        <v/>
      </c>
      <c r="CS21" s="169" t="str">
        <f>IFERROR(Inv_SY_B!CS21/Inv_SY_B!$DB21-1,"")</f>
        <v/>
      </c>
      <c r="CT21" s="169" t="str">
        <f>IFERROR(Inv_SY_B!CT21/Inv_SY_B!$DB21-1,"")</f>
        <v/>
      </c>
      <c r="CU21" s="169" t="str">
        <f>IFERROR(Inv_SY_B!CU21/Inv_SY_B!$DB21-1,"")</f>
        <v/>
      </c>
      <c r="CV21" s="169" t="str">
        <f>IFERROR(Inv_SY_B!CV21/Inv_SY_B!$DB21-1,"")</f>
        <v/>
      </c>
      <c r="CW21" s="169" t="str">
        <f>IFERROR(Inv_SY_B!CW21/Inv_SY_B!$DB21-1,"")</f>
        <v/>
      </c>
      <c r="CX21" s="169" t="str">
        <f>IFERROR(Inv_SY_B!CX21/Inv_SY_B!$DB21-1,"")</f>
        <v/>
      </c>
      <c r="CY21" s="169" t="str">
        <f>IFERROR(Inv_SY_B!CY21/Inv_SY_B!$DB21-1,"")</f>
        <v/>
      </c>
      <c r="CZ21" s="169" t="str">
        <f>IFERROR(Inv_SY_B!CZ21/Inv_SY_B!$DB21-1,"")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IFERROR(Inv_SY_B!AI22/Inv_SY_B!$DC22-1,"")</f>
        <v/>
      </c>
      <c r="AJ22" s="169" t="str">
        <f>IFERROR(Inv_SY_B!AJ22/Inv_SY_B!$DC22-1,"")</f>
        <v/>
      </c>
      <c r="AK22" s="169" t="str">
        <f>IFERROR(Inv_SY_B!AK22/Inv_SY_B!$DC22-1,"")</f>
        <v/>
      </c>
      <c r="AL22" s="169" t="str">
        <f>IFERROR(Inv_SY_B!AL22/Inv_SY_B!$DC22-1,"")</f>
        <v/>
      </c>
      <c r="AM22" s="169" t="str">
        <f>IFERROR(Inv_SY_B!AM22/Inv_SY_B!$DC22-1,"")</f>
        <v/>
      </c>
      <c r="AN22" s="169" t="str">
        <f>IFERROR(Inv_SY_B!AN22/Inv_SY_B!$DC22-1,"")</f>
        <v/>
      </c>
      <c r="AO22" s="169" t="str">
        <f>IFERROR(Inv_SY_B!AO22/Inv_SY_B!$DC22-1,"")</f>
        <v/>
      </c>
      <c r="AP22" s="169" t="str">
        <f>IFERROR(Inv_SY_B!AP22/Inv_SY_B!$DC22-1,"")</f>
        <v/>
      </c>
      <c r="AQ22" s="169" t="str">
        <f>IFERROR(Inv_SY_B!AQ22/Inv_SY_B!$DC22-1,"")</f>
        <v/>
      </c>
      <c r="AR22" s="169" t="str">
        <f>IFERROR(Inv_SY_B!AR22/Inv_SY_B!$DC22-1,"")</f>
        <v/>
      </c>
      <c r="AS22" s="169" t="str">
        <f>IFERROR(Inv_SY_B!AS22/Inv_SY_B!$DC22-1,"")</f>
        <v/>
      </c>
      <c r="AT22" s="169" t="str">
        <f>IFERROR(Inv_SY_B!AT22/Inv_SY_B!$DC22-1,"")</f>
        <v/>
      </c>
      <c r="AU22" s="169" t="str">
        <f>IFERROR(Inv_SY_B!AU22/Inv_SY_B!$DC22-1,"")</f>
        <v/>
      </c>
      <c r="AV22" s="169" t="str">
        <f>IFERROR(Inv_SY_B!AV22/Inv_SY_B!$DC22-1,"")</f>
        <v/>
      </c>
      <c r="AW22" s="169" t="str">
        <f>IFERROR(Inv_SY_B!AW22/Inv_SY_B!$DC22-1,"")</f>
        <v/>
      </c>
      <c r="AX22" s="169" t="str">
        <f>IFERROR(Inv_SY_B!AX22/Inv_SY_B!$DC22-1,"")</f>
        <v/>
      </c>
      <c r="AY22" s="169" t="str">
        <f>IFERROR(Inv_SY_B!AY22/Inv_SY_B!$DC22-1,"")</f>
        <v/>
      </c>
      <c r="AZ22" s="169" t="str">
        <f>IFERROR(Inv_SY_B!AZ22/Inv_SY_B!$DC22-1,"")</f>
        <v/>
      </c>
      <c r="BA22" s="169" t="str">
        <f>IFERROR(Inv_SY_B!BA22/Inv_SY_B!$DC22-1,"")</f>
        <v/>
      </c>
      <c r="BB22" s="169" t="str">
        <f>IFERROR(Inv_SY_B!BB22/Inv_SY_B!$DC22-1,"")</f>
        <v/>
      </c>
      <c r="BC22" s="169" t="str">
        <f>IFERROR(Inv_SY_B!BC22/Inv_SY_B!$DC22-1,"")</f>
        <v/>
      </c>
      <c r="BD22" s="169" t="str">
        <f>IFERROR(Inv_SY_B!BD22/Inv_SY_B!$DC22-1,"")</f>
        <v/>
      </c>
      <c r="BE22" s="169" t="str">
        <f>IFERROR(Inv_SY_B!BE22/Inv_SY_B!$DC22-1,"")</f>
        <v/>
      </c>
      <c r="BF22" s="169" t="str">
        <f>IFERROR(Inv_SY_B!BF22/Inv_SY_B!$DC22-1,"")</f>
        <v/>
      </c>
      <c r="BG22" s="169" t="str">
        <f>IFERROR(Inv_SY_B!BG22/Inv_SY_B!$DC22-1,"")</f>
        <v/>
      </c>
      <c r="BH22" s="169" t="str">
        <f>IFERROR(Inv_SY_B!BH22/Inv_SY_B!$DC22-1,"")</f>
        <v/>
      </c>
      <c r="BI22" s="169" t="str">
        <f>IFERROR(Inv_SY_B!BI22/Inv_SY_B!$DC22-1,"")</f>
        <v/>
      </c>
      <c r="BJ22" s="169" t="str">
        <f>IFERROR(Inv_SY_B!BJ22/Inv_SY_B!$DC22-1,"")</f>
        <v/>
      </c>
      <c r="BK22" s="169" t="str">
        <f>IFERROR(Inv_SY_B!BK22/Inv_SY_B!$DC22-1,"")</f>
        <v/>
      </c>
      <c r="BL22" s="169" t="str">
        <f>IFERROR(Inv_SY_B!BL22/Inv_SY_B!$DC22-1,"")</f>
        <v/>
      </c>
      <c r="BM22" s="169" t="str">
        <f>IFERROR(Inv_SY_B!BM22/Inv_SY_B!$DC22-1,"")</f>
        <v/>
      </c>
      <c r="BN22" s="169" t="str">
        <f>IFERROR(Inv_SY_B!BN22/Inv_SY_B!$DC22-1,"")</f>
        <v/>
      </c>
      <c r="BO22" s="169" t="str">
        <f>IFERROR(Inv_SY_B!BO22/Inv_SY_B!$DC22-1,"")</f>
        <v/>
      </c>
      <c r="BP22" s="169" t="str">
        <f>IFERROR(Inv_SY_B!BP22/Inv_SY_B!$DC22-1,"")</f>
        <v/>
      </c>
      <c r="BQ22" s="169" t="str">
        <f>IFERROR(Inv_SY_B!BQ22/Inv_SY_B!$DC22-1,"")</f>
        <v/>
      </c>
      <c r="BR22" s="169" t="str">
        <f>IFERROR(Inv_SY_B!BR22/Inv_SY_B!$DC22-1,"")</f>
        <v/>
      </c>
      <c r="BS22" s="169" t="str">
        <f>IFERROR(Inv_SY_B!BS22/Inv_SY_B!$DC22-1,"")</f>
        <v/>
      </c>
      <c r="BT22" s="169" t="str">
        <f>IFERROR(Inv_SY_B!BT22/Inv_SY_B!$DC22-1,"")</f>
        <v/>
      </c>
      <c r="BU22" s="169" t="str">
        <f>IFERROR(Inv_SY_B!BU22/Inv_SY_B!$DC22-1,"")</f>
        <v/>
      </c>
      <c r="BV22" s="169" t="str">
        <f>IFERROR(Inv_SY_B!BV22/Inv_SY_B!$DC22-1,"")</f>
        <v/>
      </c>
      <c r="BW22" s="169" t="str">
        <f>IFERROR(Inv_SY_B!BW22/Inv_SY_B!$DC22-1,"")</f>
        <v/>
      </c>
      <c r="BX22" s="169" t="str">
        <f>IFERROR(Inv_SY_B!BX22/Inv_SY_B!$DC22-1,"")</f>
        <v/>
      </c>
      <c r="BY22" s="169" t="str">
        <f>IFERROR(Inv_SY_B!BY22/Inv_SY_B!$DC22-1,"")</f>
        <v/>
      </c>
      <c r="BZ22" s="169" t="str">
        <f>IFERROR(Inv_SY_B!BZ22/Inv_SY_B!$DC22-1,"")</f>
        <v/>
      </c>
      <c r="CA22" s="169" t="str">
        <f>IFERROR(Inv_SY_B!CA22/Inv_SY_B!$DC22-1,"")</f>
        <v/>
      </c>
      <c r="CB22" s="169" t="str">
        <f>IFERROR(Inv_SY_B!CB22/Inv_SY_B!$DC22-1,"")</f>
        <v/>
      </c>
      <c r="CC22" s="169" t="str">
        <f>IFERROR(Inv_SY_B!CC22/Inv_SY_B!$DC22-1,"")</f>
        <v/>
      </c>
      <c r="CD22" s="169" t="str">
        <f>IFERROR(Inv_SY_B!CD22/Inv_SY_B!$DC22-1,"")</f>
        <v/>
      </c>
      <c r="CE22" s="169" t="str">
        <f>IFERROR(Inv_SY_B!CE22/Inv_SY_B!$DC22-1,"")</f>
        <v/>
      </c>
      <c r="CF22" s="169" t="str">
        <f>IFERROR(Inv_SY_B!CF22/Inv_SY_B!$DC22-1,"")</f>
        <v/>
      </c>
      <c r="CG22" s="169" t="str">
        <f>IFERROR(Inv_SY_B!CG22/Inv_SY_B!$DC22-1,"")</f>
        <v/>
      </c>
      <c r="CH22" s="169" t="str">
        <f>IFERROR(Inv_SY_B!CH22/Inv_SY_B!$DC22-1,"")</f>
        <v/>
      </c>
      <c r="CI22" s="169" t="str">
        <f>IFERROR(Inv_SY_B!CI22/Inv_SY_B!$DC22-1,"")</f>
        <v/>
      </c>
      <c r="CJ22" s="169" t="str">
        <f>IFERROR(Inv_SY_B!CJ22/Inv_SY_B!$DC22-1,"")</f>
        <v/>
      </c>
      <c r="CK22" s="169" t="str">
        <f>IFERROR(Inv_SY_B!CK22/Inv_SY_B!$DC22-1,"")</f>
        <v/>
      </c>
      <c r="CL22" s="169" t="str">
        <f>IFERROR(Inv_SY_B!CL22/Inv_SY_B!$DC22-1,"")</f>
        <v/>
      </c>
      <c r="CM22" s="169" t="str">
        <f>IFERROR(Inv_SY_B!CM22/Inv_SY_B!$DB22-1,"")</f>
        <v/>
      </c>
      <c r="CN22" s="169" t="str">
        <f>IFERROR(Inv_SY_B!CN22/Inv_SY_B!$DB22-1,"")</f>
        <v/>
      </c>
      <c r="CO22" s="169" t="str">
        <f>IFERROR(Inv_SY_B!CO22/Inv_SY_B!$DB22-1,"")</f>
        <v/>
      </c>
      <c r="CP22" s="169" t="str">
        <f>IFERROR(Inv_SY_B!CP22/Inv_SY_B!$DB22-1,"")</f>
        <v/>
      </c>
      <c r="CQ22" s="169" t="str">
        <f>IFERROR(Inv_SY_B!CQ22/Inv_SY_B!$DB22-1,"")</f>
        <v/>
      </c>
      <c r="CR22" s="169" t="str">
        <f>IFERROR(Inv_SY_B!CR22/Inv_SY_B!$DB22-1,"")</f>
        <v/>
      </c>
      <c r="CS22" s="169" t="str">
        <f>IFERROR(Inv_SY_B!CS22/Inv_SY_B!$DB22-1,"")</f>
        <v/>
      </c>
      <c r="CT22" s="169" t="str">
        <f>IFERROR(Inv_SY_B!CT22/Inv_SY_B!$DB22-1,"")</f>
        <v/>
      </c>
      <c r="CU22" s="169" t="str">
        <f>IFERROR(Inv_SY_B!CU22/Inv_SY_B!$DB22-1,"")</f>
        <v/>
      </c>
      <c r="CV22" s="169" t="str">
        <f>IFERROR(Inv_SY_B!CV22/Inv_SY_B!$DB22-1,"")</f>
        <v/>
      </c>
      <c r="CW22" s="169" t="str">
        <f>IFERROR(Inv_SY_B!CW22/Inv_SY_B!$DB22-1,"")</f>
        <v/>
      </c>
      <c r="CX22" s="169" t="str">
        <f>IFERROR(Inv_SY_B!CX22/Inv_SY_B!$DB22-1,"")</f>
        <v/>
      </c>
      <c r="CY22" s="169" t="str">
        <f>IFERROR(Inv_SY_B!CY22/Inv_SY_B!$DB22-1,"")</f>
        <v/>
      </c>
      <c r="CZ22" s="169" t="str">
        <f>IFERROR(Inv_SY_B!CZ22/Inv_SY_B!$DB22-1,"")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IFERROR(Inv_SY_B!AI23/Inv_SY_B!$DC23-1,"")</f>
        <v/>
      </c>
      <c r="AJ23" s="169" t="str">
        <f>IFERROR(Inv_SY_B!AJ23/Inv_SY_B!$DC23-1,"")</f>
        <v/>
      </c>
      <c r="AK23" s="169" t="str">
        <f>IFERROR(Inv_SY_B!AK23/Inv_SY_B!$DC23-1,"")</f>
        <v/>
      </c>
      <c r="AL23" s="169" t="str">
        <f>IFERROR(Inv_SY_B!AL23/Inv_SY_B!$DC23-1,"")</f>
        <v/>
      </c>
      <c r="AM23" s="169" t="str">
        <f>IFERROR(Inv_SY_B!AM23/Inv_SY_B!$DC23-1,"")</f>
        <v/>
      </c>
      <c r="AN23" s="169" t="str">
        <f>IFERROR(Inv_SY_B!AN23/Inv_SY_B!$DC23-1,"")</f>
        <v/>
      </c>
      <c r="AO23" s="169" t="str">
        <f>IFERROR(Inv_SY_B!AO23/Inv_SY_B!$DC23-1,"")</f>
        <v/>
      </c>
      <c r="AP23" s="169" t="str">
        <f>IFERROR(Inv_SY_B!AP23/Inv_SY_B!$DC23-1,"")</f>
        <v/>
      </c>
      <c r="AQ23" s="169" t="str">
        <f>IFERROR(Inv_SY_B!AQ23/Inv_SY_B!$DC23-1,"")</f>
        <v/>
      </c>
      <c r="AR23" s="169" t="str">
        <f>IFERROR(Inv_SY_B!AR23/Inv_SY_B!$DC23-1,"")</f>
        <v/>
      </c>
      <c r="AS23" s="169" t="str">
        <f>IFERROR(Inv_SY_B!AS23/Inv_SY_B!$DC23-1,"")</f>
        <v/>
      </c>
      <c r="AT23" s="169" t="str">
        <f>IFERROR(Inv_SY_B!AT23/Inv_SY_B!$DC23-1,"")</f>
        <v/>
      </c>
      <c r="AU23" s="169" t="str">
        <f>IFERROR(Inv_SY_B!AU23/Inv_SY_B!$DC23-1,"")</f>
        <v/>
      </c>
      <c r="AV23" s="169" t="str">
        <f>IFERROR(Inv_SY_B!AV23/Inv_SY_B!$DC23-1,"")</f>
        <v/>
      </c>
      <c r="AW23" s="169" t="str">
        <f>IFERROR(Inv_SY_B!AW23/Inv_SY_B!$DC23-1,"")</f>
        <v/>
      </c>
      <c r="AX23" s="169" t="str">
        <f>IFERROR(Inv_SY_B!AX23/Inv_SY_B!$DC23-1,"")</f>
        <v/>
      </c>
      <c r="AY23" s="169" t="str">
        <f>IFERROR(Inv_SY_B!AY23/Inv_SY_B!$DC23-1,"")</f>
        <v/>
      </c>
      <c r="AZ23" s="169" t="str">
        <f>IFERROR(Inv_SY_B!AZ23/Inv_SY_B!$DC23-1,"")</f>
        <v/>
      </c>
      <c r="BA23" s="169" t="str">
        <f>IFERROR(Inv_SY_B!BA23/Inv_SY_B!$DC23-1,"")</f>
        <v/>
      </c>
      <c r="BB23" s="169" t="str">
        <f>IFERROR(Inv_SY_B!BB23/Inv_SY_B!$DC23-1,"")</f>
        <v/>
      </c>
      <c r="BC23" s="169" t="str">
        <f>IFERROR(Inv_SY_B!BC23/Inv_SY_B!$DC23-1,"")</f>
        <v/>
      </c>
      <c r="BD23" s="169" t="str">
        <f>IFERROR(Inv_SY_B!BD23/Inv_SY_B!$DC23-1,"")</f>
        <v/>
      </c>
      <c r="BE23" s="169" t="str">
        <f>IFERROR(Inv_SY_B!BE23/Inv_SY_B!$DC23-1,"")</f>
        <v/>
      </c>
      <c r="BF23" s="169" t="str">
        <f>IFERROR(Inv_SY_B!BF23/Inv_SY_B!$DC23-1,"")</f>
        <v/>
      </c>
      <c r="BG23" s="169" t="str">
        <f>IFERROR(Inv_SY_B!BG23/Inv_SY_B!$DC23-1,"")</f>
        <v/>
      </c>
      <c r="BH23" s="169" t="str">
        <f>IFERROR(Inv_SY_B!BH23/Inv_SY_B!$DC23-1,"")</f>
        <v/>
      </c>
      <c r="BI23" s="169" t="str">
        <f>IFERROR(Inv_SY_B!BI23/Inv_SY_B!$DC23-1,"")</f>
        <v/>
      </c>
      <c r="BJ23" s="169" t="str">
        <f>IFERROR(Inv_SY_B!BJ23/Inv_SY_B!$DC23-1,"")</f>
        <v/>
      </c>
      <c r="BK23" s="169" t="str">
        <f>IFERROR(Inv_SY_B!BK23/Inv_SY_B!$DC23-1,"")</f>
        <v/>
      </c>
      <c r="BL23" s="169" t="str">
        <f>IFERROR(Inv_SY_B!BL23/Inv_SY_B!$DC23-1,"")</f>
        <v/>
      </c>
      <c r="BM23" s="169" t="str">
        <f>IFERROR(Inv_SY_B!BM23/Inv_SY_B!$DC23-1,"")</f>
        <v/>
      </c>
      <c r="BN23" s="169" t="str">
        <f>IFERROR(Inv_SY_B!BN23/Inv_SY_B!$DC23-1,"")</f>
        <v/>
      </c>
      <c r="BO23" s="169" t="str">
        <f>IFERROR(Inv_SY_B!BO23/Inv_SY_B!$DC23-1,"")</f>
        <v/>
      </c>
      <c r="BP23" s="169" t="str">
        <f>IFERROR(Inv_SY_B!BP23/Inv_SY_B!$DC23-1,"")</f>
        <v/>
      </c>
      <c r="BQ23" s="169" t="str">
        <f>IFERROR(Inv_SY_B!BQ23/Inv_SY_B!$DC23-1,"")</f>
        <v/>
      </c>
      <c r="BR23" s="169" t="str">
        <f>IFERROR(Inv_SY_B!BR23/Inv_SY_B!$DC23-1,"")</f>
        <v/>
      </c>
      <c r="BS23" s="169" t="str">
        <f>IFERROR(Inv_SY_B!BS23/Inv_SY_B!$DC23-1,"")</f>
        <v/>
      </c>
      <c r="BT23" s="169" t="str">
        <f>IFERROR(Inv_SY_B!BT23/Inv_SY_B!$DC23-1,"")</f>
        <v/>
      </c>
      <c r="BU23" s="169" t="str">
        <f>IFERROR(Inv_SY_B!BU23/Inv_SY_B!$DC23-1,"")</f>
        <v/>
      </c>
      <c r="BV23" s="169" t="str">
        <f>IFERROR(Inv_SY_B!BV23/Inv_SY_B!$DC23-1,"")</f>
        <v/>
      </c>
      <c r="BW23" s="169" t="str">
        <f>IFERROR(Inv_SY_B!BW23/Inv_SY_B!$DC23-1,"")</f>
        <v/>
      </c>
      <c r="BX23" s="169" t="str">
        <f>IFERROR(Inv_SY_B!BX23/Inv_SY_B!$DC23-1,"")</f>
        <v/>
      </c>
      <c r="BY23" s="169" t="str">
        <f>IFERROR(Inv_SY_B!BY23/Inv_SY_B!$DC23-1,"")</f>
        <v/>
      </c>
      <c r="BZ23" s="169" t="str">
        <f>IFERROR(Inv_SY_B!BZ23/Inv_SY_B!$DC23-1,"")</f>
        <v/>
      </c>
      <c r="CA23" s="169" t="str">
        <f>IFERROR(Inv_SY_B!CA23/Inv_SY_B!$DC23-1,"")</f>
        <v/>
      </c>
      <c r="CB23" s="169" t="str">
        <f>IFERROR(Inv_SY_B!CB23/Inv_SY_B!$DC23-1,"")</f>
        <v/>
      </c>
      <c r="CC23" s="169" t="str">
        <f>IFERROR(Inv_SY_B!CC23/Inv_SY_B!$DC23-1,"")</f>
        <v/>
      </c>
      <c r="CD23" s="169" t="str">
        <f>IFERROR(Inv_SY_B!CD23/Inv_SY_B!$DC23-1,"")</f>
        <v/>
      </c>
      <c r="CE23" s="169" t="str">
        <f>IFERROR(Inv_SY_B!CE23/Inv_SY_B!$DC23-1,"")</f>
        <v/>
      </c>
      <c r="CF23" s="169" t="str">
        <f>IFERROR(Inv_SY_B!CF23/Inv_SY_B!$DC23-1,"")</f>
        <v/>
      </c>
      <c r="CG23" s="169" t="str">
        <f>IFERROR(Inv_SY_B!CG23/Inv_SY_B!$DC23-1,"")</f>
        <v/>
      </c>
      <c r="CH23" s="169" t="str">
        <f>IFERROR(Inv_SY_B!CH23/Inv_SY_B!$DC23-1,"")</f>
        <v/>
      </c>
      <c r="CI23" s="169" t="str">
        <f>IFERROR(Inv_SY_B!CI23/Inv_SY_B!$DC23-1,"")</f>
        <v/>
      </c>
      <c r="CJ23" s="169" t="str">
        <f>IFERROR(Inv_SY_B!CJ23/Inv_SY_B!$DC23-1,"")</f>
        <v/>
      </c>
      <c r="CK23" s="169" t="str">
        <f>IFERROR(Inv_SY_B!CK23/Inv_SY_B!$DC23-1,"")</f>
        <v/>
      </c>
      <c r="CL23" s="169" t="str">
        <f>IFERROR(Inv_SY_B!CL23/Inv_SY_B!$DC23-1,"")</f>
        <v/>
      </c>
      <c r="CM23" s="169" t="str">
        <f>IFERROR(Inv_SY_B!CM23/Inv_SY_B!$DB23-1,"")</f>
        <v/>
      </c>
      <c r="CN23" s="169" t="str">
        <f>IFERROR(Inv_SY_B!CN23/Inv_SY_B!$DB23-1,"")</f>
        <v/>
      </c>
      <c r="CO23" s="169" t="str">
        <f>IFERROR(Inv_SY_B!CO23/Inv_SY_B!$DB23-1,"")</f>
        <v/>
      </c>
      <c r="CP23" s="169" t="str">
        <f>IFERROR(Inv_SY_B!CP23/Inv_SY_B!$DB23-1,"")</f>
        <v/>
      </c>
      <c r="CQ23" s="169" t="str">
        <f>IFERROR(Inv_SY_B!CQ23/Inv_SY_B!$DB23-1,"")</f>
        <v/>
      </c>
      <c r="CR23" s="169" t="str">
        <f>IFERROR(Inv_SY_B!CR23/Inv_SY_B!$DB23-1,"")</f>
        <v/>
      </c>
      <c r="CS23" s="169" t="str">
        <f>IFERROR(Inv_SY_B!CS23/Inv_SY_B!$DB23-1,"")</f>
        <v/>
      </c>
      <c r="CT23" s="169" t="str">
        <f>IFERROR(Inv_SY_B!CT23/Inv_SY_B!$DB23-1,"")</f>
        <v/>
      </c>
      <c r="CU23" s="169" t="str">
        <f>IFERROR(Inv_SY_B!CU23/Inv_SY_B!$DB23-1,"")</f>
        <v/>
      </c>
      <c r="CV23" s="169" t="str">
        <f>IFERROR(Inv_SY_B!CV23/Inv_SY_B!$DB23-1,"")</f>
        <v/>
      </c>
      <c r="CW23" s="169" t="str">
        <f>IFERROR(Inv_SY_B!CW23/Inv_SY_B!$DB23-1,"")</f>
        <v/>
      </c>
      <c r="CX23" s="169" t="str">
        <f>IFERROR(Inv_SY_B!CX23/Inv_SY_B!$DB23-1,"")</f>
        <v/>
      </c>
      <c r="CY23" s="169" t="str">
        <f>IFERROR(Inv_SY_B!CY23/Inv_SY_B!$DB23-1,"")</f>
        <v/>
      </c>
      <c r="CZ23" s="169" t="str">
        <f>IFERROR(Inv_SY_B!CZ23/Inv_SY_B!$DB23-1,"")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IFERROR(Inv_SY_B!AI24/Inv_SY_B!$DC24-1,"")</f>
        <v/>
      </c>
      <c r="AJ24" s="169" t="str">
        <f>IFERROR(Inv_SY_B!AJ24/Inv_SY_B!$DC24-1,"")</f>
        <v/>
      </c>
      <c r="AK24" s="169" t="str">
        <f>IFERROR(Inv_SY_B!AK24/Inv_SY_B!$DC24-1,"")</f>
        <v/>
      </c>
      <c r="AL24" s="169" t="str">
        <f>IFERROR(Inv_SY_B!AL24/Inv_SY_B!$DC24-1,"")</f>
        <v/>
      </c>
      <c r="AM24" s="169" t="str">
        <f>IFERROR(Inv_SY_B!AM24/Inv_SY_B!$DC24-1,"")</f>
        <v/>
      </c>
      <c r="AN24" s="169" t="str">
        <f>IFERROR(Inv_SY_B!AN24/Inv_SY_B!$DC24-1,"")</f>
        <v/>
      </c>
      <c r="AO24" s="169" t="str">
        <f>IFERROR(Inv_SY_B!AO24/Inv_SY_B!$DC24-1,"")</f>
        <v/>
      </c>
      <c r="AP24" s="169" t="str">
        <f>IFERROR(Inv_SY_B!AP24/Inv_SY_B!$DC24-1,"")</f>
        <v/>
      </c>
      <c r="AQ24" s="169" t="str">
        <f>IFERROR(Inv_SY_B!AQ24/Inv_SY_B!$DC24-1,"")</f>
        <v/>
      </c>
      <c r="AR24" s="169" t="str">
        <f>IFERROR(Inv_SY_B!AR24/Inv_SY_B!$DC24-1,"")</f>
        <v/>
      </c>
      <c r="AS24" s="169" t="str">
        <f>IFERROR(Inv_SY_B!AS24/Inv_SY_B!$DC24-1,"")</f>
        <v/>
      </c>
      <c r="AT24" s="169" t="str">
        <f>IFERROR(Inv_SY_B!AT24/Inv_SY_B!$DC24-1,"")</f>
        <v/>
      </c>
      <c r="AU24" s="169" t="str">
        <f>IFERROR(Inv_SY_B!AU24/Inv_SY_B!$DC24-1,"")</f>
        <v/>
      </c>
      <c r="AV24" s="169" t="str">
        <f>IFERROR(Inv_SY_B!AV24/Inv_SY_B!$DC24-1,"")</f>
        <v/>
      </c>
      <c r="AW24" s="169" t="str">
        <f>IFERROR(Inv_SY_B!AW24/Inv_SY_B!$DC24-1,"")</f>
        <v/>
      </c>
      <c r="AX24" s="169" t="str">
        <f>IFERROR(Inv_SY_B!AX24/Inv_SY_B!$DC24-1,"")</f>
        <v/>
      </c>
      <c r="AY24" s="169" t="str">
        <f>IFERROR(Inv_SY_B!AY24/Inv_SY_B!$DC24-1,"")</f>
        <v/>
      </c>
      <c r="AZ24" s="169" t="str">
        <f>IFERROR(Inv_SY_B!AZ24/Inv_SY_B!$DC24-1,"")</f>
        <v/>
      </c>
      <c r="BA24" s="169" t="str">
        <f>IFERROR(Inv_SY_B!BA24/Inv_SY_B!$DC24-1,"")</f>
        <v/>
      </c>
      <c r="BB24" s="169" t="str">
        <f>IFERROR(Inv_SY_B!BB24/Inv_SY_B!$DC24-1,"")</f>
        <v/>
      </c>
      <c r="BC24" s="169" t="str">
        <f>IFERROR(Inv_SY_B!BC24/Inv_SY_B!$DC24-1,"")</f>
        <v/>
      </c>
      <c r="BD24" s="169" t="str">
        <f>IFERROR(Inv_SY_B!BD24/Inv_SY_B!$DC24-1,"")</f>
        <v/>
      </c>
      <c r="BE24" s="169" t="str">
        <f>IFERROR(Inv_SY_B!BE24/Inv_SY_B!$DC24-1,"")</f>
        <v/>
      </c>
      <c r="BF24" s="169" t="str">
        <f>IFERROR(Inv_SY_B!BF24/Inv_SY_B!$DC24-1,"")</f>
        <v/>
      </c>
      <c r="BG24" s="169" t="str">
        <f>IFERROR(Inv_SY_B!BG24/Inv_SY_B!$DC24-1,"")</f>
        <v/>
      </c>
      <c r="BH24" s="169" t="str">
        <f>IFERROR(Inv_SY_B!BH24/Inv_SY_B!$DC24-1,"")</f>
        <v/>
      </c>
      <c r="BI24" s="169" t="str">
        <f>IFERROR(Inv_SY_B!BI24/Inv_SY_B!$DC24-1,"")</f>
        <v/>
      </c>
      <c r="BJ24" s="169" t="str">
        <f>IFERROR(Inv_SY_B!BJ24/Inv_SY_B!$DC24-1,"")</f>
        <v/>
      </c>
      <c r="BK24" s="169" t="str">
        <f>IFERROR(Inv_SY_B!BK24/Inv_SY_B!$DC24-1,"")</f>
        <v/>
      </c>
      <c r="BL24" s="169" t="str">
        <f>IFERROR(Inv_SY_B!BL24/Inv_SY_B!$DC24-1,"")</f>
        <v/>
      </c>
      <c r="BM24" s="169" t="str">
        <f>IFERROR(Inv_SY_B!BM24/Inv_SY_B!$DC24-1,"")</f>
        <v/>
      </c>
      <c r="BN24" s="169" t="str">
        <f>IFERROR(Inv_SY_B!BN24/Inv_SY_B!$DC24-1,"")</f>
        <v/>
      </c>
      <c r="BO24" s="169" t="str">
        <f>IFERROR(Inv_SY_B!BO24/Inv_SY_B!$DC24-1,"")</f>
        <v/>
      </c>
      <c r="BP24" s="169" t="str">
        <f>IFERROR(Inv_SY_B!BP24/Inv_SY_B!$DC24-1,"")</f>
        <v/>
      </c>
      <c r="BQ24" s="169" t="str">
        <f>IFERROR(Inv_SY_B!BQ24/Inv_SY_B!$DC24-1,"")</f>
        <v/>
      </c>
      <c r="BR24" s="169" t="str">
        <f>IFERROR(Inv_SY_B!BR24/Inv_SY_B!$DC24-1,"")</f>
        <v/>
      </c>
      <c r="BS24" s="169" t="str">
        <f>IFERROR(Inv_SY_B!BS24/Inv_SY_B!$DC24-1,"")</f>
        <v/>
      </c>
      <c r="BT24" s="169" t="str">
        <f>IFERROR(Inv_SY_B!BT24/Inv_SY_B!$DC24-1,"")</f>
        <v/>
      </c>
      <c r="BU24" s="169" t="str">
        <f>IFERROR(Inv_SY_B!BU24/Inv_SY_B!$DC24-1,"")</f>
        <v/>
      </c>
      <c r="BV24" s="169" t="str">
        <f>IFERROR(Inv_SY_B!BV24/Inv_SY_B!$DC24-1,"")</f>
        <v/>
      </c>
      <c r="BW24" s="169" t="str">
        <f>IFERROR(Inv_SY_B!BW24/Inv_SY_B!$DC24-1,"")</f>
        <v/>
      </c>
      <c r="BX24" s="169" t="str">
        <f>IFERROR(Inv_SY_B!BX24/Inv_SY_B!$DC24-1,"")</f>
        <v/>
      </c>
      <c r="BY24" s="169" t="str">
        <f>IFERROR(Inv_SY_B!BY24/Inv_SY_B!$DC24-1,"")</f>
        <v/>
      </c>
      <c r="BZ24" s="169" t="str">
        <f>IFERROR(Inv_SY_B!BZ24/Inv_SY_B!$DC24-1,"")</f>
        <v/>
      </c>
      <c r="CA24" s="169" t="str">
        <f>IFERROR(Inv_SY_B!CA24/Inv_SY_B!$DC24-1,"")</f>
        <v/>
      </c>
      <c r="CB24" s="169" t="str">
        <f>IFERROR(Inv_SY_B!CB24/Inv_SY_B!$DC24-1,"")</f>
        <v/>
      </c>
      <c r="CC24" s="169" t="str">
        <f>IFERROR(Inv_SY_B!CC24/Inv_SY_B!$DC24-1,"")</f>
        <v/>
      </c>
      <c r="CD24" s="169" t="str">
        <f>IFERROR(Inv_SY_B!CD24/Inv_SY_B!$DC24-1,"")</f>
        <v/>
      </c>
      <c r="CE24" s="169" t="str">
        <f>IFERROR(Inv_SY_B!CE24/Inv_SY_B!$DC24-1,"")</f>
        <v/>
      </c>
      <c r="CF24" s="169" t="str">
        <f>IFERROR(Inv_SY_B!CF24/Inv_SY_B!$DC24-1,"")</f>
        <v/>
      </c>
      <c r="CG24" s="169" t="str">
        <f>IFERROR(Inv_SY_B!CG24/Inv_SY_B!$DC24-1,"")</f>
        <v/>
      </c>
      <c r="CH24" s="169" t="str">
        <f>IFERROR(Inv_SY_B!CH24/Inv_SY_B!$DC24-1,"")</f>
        <v/>
      </c>
      <c r="CI24" s="169" t="str">
        <f>IFERROR(Inv_SY_B!CI24/Inv_SY_B!$DC24-1,"")</f>
        <v/>
      </c>
      <c r="CJ24" s="169" t="str">
        <f>IFERROR(Inv_SY_B!CJ24/Inv_SY_B!$DC24-1,"")</f>
        <v/>
      </c>
      <c r="CK24" s="169" t="str">
        <f>IFERROR(Inv_SY_B!CK24/Inv_SY_B!$DC24-1,"")</f>
        <v/>
      </c>
      <c r="CL24" s="169" t="str">
        <f>IFERROR(Inv_SY_B!CL24/Inv_SY_B!$DC24-1,"")</f>
        <v/>
      </c>
      <c r="CM24" s="169" t="str">
        <f>IFERROR(Inv_SY_B!CM24/Inv_SY_B!$DB24-1,"")</f>
        <v/>
      </c>
      <c r="CN24" s="169" t="str">
        <f>IFERROR(Inv_SY_B!CN24/Inv_SY_B!$DB24-1,"")</f>
        <v/>
      </c>
      <c r="CO24" s="169" t="str">
        <f>IFERROR(Inv_SY_B!CO24/Inv_SY_B!$DB24-1,"")</f>
        <v/>
      </c>
      <c r="CP24" s="169" t="str">
        <f>IFERROR(Inv_SY_B!CP24/Inv_SY_B!$DB24-1,"")</f>
        <v/>
      </c>
      <c r="CQ24" s="169" t="str">
        <f>IFERROR(Inv_SY_B!CQ24/Inv_SY_B!$DB24-1,"")</f>
        <v/>
      </c>
      <c r="CR24" s="169" t="str">
        <f>IFERROR(Inv_SY_B!CR24/Inv_SY_B!$DB24-1,"")</f>
        <v/>
      </c>
      <c r="CS24" s="169" t="str">
        <f>IFERROR(Inv_SY_B!CS24/Inv_SY_B!$DB24-1,"")</f>
        <v/>
      </c>
      <c r="CT24" s="169" t="str">
        <f>IFERROR(Inv_SY_B!CT24/Inv_SY_B!$DB24-1,"")</f>
        <v/>
      </c>
      <c r="CU24" s="169" t="str">
        <f>IFERROR(Inv_SY_B!CU24/Inv_SY_B!$DB24-1,"")</f>
        <v/>
      </c>
      <c r="CV24" s="169" t="str">
        <f>IFERROR(Inv_SY_B!CV24/Inv_SY_B!$DB24-1,"")</f>
        <v/>
      </c>
      <c r="CW24" s="169" t="str">
        <f>IFERROR(Inv_SY_B!CW24/Inv_SY_B!$DB24-1,"")</f>
        <v/>
      </c>
      <c r="CX24" s="169" t="str">
        <f>IFERROR(Inv_SY_B!CX24/Inv_SY_B!$DB24-1,"")</f>
        <v/>
      </c>
      <c r="CY24" s="169" t="str">
        <f>IFERROR(Inv_SY_B!CY24/Inv_SY_B!$DB24-1,"")</f>
        <v/>
      </c>
      <c r="CZ24" s="169" t="str">
        <f>IFERROR(Inv_SY_B!CZ24/Inv_SY_B!$DB24-1,"")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IFERROR(Inv_SY_B!AI25/Inv_SY_B!$DC25-1,"")</f>
        <v/>
      </c>
      <c r="AJ25" s="169" t="str">
        <f>IFERROR(Inv_SY_B!AJ25/Inv_SY_B!$DC25-1,"")</f>
        <v/>
      </c>
      <c r="AK25" s="169" t="str">
        <f>IFERROR(Inv_SY_B!AK25/Inv_SY_B!$DC25-1,"")</f>
        <v/>
      </c>
      <c r="AL25" s="169" t="str">
        <f>IFERROR(Inv_SY_B!AL25/Inv_SY_B!$DC25-1,"")</f>
        <v/>
      </c>
      <c r="AM25" s="169" t="str">
        <f>IFERROR(Inv_SY_B!AM25/Inv_SY_B!$DC25-1,"")</f>
        <v/>
      </c>
      <c r="AN25" s="169" t="str">
        <f>IFERROR(Inv_SY_B!AN25/Inv_SY_B!$DC25-1,"")</f>
        <v/>
      </c>
      <c r="AO25" s="169" t="str">
        <f>IFERROR(Inv_SY_B!AO25/Inv_SY_B!$DC25-1,"")</f>
        <v/>
      </c>
      <c r="AP25" s="169" t="str">
        <f>IFERROR(Inv_SY_B!AP25/Inv_SY_B!$DC25-1,"")</f>
        <v/>
      </c>
      <c r="AQ25" s="169" t="str">
        <f>IFERROR(Inv_SY_B!AQ25/Inv_SY_B!$DC25-1,"")</f>
        <v/>
      </c>
      <c r="AR25" s="169" t="str">
        <f>IFERROR(Inv_SY_B!AR25/Inv_SY_B!$DC25-1,"")</f>
        <v/>
      </c>
      <c r="AS25" s="169" t="str">
        <f>IFERROR(Inv_SY_B!AS25/Inv_SY_B!$DC25-1,"")</f>
        <v/>
      </c>
      <c r="AT25" s="169" t="str">
        <f>IFERROR(Inv_SY_B!AT25/Inv_SY_B!$DC25-1,"")</f>
        <v/>
      </c>
      <c r="AU25" s="169" t="str">
        <f>IFERROR(Inv_SY_B!AU25/Inv_SY_B!$DC25-1,"")</f>
        <v/>
      </c>
      <c r="AV25" s="169" t="str">
        <f>IFERROR(Inv_SY_B!AV25/Inv_SY_B!$DC25-1,"")</f>
        <v/>
      </c>
      <c r="AW25" s="169" t="str">
        <f>IFERROR(Inv_SY_B!AW25/Inv_SY_B!$DC25-1,"")</f>
        <v/>
      </c>
      <c r="AX25" s="169" t="str">
        <f>IFERROR(Inv_SY_B!AX25/Inv_SY_B!$DC25-1,"")</f>
        <v/>
      </c>
      <c r="AY25" s="169" t="str">
        <f>IFERROR(Inv_SY_B!AY25/Inv_SY_B!$DC25-1,"")</f>
        <v/>
      </c>
      <c r="AZ25" s="169" t="str">
        <f>IFERROR(Inv_SY_B!AZ25/Inv_SY_B!$DC25-1,"")</f>
        <v/>
      </c>
      <c r="BA25" s="169" t="str">
        <f>IFERROR(Inv_SY_B!BA25/Inv_SY_B!$DC25-1,"")</f>
        <v/>
      </c>
      <c r="BB25" s="169" t="str">
        <f>IFERROR(Inv_SY_B!BB25/Inv_SY_B!$DC25-1,"")</f>
        <v/>
      </c>
      <c r="BC25" s="169" t="str">
        <f>IFERROR(Inv_SY_B!BC25/Inv_SY_B!$DC25-1,"")</f>
        <v/>
      </c>
      <c r="BD25" s="169" t="str">
        <f>IFERROR(Inv_SY_B!BD25/Inv_SY_B!$DC25-1,"")</f>
        <v/>
      </c>
      <c r="BE25" s="169" t="str">
        <f>IFERROR(Inv_SY_B!BE25/Inv_SY_B!$DC25-1,"")</f>
        <v/>
      </c>
      <c r="BF25" s="169" t="str">
        <f>IFERROR(Inv_SY_B!BF25/Inv_SY_B!$DC25-1,"")</f>
        <v/>
      </c>
      <c r="BG25" s="169" t="str">
        <f>IFERROR(Inv_SY_B!BG25/Inv_SY_B!$DC25-1,"")</f>
        <v/>
      </c>
      <c r="BH25" s="169" t="str">
        <f>IFERROR(Inv_SY_B!BH25/Inv_SY_B!$DC25-1,"")</f>
        <v/>
      </c>
      <c r="BI25" s="169" t="str">
        <f>IFERROR(Inv_SY_B!BI25/Inv_SY_B!$DC25-1,"")</f>
        <v/>
      </c>
      <c r="BJ25" s="169" t="str">
        <f>IFERROR(Inv_SY_B!BJ25/Inv_SY_B!$DC25-1,"")</f>
        <v/>
      </c>
      <c r="BK25" s="169" t="str">
        <f>IFERROR(Inv_SY_B!BK25/Inv_SY_B!$DC25-1,"")</f>
        <v/>
      </c>
      <c r="BL25" s="169" t="str">
        <f>IFERROR(Inv_SY_B!BL25/Inv_SY_B!$DC25-1,"")</f>
        <v/>
      </c>
      <c r="BM25" s="169" t="str">
        <f>IFERROR(Inv_SY_B!BM25/Inv_SY_B!$DC25-1,"")</f>
        <v/>
      </c>
      <c r="BN25" s="169" t="str">
        <f>IFERROR(Inv_SY_B!BN25/Inv_SY_B!$DC25-1,"")</f>
        <v/>
      </c>
      <c r="BO25" s="169" t="str">
        <f>IFERROR(Inv_SY_B!BO25/Inv_SY_B!$DC25-1,"")</f>
        <v/>
      </c>
      <c r="BP25" s="169" t="str">
        <f>IFERROR(Inv_SY_B!BP25/Inv_SY_B!$DC25-1,"")</f>
        <v/>
      </c>
      <c r="BQ25" s="169" t="str">
        <f>IFERROR(Inv_SY_B!BQ25/Inv_SY_B!$DC25-1,"")</f>
        <v/>
      </c>
      <c r="BR25" s="169" t="str">
        <f>IFERROR(Inv_SY_B!BR25/Inv_SY_B!$DC25-1,"")</f>
        <v/>
      </c>
      <c r="BS25" s="169" t="str">
        <f>IFERROR(Inv_SY_B!BS25/Inv_SY_B!$DC25-1,"")</f>
        <v/>
      </c>
      <c r="BT25" s="169" t="str">
        <f>IFERROR(Inv_SY_B!BT25/Inv_SY_B!$DC25-1,"")</f>
        <v/>
      </c>
      <c r="BU25" s="169" t="str">
        <f>IFERROR(Inv_SY_B!BU25/Inv_SY_B!$DC25-1,"")</f>
        <v/>
      </c>
      <c r="BV25" s="169" t="str">
        <f>IFERROR(Inv_SY_B!BV25/Inv_SY_B!$DC25-1,"")</f>
        <v/>
      </c>
      <c r="BW25" s="169" t="str">
        <f>IFERROR(Inv_SY_B!BW25/Inv_SY_B!$DC25-1,"")</f>
        <v/>
      </c>
      <c r="BX25" s="169" t="str">
        <f>IFERROR(Inv_SY_B!BX25/Inv_SY_B!$DC25-1,"")</f>
        <v/>
      </c>
      <c r="BY25" s="169" t="str">
        <f>IFERROR(Inv_SY_B!BY25/Inv_SY_B!$DC25-1,"")</f>
        <v/>
      </c>
      <c r="BZ25" s="169" t="str">
        <f>IFERROR(Inv_SY_B!BZ25/Inv_SY_B!$DC25-1,"")</f>
        <v/>
      </c>
      <c r="CA25" s="169" t="str">
        <f>IFERROR(Inv_SY_B!CA25/Inv_SY_B!$DC25-1,"")</f>
        <v/>
      </c>
      <c r="CB25" s="169" t="str">
        <f>IFERROR(Inv_SY_B!CB25/Inv_SY_B!$DC25-1,"")</f>
        <v/>
      </c>
      <c r="CC25" s="169" t="str">
        <f>IFERROR(Inv_SY_B!CC25/Inv_SY_B!$DC25-1,"")</f>
        <v/>
      </c>
      <c r="CD25" s="169" t="str">
        <f>IFERROR(Inv_SY_B!CD25/Inv_SY_B!$DC25-1,"")</f>
        <v/>
      </c>
      <c r="CE25" s="169" t="str">
        <f>IFERROR(Inv_SY_B!CE25/Inv_SY_B!$DC25-1,"")</f>
        <v/>
      </c>
      <c r="CF25" s="169" t="str">
        <f>IFERROR(Inv_SY_B!CF25/Inv_SY_B!$DC25-1,"")</f>
        <v/>
      </c>
      <c r="CG25" s="169" t="str">
        <f>IFERROR(Inv_SY_B!CG25/Inv_SY_B!$DC25-1,"")</f>
        <v/>
      </c>
      <c r="CH25" s="169" t="str">
        <f>IFERROR(Inv_SY_B!CH25/Inv_SY_B!$DC25-1,"")</f>
        <v/>
      </c>
      <c r="CI25" s="169" t="str">
        <f>IFERROR(Inv_SY_B!CI25/Inv_SY_B!$DC25-1,"")</f>
        <v/>
      </c>
      <c r="CJ25" s="169" t="str">
        <f>IFERROR(Inv_SY_B!CJ25/Inv_SY_B!$DC25-1,"")</f>
        <v/>
      </c>
      <c r="CK25" s="169" t="str">
        <f>IFERROR(Inv_SY_B!CK25/Inv_SY_B!$DC25-1,"")</f>
        <v/>
      </c>
      <c r="CL25" s="169" t="str">
        <f>IFERROR(Inv_SY_B!CL25/Inv_SY_B!$DC25-1,"")</f>
        <v/>
      </c>
      <c r="CM25" s="169" t="str">
        <f>IFERROR(Inv_SY_B!CM25/Inv_SY_B!$DB25-1,"")</f>
        <v/>
      </c>
      <c r="CN25" s="169" t="str">
        <f>IFERROR(Inv_SY_B!CN25/Inv_SY_B!$DB25-1,"")</f>
        <v/>
      </c>
      <c r="CO25" s="169" t="str">
        <f>IFERROR(Inv_SY_B!CO25/Inv_SY_B!$DB25-1,"")</f>
        <v/>
      </c>
      <c r="CP25" s="169" t="str">
        <f>IFERROR(Inv_SY_B!CP25/Inv_SY_B!$DB25-1,"")</f>
        <v/>
      </c>
      <c r="CQ25" s="169" t="str">
        <f>IFERROR(Inv_SY_B!CQ25/Inv_SY_B!$DB25-1,"")</f>
        <v/>
      </c>
      <c r="CR25" s="169" t="str">
        <f>IFERROR(Inv_SY_B!CR25/Inv_SY_B!$DB25-1,"")</f>
        <v/>
      </c>
      <c r="CS25" s="169" t="str">
        <f>IFERROR(Inv_SY_B!CS25/Inv_SY_B!$DB25-1,"")</f>
        <v/>
      </c>
      <c r="CT25" s="169" t="str">
        <f>IFERROR(Inv_SY_B!CT25/Inv_SY_B!$DB25-1,"")</f>
        <v/>
      </c>
      <c r="CU25" s="169" t="str">
        <f>IFERROR(Inv_SY_B!CU25/Inv_SY_B!$DB25-1,"")</f>
        <v/>
      </c>
      <c r="CV25" s="169" t="str">
        <f>IFERROR(Inv_SY_B!CV25/Inv_SY_B!$DB25-1,"")</f>
        <v/>
      </c>
      <c r="CW25" s="169" t="str">
        <f>IFERROR(Inv_SY_B!CW25/Inv_SY_B!$DB25-1,"")</f>
        <v/>
      </c>
      <c r="CX25" s="169" t="str">
        <f>IFERROR(Inv_SY_B!CX25/Inv_SY_B!$DB25-1,"")</f>
        <v/>
      </c>
      <c r="CY25" s="169" t="str">
        <f>IFERROR(Inv_SY_B!CY25/Inv_SY_B!$DB25-1,"")</f>
        <v/>
      </c>
      <c r="CZ25" s="169" t="str">
        <f>IFERROR(Inv_SY_B!CZ25/Inv_SY_B!$DB25-1,"")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IFERROR(Inv_SY_B!AI26/Inv_SY_B!$DC26-1,"")</f>
        <v/>
      </c>
      <c r="AJ26" s="169" t="str">
        <f>IFERROR(Inv_SY_B!AJ26/Inv_SY_B!$DC26-1,"")</f>
        <v/>
      </c>
      <c r="AK26" s="169" t="str">
        <f>IFERROR(Inv_SY_B!AK26/Inv_SY_B!$DC26-1,"")</f>
        <v/>
      </c>
      <c r="AL26" s="169" t="str">
        <f>IFERROR(Inv_SY_B!AL26/Inv_SY_B!$DC26-1,"")</f>
        <v/>
      </c>
      <c r="AM26" s="169" t="str">
        <f>IFERROR(Inv_SY_B!AM26/Inv_SY_B!$DC26-1,"")</f>
        <v/>
      </c>
      <c r="AN26" s="169" t="str">
        <f>IFERROR(Inv_SY_B!AN26/Inv_SY_B!$DC26-1,"")</f>
        <v/>
      </c>
      <c r="AO26" s="169" t="str">
        <f>IFERROR(Inv_SY_B!AO26/Inv_SY_B!$DC26-1,"")</f>
        <v/>
      </c>
      <c r="AP26" s="169" t="str">
        <f>IFERROR(Inv_SY_B!AP26/Inv_SY_B!$DC26-1,"")</f>
        <v/>
      </c>
      <c r="AQ26" s="169" t="str">
        <f>IFERROR(Inv_SY_B!AQ26/Inv_SY_B!$DC26-1,"")</f>
        <v/>
      </c>
      <c r="AR26" s="169" t="str">
        <f>IFERROR(Inv_SY_B!AR26/Inv_SY_B!$DC26-1,"")</f>
        <v/>
      </c>
      <c r="AS26" s="169" t="str">
        <f>IFERROR(Inv_SY_B!AS26/Inv_SY_B!$DC26-1,"")</f>
        <v/>
      </c>
      <c r="AT26" s="169" t="str">
        <f>IFERROR(Inv_SY_B!AT26/Inv_SY_B!$DC26-1,"")</f>
        <v/>
      </c>
      <c r="AU26" s="169" t="str">
        <f>IFERROR(Inv_SY_B!AU26/Inv_SY_B!$DC26-1,"")</f>
        <v/>
      </c>
      <c r="AV26" s="169" t="str">
        <f>IFERROR(Inv_SY_B!AV26/Inv_SY_B!$DC26-1,"")</f>
        <v/>
      </c>
      <c r="AW26" s="169" t="str">
        <f>IFERROR(Inv_SY_B!AW26/Inv_SY_B!$DC26-1,"")</f>
        <v/>
      </c>
      <c r="AX26" s="169" t="str">
        <f>IFERROR(Inv_SY_B!AX26/Inv_SY_B!$DC26-1,"")</f>
        <v/>
      </c>
      <c r="AY26" s="169" t="str">
        <f>IFERROR(Inv_SY_B!AY26/Inv_SY_B!$DC26-1,"")</f>
        <v/>
      </c>
      <c r="AZ26" s="169" t="str">
        <f>IFERROR(Inv_SY_B!AZ26/Inv_SY_B!$DC26-1,"")</f>
        <v/>
      </c>
      <c r="BA26" s="169" t="str">
        <f>IFERROR(Inv_SY_B!BA26/Inv_SY_B!$DC26-1,"")</f>
        <v/>
      </c>
      <c r="BB26" s="169" t="str">
        <f>IFERROR(Inv_SY_B!BB26/Inv_SY_B!$DC26-1,"")</f>
        <v/>
      </c>
      <c r="BC26" s="169" t="str">
        <f>IFERROR(Inv_SY_B!BC26/Inv_SY_B!$DC26-1,"")</f>
        <v/>
      </c>
      <c r="BD26" s="169" t="str">
        <f>IFERROR(Inv_SY_B!BD26/Inv_SY_B!$DC26-1,"")</f>
        <v/>
      </c>
      <c r="BE26" s="169" t="str">
        <f>IFERROR(Inv_SY_B!BE26/Inv_SY_B!$DC26-1,"")</f>
        <v/>
      </c>
      <c r="BF26" s="169" t="str">
        <f>IFERROR(Inv_SY_B!BF26/Inv_SY_B!$DC26-1,"")</f>
        <v/>
      </c>
      <c r="BG26" s="169" t="str">
        <f>IFERROR(Inv_SY_B!BG26/Inv_SY_B!$DC26-1,"")</f>
        <v/>
      </c>
      <c r="BH26" s="169" t="str">
        <f>IFERROR(Inv_SY_B!BH26/Inv_SY_B!$DC26-1,"")</f>
        <v/>
      </c>
      <c r="BI26" s="169" t="str">
        <f>IFERROR(Inv_SY_B!BI26/Inv_SY_B!$DC26-1,"")</f>
        <v/>
      </c>
      <c r="BJ26" s="169" t="str">
        <f>IFERROR(Inv_SY_B!BJ26/Inv_SY_B!$DC26-1,"")</f>
        <v/>
      </c>
      <c r="BK26" s="169" t="str">
        <f>IFERROR(Inv_SY_B!BK26/Inv_SY_B!$DC26-1,"")</f>
        <v/>
      </c>
      <c r="BL26" s="169" t="str">
        <f>IFERROR(Inv_SY_B!BL26/Inv_SY_B!$DC26-1,"")</f>
        <v/>
      </c>
      <c r="BM26" s="169" t="str">
        <f>IFERROR(Inv_SY_B!BM26/Inv_SY_B!$DC26-1,"")</f>
        <v/>
      </c>
      <c r="BN26" s="169" t="str">
        <f>IFERROR(Inv_SY_B!BN26/Inv_SY_B!$DC26-1,"")</f>
        <v/>
      </c>
      <c r="BO26" s="169" t="str">
        <f>IFERROR(Inv_SY_B!BO26/Inv_SY_B!$DC26-1,"")</f>
        <v/>
      </c>
      <c r="BP26" s="169" t="str">
        <f>IFERROR(Inv_SY_B!BP26/Inv_SY_B!$DC26-1,"")</f>
        <v/>
      </c>
      <c r="BQ26" s="169" t="str">
        <f>IFERROR(Inv_SY_B!BQ26/Inv_SY_B!$DC26-1,"")</f>
        <v/>
      </c>
      <c r="BR26" s="169" t="str">
        <f>IFERROR(Inv_SY_B!BR26/Inv_SY_B!$DC26-1,"")</f>
        <v/>
      </c>
      <c r="BS26" s="169" t="str">
        <f>IFERROR(Inv_SY_B!BS26/Inv_SY_B!$DC26-1,"")</f>
        <v/>
      </c>
      <c r="BT26" s="169" t="str">
        <f>IFERROR(Inv_SY_B!BT26/Inv_SY_B!$DC26-1,"")</f>
        <v/>
      </c>
      <c r="BU26" s="169" t="str">
        <f>IFERROR(Inv_SY_B!BU26/Inv_SY_B!$DC26-1,"")</f>
        <v/>
      </c>
      <c r="BV26" s="169" t="str">
        <f>IFERROR(Inv_SY_B!BV26/Inv_SY_B!$DC26-1,"")</f>
        <v/>
      </c>
      <c r="BW26" s="169" t="str">
        <f>IFERROR(Inv_SY_B!BW26/Inv_SY_B!$DC26-1,"")</f>
        <v/>
      </c>
      <c r="BX26" s="169" t="str">
        <f>IFERROR(Inv_SY_B!BX26/Inv_SY_B!$DC26-1,"")</f>
        <v/>
      </c>
      <c r="BY26" s="169" t="str">
        <f>IFERROR(Inv_SY_B!BY26/Inv_SY_B!$DC26-1,"")</f>
        <v/>
      </c>
      <c r="BZ26" s="169" t="str">
        <f>IFERROR(Inv_SY_B!BZ26/Inv_SY_B!$DC26-1,"")</f>
        <v/>
      </c>
      <c r="CA26" s="169" t="str">
        <f>IFERROR(Inv_SY_B!CA26/Inv_SY_B!$DC26-1,"")</f>
        <v/>
      </c>
      <c r="CB26" s="169" t="str">
        <f>IFERROR(Inv_SY_B!CB26/Inv_SY_B!$DC26-1,"")</f>
        <v/>
      </c>
      <c r="CC26" s="169" t="str">
        <f>IFERROR(Inv_SY_B!CC26/Inv_SY_B!$DC26-1,"")</f>
        <v/>
      </c>
      <c r="CD26" s="169" t="str">
        <f>IFERROR(Inv_SY_B!CD26/Inv_SY_B!$DC26-1,"")</f>
        <v/>
      </c>
      <c r="CE26" s="169" t="str">
        <f>IFERROR(Inv_SY_B!CE26/Inv_SY_B!$DC26-1,"")</f>
        <v/>
      </c>
      <c r="CF26" s="169" t="str">
        <f>IFERROR(Inv_SY_B!CF26/Inv_SY_B!$DC26-1,"")</f>
        <v/>
      </c>
      <c r="CG26" s="169" t="str">
        <f>IFERROR(Inv_SY_B!CG26/Inv_SY_B!$DC26-1,"")</f>
        <v/>
      </c>
      <c r="CH26" s="169" t="str">
        <f>IFERROR(Inv_SY_B!CH26/Inv_SY_B!$DC26-1,"")</f>
        <v/>
      </c>
      <c r="CI26" s="169" t="str">
        <f>IFERROR(Inv_SY_B!CI26/Inv_SY_B!$DC26-1,"")</f>
        <v/>
      </c>
      <c r="CJ26" s="169" t="str">
        <f>IFERROR(Inv_SY_B!CJ26/Inv_SY_B!$DC26-1,"")</f>
        <v/>
      </c>
      <c r="CK26" s="169" t="str">
        <f>IFERROR(Inv_SY_B!CK26/Inv_SY_B!$DC26-1,"")</f>
        <v/>
      </c>
      <c r="CL26" s="169" t="str">
        <f>IFERROR(Inv_SY_B!CL26/Inv_SY_B!$DC26-1,"")</f>
        <v/>
      </c>
      <c r="CM26" s="169" t="str">
        <f>IFERROR(Inv_SY_B!CM26/Inv_SY_B!$DB26-1,"")</f>
        <v/>
      </c>
      <c r="CN26" s="169" t="str">
        <f>IFERROR(Inv_SY_B!CN26/Inv_SY_B!$DB26-1,"")</f>
        <v/>
      </c>
      <c r="CO26" s="169" t="str">
        <f>IFERROR(Inv_SY_B!CO26/Inv_SY_B!$DB26-1,"")</f>
        <v/>
      </c>
      <c r="CP26" s="169" t="str">
        <f>IFERROR(Inv_SY_B!CP26/Inv_SY_B!$DB26-1,"")</f>
        <v/>
      </c>
      <c r="CQ26" s="169" t="str">
        <f>IFERROR(Inv_SY_B!CQ26/Inv_SY_B!$DB26-1,"")</f>
        <v/>
      </c>
      <c r="CR26" s="169" t="str">
        <f>IFERROR(Inv_SY_B!CR26/Inv_SY_B!$DB26-1,"")</f>
        <v/>
      </c>
      <c r="CS26" s="169" t="str">
        <f>IFERROR(Inv_SY_B!CS26/Inv_SY_B!$DB26-1,"")</f>
        <v/>
      </c>
      <c r="CT26" s="169" t="str">
        <f>IFERROR(Inv_SY_B!CT26/Inv_SY_B!$DB26-1,"")</f>
        <v/>
      </c>
      <c r="CU26" s="169" t="str">
        <f>IFERROR(Inv_SY_B!CU26/Inv_SY_B!$DB26-1,"")</f>
        <v/>
      </c>
      <c r="CV26" s="169" t="str">
        <f>IFERROR(Inv_SY_B!CV26/Inv_SY_B!$DB26-1,"")</f>
        <v/>
      </c>
      <c r="CW26" s="169" t="str">
        <f>IFERROR(Inv_SY_B!CW26/Inv_SY_B!$DB26-1,"")</f>
        <v/>
      </c>
      <c r="CX26" s="169" t="str">
        <f>IFERROR(Inv_SY_B!CX26/Inv_SY_B!$DB26-1,"")</f>
        <v/>
      </c>
      <c r="CY26" s="169" t="str">
        <f>IFERROR(Inv_SY_B!CY26/Inv_SY_B!$DB26-1,"")</f>
        <v/>
      </c>
      <c r="CZ26" s="169" t="str">
        <f>IFERROR(Inv_SY_B!CZ26/Inv_SY_B!$DB26-1,"")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IFERROR(Inv_SY_B!AI27/Inv_SY_B!$DC27-1,"")</f>
        <v/>
      </c>
      <c r="AJ27" s="169" t="str">
        <f>IFERROR(Inv_SY_B!AJ27/Inv_SY_B!$DC27-1,"")</f>
        <v/>
      </c>
      <c r="AK27" s="169" t="str">
        <f>IFERROR(Inv_SY_B!AK27/Inv_SY_B!$DC27-1,"")</f>
        <v/>
      </c>
      <c r="AL27" s="169" t="str">
        <f>IFERROR(Inv_SY_B!AL27/Inv_SY_B!$DC27-1,"")</f>
        <v/>
      </c>
      <c r="AM27" s="169" t="str">
        <f>IFERROR(Inv_SY_B!AM27/Inv_SY_B!$DC27-1,"")</f>
        <v/>
      </c>
      <c r="AN27" s="169" t="str">
        <f>IFERROR(Inv_SY_B!AN27/Inv_SY_B!$DC27-1,"")</f>
        <v/>
      </c>
      <c r="AO27" s="169" t="str">
        <f>IFERROR(Inv_SY_B!AO27/Inv_SY_B!$DC27-1,"")</f>
        <v/>
      </c>
      <c r="AP27" s="169" t="str">
        <f>IFERROR(Inv_SY_B!AP27/Inv_SY_B!$DC27-1,"")</f>
        <v/>
      </c>
      <c r="AQ27" s="169" t="str">
        <f>IFERROR(Inv_SY_B!AQ27/Inv_SY_B!$DC27-1,"")</f>
        <v/>
      </c>
      <c r="AR27" s="169" t="str">
        <f>IFERROR(Inv_SY_B!AR27/Inv_SY_B!$DC27-1,"")</f>
        <v/>
      </c>
      <c r="AS27" s="169" t="str">
        <f>IFERROR(Inv_SY_B!AS27/Inv_SY_B!$DC27-1,"")</f>
        <v/>
      </c>
      <c r="AT27" s="169" t="str">
        <f>IFERROR(Inv_SY_B!AT27/Inv_SY_B!$DC27-1,"")</f>
        <v/>
      </c>
      <c r="AU27" s="169" t="str">
        <f>IFERROR(Inv_SY_B!AU27/Inv_SY_B!$DC27-1,"")</f>
        <v/>
      </c>
      <c r="AV27" s="169" t="str">
        <f>IFERROR(Inv_SY_B!AV27/Inv_SY_B!$DC27-1,"")</f>
        <v/>
      </c>
      <c r="AW27" s="169" t="str">
        <f>IFERROR(Inv_SY_B!AW27/Inv_SY_B!$DC27-1,"")</f>
        <v/>
      </c>
      <c r="AX27" s="169" t="str">
        <f>IFERROR(Inv_SY_B!AX27/Inv_SY_B!$DC27-1,"")</f>
        <v/>
      </c>
      <c r="AY27" s="169" t="str">
        <f>IFERROR(Inv_SY_B!AY27/Inv_SY_B!$DC27-1,"")</f>
        <v/>
      </c>
      <c r="AZ27" s="169" t="str">
        <f>IFERROR(Inv_SY_B!AZ27/Inv_SY_B!$DC27-1,"")</f>
        <v/>
      </c>
      <c r="BA27" s="169" t="str">
        <f>IFERROR(Inv_SY_B!BA27/Inv_SY_B!$DC27-1,"")</f>
        <v/>
      </c>
      <c r="BB27" s="169" t="str">
        <f>IFERROR(Inv_SY_B!BB27/Inv_SY_B!$DC27-1,"")</f>
        <v/>
      </c>
      <c r="BC27" s="169" t="str">
        <f>IFERROR(Inv_SY_B!BC27/Inv_SY_B!$DC27-1,"")</f>
        <v/>
      </c>
      <c r="BD27" s="169" t="str">
        <f>IFERROR(Inv_SY_B!BD27/Inv_SY_B!$DC27-1,"")</f>
        <v/>
      </c>
      <c r="BE27" s="169" t="str">
        <f>IFERROR(Inv_SY_B!BE27/Inv_SY_B!$DC27-1,"")</f>
        <v/>
      </c>
      <c r="BF27" s="169" t="str">
        <f>IFERROR(Inv_SY_B!BF27/Inv_SY_B!$DC27-1,"")</f>
        <v/>
      </c>
      <c r="BG27" s="169" t="str">
        <f>IFERROR(Inv_SY_B!BG27/Inv_SY_B!$DC27-1,"")</f>
        <v/>
      </c>
      <c r="BH27" s="169" t="str">
        <f>IFERROR(Inv_SY_B!BH27/Inv_SY_B!$DC27-1,"")</f>
        <v/>
      </c>
      <c r="BI27" s="169" t="str">
        <f>IFERROR(Inv_SY_B!BI27/Inv_SY_B!$DC27-1,"")</f>
        <v/>
      </c>
      <c r="BJ27" s="169" t="str">
        <f>IFERROR(Inv_SY_B!BJ27/Inv_SY_B!$DC27-1,"")</f>
        <v/>
      </c>
      <c r="BK27" s="169" t="str">
        <f>IFERROR(Inv_SY_B!BK27/Inv_SY_B!$DC27-1,"")</f>
        <v/>
      </c>
      <c r="BL27" s="169" t="str">
        <f>IFERROR(Inv_SY_B!BL27/Inv_SY_B!$DC27-1,"")</f>
        <v/>
      </c>
      <c r="BM27" s="169" t="str">
        <f>IFERROR(Inv_SY_B!BM27/Inv_SY_B!$DC27-1,"")</f>
        <v/>
      </c>
      <c r="BN27" s="169" t="str">
        <f>IFERROR(Inv_SY_B!BN27/Inv_SY_B!$DC27-1,"")</f>
        <v/>
      </c>
      <c r="BO27" s="169" t="str">
        <f>IFERROR(Inv_SY_B!BO27/Inv_SY_B!$DC27-1,"")</f>
        <v/>
      </c>
      <c r="BP27" s="169" t="str">
        <f>IFERROR(Inv_SY_B!BP27/Inv_SY_B!$DC27-1,"")</f>
        <v/>
      </c>
      <c r="BQ27" s="169" t="str">
        <f>IFERROR(Inv_SY_B!BQ27/Inv_SY_B!$DC27-1,"")</f>
        <v/>
      </c>
      <c r="BR27" s="169" t="str">
        <f>IFERROR(Inv_SY_B!BR27/Inv_SY_B!$DC27-1,"")</f>
        <v/>
      </c>
      <c r="BS27" s="169" t="str">
        <f>IFERROR(Inv_SY_B!BS27/Inv_SY_B!$DC27-1,"")</f>
        <v/>
      </c>
      <c r="BT27" s="169" t="str">
        <f>IFERROR(Inv_SY_B!BT27/Inv_SY_B!$DC27-1,"")</f>
        <v/>
      </c>
      <c r="BU27" s="169" t="str">
        <f>IFERROR(Inv_SY_B!BU27/Inv_SY_B!$DC27-1,"")</f>
        <v/>
      </c>
      <c r="BV27" s="169" t="str">
        <f>IFERROR(Inv_SY_B!BV27/Inv_SY_B!$DC27-1,"")</f>
        <v/>
      </c>
      <c r="BW27" s="169" t="str">
        <f>IFERROR(Inv_SY_B!BW27/Inv_SY_B!$DC27-1,"")</f>
        <v/>
      </c>
      <c r="BX27" s="169" t="str">
        <f>IFERROR(Inv_SY_B!BX27/Inv_SY_B!$DC27-1,"")</f>
        <v/>
      </c>
      <c r="BY27" s="169" t="str">
        <f>IFERROR(Inv_SY_B!BY27/Inv_SY_B!$DC27-1,"")</f>
        <v/>
      </c>
      <c r="BZ27" s="169" t="str">
        <f>IFERROR(Inv_SY_B!BZ27/Inv_SY_B!$DC27-1,"")</f>
        <v/>
      </c>
      <c r="CA27" s="169" t="str">
        <f>IFERROR(Inv_SY_B!CA27/Inv_SY_B!$DC27-1,"")</f>
        <v/>
      </c>
      <c r="CB27" s="169" t="str">
        <f>IFERROR(Inv_SY_B!CB27/Inv_SY_B!$DC27-1,"")</f>
        <v/>
      </c>
      <c r="CC27" s="169" t="str">
        <f>IFERROR(Inv_SY_B!CC27/Inv_SY_B!$DC27-1,"")</f>
        <v/>
      </c>
      <c r="CD27" s="169" t="str">
        <f>IFERROR(Inv_SY_B!CD27/Inv_SY_B!$DC27-1,"")</f>
        <v/>
      </c>
      <c r="CE27" s="169" t="str">
        <f>IFERROR(Inv_SY_B!CE27/Inv_SY_B!$DC27-1,"")</f>
        <v/>
      </c>
      <c r="CF27" s="169" t="str">
        <f>IFERROR(Inv_SY_B!CF27/Inv_SY_B!$DC27-1,"")</f>
        <v/>
      </c>
      <c r="CG27" s="169" t="str">
        <f>IFERROR(Inv_SY_B!CG27/Inv_SY_B!$DC27-1,"")</f>
        <v/>
      </c>
      <c r="CH27" s="169" t="str">
        <f>IFERROR(Inv_SY_B!CH27/Inv_SY_B!$DC27-1,"")</f>
        <v/>
      </c>
      <c r="CI27" s="169" t="str">
        <f>IFERROR(Inv_SY_B!CI27/Inv_SY_B!$DC27-1,"")</f>
        <v/>
      </c>
      <c r="CJ27" s="169" t="str">
        <f>IFERROR(Inv_SY_B!CJ27/Inv_SY_B!$DC27-1,"")</f>
        <v/>
      </c>
      <c r="CK27" s="169" t="str">
        <f>IFERROR(Inv_SY_B!CK27/Inv_SY_B!$DC27-1,"")</f>
        <v/>
      </c>
      <c r="CL27" s="169" t="str">
        <f>IFERROR(Inv_SY_B!CL27/Inv_SY_B!$DC27-1,"")</f>
        <v/>
      </c>
      <c r="CM27" s="169" t="str">
        <f>IFERROR(Inv_SY_B!CM27/Inv_SY_B!$DB27-1,"")</f>
        <v/>
      </c>
      <c r="CN27" s="169" t="str">
        <f>IFERROR(Inv_SY_B!CN27/Inv_SY_B!$DB27-1,"")</f>
        <v/>
      </c>
      <c r="CO27" s="169" t="str">
        <f>IFERROR(Inv_SY_B!CO27/Inv_SY_B!$DB27-1,"")</f>
        <v/>
      </c>
      <c r="CP27" s="169" t="str">
        <f>IFERROR(Inv_SY_B!CP27/Inv_SY_B!$DB27-1,"")</f>
        <v/>
      </c>
      <c r="CQ27" s="169" t="str">
        <f>IFERROR(Inv_SY_B!CQ27/Inv_SY_B!$DB27-1,"")</f>
        <v/>
      </c>
      <c r="CR27" s="169" t="str">
        <f>IFERROR(Inv_SY_B!CR27/Inv_SY_B!$DB27-1,"")</f>
        <v/>
      </c>
      <c r="CS27" s="169" t="str">
        <f>IFERROR(Inv_SY_B!CS27/Inv_SY_B!$DB27-1,"")</f>
        <v/>
      </c>
      <c r="CT27" s="169" t="str">
        <f>IFERROR(Inv_SY_B!CT27/Inv_SY_B!$DB27-1,"")</f>
        <v/>
      </c>
      <c r="CU27" s="169" t="str">
        <f>IFERROR(Inv_SY_B!CU27/Inv_SY_B!$DB27-1,"")</f>
        <v/>
      </c>
      <c r="CV27" s="169" t="str">
        <f>IFERROR(Inv_SY_B!CV27/Inv_SY_B!$DB27-1,"")</f>
        <v/>
      </c>
      <c r="CW27" s="169" t="str">
        <f>IFERROR(Inv_SY_B!CW27/Inv_SY_B!$DB27-1,"")</f>
        <v/>
      </c>
      <c r="CX27" s="169" t="str">
        <f>IFERROR(Inv_SY_B!CX27/Inv_SY_B!$DB27-1,"")</f>
        <v/>
      </c>
      <c r="CY27" s="169" t="str">
        <f>IFERROR(Inv_SY_B!CY27/Inv_SY_B!$DB27-1,"")</f>
        <v/>
      </c>
      <c r="CZ27" s="169" t="str">
        <f>IFERROR(Inv_SY_B!CZ27/Inv_SY_B!$DB27-1,"")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IFERROR(Inv_SY_B!AI28/Inv_SY_B!$DC28-1,"")</f>
        <v/>
      </c>
      <c r="AJ28" s="169" t="str">
        <f>IFERROR(Inv_SY_B!AJ28/Inv_SY_B!$DC28-1,"")</f>
        <v/>
      </c>
      <c r="AK28" s="169" t="str">
        <f>IFERROR(Inv_SY_B!AK28/Inv_SY_B!$DC28-1,"")</f>
        <v/>
      </c>
      <c r="AL28" s="169" t="str">
        <f>IFERROR(Inv_SY_B!AL28/Inv_SY_B!$DC28-1,"")</f>
        <v/>
      </c>
      <c r="AM28" s="169" t="str">
        <f>IFERROR(Inv_SY_B!AM28/Inv_SY_B!$DC28-1,"")</f>
        <v/>
      </c>
      <c r="AN28" s="169" t="str">
        <f>IFERROR(Inv_SY_B!AN28/Inv_SY_B!$DC28-1,"")</f>
        <v/>
      </c>
      <c r="AO28" s="169" t="str">
        <f>IFERROR(Inv_SY_B!AO28/Inv_SY_B!$DC28-1,"")</f>
        <v/>
      </c>
      <c r="AP28" s="169" t="str">
        <f>IFERROR(Inv_SY_B!AP28/Inv_SY_B!$DC28-1,"")</f>
        <v/>
      </c>
      <c r="AQ28" s="169" t="str">
        <f>IFERROR(Inv_SY_B!AQ28/Inv_SY_B!$DC28-1,"")</f>
        <v/>
      </c>
      <c r="AR28" s="169" t="str">
        <f>IFERROR(Inv_SY_B!AR28/Inv_SY_B!$DC28-1,"")</f>
        <v/>
      </c>
      <c r="AS28" s="169" t="str">
        <f>IFERROR(Inv_SY_B!AS28/Inv_SY_B!$DC28-1,"")</f>
        <v/>
      </c>
      <c r="AT28" s="169" t="str">
        <f>IFERROR(Inv_SY_B!AT28/Inv_SY_B!$DC28-1,"")</f>
        <v/>
      </c>
      <c r="AU28" s="169" t="str">
        <f>IFERROR(Inv_SY_B!AU28/Inv_SY_B!$DC28-1,"")</f>
        <v/>
      </c>
      <c r="AV28" s="169" t="str">
        <f>IFERROR(Inv_SY_B!AV28/Inv_SY_B!$DC28-1,"")</f>
        <v/>
      </c>
      <c r="AW28" s="169" t="str">
        <f>IFERROR(Inv_SY_B!AW28/Inv_SY_B!$DC28-1,"")</f>
        <v/>
      </c>
      <c r="AX28" s="169" t="str">
        <f>IFERROR(Inv_SY_B!AX28/Inv_SY_B!$DC28-1,"")</f>
        <v/>
      </c>
      <c r="AY28" s="169" t="str">
        <f>IFERROR(Inv_SY_B!AY28/Inv_SY_B!$DC28-1,"")</f>
        <v/>
      </c>
      <c r="AZ28" s="169" t="str">
        <f>IFERROR(Inv_SY_B!AZ28/Inv_SY_B!$DC28-1,"")</f>
        <v/>
      </c>
      <c r="BA28" s="169" t="str">
        <f>IFERROR(Inv_SY_B!BA28/Inv_SY_B!$DC28-1,"")</f>
        <v/>
      </c>
      <c r="BB28" s="169" t="str">
        <f>IFERROR(Inv_SY_B!BB28/Inv_SY_B!$DC28-1,"")</f>
        <v/>
      </c>
      <c r="BC28" s="169" t="str">
        <f>IFERROR(Inv_SY_B!BC28/Inv_SY_B!$DC28-1,"")</f>
        <v/>
      </c>
      <c r="BD28" s="169" t="str">
        <f>IFERROR(Inv_SY_B!BD28/Inv_SY_B!$DC28-1,"")</f>
        <v/>
      </c>
      <c r="BE28" s="169" t="str">
        <f>IFERROR(Inv_SY_B!BE28/Inv_SY_B!$DC28-1,"")</f>
        <v/>
      </c>
      <c r="BF28" s="169" t="str">
        <f>IFERROR(Inv_SY_B!BF28/Inv_SY_B!$DC28-1,"")</f>
        <v/>
      </c>
      <c r="BG28" s="169" t="str">
        <f>IFERROR(Inv_SY_B!BG28/Inv_SY_B!$DC28-1,"")</f>
        <v/>
      </c>
      <c r="BH28" s="169" t="str">
        <f>IFERROR(Inv_SY_B!BH28/Inv_SY_B!$DC28-1,"")</f>
        <v/>
      </c>
      <c r="BI28" s="169" t="str">
        <f>IFERROR(Inv_SY_B!BI28/Inv_SY_B!$DC28-1,"")</f>
        <v/>
      </c>
      <c r="BJ28" s="169" t="str">
        <f>IFERROR(Inv_SY_B!BJ28/Inv_SY_B!$DC28-1,"")</f>
        <v/>
      </c>
      <c r="BK28" s="169" t="str">
        <f>IFERROR(Inv_SY_B!BK28/Inv_SY_B!$DC28-1,"")</f>
        <v/>
      </c>
      <c r="BL28" s="169" t="str">
        <f>IFERROR(Inv_SY_B!BL28/Inv_SY_B!$DC28-1,"")</f>
        <v/>
      </c>
      <c r="BM28" s="169" t="str">
        <f>IFERROR(Inv_SY_B!BM28/Inv_SY_B!$DC28-1,"")</f>
        <v/>
      </c>
      <c r="BN28" s="169" t="str">
        <f>IFERROR(Inv_SY_B!BN28/Inv_SY_B!$DC28-1,"")</f>
        <v/>
      </c>
      <c r="BO28" s="169" t="str">
        <f>IFERROR(Inv_SY_B!BO28/Inv_SY_B!$DC28-1,"")</f>
        <v/>
      </c>
      <c r="BP28" s="169" t="str">
        <f>IFERROR(Inv_SY_B!BP28/Inv_SY_B!$DC28-1,"")</f>
        <v/>
      </c>
      <c r="BQ28" s="169" t="str">
        <f>IFERROR(Inv_SY_B!BQ28/Inv_SY_B!$DC28-1,"")</f>
        <v/>
      </c>
      <c r="BR28" s="169" t="str">
        <f>IFERROR(Inv_SY_B!BR28/Inv_SY_B!$DC28-1,"")</f>
        <v/>
      </c>
      <c r="BS28" s="169" t="str">
        <f>IFERROR(Inv_SY_B!BS28/Inv_SY_B!$DC28-1,"")</f>
        <v/>
      </c>
      <c r="BT28" s="169" t="str">
        <f>IFERROR(Inv_SY_B!BT28/Inv_SY_B!$DC28-1,"")</f>
        <v/>
      </c>
      <c r="BU28" s="169" t="str">
        <f>IFERROR(Inv_SY_B!BU28/Inv_SY_B!$DC28-1,"")</f>
        <v/>
      </c>
      <c r="BV28" s="169" t="str">
        <f>IFERROR(Inv_SY_B!BV28/Inv_SY_B!$DC28-1,"")</f>
        <v/>
      </c>
      <c r="BW28" s="169" t="str">
        <f>IFERROR(Inv_SY_B!BW28/Inv_SY_B!$DC28-1,"")</f>
        <v/>
      </c>
      <c r="BX28" s="169" t="str">
        <f>IFERROR(Inv_SY_B!BX28/Inv_SY_B!$DC28-1,"")</f>
        <v/>
      </c>
      <c r="BY28" s="169" t="str">
        <f>IFERROR(Inv_SY_B!BY28/Inv_SY_B!$DC28-1,"")</f>
        <v/>
      </c>
      <c r="BZ28" s="169" t="str">
        <f>IFERROR(Inv_SY_B!BZ28/Inv_SY_B!$DC28-1,"")</f>
        <v/>
      </c>
      <c r="CA28" s="169" t="str">
        <f>IFERROR(Inv_SY_B!CA28/Inv_SY_B!$DC28-1,"")</f>
        <v/>
      </c>
      <c r="CB28" s="169" t="str">
        <f>IFERROR(Inv_SY_B!CB28/Inv_SY_B!$DC28-1,"")</f>
        <v/>
      </c>
      <c r="CC28" s="169" t="str">
        <f>IFERROR(Inv_SY_B!CC28/Inv_SY_B!$DC28-1,"")</f>
        <v/>
      </c>
      <c r="CD28" s="169" t="str">
        <f>IFERROR(Inv_SY_B!CD28/Inv_SY_B!$DC28-1,"")</f>
        <v/>
      </c>
      <c r="CE28" s="169" t="str">
        <f>IFERROR(Inv_SY_B!CE28/Inv_SY_B!$DC28-1,"")</f>
        <v/>
      </c>
      <c r="CF28" s="169" t="str">
        <f>IFERROR(Inv_SY_B!CF28/Inv_SY_B!$DC28-1,"")</f>
        <v/>
      </c>
      <c r="CG28" s="169" t="str">
        <f>IFERROR(Inv_SY_B!CG28/Inv_SY_B!$DC28-1,"")</f>
        <v/>
      </c>
      <c r="CH28" s="169" t="str">
        <f>IFERROR(Inv_SY_B!CH28/Inv_SY_B!$DC28-1,"")</f>
        <v/>
      </c>
      <c r="CI28" s="169" t="str">
        <f>IFERROR(Inv_SY_B!CI28/Inv_SY_B!$DC28-1,"")</f>
        <v/>
      </c>
      <c r="CJ28" s="169" t="str">
        <f>IFERROR(Inv_SY_B!CJ28/Inv_SY_B!$DC28-1,"")</f>
        <v/>
      </c>
      <c r="CK28" s="169" t="str">
        <f>IFERROR(Inv_SY_B!CK28/Inv_SY_B!$DC28-1,"")</f>
        <v/>
      </c>
      <c r="CL28" s="169" t="str">
        <f>IFERROR(Inv_SY_B!CL28/Inv_SY_B!$DC28-1,"")</f>
        <v/>
      </c>
      <c r="CM28" s="169" t="str">
        <f>IFERROR(Inv_SY_B!CM28/Inv_SY_B!$DB28-1,"")</f>
        <v/>
      </c>
      <c r="CN28" s="169" t="str">
        <f>IFERROR(Inv_SY_B!CN28/Inv_SY_B!$DB28-1,"")</f>
        <v/>
      </c>
      <c r="CO28" s="169" t="str">
        <f>IFERROR(Inv_SY_B!CO28/Inv_SY_B!$DB28-1,"")</f>
        <v/>
      </c>
      <c r="CP28" s="169" t="str">
        <f>IFERROR(Inv_SY_B!CP28/Inv_SY_B!$DB28-1,"")</f>
        <v/>
      </c>
      <c r="CQ28" s="169" t="str">
        <f>IFERROR(Inv_SY_B!CQ28/Inv_SY_B!$DB28-1,"")</f>
        <v/>
      </c>
      <c r="CR28" s="169" t="str">
        <f>IFERROR(Inv_SY_B!CR28/Inv_SY_B!$DB28-1,"")</f>
        <v/>
      </c>
      <c r="CS28" s="169" t="str">
        <f>IFERROR(Inv_SY_B!CS28/Inv_SY_B!$DB28-1,"")</f>
        <v/>
      </c>
      <c r="CT28" s="169" t="str">
        <f>IFERROR(Inv_SY_B!CT28/Inv_SY_B!$DB28-1,"")</f>
        <v/>
      </c>
      <c r="CU28" s="169" t="str">
        <f>IFERROR(Inv_SY_B!CU28/Inv_SY_B!$DB28-1,"")</f>
        <v/>
      </c>
      <c r="CV28" s="169" t="str">
        <f>IFERROR(Inv_SY_B!CV28/Inv_SY_B!$DB28-1,"")</f>
        <v/>
      </c>
      <c r="CW28" s="169" t="str">
        <f>IFERROR(Inv_SY_B!CW28/Inv_SY_B!$DB28-1,"")</f>
        <v/>
      </c>
      <c r="CX28" s="169" t="str">
        <f>IFERROR(Inv_SY_B!CX28/Inv_SY_B!$DB28-1,"")</f>
        <v/>
      </c>
      <c r="CY28" s="169" t="str">
        <f>IFERROR(Inv_SY_B!CY28/Inv_SY_B!$DB28-1,"")</f>
        <v/>
      </c>
      <c r="CZ28" s="169" t="str">
        <f>IFERROR(Inv_SY_B!CZ28/Inv_SY_B!$DB28-1,"")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IFERROR(Inv_SY_B!AI29/Inv_SY_B!$DC29-1,"")</f>
        <v/>
      </c>
      <c r="AJ29" s="169" t="str">
        <f>IFERROR(Inv_SY_B!AJ29/Inv_SY_B!$DC29-1,"")</f>
        <v/>
      </c>
      <c r="AK29" s="169" t="str">
        <f>IFERROR(Inv_SY_B!AK29/Inv_SY_B!$DC29-1,"")</f>
        <v/>
      </c>
      <c r="AL29" s="169" t="str">
        <f>IFERROR(Inv_SY_B!AL29/Inv_SY_B!$DC29-1,"")</f>
        <v/>
      </c>
      <c r="AM29" s="169" t="str">
        <f>IFERROR(Inv_SY_B!AM29/Inv_SY_B!$DC29-1,"")</f>
        <v/>
      </c>
      <c r="AN29" s="169" t="str">
        <f>IFERROR(Inv_SY_B!AN29/Inv_SY_B!$DC29-1,"")</f>
        <v/>
      </c>
      <c r="AO29" s="169" t="str">
        <f>IFERROR(Inv_SY_B!AO29/Inv_SY_B!$DC29-1,"")</f>
        <v/>
      </c>
      <c r="AP29" s="169" t="str">
        <f>IFERROR(Inv_SY_B!AP29/Inv_SY_B!$DC29-1,"")</f>
        <v/>
      </c>
      <c r="AQ29" s="169" t="str">
        <f>IFERROR(Inv_SY_B!AQ29/Inv_SY_B!$DC29-1,"")</f>
        <v/>
      </c>
      <c r="AR29" s="169" t="str">
        <f>IFERROR(Inv_SY_B!AR29/Inv_SY_B!$DC29-1,"")</f>
        <v/>
      </c>
      <c r="AS29" s="169" t="str">
        <f>IFERROR(Inv_SY_B!AS29/Inv_SY_B!$DC29-1,"")</f>
        <v/>
      </c>
      <c r="AT29" s="169" t="str">
        <f>IFERROR(Inv_SY_B!AT29/Inv_SY_B!$DC29-1,"")</f>
        <v/>
      </c>
      <c r="AU29" s="169" t="str">
        <f>IFERROR(Inv_SY_B!AU29/Inv_SY_B!$DC29-1,"")</f>
        <v/>
      </c>
      <c r="AV29" s="169" t="str">
        <f>IFERROR(Inv_SY_B!AV29/Inv_SY_B!$DC29-1,"")</f>
        <v/>
      </c>
      <c r="AW29" s="169" t="str">
        <f>IFERROR(Inv_SY_B!AW29/Inv_SY_B!$DC29-1,"")</f>
        <v/>
      </c>
      <c r="AX29" s="169" t="str">
        <f>IFERROR(Inv_SY_B!AX29/Inv_SY_B!$DC29-1,"")</f>
        <v/>
      </c>
      <c r="AY29" s="169" t="str">
        <f>IFERROR(Inv_SY_B!AY29/Inv_SY_B!$DC29-1,"")</f>
        <v/>
      </c>
      <c r="AZ29" s="169" t="str">
        <f>IFERROR(Inv_SY_B!AZ29/Inv_SY_B!$DC29-1,"")</f>
        <v/>
      </c>
      <c r="BA29" s="169" t="str">
        <f>IFERROR(Inv_SY_B!BA29/Inv_SY_B!$DC29-1,"")</f>
        <v/>
      </c>
      <c r="BB29" s="169" t="str">
        <f>IFERROR(Inv_SY_B!BB29/Inv_SY_B!$DC29-1,"")</f>
        <v/>
      </c>
      <c r="BC29" s="169" t="str">
        <f>IFERROR(Inv_SY_B!BC29/Inv_SY_B!$DC29-1,"")</f>
        <v/>
      </c>
      <c r="BD29" s="169" t="str">
        <f>IFERROR(Inv_SY_B!BD29/Inv_SY_B!$DC29-1,"")</f>
        <v/>
      </c>
      <c r="BE29" s="169" t="str">
        <f>IFERROR(Inv_SY_B!BE29/Inv_SY_B!$DC29-1,"")</f>
        <v/>
      </c>
      <c r="BF29" s="169" t="str">
        <f>IFERROR(Inv_SY_B!BF29/Inv_SY_B!$DC29-1,"")</f>
        <v/>
      </c>
      <c r="BG29" s="169" t="str">
        <f>IFERROR(Inv_SY_B!BG29/Inv_SY_B!$DC29-1,"")</f>
        <v/>
      </c>
      <c r="BH29" s="169" t="str">
        <f>IFERROR(Inv_SY_B!BH29/Inv_SY_B!$DC29-1,"")</f>
        <v/>
      </c>
      <c r="BI29" s="169" t="str">
        <f>IFERROR(Inv_SY_B!BI29/Inv_SY_B!$DC29-1,"")</f>
        <v/>
      </c>
      <c r="BJ29" s="169" t="str">
        <f>IFERROR(Inv_SY_B!BJ29/Inv_SY_B!$DC29-1,"")</f>
        <v/>
      </c>
      <c r="BK29" s="169" t="str">
        <f>IFERROR(Inv_SY_B!BK29/Inv_SY_B!$DC29-1,"")</f>
        <v/>
      </c>
      <c r="BL29" s="169" t="str">
        <f>IFERROR(Inv_SY_B!BL29/Inv_SY_B!$DC29-1,"")</f>
        <v/>
      </c>
      <c r="BM29" s="169" t="str">
        <f>IFERROR(Inv_SY_B!BM29/Inv_SY_B!$DC29-1,"")</f>
        <v/>
      </c>
      <c r="BN29" s="169" t="str">
        <f>IFERROR(Inv_SY_B!BN29/Inv_SY_B!$DC29-1,"")</f>
        <v/>
      </c>
      <c r="BO29" s="169" t="str">
        <f>IFERROR(Inv_SY_B!BO29/Inv_SY_B!$DC29-1,"")</f>
        <v/>
      </c>
      <c r="BP29" s="169" t="str">
        <f>IFERROR(Inv_SY_B!BP29/Inv_SY_B!$DC29-1,"")</f>
        <v/>
      </c>
      <c r="BQ29" s="169" t="str">
        <f>IFERROR(Inv_SY_B!BQ29/Inv_SY_B!$DC29-1,"")</f>
        <v/>
      </c>
      <c r="BR29" s="169" t="str">
        <f>IFERROR(Inv_SY_B!BR29/Inv_SY_B!$DC29-1,"")</f>
        <v/>
      </c>
      <c r="BS29" s="169" t="str">
        <f>IFERROR(Inv_SY_B!BS29/Inv_SY_B!$DC29-1,"")</f>
        <v/>
      </c>
      <c r="BT29" s="169" t="str">
        <f>IFERROR(Inv_SY_B!BT29/Inv_SY_B!$DC29-1,"")</f>
        <v/>
      </c>
      <c r="BU29" s="169" t="str">
        <f>IFERROR(Inv_SY_B!BU29/Inv_SY_B!$DC29-1,"")</f>
        <v/>
      </c>
      <c r="BV29" s="169" t="str">
        <f>IFERROR(Inv_SY_B!BV29/Inv_SY_B!$DC29-1,"")</f>
        <v/>
      </c>
      <c r="BW29" s="169" t="str">
        <f>IFERROR(Inv_SY_B!BW29/Inv_SY_B!$DC29-1,"")</f>
        <v/>
      </c>
      <c r="BX29" s="169" t="str">
        <f>IFERROR(Inv_SY_B!BX29/Inv_SY_B!$DC29-1,"")</f>
        <v/>
      </c>
      <c r="BY29" s="169" t="str">
        <f>IFERROR(Inv_SY_B!BY29/Inv_SY_B!$DC29-1,"")</f>
        <v/>
      </c>
      <c r="BZ29" s="169" t="str">
        <f>IFERROR(Inv_SY_B!BZ29/Inv_SY_B!$DC29-1,"")</f>
        <v/>
      </c>
      <c r="CA29" s="169" t="str">
        <f>IFERROR(Inv_SY_B!CA29/Inv_SY_B!$DC29-1,"")</f>
        <v/>
      </c>
      <c r="CB29" s="169" t="str">
        <f>IFERROR(Inv_SY_B!CB29/Inv_SY_B!$DC29-1,"")</f>
        <v/>
      </c>
      <c r="CC29" s="169" t="str">
        <f>IFERROR(Inv_SY_B!CC29/Inv_SY_B!$DC29-1,"")</f>
        <v/>
      </c>
      <c r="CD29" s="169" t="str">
        <f>IFERROR(Inv_SY_B!CD29/Inv_SY_B!$DC29-1,"")</f>
        <v/>
      </c>
      <c r="CE29" s="169" t="str">
        <f>IFERROR(Inv_SY_B!CE29/Inv_SY_B!$DC29-1,"")</f>
        <v/>
      </c>
      <c r="CF29" s="169" t="str">
        <f>IFERROR(Inv_SY_B!CF29/Inv_SY_B!$DC29-1,"")</f>
        <v/>
      </c>
      <c r="CG29" s="169" t="str">
        <f>IFERROR(Inv_SY_B!CG29/Inv_SY_B!$DC29-1,"")</f>
        <v/>
      </c>
      <c r="CH29" s="169" t="str">
        <f>IFERROR(Inv_SY_B!CH29/Inv_SY_B!$DC29-1,"")</f>
        <v/>
      </c>
      <c r="CI29" s="169" t="str">
        <f>IFERROR(Inv_SY_B!CI29/Inv_SY_B!$DC29-1,"")</f>
        <v/>
      </c>
      <c r="CJ29" s="169" t="str">
        <f>IFERROR(Inv_SY_B!CJ29/Inv_SY_B!$DC29-1,"")</f>
        <v/>
      </c>
      <c r="CK29" s="169" t="str">
        <f>IFERROR(Inv_SY_B!CK29/Inv_SY_B!$DC29-1,"")</f>
        <v/>
      </c>
      <c r="CL29" s="169" t="str">
        <f>IFERROR(Inv_SY_B!CL29/Inv_SY_B!$DC29-1,"")</f>
        <v/>
      </c>
      <c r="CM29" s="169" t="str">
        <f>IFERROR(Inv_SY_B!CM29/Inv_SY_B!$DB29-1,"")</f>
        <v/>
      </c>
      <c r="CN29" s="169" t="str">
        <f>IFERROR(Inv_SY_B!CN29/Inv_SY_B!$DB29-1,"")</f>
        <v/>
      </c>
      <c r="CO29" s="169" t="str">
        <f>IFERROR(Inv_SY_B!CO29/Inv_SY_B!$DB29-1,"")</f>
        <v/>
      </c>
      <c r="CP29" s="169" t="str">
        <f>IFERROR(Inv_SY_B!CP29/Inv_SY_B!$DB29-1,"")</f>
        <v/>
      </c>
      <c r="CQ29" s="169" t="str">
        <f>IFERROR(Inv_SY_B!CQ29/Inv_SY_B!$DB29-1,"")</f>
        <v/>
      </c>
      <c r="CR29" s="169" t="str">
        <f>IFERROR(Inv_SY_B!CR29/Inv_SY_B!$DB29-1,"")</f>
        <v/>
      </c>
      <c r="CS29" s="169" t="str">
        <f>IFERROR(Inv_SY_B!CS29/Inv_SY_B!$DB29-1,"")</f>
        <v/>
      </c>
      <c r="CT29" s="169" t="str">
        <f>IFERROR(Inv_SY_B!CT29/Inv_SY_B!$DB29-1,"")</f>
        <v/>
      </c>
      <c r="CU29" s="169" t="str">
        <f>IFERROR(Inv_SY_B!CU29/Inv_SY_B!$DB29-1,"")</f>
        <v/>
      </c>
      <c r="CV29" s="169" t="str">
        <f>IFERROR(Inv_SY_B!CV29/Inv_SY_B!$DB29-1,"")</f>
        <v/>
      </c>
      <c r="CW29" s="169" t="str">
        <f>IFERROR(Inv_SY_B!CW29/Inv_SY_B!$DB29-1,"")</f>
        <v/>
      </c>
      <c r="CX29" s="169" t="str">
        <f>IFERROR(Inv_SY_B!CX29/Inv_SY_B!$DB29-1,"")</f>
        <v/>
      </c>
      <c r="CY29" s="169" t="str">
        <f>IFERROR(Inv_SY_B!CY29/Inv_SY_B!$DB29-1,"")</f>
        <v/>
      </c>
      <c r="CZ29" s="169" t="str">
        <f>IFERROR(Inv_SY_B!CZ29/Inv_SY_B!$DB29-1,"")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IFERROR(Inv_SY_B!AI30/Inv_SY_B!$DC30-1,"")</f>
        <v/>
      </c>
      <c r="AJ30" s="169" t="str">
        <f>IFERROR(Inv_SY_B!AJ30/Inv_SY_B!$DC30-1,"")</f>
        <v/>
      </c>
      <c r="AK30" s="169" t="str">
        <f>IFERROR(Inv_SY_B!AK30/Inv_SY_B!$DC30-1,"")</f>
        <v/>
      </c>
      <c r="AL30" s="169" t="str">
        <f>IFERROR(Inv_SY_B!AL30/Inv_SY_B!$DC30-1,"")</f>
        <v/>
      </c>
      <c r="AM30" s="169" t="str">
        <f>IFERROR(Inv_SY_B!AM30/Inv_SY_B!$DC30-1,"")</f>
        <v/>
      </c>
      <c r="AN30" s="169" t="str">
        <f>IFERROR(Inv_SY_B!AN30/Inv_SY_B!$DC30-1,"")</f>
        <v/>
      </c>
      <c r="AO30" s="169" t="str">
        <f>IFERROR(Inv_SY_B!AO30/Inv_SY_B!$DC30-1,"")</f>
        <v/>
      </c>
      <c r="AP30" s="169" t="str">
        <f>IFERROR(Inv_SY_B!AP30/Inv_SY_B!$DC30-1,"")</f>
        <v/>
      </c>
      <c r="AQ30" s="169" t="str">
        <f>IFERROR(Inv_SY_B!AQ30/Inv_SY_B!$DC30-1,"")</f>
        <v/>
      </c>
      <c r="AR30" s="169" t="str">
        <f>IFERROR(Inv_SY_B!AR30/Inv_SY_B!$DC30-1,"")</f>
        <v/>
      </c>
      <c r="AS30" s="169" t="str">
        <f>IFERROR(Inv_SY_B!AS30/Inv_SY_B!$DC30-1,"")</f>
        <v/>
      </c>
      <c r="AT30" s="169" t="str">
        <f>IFERROR(Inv_SY_B!AT30/Inv_SY_B!$DC30-1,"")</f>
        <v/>
      </c>
      <c r="AU30" s="169" t="str">
        <f>IFERROR(Inv_SY_B!AU30/Inv_SY_B!$DC30-1,"")</f>
        <v/>
      </c>
      <c r="AV30" s="169" t="str">
        <f>IFERROR(Inv_SY_B!AV30/Inv_SY_B!$DC30-1,"")</f>
        <v/>
      </c>
      <c r="AW30" s="169" t="str">
        <f>IFERROR(Inv_SY_B!AW30/Inv_SY_B!$DC30-1,"")</f>
        <v/>
      </c>
      <c r="AX30" s="169" t="str">
        <f>IFERROR(Inv_SY_B!AX30/Inv_SY_B!$DC30-1,"")</f>
        <v/>
      </c>
      <c r="AY30" s="169" t="str">
        <f>IFERROR(Inv_SY_B!AY30/Inv_SY_B!$DC30-1,"")</f>
        <v/>
      </c>
      <c r="AZ30" s="169" t="str">
        <f>IFERROR(Inv_SY_B!AZ30/Inv_SY_B!$DC30-1,"")</f>
        <v/>
      </c>
      <c r="BA30" s="169" t="str">
        <f>IFERROR(Inv_SY_B!BA30/Inv_SY_B!$DC30-1,"")</f>
        <v/>
      </c>
      <c r="BB30" s="169" t="str">
        <f>IFERROR(Inv_SY_B!BB30/Inv_SY_B!$DC30-1,"")</f>
        <v/>
      </c>
      <c r="BC30" s="169" t="str">
        <f>IFERROR(Inv_SY_B!BC30/Inv_SY_B!$DC30-1,"")</f>
        <v/>
      </c>
      <c r="BD30" s="169" t="str">
        <f>IFERROR(Inv_SY_B!BD30/Inv_SY_B!$DC30-1,"")</f>
        <v/>
      </c>
      <c r="BE30" s="169" t="str">
        <f>IFERROR(Inv_SY_B!BE30/Inv_SY_B!$DC30-1,"")</f>
        <v/>
      </c>
      <c r="BF30" s="169" t="str">
        <f>IFERROR(Inv_SY_B!BF30/Inv_SY_B!$DC30-1,"")</f>
        <v/>
      </c>
      <c r="BG30" s="169" t="str">
        <f>IFERROR(Inv_SY_B!BG30/Inv_SY_B!$DC30-1,"")</f>
        <v/>
      </c>
      <c r="BH30" s="169" t="str">
        <f>IFERROR(Inv_SY_B!BH30/Inv_SY_B!$DC30-1,"")</f>
        <v/>
      </c>
      <c r="BI30" s="169" t="str">
        <f>IFERROR(Inv_SY_B!BI30/Inv_SY_B!$DC30-1,"")</f>
        <v/>
      </c>
      <c r="BJ30" s="169" t="str">
        <f>IFERROR(Inv_SY_B!BJ30/Inv_SY_B!$DC30-1,"")</f>
        <v/>
      </c>
      <c r="BK30" s="169" t="str">
        <f>IFERROR(Inv_SY_B!BK30/Inv_SY_B!$DC30-1,"")</f>
        <v/>
      </c>
      <c r="BL30" s="169" t="str">
        <f>IFERROR(Inv_SY_B!BL30/Inv_SY_B!$DC30-1,"")</f>
        <v/>
      </c>
      <c r="BM30" s="169" t="str">
        <f>IFERROR(Inv_SY_B!BM30/Inv_SY_B!$DC30-1,"")</f>
        <v/>
      </c>
      <c r="BN30" s="169" t="str">
        <f>IFERROR(Inv_SY_B!BN30/Inv_SY_B!$DC30-1,"")</f>
        <v/>
      </c>
      <c r="BO30" s="169" t="str">
        <f>IFERROR(Inv_SY_B!BO30/Inv_SY_B!$DC30-1,"")</f>
        <v/>
      </c>
      <c r="BP30" s="169" t="str">
        <f>IFERROR(Inv_SY_B!BP30/Inv_SY_B!$DC30-1,"")</f>
        <v/>
      </c>
      <c r="BQ30" s="169" t="str">
        <f>IFERROR(Inv_SY_B!BQ30/Inv_SY_B!$DC30-1,"")</f>
        <v/>
      </c>
      <c r="BR30" s="169" t="str">
        <f>IFERROR(Inv_SY_B!BR30/Inv_SY_B!$DC30-1,"")</f>
        <v/>
      </c>
      <c r="BS30" s="169" t="str">
        <f>IFERROR(Inv_SY_B!BS30/Inv_SY_B!$DC30-1,"")</f>
        <v/>
      </c>
      <c r="BT30" s="169" t="str">
        <f>IFERROR(Inv_SY_B!BT30/Inv_SY_B!$DC30-1,"")</f>
        <v/>
      </c>
      <c r="BU30" s="169" t="str">
        <f>IFERROR(Inv_SY_B!BU30/Inv_SY_B!$DC30-1,"")</f>
        <v/>
      </c>
      <c r="BV30" s="169" t="str">
        <f>IFERROR(Inv_SY_B!BV30/Inv_SY_B!$DC30-1,"")</f>
        <v/>
      </c>
      <c r="BW30" s="169" t="str">
        <f>IFERROR(Inv_SY_B!BW30/Inv_SY_B!$DC30-1,"")</f>
        <v/>
      </c>
      <c r="BX30" s="169" t="str">
        <f>IFERROR(Inv_SY_B!BX30/Inv_SY_B!$DC30-1,"")</f>
        <v/>
      </c>
      <c r="BY30" s="169" t="str">
        <f>IFERROR(Inv_SY_B!BY30/Inv_SY_B!$DC30-1,"")</f>
        <v/>
      </c>
      <c r="BZ30" s="169" t="str">
        <f>IFERROR(Inv_SY_B!BZ30/Inv_SY_B!$DC30-1,"")</f>
        <v/>
      </c>
      <c r="CA30" s="169" t="str">
        <f>IFERROR(Inv_SY_B!CA30/Inv_SY_B!$DC30-1,"")</f>
        <v/>
      </c>
      <c r="CB30" s="169" t="str">
        <f>IFERROR(Inv_SY_B!CB30/Inv_SY_B!$DC30-1,"")</f>
        <v/>
      </c>
      <c r="CC30" s="169" t="str">
        <f>IFERROR(Inv_SY_B!CC30/Inv_SY_B!$DC30-1,"")</f>
        <v/>
      </c>
      <c r="CD30" s="169" t="str">
        <f>IFERROR(Inv_SY_B!CD30/Inv_SY_B!$DC30-1,"")</f>
        <v/>
      </c>
      <c r="CE30" s="169" t="str">
        <f>IFERROR(Inv_SY_B!CE30/Inv_SY_B!$DC30-1,"")</f>
        <v/>
      </c>
      <c r="CF30" s="169" t="str">
        <f>IFERROR(Inv_SY_B!CF30/Inv_SY_B!$DC30-1,"")</f>
        <v/>
      </c>
      <c r="CG30" s="169" t="str">
        <f>IFERROR(Inv_SY_B!CG30/Inv_SY_B!$DC30-1,"")</f>
        <v/>
      </c>
      <c r="CH30" s="169" t="str">
        <f>IFERROR(Inv_SY_B!CH30/Inv_SY_B!$DC30-1,"")</f>
        <v/>
      </c>
      <c r="CI30" s="169" t="str">
        <f>IFERROR(Inv_SY_B!CI30/Inv_SY_B!$DC30-1,"")</f>
        <v/>
      </c>
      <c r="CJ30" s="169" t="str">
        <f>IFERROR(Inv_SY_B!CJ30/Inv_SY_B!$DC30-1,"")</f>
        <v/>
      </c>
      <c r="CK30" s="169" t="str">
        <f>IFERROR(Inv_SY_B!CK30/Inv_SY_B!$DC30-1,"")</f>
        <v/>
      </c>
      <c r="CL30" s="169" t="str">
        <f>IFERROR(Inv_SY_B!CL30/Inv_SY_B!$DC30-1,"")</f>
        <v/>
      </c>
      <c r="CM30" s="169" t="str">
        <f>IFERROR(Inv_SY_B!CM30/Inv_SY_B!$DB30-1,"")</f>
        <v/>
      </c>
      <c r="CN30" s="169" t="str">
        <f>IFERROR(Inv_SY_B!CN30/Inv_SY_B!$DB30-1,"")</f>
        <v/>
      </c>
      <c r="CO30" s="169" t="str">
        <f>IFERROR(Inv_SY_B!CO30/Inv_SY_B!$DB30-1,"")</f>
        <v/>
      </c>
      <c r="CP30" s="169" t="str">
        <f>IFERROR(Inv_SY_B!CP30/Inv_SY_B!$DB30-1,"")</f>
        <v/>
      </c>
      <c r="CQ30" s="169" t="str">
        <f>IFERROR(Inv_SY_B!CQ30/Inv_SY_B!$DB30-1,"")</f>
        <v/>
      </c>
      <c r="CR30" s="169" t="str">
        <f>IFERROR(Inv_SY_B!CR30/Inv_SY_B!$DB30-1,"")</f>
        <v/>
      </c>
      <c r="CS30" s="169" t="str">
        <f>IFERROR(Inv_SY_B!CS30/Inv_SY_B!$DB30-1,"")</f>
        <v/>
      </c>
      <c r="CT30" s="169" t="str">
        <f>IFERROR(Inv_SY_B!CT30/Inv_SY_B!$DB30-1,"")</f>
        <v/>
      </c>
      <c r="CU30" s="169" t="str">
        <f>IFERROR(Inv_SY_B!CU30/Inv_SY_B!$DB30-1,"")</f>
        <v/>
      </c>
      <c r="CV30" s="169" t="str">
        <f>IFERROR(Inv_SY_B!CV30/Inv_SY_B!$DB30-1,"")</f>
        <v/>
      </c>
      <c r="CW30" s="169" t="str">
        <f>IFERROR(Inv_SY_B!CW30/Inv_SY_B!$DB30-1,"")</f>
        <v/>
      </c>
      <c r="CX30" s="169" t="str">
        <f>IFERROR(Inv_SY_B!CX30/Inv_SY_B!$DB30-1,"")</f>
        <v/>
      </c>
      <c r="CY30" s="169" t="str">
        <f>IFERROR(Inv_SY_B!CY30/Inv_SY_B!$DB30-1,"")</f>
        <v/>
      </c>
      <c r="CZ30" s="169" t="str">
        <f>IFERROR(Inv_SY_B!CZ30/Inv_SY_B!$DB30-1,"")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IFERROR(Inv_SY_B!AI31/Inv_SY_B!$DC31-1,"")</f>
        <v/>
      </c>
      <c r="AJ31" s="169" t="str">
        <f>IFERROR(Inv_SY_B!AJ31/Inv_SY_B!$DC31-1,"")</f>
        <v/>
      </c>
      <c r="AK31" s="169" t="str">
        <f>IFERROR(Inv_SY_B!AK31/Inv_SY_B!$DC31-1,"")</f>
        <v/>
      </c>
      <c r="AL31" s="169" t="str">
        <f>IFERROR(Inv_SY_B!AL31/Inv_SY_B!$DC31-1,"")</f>
        <v/>
      </c>
      <c r="AM31" s="169" t="str">
        <f>IFERROR(Inv_SY_B!AM31/Inv_SY_B!$DC31-1,"")</f>
        <v/>
      </c>
      <c r="AN31" s="169" t="str">
        <f>IFERROR(Inv_SY_B!AN31/Inv_SY_B!$DC31-1,"")</f>
        <v/>
      </c>
      <c r="AO31" s="169" t="str">
        <f>IFERROR(Inv_SY_B!AO31/Inv_SY_B!$DC31-1,"")</f>
        <v/>
      </c>
      <c r="AP31" s="169" t="str">
        <f>IFERROR(Inv_SY_B!AP31/Inv_SY_B!$DC31-1,"")</f>
        <v/>
      </c>
      <c r="AQ31" s="169" t="str">
        <f>IFERROR(Inv_SY_B!AQ31/Inv_SY_B!$DC31-1,"")</f>
        <v/>
      </c>
      <c r="AR31" s="169" t="str">
        <f>IFERROR(Inv_SY_B!AR31/Inv_SY_B!$DC31-1,"")</f>
        <v/>
      </c>
      <c r="AS31" s="169" t="str">
        <f>IFERROR(Inv_SY_B!AS31/Inv_SY_B!$DC31-1,"")</f>
        <v/>
      </c>
      <c r="AT31" s="169" t="str">
        <f>IFERROR(Inv_SY_B!AT31/Inv_SY_B!$DC31-1,"")</f>
        <v/>
      </c>
      <c r="AU31" s="169" t="str">
        <f>IFERROR(Inv_SY_B!AU31/Inv_SY_B!$DC31-1,"")</f>
        <v/>
      </c>
      <c r="AV31" s="169" t="str">
        <f>IFERROR(Inv_SY_B!AV31/Inv_SY_B!$DC31-1,"")</f>
        <v/>
      </c>
      <c r="AW31" s="169" t="str">
        <f>IFERROR(Inv_SY_B!AW31/Inv_SY_B!$DC31-1,"")</f>
        <v/>
      </c>
      <c r="AX31" s="169" t="str">
        <f>IFERROR(Inv_SY_B!AX31/Inv_SY_B!$DC31-1,"")</f>
        <v/>
      </c>
      <c r="AY31" s="169" t="str">
        <f>IFERROR(Inv_SY_B!AY31/Inv_SY_B!$DC31-1,"")</f>
        <v/>
      </c>
      <c r="AZ31" s="169" t="str">
        <f>IFERROR(Inv_SY_B!AZ31/Inv_SY_B!$DC31-1,"")</f>
        <v/>
      </c>
      <c r="BA31" s="169" t="str">
        <f>IFERROR(Inv_SY_B!BA31/Inv_SY_B!$DC31-1,"")</f>
        <v/>
      </c>
      <c r="BB31" s="169" t="str">
        <f>IFERROR(Inv_SY_B!BB31/Inv_SY_B!$DC31-1,"")</f>
        <v/>
      </c>
      <c r="BC31" s="169" t="str">
        <f>IFERROR(Inv_SY_B!BC31/Inv_SY_B!$DC31-1,"")</f>
        <v/>
      </c>
      <c r="BD31" s="169" t="str">
        <f>IFERROR(Inv_SY_B!BD31/Inv_SY_B!$DC31-1,"")</f>
        <v/>
      </c>
      <c r="BE31" s="169" t="str">
        <f>IFERROR(Inv_SY_B!BE31/Inv_SY_B!$DC31-1,"")</f>
        <v/>
      </c>
      <c r="BF31" s="169" t="str">
        <f>IFERROR(Inv_SY_B!BF31/Inv_SY_B!$DC31-1,"")</f>
        <v/>
      </c>
      <c r="BG31" s="169" t="str">
        <f>IFERROR(Inv_SY_B!BG31/Inv_SY_B!$DC31-1,"")</f>
        <v/>
      </c>
      <c r="BH31" s="169" t="str">
        <f>IFERROR(Inv_SY_B!BH31/Inv_SY_B!$DC31-1,"")</f>
        <v/>
      </c>
      <c r="BI31" s="169" t="str">
        <f>IFERROR(Inv_SY_B!BI31/Inv_SY_B!$DC31-1,"")</f>
        <v/>
      </c>
      <c r="BJ31" s="169" t="str">
        <f>IFERROR(Inv_SY_B!BJ31/Inv_SY_B!$DC31-1,"")</f>
        <v/>
      </c>
      <c r="BK31" s="169" t="str">
        <f>IFERROR(Inv_SY_B!BK31/Inv_SY_B!$DC31-1,"")</f>
        <v/>
      </c>
      <c r="BL31" s="169" t="str">
        <f>IFERROR(Inv_SY_B!BL31/Inv_SY_B!$DC31-1,"")</f>
        <v/>
      </c>
      <c r="BM31" s="169" t="str">
        <f>IFERROR(Inv_SY_B!BM31/Inv_SY_B!$DC31-1,"")</f>
        <v/>
      </c>
      <c r="BN31" s="169" t="str">
        <f>IFERROR(Inv_SY_B!BN31/Inv_SY_B!$DC31-1,"")</f>
        <v/>
      </c>
      <c r="BO31" s="169" t="str">
        <f>IFERROR(Inv_SY_B!BO31/Inv_SY_B!$DC31-1,"")</f>
        <v/>
      </c>
      <c r="BP31" s="169" t="str">
        <f>IFERROR(Inv_SY_B!BP31/Inv_SY_B!$DC31-1,"")</f>
        <v/>
      </c>
      <c r="BQ31" s="169" t="str">
        <f>IFERROR(Inv_SY_B!BQ31/Inv_SY_B!$DC31-1,"")</f>
        <v/>
      </c>
      <c r="BR31" s="169" t="str">
        <f>IFERROR(Inv_SY_B!BR31/Inv_SY_B!$DC31-1,"")</f>
        <v/>
      </c>
      <c r="BS31" s="169" t="str">
        <f>IFERROR(Inv_SY_B!BS31/Inv_SY_B!$DC31-1,"")</f>
        <v/>
      </c>
      <c r="BT31" s="169" t="str">
        <f>IFERROR(Inv_SY_B!BT31/Inv_SY_B!$DC31-1,"")</f>
        <v/>
      </c>
      <c r="BU31" s="169" t="str">
        <f>IFERROR(Inv_SY_B!BU31/Inv_SY_B!$DC31-1,"")</f>
        <v/>
      </c>
      <c r="BV31" s="169" t="str">
        <f>IFERROR(Inv_SY_B!BV31/Inv_SY_B!$DC31-1,"")</f>
        <v/>
      </c>
      <c r="BW31" s="169" t="str">
        <f>IFERROR(Inv_SY_B!BW31/Inv_SY_B!$DC31-1,"")</f>
        <v/>
      </c>
      <c r="BX31" s="169" t="str">
        <f>IFERROR(Inv_SY_B!BX31/Inv_SY_B!$DC31-1,"")</f>
        <v/>
      </c>
      <c r="BY31" s="169" t="str">
        <f>IFERROR(Inv_SY_B!BY31/Inv_SY_B!$DC31-1,"")</f>
        <v/>
      </c>
      <c r="BZ31" s="169" t="str">
        <f>IFERROR(Inv_SY_B!BZ31/Inv_SY_B!$DC31-1,"")</f>
        <v/>
      </c>
      <c r="CA31" s="169" t="str">
        <f>IFERROR(Inv_SY_B!CA31/Inv_SY_B!$DC31-1,"")</f>
        <v/>
      </c>
      <c r="CB31" s="169" t="str">
        <f>IFERROR(Inv_SY_B!CB31/Inv_SY_B!$DC31-1,"")</f>
        <v/>
      </c>
      <c r="CC31" s="169" t="str">
        <f>IFERROR(Inv_SY_B!CC31/Inv_SY_B!$DC31-1,"")</f>
        <v/>
      </c>
      <c r="CD31" s="169" t="str">
        <f>IFERROR(Inv_SY_B!CD31/Inv_SY_B!$DC31-1,"")</f>
        <v/>
      </c>
      <c r="CE31" s="169" t="str">
        <f>IFERROR(Inv_SY_B!CE31/Inv_SY_B!$DC31-1,"")</f>
        <v/>
      </c>
      <c r="CF31" s="169" t="str">
        <f>IFERROR(Inv_SY_B!CF31/Inv_SY_B!$DC31-1,"")</f>
        <v/>
      </c>
      <c r="CG31" s="169" t="str">
        <f>IFERROR(Inv_SY_B!CG31/Inv_SY_B!$DC31-1,"")</f>
        <v/>
      </c>
      <c r="CH31" s="169" t="str">
        <f>IFERROR(Inv_SY_B!CH31/Inv_SY_B!$DC31-1,"")</f>
        <v/>
      </c>
      <c r="CI31" s="169" t="str">
        <f>IFERROR(Inv_SY_B!CI31/Inv_SY_B!$DC31-1,"")</f>
        <v/>
      </c>
      <c r="CJ31" s="169" t="str">
        <f>IFERROR(Inv_SY_B!CJ31/Inv_SY_B!$DC31-1,"")</f>
        <v/>
      </c>
      <c r="CK31" s="169" t="str">
        <f>IFERROR(Inv_SY_B!CK31/Inv_SY_B!$DC31-1,"")</f>
        <v/>
      </c>
      <c r="CL31" s="169" t="str">
        <f>IFERROR(Inv_SY_B!CL31/Inv_SY_B!$DC31-1,"")</f>
        <v/>
      </c>
      <c r="CM31" s="169" t="str">
        <f>IFERROR(Inv_SY_B!CM31/Inv_SY_B!$DB31-1,"")</f>
        <v/>
      </c>
      <c r="CN31" s="169" t="str">
        <f>IFERROR(Inv_SY_B!CN31/Inv_SY_B!$DB31-1,"")</f>
        <v/>
      </c>
      <c r="CO31" s="169" t="str">
        <f>IFERROR(Inv_SY_B!CO31/Inv_SY_B!$DB31-1,"")</f>
        <v/>
      </c>
      <c r="CP31" s="169" t="str">
        <f>IFERROR(Inv_SY_B!CP31/Inv_SY_B!$DB31-1,"")</f>
        <v/>
      </c>
      <c r="CQ31" s="169" t="str">
        <f>IFERROR(Inv_SY_B!CQ31/Inv_SY_B!$DB31-1,"")</f>
        <v/>
      </c>
      <c r="CR31" s="169" t="str">
        <f>IFERROR(Inv_SY_B!CR31/Inv_SY_B!$DB31-1,"")</f>
        <v/>
      </c>
      <c r="CS31" s="169" t="str">
        <f>IFERROR(Inv_SY_B!CS31/Inv_SY_B!$DB31-1,"")</f>
        <v/>
      </c>
      <c r="CT31" s="169" t="str">
        <f>IFERROR(Inv_SY_B!CT31/Inv_SY_B!$DB31-1,"")</f>
        <v/>
      </c>
      <c r="CU31" s="169" t="str">
        <f>IFERROR(Inv_SY_B!CU31/Inv_SY_B!$DB31-1,"")</f>
        <v/>
      </c>
      <c r="CV31" s="169" t="str">
        <f>IFERROR(Inv_SY_B!CV31/Inv_SY_B!$DB31-1,"")</f>
        <v/>
      </c>
      <c r="CW31" s="169" t="str">
        <f>IFERROR(Inv_SY_B!CW31/Inv_SY_B!$DB31-1,"")</f>
        <v/>
      </c>
      <c r="CX31" s="169" t="str">
        <f>IFERROR(Inv_SY_B!CX31/Inv_SY_B!$DB31-1,"")</f>
        <v/>
      </c>
      <c r="CY31" s="169" t="str">
        <f>IFERROR(Inv_SY_B!CY31/Inv_SY_B!$DB31-1,"")</f>
        <v/>
      </c>
      <c r="CZ31" s="169" t="str">
        <f>IFERROR(Inv_SY_B!CZ31/Inv_SY_B!$DB31-1,"")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IFERROR(Inv_SY_B!AI32/Inv_SY_B!$DC32-1,"")</f>
        <v/>
      </c>
      <c r="AJ32" s="169" t="str">
        <f>IFERROR(Inv_SY_B!AJ32/Inv_SY_B!$DC32-1,"")</f>
        <v/>
      </c>
      <c r="AK32" s="169" t="str">
        <f>IFERROR(Inv_SY_B!AK32/Inv_SY_B!$DC32-1,"")</f>
        <v/>
      </c>
      <c r="AL32" s="169" t="str">
        <f>IFERROR(Inv_SY_B!AL32/Inv_SY_B!$DC32-1,"")</f>
        <v/>
      </c>
      <c r="AM32" s="169" t="str">
        <f>IFERROR(Inv_SY_B!AM32/Inv_SY_B!$DC32-1,"")</f>
        <v/>
      </c>
      <c r="AN32" s="169" t="str">
        <f>IFERROR(Inv_SY_B!AN32/Inv_SY_B!$DC32-1,"")</f>
        <v/>
      </c>
      <c r="AO32" s="169" t="str">
        <f>IFERROR(Inv_SY_B!AO32/Inv_SY_B!$DC32-1,"")</f>
        <v/>
      </c>
      <c r="AP32" s="169" t="str">
        <f>IFERROR(Inv_SY_B!AP32/Inv_SY_B!$DC32-1,"")</f>
        <v/>
      </c>
      <c r="AQ32" s="169" t="str">
        <f>IFERROR(Inv_SY_B!AQ32/Inv_SY_B!$DC32-1,"")</f>
        <v/>
      </c>
      <c r="AR32" s="169" t="str">
        <f>IFERROR(Inv_SY_B!AR32/Inv_SY_B!$DC32-1,"")</f>
        <v/>
      </c>
      <c r="AS32" s="169" t="str">
        <f>IFERROR(Inv_SY_B!AS32/Inv_SY_B!$DC32-1,"")</f>
        <v/>
      </c>
      <c r="AT32" s="169" t="str">
        <f>IFERROR(Inv_SY_B!AT32/Inv_SY_B!$DC32-1,"")</f>
        <v/>
      </c>
      <c r="AU32" s="169" t="str">
        <f>IFERROR(Inv_SY_B!AU32/Inv_SY_B!$DC32-1,"")</f>
        <v/>
      </c>
      <c r="AV32" s="169" t="str">
        <f>IFERROR(Inv_SY_B!AV32/Inv_SY_B!$DC32-1,"")</f>
        <v/>
      </c>
      <c r="AW32" s="169" t="str">
        <f>IFERROR(Inv_SY_B!AW32/Inv_SY_B!$DC32-1,"")</f>
        <v/>
      </c>
      <c r="AX32" s="169" t="str">
        <f>IFERROR(Inv_SY_B!AX32/Inv_SY_B!$DC32-1,"")</f>
        <v/>
      </c>
      <c r="AY32" s="169" t="str">
        <f>IFERROR(Inv_SY_B!AY32/Inv_SY_B!$DC32-1,"")</f>
        <v/>
      </c>
      <c r="AZ32" s="169" t="str">
        <f>IFERROR(Inv_SY_B!AZ32/Inv_SY_B!$DC32-1,"")</f>
        <v/>
      </c>
      <c r="BA32" s="169" t="str">
        <f>IFERROR(Inv_SY_B!BA32/Inv_SY_B!$DC32-1,"")</f>
        <v/>
      </c>
      <c r="BB32" s="169" t="str">
        <f>IFERROR(Inv_SY_B!BB32/Inv_SY_B!$DC32-1,"")</f>
        <v/>
      </c>
      <c r="BC32" s="169" t="str">
        <f>IFERROR(Inv_SY_B!BC32/Inv_SY_B!$DC32-1,"")</f>
        <v/>
      </c>
      <c r="BD32" s="169" t="str">
        <f>IFERROR(Inv_SY_B!BD32/Inv_SY_B!$DC32-1,"")</f>
        <v/>
      </c>
      <c r="BE32" s="169" t="str">
        <f>IFERROR(Inv_SY_B!BE32/Inv_SY_B!$DC32-1,"")</f>
        <v/>
      </c>
      <c r="BF32" s="169" t="str">
        <f>IFERROR(Inv_SY_B!BF32/Inv_SY_B!$DC32-1,"")</f>
        <v/>
      </c>
      <c r="BG32" s="169" t="str">
        <f>IFERROR(Inv_SY_B!BG32/Inv_SY_B!$DC32-1,"")</f>
        <v/>
      </c>
      <c r="BH32" s="169" t="str">
        <f>IFERROR(Inv_SY_B!BH32/Inv_SY_B!$DC32-1,"")</f>
        <v/>
      </c>
      <c r="BI32" s="169" t="str">
        <f>IFERROR(Inv_SY_B!BI32/Inv_SY_B!$DC32-1,"")</f>
        <v/>
      </c>
      <c r="BJ32" s="169" t="str">
        <f>IFERROR(Inv_SY_B!BJ32/Inv_SY_B!$DC32-1,"")</f>
        <v/>
      </c>
      <c r="BK32" s="169" t="str">
        <f>IFERROR(Inv_SY_B!BK32/Inv_SY_B!$DC32-1,"")</f>
        <v/>
      </c>
      <c r="BL32" s="169" t="str">
        <f>IFERROR(Inv_SY_B!BL32/Inv_SY_B!$DC32-1,"")</f>
        <v/>
      </c>
      <c r="BM32" s="169" t="str">
        <f>IFERROR(Inv_SY_B!BM32/Inv_SY_B!$DC32-1,"")</f>
        <v/>
      </c>
      <c r="BN32" s="169" t="str">
        <f>IFERROR(Inv_SY_B!BN32/Inv_SY_B!$DC32-1,"")</f>
        <v/>
      </c>
      <c r="BO32" s="169" t="str">
        <f>IFERROR(Inv_SY_B!BO32/Inv_SY_B!$DC32-1,"")</f>
        <v/>
      </c>
      <c r="BP32" s="169" t="str">
        <f>IFERROR(Inv_SY_B!BP32/Inv_SY_B!$DC32-1,"")</f>
        <v/>
      </c>
      <c r="BQ32" s="169" t="str">
        <f>IFERROR(Inv_SY_B!BQ32/Inv_SY_B!$DC32-1,"")</f>
        <v/>
      </c>
      <c r="BR32" s="169" t="str">
        <f>IFERROR(Inv_SY_B!BR32/Inv_SY_B!$DC32-1,"")</f>
        <v/>
      </c>
      <c r="BS32" s="169" t="str">
        <f>IFERROR(Inv_SY_B!BS32/Inv_SY_B!$DC32-1,"")</f>
        <v/>
      </c>
      <c r="BT32" s="169" t="str">
        <f>IFERROR(Inv_SY_B!BT32/Inv_SY_B!$DC32-1,"")</f>
        <v/>
      </c>
      <c r="BU32" s="169" t="str">
        <f>IFERROR(Inv_SY_B!BU32/Inv_SY_B!$DC32-1,"")</f>
        <v/>
      </c>
      <c r="BV32" s="169" t="str">
        <f>IFERROR(Inv_SY_B!BV32/Inv_SY_B!$DC32-1,"")</f>
        <v/>
      </c>
      <c r="BW32" s="169" t="str">
        <f>IFERROR(Inv_SY_B!BW32/Inv_SY_B!$DC32-1,"")</f>
        <v/>
      </c>
      <c r="BX32" s="169" t="str">
        <f>IFERROR(Inv_SY_B!BX32/Inv_SY_B!$DC32-1,"")</f>
        <v/>
      </c>
      <c r="BY32" s="169" t="str">
        <f>IFERROR(Inv_SY_B!BY32/Inv_SY_B!$DC32-1,"")</f>
        <v/>
      </c>
      <c r="BZ32" s="169" t="str">
        <f>IFERROR(Inv_SY_B!BZ32/Inv_SY_B!$DC32-1,"")</f>
        <v/>
      </c>
      <c r="CA32" s="169" t="str">
        <f>IFERROR(Inv_SY_B!CA32/Inv_SY_B!$DC32-1,"")</f>
        <v/>
      </c>
      <c r="CB32" s="169" t="str">
        <f>IFERROR(Inv_SY_B!CB32/Inv_SY_B!$DC32-1,"")</f>
        <v/>
      </c>
      <c r="CC32" s="169" t="str">
        <f>IFERROR(Inv_SY_B!CC32/Inv_SY_B!$DC32-1,"")</f>
        <v/>
      </c>
      <c r="CD32" s="169" t="str">
        <f>IFERROR(Inv_SY_B!CD32/Inv_SY_B!$DC32-1,"")</f>
        <v/>
      </c>
      <c r="CE32" s="169" t="str">
        <f>IFERROR(Inv_SY_B!CE32/Inv_SY_B!$DC32-1,"")</f>
        <v/>
      </c>
      <c r="CF32" s="169" t="str">
        <f>IFERROR(Inv_SY_B!CF32/Inv_SY_B!$DC32-1,"")</f>
        <v/>
      </c>
      <c r="CG32" s="169" t="str">
        <f>IFERROR(Inv_SY_B!CG32/Inv_SY_B!$DC32-1,"")</f>
        <v/>
      </c>
      <c r="CH32" s="169" t="str">
        <f>IFERROR(Inv_SY_B!CH32/Inv_SY_B!$DC32-1,"")</f>
        <v/>
      </c>
      <c r="CI32" s="169" t="str">
        <f>IFERROR(Inv_SY_B!CI32/Inv_SY_B!$DC32-1,"")</f>
        <v/>
      </c>
      <c r="CJ32" s="169" t="str">
        <f>IFERROR(Inv_SY_B!CJ32/Inv_SY_B!$DC32-1,"")</f>
        <v/>
      </c>
      <c r="CK32" s="169" t="str">
        <f>IFERROR(Inv_SY_B!CK32/Inv_SY_B!$DC32-1,"")</f>
        <v/>
      </c>
      <c r="CL32" s="169" t="str">
        <f>IFERROR(Inv_SY_B!CL32/Inv_SY_B!$DC32-1,"")</f>
        <v/>
      </c>
      <c r="CM32" s="169" t="str">
        <f>IFERROR(Inv_SY_B!CM32/Inv_SY_B!$DB32-1,"")</f>
        <v/>
      </c>
      <c r="CN32" s="169" t="str">
        <f>IFERROR(Inv_SY_B!CN32/Inv_SY_B!$DB32-1,"")</f>
        <v/>
      </c>
      <c r="CO32" s="169" t="str">
        <f>IFERROR(Inv_SY_B!CO32/Inv_SY_B!$DB32-1,"")</f>
        <v/>
      </c>
      <c r="CP32" s="169" t="str">
        <f>IFERROR(Inv_SY_B!CP32/Inv_SY_B!$DB32-1,"")</f>
        <v/>
      </c>
      <c r="CQ32" s="169" t="str">
        <f>IFERROR(Inv_SY_B!CQ32/Inv_SY_B!$DB32-1,"")</f>
        <v/>
      </c>
      <c r="CR32" s="169" t="str">
        <f>IFERROR(Inv_SY_B!CR32/Inv_SY_B!$DB32-1,"")</f>
        <v/>
      </c>
      <c r="CS32" s="169" t="str">
        <f>IFERROR(Inv_SY_B!CS32/Inv_SY_B!$DB32-1,"")</f>
        <v/>
      </c>
      <c r="CT32" s="169" t="str">
        <f>IFERROR(Inv_SY_B!CT32/Inv_SY_B!$DB32-1,"")</f>
        <v/>
      </c>
      <c r="CU32" s="169" t="str">
        <f>IFERROR(Inv_SY_B!CU32/Inv_SY_B!$DB32-1,"")</f>
        <v/>
      </c>
      <c r="CV32" s="169" t="str">
        <f>IFERROR(Inv_SY_B!CV32/Inv_SY_B!$DB32-1,"")</f>
        <v/>
      </c>
      <c r="CW32" s="169" t="str">
        <f>IFERROR(Inv_SY_B!CW32/Inv_SY_B!$DB32-1,"")</f>
        <v/>
      </c>
      <c r="CX32" s="169" t="str">
        <f>IFERROR(Inv_SY_B!CX32/Inv_SY_B!$DB32-1,"")</f>
        <v/>
      </c>
      <c r="CY32" s="169" t="str">
        <f>IFERROR(Inv_SY_B!CY32/Inv_SY_B!$DB32-1,"")</f>
        <v/>
      </c>
      <c r="CZ32" s="169" t="str">
        <f>IFERROR(Inv_SY_B!CZ32/Inv_SY_B!$DB32-1,"")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IFERROR(Inv_SY_B!AI33/Inv_SY_B!$DC33-1,"")</f>
        <v/>
      </c>
      <c r="AJ33" s="169" t="str">
        <f>IFERROR(Inv_SY_B!AJ33/Inv_SY_B!$DC33-1,"")</f>
        <v/>
      </c>
      <c r="AK33" s="169" t="str">
        <f>IFERROR(Inv_SY_B!AK33/Inv_SY_B!$DC33-1,"")</f>
        <v/>
      </c>
      <c r="AL33" s="169" t="str">
        <f>IFERROR(Inv_SY_B!AL33/Inv_SY_B!$DC33-1,"")</f>
        <v/>
      </c>
      <c r="AM33" s="169" t="str">
        <f>IFERROR(Inv_SY_B!AM33/Inv_SY_B!$DC33-1,"")</f>
        <v/>
      </c>
      <c r="AN33" s="169" t="str">
        <f>IFERROR(Inv_SY_B!AN33/Inv_SY_B!$DC33-1,"")</f>
        <v/>
      </c>
      <c r="AO33" s="169" t="str">
        <f>IFERROR(Inv_SY_B!AO33/Inv_SY_B!$DC33-1,"")</f>
        <v/>
      </c>
      <c r="AP33" s="169" t="str">
        <f>IFERROR(Inv_SY_B!AP33/Inv_SY_B!$DC33-1,"")</f>
        <v/>
      </c>
      <c r="AQ33" s="169" t="str">
        <f>IFERROR(Inv_SY_B!AQ33/Inv_SY_B!$DC33-1,"")</f>
        <v/>
      </c>
      <c r="AR33" s="169" t="str">
        <f>IFERROR(Inv_SY_B!AR33/Inv_SY_B!$DC33-1,"")</f>
        <v/>
      </c>
      <c r="AS33" s="169" t="str">
        <f>IFERROR(Inv_SY_B!AS33/Inv_SY_B!$DC33-1,"")</f>
        <v/>
      </c>
      <c r="AT33" s="169" t="str">
        <f>IFERROR(Inv_SY_B!AT33/Inv_SY_B!$DC33-1,"")</f>
        <v/>
      </c>
      <c r="AU33" s="169" t="str">
        <f>IFERROR(Inv_SY_B!AU33/Inv_SY_B!$DC33-1,"")</f>
        <v/>
      </c>
      <c r="AV33" s="169" t="str">
        <f>IFERROR(Inv_SY_B!AV33/Inv_SY_B!$DC33-1,"")</f>
        <v/>
      </c>
      <c r="AW33" s="169" t="str">
        <f>IFERROR(Inv_SY_B!AW33/Inv_SY_B!$DC33-1,"")</f>
        <v/>
      </c>
      <c r="AX33" s="169" t="str">
        <f>IFERROR(Inv_SY_B!AX33/Inv_SY_B!$DC33-1,"")</f>
        <v/>
      </c>
      <c r="AY33" s="169" t="str">
        <f>IFERROR(Inv_SY_B!AY33/Inv_SY_B!$DC33-1,"")</f>
        <v/>
      </c>
      <c r="AZ33" s="169" t="str">
        <f>IFERROR(Inv_SY_B!AZ33/Inv_SY_B!$DC33-1,"")</f>
        <v/>
      </c>
      <c r="BA33" s="169" t="str">
        <f>IFERROR(Inv_SY_B!BA33/Inv_SY_B!$DC33-1,"")</f>
        <v/>
      </c>
      <c r="BB33" s="169" t="str">
        <f>IFERROR(Inv_SY_B!BB33/Inv_SY_B!$DC33-1,"")</f>
        <v/>
      </c>
      <c r="BC33" s="169" t="str">
        <f>IFERROR(Inv_SY_B!BC33/Inv_SY_B!$DC33-1,"")</f>
        <v/>
      </c>
      <c r="BD33" s="169" t="str">
        <f>IFERROR(Inv_SY_B!BD33/Inv_SY_B!$DC33-1,"")</f>
        <v/>
      </c>
      <c r="BE33" s="169" t="str">
        <f>IFERROR(Inv_SY_B!BE33/Inv_SY_B!$DC33-1,"")</f>
        <v/>
      </c>
      <c r="BF33" s="169" t="str">
        <f>IFERROR(Inv_SY_B!BF33/Inv_SY_B!$DC33-1,"")</f>
        <v/>
      </c>
      <c r="BG33" s="169" t="str">
        <f>IFERROR(Inv_SY_B!BG33/Inv_SY_B!$DC33-1,"")</f>
        <v/>
      </c>
      <c r="BH33" s="169" t="str">
        <f>IFERROR(Inv_SY_B!BH33/Inv_SY_B!$DC33-1,"")</f>
        <v/>
      </c>
      <c r="BI33" s="169" t="str">
        <f>IFERROR(Inv_SY_B!BI33/Inv_SY_B!$DC33-1,"")</f>
        <v/>
      </c>
      <c r="BJ33" s="169" t="str">
        <f>IFERROR(Inv_SY_B!BJ33/Inv_SY_B!$DC33-1,"")</f>
        <v/>
      </c>
      <c r="BK33" s="169" t="str">
        <f>IFERROR(Inv_SY_B!BK33/Inv_SY_B!$DC33-1,"")</f>
        <v/>
      </c>
      <c r="BL33" s="169" t="str">
        <f>IFERROR(Inv_SY_B!BL33/Inv_SY_B!$DC33-1,"")</f>
        <v/>
      </c>
      <c r="BM33" s="169" t="str">
        <f>IFERROR(Inv_SY_B!BM33/Inv_SY_B!$DC33-1,"")</f>
        <v/>
      </c>
      <c r="BN33" s="169" t="str">
        <f>IFERROR(Inv_SY_B!BN33/Inv_SY_B!$DC33-1,"")</f>
        <v/>
      </c>
      <c r="BO33" s="169" t="str">
        <f>IFERROR(Inv_SY_B!BO33/Inv_SY_B!$DC33-1,"")</f>
        <v/>
      </c>
      <c r="BP33" s="169" t="str">
        <f>IFERROR(Inv_SY_B!BP33/Inv_SY_B!$DC33-1,"")</f>
        <v/>
      </c>
      <c r="BQ33" s="169" t="str">
        <f>IFERROR(Inv_SY_B!BQ33/Inv_SY_B!$DC33-1,"")</f>
        <v/>
      </c>
      <c r="BR33" s="169" t="str">
        <f>IFERROR(Inv_SY_B!BR33/Inv_SY_B!$DC33-1,"")</f>
        <v/>
      </c>
      <c r="BS33" s="169" t="str">
        <f>IFERROR(Inv_SY_B!BS33/Inv_SY_B!$DC33-1,"")</f>
        <v/>
      </c>
      <c r="BT33" s="169" t="str">
        <f>IFERROR(Inv_SY_B!BT33/Inv_SY_B!$DC33-1,"")</f>
        <v/>
      </c>
      <c r="BU33" s="169" t="str">
        <f>IFERROR(Inv_SY_B!BU33/Inv_SY_B!$DC33-1,"")</f>
        <v/>
      </c>
      <c r="BV33" s="169" t="str">
        <f>IFERROR(Inv_SY_B!BV33/Inv_SY_B!$DC33-1,"")</f>
        <v/>
      </c>
      <c r="BW33" s="169" t="str">
        <f>IFERROR(Inv_SY_B!BW33/Inv_SY_B!$DC33-1,"")</f>
        <v/>
      </c>
      <c r="BX33" s="169" t="str">
        <f>IFERROR(Inv_SY_B!BX33/Inv_SY_B!$DC33-1,"")</f>
        <v/>
      </c>
      <c r="BY33" s="169" t="str">
        <f>IFERROR(Inv_SY_B!BY33/Inv_SY_B!$DC33-1,"")</f>
        <v/>
      </c>
      <c r="BZ33" s="169" t="str">
        <f>IFERROR(Inv_SY_B!BZ33/Inv_SY_B!$DC33-1,"")</f>
        <v/>
      </c>
      <c r="CA33" s="169" t="str">
        <f>IFERROR(Inv_SY_B!CA33/Inv_SY_B!$DC33-1,"")</f>
        <v/>
      </c>
      <c r="CB33" s="169" t="str">
        <f>IFERROR(Inv_SY_B!CB33/Inv_SY_B!$DC33-1,"")</f>
        <v/>
      </c>
      <c r="CC33" s="169" t="str">
        <f>IFERROR(Inv_SY_B!CC33/Inv_SY_B!$DC33-1,"")</f>
        <v/>
      </c>
      <c r="CD33" s="169" t="str">
        <f>IFERROR(Inv_SY_B!CD33/Inv_SY_B!$DC33-1,"")</f>
        <v/>
      </c>
      <c r="CE33" s="169" t="str">
        <f>IFERROR(Inv_SY_B!CE33/Inv_SY_B!$DC33-1,"")</f>
        <v/>
      </c>
      <c r="CF33" s="169" t="str">
        <f>IFERROR(Inv_SY_B!CF33/Inv_SY_B!$DC33-1,"")</f>
        <v/>
      </c>
      <c r="CG33" s="169" t="str">
        <f>IFERROR(Inv_SY_B!CG33/Inv_SY_B!$DC33-1,"")</f>
        <v/>
      </c>
      <c r="CH33" s="169" t="str">
        <f>IFERROR(Inv_SY_B!CH33/Inv_SY_B!$DC33-1,"")</f>
        <v/>
      </c>
      <c r="CI33" s="169" t="str">
        <f>IFERROR(Inv_SY_B!CI33/Inv_SY_B!$DC33-1,"")</f>
        <v/>
      </c>
      <c r="CJ33" s="169" t="str">
        <f>IFERROR(Inv_SY_B!CJ33/Inv_SY_B!$DC33-1,"")</f>
        <v/>
      </c>
      <c r="CK33" s="169" t="str">
        <f>IFERROR(Inv_SY_B!CK33/Inv_SY_B!$DC33-1,"")</f>
        <v/>
      </c>
      <c r="CL33" s="169" t="str">
        <f>IFERROR(Inv_SY_B!CL33/Inv_SY_B!$DC33-1,"")</f>
        <v/>
      </c>
      <c r="CM33" s="169" t="str">
        <f>IFERROR(Inv_SY_B!CM33/Inv_SY_B!$DB33-1,"")</f>
        <v/>
      </c>
      <c r="CN33" s="169" t="str">
        <f>IFERROR(Inv_SY_B!CN33/Inv_SY_B!$DB33-1,"")</f>
        <v/>
      </c>
      <c r="CO33" s="169" t="str">
        <f>IFERROR(Inv_SY_B!CO33/Inv_SY_B!$DB33-1,"")</f>
        <v/>
      </c>
      <c r="CP33" s="169" t="str">
        <f>IFERROR(Inv_SY_B!CP33/Inv_SY_B!$DB33-1,"")</f>
        <v/>
      </c>
      <c r="CQ33" s="169" t="str">
        <f>IFERROR(Inv_SY_B!CQ33/Inv_SY_B!$DB33-1,"")</f>
        <v/>
      </c>
      <c r="CR33" s="169" t="str">
        <f>IFERROR(Inv_SY_B!CR33/Inv_SY_B!$DB33-1,"")</f>
        <v/>
      </c>
      <c r="CS33" s="169" t="str">
        <f>IFERROR(Inv_SY_B!CS33/Inv_SY_B!$DB33-1,"")</f>
        <v/>
      </c>
      <c r="CT33" s="169" t="str">
        <f>IFERROR(Inv_SY_B!CT33/Inv_SY_B!$DB33-1,"")</f>
        <v/>
      </c>
      <c r="CU33" s="169" t="str">
        <f>IFERROR(Inv_SY_B!CU33/Inv_SY_B!$DB33-1,"")</f>
        <v/>
      </c>
      <c r="CV33" s="169" t="str">
        <f>IFERROR(Inv_SY_B!CV33/Inv_SY_B!$DB33-1,"")</f>
        <v/>
      </c>
      <c r="CW33" s="169" t="str">
        <f>IFERROR(Inv_SY_B!CW33/Inv_SY_B!$DB33-1,"")</f>
        <v/>
      </c>
      <c r="CX33" s="169" t="str">
        <f>IFERROR(Inv_SY_B!CX33/Inv_SY_B!$DB33-1,"")</f>
        <v/>
      </c>
      <c r="CY33" s="169" t="str">
        <f>IFERROR(Inv_SY_B!CY33/Inv_SY_B!$DB33-1,"")</f>
        <v/>
      </c>
      <c r="CZ33" s="169" t="str">
        <f>IFERROR(Inv_SY_B!CZ33/Inv_SY_B!$DB33-1,"")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IFERROR(Inv_SY_B!AI34/Inv_SY_B!$DC34-1,"")</f>
        <v/>
      </c>
      <c r="AJ34" s="169" t="str">
        <f>IFERROR(Inv_SY_B!AJ34/Inv_SY_B!$DC34-1,"")</f>
        <v/>
      </c>
      <c r="AK34" s="169" t="str">
        <f>IFERROR(Inv_SY_B!AK34/Inv_SY_B!$DC34-1,"")</f>
        <v/>
      </c>
      <c r="AL34" s="169" t="str">
        <f>IFERROR(Inv_SY_B!AL34/Inv_SY_B!$DC34-1,"")</f>
        <v/>
      </c>
      <c r="AM34" s="169" t="str">
        <f>IFERROR(Inv_SY_B!AM34/Inv_SY_B!$DC34-1,"")</f>
        <v/>
      </c>
      <c r="AN34" s="169" t="str">
        <f>IFERROR(Inv_SY_B!AN34/Inv_SY_B!$DC34-1,"")</f>
        <v/>
      </c>
      <c r="AO34" s="169" t="str">
        <f>IFERROR(Inv_SY_B!AO34/Inv_SY_B!$DC34-1,"")</f>
        <v/>
      </c>
      <c r="AP34" s="169" t="str">
        <f>IFERROR(Inv_SY_B!AP34/Inv_SY_B!$DC34-1,"")</f>
        <v/>
      </c>
      <c r="AQ34" s="169" t="str">
        <f>IFERROR(Inv_SY_B!AQ34/Inv_SY_B!$DC34-1,"")</f>
        <v/>
      </c>
      <c r="AR34" s="169" t="str">
        <f>IFERROR(Inv_SY_B!AR34/Inv_SY_B!$DC34-1,"")</f>
        <v/>
      </c>
      <c r="AS34" s="169" t="str">
        <f>IFERROR(Inv_SY_B!AS34/Inv_SY_B!$DC34-1,"")</f>
        <v/>
      </c>
      <c r="AT34" s="169" t="str">
        <f>IFERROR(Inv_SY_B!AT34/Inv_SY_B!$DC34-1,"")</f>
        <v/>
      </c>
      <c r="AU34" s="169" t="str">
        <f>IFERROR(Inv_SY_B!AU34/Inv_SY_B!$DC34-1,"")</f>
        <v/>
      </c>
      <c r="AV34" s="169" t="str">
        <f>IFERROR(Inv_SY_B!AV34/Inv_SY_B!$DC34-1,"")</f>
        <v/>
      </c>
      <c r="AW34" s="169" t="str">
        <f>IFERROR(Inv_SY_B!AW34/Inv_SY_B!$DC34-1,"")</f>
        <v/>
      </c>
      <c r="AX34" s="169" t="str">
        <f>IFERROR(Inv_SY_B!AX34/Inv_SY_B!$DC34-1,"")</f>
        <v/>
      </c>
      <c r="AY34" s="169" t="str">
        <f>IFERROR(Inv_SY_B!AY34/Inv_SY_B!$DC34-1,"")</f>
        <v/>
      </c>
      <c r="AZ34" s="169" t="str">
        <f>IFERROR(Inv_SY_B!AZ34/Inv_SY_B!$DC34-1,"")</f>
        <v/>
      </c>
      <c r="BA34" s="169" t="str">
        <f>IFERROR(Inv_SY_B!BA34/Inv_SY_B!$DC34-1,"")</f>
        <v/>
      </c>
      <c r="BB34" s="169" t="str">
        <f>IFERROR(Inv_SY_B!BB34/Inv_SY_B!$DC34-1,"")</f>
        <v/>
      </c>
      <c r="BC34" s="169" t="str">
        <f>IFERROR(Inv_SY_B!BC34/Inv_SY_B!$DC34-1,"")</f>
        <v/>
      </c>
      <c r="BD34" s="169" t="str">
        <f>IFERROR(Inv_SY_B!BD34/Inv_SY_B!$DC34-1,"")</f>
        <v/>
      </c>
      <c r="BE34" s="169" t="str">
        <f>IFERROR(Inv_SY_B!BE34/Inv_SY_B!$DC34-1,"")</f>
        <v/>
      </c>
      <c r="BF34" s="169" t="str">
        <f>IFERROR(Inv_SY_B!BF34/Inv_SY_B!$DC34-1,"")</f>
        <v/>
      </c>
      <c r="BG34" s="169" t="str">
        <f>IFERROR(Inv_SY_B!BG34/Inv_SY_B!$DC34-1,"")</f>
        <v/>
      </c>
      <c r="BH34" s="169" t="str">
        <f>IFERROR(Inv_SY_B!BH34/Inv_SY_B!$DC34-1,"")</f>
        <v/>
      </c>
      <c r="BI34" s="169" t="str">
        <f>IFERROR(Inv_SY_B!BI34/Inv_SY_B!$DC34-1,"")</f>
        <v/>
      </c>
      <c r="BJ34" s="169" t="str">
        <f>IFERROR(Inv_SY_B!BJ34/Inv_SY_B!$DC34-1,"")</f>
        <v/>
      </c>
      <c r="BK34" s="169" t="str">
        <f>IFERROR(Inv_SY_B!BK34/Inv_SY_B!$DC34-1,"")</f>
        <v/>
      </c>
      <c r="BL34" s="169" t="str">
        <f>IFERROR(Inv_SY_B!BL34/Inv_SY_B!$DC34-1,"")</f>
        <v/>
      </c>
      <c r="BM34" s="169" t="str">
        <f>IFERROR(Inv_SY_B!BM34/Inv_SY_B!$DC34-1,"")</f>
        <v/>
      </c>
      <c r="BN34" s="169" t="str">
        <f>IFERROR(Inv_SY_B!BN34/Inv_SY_B!$DC34-1,"")</f>
        <v/>
      </c>
      <c r="BO34" s="169" t="str">
        <f>IFERROR(Inv_SY_B!BO34/Inv_SY_B!$DC34-1,"")</f>
        <v/>
      </c>
      <c r="BP34" s="169" t="str">
        <f>IFERROR(Inv_SY_B!BP34/Inv_SY_B!$DC34-1,"")</f>
        <v/>
      </c>
      <c r="BQ34" s="169" t="str">
        <f>IFERROR(Inv_SY_B!BQ34/Inv_SY_B!$DC34-1,"")</f>
        <v/>
      </c>
      <c r="BR34" s="169" t="str">
        <f>IFERROR(Inv_SY_B!BR34/Inv_SY_B!$DC34-1,"")</f>
        <v/>
      </c>
      <c r="BS34" s="169" t="str">
        <f>IFERROR(Inv_SY_B!BS34/Inv_SY_B!$DC34-1,"")</f>
        <v/>
      </c>
      <c r="BT34" s="169" t="str">
        <f>IFERROR(Inv_SY_B!BT34/Inv_SY_B!$DC34-1,"")</f>
        <v/>
      </c>
      <c r="BU34" s="169" t="str">
        <f>IFERROR(Inv_SY_B!BU34/Inv_SY_B!$DC34-1,"")</f>
        <v/>
      </c>
      <c r="BV34" s="169" t="str">
        <f>IFERROR(Inv_SY_B!BV34/Inv_SY_B!$DC34-1,"")</f>
        <v/>
      </c>
      <c r="BW34" s="169" t="str">
        <f>IFERROR(Inv_SY_B!BW34/Inv_SY_B!$DC34-1,"")</f>
        <v/>
      </c>
      <c r="BX34" s="169" t="str">
        <f>IFERROR(Inv_SY_B!BX34/Inv_SY_B!$DC34-1,"")</f>
        <v/>
      </c>
      <c r="BY34" s="169" t="str">
        <f>IFERROR(Inv_SY_B!BY34/Inv_SY_B!$DC34-1,"")</f>
        <v/>
      </c>
      <c r="BZ34" s="169" t="str">
        <f>IFERROR(Inv_SY_B!BZ34/Inv_SY_B!$DC34-1,"")</f>
        <v/>
      </c>
      <c r="CA34" s="169" t="str">
        <f>IFERROR(Inv_SY_B!CA34/Inv_SY_B!$DC34-1,"")</f>
        <v/>
      </c>
      <c r="CB34" s="169" t="str">
        <f>IFERROR(Inv_SY_B!CB34/Inv_SY_B!$DC34-1,"")</f>
        <v/>
      </c>
      <c r="CC34" s="169" t="str">
        <f>IFERROR(Inv_SY_B!CC34/Inv_SY_B!$DC34-1,"")</f>
        <v/>
      </c>
      <c r="CD34" s="169" t="str">
        <f>IFERROR(Inv_SY_B!CD34/Inv_SY_B!$DC34-1,"")</f>
        <v/>
      </c>
      <c r="CE34" s="169" t="str">
        <f>IFERROR(Inv_SY_B!CE34/Inv_SY_B!$DC34-1,"")</f>
        <v/>
      </c>
      <c r="CF34" s="169" t="str">
        <f>IFERROR(Inv_SY_B!CF34/Inv_SY_B!$DC34-1,"")</f>
        <v/>
      </c>
      <c r="CG34" s="169" t="str">
        <f>IFERROR(Inv_SY_B!CG34/Inv_SY_B!$DC34-1,"")</f>
        <v/>
      </c>
      <c r="CH34" s="169" t="str">
        <f>IFERROR(Inv_SY_B!CH34/Inv_SY_B!$DC34-1,"")</f>
        <v/>
      </c>
      <c r="CI34" s="169" t="str">
        <f>IFERROR(Inv_SY_B!CI34/Inv_SY_B!$DC34-1,"")</f>
        <v/>
      </c>
      <c r="CJ34" s="169" t="str">
        <f>IFERROR(Inv_SY_B!CJ34/Inv_SY_B!$DC34-1,"")</f>
        <v/>
      </c>
      <c r="CK34" s="169" t="str">
        <f>IFERROR(Inv_SY_B!CK34/Inv_SY_B!$DC34-1,"")</f>
        <v/>
      </c>
      <c r="CL34" s="169" t="str">
        <f>IFERROR(Inv_SY_B!CL34/Inv_SY_B!$DC34-1,"")</f>
        <v/>
      </c>
      <c r="CM34" s="169" t="str">
        <f>IFERROR(Inv_SY_B!CM34/Inv_SY_B!$DB34-1,"")</f>
        <v/>
      </c>
      <c r="CN34" s="169" t="str">
        <f>IFERROR(Inv_SY_B!CN34/Inv_SY_B!$DB34-1,"")</f>
        <v/>
      </c>
      <c r="CO34" s="169" t="str">
        <f>IFERROR(Inv_SY_B!CO34/Inv_SY_B!$DB34-1,"")</f>
        <v/>
      </c>
      <c r="CP34" s="169" t="str">
        <f>IFERROR(Inv_SY_B!CP34/Inv_SY_B!$DB34-1,"")</f>
        <v/>
      </c>
      <c r="CQ34" s="169" t="str">
        <f>IFERROR(Inv_SY_B!CQ34/Inv_SY_B!$DB34-1,"")</f>
        <v/>
      </c>
      <c r="CR34" s="169" t="str">
        <f>IFERROR(Inv_SY_B!CR34/Inv_SY_B!$DB34-1,"")</f>
        <v/>
      </c>
      <c r="CS34" s="169" t="str">
        <f>IFERROR(Inv_SY_B!CS34/Inv_SY_B!$DB34-1,"")</f>
        <v/>
      </c>
      <c r="CT34" s="169" t="str">
        <f>IFERROR(Inv_SY_B!CT34/Inv_SY_B!$DB34-1,"")</f>
        <v/>
      </c>
      <c r="CU34" s="169" t="str">
        <f>IFERROR(Inv_SY_B!CU34/Inv_SY_B!$DB34-1,"")</f>
        <v/>
      </c>
      <c r="CV34" s="169" t="str">
        <f>IFERROR(Inv_SY_B!CV34/Inv_SY_B!$DB34-1,"")</f>
        <v/>
      </c>
      <c r="CW34" s="169" t="str">
        <f>IFERROR(Inv_SY_B!CW34/Inv_SY_B!$DB34-1,"")</f>
        <v/>
      </c>
      <c r="CX34" s="169" t="str">
        <f>IFERROR(Inv_SY_B!CX34/Inv_SY_B!$DB34-1,"")</f>
        <v/>
      </c>
      <c r="CY34" s="169" t="str">
        <f>IFERROR(Inv_SY_B!CY34/Inv_SY_B!$DB34-1,"")</f>
        <v/>
      </c>
      <c r="CZ34" s="169" t="str">
        <f>IFERROR(Inv_SY_B!CZ34/Inv_SY_B!$DB34-1,"")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IFERROR(Inv_SY_B!AI35/Inv_SY_B!$DC35-1,"")</f>
        <v/>
      </c>
      <c r="AJ35" s="169" t="str">
        <f>IFERROR(Inv_SY_B!AJ35/Inv_SY_B!$DC35-1,"")</f>
        <v/>
      </c>
      <c r="AK35" s="169" t="str">
        <f>IFERROR(Inv_SY_B!AK35/Inv_SY_B!$DC35-1,"")</f>
        <v/>
      </c>
      <c r="AL35" s="169" t="str">
        <f>IFERROR(Inv_SY_B!AL35/Inv_SY_B!$DC35-1,"")</f>
        <v/>
      </c>
      <c r="AM35" s="169" t="str">
        <f>IFERROR(Inv_SY_B!AM35/Inv_SY_B!$DC35-1,"")</f>
        <v/>
      </c>
      <c r="AN35" s="169" t="str">
        <f>IFERROR(Inv_SY_B!AN35/Inv_SY_B!$DC35-1,"")</f>
        <v/>
      </c>
      <c r="AO35" s="169" t="str">
        <f>IFERROR(Inv_SY_B!AO35/Inv_SY_B!$DC35-1,"")</f>
        <v/>
      </c>
      <c r="AP35" s="169" t="str">
        <f>IFERROR(Inv_SY_B!AP35/Inv_SY_B!$DC35-1,"")</f>
        <v/>
      </c>
      <c r="AQ35" s="169" t="str">
        <f>IFERROR(Inv_SY_B!AQ35/Inv_SY_B!$DC35-1,"")</f>
        <v/>
      </c>
      <c r="AR35" s="169" t="str">
        <f>IFERROR(Inv_SY_B!AR35/Inv_SY_B!$DC35-1,"")</f>
        <v/>
      </c>
      <c r="AS35" s="169" t="str">
        <f>IFERROR(Inv_SY_B!AS35/Inv_SY_B!$DC35-1,"")</f>
        <v/>
      </c>
      <c r="AT35" s="169" t="str">
        <f>IFERROR(Inv_SY_B!AT35/Inv_SY_B!$DC35-1,"")</f>
        <v/>
      </c>
      <c r="AU35" s="169" t="str">
        <f>IFERROR(Inv_SY_B!AU35/Inv_SY_B!$DC35-1,"")</f>
        <v/>
      </c>
      <c r="AV35" s="169" t="str">
        <f>IFERROR(Inv_SY_B!AV35/Inv_SY_B!$DC35-1,"")</f>
        <v/>
      </c>
      <c r="AW35" s="169" t="str">
        <f>IFERROR(Inv_SY_B!AW35/Inv_SY_B!$DC35-1,"")</f>
        <v/>
      </c>
      <c r="AX35" s="169" t="str">
        <f>IFERROR(Inv_SY_B!AX35/Inv_SY_B!$DC35-1,"")</f>
        <v/>
      </c>
      <c r="AY35" s="169" t="str">
        <f>IFERROR(Inv_SY_B!AY35/Inv_SY_B!$DC35-1,"")</f>
        <v/>
      </c>
      <c r="AZ35" s="169" t="str">
        <f>IFERROR(Inv_SY_B!AZ35/Inv_SY_B!$DC35-1,"")</f>
        <v/>
      </c>
      <c r="BA35" s="169" t="str">
        <f>IFERROR(Inv_SY_B!BA35/Inv_SY_B!$DC35-1,"")</f>
        <v/>
      </c>
      <c r="BB35" s="169" t="str">
        <f>IFERROR(Inv_SY_B!BB35/Inv_SY_B!$DC35-1,"")</f>
        <v/>
      </c>
      <c r="BC35" s="169" t="str">
        <f>IFERROR(Inv_SY_B!BC35/Inv_SY_B!$DC35-1,"")</f>
        <v/>
      </c>
      <c r="BD35" s="169" t="str">
        <f>IFERROR(Inv_SY_B!BD35/Inv_SY_B!$DC35-1,"")</f>
        <v/>
      </c>
      <c r="BE35" s="169" t="str">
        <f>IFERROR(Inv_SY_B!BE35/Inv_SY_B!$DC35-1,"")</f>
        <v/>
      </c>
      <c r="BF35" s="169" t="str">
        <f>IFERROR(Inv_SY_B!BF35/Inv_SY_B!$DC35-1,"")</f>
        <v/>
      </c>
      <c r="BG35" s="169" t="str">
        <f>IFERROR(Inv_SY_B!BG35/Inv_SY_B!$DC35-1,"")</f>
        <v/>
      </c>
      <c r="BH35" s="169" t="str">
        <f>IFERROR(Inv_SY_B!BH35/Inv_SY_B!$DC35-1,"")</f>
        <v/>
      </c>
      <c r="BI35" s="169" t="str">
        <f>IFERROR(Inv_SY_B!BI35/Inv_SY_B!$DC35-1,"")</f>
        <v/>
      </c>
      <c r="BJ35" s="169" t="str">
        <f>IFERROR(Inv_SY_B!BJ35/Inv_SY_B!$DC35-1,"")</f>
        <v/>
      </c>
      <c r="BK35" s="169" t="str">
        <f>IFERROR(Inv_SY_B!BK35/Inv_SY_B!$DC35-1,"")</f>
        <v/>
      </c>
      <c r="BL35" s="169" t="str">
        <f>IFERROR(Inv_SY_B!BL35/Inv_SY_B!$DC35-1,"")</f>
        <v/>
      </c>
      <c r="BM35" s="169" t="str">
        <f>IFERROR(Inv_SY_B!BM35/Inv_SY_B!$DC35-1,"")</f>
        <v/>
      </c>
      <c r="BN35" s="169" t="str">
        <f>IFERROR(Inv_SY_B!BN35/Inv_SY_B!$DC35-1,"")</f>
        <v/>
      </c>
      <c r="BO35" s="169" t="str">
        <f>IFERROR(Inv_SY_B!BO35/Inv_SY_B!$DC35-1,"")</f>
        <v/>
      </c>
      <c r="BP35" s="169" t="str">
        <f>IFERROR(Inv_SY_B!BP35/Inv_SY_B!$DC35-1,"")</f>
        <v/>
      </c>
      <c r="BQ35" s="169" t="str">
        <f>IFERROR(Inv_SY_B!BQ35/Inv_SY_B!$DC35-1,"")</f>
        <v/>
      </c>
      <c r="BR35" s="169" t="str">
        <f>IFERROR(Inv_SY_B!BR35/Inv_SY_B!$DC35-1,"")</f>
        <v/>
      </c>
      <c r="BS35" s="169" t="str">
        <f>IFERROR(Inv_SY_B!BS35/Inv_SY_B!$DC35-1,"")</f>
        <v/>
      </c>
      <c r="BT35" s="169" t="str">
        <f>IFERROR(Inv_SY_B!BT35/Inv_SY_B!$DC35-1,"")</f>
        <v/>
      </c>
      <c r="BU35" s="169" t="str">
        <f>IFERROR(Inv_SY_B!BU35/Inv_SY_B!$DC35-1,"")</f>
        <v/>
      </c>
      <c r="BV35" s="169" t="str">
        <f>IFERROR(Inv_SY_B!BV35/Inv_SY_B!$DC35-1,"")</f>
        <v/>
      </c>
      <c r="BW35" s="169" t="str">
        <f>IFERROR(Inv_SY_B!BW35/Inv_SY_B!$DC35-1,"")</f>
        <v/>
      </c>
      <c r="BX35" s="169" t="str">
        <f>IFERROR(Inv_SY_B!BX35/Inv_SY_B!$DC35-1,"")</f>
        <v/>
      </c>
      <c r="BY35" s="169" t="str">
        <f>IFERROR(Inv_SY_B!BY35/Inv_SY_B!$DC35-1,"")</f>
        <v/>
      </c>
      <c r="BZ35" s="169" t="str">
        <f>IFERROR(Inv_SY_B!BZ35/Inv_SY_B!$DC35-1,"")</f>
        <v/>
      </c>
      <c r="CA35" s="169" t="str">
        <f>IFERROR(Inv_SY_B!CA35/Inv_SY_B!$DC35-1,"")</f>
        <v/>
      </c>
      <c r="CB35" s="169" t="str">
        <f>IFERROR(Inv_SY_B!CB35/Inv_SY_B!$DC35-1,"")</f>
        <v/>
      </c>
      <c r="CC35" s="169" t="str">
        <f>IFERROR(Inv_SY_B!CC35/Inv_SY_B!$DC35-1,"")</f>
        <v/>
      </c>
      <c r="CD35" s="169" t="str">
        <f>IFERROR(Inv_SY_B!CD35/Inv_SY_B!$DC35-1,"")</f>
        <v/>
      </c>
      <c r="CE35" s="169" t="str">
        <f>IFERROR(Inv_SY_B!CE35/Inv_SY_B!$DC35-1,"")</f>
        <v/>
      </c>
      <c r="CF35" s="169" t="str">
        <f>IFERROR(Inv_SY_B!CF35/Inv_SY_B!$DC35-1,"")</f>
        <v/>
      </c>
      <c r="CG35" s="169" t="str">
        <f>IFERROR(Inv_SY_B!CG35/Inv_SY_B!$DC35-1,"")</f>
        <v/>
      </c>
      <c r="CH35" s="169" t="str">
        <f>IFERROR(Inv_SY_B!CH35/Inv_SY_B!$DC35-1,"")</f>
        <v/>
      </c>
      <c r="CI35" s="169" t="str">
        <f>IFERROR(Inv_SY_B!CI35/Inv_SY_B!$DC35-1,"")</f>
        <v/>
      </c>
      <c r="CJ35" s="169" t="str">
        <f>IFERROR(Inv_SY_B!CJ35/Inv_SY_B!$DC35-1,"")</f>
        <v/>
      </c>
      <c r="CK35" s="169" t="str">
        <f>IFERROR(Inv_SY_B!CK35/Inv_SY_B!$DC35-1,"")</f>
        <v/>
      </c>
      <c r="CL35" s="169" t="str">
        <f>IFERROR(Inv_SY_B!CL35/Inv_SY_B!$DC35-1,"")</f>
        <v/>
      </c>
      <c r="CM35" s="169" t="str">
        <f>IFERROR(Inv_SY_B!CM35/Inv_SY_B!$DB35-1,"")</f>
        <v/>
      </c>
      <c r="CN35" s="169" t="str">
        <f>IFERROR(Inv_SY_B!CN35/Inv_SY_B!$DB35-1,"")</f>
        <v/>
      </c>
      <c r="CO35" s="169" t="str">
        <f>IFERROR(Inv_SY_B!CO35/Inv_SY_B!$DB35-1,"")</f>
        <v/>
      </c>
      <c r="CP35" s="169" t="str">
        <f>IFERROR(Inv_SY_B!CP35/Inv_SY_B!$DB35-1,"")</f>
        <v/>
      </c>
      <c r="CQ35" s="169" t="str">
        <f>IFERROR(Inv_SY_B!CQ35/Inv_SY_B!$DB35-1,"")</f>
        <v/>
      </c>
      <c r="CR35" s="169" t="str">
        <f>IFERROR(Inv_SY_B!CR35/Inv_SY_B!$DB35-1,"")</f>
        <v/>
      </c>
      <c r="CS35" s="169" t="str">
        <f>IFERROR(Inv_SY_B!CS35/Inv_SY_B!$DB35-1,"")</f>
        <v/>
      </c>
      <c r="CT35" s="169" t="str">
        <f>IFERROR(Inv_SY_B!CT35/Inv_SY_B!$DB35-1,"")</f>
        <v/>
      </c>
      <c r="CU35" s="169" t="str">
        <f>IFERROR(Inv_SY_B!CU35/Inv_SY_B!$DB35-1,"")</f>
        <v/>
      </c>
      <c r="CV35" s="169" t="str">
        <f>IFERROR(Inv_SY_B!CV35/Inv_SY_B!$DB35-1,"")</f>
        <v/>
      </c>
      <c r="CW35" s="169" t="str">
        <f>IFERROR(Inv_SY_B!CW35/Inv_SY_B!$DB35-1,"")</f>
        <v/>
      </c>
      <c r="CX35" s="169" t="str">
        <f>IFERROR(Inv_SY_B!CX35/Inv_SY_B!$DB35-1,"")</f>
        <v/>
      </c>
      <c r="CY35" s="169" t="str">
        <f>IFERROR(Inv_SY_B!CY35/Inv_SY_B!$DB35-1,"")</f>
        <v/>
      </c>
      <c r="CZ35" s="169" t="str">
        <f>IFERROR(Inv_SY_B!CZ35/Inv_SY_B!$DB35-1,"")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IFERROR(Inv_SY_B!AI36/Inv_SY_B!$DC36-1,"")</f>
        <v/>
      </c>
      <c r="AJ36" s="169" t="str">
        <f>IFERROR(Inv_SY_B!AJ36/Inv_SY_B!$DC36-1,"")</f>
        <v/>
      </c>
      <c r="AK36" s="169" t="str">
        <f>IFERROR(Inv_SY_B!AK36/Inv_SY_B!$DC36-1,"")</f>
        <v/>
      </c>
      <c r="AL36" s="169" t="str">
        <f>IFERROR(Inv_SY_B!AL36/Inv_SY_B!$DC36-1,"")</f>
        <v/>
      </c>
      <c r="AM36" s="169" t="str">
        <f>IFERROR(Inv_SY_B!AM36/Inv_SY_B!$DC36-1,"")</f>
        <v/>
      </c>
      <c r="AN36" s="169" t="str">
        <f>IFERROR(Inv_SY_B!AN36/Inv_SY_B!$DC36-1,"")</f>
        <v/>
      </c>
      <c r="AO36" s="169" t="str">
        <f>IFERROR(Inv_SY_B!AO36/Inv_SY_B!$DC36-1,"")</f>
        <v/>
      </c>
      <c r="AP36" s="169" t="str">
        <f>IFERROR(Inv_SY_B!AP36/Inv_SY_B!$DC36-1,"")</f>
        <v/>
      </c>
      <c r="AQ36" s="169" t="str">
        <f>IFERROR(Inv_SY_B!AQ36/Inv_SY_B!$DC36-1,"")</f>
        <v/>
      </c>
      <c r="AR36" s="169" t="str">
        <f>IFERROR(Inv_SY_B!AR36/Inv_SY_B!$DC36-1,"")</f>
        <v/>
      </c>
      <c r="AS36" s="169" t="str">
        <f>IFERROR(Inv_SY_B!AS36/Inv_SY_B!$DC36-1,"")</f>
        <v/>
      </c>
      <c r="AT36" s="169" t="str">
        <f>IFERROR(Inv_SY_B!AT36/Inv_SY_B!$DC36-1,"")</f>
        <v/>
      </c>
      <c r="AU36" s="169" t="str">
        <f>IFERROR(Inv_SY_B!AU36/Inv_SY_B!$DC36-1,"")</f>
        <v/>
      </c>
      <c r="AV36" s="169" t="str">
        <f>IFERROR(Inv_SY_B!AV36/Inv_SY_B!$DC36-1,"")</f>
        <v/>
      </c>
      <c r="AW36" s="169" t="str">
        <f>IFERROR(Inv_SY_B!AW36/Inv_SY_B!$DC36-1,"")</f>
        <v/>
      </c>
      <c r="AX36" s="169" t="str">
        <f>IFERROR(Inv_SY_B!AX36/Inv_SY_B!$DC36-1,"")</f>
        <v/>
      </c>
      <c r="AY36" s="169" t="str">
        <f>IFERROR(Inv_SY_B!AY36/Inv_SY_B!$DC36-1,"")</f>
        <v/>
      </c>
      <c r="AZ36" s="169" t="str">
        <f>IFERROR(Inv_SY_B!AZ36/Inv_SY_B!$DC36-1,"")</f>
        <v/>
      </c>
      <c r="BA36" s="169" t="str">
        <f>IFERROR(Inv_SY_B!BA36/Inv_SY_B!$DC36-1,"")</f>
        <v/>
      </c>
      <c r="BB36" s="169" t="str">
        <f>IFERROR(Inv_SY_B!BB36/Inv_SY_B!$DC36-1,"")</f>
        <v/>
      </c>
      <c r="BC36" s="169" t="str">
        <f>IFERROR(Inv_SY_B!BC36/Inv_SY_B!$DC36-1,"")</f>
        <v/>
      </c>
      <c r="BD36" s="169" t="str">
        <f>IFERROR(Inv_SY_B!BD36/Inv_SY_B!$DC36-1,"")</f>
        <v/>
      </c>
      <c r="BE36" s="169" t="str">
        <f>IFERROR(Inv_SY_B!BE36/Inv_SY_B!$DC36-1,"")</f>
        <v/>
      </c>
      <c r="BF36" s="169" t="str">
        <f>IFERROR(Inv_SY_B!BF36/Inv_SY_B!$DC36-1,"")</f>
        <v/>
      </c>
      <c r="BG36" s="169" t="str">
        <f>IFERROR(Inv_SY_B!BG36/Inv_SY_B!$DC36-1,"")</f>
        <v/>
      </c>
      <c r="BH36" s="169" t="str">
        <f>IFERROR(Inv_SY_B!BH36/Inv_SY_B!$DC36-1,"")</f>
        <v/>
      </c>
      <c r="BI36" s="169" t="str">
        <f>IFERROR(Inv_SY_B!BI36/Inv_SY_B!$DC36-1,"")</f>
        <v/>
      </c>
      <c r="BJ36" s="169" t="str">
        <f>IFERROR(Inv_SY_B!BJ36/Inv_SY_B!$DC36-1,"")</f>
        <v/>
      </c>
      <c r="BK36" s="169" t="str">
        <f>IFERROR(Inv_SY_B!BK36/Inv_SY_B!$DC36-1,"")</f>
        <v/>
      </c>
      <c r="BL36" s="169" t="str">
        <f>IFERROR(Inv_SY_B!BL36/Inv_SY_B!$DC36-1,"")</f>
        <v/>
      </c>
      <c r="BM36" s="169" t="str">
        <f>IFERROR(Inv_SY_B!BM36/Inv_SY_B!$DC36-1,"")</f>
        <v/>
      </c>
      <c r="BN36" s="169" t="str">
        <f>IFERROR(Inv_SY_B!BN36/Inv_SY_B!$DC36-1,"")</f>
        <v/>
      </c>
      <c r="BO36" s="169" t="str">
        <f>IFERROR(Inv_SY_B!BO36/Inv_SY_B!$DC36-1,"")</f>
        <v/>
      </c>
      <c r="BP36" s="169" t="str">
        <f>IFERROR(Inv_SY_B!BP36/Inv_SY_B!$DC36-1,"")</f>
        <v/>
      </c>
      <c r="BQ36" s="169" t="str">
        <f>IFERROR(Inv_SY_B!BQ36/Inv_SY_B!$DC36-1,"")</f>
        <v/>
      </c>
      <c r="BR36" s="169" t="str">
        <f>IFERROR(Inv_SY_B!BR36/Inv_SY_B!$DC36-1,"")</f>
        <v/>
      </c>
      <c r="BS36" s="169" t="str">
        <f>IFERROR(Inv_SY_B!BS36/Inv_SY_B!$DC36-1,"")</f>
        <v/>
      </c>
      <c r="BT36" s="169" t="str">
        <f>IFERROR(Inv_SY_B!BT36/Inv_SY_B!$DC36-1,"")</f>
        <v/>
      </c>
      <c r="BU36" s="169" t="str">
        <f>IFERROR(Inv_SY_B!BU36/Inv_SY_B!$DC36-1,"")</f>
        <v/>
      </c>
      <c r="BV36" s="169" t="str">
        <f>IFERROR(Inv_SY_B!BV36/Inv_SY_B!$DC36-1,"")</f>
        <v/>
      </c>
      <c r="BW36" s="169" t="str">
        <f>IFERROR(Inv_SY_B!BW36/Inv_SY_B!$DC36-1,"")</f>
        <v/>
      </c>
      <c r="BX36" s="169" t="str">
        <f>IFERROR(Inv_SY_B!BX36/Inv_SY_B!$DC36-1,"")</f>
        <v/>
      </c>
      <c r="BY36" s="169" t="str">
        <f>IFERROR(Inv_SY_B!BY36/Inv_SY_B!$DC36-1,"")</f>
        <v/>
      </c>
      <c r="BZ36" s="169" t="str">
        <f>IFERROR(Inv_SY_B!BZ36/Inv_SY_B!$DC36-1,"")</f>
        <v/>
      </c>
      <c r="CA36" s="169" t="str">
        <f>IFERROR(Inv_SY_B!CA36/Inv_SY_B!$DC36-1,"")</f>
        <v/>
      </c>
      <c r="CB36" s="169" t="str">
        <f>IFERROR(Inv_SY_B!CB36/Inv_SY_B!$DC36-1,"")</f>
        <v/>
      </c>
      <c r="CC36" s="169" t="str">
        <f>IFERROR(Inv_SY_B!CC36/Inv_SY_B!$DC36-1,"")</f>
        <v/>
      </c>
      <c r="CD36" s="169" t="str">
        <f>IFERROR(Inv_SY_B!CD36/Inv_SY_B!$DC36-1,"")</f>
        <v/>
      </c>
      <c r="CE36" s="169" t="str">
        <f>IFERROR(Inv_SY_B!CE36/Inv_SY_B!$DC36-1,"")</f>
        <v/>
      </c>
      <c r="CF36" s="169" t="str">
        <f>IFERROR(Inv_SY_B!CF36/Inv_SY_B!$DC36-1,"")</f>
        <v/>
      </c>
      <c r="CG36" s="169" t="str">
        <f>IFERROR(Inv_SY_B!CG36/Inv_SY_B!$DC36-1,"")</f>
        <v/>
      </c>
      <c r="CH36" s="169" t="str">
        <f>IFERROR(Inv_SY_B!CH36/Inv_SY_B!$DC36-1,"")</f>
        <v/>
      </c>
      <c r="CI36" s="169" t="str">
        <f>IFERROR(Inv_SY_B!CI36/Inv_SY_B!$DC36-1,"")</f>
        <v/>
      </c>
      <c r="CJ36" s="169" t="str">
        <f>IFERROR(Inv_SY_B!CJ36/Inv_SY_B!$DC36-1,"")</f>
        <v/>
      </c>
      <c r="CK36" s="169" t="str">
        <f>IFERROR(Inv_SY_B!CK36/Inv_SY_B!$DC36-1,"")</f>
        <v/>
      </c>
      <c r="CL36" s="169" t="str">
        <f>IFERROR(Inv_SY_B!CL36/Inv_SY_B!$DC36-1,"")</f>
        <v/>
      </c>
      <c r="CM36" s="169" t="str">
        <f>IFERROR(Inv_SY_B!CM36/Inv_SY_B!$DB36-1,"")</f>
        <v/>
      </c>
      <c r="CN36" s="169" t="str">
        <f>IFERROR(Inv_SY_B!CN36/Inv_SY_B!$DB36-1,"")</f>
        <v/>
      </c>
      <c r="CO36" s="169" t="str">
        <f>IFERROR(Inv_SY_B!CO36/Inv_SY_B!$DB36-1,"")</f>
        <v/>
      </c>
      <c r="CP36" s="169" t="str">
        <f>IFERROR(Inv_SY_B!CP36/Inv_SY_B!$DB36-1,"")</f>
        <v/>
      </c>
      <c r="CQ36" s="169" t="str">
        <f>IFERROR(Inv_SY_B!CQ36/Inv_SY_B!$DB36-1,"")</f>
        <v/>
      </c>
      <c r="CR36" s="169" t="str">
        <f>IFERROR(Inv_SY_B!CR36/Inv_SY_B!$DB36-1,"")</f>
        <v/>
      </c>
      <c r="CS36" s="169" t="str">
        <f>IFERROR(Inv_SY_B!CS36/Inv_SY_B!$DB36-1,"")</f>
        <v/>
      </c>
      <c r="CT36" s="169" t="str">
        <f>IFERROR(Inv_SY_B!CT36/Inv_SY_B!$DB36-1,"")</f>
        <v/>
      </c>
      <c r="CU36" s="169" t="str">
        <f>IFERROR(Inv_SY_B!CU36/Inv_SY_B!$DB36-1,"")</f>
        <v/>
      </c>
      <c r="CV36" s="169" t="str">
        <f>IFERROR(Inv_SY_B!CV36/Inv_SY_B!$DB36-1,"")</f>
        <v/>
      </c>
      <c r="CW36" s="169" t="str">
        <f>IFERROR(Inv_SY_B!CW36/Inv_SY_B!$DB36-1,"")</f>
        <v/>
      </c>
      <c r="CX36" s="169" t="str">
        <f>IFERROR(Inv_SY_B!CX36/Inv_SY_B!$DB36-1,"")</f>
        <v/>
      </c>
      <c r="CY36" s="169" t="str">
        <f>IFERROR(Inv_SY_B!CY36/Inv_SY_B!$DB36-1,"")</f>
        <v/>
      </c>
      <c r="CZ36" s="169" t="str">
        <f>IFERROR(Inv_SY_B!CZ36/Inv_SY_B!$DB36-1,"")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IFERROR(Inv_SY_B!AI37/Inv_SY_B!$DC37-1,"")</f>
        <v/>
      </c>
      <c r="AJ37" s="169" t="str">
        <f>IFERROR(Inv_SY_B!AJ37/Inv_SY_B!$DC37-1,"")</f>
        <v/>
      </c>
      <c r="AK37" s="169" t="str">
        <f>IFERROR(Inv_SY_B!AK37/Inv_SY_B!$DC37-1,"")</f>
        <v/>
      </c>
      <c r="AL37" s="169" t="str">
        <f>IFERROR(Inv_SY_B!AL37/Inv_SY_B!$DC37-1,"")</f>
        <v/>
      </c>
      <c r="AM37" s="169" t="str">
        <f>IFERROR(Inv_SY_B!AM37/Inv_SY_B!$DC37-1,"")</f>
        <v/>
      </c>
      <c r="AN37" s="169" t="str">
        <f>IFERROR(Inv_SY_B!AN37/Inv_SY_B!$DC37-1,"")</f>
        <v/>
      </c>
      <c r="AO37" s="169" t="str">
        <f>IFERROR(Inv_SY_B!AO37/Inv_SY_B!$DC37-1,"")</f>
        <v/>
      </c>
      <c r="AP37" s="169" t="str">
        <f>IFERROR(Inv_SY_B!AP37/Inv_SY_B!$DC37-1,"")</f>
        <v/>
      </c>
      <c r="AQ37" s="169" t="str">
        <f>IFERROR(Inv_SY_B!AQ37/Inv_SY_B!$DC37-1,"")</f>
        <v/>
      </c>
      <c r="AR37" s="169" t="str">
        <f>IFERROR(Inv_SY_B!AR37/Inv_SY_B!$DC37-1,"")</f>
        <v/>
      </c>
      <c r="AS37" s="169" t="str">
        <f>IFERROR(Inv_SY_B!AS37/Inv_SY_B!$DC37-1,"")</f>
        <v/>
      </c>
      <c r="AT37" s="169" t="str">
        <f>IFERROR(Inv_SY_B!AT37/Inv_SY_B!$DC37-1,"")</f>
        <v/>
      </c>
      <c r="AU37" s="169" t="str">
        <f>IFERROR(Inv_SY_B!AU37/Inv_SY_B!$DC37-1,"")</f>
        <v/>
      </c>
      <c r="AV37" s="169" t="str">
        <f>IFERROR(Inv_SY_B!AV37/Inv_SY_B!$DC37-1,"")</f>
        <v/>
      </c>
      <c r="AW37" s="169" t="str">
        <f>IFERROR(Inv_SY_B!AW37/Inv_SY_B!$DC37-1,"")</f>
        <v/>
      </c>
      <c r="AX37" s="169" t="str">
        <f>IFERROR(Inv_SY_B!AX37/Inv_SY_B!$DC37-1,"")</f>
        <v/>
      </c>
      <c r="AY37" s="169" t="str">
        <f>IFERROR(Inv_SY_B!AY37/Inv_SY_B!$DC37-1,"")</f>
        <v/>
      </c>
      <c r="AZ37" s="169" t="str">
        <f>IFERROR(Inv_SY_B!AZ37/Inv_SY_B!$DC37-1,"")</f>
        <v/>
      </c>
      <c r="BA37" s="169" t="str">
        <f>IFERROR(Inv_SY_B!BA37/Inv_SY_B!$DC37-1,"")</f>
        <v/>
      </c>
      <c r="BB37" s="169" t="str">
        <f>IFERROR(Inv_SY_B!BB37/Inv_SY_B!$DC37-1,"")</f>
        <v/>
      </c>
      <c r="BC37" s="169" t="str">
        <f>IFERROR(Inv_SY_B!BC37/Inv_SY_B!$DC37-1,"")</f>
        <v/>
      </c>
      <c r="BD37" s="169" t="str">
        <f>IFERROR(Inv_SY_B!BD37/Inv_SY_B!$DC37-1,"")</f>
        <v/>
      </c>
      <c r="BE37" s="169" t="str">
        <f>IFERROR(Inv_SY_B!BE37/Inv_SY_B!$DC37-1,"")</f>
        <v/>
      </c>
      <c r="BF37" s="169" t="str">
        <f>IFERROR(Inv_SY_B!BF37/Inv_SY_B!$DC37-1,"")</f>
        <v/>
      </c>
      <c r="BG37" s="169" t="str">
        <f>IFERROR(Inv_SY_B!BG37/Inv_SY_B!$DC37-1,"")</f>
        <v/>
      </c>
      <c r="BH37" s="169" t="str">
        <f>IFERROR(Inv_SY_B!BH37/Inv_SY_B!$DC37-1,"")</f>
        <v/>
      </c>
      <c r="BI37" s="169" t="str">
        <f>IFERROR(Inv_SY_B!BI37/Inv_SY_B!$DC37-1,"")</f>
        <v/>
      </c>
      <c r="BJ37" s="169" t="str">
        <f>IFERROR(Inv_SY_B!BJ37/Inv_SY_B!$DC37-1,"")</f>
        <v/>
      </c>
      <c r="BK37" s="169" t="str">
        <f>IFERROR(Inv_SY_B!BK37/Inv_SY_B!$DC37-1,"")</f>
        <v/>
      </c>
      <c r="BL37" s="169" t="str">
        <f>IFERROR(Inv_SY_B!BL37/Inv_SY_B!$DC37-1,"")</f>
        <v/>
      </c>
      <c r="BM37" s="169" t="str">
        <f>IFERROR(Inv_SY_B!BM37/Inv_SY_B!$DC37-1,"")</f>
        <v/>
      </c>
      <c r="BN37" s="169" t="str">
        <f>IFERROR(Inv_SY_B!BN37/Inv_SY_B!$DC37-1,"")</f>
        <v/>
      </c>
      <c r="BO37" s="169" t="str">
        <f>IFERROR(Inv_SY_B!BO37/Inv_SY_B!$DC37-1,"")</f>
        <v/>
      </c>
      <c r="BP37" s="169" t="str">
        <f>IFERROR(Inv_SY_B!BP37/Inv_SY_B!$DC37-1,"")</f>
        <v/>
      </c>
      <c r="BQ37" s="169" t="str">
        <f>IFERROR(Inv_SY_B!BQ37/Inv_SY_B!$DC37-1,"")</f>
        <v/>
      </c>
      <c r="BR37" s="169" t="str">
        <f>IFERROR(Inv_SY_B!BR37/Inv_SY_B!$DC37-1,"")</f>
        <v/>
      </c>
      <c r="BS37" s="169" t="str">
        <f>IFERROR(Inv_SY_B!BS37/Inv_SY_B!$DC37-1,"")</f>
        <v/>
      </c>
      <c r="BT37" s="169" t="str">
        <f>IFERROR(Inv_SY_B!BT37/Inv_SY_B!$DC37-1,"")</f>
        <v/>
      </c>
      <c r="BU37" s="169" t="str">
        <f>IFERROR(Inv_SY_B!BU37/Inv_SY_B!$DC37-1,"")</f>
        <v/>
      </c>
      <c r="BV37" s="169" t="str">
        <f>IFERROR(Inv_SY_B!BV37/Inv_SY_B!$DC37-1,"")</f>
        <v/>
      </c>
      <c r="BW37" s="169" t="str">
        <f>IFERROR(Inv_SY_B!BW37/Inv_SY_B!$DC37-1,"")</f>
        <v/>
      </c>
      <c r="BX37" s="169" t="str">
        <f>IFERROR(Inv_SY_B!BX37/Inv_SY_B!$DC37-1,"")</f>
        <v/>
      </c>
      <c r="BY37" s="169" t="str">
        <f>IFERROR(Inv_SY_B!BY37/Inv_SY_B!$DC37-1,"")</f>
        <v/>
      </c>
      <c r="BZ37" s="169" t="str">
        <f>IFERROR(Inv_SY_B!BZ37/Inv_SY_B!$DC37-1,"")</f>
        <v/>
      </c>
      <c r="CA37" s="169" t="str">
        <f>IFERROR(Inv_SY_B!CA37/Inv_SY_B!$DC37-1,"")</f>
        <v/>
      </c>
      <c r="CB37" s="169" t="str">
        <f>IFERROR(Inv_SY_B!CB37/Inv_SY_B!$DC37-1,"")</f>
        <v/>
      </c>
      <c r="CC37" s="169" t="str">
        <f>IFERROR(Inv_SY_B!CC37/Inv_SY_B!$DC37-1,"")</f>
        <v/>
      </c>
      <c r="CD37" s="169" t="str">
        <f>IFERROR(Inv_SY_B!CD37/Inv_SY_B!$DC37-1,"")</f>
        <v/>
      </c>
      <c r="CE37" s="169" t="str">
        <f>IFERROR(Inv_SY_B!CE37/Inv_SY_B!$DC37-1,"")</f>
        <v/>
      </c>
      <c r="CF37" s="169" t="str">
        <f>IFERROR(Inv_SY_B!CF37/Inv_SY_B!$DC37-1,"")</f>
        <v/>
      </c>
      <c r="CG37" s="169" t="str">
        <f>IFERROR(Inv_SY_B!CG37/Inv_SY_B!$DC37-1,"")</f>
        <v/>
      </c>
      <c r="CH37" s="169" t="str">
        <f>IFERROR(Inv_SY_B!CH37/Inv_SY_B!$DC37-1,"")</f>
        <v/>
      </c>
      <c r="CI37" s="169" t="str">
        <f>IFERROR(Inv_SY_B!CI37/Inv_SY_B!$DC37-1,"")</f>
        <v/>
      </c>
      <c r="CJ37" s="169" t="str">
        <f>IFERROR(Inv_SY_B!CJ37/Inv_SY_B!$DC37-1,"")</f>
        <v/>
      </c>
      <c r="CK37" s="169" t="str">
        <f>IFERROR(Inv_SY_B!CK37/Inv_SY_B!$DC37-1,"")</f>
        <v/>
      </c>
      <c r="CL37" s="169" t="str">
        <f>IFERROR(Inv_SY_B!CL37/Inv_SY_B!$DC37-1,"")</f>
        <v/>
      </c>
      <c r="CM37" s="169" t="str">
        <f>IFERROR(Inv_SY_B!CM37/Inv_SY_B!$DB37-1,"")</f>
        <v/>
      </c>
      <c r="CN37" s="169" t="str">
        <f>IFERROR(Inv_SY_B!CN37/Inv_SY_B!$DB37-1,"")</f>
        <v/>
      </c>
      <c r="CO37" s="169" t="str">
        <f>IFERROR(Inv_SY_B!CO37/Inv_SY_B!$DB37-1,"")</f>
        <v/>
      </c>
      <c r="CP37" s="169" t="str">
        <f>IFERROR(Inv_SY_B!CP37/Inv_SY_B!$DB37-1,"")</f>
        <v/>
      </c>
      <c r="CQ37" s="169" t="str">
        <f>IFERROR(Inv_SY_B!CQ37/Inv_SY_B!$DB37-1,"")</f>
        <v/>
      </c>
      <c r="CR37" s="169" t="str">
        <f>IFERROR(Inv_SY_B!CR37/Inv_SY_B!$DB37-1,"")</f>
        <v/>
      </c>
      <c r="CS37" s="169" t="str">
        <f>IFERROR(Inv_SY_B!CS37/Inv_SY_B!$DB37-1,"")</f>
        <v/>
      </c>
      <c r="CT37" s="169" t="str">
        <f>IFERROR(Inv_SY_B!CT37/Inv_SY_B!$DB37-1,"")</f>
        <v/>
      </c>
      <c r="CU37" s="169" t="str">
        <f>IFERROR(Inv_SY_B!CU37/Inv_SY_B!$DB37-1,"")</f>
        <v/>
      </c>
      <c r="CV37" s="169" t="str">
        <f>IFERROR(Inv_SY_B!CV37/Inv_SY_B!$DB37-1,"")</f>
        <v/>
      </c>
      <c r="CW37" s="169" t="str">
        <f>IFERROR(Inv_SY_B!CW37/Inv_SY_B!$DB37-1,"")</f>
        <v/>
      </c>
      <c r="CX37" s="169" t="str">
        <f>IFERROR(Inv_SY_B!CX37/Inv_SY_B!$DB37-1,"")</f>
        <v/>
      </c>
      <c r="CY37" s="169" t="str">
        <f>IFERROR(Inv_SY_B!CY37/Inv_SY_B!$DB37-1,"")</f>
        <v/>
      </c>
      <c r="CZ37" s="169" t="str">
        <f>IFERROR(Inv_SY_B!CZ37/Inv_SY_B!$DB37-1,"")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IFERROR(Inv_SY_B!AI38/Inv_SY_B!$DC38-1,"")</f>
        <v/>
      </c>
      <c r="AJ38" s="169" t="str">
        <f>IFERROR(Inv_SY_B!AJ38/Inv_SY_B!$DC38-1,"")</f>
        <v/>
      </c>
      <c r="AK38" s="169" t="str">
        <f>IFERROR(Inv_SY_B!AK38/Inv_SY_B!$DC38-1,"")</f>
        <v/>
      </c>
      <c r="AL38" s="169" t="str">
        <f>IFERROR(Inv_SY_B!AL38/Inv_SY_B!$DC38-1,"")</f>
        <v/>
      </c>
      <c r="AM38" s="169" t="str">
        <f>IFERROR(Inv_SY_B!AM38/Inv_SY_B!$DC38-1,"")</f>
        <v/>
      </c>
      <c r="AN38" s="169" t="str">
        <f>IFERROR(Inv_SY_B!AN38/Inv_SY_B!$DC38-1,"")</f>
        <v/>
      </c>
      <c r="AO38" s="169" t="str">
        <f>IFERROR(Inv_SY_B!AO38/Inv_SY_B!$DC38-1,"")</f>
        <v/>
      </c>
      <c r="AP38" s="169" t="str">
        <f>IFERROR(Inv_SY_B!AP38/Inv_SY_B!$DC38-1,"")</f>
        <v/>
      </c>
      <c r="AQ38" s="169" t="str">
        <f>IFERROR(Inv_SY_B!AQ38/Inv_SY_B!$DC38-1,"")</f>
        <v/>
      </c>
      <c r="AR38" s="169" t="str">
        <f>IFERROR(Inv_SY_B!AR38/Inv_SY_B!$DC38-1,"")</f>
        <v/>
      </c>
      <c r="AS38" s="169" t="str">
        <f>IFERROR(Inv_SY_B!AS38/Inv_SY_B!$DC38-1,"")</f>
        <v/>
      </c>
      <c r="AT38" s="169" t="str">
        <f>IFERROR(Inv_SY_B!AT38/Inv_SY_B!$DC38-1,"")</f>
        <v/>
      </c>
      <c r="AU38" s="169" t="str">
        <f>IFERROR(Inv_SY_B!AU38/Inv_SY_B!$DC38-1,"")</f>
        <v/>
      </c>
      <c r="AV38" s="169" t="str">
        <f>IFERROR(Inv_SY_B!AV38/Inv_SY_B!$DC38-1,"")</f>
        <v/>
      </c>
      <c r="AW38" s="169" t="str">
        <f>IFERROR(Inv_SY_B!AW38/Inv_SY_B!$DC38-1,"")</f>
        <v/>
      </c>
      <c r="AX38" s="169" t="str">
        <f>IFERROR(Inv_SY_B!AX38/Inv_SY_B!$DC38-1,"")</f>
        <v/>
      </c>
      <c r="AY38" s="169" t="str">
        <f>IFERROR(Inv_SY_B!AY38/Inv_SY_B!$DC38-1,"")</f>
        <v/>
      </c>
      <c r="AZ38" s="169" t="str">
        <f>IFERROR(Inv_SY_B!AZ38/Inv_SY_B!$DC38-1,"")</f>
        <v/>
      </c>
      <c r="BA38" s="169" t="str">
        <f>IFERROR(Inv_SY_B!BA38/Inv_SY_B!$DC38-1,"")</f>
        <v/>
      </c>
      <c r="BB38" s="169" t="str">
        <f>IFERROR(Inv_SY_B!BB38/Inv_SY_B!$DC38-1,"")</f>
        <v/>
      </c>
      <c r="BC38" s="169" t="str">
        <f>IFERROR(Inv_SY_B!BC38/Inv_SY_B!$DC38-1,"")</f>
        <v/>
      </c>
      <c r="BD38" s="169" t="str">
        <f>IFERROR(Inv_SY_B!BD38/Inv_SY_B!$DC38-1,"")</f>
        <v/>
      </c>
      <c r="BE38" s="169" t="str">
        <f>IFERROR(Inv_SY_B!BE38/Inv_SY_B!$DC38-1,"")</f>
        <v/>
      </c>
      <c r="BF38" s="169" t="str">
        <f>IFERROR(Inv_SY_B!BF38/Inv_SY_B!$DC38-1,"")</f>
        <v/>
      </c>
      <c r="BG38" s="169" t="str">
        <f>IFERROR(Inv_SY_B!BG38/Inv_SY_B!$DC38-1,"")</f>
        <v/>
      </c>
      <c r="BH38" s="169" t="str">
        <f>IFERROR(Inv_SY_B!BH38/Inv_SY_B!$DC38-1,"")</f>
        <v/>
      </c>
      <c r="BI38" s="169" t="str">
        <f>IFERROR(Inv_SY_B!BI38/Inv_SY_B!$DC38-1,"")</f>
        <v/>
      </c>
      <c r="BJ38" s="169" t="str">
        <f>IFERROR(Inv_SY_B!BJ38/Inv_SY_B!$DC38-1,"")</f>
        <v/>
      </c>
      <c r="BK38" s="169" t="str">
        <f>IFERROR(Inv_SY_B!BK38/Inv_SY_B!$DC38-1,"")</f>
        <v/>
      </c>
      <c r="BL38" s="169" t="str">
        <f>IFERROR(Inv_SY_B!BL38/Inv_SY_B!$DC38-1,"")</f>
        <v/>
      </c>
      <c r="BM38" s="169" t="str">
        <f>IFERROR(Inv_SY_B!BM38/Inv_SY_B!$DC38-1,"")</f>
        <v/>
      </c>
      <c r="BN38" s="169" t="str">
        <f>IFERROR(Inv_SY_B!BN38/Inv_SY_B!$DC38-1,"")</f>
        <v/>
      </c>
      <c r="BO38" s="169" t="str">
        <f>IFERROR(Inv_SY_B!BO38/Inv_SY_B!$DC38-1,"")</f>
        <v/>
      </c>
      <c r="BP38" s="169" t="str">
        <f>IFERROR(Inv_SY_B!BP38/Inv_SY_B!$DC38-1,"")</f>
        <v/>
      </c>
      <c r="BQ38" s="169" t="str">
        <f>IFERROR(Inv_SY_B!BQ38/Inv_SY_B!$DC38-1,"")</f>
        <v/>
      </c>
      <c r="BR38" s="169" t="str">
        <f>IFERROR(Inv_SY_B!BR38/Inv_SY_B!$DC38-1,"")</f>
        <v/>
      </c>
      <c r="BS38" s="169" t="str">
        <f>IFERROR(Inv_SY_B!BS38/Inv_SY_B!$DC38-1,"")</f>
        <v/>
      </c>
      <c r="BT38" s="169" t="str">
        <f>IFERROR(Inv_SY_B!BT38/Inv_SY_B!$DC38-1,"")</f>
        <v/>
      </c>
      <c r="BU38" s="169" t="str">
        <f>IFERROR(Inv_SY_B!BU38/Inv_SY_B!$DC38-1,"")</f>
        <v/>
      </c>
      <c r="BV38" s="169" t="str">
        <f>IFERROR(Inv_SY_B!BV38/Inv_SY_B!$DC38-1,"")</f>
        <v/>
      </c>
      <c r="BW38" s="169" t="str">
        <f>IFERROR(Inv_SY_B!BW38/Inv_SY_B!$DC38-1,"")</f>
        <v/>
      </c>
      <c r="BX38" s="169" t="str">
        <f>IFERROR(Inv_SY_B!BX38/Inv_SY_B!$DC38-1,"")</f>
        <v/>
      </c>
      <c r="BY38" s="169" t="str">
        <f>IFERROR(Inv_SY_B!BY38/Inv_SY_B!$DC38-1,"")</f>
        <v/>
      </c>
      <c r="BZ38" s="169" t="str">
        <f>IFERROR(Inv_SY_B!BZ38/Inv_SY_B!$DC38-1,"")</f>
        <v/>
      </c>
      <c r="CA38" s="169" t="str">
        <f>IFERROR(Inv_SY_B!CA38/Inv_SY_B!$DC38-1,"")</f>
        <v/>
      </c>
      <c r="CB38" s="169" t="str">
        <f>IFERROR(Inv_SY_B!CB38/Inv_SY_B!$DC38-1,"")</f>
        <v/>
      </c>
      <c r="CC38" s="169" t="str">
        <f>IFERROR(Inv_SY_B!CC38/Inv_SY_B!$DC38-1,"")</f>
        <v/>
      </c>
      <c r="CD38" s="169" t="str">
        <f>IFERROR(Inv_SY_B!CD38/Inv_SY_B!$DC38-1,"")</f>
        <v/>
      </c>
      <c r="CE38" s="169" t="str">
        <f>IFERROR(Inv_SY_B!CE38/Inv_SY_B!$DC38-1,"")</f>
        <v/>
      </c>
      <c r="CF38" s="169" t="str">
        <f>IFERROR(Inv_SY_B!CF38/Inv_SY_B!$DC38-1,"")</f>
        <v/>
      </c>
      <c r="CG38" s="169" t="str">
        <f>IFERROR(Inv_SY_B!CG38/Inv_SY_B!$DC38-1,"")</f>
        <v/>
      </c>
      <c r="CH38" s="169" t="str">
        <f>IFERROR(Inv_SY_B!CH38/Inv_SY_B!$DC38-1,"")</f>
        <v/>
      </c>
      <c r="CI38" s="169" t="str">
        <f>IFERROR(Inv_SY_B!CI38/Inv_SY_B!$DC38-1,"")</f>
        <v/>
      </c>
      <c r="CJ38" s="169" t="str">
        <f>IFERROR(Inv_SY_B!CJ38/Inv_SY_B!$DC38-1,"")</f>
        <v/>
      </c>
      <c r="CK38" s="169" t="str">
        <f>IFERROR(Inv_SY_B!CK38/Inv_SY_B!$DC38-1,"")</f>
        <v/>
      </c>
      <c r="CL38" s="169" t="str">
        <f>IFERROR(Inv_SY_B!CL38/Inv_SY_B!$DC38-1,"")</f>
        <v/>
      </c>
      <c r="CM38" s="169" t="str">
        <f>IFERROR(Inv_SY_B!CM38/Inv_SY_B!$DB38-1,"")</f>
        <v/>
      </c>
      <c r="CN38" s="169" t="str">
        <f>IFERROR(Inv_SY_B!CN38/Inv_SY_B!$DB38-1,"")</f>
        <v/>
      </c>
      <c r="CO38" s="169" t="str">
        <f>IFERROR(Inv_SY_B!CO38/Inv_SY_B!$DB38-1,"")</f>
        <v/>
      </c>
      <c r="CP38" s="169" t="str">
        <f>IFERROR(Inv_SY_B!CP38/Inv_SY_B!$DB38-1,"")</f>
        <v/>
      </c>
      <c r="CQ38" s="169" t="str">
        <f>IFERROR(Inv_SY_B!CQ38/Inv_SY_B!$DB38-1,"")</f>
        <v/>
      </c>
      <c r="CR38" s="169" t="str">
        <f>IFERROR(Inv_SY_B!CR38/Inv_SY_B!$DB38-1,"")</f>
        <v/>
      </c>
      <c r="CS38" s="169" t="str">
        <f>IFERROR(Inv_SY_B!CS38/Inv_SY_B!$DB38-1,"")</f>
        <v/>
      </c>
      <c r="CT38" s="169" t="str">
        <f>IFERROR(Inv_SY_B!CT38/Inv_SY_B!$DB38-1,"")</f>
        <v/>
      </c>
      <c r="CU38" s="169" t="str">
        <f>IFERROR(Inv_SY_B!CU38/Inv_SY_B!$DB38-1,"")</f>
        <v/>
      </c>
      <c r="CV38" s="169" t="str">
        <f>IFERROR(Inv_SY_B!CV38/Inv_SY_B!$DB38-1,"")</f>
        <v/>
      </c>
      <c r="CW38" s="169" t="str">
        <f>IFERROR(Inv_SY_B!CW38/Inv_SY_B!$DB38-1,"")</f>
        <v/>
      </c>
      <c r="CX38" s="169" t="str">
        <f>IFERROR(Inv_SY_B!CX38/Inv_SY_B!$DB38-1,"")</f>
        <v/>
      </c>
      <c r="CY38" s="169" t="str">
        <f>IFERROR(Inv_SY_B!CY38/Inv_SY_B!$DB38-1,"")</f>
        <v/>
      </c>
      <c r="CZ38" s="169" t="str">
        <f>IFERROR(Inv_SY_B!CZ38/Inv_SY_B!$DB38-1,"")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IFERROR(Inv_SY_B!AI39/Inv_SY_B!$DC39-1,"")</f>
        <v/>
      </c>
      <c r="AJ39" s="169" t="str">
        <f>IFERROR(Inv_SY_B!AJ39/Inv_SY_B!$DC39-1,"")</f>
        <v/>
      </c>
      <c r="AK39" s="169" t="str">
        <f>IFERROR(Inv_SY_B!AK39/Inv_SY_B!$DC39-1,"")</f>
        <v/>
      </c>
      <c r="AL39" s="169" t="str">
        <f>IFERROR(Inv_SY_B!AL39/Inv_SY_B!$DC39-1,"")</f>
        <v/>
      </c>
      <c r="AM39" s="169" t="str">
        <f>IFERROR(Inv_SY_B!AM39/Inv_SY_B!$DC39-1,"")</f>
        <v/>
      </c>
      <c r="AN39" s="169" t="str">
        <f>IFERROR(Inv_SY_B!AN39/Inv_SY_B!$DC39-1,"")</f>
        <v/>
      </c>
      <c r="AO39" s="169" t="str">
        <f>IFERROR(Inv_SY_B!AO39/Inv_SY_B!$DC39-1,"")</f>
        <v/>
      </c>
      <c r="AP39" s="169" t="str">
        <f>IFERROR(Inv_SY_B!AP39/Inv_SY_B!$DC39-1,"")</f>
        <v/>
      </c>
      <c r="AQ39" s="169" t="str">
        <f>IFERROR(Inv_SY_B!AQ39/Inv_SY_B!$DC39-1,"")</f>
        <v/>
      </c>
      <c r="AR39" s="169" t="str">
        <f>IFERROR(Inv_SY_B!AR39/Inv_SY_B!$DC39-1,"")</f>
        <v/>
      </c>
      <c r="AS39" s="169" t="str">
        <f>IFERROR(Inv_SY_B!AS39/Inv_SY_B!$DC39-1,"")</f>
        <v/>
      </c>
      <c r="AT39" s="169" t="str">
        <f>IFERROR(Inv_SY_B!AT39/Inv_SY_B!$DC39-1,"")</f>
        <v/>
      </c>
      <c r="AU39" s="169" t="str">
        <f>IFERROR(Inv_SY_B!AU39/Inv_SY_B!$DC39-1,"")</f>
        <v/>
      </c>
      <c r="AV39" s="169" t="str">
        <f>IFERROR(Inv_SY_B!AV39/Inv_SY_B!$DC39-1,"")</f>
        <v/>
      </c>
      <c r="AW39" s="169" t="str">
        <f>IFERROR(Inv_SY_B!AW39/Inv_SY_B!$DC39-1,"")</f>
        <v/>
      </c>
      <c r="AX39" s="169" t="str">
        <f>IFERROR(Inv_SY_B!AX39/Inv_SY_B!$DC39-1,"")</f>
        <v/>
      </c>
      <c r="AY39" s="169" t="str">
        <f>IFERROR(Inv_SY_B!AY39/Inv_SY_B!$DC39-1,"")</f>
        <v/>
      </c>
      <c r="AZ39" s="169" t="str">
        <f>IFERROR(Inv_SY_B!AZ39/Inv_SY_B!$DC39-1,"")</f>
        <v/>
      </c>
      <c r="BA39" s="169" t="str">
        <f>IFERROR(Inv_SY_B!BA39/Inv_SY_B!$DC39-1,"")</f>
        <v/>
      </c>
      <c r="BB39" s="169" t="str">
        <f>IFERROR(Inv_SY_B!BB39/Inv_SY_B!$DC39-1,"")</f>
        <v/>
      </c>
      <c r="BC39" s="169" t="str">
        <f>IFERROR(Inv_SY_B!BC39/Inv_SY_B!$DC39-1,"")</f>
        <v/>
      </c>
      <c r="BD39" s="169" t="str">
        <f>IFERROR(Inv_SY_B!BD39/Inv_SY_B!$DC39-1,"")</f>
        <v/>
      </c>
      <c r="BE39" s="169" t="str">
        <f>IFERROR(Inv_SY_B!BE39/Inv_SY_B!$DC39-1,"")</f>
        <v/>
      </c>
      <c r="BF39" s="169" t="str">
        <f>IFERROR(Inv_SY_B!BF39/Inv_SY_B!$DC39-1,"")</f>
        <v/>
      </c>
      <c r="BG39" s="169" t="str">
        <f>IFERROR(Inv_SY_B!BG39/Inv_SY_B!$DC39-1,"")</f>
        <v/>
      </c>
      <c r="BH39" s="169" t="str">
        <f>IFERROR(Inv_SY_B!BH39/Inv_SY_B!$DC39-1,"")</f>
        <v/>
      </c>
      <c r="BI39" s="169" t="str">
        <f>IFERROR(Inv_SY_B!BI39/Inv_SY_B!$DC39-1,"")</f>
        <v/>
      </c>
      <c r="BJ39" s="169" t="str">
        <f>IFERROR(Inv_SY_B!BJ39/Inv_SY_B!$DC39-1,"")</f>
        <v/>
      </c>
      <c r="BK39" s="169" t="str">
        <f>IFERROR(Inv_SY_B!BK39/Inv_SY_B!$DC39-1,"")</f>
        <v/>
      </c>
      <c r="BL39" s="169" t="str">
        <f>IFERROR(Inv_SY_B!BL39/Inv_SY_B!$DC39-1,"")</f>
        <v/>
      </c>
      <c r="BM39" s="169" t="str">
        <f>IFERROR(Inv_SY_B!BM39/Inv_SY_B!$DC39-1,"")</f>
        <v/>
      </c>
      <c r="BN39" s="169" t="str">
        <f>IFERROR(Inv_SY_B!BN39/Inv_SY_B!$DC39-1,"")</f>
        <v/>
      </c>
      <c r="BO39" s="169" t="str">
        <f>IFERROR(Inv_SY_B!BO39/Inv_SY_B!$DC39-1,"")</f>
        <v/>
      </c>
      <c r="BP39" s="169" t="str">
        <f>IFERROR(Inv_SY_B!BP39/Inv_SY_B!$DC39-1,"")</f>
        <v/>
      </c>
      <c r="BQ39" s="169" t="str">
        <f>IFERROR(Inv_SY_B!BQ39/Inv_SY_B!$DC39-1,"")</f>
        <v/>
      </c>
      <c r="BR39" s="169" t="str">
        <f>IFERROR(Inv_SY_B!BR39/Inv_SY_B!$DC39-1,"")</f>
        <v/>
      </c>
      <c r="BS39" s="169" t="str">
        <f>IFERROR(Inv_SY_B!BS39/Inv_SY_B!$DC39-1,"")</f>
        <v/>
      </c>
      <c r="BT39" s="169" t="str">
        <f>IFERROR(Inv_SY_B!BT39/Inv_SY_B!$DC39-1,"")</f>
        <v/>
      </c>
      <c r="BU39" s="169" t="str">
        <f>IFERROR(Inv_SY_B!BU39/Inv_SY_B!$DC39-1,"")</f>
        <v/>
      </c>
      <c r="BV39" s="169" t="str">
        <f>IFERROR(Inv_SY_B!BV39/Inv_SY_B!$DC39-1,"")</f>
        <v/>
      </c>
      <c r="BW39" s="169" t="str">
        <f>IFERROR(Inv_SY_B!BW39/Inv_SY_B!$DC39-1,"")</f>
        <v/>
      </c>
      <c r="BX39" s="169" t="str">
        <f>IFERROR(Inv_SY_B!BX39/Inv_SY_B!$DC39-1,"")</f>
        <v/>
      </c>
      <c r="BY39" s="169" t="str">
        <f>IFERROR(Inv_SY_B!BY39/Inv_SY_B!$DC39-1,"")</f>
        <v/>
      </c>
      <c r="BZ39" s="169" t="str">
        <f>IFERROR(Inv_SY_B!BZ39/Inv_SY_B!$DC39-1,"")</f>
        <v/>
      </c>
      <c r="CA39" s="169" t="str">
        <f>IFERROR(Inv_SY_B!CA39/Inv_SY_B!$DC39-1,"")</f>
        <v/>
      </c>
      <c r="CB39" s="169" t="str">
        <f>IFERROR(Inv_SY_B!CB39/Inv_SY_B!$DC39-1,"")</f>
        <v/>
      </c>
      <c r="CC39" s="169" t="str">
        <f>IFERROR(Inv_SY_B!CC39/Inv_SY_B!$DC39-1,"")</f>
        <v/>
      </c>
      <c r="CD39" s="169" t="str">
        <f>IFERROR(Inv_SY_B!CD39/Inv_SY_B!$DC39-1,"")</f>
        <v/>
      </c>
      <c r="CE39" s="169" t="str">
        <f>IFERROR(Inv_SY_B!CE39/Inv_SY_B!$DC39-1,"")</f>
        <v/>
      </c>
      <c r="CF39" s="169" t="str">
        <f>IFERROR(Inv_SY_B!CF39/Inv_SY_B!$DC39-1,"")</f>
        <v/>
      </c>
      <c r="CG39" s="169" t="str">
        <f>IFERROR(Inv_SY_B!CG39/Inv_SY_B!$DC39-1,"")</f>
        <v/>
      </c>
      <c r="CH39" s="169" t="str">
        <f>IFERROR(Inv_SY_B!CH39/Inv_SY_B!$DC39-1,"")</f>
        <v/>
      </c>
      <c r="CI39" s="169" t="str">
        <f>IFERROR(Inv_SY_B!CI39/Inv_SY_B!$DC39-1,"")</f>
        <v/>
      </c>
      <c r="CJ39" s="169" t="str">
        <f>IFERROR(Inv_SY_B!CJ39/Inv_SY_B!$DC39-1,"")</f>
        <v/>
      </c>
      <c r="CK39" s="169" t="str">
        <f>IFERROR(Inv_SY_B!CK39/Inv_SY_B!$DC39-1,"")</f>
        <v/>
      </c>
      <c r="CL39" s="169" t="str">
        <f>IFERROR(Inv_SY_B!CL39/Inv_SY_B!$DC39-1,"")</f>
        <v/>
      </c>
      <c r="CM39" s="169" t="str">
        <f>IFERROR(Inv_SY_B!CM39/Inv_SY_B!$DB39-1,"")</f>
        <v/>
      </c>
      <c r="CN39" s="169" t="str">
        <f>IFERROR(Inv_SY_B!CN39/Inv_SY_B!$DB39-1,"")</f>
        <v/>
      </c>
      <c r="CO39" s="169" t="str">
        <f>IFERROR(Inv_SY_B!CO39/Inv_SY_B!$DB39-1,"")</f>
        <v/>
      </c>
      <c r="CP39" s="169" t="str">
        <f>IFERROR(Inv_SY_B!CP39/Inv_SY_B!$DB39-1,"")</f>
        <v/>
      </c>
      <c r="CQ39" s="169" t="str">
        <f>IFERROR(Inv_SY_B!CQ39/Inv_SY_B!$DB39-1,"")</f>
        <v/>
      </c>
      <c r="CR39" s="169" t="str">
        <f>IFERROR(Inv_SY_B!CR39/Inv_SY_B!$DB39-1,"")</f>
        <v/>
      </c>
      <c r="CS39" s="169" t="str">
        <f>IFERROR(Inv_SY_B!CS39/Inv_SY_B!$DB39-1,"")</f>
        <v/>
      </c>
      <c r="CT39" s="169" t="str">
        <f>IFERROR(Inv_SY_B!CT39/Inv_SY_B!$DB39-1,"")</f>
        <v/>
      </c>
      <c r="CU39" s="169" t="str">
        <f>IFERROR(Inv_SY_B!CU39/Inv_SY_B!$DB39-1,"")</f>
        <v/>
      </c>
      <c r="CV39" s="169" t="str">
        <f>IFERROR(Inv_SY_B!CV39/Inv_SY_B!$DB39-1,"")</f>
        <v/>
      </c>
      <c r="CW39" s="169" t="str">
        <f>IFERROR(Inv_SY_B!CW39/Inv_SY_B!$DB39-1,"")</f>
        <v/>
      </c>
      <c r="CX39" s="169" t="str">
        <f>IFERROR(Inv_SY_B!CX39/Inv_SY_B!$DB39-1,"")</f>
        <v/>
      </c>
      <c r="CY39" s="169" t="str">
        <f>IFERROR(Inv_SY_B!CY39/Inv_SY_B!$DB39-1,"")</f>
        <v/>
      </c>
      <c r="CZ39" s="169" t="str">
        <f>IFERROR(Inv_SY_B!CZ39/Inv_SY_B!$DB39-1,"")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IFERROR(Inv_SY_B!AI40/Inv_SY_B!$DC40-1,"")</f>
        <v/>
      </c>
      <c r="AJ40" s="169" t="str">
        <f>IFERROR(Inv_SY_B!AJ40/Inv_SY_B!$DC40-1,"")</f>
        <v/>
      </c>
      <c r="AK40" s="169" t="str">
        <f>IFERROR(Inv_SY_B!AK40/Inv_SY_B!$DC40-1,"")</f>
        <v/>
      </c>
      <c r="AL40" s="169" t="str">
        <f>IFERROR(Inv_SY_B!AL40/Inv_SY_B!$DC40-1,"")</f>
        <v/>
      </c>
      <c r="AM40" s="169" t="str">
        <f>IFERROR(Inv_SY_B!AM40/Inv_SY_B!$DC40-1,"")</f>
        <v/>
      </c>
      <c r="AN40" s="169" t="str">
        <f>IFERROR(Inv_SY_B!AN40/Inv_SY_B!$DC40-1,"")</f>
        <v/>
      </c>
      <c r="AO40" s="169" t="str">
        <f>IFERROR(Inv_SY_B!AO40/Inv_SY_B!$DC40-1,"")</f>
        <v/>
      </c>
      <c r="AP40" s="169" t="str">
        <f>IFERROR(Inv_SY_B!AP40/Inv_SY_B!$DC40-1,"")</f>
        <v/>
      </c>
      <c r="AQ40" s="169" t="str">
        <f>IFERROR(Inv_SY_B!AQ40/Inv_SY_B!$DC40-1,"")</f>
        <v/>
      </c>
      <c r="AR40" s="169" t="str">
        <f>IFERROR(Inv_SY_B!AR40/Inv_SY_B!$DC40-1,"")</f>
        <v/>
      </c>
      <c r="AS40" s="169" t="str">
        <f>IFERROR(Inv_SY_B!AS40/Inv_SY_B!$DC40-1,"")</f>
        <v/>
      </c>
      <c r="AT40" s="169" t="str">
        <f>IFERROR(Inv_SY_B!AT40/Inv_SY_B!$DC40-1,"")</f>
        <v/>
      </c>
      <c r="AU40" s="169" t="str">
        <f>IFERROR(Inv_SY_B!AU40/Inv_SY_B!$DC40-1,"")</f>
        <v/>
      </c>
      <c r="AV40" s="169" t="str">
        <f>IFERROR(Inv_SY_B!AV40/Inv_SY_B!$DC40-1,"")</f>
        <v/>
      </c>
      <c r="AW40" s="169" t="str">
        <f>IFERROR(Inv_SY_B!AW40/Inv_SY_B!$DC40-1,"")</f>
        <v/>
      </c>
      <c r="AX40" s="169" t="str">
        <f>IFERROR(Inv_SY_B!AX40/Inv_SY_B!$DC40-1,"")</f>
        <v/>
      </c>
      <c r="AY40" s="169" t="str">
        <f>IFERROR(Inv_SY_B!AY40/Inv_SY_B!$DC40-1,"")</f>
        <v/>
      </c>
      <c r="AZ40" s="169" t="str">
        <f>IFERROR(Inv_SY_B!AZ40/Inv_SY_B!$DC40-1,"")</f>
        <v/>
      </c>
      <c r="BA40" s="169" t="str">
        <f>IFERROR(Inv_SY_B!BA40/Inv_SY_B!$DC40-1,"")</f>
        <v/>
      </c>
      <c r="BB40" s="169" t="str">
        <f>IFERROR(Inv_SY_B!BB40/Inv_SY_B!$DC40-1,"")</f>
        <v/>
      </c>
      <c r="BC40" s="169" t="str">
        <f>IFERROR(Inv_SY_B!BC40/Inv_SY_B!$DC40-1,"")</f>
        <v/>
      </c>
      <c r="BD40" s="169" t="str">
        <f>IFERROR(Inv_SY_B!BD40/Inv_SY_B!$DC40-1,"")</f>
        <v/>
      </c>
      <c r="BE40" s="169" t="str">
        <f>IFERROR(Inv_SY_B!BE40/Inv_SY_B!$DC40-1,"")</f>
        <v/>
      </c>
      <c r="BF40" s="169" t="str">
        <f>IFERROR(Inv_SY_B!BF40/Inv_SY_B!$DC40-1,"")</f>
        <v/>
      </c>
      <c r="BG40" s="169" t="str">
        <f>IFERROR(Inv_SY_B!BG40/Inv_SY_B!$DC40-1,"")</f>
        <v/>
      </c>
      <c r="BH40" s="169" t="str">
        <f>IFERROR(Inv_SY_B!BH40/Inv_SY_B!$DC40-1,"")</f>
        <v/>
      </c>
      <c r="BI40" s="169" t="str">
        <f>IFERROR(Inv_SY_B!BI40/Inv_SY_B!$DC40-1,"")</f>
        <v/>
      </c>
      <c r="BJ40" s="169" t="str">
        <f>IFERROR(Inv_SY_B!BJ40/Inv_SY_B!$DC40-1,"")</f>
        <v/>
      </c>
      <c r="BK40" s="169" t="str">
        <f>IFERROR(Inv_SY_B!BK40/Inv_SY_B!$DC40-1,"")</f>
        <v/>
      </c>
      <c r="BL40" s="169" t="str">
        <f>IFERROR(Inv_SY_B!BL40/Inv_SY_B!$DC40-1,"")</f>
        <v/>
      </c>
      <c r="BM40" s="169" t="str">
        <f>IFERROR(Inv_SY_B!BM40/Inv_SY_B!$DC40-1,"")</f>
        <v/>
      </c>
      <c r="BN40" s="169" t="str">
        <f>IFERROR(Inv_SY_B!BN40/Inv_SY_B!$DC40-1,"")</f>
        <v/>
      </c>
      <c r="BO40" s="169" t="str">
        <f>IFERROR(Inv_SY_B!BO40/Inv_SY_B!$DC40-1,"")</f>
        <v/>
      </c>
      <c r="BP40" s="169" t="str">
        <f>IFERROR(Inv_SY_B!BP40/Inv_SY_B!$DC40-1,"")</f>
        <v/>
      </c>
      <c r="BQ40" s="169" t="str">
        <f>IFERROR(Inv_SY_B!BQ40/Inv_SY_B!$DC40-1,"")</f>
        <v/>
      </c>
      <c r="BR40" s="169" t="str">
        <f>IFERROR(Inv_SY_B!BR40/Inv_SY_B!$DC40-1,"")</f>
        <v/>
      </c>
      <c r="BS40" s="169" t="str">
        <f>IFERROR(Inv_SY_B!BS40/Inv_SY_B!$DC40-1,"")</f>
        <v/>
      </c>
      <c r="BT40" s="169" t="str">
        <f>IFERROR(Inv_SY_B!BT40/Inv_SY_B!$DC40-1,"")</f>
        <v/>
      </c>
      <c r="BU40" s="169" t="str">
        <f>IFERROR(Inv_SY_B!BU40/Inv_SY_B!$DC40-1,"")</f>
        <v/>
      </c>
      <c r="BV40" s="169" t="str">
        <f>IFERROR(Inv_SY_B!BV40/Inv_SY_B!$DC40-1,"")</f>
        <v/>
      </c>
      <c r="BW40" s="169" t="str">
        <f>IFERROR(Inv_SY_B!BW40/Inv_SY_B!$DC40-1,"")</f>
        <v/>
      </c>
      <c r="BX40" s="169" t="str">
        <f>IFERROR(Inv_SY_B!BX40/Inv_SY_B!$DC40-1,"")</f>
        <v/>
      </c>
      <c r="BY40" s="169" t="str">
        <f>IFERROR(Inv_SY_B!BY40/Inv_SY_B!$DC40-1,"")</f>
        <v/>
      </c>
      <c r="BZ40" s="169" t="str">
        <f>IFERROR(Inv_SY_B!BZ40/Inv_SY_B!$DC40-1,"")</f>
        <v/>
      </c>
      <c r="CA40" s="169" t="str">
        <f>IFERROR(Inv_SY_B!CA40/Inv_SY_B!$DC40-1,"")</f>
        <v/>
      </c>
      <c r="CB40" s="169" t="str">
        <f>IFERROR(Inv_SY_B!CB40/Inv_SY_B!$DC40-1,"")</f>
        <v/>
      </c>
      <c r="CC40" s="169" t="str">
        <f>IFERROR(Inv_SY_B!CC40/Inv_SY_B!$DC40-1,"")</f>
        <v/>
      </c>
      <c r="CD40" s="169" t="str">
        <f>IFERROR(Inv_SY_B!CD40/Inv_SY_B!$DC40-1,"")</f>
        <v/>
      </c>
      <c r="CE40" s="169" t="str">
        <f>IFERROR(Inv_SY_B!CE40/Inv_SY_B!$DC40-1,"")</f>
        <v/>
      </c>
      <c r="CF40" s="169" t="str">
        <f>IFERROR(Inv_SY_B!CF40/Inv_SY_B!$DC40-1,"")</f>
        <v/>
      </c>
      <c r="CG40" s="169" t="str">
        <f>IFERROR(Inv_SY_B!CG40/Inv_SY_B!$DC40-1,"")</f>
        <v/>
      </c>
      <c r="CH40" s="169" t="str">
        <f>IFERROR(Inv_SY_B!CH40/Inv_SY_B!$DC40-1,"")</f>
        <v/>
      </c>
      <c r="CI40" s="169" t="str">
        <f>IFERROR(Inv_SY_B!CI40/Inv_SY_B!$DC40-1,"")</f>
        <v/>
      </c>
      <c r="CJ40" s="169" t="str">
        <f>IFERROR(Inv_SY_B!CJ40/Inv_SY_B!$DC40-1,"")</f>
        <v/>
      </c>
      <c r="CK40" s="169" t="str">
        <f>IFERROR(Inv_SY_B!CK40/Inv_SY_B!$DC40-1,"")</f>
        <v/>
      </c>
      <c r="CL40" s="169" t="str">
        <f>IFERROR(Inv_SY_B!CL40/Inv_SY_B!$DC40-1,"")</f>
        <v/>
      </c>
      <c r="CM40" s="169" t="str">
        <f>IFERROR(Inv_SY_B!CM40/Inv_SY_B!$DB40-1,"")</f>
        <v/>
      </c>
      <c r="CN40" s="169" t="str">
        <f>IFERROR(Inv_SY_B!CN40/Inv_SY_B!$DB40-1,"")</f>
        <v/>
      </c>
      <c r="CO40" s="169" t="str">
        <f>IFERROR(Inv_SY_B!CO40/Inv_SY_B!$DB40-1,"")</f>
        <v/>
      </c>
      <c r="CP40" s="169" t="str">
        <f>IFERROR(Inv_SY_B!CP40/Inv_SY_B!$DB40-1,"")</f>
        <v/>
      </c>
      <c r="CQ40" s="169" t="str">
        <f>IFERROR(Inv_SY_B!CQ40/Inv_SY_B!$DB40-1,"")</f>
        <v/>
      </c>
      <c r="CR40" s="169" t="str">
        <f>IFERROR(Inv_SY_B!CR40/Inv_SY_B!$DB40-1,"")</f>
        <v/>
      </c>
      <c r="CS40" s="169" t="str">
        <f>IFERROR(Inv_SY_B!CS40/Inv_SY_B!$DB40-1,"")</f>
        <v/>
      </c>
      <c r="CT40" s="169" t="str">
        <f>IFERROR(Inv_SY_B!CT40/Inv_SY_B!$DB40-1,"")</f>
        <v/>
      </c>
      <c r="CU40" s="169" t="str">
        <f>IFERROR(Inv_SY_B!CU40/Inv_SY_B!$DB40-1,"")</f>
        <v/>
      </c>
      <c r="CV40" s="169" t="str">
        <f>IFERROR(Inv_SY_B!CV40/Inv_SY_B!$DB40-1,"")</f>
        <v/>
      </c>
      <c r="CW40" s="169" t="str">
        <f>IFERROR(Inv_SY_B!CW40/Inv_SY_B!$DB40-1,"")</f>
        <v/>
      </c>
      <c r="CX40" s="169" t="str">
        <f>IFERROR(Inv_SY_B!CX40/Inv_SY_B!$DB40-1,"")</f>
        <v/>
      </c>
      <c r="CY40" s="169" t="str">
        <f>IFERROR(Inv_SY_B!CY40/Inv_SY_B!$DB40-1,"")</f>
        <v/>
      </c>
      <c r="CZ40" s="169" t="str">
        <f>IFERROR(Inv_SY_B!CZ40/Inv_SY_B!$DB40-1,"")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IFERROR(Inv_SY_B!AI41/Inv_SY_B!$DC41-1,"")</f>
        <v/>
      </c>
      <c r="AJ41" s="169" t="str">
        <f>IFERROR(Inv_SY_B!AJ41/Inv_SY_B!$DC41-1,"")</f>
        <v/>
      </c>
      <c r="AK41" s="169" t="str">
        <f>IFERROR(Inv_SY_B!AK41/Inv_SY_B!$DC41-1,"")</f>
        <v/>
      </c>
      <c r="AL41" s="169" t="str">
        <f>IFERROR(Inv_SY_B!AL41/Inv_SY_B!$DC41-1,"")</f>
        <v/>
      </c>
      <c r="AM41" s="169" t="str">
        <f>IFERROR(Inv_SY_B!AM41/Inv_SY_B!$DC41-1,"")</f>
        <v/>
      </c>
      <c r="AN41" s="169" t="str">
        <f>IFERROR(Inv_SY_B!AN41/Inv_SY_B!$DC41-1,"")</f>
        <v/>
      </c>
      <c r="AO41" s="169" t="str">
        <f>IFERROR(Inv_SY_B!AO41/Inv_SY_B!$DC41-1,"")</f>
        <v/>
      </c>
      <c r="AP41" s="169" t="str">
        <f>IFERROR(Inv_SY_B!AP41/Inv_SY_B!$DC41-1,"")</f>
        <v/>
      </c>
      <c r="AQ41" s="169" t="str">
        <f>IFERROR(Inv_SY_B!AQ41/Inv_SY_B!$DC41-1,"")</f>
        <v/>
      </c>
      <c r="AR41" s="169" t="str">
        <f>IFERROR(Inv_SY_B!AR41/Inv_SY_B!$DC41-1,"")</f>
        <v/>
      </c>
      <c r="AS41" s="169" t="str">
        <f>IFERROR(Inv_SY_B!AS41/Inv_SY_B!$DC41-1,"")</f>
        <v/>
      </c>
      <c r="AT41" s="169" t="str">
        <f>IFERROR(Inv_SY_B!AT41/Inv_SY_B!$DC41-1,"")</f>
        <v/>
      </c>
      <c r="AU41" s="169" t="str">
        <f>IFERROR(Inv_SY_B!AU41/Inv_SY_B!$DC41-1,"")</f>
        <v/>
      </c>
      <c r="AV41" s="169" t="str">
        <f>IFERROR(Inv_SY_B!AV41/Inv_SY_B!$DC41-1,"")</f>
        <v/>
      </c>
      <c r="AW41" s="169" t="str">
        <f>IFERROR(Inv_SY_B!AW41/Inv_SY_B!$DC41-1,"")</f>
        <v/>
      </c>
      <c r="AX41" s="169" t="str">
        <f>IFERROR(Inv_SY_B!AX41/Inv_SY_B!$DC41-1,"")</f>
        <v/>
      </c>
      <c r="AY41" s="169" t="str">
        <f>IFERROR(Inv_SY_B!AY41/Inv_SY_B!$DC41-1,"")</f>
        <v/>
      </c>
      <c r="AZ41" s="169" t="str">
        <f>IFERROR(Inv_SY_B!AZ41/Inv_SY_B!$DC41-1,"")</f>
        <v/>
      </c>
      <c r="BA41" s="169" t="str">
        <f>IFERROR(Inv_SY_B!BA41/Inv_SY_B!$DC41-1,"")</f>
        <v/>
      </c>
      <c r="BB41" s="169" t="str">
        <f>IFERROR(Inv_SY_B!BB41/Inv_SY_B!$DC41-1,"")</f>
        <v/>
      </c>
      <c r="BC41" s="169" t="str">
        <f>IFERROR(Inv_SY_B!BC41/Inv_SY_B!$DC41-1,"")</f>
        <v/>
      </c>
      <c r="BD41" s="169" t="str">
        <f>IFERROR(Inv_SY_B!BD41/Inv_SY_B!$DC41-1,"")</f>
        <v/>
      </c>
      <c r="BE41" s="169" t="str">
        <f>IFERROR(Inv_SY_B!BE41/Inv_SY_B!$DC41-1,"")</f>
        <v/>
      </c>
      <c r="BF41" s="169" t="str">
        <f>IFERROR(Inv_SY_B!BF41/Inv_SY_B!$DC41-1,"")</f>
        <v/>
      </c>
      <c r="BG41" s="169" t="str">
        <f>IFERROR(Inv_SY_B!BG41/Inv_SY_B!$DC41-1,"")</f>
        <v/>
      </c>
      <c r="BH41" s="169" t="str">
        <f>IFERROR(Inv_SY_B!BH41/Inv_SY_B!$DC41-1,"")</f>
        <v/>
      </c>
      <c r="BI41" s="169" t="str">
        <f>IFERROR(Inv_SY_B!BI41/Inv_SY_B!$DC41-1,"")</f>
        <v/>
      </c>
      <c r="BJ41" s="169" t="str">
        <f>IFERROR(Inv_SY_B!BJ41/Inv_SY_B!$DC41-1,"")</f>
        <v/>
      </c>
      <c r="BK41" s="169" t="str">
        <f>IFERROR(Inv_SY_B!BK41/Inv_SY_B!$DC41-1,"")</f>
        <v/>
      </c>
      <c r="BL41" s="169" t="str">
        <f>IFERROR(Inv_SY_B!BL41/Inv_SY_B!$DC41-1,"")</f>
        <v/>
      </c>
      <c r="BM41" s="169" t="str">
        <f>IFERROR(Inv_SY_B!BM41/Inv_SY_B!$DC41-1,"")</f>
        <v/>
      </c>
      <c r="BN41" s="169" t="str">
        <f>IFERROR(Inv_SY_B!BN41/Inv_SY_B!$DC41-1,"")</f>
        <v/>
      </c>
      <c r="BO41" s="169" t="str">
        <f>IFERROR(Inv_SY_B!BO41/Inv_SY_B!$DC41-1,"")</f>
        <v/>
      </c>
      <c r="BP41" s="169" t="str">
        <f>IFERROR(Inv_SY_B!BP41/Inv_SY_B!$DC41-1,"")</f>
        <v/>
      </c>
      <c r="BQ41" s="169" t="str">
        <f>IFERROR(Inv_SY_B!BQ41/Inv_SY_B!$DC41-1,"")</f>
        <v/>
      </c>
      <c r="BR41" s="169" t="str">
        <f>IFERROR(Inv_SY_B!BR41/Inv_SY_B!$DC41-1,"")</f>
        <v/>
      </c>
      <c r="BS41" s="169" t="str">
        <f>IFERROR(Inv_SY_B!BS41/Inv_SY_B!$DC41-1,"")</f>
        <v/>
      </c>
      <c r="BT41" s="169" t="str">
        <f>IFERROR(Inv_SY_B!BT41/Inv_SY_B!$DC41-1,"")</f>
        <v/>
      </c>
      <c r="BU41" s="169" t="str">
        <f>IFERROR(Inv_SY_B!BU41/Inv_SY_B!$DC41-1,"")</f>
        <v/>
      </c>
      <c r="BV41" s="169" t="str">
        <f>IFERROR(Inv_SY_B!BV41/Inv_SY_B!$DC41-1,"")</f>
        <v/>
      </c>
      <c r="BW41" s="169" t="str">
        <f>IFERROR(Inv_SY_B!BW41/Inv_SY_B!$DC41-1,"")</f>
        <v/>
      </c>
      <c r="BX41" s="169" t="str">
        <f>IFERROR(Inv_SY_B!BX41/Inv_SY_B!$DC41-1,"")</f>
        <v/>
      </c>
      <c r="BY41" s="169" t="str">
        <f>IFERROR(Inv_SY_B!BY41/Inv_SY_B!$DC41-1,"")</f>
        <v/>
      </c>
      <c r="BZ41" s="169" t="str">
        <f>IFERROR(Inv_SY_B!BZ41/Inv_SY_B!$DC41-1,"")</f>
        <v/>
      </c>
      <c r="CA41" s="169" t="str">
        <f>IFERROR(Inv_SY_B!CA41/Inv_SY_B!$DC41-1,"")</f>
        <v/>
      </c>
      <c r="CB41" s="169" t="str">
        <f>IFERROR(Inv_SY_B!CB41/Inv_SY_B!$DC41-1,"")</f>
        <v/>
      </c>
      <c r="CC41" s="169" t="str">
        <f>IFERROR(Inv_SY_B!CC41/Inv_SY_B!$DC41-1,"")</f>
        <v/>
      </c>
      <c r="CD41" s="169" t="str">
        <f>IFERROR(Inv_SY_B!CD41/Inv_SY_B!$DC41-1,"")</f>
        <v/>
      </c>
      <c r="CE41" s="169" t="str">
        <f>IFERROR(Inv_SY_B!CE41/Inv_SY_B!$DC41-1,"")</f>
        <v/>
      </c>
      <c r="CF41" s="169" t="str">
        <f>IFERROR(Inv_SY_B!CF41/Inv_SY_B!$DC41-1,"")</f>
        <v/>
      </c>
      <c r="CG41" s="169" t="str">
        <f>IFERROR(Inv_SY_B!CG41/Inv_SY_B!$DC41-1,"")</f>
        <v/>
      </c>
      <c r="CH41" s="169" t="str">
        <f>IFERROR(Inv_SY_B!CH41/Inv_SY_B!$DC41-1,"")</f>
        <v/>
      </c>
      <c r="CI41" s="169" t="str">
        <f>IFERROR(Inv_SY_B!CI41/Inv_SY_B!$DC41-1,"")</f>
        <v/>
      </c>
      <c r="CJ41" s="169" t="str">
        <f>IFERROR(Inv_SY_B!CJ41/Inv_SY_B!$DC41-1,"")</f>
        <v/>
      </c>
      <c r="CK41" s="169" t="str">
        <f>IFERROR(Inv_SY_B!CK41/Inv_SY_B!$DC41-1,"")</f>
        <v/>
      </c>
      <c r="CL41" s="169" t="str">
        <f>IFERROR(Inv_SY_B!CL41/Inv_SY_B!$DC41-1,"")</f>
        <v/>
      </c>
      <c r="CM41" s="169" t="str">
        <f>IFERROR(Inv_SY_B!CM41/Inv_SY_B!$DB41-1,"")</f>
        <v/>
      </c>
      <c r="CN41" s="169" t="str">
        <f>IFERROR(Inv_SY_B!CN41/Inv_SY_B!$DB41-1,"")</f>
        <v/>
      </c>
      <c r="CO41" s="169" t="str">
        <f>IFERROR(Inv_SY_B!CO41/Inv_SY_B!$DB41-1,"")</f>
        <v/>
      </c>
      <c r="CP41" s="169" t="str">
        <f>IFERROR(Inv_SY_B!CP41/Inv_SY_B!$DB41-1,"")</f>
        <v/>
      </c>
      <c r="CQ41" s="169" t="str">
        <f>IFERROR(Inv_SY_B!CQ41/Inv_SY_B!$DB41-1,"")</f>
        <v/>
      </c>
      <c r="CR41" s="169" t="str">
        <f>IFERROR(Inv_SY_B!CR41/Inv_SY_B!$DB41-1,"")</f>
        <v/>
      </c>
      <c r="CS41" s="169" t="str">
        <f>IFERROR(Inv_SY_B!CS41/Inv_SY_B!$DB41-1,"")</f>
        <v/>
      </c>
      <c r="CT41" s="169" t="str">
        <f>IFERROR(Inv_SY_B!CT41/Inv_SY_B!$DB41-1,"")</f>
        <v/>
      </c>
      <c r="CU41" s="169" t="str">
        <f>IFERROR(Inv_SY_B!CU41/Inv_SY_B!$DB41-1,"")</f>
        <v/>
      </c>
      <c r="CV41" s="169" t="str">
        <f>IFERROR(Inv_SY_B!CV41/Inv_SY_B!$DB41-1,"")</f>
        <v/>
      </c>
      <c r="CW41" s="169" t="str">
        <f>IFERROR(Inv_SY_B!CW41/Inv_SY_B!$DB41-1,"")</f>
        <v/>
      </c>
      <c r="CX41" s="169" t="str">
        <f>IFERROR(Inv_SY_B!CX41/Inv_SY_B!$DB41-1,"")</f>
        <v/>
      </c>
      <c r="CY41" s="169" t="str">
        <f>IFERROR(Inv_SY_B!CY41/Inv_SY_B!$DB41-1,"")</f>
        <v/>
      </c>
      <c r="CZ41" s="169" t="str">
        <f>IFERROR(Inv_SY_B!CZ41/Inv_SY_B!$DB41-1,"")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IFERROR(Inv_SY_B!AI42/Inv_SY_B!$DC42-1,"")</f>
        <v/>
      </c>
      <c r="AJ42" s="169" t="str">
        <f>IFERROR(Inv_SY_B!AJ42/Inv_SY_B!$DC42-1,"")</f>
        <v/>
      </c>
      <c r="AK42" s="169" t="str">
        <f>IFERROR(Inv_SY_B!AK42/Inv_SY_B!$DC42-1,"")</f>
        <v/>
      </c>
      <c r="AL42" s="169" t="str">
        <f>IFERROR(Inv_SY_B!AL42/Inv_SY_B!$DC42-1,"")</f>
        <v/>
      </c>
      <c r="AM42" s="169" t="str">
        <f>IFERROR(Inv_SY_B!AM42/Inv_SY_B!$DC42-1,"")</f>
        <v/>
      </c>
      <c r="AN42" s="169" t="str">
        <f>IFERROR(Inv_SY_B!AN42/Inv_SY_B!$DC42-1,"")</f>
        <v/>
      </c>
      <c r="AO42" s="169" t="str">
        <f>IFERROR(Inv_SY_B!AO42/Inv_SY_B!$DC42-1,"")</f>
        <v/>
      </c>
      <c r="AP42" s="169" t="str">
        <f>IFERROR(Inv_SY_B!AP42/Inv_SY_B!$DC42-1,"")</f>
        <v/>
      </c>
      <c r="AQ42" s="169" t="str">
        <f>IFERROR(Inv_SY_B!AQ42/Inv_SY_B!$DC42-1,"")</f>
        <v/>
      </c>
      <c r="AR42" s="169" t="str">
        <f>IFERROR(Inv_SY_B!AR42/Inv_SY_B!$DC42-1,"")</f>
        <v/>
      </c>
      <c r="AS42" s="169" t="str">
        <f>IFERROR(Inv_SY_B!AS42/Inv_SY_B!$DC42-1,"")</f>
        <v/>
      </c>
      <c r="AT42" s="169" t="str">
        <f>IFERROR(Inv_SY_B!AT42/Inv_SY_B!$DC42-1,"")</f>
        <v/>
      </c>
      <c r="AU42" s="169" t="str">
        <f>IFERROR(Inv_SY_B!AU42/Inv_SY_B!$DC42-1,"")</f>
        <v/>
      </c>
      <c r="AV42" s="169" t="str">
        <f>IFERROR(Inv_SY_B!AV42/Inv_SY_B!$DC42-1,"")</f>
        <v/>
      </c>
      <c r="AW42" s="169" t="str">
        <f>IFERROR(Inv_SY_B!AW42/Inv_SY_B!$DC42-1,"")</f>
        <v/>
      </c>
      <c r="AX42" s="169" t="str">
        <f>IFERROR(Inv_SY_B!AX42/Inv_SY_B!$DC42-1,"")</f>
        <v/>
      </c>
      <c r="AY42" s="169" t="str">
        <f>IFERROR(Inv_SY_B!AY42/Inv_SY_B!$DC42-1,"")</f>
        <v/>
      </c>
      <c r="AZ42" s="169" t="str">
        <f>IFERROR(Inv_SY_B!AZ42/Inv_SY_B!$DC42-1,"")</f>
        <v/>
      </c>
      <c r="BA42" s="169" t="str">
        <f>IFERROR(Inv_SY_B!BA42/Inv_SY_B!$DC42-1,"")</f>
        <v/>
      </c>
      <c r="BB42" s="169" t="str">
        <f>IFERROR(Inv_SY_B!BB42/Inv_SY_B!$DC42-1,"")</f>
        <v/>
      </c>
      <c r="BC42" s="169" t="str">
        <f>IFERROR(Inv_SY_B!BC42/Inv_SY_B!$DC42-1,"")</f>
        <v/>
      </c>
      <c r="BD42" s="169" t="str">
        <f>IFERROR(Inv_SY_B!BD42/Inv_SY_B!$DC42-1,"")</f>
        <v/>
      </c>
      <c r="BE42" s="169" t="str">
        <f>IFERROR(Inv_SY_B!BE42/Inv_SY_B!$DC42-1,"")</f>
        <v/>
      </c>
      <c r="BF42" s="169" t="str">
        <f>IFERROR(Inv_SY_B!BF42/Inv_SY_B!$DC42-1,"")</f>
        <v/>
      </c>
      <c r="BG42" s="169" t="str">
        <f>IFERROR(Inv_SY_B!BG42/Inv_SY_B!$DC42-1,"")</f>
        <v/>
      </c>
      <c r="BH42" s="169" t="str">
        <f>IFERROR(Inv_SY_B!BH42/Inv_SY_B!$DC42-1,"")</f>
        <v/>
      </c>
      <c r="BI42" s="169" t="str">
        <f>IFERROR(Inv_SY_B!BI42/Inv_SY_B!$DC42-1,"")</f>
        <v/>
      </c>
      <c r="BJ42" s="169" t="str">
        <f>IFERROR(Inv_SY_B!BJ42/Inv_SY_B!$DC42-1,"")</f>
        <v/>
      </c>
      <c r="BK42" s="169" t="str">
        <f>IFERROR(Inv_SY_B!BK42/Inv_SY_B!$DC42-1,"")</f>
        <v/>
      </c>
      <c r="BL42" s="169" t="str">
        <f>IFERROR(Inv_SY_B!BL42/Inv_SY_B!$DC42-1,"")</f>
        <v/>
      </c>
      <c r="BM42" s="169" t="str">
        <f>IFERROR(Inv_SY_B!BM42/Inv_SY_B!$DC42-1,"")</f>
        <v/>
      </c>
      <c r="BN42" s="169" t="str">
        <f>IFERROR(Inv_SY_B!BN42/Inv_SY_B!$DC42-1,"")</f>
        <v/>
      </c>
      <c r="BO42" s="169" t="str">
        <f>IFERROR(Inv_SY_B!BO42/Inv_SY_B!$DC42-1,"")</f>
        <v/>
      </c>
      <c r="BP42" s="169" t="str">
        <f>IFERROR(Inv_SY_B!BP42/Inv_SY_B!$DC42-1,"")</f>
        <v/>
      </c>
      <c r="BQ42" s="169" t="str">
        <f>IFERROR(Inv_SY_B!BQ42/Inv_SY_B!$DC42-1,"")</f>
        <v/>
      </c>
      <c r="BR42" s="169" t="str">
        <f>IFERROR(Inv_SY_B!BR42/Inv_SY_B!$DC42-1,"")</f>
        <v/>
      </c>
      <c r="BS42" s="169" t="str">
        <f>IFERROR(Inv_SY_B!BS42/Inv_SY_B!$DC42-1,"")</f>
        <v/>
      </c>
      <c r="BT42" s="169" t="str">
        <f>IFERROR(Inv_SY_B!BT42/Inv_SY_B!$DC42-1,"")</f>
        <v/>
      </c>
      <c r="BU42" s="169" t="str">
        <f>IFERROR(Inv_SY_B!BU42/Inv_SY_B!$DC42-1,"")</f>
        <v/>
      </c>
      <c r="BV42" s="169" t="str">
        <f>IFERROR(Inv_SY_B!BV42/Inv_SY_B!$DC42-1,"")</f>
        <v/>
      </c>
      <c r="BW42" s="169" t="str">
        <f>IFERROR(Inv_SY_B!BW42/Inv_SY_B!$DC42-1,"")</f>
        <v/>
      </c>
      <c r="BX42" s="169" t="str">
        <f>IFERROR(Inv_SY_B!BX42/Inv_SY_B!$DC42-1,"")</f>
        <v/>
      </c>
      <c r="BY42" s="169" t="str">
        <f>IFERROR(Inv_SY_B!BY42/Inv_SY_B!$DC42-1,"")</f>
        <v/>
      </c>
      <c r="BZ42" s="169" t="str">
        <f>IFERROR(Inv_SY_B!BZ42/Inv_SY_B!$DC42-1,"")</f>
        <v/>
      </c>
      <c r="CA42" s="169" t="str">
        <f>IFERROR(Inv_SY_B!CA42/Inv_SY_B!$DC42-1,"")</f>
        <v/>
      </c>
      <c r="CB42" s="169" t="str">
        <f>IFERROR(Inv_SY_B!CB42/Inv_SY_B!$DC42-1,"")</f>
        <v/>
      </c>
      <c r="CC42" s="169" t="str">
        <f>IFERROR(Inv_SY_B!CC42/Inv_SY_B!$DC42-1,"")</f>
        <v/>
      </c>
      <c r="CD42" s="169" t="str">
        <f>IFERROR(Inv_SY_B!CD42/Inv_SY_B!$DC42-1,"")</f>
        <v/>
      </c>
      <c r="CE42" s="169" t="str">
        <f>IFERROR(Inv_SY_B!CE42/Inv_SY_B!$DC42-1,"")</f>
        <v/>
      </c>
      <c r="CF42" s="169" t="str">
        <f>IFERROR(Inv_SY_B!CF42/Inv_SY_B!$DC42-1,"")</f>
        <v/>
      </c>
      <c r="CG42" s="169" t="str">
        <f>IFERROR(Inv_SY_B!CG42/Inv_SY_B!$DC42-1,"")</f>
        <v/>
      </c>
      <c r="CH42" s="169" t="str">
        <f>IFERROR(Inv_SY_B!CH42/Inv_SY_B!$DC42-1,"")</f>
        <v/>
      </c>
      <c r="CI42" s="169" t="str">
        <f>IFERROR(Inv_SY_B!CI42/Inv_SY_B!$DC42-1,"")</f>
        <v/>
      </c>
      <c r="CJ42" s="169" t="str">
        <f>IFERROR(Inv_SY_B!CJ42/Inv_SY_B!$DC42-1,"")</f>
        <v/>
      </c>
      <c r="CK42" s="169" t="str">
        <f>IFERROR(Inv_SY_B!CK42/Inv_SY_B!$DC42-1,"")</f>
        <v/>
      </c>
      <c r="CL42" s="169" t="str">
        <f>IFERROR(Inv_SY_B!CL42/Inv_SY_B!$DC42-1,"")</f>
        <v/>
      </c>
      <c r="CM42" s="169" t="str">
        <f>IFERROR(Inv_SY_B!CM42/Inv_SY_B!$DB42-1,"")</f>
        <v/>
      </c>
      <c r="CN42" s="169" t="str">
        <f>IFERROR(Inv_SY_B!CN42/Inv_SY_B!$DB42-1,"")</f>
        <v/>
      </c>
      <c r="CO42" s="169" t="str">
        <f>IFERROR(Inv_SY_B!CO42/Inv_SY_B!$DB42-1,"")</f>
        <v/>
      </c>
      <c r="CP42" s="169" t="str">
        <f>IFERROR(Inv_SY_B!CP42/Inv_SY_B!$DB42-1,"")</f>
        <v/>
      </c>
      <c r="CQ42" s="169" t="str">
        <f>IFERROR(Inv_SY_B!CQ42/Inv_SY_B!$DB42-1,"")</f>
        <v/>
      </c>
      <c r="CR42" s="169" t="str">
        <f>IFERROR(Inv_SY_B!CR42/Inv_SY_B!$DB42-1,"")</f>
        <v/>
      </c>
      <c r="CS42" s="169" t="str">
        <f>IFERROR(Inv_SY_B!CS42/Inv_SY_B!$DB42-1,"")</f>
        <v/>
      </c>
      <c r="CT42" s="169" t="str">
        <f>IFERROR(Inv_SY_B!CT42/Inv_SY_B!$DB42-1,"")</f>
        <v/>
      </c>
      <c r="CU42" s="169" t="str">
        <f>IFERROR(Inv_SY_B!CU42/Inv_SY_B!$DB42-1,"")</f>
        <v/>
      </c>
      <c r="CV42" s="169" t="str">
        <f>IFERROR(Inv_SY_B!CV42/Inv_SY_B!$DB42-1,"")</f>
        <v/>
      </c>
      <c r="CW42" s="169" t="str">
        <f>IFERROR(Inv_SY_B!CW42/Inv_SY_B!$DB42-1,"")</f>
        <v/>
      </c>
      <c r="CX42" s="169" t="str">
        <f>IFERROR(Inv_SY_B!CX42/Inv_SY_B!$DB42-1,"")</f>
        <v/>
      </c>
      <c r="CY42" s="169" t="str">
        <f>IFERROR(Inv_SY_B!CY42/Inv_SY_B!$DB42-1,"")</f>
        <v/>
      </c>
      <c r="CZ42" s="169" t="str">
        <f>IFERROR(Inv_SY_B!CZ42/Inv_SY_B!$DB42-1,"")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IFERROR(Inv_SY_B!AI43/Inv_SY_B!$DC43-1,"")</f>
        <v/>
      </c>
      <c r="AJ43" s="169" t="str">
        <f>IFERROR(Inv_SY_B!AJ43/Inv_SY_B!$DC43-1,"")</f>
        <v/>
      </c>
      <c r="AK43" s="169" t="str">
        <f>IFERROR(Inv_SY_B!AK43/Inv_SY_B!$DC43-1,"")</f>
        <v/>
      </c>
      <c r="AL43" s="169" t="str">
        <f>IFERROR(Inv_SY_B!AL43/Inv_SY_B!$DC43-1,"")</f>
        <v/>
      </c>
      <c r="AM43" s="169" t="str">
        <f>IFERROR(Inv_SY_B!AM43/Inv_SY_B!$DC43-1,"")</f>
        <v/>
      </c>
      <c r="AN43" s="169" t="str">
        <f>IFERROR(Inv_SY_B!AN43/Inv_SY_B!$DC43-1,"")</f>
        <v/>
      </c>
      <c r="AO43" s="169" t="str">
        <f>IFERROR(Inv_SY_B!AO43/Inv_SY_B!$DC43-1,"")</f>
        <v/>
      </c>
      <c r="AP43" s="169" t="str">
        <f>IFERROR(Inv_SY_B!AP43/Inv_SY_B!$DC43-1,"")</f>
        <v/>
      </c>
      <c r="AQ43" s="169" t="str">
        <f>IFERROR(Inv_SY_B!AQ43/Inv_SY_B!$DC43-1,"")</f>
        <v/>
      </c>
      <c r="AR43" s="169" t="str">
        <f>IFERROR(Inv_SY_B!AR43/Inv_SY_B!$DC43-1,"")</f>
        <v/>
      </c>
      <c r="AS43" s="169" t="str">
        <f>IFERROR(Inv_SY_B!AS43/Inv_SY_B!$DC43-1,"")</f>
        <v/>
      </c>
      <c r="AT43" s="169" t="str">
        <f>IFERROR(Inv_SY_B!AT43/Inv_SY_B!$DC43-1,"")</f>
        <v/>
      </c>
      <c r="AU43" s="169" t="str">
        <f>IFERROR(Inv_SY_B!AU43/Inv_SY_B!$DC43-1,"")</f>
        <v/>
      </c>
      <c r="AV43" s="169" t="str">
        <f>IFERROR(Inv_SY_B!AV43/Inv_SY_B!$DC43-1,"")</f>
        <v/>
      </c>
      <c r="AW43" s="169" t="str">
        <f>IFERROR(Inv_SY_B!AW43/Inv_SY_B!$DC43-1,"")</f>
        <v/>
      </c>
      <c r="AX43" s="169" t="str">
        <f>IFERROR(Inv_SY_B!AX43/Inv_SY_B!$DC43-1,"")</f>
        <v/>
      </c>
      <c r="AY43" s="169" t="str">
        <f>IFERROR(Inv_SY_B!AY43/Inv_SY_B!$DC43-1,"")</f>
        <v/>
      </c>
      <c r="AZ43" s="169" t="str">
        <f>IFERROR(Inv_SY_B!AZ43/Inv_SY_B!$DC43-1,"")</f>
        <v/>
      </c>
      <c r="BA43" s="169" t="str">
        <f>IFERROR(Inv_SY_B!BA43/Inv_SY_B!$DC43-1,"")</f>
        <v/>
      </c>
      <c r="BB43" s="169" t="str">
        <f>IFERROR(Inv_SY_B!BB43/Inv_SY_B!$DC43-1,"")</f>
        <v/>
      </c>
      <c r="BC43" s="169" t="str">
        <f>IFERROR(Inv_SY_B!BC43/Inv_SY_B!$DC43-1,"")</f>
        <v/>
      </c>
      <c r="BD43" s="169" t="str">
        <f>IFERROR(Inv_SY_B!BD43/Inv_SY_B!$DC43-1,"")</f>
        <v/>
      </c>
      <c r="BE43" s="169" t="str">
        <f>IFERROR(Inv_SY_B!BE43/Inv_SY_B!$DC43-1,"")</f>
        <v/>
      </c>
      <c r="BF43" s="169" t="str">
        <f>IFERROR(Inv_SY_B!BF43/Inv_SY_B!$DC43-1,"")</f>
        <v/>
      </c>
      <c r="BG43" s="169" t="str">
        <f>IFERROR(Inv_SY_B!BG43/Inv_SY_B!$DC43-1,"")</f>
        <v/>
      </c>
      <c r="BH43" s="169" t="str">
        <f>IFERROR(Inv_SY_B!BH43/Inv_SY_B!$DC43-1,"")</f>
        <v/>
      </c>
      <c r="BI43" s="169" t="str">
        <f>IFERROR(Inv_SY_B!BI43/Inv_SY_B!$DC43-1,"")</f>
        <v/>
      </c>
      <c r="BJ43" s="169" t="str">
        <f>IFERROR(Inv_SY_B!BJ43/Inv_SY_B!$DC43-1,"")</f>
        <v/>
      </c>
      <c r="BK43" s="169" t="str">
        <f>IFERROR(Inv_SY_B!BK43/Inv_SY_B!$DC43-1,"")</f>
        <v/>
      </c>
      <c r="BL43" s="169" t="str">
        <f>IFERROR(Inv_SY_B!BL43/Inv_SY_B!$DC43-1,"")</f>
        <v/>
      </c>
      <c r="BM43" s="169" t="str">
        <f>IFERROR(Inv_SY_B!BM43/Inv_SY_B!$DC43-1,"")</f>
        <v/>
      </c>
      <c r="BN43" s="169" t="str">
        <f>IFERROR(Inv_SY_B!BN43/Inv_SY_B!$DC43-1,"")</f>
        <v/>
      </c>
      <c r="BO43" s="169" t="str">
        <f>IFERROR(Inv_SY_B!BO43/Inv_SY_B!$DC43-1,"")</f>
        <v/>
      </c>
      <c r="BP43" s="169" t="str">
        <f>IFERROR(Inv_SY_B!BP43/Inv_SY_B!$DC43-1,"")</f>
        <v/>
      </c>
      <c r="BQ43" s="169" t="str">
        <f>IFERROR(Inv_SY_B!BQ43/Inv_SY_B!$DC43-1,"")</f>
        <v/>
      </c>
      <c r="BR43" s="169" t="str">
        <f>IFERROR(Inv_SY_B!BR43/Inv_SY_B!$DC43-1,"")</f>
        <v/>
      </c>
      <c r="BS43" s="169" t="str">
        <f>IFERROR(Inv_SY_B!BS43/Inv_SY_B!$DC43-1,"")</f>
        <v/>
      </c>
      <c r="BT43" s="169" t="str">
        <f>IFERROR(Inv_SY_B!BT43/Inv_SY_B!$DC43-1,"")</f>
        <v/>
      </c>
      <c r="BU43" s="169" t="str">
        <f>IFERROR(Inv_SY_B!BU43/Inv_SY_B!$DC43-1,"")</f>
        <v/>
      </c>
      <c r="BV43" s="169" t="str">
        <f>IFERROR(Inv_SY_B!BV43/Inv_SY_B!$DC43-1,"")</f>
        <v/>
      </c>
      <c r="BW43" s="169" t="str">
        <f>IFERROR(Inv_SY_B!BW43/Inv_SY_B!$DC43-1,"")</f>
        <v/>
      </c>
      <c r="BX43" s="169" t="str">
        <f>IFERROR(Inv_SY_B!BX43/Inv_SY_B!$DC43-1,"")</f>
        <v/>
      </c>
      <c r="BY43" s="169" t="str">
        <f>IFERROR(Inv_SY_B!BY43/Inv_SY_B!$DC43-1,"")</f>
        <v/>
      </c>
      <c r="BZ43" s="169" t="str">
        <f>IFERROR(Inv_SY_B!BZ43/Inv_SY_B!$DC43-1,"")</f>
        <v/>
      </c>
      <c r="CA43" s="169" t="str">
        <f>IFERROR(Inv_SY_B!CA43/Inv_SY_B!$DC43-1,"")</f>
        <v/>
      </c>
      <c r="CB43" s="169" t="str">
        <f>IFERROR(Inv_SY_B!CB43/Inv_SY_B!$DC43-1,"")</f>
        <v/>
      </c>
      <c r="CC43" s="169" t="str">
        <f>IFERROR(Inv_SY_B!CC43/Inv_SY_B!$DC43-1,"")</f>
        <v/>
      </c>
      <c r="CD43" s="169" t="str">
        <f>IFERROR(Inv_SY_B!CD43/Inv_SY_B!$DC43-1,"")</f>
        <v/>
      </c>
      <c r="CE43" s="169" t="str">
        <f>IFERROR(Inv_SY_B!CE43/Inv_SY_B!$DC43-1,"")</f>
        <v/>
      </c>
      <c r="CF43" s="169" t="str">
        <f>IFERROR(Inv_SY_B!CF43/Inv_SY_B!$DC43-1,"")</f>
        <v/>
      </c>
      <c r="CG43" s="169" t="str">
        <f>IFERROR(Inv_SY_B!CG43/Inv_SY_B!$DC43-1,"")</f>
        <v/>
      </c>
      <c r="CH43" s="169" t="str">
        <f>IFERROR(Inv_SY_B!CH43/Inv_SY_B!$DC43-1,"")</f>
        <v/>
      </c>
      <c r="CI43" s="169" t="str">
        <f>IFERROR(Inv_SY_B!CI43/Inv_SY_B!$DC43-1,"")</f>
        <v/>
      </c>
      <c r="CJ43" s="169" t="str">
        <f>IFERROR(Inv_SY_B!CJ43/Inv_SY_B!$DC43-1,"")</f>
        <v/>
      </c>
      <c r="CK43" s="169" t="str">
        <f>IFERROR(Inv_SY_B!CK43/Inv_SY_B!$DC43-1,"")</f>
        <v/>
      </c>
      <c r="CL43" s="169" t="str">
        <f>IFERROR(Inv_SY_B!CL43/Inv_SY_B!$DC43-1,"")</f>
        <v/>
      </c>
      <c r="CM43" s="169" t="str">
        <f>IFERROR(Inv_SY_B!CM43/Inv_SY_B!$DB43-1,"")</f>
        <v/>
      </c>
      <c r="CN43" s="169" t="str">
        <f>IFERROR(Inv_SY_B!CN43/Inv_SY_B!$DB43-1,"")</f>
        <v/>
      </c>
      <c r="CO43" s="169" t="str">
        <f>IFERROR(Inv_SY_B!CO43/Inv_SY_B!$DB43-1,"")</f>
        <v/>
      </c>
      <c r="CP43" s="169" t="str">
        <f>IFERROR(Inv_SY_B!CP43/Inv_SY_B!$DB43-1,"")</f>
        <v/>
      </c>
      <c r="CQ43" s="169" t="str">
        <f>IFERROR(Inv_SY_B!CQ43/Inv_SY_B!$DB43-1,"")</f>
        <v/>
      </c>
      <c r="CR43" s="169" t="str">
        <f>IFERROR(Inv_SY_B!CR43/Inv_SY_B!$DB43-1,"")</f>
        <v/>
      </c>
      <c r="CS43" s="169" t="str">
        <f>IFERROR(Inv_SY_B!CS43/Inv_SY_B!$DB43-1,"")</f>
        <v/>
      </c>
      <c r="CT43" s="169" t="str">
        <f>IFERROR(Inv_SY_B!CT43/Inv_SY_B!$DB43-1,"")</f>
        <v/>
      </c>
      <c r="CU43" s="169" t="str">
        <f>IFERROR(Inv_SY_B!CU43/Inv_SY_B!$DB43-1,"")</f>
        <v/>
      </c>
      <c r="CV43" s="169" t="str">
        <f>IFERROR(Inv_SY_B!CV43/Inv_SY_B!$DB43-1,"")</f>
        <v/>
      </c>
      <c r="CW43" s="169" t="str">
        <f>IFERROR(Inv_SY_B!CW43/Inv_SY_B!$DB43-1,"")</f>
        <v/>
      </c>
      <c r="CX43" s="169" t="str">
        <f>IFERROR(Inv_SY_B!CX43/Inv_SY_B!$DB43-1,"")</f>
        <v/>
      </c>
      <c r="CY43" s="169" t="str">
        <f>IFERROR(Inv_SY_B!CY43/Inv_SY_B!$DB43-1,"")</f>
        <v/>
      </c>
      <c r="CZ43" s="169" t="str">
        <f>IFERROR(Inv_SY_B!CZ43/Inv_SY_B!$DB43-1,"")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IFERROR(Inv_SY_B!AI44/Inv_SY_B!$DC44-1,"")</f>
        <v/>
      </c>
      <c r="AJ44" s="169" t="str">
        <f>IFERROR(Inv_SY_B!AJ44/Inv_SY_B!$DC44-1,"")</f>
        <v/>
      </c>
      <c r="AK44" s="169" t="str">
        <f>IFERROR(Inv_SY_B!AK44/Inv_SY_B!$DC44-1,"")</f>
        <v/>
      </c>
      <c r="AL44" s="169" t="str">
        <f>IFERROR(Inv_SY_B!AL44/Inv_SY_B!$DC44-1,"")</f>
        <v/>
      </c>
      <c r="AM44" s="169" t="str">
        <f>IFERROR(Inv_SY_B!AM44/Inv_SY_B!$DC44-1,"")</f>
        <v/>
      </c>
      <c r="AN44" s="169" t="str">
        <f>IFERROR(Inv_SY_B!AN44/Inv_SY_B!$DC44-1,"")</f>
        <v/>
      </c>
      <c r="AO44" s="169" t="str">
        <f>IFERROR(Inv_SY_B!AO44/Inv_SY_B!$DC44-1,"")</f>
        <v/>
      </c>
      <c r="AP44" s="169" t="str">
        <f>IFERROR(Inv_SY_B!AP44/Inv_SY_B!$DC44-1,"")</f>
        <v/>
      </c>
      <c r="AQ44" s="169" t="str">
        <f>IFERROR(Inv_SY_B!AQ44/Inv_SY_B!$DC44-1,"")</f>
        <v/>
      </c>
      <c r="AR44" s="169" t="str">
        <f>IFERROR(Inv_SY_B!AR44/Inv_SY_B!$DC44-1,"")</f>
        <v/>
      </c>
      <c r="AS44" s="169" t="str">
        <f>IFERROR(Inv_SY_B!AS44/Inv_SY_B!$DC44-1,"")</f>
        <v/>
      </c>
      <c r="AT44" s="169" t="str">
        <f>IFERROR(Inv_SY_B!AT44/Inv_SY_B!$DC44-1,"")</f>
        <v/>
      </c>
      <c r="AU44" s="169" t="str">
        <f>IFERROR(Inv_SY_B!AU44/Inv_SY_B!$DC44-1,"")</f>
        <v/>
      </c>
      <c r="AV44" s="169" t="str">
        <f>IFERROR(Inv_SY_B!AV44/Inv_SY_B!$DC44-1,"")</f>
        <v/>
      </c>
      <c r="AW44" s="169" t="str">
        <f>IFERROR(Inv_SY_B!AW44/Inv_SY_B!$DC44-1,"")</f>
        <v/>
      </c>
      <c r="AX44" s="169" t="str">
        <f>IFERROR(Inv_SY_B!AX44/Inv_SY_B!$DC44-1,"")</f>
        <v/>
      </c>
      <c r="AY44" s="169" t="str">
        <f>IFERROR(Inv_SY_B!AY44/Inv_SY_B!$DC44-1,"")</f>
        <v/>
      </c>
      <c r="AZ44" s="169" t="str">
        <f>IFERROR(Inv_SY_B!AZ44/Inv_SY_B!$DC44-1,"")</f>
        <v/>
      </c>
      <c r="BA44" s="169" t="str">
        <f>IFERROR(Inv_SY_B!BA44/Inv_SY_B!$DC44-1,"")</f>
        <v/>
      </c>
      <c r="BB44" s="169" t="str">
        <f>IFERROR(Inv_SY_B!BB44/Inv_SY_B!$DC44-1,"")</f>
        <v/>
      </c>
      <c r="BC44" s="169" t="str">
        <f>IFERROR(Inv_SY_B!BC44/Inv_SY_B!$DC44-1,"")</f>
        <v/>
      </c>
      <c r="BD44" s="169" t="str">
        <f>IFERROR(Inv_SY_B!BD44/Inv_SY_B!$DC44-1,"")</f>
        <v/>
      </c>
      <c r="BE44" s="169" t="str">
        <f>IFERROR(Inv_SY_B!BE44/Inv_SY_B!$DC44-1,"")</f>
        <v/>
      </c>
      <c r="BF44" s="169" t="str">
        <f>IFERROR(Inv_SY_B!BF44/Inv_SY_B!$DC44-1,"")</f>
        <v/>
      </c>
      <c r="BG44" s="169" t="str">
        <f>IFERROR(Inv_SY_B!BG44/Inv_SY_B!$DC44-1,"")</f>
        <v/>
      </c>
      <c r="BH44" s="169" t="str">
        <f>IFERROR(Inv_SY_B!BH44/Inv_SY_B!$DC44-1,"")</f>
        <v/>
      </c>
      <c r="BI44" s="169" t="str">
        <f>IFERROR(Inv_SY_B!BI44/Inv_SY_B!$DC44-1,"")</f>
        <v/>
      </c>
      <c r="BJ44" s="169" t="str">
        <f>IFERROR(Inv_SY_B!BJ44/Inv_SY_B!$DC44-1,"")</f>
        <v/>
      </c>
      <c r="BK44" s="169" t="str">
        <f>IFERROR(Inv_SY_B!BK44/Inv_SY_B!$DC44-1,"")</f>
        <v/>
      </c>
      <c r="BL44" s="169" t="str">
        <f>IFERROR(Inv_SY_B!BL44/Inv_SY_B!$DC44-1,"")</f>
        <v/>
      </c>
      <c r="BM44" s="169" t="str">
        <f>IFERROR(Inv_SY_B!BM44/Inv_SY_B!$DC44-1,"")</f>
        <v/>
      </c>
      <c r="BN44" s="169" t="str">
        <f>IFERROR(Inv_SY_B!BN44/Inv_SY_B!$DC44-1,"")</f>
        <v/>
      </c>
      <c r="BO44" s="169" t="str">
        <f>IFERROR(Inv_SY_B!BO44/Inv_SY_B!$DC44-1,"")</f>
        <v/>
      </c>
      <c r="BP44" s="169" t="str">
        <f>IFERROR(Inv_SY_B!BP44/Inv_SY_B!$DC44-1,"")</f>
        <v/>
      </c>
      <c r="BQ44" s="169" t="str">
        <f>IFERROR(Inv_SY_B!BQ44/Inv_SY_B!$DC44-1,"")</f>
        <v/>
      </c>
      <c r="BR44" s="169" t="str">
        <f>IFERROR(Inv_SY_B!BR44/Inv_SY_B!$DC44-1,"")</f>
        <v/>
      </c>
      <c r="BS44" s="169" t="str">
        <f>IFERROR(Inv_SY_B!BS44/Inv_SY_B!$DC44-1,"")</f>
        <v/>
      </c>
      <c r="BT44" s="169" t="str">
        <f>IFERROR(Inv_SY_B!BT44/Inv_SY_B!$DC44-1,"")</f>
        <v/>
      </c>
      <c r="BU44" s="169" t="str">
        <f>IFERROR(Inv_SY_B!BU44/Inv_SY_B!$DC44-1,"")</f>
        <v/>
      </c>
      <c r="BV44" s="169" t="str">
        <f>IFERROR(Inv_SY_B!BV44/Inv_SY_B!$DC44-1,"")</f>
        <v/>
      </c>
      <c r="BW44" s="169" t="str">
        <f>IFERROR(Inv_SY_B!BW44/Inv_SY_B!$DC44-1,"")</f>
        <v/>
      </c>
      <c r="BX44" s="169" t="str">
        <f>IFERROR(Inv_SY_B!BX44/Inv_SY_B!$DC44-1,"")</f>
        <v/>
      </c>
      <c r="BY44" s="169" t="str">
        <f>IFERROR(Inv_SY_B!BY44/Inv_SY_B!$DC44-1,"")</f>
        <v/>
      </c>
      <c r="BZ44" s="169" t="str">
        <f>IFERROR(Inv_SY_B!BZ44/Inv_SY_B!$DC44-1,"")</f>
        <v/>
      </c>
      <c r="CA44" s="169" t="str">
        <f>IFERROR(Inv_SY_B!CA44/Inv_SY_B!$DC44-1,"")</f>
        <v/>
      </c>
      <c r="CB44" s="169" t="str">
        <f>IFERROR(Inv_SY_B!CB44/Inv_SY_B!$DC44-1,"")</f>
        <v/>
      </c>
      <c r="CC44" s="169" t="str">
        <f>IFERROR(Inv_SY_B!CC44/Inv_SY_B!$DC44-1,"")</f>
        <v/>
      </c>
      <c r="CD44" s="169" t="str">
        <f>IFERROR(Inv_SY_B!CD44/Inv_SY_B!$DC44-1,"")</f>
        <v/>
      </c>
      <c r="CE44" s="169" t="str">
        <f>IFERROR(Inv_SY_B!CE44/Inv_SY_B!$DC44-1,"")</f>
        <v/>
      </c>
      <c r="CF44" s="169" t="str">
        <f>IFERROR(Inv_SY_B!CF44/Inv_SY_B!$DC44-1,"")</f>
        <v/>
      </c>
      <c r="CG44" s="169" t="str">
        <f>IFERROR(Inv_SY_B!CG44/Inv_SY_B!$DC44-1,"")</f>
        <v/>
      </c>
      <c r="CH44" s="169" t="str">
        <f>IFERROR(Inv_SY_B!CH44/Inv_SY_B!$DC44-1,"")</f>
        <v/>
      </c>
      <c r="CI44" s="169" t="str">
        <f>IFERROR(Inv_SY_B!CI44/Inv_SY_B!$DC44-1,"")</f>
        <v/>
      </c>
      <c r="CJ44" s="169" t="str">
        <f>IFERROR(Inv_SY_B!CJ44/Inv_SY_B!$DC44-1,"")</f>
        <v/>
      </c>
      <c r="CK44" s="169" t="str">
        <f>IFERROR(Inv_SY_B!CK44/Inv_SY_B!$DC44-1,"")</f>
        <v/>
      </c>
      <c r="CL44" s="169" t="str">
        <f>IFERROR(Inv_SY_B!CL44/Inv_SY_B!$DC44-1,"")</f>
        <v/>
      </c>
      <c r="CM44" s="169" t="str">
        <f>IFERROR(Inv_SY_B!CM44/Inv_SY_B!$DB44-1,"")</f>
        <v/>
      </c>
      <c r="CN44" s="169" t="str">
        <f>IFERROR(Inv_SY_B!CN44/Inv_SY_B!$DB44-1,"")</f>
        <v/>
      </c>
      <c r="CO44" s="169" t="str">
        <f>IFERROR(Inv_SY_B!CO44/Inv_SY_B!$DB44-1,"")</f>
        <v/>
      </c>
      <c r="CP44" s="169" t="str">
        <f>IFERROR(Inv_SY_B!CP44/Inv_SY_B!$DB44-1,"")</f>
        <v/>
      </c>
      <c r="CQ44" s="169" t="str">
        <f>IFERROR(Inv_SY_B!CQ44/Inv_SY_B!$DB44-1,"")</f>
        <v/>
      </c>
      <c r="CR44" s="169" t="str">
        <f>IFERROR(Inv_SY_B!CR44/Inv_SY_B!$DB44-1,"")</f>
        <v/>
      </c>
      <c r="CS44" s="169" t="str">
        <f>IFERROR(Inv_SY_B!CS44/Inv_SY_B!$DB44-1,"")</f>
        <v/>
      </c>
      <c r="CT44" s="169" t="str">
        <f>IFERROR(Inv_SY_B!CT44/Inv_SY_B!$DB44-1,"")</f>
        <v/>
      </c>
      <c r="CU44" s="169" t="str">
        <f>IFERROR(Inv_SY_B!CU44/Inv_SY_B!$DB44-1,"")</f>
        <v/>
      </c>
      <c r="CV44" s="169" t="str">
        <f>IFERROR(Inv_SY_B!CV44/Inv_SY_B!$DB44-1,"")</f>
        <v/>
      </c>
      <c r="CW44" s="169" t="str">
        <f>IFERROR(Inv_SY_B!CW44/Inv_SY_B!$DB44-1,"")</f>
        <v/>
      </c>
      <c r="CX44" s="169" t="str">
        <f>IFERROR(Inv_SY_B!CX44/Inv_SY_B!$DB44-1,"")</f>
        <v/>
      </c>
      <c r="CY44" s="169" t="str">
        <f>IFERROR(Inv_SY_B!CY44/Inv_SY_B!$DB44-1,"")</f>
        <v/>
      </c>
      <c r="CZ44" s="169" t="str">
        <f>IFERROR(Inv_SY_B!CZ44/Inv_SY_B!$DB44-1,"")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IFERROR(Inv_SY_B!AI45/Inv_SY_B!$DC45-1,"")</f>
        <v/>
      </c>
      <c r="AJ45" s="169" t="str">
        <f>IFERROR(Inv_SY_B!AJ45/Inv_SY_B!$DC45-1,"")</f>
        <v/>
      </c>
      <c r="AK45" s="169" t="str">
        <f>IFERROR(Inv_SY_B!AK45/Inv_SY_B!$DC45-1,"")</f>
        <v/>
      </c>
      <c r="AL45" s="169" t="str">
        <f>IFERROR(Inv_SY_B!AL45/Inv_SY_B!$DC45-1,"")</f>
        <v/>
      </c>
      <c r="AM45" s="169" t="str">
        <f>IFERROR(Inv_SY_B!AM45/Inv_SY_B!$DC45-1,"")</f>
        <v/>
      </c>
      <c r="AN45" s="169" t="str">
        <f>IFERROR(Inv_SY_B!AN45/Inv_SY_B!$DC45-1,"")</f>
        <v/>
      </c>
      <c r="AO45" s="169" t="str">
        <f>IFERROR(Inv_SY_B!AO45/Inv_SY_B!$DC45-1,"")</f>
        <v/>
      </c>
      <c r="AP45" s="169" t="str">
        <f>IFERROR(Inv_SY_B!AP45/Inv_SY_B!$DC45-1,"")</f>
        <v/>
      </c>
      <c r="AQ45" s="169" t="str">
        <f>IFERROR(Inv_SY_B!AQ45/Inv_SY_B!$DC45-1,"")</f>
        <v/>
      </c>
      <c r="AR45" s="169" t="str">
        <f>IFERROR(Inv_SY_B!AR45/Inv_SY_B!$DC45-1,"")</f>
        <v/>
      </c>
      <c r="AS45" s="169" t="str">
        <f>IFERROR(Inv_SY_B!AS45/Inv_SY_B!$DC45-1,"")</f>
        <v/>
      </c>
      <c r="AT45" s="169" t="str">
        <f>IFERROR(Inv_SY_B!AT45/Inv_SY_B!$DC45-1,"")</f>
        <v/>
      </c>
      <c r="AU45" s="169" t="str">
        <f>IFERROR(Inv_SY_B!AU45/Inv_SY_B!$DC45-1,"")</f>
        <v/>
      </c>
      <c r="AV45" s="169" t="str">
        <f>IFERROR(Inv_SY_B!AV45/Inv_SY_B!$DC45-1,"")</f>
        <v/>
      </c>
      <c r="AW45" s="169" t="str">
        <f>IFERROR(Inv_SY_B!AW45/Inv_SY_B!$DC45-1,"")</f>
        <v/>
      </c>
      <c r="AX45" s="169" t="str">
        <f>IFERROR(Inv_SY_B!AX45/Inv_SY_B!$DC45-1,"")</f>
        <v/>
      </c>
      <c r="AY45" s="169" t="str">
        <f>IFERROR(Inv_SY_B!AY45/Inv_SY_B!$DC45-1,"")</f>
        <v/>
      </c>
      <c r="AZ45" s="169" t="str">
        <f>IFERROR(Inv_SY_B!AZ45/Inv_SY_B!$DC45-1,"")</f>
        <v/>
      </c>
      <c r="BA45" s="169" t="str">
        <f>IFERROR(Inv_SY_B!BA45/Inv_SY_B!$DC45-1,"")</f>
        <v/>
      </c>
      <c r="BB45" s="169" t="str">
        <f>IFERROR(Inv_SY_B!BB45/Inv_SY_B!$DC45-1,"")</f>
        <v/>
      </c>
      <c r="BC45" s="169" t="str">
        <f>IFERROR(Inv_SY_B!BC45/Inv_SY_B!$DC45-1,"")</f>
        <v/>
      </c>
      <c r="BD45" s="169" t="str">
        <f>IFERROR(Inv_SY_B!BD45/Inv_SY_B!$DC45-1,"")</f>
        <v/>
      </c>
      <c r="BE45" s="169" t="str">
        <f>IFERROR(Inv_SY_B!BE45/Inv_SY_B!$DC45-1,"")</f>
        <v/>
      </c>
      <c r="BF45" s="169" t="str">
        <f>IFERROR(Inv_SY_B!BF45/Inv_SY_B!$DC45-1,"")</f>
        <v/>
      </c>
      <c r="BG45" s="169" t="str">
        <f>IFERROR(Inv_SY_B!BG45/Inv_SY_B!$DC45-1,"")</f>
        <v/>
      </c>
      <c r="BH45" s="169" t="str">
        <f>IFERROR(Inv_SY_B!BH45/Inv_SY_B!$DC45-1,"")</f>
        <v/>
      </c>
      <c r="BI45" s="169" t="str">
        <f>IFERROR(Inv_SY_B!BI45/Inv_SY_B!$DC45-1,"")</f>
        <v/>
      </c>
      <c r="BJ45" s="169" t="str">
        <f>IFERROR(Inv_SY_B!BJ45/Inv_SY_B!$DC45-1,"")</f>
        <v/>
      </c>
      <c r="BK45" s="169" t="str">
        <f>IFERROR(Inv_SY_B!BK45/Inv_SY_B!$DC45-1,"")</f>
        <v/>
      </c>
      <c r="BL45" s="169" t="str">
        <f>IFERROR(Inv_SY_B!BL45/Inv_SY_B!$DC45-1,"")</f>
        <v/>
      </c>
      <c r="BM45" s="169" t="str">
        <f>IFERROR(Inv_SY_B!BM45/Inv_SY_B!$DC45-1,"")</f>
        <v/>
      </c>
      <c r="BN45" s="169" t="str">
        <f>IFERROR(Inv_SY_B!BN45/Inv_SY_B!$DC45-1,"")</f>
        <v/>
      </c>
      <c r="BO45" s="169" t="str">
        <f>IFERROR(Inv_SY_B!BO45/Inv_SY_B!$DC45-1,"")</f>
        <v/>
      </c>
      <c r="BP45" s="169" t="str">
        <f>IFERROR(Inv_SY_B!BP45/Inv_SY_B!$DC45-1,"")</f>
        <v/>
      </c>
      <c r="BQ45" s="169" t="str">
        <f>IFERROR(Inv_SY_B!BQ45/Inv_SY_B!$DC45-1,"")</f>
        <v/>
      </c>
      <c r="BR45" s="169" t="str">
        <f>IFERROR(Inv_SY_B!BR45/Inv_SY_B!$DC45-1,"")</f>
        <v/>
      </c>
      <c r="BS45" s="169" t="str">
        <f>IFERROR(Inv_SY_B!BS45/Inv_SY_B!$DC45-1,"")</f>
        <v/>
      </c>
      <c r="BT45" s="169" t="str">
        <f>IFERROR(Inv_SY_B!BT45/Inv_SY_B!$DC45-1,"")</f>
        <v/>
      </c>
      <c r="BU45" s="169" t="str">
        <f>IFERROR(Inv_SY_B!BU45/Inv_SY_B!$DC45-1,"")</f>
        <v/>
      </c>
      <c r="BV45" s="169" t="str">
        <f>IFERROR(Inv_SY_B!BV45/Inv_SY_B!$DC45-1,"")</f>
        <v/>
      </c>
      <c r="BW45" s="169" t="str">
        <f>IFERROR(Inv_SY_B!BW45/Inv_SY_B!$DC45-1,"")</f>
        <v/>
      </c>
      <c r="BX45" s="169" t="str">
        <f>IFERROR(Inv_SY_B!BX45/Inv_SY_B!$DC45-1,"")</f>
        <v/>
      </c>
      <c r="BY45" s="169" t="str">
        <f>IFERROR(Inv_SY_B!BY45/Inv_SY_B!$DC45-1,"")</f>
        <v/>
      </c>
      <c r="BZ45" s="169" t="str">
        <f>IFERROR(Inv_SY_B!BZ45/Inv_SY_B!$DC45-1,"")</f>
        <v/>
      </c>
      <c r="CA45" s="169" t="str">
        <f>IFERROR(Inv_SY_B!CA45/Inv_SY_B!$DC45-1,"")</f>
        <v/>
      </c>
      <c r="CB45" s="169" t="str">
        <f>IFERROR(Inv_SY_B!CB45/Inv_SY_B!$DC45-1,"")</f>
        <v/>
      </c>
      <c r="CC45" s="169" t="str">
        <f>IFERROR(Inv_SY_B!CC45/Inv_SY_B!$DC45-1,"")</f>
        <v/>
      </c>
      <c r="CD45" s="169" t="str">
        <f>IFERROR(Inv_SY_B!CD45/Inv_SY_B!$DC45-1,"")</f>
        <v/>
      </c>
      <c r="CE45" s="169" t="str">
        <f>IFERROR(Inv_SY_B!CE45/Inv_SY_B!$DC45-1,"")</f>
        <v/>
      </c>
      <c r="CF45" s="169" t="str">
        <f>IFERROR(Inv_SY_B!CF45/Inv_SY_B!$DC45-1,"")</f>
        <v/>
      </c>
      <c r="CG45" s="169" t="str">
        <f>IFERROR(Inv_SY_B!CG45/Inv_SY_B!$DC45-1,"")</f>
        <v/>
      </c>
      <c r="CH45" s="169" t="str">
        <f>IFERROR(Inv_SY_B!CH45/Inv_SY_B!$DC45-1,"")</f>
        <v/>
      </c>
      <c r="CI45" s="169" t="str">
        <f>IFERROR(Inv_SY_B!CI45/Inv_SY_B!$DC45-1,"")</f>
        <v/>
      </c>
      <c r="CJ45" s="169" t="str">
        <f>IFERROR(Inv_SY_B!CJ45/Inv_SY_B!$DC45-1,"")</f>
        <v/>
      </c>
      <c r="CK45" s="169" t="str">
        <f>IFERROR(Inv_SY_B!CK45/Inv_SY_B!$DC45-1,"")</f>
        <v/>
      </c>
      <c r="CL45" s="169" t="str">
        <f>IFERROR(Inv_SY_B!CL45/Inv_SY_B!$DC45-1,"")</f>
        <v/>
      </c>
      <c r="CM45" s="169" t="str">
        <f>IFERROR(Inv_SY_B!CM45/Inv_SY_B!$DB45-1,"")</f>
        <v/>
      </c>
      <c r="CN45" s="169" t="str">
        <f>IFERROR(Inv_SY_B!CN45/Inv_SY_B!$DB45-1,"")</f>
        <v/>
      </c>
      <c r="CO45" s="169" t="str">
        <f>IFERROR(Inv_SY_B!CO45/Inv_SY_B!$DB45-1,"")</f>
        <v/>
      </c>
      <c r="CP45" s="169" t="str">
        <f>IFERROR(Inv_SY_B!CP45/Inv_SY_B!$DB45-1,"")</f>
        <v/>
      </c>
      <c r="CQ45" s="169" t="str">
        <f>IFERROR(Inv_SY_B!CQ45/Inv_SY_B!$DB45-1,"")</f>
        <v/>
      </c>
      <c r="CR45" s="169" t="str">
        <f>IFERROR(Inv_SY_B!CR45/Inv_SY_B!$DB45-1,"")</f>
        <v/>
      </c>
      <c r="CS45" s="169" t="str">
        <f>IFERROR(Inv_SY_B!CS45/Inv_SY_B!$DB45-1,"")</f>
        <v/>
      </c>
      <c r="CT45" s="169" t="str">
        <f>IFERROR(Inv_SY_B!CT45/Inv_SY_B!$DB45-1,"")</f>
        <v/>
      </c>
      <c r="CU45" s="169" t="str">
        <f>IFERROR(Inv_SY_B!CU45/Inv_SY_B!$DB45-1,"")</f>
        <v/>
      </c>
      <c r="CV45" s="169" t="str">
        <f>IFERROR(Inv_SY_B!CV45/Inv_SY_B!$DB45-1,"")</f>
        <v/>
      </c>
      <c r="CW45" s="169" t="str">
        <f>IFERROR(Inv_SY_B!CW45/Inv_SY_B!$DB45-1,"")</f>
        <v/>
      </c>
      <c r="CX45" s="169" t="str">
        <f>IFERROR(Inv_SY_B!CX45/Inv_SY_B!$DB45-1,"")</f>
        <v/>
      </c>
      <c r="CY45" s="169" t="str">
        <f>IFERROR(Inv_SY_B!CY45/Inv_SY_B!$DB45-1,"")</f>
        <v/>
      </c>
      <c r="CZ45" s="169" t="str">
        <f>IFERROR(Inv_SY_B!CZ45/Inv_SY_B!$DB45-1,"")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IFERROR(Inv_SY_B!AI46/Inv_SY_B!$DC46-1,"")</f>
        <v/>
      </c>
      <c r="AJ46" s="169" t="str">
        <f>IFERROR(Inv_SY_B!AJ46/Inv_SY_B!$DC46-1,"")</f>
        <v/>
      </c>
      <c r="AK46" s="169" t="str">
        <f>IFERROR(Inv_SY_B!AK46/Inv_SY_B!$DC46-1,"")</f>
        <v/>
      </c>
      <c r="AL46" s="169" t="str">
        <f>IFERROR(Inv_SY_B!AL46/Inv_SY_B!$DC46-1,"")</f>
        <v/>
      </c>
      <c r="AM46" s="169" t="str">
        <f>IFERROR(Inv_SY_B!AM46/Inv_SY_B!$DC46-1,"")</f>
        <v/>
      </c>
      <c r="AN46" s="169" t="str">
        <f>IFERROR(Inv_SY_B!AN46/Inv_SY_B!$DC46-1,"")</f>
        <v/>
      </c>
      <c r="AO46" s="169" t="str">
        <f>IFERROR(Inv_SY_B!AO46/Inv_SY_B!$DC46-1,"")</f>
        <v/>
      </c>
      <c r="AP46" s="169" t="str">
        <f>IFERROR(Inv_SY_B!AP46/Inv_SY_B!$DC46-1,"")</f>
        <v/>
      </c>
      <c r="AQ46" s="169" t="str">
        <f>IFERROR(Inv_SY_B!AQ46/Inv_SY_B!$DC46-1,"")</f>
        <v/>
      </c>
      <c r="AR46" s="169" t="str">
        <f>IFERROR(Inv_SY_B!AR46/Inv_SY_B!$DC46-1,"")</f>
        <v/>
      </c>
      <c r="AS46" s="169" t="str">
        <f>IFERROR(Inv_SY_B!AS46/Inv_SY_B!$DC46-1,"")</f>
        <v/>
      </c>
      <c r="AT46" s="169" t="str">
        <f>IFERROR(Inv_SY_B!AT46/Inv_SY_B!$DC46-1,"")</f>
        <v/>
      </c>
      <c r="AU46" s="169" t="str">
        <f>IFERROR(Inv_SY_B!AU46/Inv_SY_B!$DC46-1,"")</f>
        <v/>
      </c>
      <c r="AV46" s="169" t="str">
        <f>IFERROR(Inv_SY_B!AV46/Inv_SY_B!$DC46-1,"")</f>
        <v/>
      </c>
      <c r="AW46" s="169" t="str">
        <f>IFERROR(Inv_SY_B!AW46/Inv_SY_B!$DC46-1,"")</f>
        <v/>
      </c>
      <c r="AX46" s="169" t="str">
        <f>IFERROR(Inv_SY_B!AX46/Inv_SY_B!$DC46-1,"")</f>
        <v/>
      </c>
      <c r="AY46" s="169" t="str">
        <f>IFERROR(Inv_SY_B!AY46/Inv_SY_B!$DC46-1,"")</f>
        <v/>
      </c>
      <c r="AZ46" s="169" t="str">
        <f>IFERROR(Inv_SY_B!AZ46/Inv_SY_B!$DC46-1,"")</f>
        <v/>
      </c>
      <c r="BA46" s="169" t="str">
        <f>IFERROR(Inv_SY_B!BA46/Inv_SY_B!$DC46-1,"")</f>
        <v/>
      </c>
      <c r="BB46" s="169" t="str">
        <f>IFERROR(Inv_SY_B!BB46/Inv_SY_B!$DC46-1,"")</f>
        <v/>
      </c>
      <c r="BC46" s="169" t="str">
        <f>IFERROR(Inv_SY_B!BC46/Inv_SY_B!$DC46-1,"")</f>
        <v/>
      </c>
      <c r="BD46" s="169" t="str">
        <f>IFERROR(Inv_SY_B!BD46/Inv_SY_B!$DC46-1,"")</f>
        <v/>
      </c>
      <c r="BE46" s="169" t="str">
        <f>IFERROR(Inv_SY_B!BE46/Inv_SY_B!$DC46-1,"")</f>
        <v/>
      </c>
      <c r="BF46" s="169" t="str">
        <f>IFERROR(Inv_SY_B!BF46/Inv_SY_B!$DC46-1,"")</f>
        <v/>
      </c>
      <c r="BG46" s="169" t="str">
        <f>IFERROR(Inv_SY_B!BG46/Inv_SY_B!$DC46-1,"")</f>
        <v/>
      </c>
      <c r="BH46" s="169" t="str">
        <f>IFERROR(Inv_SY_B!BH46/Inv_SY_B!$DC46-1,"")</f>
        <v/>
      </c>
      <c r="BI46" s="169" t="str">
        <f>IFERROR(Inv_SY_B!BI46/Inv_SY_B!$DC46-1,"")</f>
        <v/>
      </c>
      <c r="BJ46" s="169" t="str">
        <f>IFERROR(Inv_SY_B!BJ46/Inv_SY_B!$DC46-1,"")</f>
        <v/>
      </c>
      <c r="BK46" s="169" t="str">
        <f>IFERROR(Inv_SY_B!BK46/Inv_SY_B!$DC46-1,"")</f>
        <v/>
      </c>
      <c r="BL46" s="169" t="str">
        <f>IFERROR(Inv_SY_B!BL46/Inv_SY_B!$DC46-1,"")</f>
        <v/>
      </c>
      <c r="BM46" s="169" t="str">
        <f>IFERROR(Inv_SY_B!BM46/Inv_SY_B!$DC46-1,"")</f>
        <v/>
      </c>
      <c r="BN46" s="169" t="str">
        <f>IFERROR(Inv_SY_B!BN46/Inv_SY_B!$DC46-1,"")</f>
        <v/>
      </c>
      <c r="BO46" s="169" t="str">
        <f>IFERROR(Inv_SY_B!BO46/Inv_SY_B!$DC46-1,"")</f>
        <v/>
      </c>
      <c r="BP46" s="169" t="str">
        <f>IFERROR(Inv_SY_B!BP46/Inv_SY_B!$DC46-1,"")</f>
        <v/>
      </c>
      <c r="BQ46" s="169" t="str">
        <f>IFERROR(Inv_SY_B!BQ46/Inv_SY_B!$DC46-1,"")</f>
        <v/>
      </c>
      <c r="BR46" s="169" t="str">
        <f>IFERROR(Inv_SY_B!BR46/Inv_SY_B!$DC46-1,"")</f>
        <v/>
      </c>
      <c r="BS46" s="169" t="str">
        <f>IFERROR(Inv_SY_B!BS46/Inv_SY_B!$DC46-1,"")</f>
        <v/>
      </c>
      <c r="BT46" s="169" t="str">
        <f>IFERROR(Inv_SY_B!BT46/Inv_SY_B!$DC46-1,"")</f>
        <v/>
      </c>
      <c r="BU46" s="169" t="str">
        <f>IFERROR(Inv_SY_B!BU46/Inv_SY_B!$DC46-1,"")</f>
        <v/>
      </c>
      <c r="BV46" s="169" t="str">
        <f>IFERROR(Inv_SY_B!BV46/Inv_SY_B!$DC46-1,"")</f>
        <v/>
      </c>
      <c r="BW46" s="169" t="str">
        <f>IFERROR(Inv_SY_B!BW46/Inv_SY_B!$DC46-1,"")</f>
        <v/>
      </c>
      <c r="BX46" s="169" t="str">
        <f>IFERROR(Inv_SY_B!BX46/Inv_SY_B!$DC46-1,"")</f>
        <v/>
      </c>
      <c r="BY46" s="169" t="str">
        <f>IFERROR(Inv_SY_B!BY46/Inv_SY_B!$DC46-1,"")</f>
        <v/>
      </c>
      <c r="BZ46" s="169" t="str">
        <f>IFERROR(Inv_SY_B!BZ46/Inv_SY_B!$DC46-1,"")</f>
        <v/>
      </c>
      <c r="CA46" s="169" t="str">
        <f>IFERROR(Inv_SY_B!CA46/Inv_SY_B!$DC46-1,"")</f>
        <v/>
      </c>
      <c r="CB46" s="169" t="str">
        <f>IFERROR(Inv_SY_B!CB46/Inv_SY_B!$DC46-1,"")</f>
        <v/>
      </c>
      <c r="CC46" s="169" t="str">
        <f>IFERROR(Inv_SY_B!CC46/Inv_SY_B!$DC46-1,"")</f>
        <v/>
      </c>
      <c r="CD46" s="169" t="str">
        <f>IFERROR(Inv_SY_B!CD46/Inv_SY_B!$DC46-1,"")</f>
        <v/>
      </c>
      <c r="CE46" s="169" t="str">
        <f>IFERROR(Inv_SY_B!CE46/Inv_SY_B!$DC46-1,"")</f>
        <v/>
      </c>
      <c r="CF46" s="169" t="str">
        <f>IFERROR(Inv_SY_B!CF46/Inv_SY_B!$DC46-1,"")</f>
        <v/>
      </c>
      <c r="CG46" s="169" t="str">
        <f>IFERROR(Inv_SY_B!CG46/Inv_SY_B!$DC46-1,"")</f>
        <v/>
      </c>
      <c r="CH46" s="169" t="str">
        <f>IFERROR(Inv_SY_B!CH46/Inv_SY_B!$DC46-1,"")</f>
        <v/>
      </c>
      <c r="CI46" s="169" t="str">
        <f>IFERROR(Inv_SY_B!CI46/Inv_SY_B!$DC46-1,"")</f>
        <v/>
      </c>
      <c r="CJ46" s="169" t="str">
        <f>IFERROR(Inv_SY_B!CJ46/Inv_SY_B!$DC46-1,"")</f>
        <v/>
      </c>
      <c r="CK46" s="169" t="str">
        <f>IFERROR(Inv_SY_B!CK46/Inv_SY_B!$DC46-1,"")</f>
        <v/>
      </c>
      <c r="CL46" s="169" t="str">
        <f>IFERROR(Inv_SY_B!CL46/Inv_SY_B!$DC46-1,"")</f>
        <v/>
      </c>
      <c r="CM46" s="169" t="str">
        <f>IFERROR(Inv_SY_B!CM46/Inv_SY_B!$DB46-1,"")</f>
        <v/>
      </c>
      <c r="CN46" s="169" t="str">
        <f>IFERROR(Inv_SY_B!CN46/Inv_SY_B!$DB46-1,"")</f>
        <v/>
      </c>
      <c r="CO46" s="169" t="str">
        <f>IFERROR(Inv_SY_B!CO46/Inv_SY_B!$DB46-1,"")</f>
        <v/>
      </c>
      <c r="CP46" s="169" t="str">
        <f>IFERROR(Inv_SY_B!CP46/Inv_SY_B!$DB46-1,"")</f>
        <v/>
      </c>
      <c r="CQ46" s="169" t="str">
        <f>IFERROR(Inv_SY_B!CQ46/Inv_SY_B!$DB46-1,"")</f>
        <v/>
      </c>
      <c r="CR46" s="169" t="str">
        <f>IFERROR(Inv_SY_B!CR46/Inv_SY_B!$DB46-1,"")</f>
        <v/>
      </c>
      <c r="CS46" s="169" t="str">
        <f>IFERROR(Inv_SY_B!CS46/Inv_SY_B!$DB46-1,"")</f>
        <v/>
      </c>
      <c r="CT46" s="169" t="str">
        <f>IFERROR(Inv_SY_B!CT46/Inv_SY_B!$DB46-1,"")</f>
        <v/>
      </c>
      <c r="CU46" s="169" t="str">
        <f>IFERROR(Inv_SY_B!CU46/Inv_SY_B!$DB46-1,"")</f>
        <v/>
      </c>
      <c r="CV46" s="169" t="str">
        <f>IFERROR(Inv_SY_B!CV46/Inv_SY_B!$DB46-1,"")</f>
        <v/>
      </c>
      <c r="CW46" s="169" t="str">
        <f>IFERROR(Inv_SY_B!CW46/Inv_SY_B!$DB46-1,"")</f>
        <v/>
      </c>
      <c r="CX46" s="169" t="str">
        <f>IFERROR(Inv_SY_B!CX46/Inv_SY_B!$DB46-1,"")</f>
        <v/>
      </c>
      <c r="CY46" s="169" t="str">
        <f>IFERROR(Inv_SY_B!CY46/Inv_SY_B!$DB46-1,"")</f>
        <v/>
      </c>
      <c r="CZ46" s="169" t="str">
        <f>IFERROR(Inv_SY_B!CZ46/Inv_SY_B!$DB46-1,"")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IFERROR(Inv_SY_B!AI47/Inv_SY_B!$DC47-1,"")</f>
        <v/>
      </c>
      <c r="AJ47" s="169" t="str">
        <f>IFERROR(Inv_SY_B!AJ47/Inv_SY_B!$DC47-1,"")</f>
        <v/>
      </c>
      <c r="AK47" s="169" t="str">
        <f>IFERROR(Inv_SY_B!AK47/Inv_SY_B!$DC47-1,"")</f>
        <v/>
      </c>
      <c r="AL47" s="169" t="str">
        <f>IFERROR(Inv_SY_B!AL47/Inv_SY_B!$DC47-1,"")</f>
        <v/>
      </c>
      <c r="AM47" s="169" t="str">
        <f>IFERROR(Inv_SY_B!AM47/Inv_SY_B!$DC47-1,"")</f>
        <v/>
      </c>
      <c r="AN47" s="169" t="str">
        <f>IFERROR(Inv_SY_B!AN47/Inv_SY_B!$DC47-1,"")</f>
        <v/>
      </c>
      <c r="AO47" s="169" t="str">
        <f>IFERROR(Inv_SY_B!AO47/Inv_SY_B!$DC47-1,"")</f>
        <v/>
      </c>
      <c r="AP47" s="169" t="str">
        <f>IFERROR(Inv_SY_B!AP47/Inv_SY_B!$DC47-1,"")</f>
        <v/>
      </c>
      <c r="AQ47" s="169" t="str">
        <f>IFERROR(Inv_SY_B!AQ47/Inv_SY_B!$DC47-1,"")</f>
        <v/>
      </c>
      <c r="AR47" s="169" t="str">
        <f>IFERROR(Inv_SY_B!AR47/Inv_SY_B!$DC47-1,"")</f>
        <v/>
      </c>
      <c r="AS47" s="169" t="str">
        <f>IFERROR(Inv_SY_B!AS47/Inv_SY_B!$DC47-1,"")</f>
        <v/>
      </c>
      <c r="AT47" s="169" t="str">
        <f>IFERROR(Inv_SY_B!AT47/Inv_SY_B!$DC47-1,"")</f>
        <v/>
      </c>
      <c r="AU47" s="169" t="str">
        <f>IFERROR(Inv_SY_B!AU47/Inv_SY_B!$DC47-1,"")</f>
        <v/>
      </c>
      <c r="AV47" s="169" t="str">
        <f>IFERROR(Inv_SY_B!AV47/Inv_SY_B!$DC47-1,"")</f>
        <v/>
      </c>
      <c r="AW47" s="169" t="str">
        <f>IFERROR(Inv_SY_B!AW47/Inv_SY_B!$DC47-1,"")</f>
        <v/>
      </c>
      <c r="AX47" s="169" t="str">
        <f>IFERROR(Inv_SY_B!AX47/Inv_SY_B!$DC47-1,"")</f>
        <v/>
      </c>
      <c r="AY47" s="169" t="str">
        <f>IFERROR(Inv_SY_B!AY47/Inv_SY_B!$DC47-1,"")</f>
        <v/>
      </c>
      <c r="AZ47" s="169" t="str">
        <f>IFERROR(Inv_SY_B!AZ47/Inv_SY_B!$DC47-1,"")</f>
        <v/>
      </c>
      <c r="BA47" s="169" t="str">
        <f>IFERROR(Inv_SY_B!BA47/Inv_SY_B!$DC47-1,"")</f>
        <v/>
      </c>
      <c r="BB47" s="169" t="str">
        <f>IFERROR(Inv_SY_B!BB47/Inv_SY_B!$DC47-1,"")</f>
        <v/>
      </c>
      <c r="BC47" s="169" t="str">
        <f>IFERROR(Inv_SY_B!BC47/Inv_SY_B!$DC47-1,"")</f>
        <v/>
      </c>
      <c r="BD47" s="169" t="str">
        <f>IFERROR(Inv_SY_B!BD47/Inv_SY_B!$DC47-1,"")</f>
        <v/>
      </c>
      <c r="BE47" s="169" t="str">
        <f>IFERROR(Inv_SY_B!BE47/Inv_SY_B!$DC47-1,"")</f>
        <v/>
      </c>
      <c r="BF47" s="169" t="str">
        <f>IFERROR(Inv_SY_B!BF47/Inv_SY_B!$DC47-1,"")</f>
        <v/>
      </c>
      <c r="BG47" s="169" t="str">
        <f>IFERROR(Inv_SY_B!BG47/Inv_SY_B!$DC47-1,"")</f>
        <v/>
      </c>
      <c r="BH47" s="169" t="str">
        <f>IFERROR(Inv_SY_B!BH47/Inv_SY_B!$DC47-1,"")</f>
        <v/>
      </c>
      <c r="BI47" s="169" t="str">
        <f>IFERROR(Inv_SY_B!BI47/Inv_SY_B!$DC47-1,"")</f>
        <v/>
      </c>
      <c r="BJ47" s="169" t="str">
        <f>IFERROR(Inv_SY_B!BJ47/Inv_SY_B!$DC47-1,"")</f>
        <v/>
      </c>
      <c r="BK47" s="169" t="str">
        <f>IFERROR(Inv_SY_B!BK47/Inv_SY_B!$DC47-1,"")</f>
        <v/>
      </c>
      <c r="BL47" s="169" t="str">
        <f>IFERROR(Inv_SY_B!BL47/Inv_SY_B!$DC47-1,"")</f>
        <v/>
      </c>
      <c r="BM47" s="169" t="str">
        <f>IFERROR(Inv_SY_B!BM47/Inv_SY_B!$DC47-1,"")</f>
        <v/>
      </c>
      <c r="BN47" s="169" t="str">
        <f>IFERROR(Inv_SY_B!BN47/Inv_SY_B!$DC47-1,"")</f>
        <v/>
      </c>
      <c r="BO47" s="169" t="str">
        <f>IFERROR(Inv_SY_B!BO47/Inv_SY_B!$DC47-1,"")</f>
        <v/>
      </c>
      <c r="BP47" s="169" t="str">
        <f>IFERROR(Inv_SY_B!BP47/Inv_SY_B!$DC47-1,"")</f>
        <v/>
      </c>
      <c r="BQ47" s="169" t="str">
        <f>IFERROR(Inv_SY_B!BQ47/Inv_SY_B!$DC47-1,"")</f>
        <v/>
      </c>
      <c r="BR47" s="169" t="str">
        <f>IFERROR(Inv_SY_B!BR47/Inv_SY_B!$DC47-1,"")</f>
        <v/>
      </c>
      <c r="BS47" s="169" t="str">
        <f>IFERROR(Inv_SY_B!BS47/Inv_SY_B!$DC47-1,"")</f>
        <v/>
      </c>
      <c r="BT47" s="169" t="str">
        <f>IFERROR(Inv_SY_B!BT47/Inv_SY_B!$DC47-1,"")</f>
        <v/>
      </c>
      <c r="BU47" s="169" t="str">
        <f>IFERROR(Inv_SY_B!BU47/Inv_SY_B!$DC47-1,"")</f>
        <v/>
      </c>
      <c r="BV47" s="169" t="str">
        <f>IFERROR(Inv_SY_B!BV47/Inv_SY_B!$DC47-1,"")</f>
        <v/>
      </c>
      <c r="BW47" s="169" t="str">
        <f>IFERROR(Inv_SY_B!BW47/Inv_SY_B!$DC47-1,"")</f>
        <v/>
      </c>
      <c r="BX47" s="169" t="str">
        <f>IFERROR(Inv_SY_B!BX47/Inv_SY_B!$DC47-1,"")</f>
        <v/>
      </c>
      <c r="BY47" s="169" t="str">
        <f>IFERROR(Inv_SY_B!BY47/Inv_SY_B!$DC47-1,"")</f>
        <v/>
      </c>
      <c r="BZ47" s="169" t="str">
        <f>IFERROR(Inv_SY_B!BZ47/Inv_SY_B!$DC47-1,"")</f>
        <v/>
      </c>
      <c r="CA47" s="169" t="str">
        <f>IFERROR(Inv_SY_B!CA47/Inv_SY_B!$DC47-1,"")</f>
        <v/>
      </c>
      <c r="CB47" s="169" t="str">
        <f>IFERROR(Inv_SY_B!CB47/Inv_SY_B!$DC47-1,"")</f>
        <v/>
      </c>
      <c r="CC47" s="169" t="str">
        <f>IFERROR(Inv_SY_B!CC47/Inv_SY_B!$DC47-1,"")</f>
        <v/>
      </c>
      <c r="CD47" s="169" t="str">
        <f>IFERROR(Inv_SY_B!CD47/Inv_SY_B!$DC47-1,"")</f>
        <v/>
      </c>
      <c r="CE47" s="169" t="str">
        <f>IFERROR(Inv_SY_B!CE47/Inv_SY_B!$DC47-1,"")</f>
        <v/>
      </c>
      <c r="CF47" s="169" t="str">
        <f>IFERROR(Inv_SY_B!CF47/Inv_SY_B!$DC47-1,"")</f>
        <v/>
      </c>
      <c r="CG47" s="169" t="str">
        <f>IFERROR(Inv_SY_B!CG47/Inv_SY_B!$DC47-1,"")</f>
        <v/>
      </c>
      <c r="CH47" s="169" t="str">
        <f>IFERROR(Inv_SY_B!CH47/Inv_SY_B!$DC47-1,"")</f>
        <v/>
      </c>
      <c r="CI47" s="169" t="str">
        <f>IFERROR(Inv_SY_B!CI47/Inv_SY_B!$DC47-1,"")</f>
        <v/>
      </c>
      <c r="CJ47" s="169" t="str">
        <f>IFERROR(Inv_SY_B!CJ47/Inv_SY_B!$DC47-1,"")</f>
        <v/>
      </c>
      <c r="CK47" s="169" t="str">
        <f>IFERROR(Inv_SY_B!CK47/Inv_SY_B!$DC47-1,"")</f>
        <v/>
      </c>
      <c r="CL47" s="169" t="str">
        <f>IFERROR(Inv_SY_B!CL47/Inv_SY_B!$DC47-1,"")</f>
        <v/>
      </c>
      <c r="CM47" s="169" t="str">
        <f>IFERROR(Inv_SY_B!CM47/Inv_SY_B!$DB47-1,"")</f>
        <v/>
      </c>
      <c r="CN47" s="169" t="str">
        <f>IFERROR(Inv_SY_B!CN47/Inv_SY_B!$DB47-1,"")</f>
        <v/>
      </c>
      <c r="CO47" s="169" t="str">
        <f>IFERROR(Inv_SY_B!CO47/Inv_SY_B!$DB47-1,"")</f>
        <v/>
      </c>
      <c r="CP47" s="169" t="str">
        <f>IFERROR(Inv_SY_B!CP47/Inv_SY_B!$DB47-1,"")</f>
        <v/>
      </c>
      <c r="CQ47" s="169" t="str">
        <f>IFERROR(Inv_SY_B!CQ47/Inv_SY_B!$DB47-1,"")</f>
        <v/>
      </c>
      <c r="CR47" s="169" t="str">
        <f>IFERROR(Inv_SY_B!CR47/Inv_SY_B!$DB47-1,"")</f>
        <v/>
      </c>
      <c r="CS47" s="169" t="str">
        <f>IFERROR(Inv_SY_B!CS47/Inv_SY_B!$DB47-1,"")</f>
        <v/>
      </c>
      <c r="CT47" s="169" t="str">
        <f>IFERROR(Inv_SY_B!CT47/Inv_SY_B!$DB47-1,"")</f>
        <v/>
      </c>
      <c r="CU47" s="169" t="str">
        <f>IFERROR(Inv_SY_B!CU47/Inv_SY_B!$DB47-1,"")</f>
        <v/>
      </c>
      <c r="CV47" s="169" t="str">
        <f>IFERROR(Inv_SY_B!CV47/Inv_SY_B!$DB47-1,"")</f>
        <v/>
      </c>
      <c r="CW47" s="169" t="str">
        <f>IFERROR(Inv_SY_B!CW47/Inv_SY_B!$DB47-1,"")</f>
        <v/>
      </c>
      <c r="CX47" s="169" t="str">
        <f>IFERROR(Inv_SY_B!CX47/Inv_SY_B!$DB47-1,"")</f>
        <v/>
      </c>
      <c r="CY47" s="169" t="str">
        <f>IFERROR(Inv_SY_B!CY47/Inv_SY_B!$DB47-1,"")</f>
        <v/>
      </c>
      <c r="CZ47" s="169" t="str">
        <f>IFERROR(Inv_SY_B!CZ47/Inv_SY_B!$DB47-1,"")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IFERROR(Inv_SY_B!AI48/Inv_SY_B!$DC48-1,"")</f>
        <v/>
      </c>
      <c r="AJ48" s="169" t="str">
        <f>IFERROR(Inv_SY_B!AJ48/Inv_SY_B!$DC48-1,"")</f>
        <v/>
      </c>
      <c r="AK48" s="169" t="str">
        <f>IFERROR(Inv_SY_B!AK48/Inv_SY_B!$DC48-1,"")</f>
        <v/>
      </c>
      <c r="AL48" s="169" t="str">
        <f>IFERROR(Inv_SY_B!AL48/Inv_SY_B!$DC48-1,"")</f>
        <v/>
      </c>
      <c r="AM48" s="169" t="str">
        <f>IFERROR(Inv_SY_B!AM48/Inv_SY_B!$DC48-1,"")</f>
        <v/>
      </c>
      <c r="AN48" s="169" t="str">
        <f>IFERROR(Inv_SY_B!AN48/Inv_SY_B!$DC48-1,"")</f>
        <v/>
      </c>
      <c r="AO48" s="169" t="str">
        <f>IFERROR(Inv_SY_B!AO48/Inv_SY_B!$DC48-1,"")</f>
        <v/>
      </c>
      <c r="AP48" s="169" t="str">
        <f>IFERROR(Inv_SY_B!AP48/Inv_SY_B!$DC48-1,"")</f>
        <v/>
      </c>
      <c r="AQ48" s="169" t="str">
        <f>IFERROR(Inv_SY_B!AQ48/Inv_SY_B!$DC48-1,"")</f>
        <v/>
      </c>
      <c r="AR48" s="169" t="str">
        <f>IFERROR(Inv_SY_B!AR48/Inv_SY_B!$DC48-1,"")</f>
        <v/>
      </c>
      <c r="AS48" s="169" t="str">
        <f>IFERROR(Inv_SY_B!AS48/Inv_SY_B!$DC48-1,"")</f>
        <v/>
      </c>
      <c r="AT48" s="169" t="str">
        <f>IFERROR(Inv_SY_B!AT48/Inv_SY_B!$DC48-1,"")</f>
        <v/>
      </c>
      <c r="AU48" s="169" t="str">
        <f>IFERROR(Inv_SY_B!AU48/Inv_SY_B!$DC48-1,"")</f>
        <v/>
      </c>
      <c r="AV48" s="169" t="str">
        <f>IFERROR(Inv_SY_B!AV48/Inv_SY_B!$DC48-1,"")</f>
        <v/>
      </c>
      <c r="AW48" s="169" t="str">
        <f>IFERROR(Inv_SY_B!AW48/Inv_SY_B!$DC48-1,"")</f>
        <v/>
      </c>
      <c r="AX48" s="169" t="str">
        <f>IFERROR(Inv_SY_B!AX48/Inv_SY_B!$DC48-1,"")</f>
        <v/>
      </c>
      <c r="AY48" s="169" t="str">
        <f>IFERROR(Inv_SY_B!AY48/Inv_SY_B!$DC48-1,"")</f>
        <v/>
      </c>
      <c r="AZ48" s="169" t="str">
        <f>IFERROR(Inv_SY_B!AZ48/Inv_SY_B!$DC48-1,"")</f>
        <v/>
      </c>
      <c r="BA48" s="169" t="str">
        <f>IFERROR(Inv_SY_B!BA48/Inv_SY_B!$DC48-1,"")</f>
        <v/>
      </c>
      <c r="BB48" s="169" t="str">
        <f>IFERROR(Inv_SY_B!BB48/Inv_SY_B!$DC48-1,"")</f>
        <v/>
      </c>
      <c r="BC48" s="169" t="str">
        <f>IFERROR(Inv_SY_B!BC48/Inv_SY_B!$DC48-1,"")</f>
        <v/>
      </c>
      <c r="BD48" s="169" t="str">
        <f>IFERROR(Inv_SY_B!BD48/Inv_SY_B!$DC48-1,"")</f>
        <v/>
      </c>
      <c r="BE48" s="169" t="str">
        <f>IFERROR(Inv_SY_B!BE48/Inv_SY_B!$DC48-1,"")</f>
        <v/>
      </c>
      <c r="BF48" s="169" t="str">
        <f>IFERROR(Inv_SY_B!BF48/Inv_SY_B!$DC48-1,"")</f>
        <v/>
      </c>
      <c r="BG48" s="169" t="str">
        <f>IFERROR(Inv_SY_B!BG48/Inv_SY_B!$DC48-1,"")</f>
        <v/>
      </c>
      <c r="BH48" s="169" t="str">
        <f>IFERROR(Inv_SY_B!BH48/Inv_SY_B!$DC48-1,"")</f>
        <v/>
      </c>
      <c r="BI48" s="169" t="str">
        <f>IFERROR(Inv_SY_B!BI48/Inv_SY_B!$DC48-1,"")</f>
        <v/>
      </c>
      <c r="BJ48" s="169" t="str">
        <f>IFERROR(Inv_SY_B!BJ48/Inv_SY_B!$DC48-1,"")</f>
        <v/>
      </c>
      <c r="BK48" s="169" t="str">
        <f>IFERROR(Inv_SY_B!BK48/Inv_SY_B!$DC48-1,"")</f>
        <v/>
      </c>
      <c r="BL48" s="169" t="str">
        <f>IFERROR(Inv_SY_B!BL48/Inv_SY_B!$DC48-1,"")</f>
        <v/>
      </c>
      <c r="BM48" s="169" t="str">
        <f>IFERROR(Inv_SY_B!BM48/Inv_SY_B!$DC48-1,"")</f>
        <v/>
      </c>
      <c r="BN48" s="169" t="str">
        <f>IFERROR(Inv_SY_B!BN48/Inv_SY_B!$DC48-1,"")</f>
        <v/>
      </c>
      <c r="BO48" s="169" t="str">
        <f>IFERROR(Inv_SY_B!BO48/Inv_SY_B!$DC48-1,"")</f>
        <v/>
      </c>
      <c r="BP48" s="169" t="str">
        <f>IFERROR(Inv_SY_B!BP48/Inv_SY_B!$DC48-1,"")</f>
        <v/>
      </c>
      <c r="BQ48" s="169" t="str">
        <f>IFERROR(Inv_SY_B!BQ48/Inv_SY_B!$DC48-1,"")</f>
        <v/>
      </c>
      <c r="BR48" s="169" t="str">
        <f>IFERROR(Inv_SY_B!BR48/Inv_SY_B!$DC48-1,"")</f>
        <v/>
      </c>
      <c r="BS48" s="169" t="str">
        <f>IFERROR(Inv_SY_B!BS48/Inv_SY_B!$DC48-1,"")</f>
        <v/>
      </c>
      <c r="BT48" s="169" t="str">
        <f>IFERROR(Inv_SY_B!BT48/Inv_SY_B!$DC48-1,"")</f>
        <v/>
      </c>
      <c r="BU48" s="169" t="str">
        <f>IFERROR(Inv_SY_B!BU48/Inv_SY_B!$DC48-1,"")</f>
        <v/>
      </c>
      <c r="BV48" s="169" t="str">
        <f>IFERROR(Inv_SY_B!BV48/Inv_SY_B!$DC48-1,"")</f>
        <v/>
      </c>
      <c r="BW48" s="169" t="str">
        <f>IFERROR(Inv_SY_B!BW48/Inv_SY_B!$DC48-1,"")</f>
        <v/>
      </c>
      <c r="BX48" s="169" t="str">
        <f>IFERROR(Inv_SY_B!BX48/Inv_SY_B!$DC48-1,"")</f>
        <v/>
      </c>
      <c r="BY48" s="169" t="str">
        <f>IFERROR(Inv_SY_B!BY48/Inv_SY_B!$DC48-1,"")</f>
        <v/>
      </c>
      <c r="BZ48" s="169" t="str">
        <f>IFERROR(Inv_SY_B!BZ48/Inv_SY_B!$DC48-1,"")</f>
        <v/>
      </c>
      <c r="CA48" s="169" t="str">
        <f>IFERROR(Inv_SY_B!CA48/Inv_SY_B!$DC48-1,"")</f>
        <v/>
      </c>
      <c r="CB48" s="169" t="str">
        <f>IFERROR(Inv_SY_B!CB48/Inv_SY_B!$DC48-1,"")</f>
        <v/>
      </c>
      <c r="CC48" s="169" t="str">
        <f>IFERROR(Inv_SY_B!CC48/Inv_SY_B!$DC48-1,"")</f>
        <v/>
      </c>
      <c r="CD48" s="169" t="str">
        <f>IFERROR(Inv_SY_B!CD48/Inv_SY_B!$DC48-1,"")</f>
        <v/>
      </c>
      <c r="CE48" s="169" t="str">
        <f>IFERROR(Inv_SY_B!CE48/Inv_SY_B!$DC48-1,"")</f>
        <v/>
      </c>
      <c r="CF48" s="169" t="str">
        <f>IFERROR(Inv_SY_B!CF48/Inv_SY_B!$DC48-1,"")</f>
        <v/>
      </c>
      <c r="CG48" s="169" t="str">
        <f>IFERROR(Inv_SY_B!CG48/Inv_SY_B!$DC48-1,"")</f>
        <v/>
      </c>
      <c r="CH48" s="169" t="str">
        <f>IFERROR(Inv_SY_B!CH48/Inv_SY_B!$DC48-1,"")</f>
        <v/>
      </c>
      <c r="CI48" s="169" t="str">
        <f>IFERROR(Inv_SY_B!CI48/Inv_SY_B!$DC48-1,"")</f>
        <v/>
      </c>
      <c r="CJ48" s="169" t="str">
        <f>IFERROR(Inv_SY_B!CJ48/Inv_SY_B!$DC48-1,"")</f>
        <v/>
      </c>
      <c r="CK48" s="169" t="str">
        <f>IFERROR(Inv_SY_B!CK48/Inv_SY_B!$DC48-1,"")</f>
        <v/>
      </c>
      <c r="CL48" s="169" t="str">
        <f>IFERROR(Inv_SY_B!CL48/Inv_SY_B!$DC48-1,"")</f>
        <v/>
      </c>
      <c r="CM48" s="169" t="str">
        <f>IFERROR(Inv_SY_B!CM48/Inv_SY_B!$DB48-1,"")</f>
        <v/>
      </c>
      <c r="CN48" s="169" t="str">
        <f>IFERROR(Inv_SY_B!CN48/Inv_SY_B!$DB48-1,"")</f>
        <v/>
      </c>
      <c r="CO48" s="169" t="str">
        <f>IFERROR(Inv_SY_B!CO48/Inv_SY_B!$DB48-1,"")</f>
        <v/>
      </c>
      <c r="CP48" s="169" t="str">
        <f>IFERROR(Inv_SY_B!CP48/Inv_SY_B!$DB48-1,"")</f>
        <v/>
      </c>
      <c r="CQ48" s="169" t="str">
        <f>IFERROR(Inv_SY_B!CQ48/Inv_SY_B!$DB48-1,"")</f>
        <v/>
      </c>
      <c r="CR48" s="169" t="str">
        <f>IFERROR(Inv_SY_B!CR48/Inv_SY_B!$DB48-1,"")</f>
        <v/>
      </c>
      <c r="CS48" s="169" t="str">
        <f>IFERROR(Inv_SY_B!CS48/Inv_SY_B!$DB48-1,"")</f>
        <v/>
      </c>
      <c r="CT48" s="169" t="str">
        <f>IFERROR(Inv_SY_B!CT48/Inv_SY_B!$DB48-1,"")</f>
        <v/>
      </c>
      <c r="CU48" s="169" t="str">
        <f>IFERROR(Inv_SY_B!CU48/Inv_SY_B!$DB48-1,"")</f>
        <v/>
      </c>
      <c r="CV48" s="169" t="str">
        <f>IFERROR(Inv_SY_B!CV48/Inv_SY_B!$DB48-1,"")</f>
        <v/>
      </c>
      <c r="CW48" s="169" t="str">
        <f>IFERROR(Inv_SY_B!CW48/Inv_SY_B!$DB48-1,"")</f>
        <v/>
      </c>
      <c r="CX48" s="169" t="str">
        <f>IFERROR(Inv_SY_B!CX48/Inv_SY_B!$DB48-1,"")</f>
        <v/>
      </c>
      <c r="CY48" s="169" t="str">
        <f>IFERROR(Inv_SY_B!CY48/Inv_SY_B!$DB48-1,"")</f>
        <v/>
      </c>
      <c r="CZ48" s="169" t="str">
        <f>IFERROR(Inv_SY_B!CZ48/Inv_SY_B!$DB48-1,"")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IFERROR(Inv_SY_B!AI49/Inv_SY_B!$DC49-1,"")</f>
        <v/>
      </c>
      <c r="AJ49" s="169" t="str">
        <f>IFERROR(Inv_SY_B!AJ49/Inv_SY_B!$DC49-1,"")</f>
        <v/>
      </c>
      <c r="AK49" s="169" t="str">
        <f>IFERROR(Inv_SY_B!AK49/Inv_SY_B!$DC49-1,"")</f>
        <v/>
      </c>
      <c r="AL49" s="169" t="str">
        <f>IFERROR(Inv_SY_B!AL49/Inv_SY_B!$DC49-1,"")</f>
        <v/>
      </c>
      <c r="AM49" s="169" t="str">
        <f>IFERROR(Inv_SY_B!AM49/Inv_SY_B!$DC49-1,"")</f>
        <v/>
      </c>
      <c r="AN49" s="169" t="str">
        <f>IFERROR(Inv_SY_B!AN49/Inv_SY_B!$DC49-1,"")</f>
        <v/>
      </c>
      <c r="AO49" s="169" t="str">
        <f>IFERROR(Inv_SY_B!AO49/Inv_SY_B!$DC49-1,"")</f>
        <v/>
      </c>
      <c r="AP49" s="169" t="str">
        <f>IFERROR(Inv_SY_B!AP49/Inv_SY_B!$DC49-1,"")</f>
        <v/>
      </c>
      <c r="AQ49" s="169" t="str">
        <f>IFERROR(Inv_SY_B!AQ49/Inv_SY_B!$DC49-1,"")</f>
        <v/>
      </c>
      <c r="AR49" s="169" t="str">
        <f>IFERROR(Inv_SY_B!AR49/Inv_SY_B!$DC49-1,"")</f>
        <v/>
      </c>
      <c r="AS49" s="169" t="str">
        <f>IFERROR(Inv_SY_B!AS49/Inv_SY_B!$DC49-1,"")</f>
        <v/>
      </c>
      <c r="AT49" s="169" t="str">
        <f>IFERROR(Inv_SY_B!AT49/Inv_SY_B!$DC49-1,"")</f>
        <v/>
      </c>
      <c r="AU49" s="169" t="str">
        <f>IFERROR(Inv_SY_B!AU49/Inv_SY_B!$DC49-1,"")</f>
        <v/>
      </c>
      <c r="AV49" s="169" t="str">
        <f>IFERROR(Inv_SY_B!AV49/Inv_SY_B!$DC49-1,"")</f>
        <v/>
      </c>
      <c r="AW49" s="169" t="str">
        <f>IFERROR(Inv_SY_B!AW49/Inv_SY_B!$DC49-1,"")</f>
        <v/>
      </c>
      <c r="AX49" s="169" t="str">
        <f>IFERROR(Inv_SY_B!AX49/Inv_SY_B!$DC49-1,"")</f>
        <v/>
      </c>
      <c r="AY49" s="169" t="str">
        <f>IFERROR(Inv_SY_B!AY49/Inv_SY_B!$DC49-1,"")</f>
        <v/>
      </c>
      <c r="AZ49" s="169" t="str">
        <f>IFERROR(Inv_SY_B!AZ49/Inv_SY_B!$DC49-1,"")</f>
        <v/>
      </c>
      <c r="BA49" s="169" t="str">
        <f>IFERROR(Inv_SY_B!BA49/Inv_SY_B!$DC49-1,"")</f>
        <v/>
      </c>
      <c r="BB49" s="169" t="str">
        <f>IFERROR(Inv_SY_B!BB49/Inv_SY_B!$DC49-1,"")</f>
        <v/>
      </c>
      <c r="BC49" s="169" t="str">
        <f>IFERROR(Inv_SY_B!BC49/Inv_SY_B!$DC49-1,"")</f>
        <v/>
      </c>
      <c r="BD49" s="169" t="str">
        <f>IFERROR(Inv_SY_B!BD49/Inv_SY_B!$DC49-1,"")</f>
        <v/>
      </c>
      <c r="BE49" s="169" t="str">
        <f>IFERROR(Inv_SY_B!BE49/Inv_SY_B!$DC49-1,"")</f>
        <v/>
      </c>
      <c r="BF49" s="169" t="str">
        <f>IFERROR(Inv_SY_B!BF49/Inv_SY_B!$DC49-1,"")</f>
        <v/>
      </c>
      <c r="BG49" s="169" t="str">
        <f>IFERROR(Inv_SY_B!BG49/Inv_SY_B!$DC49-1,"")</f>
        <v/>
      </c>
      <c r="BH49" s="169" t="str">
        <f>IFERROR(Inv_SY_B!BH49/Inv_SY_B!$DC49-1,"")</f>
        <v/>
      </c>
      <c r="BI49" s="169" t="str">
        <f>IFERROR(Inv_SY_B!BI49/Inv_SY_B!$DC49-1,"")</f>
        <v/>
      </c>
      <c r="BJ49" s="169" t="str">
        <f>IFERROR(Inv_SY_B!BJ49/Inv_SY_B!$DC49-1,"")</f>
        <v/>
      </c>
      <c r="BK49" s="169" t="str">
        <f>IFERROR(Inv_SY_B!BK49/Inv_SY_B!$DC49-1,"")</f>
        <v/>
      </c>
      <c r="BL49" s="169" t="str">
        <f>IFERROR(Inv_SY_B!BL49/Inv_SY_B!$DC49-1,"")</f>
        <v/>
      </c>
      <c r="BM49" s="169" t="str">
        <f>IFERROR(Inv_SY_B!BM49/Inv_SY_B!$DC49-1,"")</f>
        <v/>
      </c>
      <c r="BN49" s="169" t="str">
        <f>IFERROR(Inv_SY_B!BN49/Inv_SY_B!$DC49-1,"")</f>
        <v/>
      </c>
      <c r="BO49" s="169" t="str">
        <f>IFERROR(Inv_SY_B!BO49/Inv_SY_B!$DC49-1,"")</f>
        <v/>
      </c>
      <c r="BP49" s="169" t="str">
        <f>IFERROR(Inv_SY_B!BP49/Inv_SY_B!$DC49-1,"")</f>
        <v/>
      </c>
      <c r="BQ49" s="169" t="str">
        <f>IFERROR(Inv_SY_B!BQ49/Inv_SY_B!$DC49-1,"")</f>
        <v/>
      </c>
      <c r="BR49" s="169" t="str">
        <f>IFERROR(Inv_SY_B!BR49/Inv_SY_B!$DC49-1,"")</f>
        <v/>
      </c>
      <c r="BS49" s="169" t="str">
        <f>IFERROR(Inv_SY_B!BS49/Inv_SY_B!$DC49-1,"")</f>
        <v/>
      </c>
      <c r="BT49" s="169" t="str">
        <f>IFERROR(Inv_SY_B!BT49/Inv_SY_B!$DC49-1,"")</f>
        <v/>
      </c>
      <c r="BU49" s="169" t="str">
        <f>IFERROR(Inv_SY_B!BU49/Inv_SY_B!$DC49-1,"")</f>
        <v/>
      </c>
      <c r="BV49" s="169" t="str">
        <f>IFERROR(Inv_SY_B!BV49/Inv_SY_B!$DC49-1,"")</f>
        <v/>
      </c>
      <c r="BW49" s="169" t="str">
        <f>IFERROR(Inv_SY_B!BW49/Inv_SY_B!$DC49-1,"")</f>
        <v/>
      </c>
      <c r="BX49" s="169" t="str">
        <f>IFERROR(Inv_SY_B!BX49/Inv_SY_B!$DC49-1,"")</f>
        <v/>
      </c>
      <c r="BY49" s="169" t="str">
        <f>IFERROR(Inv_SY_B!BY49/Inv_SY_B!$DC49-1,"")</f>
        <v/>
      </c>
      <c r="BZ49" s="169" t="str">
        <f>IFERROR(Inv_SY_B!BZ49/Inv_SY_B!$DC49-1,"")</f>
        <v/>
      </c>
      <c r="CA49" s="169" t="str">
        <f>IFERROR(Inv_SY_B!CA49/Inv_SY_B!$DC49-1,"")</f>
        <v/>
      </c>
      <c r="CB49" s="169" t="str">
        <f>IFERROR(Inv_SY_B!CB49/Inv_SY_B!$DC49-1,"")</f>
        <v/>
      </c>
      <c r="CC49" s="169" t="str">
        <f>IFERROR(Inv_SY_B!CC49/Inv_SY_B!$DC49-1,"")</f>
        <v/>
      </c>
      <c r="CD49" s="169" t="str">
        <f>IFERROR(Inv_SY_B!CD49/Inv_SY_B!$DC49-1,"")</f>
        <v/>
      </c>
      <c r="CE49" s="169" t="str">
        <f>IFERROR(Inv_SY_B!CE49/Inv_SY_B!$DC49-1,"")</f>
        <v/>
      </c>
      <c r="CF49" s="169" t="str">
        <f>IFERROR(Inv_SY_B!CF49/Inv_SY_B!$DC49-1,"")</f>
        <v/>
      </c>
      <c r="CG49" s="169" t="str">
        <f>IFERROR(Inv_SY_B!CG49/Inv_SY_B!$DC49-1,"")</f>
        <v/>
      </c>
      <c r="CH49" s="169" t="str">
        <f>IFERROR(Inv_SY_B!CH49/Inv_SY_B!$DC49-1,"")</f>
        <v/>
      </c>
      <c r="CI49" s="169" t="str">
        <f>IFERROR(Inv_SY_B!CI49/Inv_SY_B!$DC49-1,"")</f>
        <v/>
      </c>
      <c r="CJ49" s="169" t="str">
        <f>IFERROR(Inv_SY_B!CJ49/Inv_SY_B!$DC49-1,"")</f>
        <v/>
      </c>
      <c r="CK49" s="169" t="str">
        <f>IFERROR(Inv_SY_B!CK49/Inv_SY_B!$DC49-1,"")</f>
        <v/>
      </c>
      <c r="CL49" s="169" t="str">
        <f>IFERROR(Inv_SY_B!CL49/Inv_SY_B!$DC49-1,"")</f>
        <v/>
      </c>
      <c r="CM49" s="169" t="str">
        <f>IFERROR(Inv_SY_B!CM49/Inv_SY_B!$DB49-1,"")</f>
        <v/>
      </c>
      <c r="CN49" s="169" t="str">
        <f>IFERROR(Inv_SY_B!CN49/Inv_SY_B!$DB49-1,"")</f>
        <v/>
      </c>
      <c r="CO49" s="169" t="str">
        <f>IFERROR(Inv_SY_B!CO49/Inv_SY_B!$DB49-1,"")</f>
        <v/>
      </c>
      <c r="CP49" s="169" t="str">
        <f>IFERROR(Inv_SY_B!CP49/Inv_SY_B!$DB49-1,"")</f>
        <v/>
      </c>
      <c r="CQ49" s="169" t="str">
        <f>IFERROR(Inv_SY_B!CQ49/Inv_SY_B!$DB49-1,"")</f>
        <v/>
      </c>
      <c r="CR49" s="169" t="str">
        <f>IFERROR(Inv_SY_B!CR49/Inv_SY_B!$DB49-1,"")</f>
        <v/>
      </c>
      <c r="CS49" s="169" t="str">
        <f>IFERROR(Inv_SY_B!CS49/Inv_SY_B!$DB49-1,"")</f>
        <v/>
      </c>
      <c r="CT49" s="169" t="str">
        <f>IFERROR(Inv_SY_B!CT49/Inv_SY_B!$DB49-1,"")</f>
        <v/>
      </c>
      <c r="CU49" s="169" t="str">
        <f>IFERROR(Inv_SY_B!CU49/Inv_SY_B!$DB49-1,"")</f>
        <v/>
      </c>
      <c r="CV49" s="169" t="str">
        <f>IFERROR(Inv_SY_B!CV49/Inv_SY_B!$DB49-1,"")</f>
        <v/>
      </c>
      <c r="CW49" s="169" t="str">
        <f>IFERROR(Inv_SY_B!CW49/Inv_SY_B!$DB49-1,"")</f>
        <v/>
      </c>
      <c r="CX49" s="169" t="str">
        <f>IFERROR(Inv_SY_B!CX49/Inv_SY_B!$DB49-1,"")</f>
        <v/>
      </c>
      <c r="CY49" s="169" t="str">
        <f>IFERROR(Inv_SY_B!CY49/Inv_SY_B!$DB49-1,"")</f>
        <v/>
      </c>
      <c r="CZ49" s="169" t="str">
        <f>IFERROR(Inv_SY_B!CZ49/Inv_SY_B!$DB49-1,"")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IFERROR(Inv_SY_B!AI50/Inv_SY_B!$DC50-1,"")</f>
        <v/>
      </c>
      <c r="AJ50" s="169" t="str">
        <f>IFERROR(Inv_SY_B!AJ50/Inv_SY_B!$DC50-1,"")</f>
        <v/>
      </c>
      <c r="AK50" s="169" t="str">
        <f>IFERROR(Inv_SY_B!AK50/Inv_SY_B!$DC50-1,"")</f>
        <v/>
      </c>
      <c r="AL50" s="169" t="str">
        <f>IFERROR(Inv_SY_B!AL50/Inv_SY_B!$DC50-1,"")</f>
        <v/>
      </c>
      <c r="AM50" s="169" t="str">
        <f>IFERROR(Inv_SY_B!AM50/Inv_SY_B!$DC50-1,"")</f>
        <v/>
      </c>
      <c r="AN50" s="169" t="str">
        <f>IFERROR(Inv_SY_B!AN50/Inv_SY_B!$DC50-1,"")</f>
        <v/>
      </c>
      <c r="AO50" s="169" t="str">
        <f>IFERROR(Inv_SY_B!AO50/Inv_SY_B!$DC50-1,"")</f>
        <v/>
      </c>
      <c r="AP50" s="169" t="str">
        <f>IFERROR(Inv_SY_B!AP50/Inv_SY_B!$DC50-1,"")</f>
        <v/>
      </c>
      <c r="AQ50" s="169" t="str">
        <f>IFERROR(Inv_SY_B!AQ50/Inv_SY_B!$DC50-1,"")</f>
        <v/>
      </c>
      <c r="AR50" s="169" t="str">
        <f>IFERROR(Inv_SY_B!AR50/Inv_SY_B!$DC50-1,"")</f>
        <v/>
      </c>
      <c r="AS50" s="169" t="str">
        <f>IFERROR(Inv_SY_B!AS50/Inv_SY_B!$DC50-1,"")</f>
        <v/>
      </c>
      <c r="AT50" s="169" t="str">
        <f>IFERROR(Inv_SY_B!AT50/Inv_SY_B!$DC50-1,"")</f>
        <v/>
      </c>
      <c r="AU50" s="169" t="str">
        <f>IFERROR(Inv_SY_B!AU50/Inv_SY_B!$DC50-1,"")</f>
        <v/>
      </c>
      <c r="AV50" s="169" t="str">
        <f>IFERROR(Inv_SY_B!AV50/Inv_SY_B!$DC50-1,"")</f>
        <v/>
      </c>
      <c r="AW50" s="169" t="str">
        <f>IFERROR(Inv_SY_B!AW50/Inv_SY_B!$DC50-1,"")</f>
        <v/>
      </c>
      <c r="AX50" s="169" t="str">
        <f>IFERROR(Inv_SY_B!AX50/Inv_SY_B!$DC50-1,"")</f>
        <v/>
      </c>
      <c r="AY50" s="169" t="str">
        <f>IFERROR(Inv_SY_B!AY50/Inv_SY_B!$DC50-1,"")</f>
        <v/>
      </c>
      <c r="AZ50" s="169" t="str">
        <f>IFERROR(Inv_SY_B!AZ50/Inv_SY_B!$DC50-1,"")</f>
        <v/>
      </c>
      <c r="BA50" s="169" t="str">
        <f>IFERROR(Inv_SY_B!BA50/Inv_SY_B!$DC50-1,"")</f>
        <v/>
      </c>
      <c r="BB50" s="169" t="str">
        <f>IFERROR(Inv_SY_B!BB50/Inv_SY_B!$DC50-1,"")</f>
        <v/>
      </c>
      <c r="BC50" s="169" t="str">
        <f>IFERROR(Inv_SY_B!BC50/Inv_SY_B!$DC50-1,"")</f>
        <v/>
      </c>
      <c r="BD50" s="169" t="str">
        <f>IFERROR(Inv_SY_B!BD50/Inv_SY_B!$DC50-1,"")</f>
        <v/>
      </c>
      <c r="BE50" s="169" t="str">
        <f>IFERROR(Inv_SY_B!BE50/Inv_SY_B!$DC50-1,"")</f>
        <v/>
      </c>
      <c r="BF50" s="169" t="str">
        <f>IFERROR(Inv_SY_B!BF50/Inv_SY_B!$DC50-1,"")</f>
        <v/>
      </c>
      <c r="BG50" s="169" t="str">
        <f>IFERROR(Inv_SY_B!BG50/Inv_SY_B!$DC50-1,"")</f>
        <v/>
      </c>
      <c r="BH50" s="169" t="str">
        <f>IFERROR(Inv_SY_B!BH50/Inv_SY_B!$DC50-1,"")</f>
        <v/>
      </c>
      <c r="BI50" s="169" t="str">
        <f>IFERROR(Inv_SY_B!BI50/Inv_SY_B!$DC50-1,"")</f>
        <v/>
      </c>
      <c r="BJ50" s="169" t="str">
        <f>IFERROR(Inv_SY_B!BJ50/Inv_SY_B!$DC50-1,"")</f>
        <v/>
      </c>
      <c r="BK50" s="169" t="str">
        <f>IFERROR(Inv_SY_B!BK50/Inv_SY_B!$DC50-1,"")</f>
        <v/>
      </c>
      <c r="BL50" s="169" t="str">
        <f>IFERROR(Inv_SY_B!BL50/Inv_SY_B!$DC50-1,"")</f>
        <v/>
      </c>
      <c r="BM50" s="169" t="str">
        <f>IFERROR(Inv_SY_B!BM50/Inv_SY_B!$DC50-1,"")</f>
        <v/>
      </c>
      <c r="BN50" s="169" t="str">
        <f>IFERROR(Inv_SY_B!BN50/Inv_SY_B!$DC50-1,"")</f>
        <v/>
      </c>
      <c r="BO50" s="169" t="str">
        <f>IFERROR(Inv_SY_B!BO50/Inv_SY_B!$DC50-1,"")</f>
        <v/>
      </c>
      <c r="BP50" s="169" t="str">
        <f>IFERROR(Inv_SY_B!BP50/Inv_SY_B!$DC50-1,"")</f>
        <v/>
      </c>
      <c r="BQ50" s="169" t="str">
        <f>IFERROR(Inv_SY_B!BQ50/Inv_SY_B!$DC50-1,"")</f>
        <v/>
      </c>
      <c r="BR50" s="169" t="str">
        <f>IFERROR(Inv_SY_B!BR50/Inv_SY_B!$DC50-1,"")</f>
        <v/>
      </c>
      <c r="BS50" s="169" t="str">
        <f>IFERROR(Inv_SY_B!BS50/Inv_SY_B!$DC50-1,"")</f>
        <v/>
      </c>
      <c r="BT50" s="169" t="str">
        <f>IFERROR(Inv_SY_B!BT50/Inv_SY_B!$DC50-1,"")</f>
        <v/>
      </c>
      <c r="BU50" s="169" t="str">
        <f>IFERROR(Inv_SY_B!BU50/Inv_SY_B!$DC50-1,"")</f>
        <v/>
      </c>
      <c r="BV50" s="169" t="str">
        <f>IFERROR(Inv_SY_B!BV50/Inv_SY_B!$DC50-1,"")</f>
        <v/>
      </c>
      <c r="BW50" s="169" t="str">
        <f>IFERROR(Inv_SY_B!BW50/Inv_SY_B!$DC50-1,"")</f>
        <v/>
      </c>
      <c r="BX50" s="169" t="str">
        <f>IFERROR(Inv_SY_B!BX50/Inv_SY_B!$DC50-1,"")</f>
        <v/>
      </c>
      <c r="BY50" s="169" t="str">
        <f>IFERROR(Inv_SY_B!BY50/Inv_SY_B!$DC50-1,"")</f>
        <v/>
      </c>
      <c r="BZ50" s="169" t="str">
        <f>IFERROR(Inv_SY_B!BZ50/Inv_SY_B!$DC50-1,"")</f>
        <v/>
      </c>
      <c r="CA50" s="169" t="str">
        <f>IFERROR(Inv_SY_B!CA50/Inv_SY_B!$DC50-1,"")</f>
        <v/>
      </c>
      <c r="CB50" s="169" t="str">
        <f>IFERROR(Inv_SY_B!CB50/Inv_SY_B!$DC50-1,"")</f>
        <v/>
      </c>
      <c r="CC50" s="169" t="str">
        <f>IFERROR(Inv_SY_B!CC50/Inv_SY_B!$DC50-1,"")</f>
        <v/>
      </c>
      <c r="CD50" s="169" t="str">
        <f>IFERROR(Inv_SY_B!CD50/Inv_SY_B!$DC50-1,"")</f>
        <v/>
      </c>
      <c r="CE50" s="169" t="str">
        <f>IFERROR(Inv_SY_B!CE50/Inv_SY_B!$DC50-1,"")</f>
        <v/>
      </c>
      <c r="CF50" s="169" t="str">
        <f>IFERROR(Inv_SY_B!CF50/Inv_SY_B!$DC50-1,"")</f>
        <v/>
      </c>
      <c r="CG50" s="169" t="str">
        <f>IFERROR(Inv_SY_B!CG50/Inv_SY_B!$DC50-1,"")</f>
        <v/>
      </c>
      <c r="CH50" s="169" t="str">
        <f>IFERROR(Inv_SY_B!CH50/Inv_SY_B!$DC50-1,"")</f>
        <v/>
      </c>
      <c r="CI50" s="169" t="str">
        <f>IFERROR(Inv_SY_B!CI50/Inv_SY_B!$DC50-1,"")</f>
        <v/>
      </c>
      <c r="CJ50" s="169" t="str">
        <f>IFERROR(Inv_SY_B!CJ50/Inv_SY_B!$DC50-1,"")</f>
        <v/>
      </c>
      <c r="CK50" s="169" t="str">
        <f>IFERROR(Inv_SY_B!CK50/Inv_SY_B!$DC50-1,"")</f>
        <v/>
      </c>
      <c r="CL50" s="169" t="str">
        <f>IFERROR(Inv_SY_B!CL50/Inv_SY_B!$DC50-1,"")</f>
        <v/>
      </c>
      <c r="CM50" s="169" t="str">
        <f>IFERROR(Inv_SY_B!CM50/Inv_SY_B!$DB50-1,"")</f>
        <v/>
      </c>
      <c r="CN50" s="169" t="str">
        <f>IFERROR(Inv_SY_B!CN50/Inv_SY_B!$DB50-1,"")</f>
        <v/>
      </c>
      <c r="CO50" s="169" t="str">
        <f>IFERROR(Inv_SY_B!CO50/Inv_SY_B!$DB50-1,"")</f>
        <v/>
      </c>
      <c r="CP50" s="169" t="str">
        <f>IFERROR(Inv_SY_B!CP50/Inv_SY_B!$DB50-1,"")</f>
        <v/>
      </c>
      <c r="CQ50" s="169" t="str">
        <f>IFERROR(Inv_SY_B!CQ50/Inv_SY_B!$DB50-1,"")</f>
        <v/>
      </c>
      <c r="CR50" s="169" t="str">
        <f>IFERROR(Inv_SY_B!CR50/Inv_SY_B!$DB50-1,"")</f>
        <v/>
      </c>
      <c r="CS50" s="169" t="str">
        <f>IFERROR(Inv_SY_B!CS50/Inv_SY_B!$DB50-1,"")</f>
        <v/>
      </c>
      <c r="CT50" s="169" t="str">
        <f>IFERROR(Inv_SY_B!CT50/Inv_SY_B!$DB50-1,"")</f>
        <v/>
      </c>
      <c r="CU50" s="169" t="str">
        <f>IFERROR(Inv_SY_B!CU50/Inv_SY_B!$DB50-1,"")</f>
        <v/>
      </c>
      <c r="CV50" s="169" t="str">
        <f>IFERROR(Inv_SY_B!CV50/Inv_SY_B!$DB50-1,"")</f>
        <v/>
      </c>
      <c r="CW50" s="169" t="str">
        <f>IFERROR(Inv_SY_B!CW50/Inv_SY_B!$DB50-1,"")</f>
        <v/>
      </c>
      <c r="CX50" s="169" t="str">
        <f>IFERROR(Inv_SY_B!CX50/Inv_SY_B!$DB50-1,"")</f>
        <v/>
      </c>
      <c r="CY50" s="169" t="str">
        <f>IFERROR(Inv_SY_B!CY50/Inv_SY_B!$DB50-1,"")</f>
        <v/>
      </c>
      <c r="CZ50" s="169" t="str">
        <f>IFERROR(Inv_SY_B!CZ50/Inv_SY_B!$DB50-1,"")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IFERROR(Inv_SY_B!AI51/Inv_SY_B!$DC51-1,"")</f>
        <v/>
      </c>
      <c r="AJ51" s="169" t="str">
        <f>IFERROR(Inv_SY_B!AJ51/Inv_SY_B!$DC51-1,"")</f>
        <v/>
      </c>
      <c r="AK51" s="169" t="str">
        <f>IFERROR(Inv_SY_B!AK51/Inv_SY_B!$DC51-1,"")</f>
        <v/>
      </c>
      <c r="AL51" s="169" t="str">
        <f>IFERROR(Inv_SY_B!AL51/Inv_SY_B!$DC51-1,"")</f>
        <v/>
      </c>
      <c r="AM51" s="169" t="str">
        <f>IFERROR(Inv_SY_B!AM51/Inv_SY_B!$DC51-1,"")</f>
        <v/>
      </c>
      <c r="AN51" s="169" t="str">
        <f>IFERROR(Inv_SY_B!AN51/Inv_SY_B!$DC51-1,"")</f>
        <v/>
      </c>
      <c r="AO51" s="169" t="str">
        <f>IFERROR(Inv_SY_B!AO51/Inv_SY_B!$DC51-1,"")</f>
        <v/>
      </c>
      <c r="AP51" s="169" t="str">
        <f>IFERROR(Inv_SY_B!AP51/Inv_SY_B!$DC51-1,"")</f>
        <v/>
      </c>
      <c r="AQ51" s="169" t="str">
        <f>IFERROR(Inv_SY_B!AQ51/Inv_SY_B!$DC51-1,"")</f>
        <v/>
      </c>
      <c r="AR51" s="169" t="str">
        <f>IFERROR(Inv_SY_B!AR51/Inv_SY_B!$DC51-1,"")</f>
        <v/>
      </c>
      <c r="AS51" s="169" t="str">
        <f>IFERROR(Inv_SY_B!AS51/Inv_SY_B!$DC51-1,"")</f>
        <v/>
      </c>
      <c r="AT51" s="169" t="str">
        <f>IFERROR(Inv_SY_B!AT51/Inv_SY_B!$DC51-1,"")</f>
        <v/>
      </c>
      <c r="AU51" s="169" t="str">
        <f>IFERROR(Inv_SY_B!AU51/Inv_SY_B!$DC51-1,"")</f>
        <v/>
      </c>
      <c r="AV51" s="169" t="str">
        <f>IFERROR(Inv_SY_B!AV51/Inv_SY_B!$DC51-1,"")</f>
        <v/>
      </c>
      <c r="AW51" s="169" t="str">
        <f>IFERROR(Inv_SY_B!AW51/Inv_SY_B!$DC51-1,"")</f>
        <v/>
      </c>
      <c r="AX51" s="169" t="str">
        <f>IFERROR(Inv_SY_B!AX51/Inv_SY_B!$DC51-1,"")</f>
        <v/>
      </c>
      <c r="AY51" s="169" t="str">
        <f>IFERROR(Inv_SY_B!AY51/Inv_SY_B!$DC51-1,"")</f>
        <v/>
      </c>
      <c r="AZ51" s="169" t="str">
        <f>IFERROR(Inv_SY_B!AZ51/Inv_SY_B!$DC51-1,"")</f>
        <v/>
      </c>
      <c r="BA51" s="169" t="str">
        <f>IFERROR(Inv_SY_B!BA51/Inv_SY_B!$DC51-1,"")</f>
        <v/>
      </c>
      <c r="BB51" s="169" t="str">
        <f>IFERROR(Inv_SY_B!BB51/Inv_SY_B!$DC51-1,"")</f>
        <v/>
      </c>
      <c r="BC51" s="169" t="str">
        <f>IFERROR(Inv_SY_B!BC51/Inv_SY_B!$DC51-1,"")</f>
        <v/>
      </c>
      <c r="BD51" s="169" t="str">
        <f>IFERROR(Inv_SY_B!BD51/Inv_SY_B!$DC51-1,"")</f>
        <v/>
      </c>
      <c r="BE51" s="169" t="str">
        <f>IFERROR(Inv_SY_B!BE51/Inv_SY_B!$DC51-1,"")</f>
        <v/>
      </c>
      <c r="BF51" s="169" t="str">
        <f>IFERROR(Inv_SY_B!BF51/Inv_SY_B!$DC51-1,"")</f>
        <v/>
      </c>
      <c r="BG51" s="169" t="str">
        <f>IFERROR(Inv_SY_B!BG51/Inv_SY_B!$DC51-1,"")</f>
        <v/>
      </c>
      <c r="BH51" s="169" t="str">
        <f>IFERROR(Inv_SY_B!BH51/Inv_SY_B!$DC51-1,"")</f>
        <v/>
      </c>
      <c r="BI51" s="169" t="str">
        <f>IFERROR(Inv_SY_B!BI51/Inv_SY_B!$DC51-1,"")</f>
        <v/>
      </c>
      <c r="BJ51" s="169" t="str">
        <f>IFERROR(Inv_SY_B!BJ51/Inv_SY_B!$DC51-1,"")</f>
        <v/>
      </c>
      <c r="BK51" s="169" t="str">
        <f>IFERROR(Inv_SY_B!BK51/Inv_SY_B!$DC51-1,"")</f>
        <v/>
      </c>
      <c r="BL51" s="169" t="str">
        <f>IFERROR(Inv_SY_B!BL51/Inv_SY_B!$DC51-1,"")</f>
        <v/>
      </c>
      <c r="BM51" s="169" t="str">
        <f>IFERROR(Inv_SY_B!BM51/Inv_SY_B!$DC51-1,"")</f>
        <v/>
      </c>
      <c r="BN51" s="169" t="str">
        <f>IFERROR(Inv_SY_B!BN51/Inv_SY_B!$DC51-1,"")</f>
        <v/>
      </c>
      <c r="BO51" s="169" t="str">
        <f>IFERROR(Inv_SY_B!BO51/Inv_SY_B!$DC51-1,"")</f>
        <v/>
      </c>
      <c r="BP51" s="169" t="str">
        <f>IFERROR(Inv_SY_B!BP51/Inv_SY_B!$DC51-1,"")</f>
        <v/>
      </c>
      <c r="BQ51" s="169" t="str">
        <f>IFERROR(Inv_SY_B!BQ51/Inv_SY_B!$DC51-1,"")</f>
        <v/>
      </c>
      <c r="BR51" s="169" t="str">
        <f>IFERROR(Inv_SY_B!BR51/Inv_SY_B!$DC51-1,"")</f>
        <v/>
      </c>
      <c r="BS51" s="169" t="str">
        <f>IFERROR(Inv_SY_B!BS51/Inv_SY_B!$DC51-1,"")</f>
        <v/>
      </c>
      <c r="BT51" s="169" t="str">
        <f>IFERROR(Inv_SY_B!BT51/Inv_SY_B!$DC51-1,"")</f>
        <v/>
      </c>
      <c r="BU51" s="169" t="str">
        <f>IFERROR(Inv_SY_B!BU51/Inv_SY_B!$DC51-1,"")</f>
        <v/>
      </c>
      <c r="BV51" s="169" t="str">
        <f>IFERROR(Inv_SY_B!BV51/Inv_SY_B!$DC51-1,"")</f>
        <v/>
      </c>
      <c r="BW51" s="169" t="str">
        <f>IFERROR(Inv_SY_B!BW51/Inv_SY_B!$DC51-1,"")</f>
        <v/>
      </c>
      <c r="BX51" s="169" t="str">
        <f>IFERROR(Inv_SY_B!BX51/Inv_SY_B!$DC51-1,"")</f>
        <v/>
      </c>
      <c r="BY51" s="169" t="str">
        <f>IFERROR(Inv_SY_B!BY51/Inv_SY_B!$DC51-1,"")</f>
        <v/>
      </c>
      <c r="BZ51" s="169" t="str">
        <f>IFERROR(Inv_SY_B!BZ51/Inv_SY_B!$DC51-1,"")</f>
        <v/>
      </c>
      <c r="CA51" s="169" t="str">
        <f>IFERROR(Inv_SY_B!CA51/Inv_SY_B!$DC51-1,"")</f>
        <v/>
      </c>
      <c r="CB51" s="169" t="str">
        <f>IFERROR(Inv_SY_B!CB51/Inv_SY_B!$DC51-1,"")</f>
        <v/>
      </c>
      <c r="CC51" s="169" t="str">
        <f>IFERROR(Inv_SY_B!CC51/Inv_SY_B!$DC51-1,"")</f>
        <v/>
      </c>
      <c r="CD51" s="169" t="str">
        <f>IFERROR(Inv_SY_B!CD51/Inv_SY_B!$DC51-1,"")</f>
        <v/>
      </c>
      <c r="CE51" s="169" t="str">
        <f>IFERROR(Inv_SY_B!CE51/Inv_SY_B!$DC51-1,"")</f>
        <v/>
      </c>
      <c r="CF51" s="169" t="str">
        <f>IFERROR(Inv_SY_B!CF51/Inv_SY_B!$DC51-1,"")</f>
        <v/>
      </c>
      <c r="CG51" s="169" t="str">
        <f>IFERROR(Inv_SY_B!CG51/Inv_SY_B!$DC51-1,"")</f>
        <v/>
      </c>
      <c r="CH51" s="169" t="str">
        <f>IFERROR(Inv_SY_B!CH51/Inv_SY_B!$DC51-1,"")</f>
        <v/>
      </c>
      <c r="CI51" s="169" t="str">
        <f>IFERROR(Inv_SY_B!CI51/Inv_SY_B!$DC51-1,"")</f>
        <v/>
      </c>
      <c r="CJ51" s="169" t="str">
        <f>IFERROR(Inv_SY_B!CJ51/Inv_SY_B!$DC51-1,"")</f>
        <v/>
      </c>
      <c r="CK51" s="169" t="str">
        <f>IFERROR(Inv_SY_B!CK51/Inv_SY_B!$DC51-1,"")</f>
        <v/>
      </c>
      <c r="CL51" s="169" t="str">
        <f>IFERROR(Inv_SY_B!CL51/Inv_SY_B!$DC51-1,"")</f>
        <v/>
      </c>
      <c r="CM51" s="169" t="str">
        <f>IFERROR(Inv_SY_B!CM51/Inv_SY_B!$DB51-1,"")</f>
        <v/>
      </c>
      <c r="CN51" s="169" t="str">
        <f>IFERROR(Inv_SY_B!CN51/Inv_SY_B!$DB51-1,"")</f>
        <v/>
      </c>
      <c r="CO51" s="169" t="str">
        <f>IFERROR(Inv_SY_B!CO51/Inv_SY_B!$DB51-1,"")</f>
        <v/>
      </c>
      <c r="CP51" s="169" t="str">
        <f>IFERROR(Inv_SY_B!CP51/Inv_SY_B!$DB51-1,"")</f>
        <v/>
      </c>
      <c r="CQ51" s="169" t="str">
        <f>IFERROR(Inv_SY_B!CQ51/Inv_SY_B!$DB51-1,"")</f>
        <v/>
      </c>
      <c r="CR51" s="169" t="str">
        <f>IFERROR(Inv_SY_B!CR51/Inv_SY_B!$DB51-1,"")</f>
        <v/>
      </c>
      <c r="CS51" s="169" t="str">
        <f>IFERROR(Inv_SY_B!CS51/Inv_SY_B!$DB51-1,"")</f>
        <v/>
      </c>
      <c r="CT51" s="169" t="str">
        <f>IFERROR(Inv_SY_B!CT51/Inv_SY_B!$DB51-1,"")</f>
        <v/>
      </c>
      <c r="CU51" s="169" t="str">
        <f>IFERROR(Inv_SY_B!CU51/Inv_SY_B!$DB51-1,"")</f>
        <v/>
      </c>
      <c r="CV51" s="169" t="str">
        <f>IFERROR(Inv_SY_B!CV51/Inv_SY_B!$DB51-1,"")</f>
        <v/>
      </c>
      <c r="CW51" s="169" t="str">
        <f>IFERROR(Inv_SY_B!CW51/Inv_SY_B!$DB51-1,"")</f>
        <v/>
      </c>
      <c r="CX51" s="169" t="str">
        <f>IFERROR(Inv_SY_B!CX51/Inv_SY_B!$DB51-1,"")</f>
        <v/>
      </c>
      <c r="CY51" s="169" t="str">
        <f>IFERROR(Inv_SY_B!CY51/Inv_SY_B!$DB51-1,"")</f>
        <v/>
      </c>
      <c r="CZ51" s="169" t="str">
        <f>IFERROR(Inv_SY_B!CZ51/Inv_SY_B!$DB51-1,"")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IFERROR(Inv_SY_B!AI52/Inv_SY_B!$DC52-1,"")</f>
        <v/>
      </c>
      <c r="AJ52" s="169" t="str">
        <f>IFERROR(Inv_SY_B!AJ52/Inv_SY_B!$DC52-1,"")</f>
        <v/>
      </c>
      <c r="AK52" s="169" t="str">
        <f>IFERROR(Inv_SY_B!AK52/Inv_SY_B!$DC52-1,"")</f>
        <v/>
      </c>
      <c r="AL52" s="169" t="str">
        <f>IFERROR(Inv_SY_B!AL52/Inv_SY_B!$DC52-1,"")</f>
        <v/>
      </c>
      <c r="AM52" s="169" t="str">
        <f>IFERROR(Inv_SY_B!AM52/Inv_SY_B!$DC52-1,"")</f>
        <v/>
      </c>
      <c r="AN52" s="169" t="str">
        <f>IFERROR(Inv_SY_B!AN52/Inv_SY_B!$DC52-1,"")</f>
        <v/>
      </c>
      <c r="AO52" s="169" t="str">
        <f>IFERROR(Inv_SY_B!AO52/Inv_SY_B!$DC52-1,"")</f>
        <v/>
      </c>
      <c r="AP52" s="169" t="str">
        <f>IFERROR(Inv_SY_B!AP52/Inv_SY_B!$DC52-1,"")</f>
        <v/>
      </c>
      <c r="AQ52" s="169" t="str">
        <f>IFERROR(Inv_SY_B!AQ52/Inv_SY_B!$DC52-1,"")</f>
        <v/>
      </c>
      <c r="AR52" s="169" t="str">
        <f>IFERROR(Inv_SY_B!AR52/Inv_SY_B!$DC52-1,"")</f>
        <v/>
      </c>
      <c r="AS52" s="169" t="str">
        <f>IFERROR(Inv_SY_B!AS52/Inv_SY_B!$DC52-1,"")</f>
        <v/>
      </c>
      <c r="AT52" s="169" t="str">
        <f>IFERROR(Inv_SY_B!AT52/Inv_SY_B!$DC52-1,"")</f>
        <v/>
      </c>
      <c r="AU52" s="169" t="str">
        <f>IFERROR(Inv_SY_B!AU52/Inv_SY_B!$DC52-1,"")</f>
        <v/>
      </c>
      <c r="AV52" s="169" t="str">
        <f>IFERROR(Inv_SY_B!AV52/Inv_SY_B!$DC52-1,"")</f>
        <v/>
      </c>
      <c r="AW52" s="169" t="str">
        <f>IFERROR(Inv_SY_B!AW52/Inv_SY_B!$DC52-1,"")</f>
        <v/>
      </c>
      <c r="AX52" s="169" t="str">
        <f>IFERROR(Inv_SY_B!AX52/Inv_SY_B!$DC52-1,"")</f>
        <v/>
      </c>
      <c r="AY52" s="169" t="str">
        <f>IFERROR(Inv_SY_B!AY52/Inv_SY_B!$DC52-1,"")</f>
        <v/>
      </c>
      <c r="AZ52" s="169" t="str">
        <f>IFERROR(Inv_SY_B!AZ52/Inv_SY_B!$DC52-1,"")</f>
        <v/>
      </c>
      <c r="BA52" s="169" t="str">
        <f>IFERROR(Inv_SY_B!BA52/Inv_SY_B!$DC52-1,"")</f>
        <v/>
      </c>
      <c r="BB52" s="169" t="str">
        <f>IFERROR(Inv_SY_B!BB52/Inv_SY_B!$DC52-1,"")</f>
        <v/>
      </c>
      <c r="BC52" s="169" t="str">
        <f>IFERROR(Inv_SY_B!BC52/Inv_SY_B!$DC52-1,"")</f>
        <v/>
      </c>
      <c r="BD52" s="169" t="str">
        <f>IFERROR(Inv_SY_B!BD52/Inv_SY_B!$DC52-1,"")</f>
        <v/>
      </c>
      <c r="BE52" s="169" t="str">
        <f>IFERROR(Inv_SY_B!BE52/Inv_SY_B!$DC52-1,"")</f>
        <v/>
      </c>
      <c r="BF52" s="169" t="str">
        <f>IFERROR(Inv_SY_B!BF52/Inv_SY_B!$DC52-1,"")</f>
        <v/>
      </c>
      <c r="BG52" s="169" t="str">
        <f>IFERROR(Inv_SY_B!BG52/Inv_SY_B!$DC52-1,"")</f>
        <v/>
      </c>
      <c r="BH52" s="169" t="str">
        <f>IFERROR(Inv_SY_B!BH52/Inv_SY_B!$DC52-1,"")</f>
        <v/>
      </c>
      <c r="BI52" s="169" t="str">
        <f>IFERROR(Inv_SY_B!BI52/Inv_SY_B!$DC52-1,"")</f>
        <v/>
      </c>
      <c r="BJ52" s="169" t="str">
        <f>IFERROR(Inv_SY_B!BJ52/Inv_SY_B!$DC52-1,"")</f>
        <v/>
      </c>
      <c r="BK52" s="169" t="str">
        <f>IFERROR(Inv_SY_B!BK52/Inv_SY_B!$DC52-1,"")</f>
        <v/>
      </c>
      <c r="BL52" s="169" t="str">
        <f>IFERROR(Inv_SY_B!BL52/Inv_SY_B!$DC52-1,"")</f>
        <v/>
      </c>
      <c r="BM52" s="169" t="str">
        <f>IFERROR(Inv_SY_B!BM52/Inv_SY_B!$DC52-1,"")</f>
        <v/>
      </c>
      <c r="BN52" s="169" t="str">
        <f>IFERROR(Inv_SY_B!BN52/Inv_SY_B!$DC52-1,"")</f>
        <v/>
      </c>
      <c r="BO52" s="169" t="str">
        <f>IFERROR(Inv_SY_B!BO52/Inv_SY_B!$DC52-1,"")</f>
        <v/>
      </c>
      <c r="BP52" s="169" t="str">
        <f>IFERROR(Inv_SY_B!BP52/Inv_SY_B!$DC52-1,"")</f>
        <v/>
      </c>
      <c r="BQ52" s="169" t="str">
        <f>IFERROR(Inv_SY_B!BQ52/Inv_SY_B!$DC52-1,"")</f>
        <v/>
      </c>
      <c r="BR52" s="169" t="str">
        <f>IFERROR(Inv_SY_B!BR52/Inv_SY_B!$DC52-1,"")</f>
        <v/>
      </c>
      <c r="BS52" s="169" t="str">
        <f>IFERROR(Inv_SY_B!BS52/Inv_SY_B!$DC52-1,"")</f>
        <v/>
      </c>
      <c r="BT52" s="169" t="str">
        <f>IFERROR(Inv_SY_B!BT52/Inv_SY_B!$DC52-1,"")</f>
        <v/>
      </c>
      <c r="BU52" s="169" t="str">
        <f>IFERROR(Inv_SY_B!BU52/Inv_SY_B!$DC52-1,"")</f>
        <v/>
      </c>
      <c r="BV52" s="169" t="str">
        <f>IFERROR(Inv_SY_B!BV52/Inv_SY_B!$DC52-1,"")</f>
        <v/>
      </c>
      <c r="BW52" s="169" t="str">
        <f>IFERROR(Inv_SY_B!BW52/Inv_SY_B!$DC52-1,"")</f>
        <v/>
      </c>
      <c r="BX52" s="169" t="str">
        <f>IFERROR(Inv_SY_B!BX52/Inv_SY_B!$DC52-1,"")</f>
        <v/>
      </c>
      <c r="BY52" s="169" t="str">
        <f>IFERROR(Inv_SY_B!BY52/Inv_SY_B!$DC52-1,"")</f>
        <v/>
      </c>
      <c r="BZ52" s="169" t="str">
        <f>IFERROR(Inv_SY_B!BZ52/Inv_SY_B!$DC52-1,"")</f>
        <v/>
      </c>
      <c r="CA52" s="169" t="str">
        <f>IFERROR(Inv_SY_B!CA52/Inv_SY_B!$DC52-1,"")</f>
        <v/>
      </c>
      <c r="CB52" s="169" t="str">
        <f>IFERROR(Inv_SY_B!CB52/Inv_SY_B!$DC52-1,"")</f>
        <v/>
      </c>
      <c r="CC52" s="169" t="str">
        <f>IFERROR(Inv_SY_B!CC52/Inv_SY_B!$DC52-1,"")</f>
        <v/>
      </c>
      <c r="CD52" s="169" t="str">
        <f>IFERROR(Inv_SY_B!CD52/Inv_SY_B!$DC52-1,"")</f>
        <v/>
      </c>
      <c r="CE52" s="169" t="str">
        <f>IFERROR(Inv_SY_B!CE52/Inv_SY_B!$DC52-1,"")</f>
        <v/>
      </c>
      <c r="CF52" s="169" t="str">
        <f>IFERROR(Inv_SY_B!CF52/Inv_SY_B!$DC52-1,"")</f>
        <v/>
      </c>
      <c r="CG52" s="169" t="str">
        <f>IFERROR(Inv_SY_B!CG52/Inv_SY_B!$DC52-1,"")</f>
        <v/>
      </c>
      <c r="CH52" s="169" t="str">
        <f>IFERROR(Inv_SY_B!CH52/Inv_SY_B!$DC52-1,"")</f>
        <v/>
      </c>
      <c r="CI52" s="169" t="str">
        <f>IFERROR(Inv_SY_B!CI52/Inv_SY_B!$DC52-1,"")</f>
        <v/>
      </c>
      <c r="CJ52" s="169" t="str">
        <f>IFERROR(Inv_SY_B!CJ52/Inv_SY_B!$DC52-1,"")</f>
        <v/>
      </c>
      <c r="CK52" s="169" t="str">
        <f>IFERROR(Inv_SY_B!CK52/Inv_SY_B!$DC52-1,"")</f>
        <v/>
      </c>
      <c r="CL52" s="169" t="str">
        <f>IFERROR(Inv_SY_B!CL52/Inv_SY_B!$DC52-1,"")</f>
        <v/>
      </c>
      <c r="CM52" s="169" t="str">
        <f>IFERROR(Inv_SY_B!CM52/Inv_SY_B!$DB52-1,"")</f>
        <v/>
      </c>
      <c r="CN52" s="169" t="str">
        <f>IFERROR(Inv_SY_B!CN52/Inv_SY_B!$DB52-1,"")</f>
        <v/>
      </c>
      <c r="CO52" s="169" t="str">
        <f>IFERROR(Inv_SY_B!CO52/Inv_SY_B!$DB52-1,"")</f>
        <v/>
      </c>
      <c r="CP52" s="169" t="str">
        <f>IFERROR(Inv_SY_B!CP52/Inv_SY_B!$DB52-1,"")</f>
        <v/>
      </c>
      <c r="CQ52" s="169" t="str">
        <f>IFERROR(Inv_SY_B!CQ52/Inv_SY_B!$DB52-1,"")</f>
        <v/>
      </c>
      <c r="CR52" s="169" t="str">
        <f>IFERROR(Inv_SY_B!CR52/Inv_SY_B!$DB52-1,"")</f>
        <v/>
      </c>
      <c r="CS52" s="169" t="str">
        <f>IFERROR(Inv_SY_B!CS52/Inv_SY_B!$DB52-1,"")</f>
        <v/>
      </c>
      <c r="CT52" s="169" t="str">
        <f>IFERROR(Inv_SY_B!CT52/Inv_SY_B!$DB52-1,"")</f>
        <v/>
      </c>
      <c r="CU52" s="169" t="str">
        <f>IFERROR(Inv_SY_B!CU52/Inv_SY_B!$DB52-1,"")</f>
        <v/>
      </c>
      <c r="CV52" s="169" t="str">
        <f>IFERROR(Inv_SY_B!CV52/Inv_SY_B!$DB52-1,"")</f>
        <v/>
      </c>
      <c r="CW52" s="169" t="str">
        <f>IFERROR(Inv_SY_B!CW52/Inv_SY_B!$DB52-1,"")</f>
        <v/>
      </c>
      <c r="CX52" s="169" t="str">
        <f>IFERROR(Inv_SY_B!CX52/Inv_SY_B!$DB52-1,"")</f>
        <v/>
      </c>
      <c r="CY52" s="169" t="str">
        <f>IFERROR(Inv_SY_B!CY52/Inv_SY_B!$DB52-1,"")</f>
        <v/>
      </c>
      <c r="CZ52" s="169" t="str">
        <f>IFERROR(Inv_SY_B!CZ52/Inv_SY_B!$DB52-1,"")</f>
        <v/>
      </c>
    </row>
    <row r="53" spans="2:104">
      <c r="B53" s="164">
        <f t="shared" si="1"/>
        <v>45745</v>
      </c>
      <c r="C53" s="169">
        <f>IFERROR(Inv_SY_B!C53/Inv_SY_B!$DA53-1,"")</f>
        <v>1.8268499190354781E-2</v>
      </c>
      <c r="D53" s="169">
        <f>IFERROR(Inv_SY_B!D53/Inv_SY_B!$DA53-1,"")</f>
        <v>5.735668912064007E-3</v>
      </c>
      <c r="E53" s="169">
        <f>IFERROR(Inv_SY_B!E53/Inv_SY_B!$DA53-1,"")</f>
        <v>-2.2729470733631962E-2</v>
      </c>
      <c r="F53" s="169">
        <f>IFERROR(Inv_SY_B!F53/Inv_SY_B!$DA53-1,"")</f>
        <v>-4.7829423843295915E-2</v>
      </c>
      <c r="G53" s="169">
        <f>IFERROR(Inv_SY_B!G53/Inv_SY_B!$DA53-1,"")</f>
        <v>-2.5486338062462588E-2</v>
      </c>
      <c r="H53" s="169">
        <f>IFERROR(Inv_SY_B!H53/Inv_SY_B!$DA53-1,"")</f>
        <v>-1.6804063058071583E-2</v>
      </c>
      <c r="I53" s="169">
        <f>IFERROR(Inv_SY_B!I53/Inv_SY_B!$DA53-1,"")</f>
        <v>-1.7496095465343475E-2</v>
      </c>
      <c r="J53" s="169">
        <f>IFERROR(Inv_SY_B!J53/Inv_SY_B!$DA53-1,"")</f>
        <v>-4.9360612993937347E-2</v>
      </c>
      <c r="K53" s="169">
        <f>IFERROR(Inv_SY_B!K53/Inv_SY_B!$DA53-1,"")</f>
        <v>-3.365278617911116E-2</v>
      </c>
      <c r="L53" s="169">
        <f>IFERROR(Inv_SY_B!L53/Inv_SY_B!$DA53-1,"")</f>
        <v>-2.7360592498823944E-2</v>
      </c>
      <c r="M53" s="169">
        <f>IFERROR(Inv_SY_B!M53/Inv_SY_B!$DA53-1,"")</f>
        <v>4.1700612444928176E-4</v>
      </c>
      <c r="N53" s="169">
        <f>IFERROR(Inv_SY_B!N53/Inv_SY_B!$DA53-1,"")</f>
        <v>-9.1990579604858125E-3</v>
      </c>
      <c r="O53" s="169">
        <f>IFERROR(Inv_SY_B!O53/Inv_SY_B!$DA53-1,"")</f>
        <v>-6.7557283827607284E-3</v>
      </c>
      <c r="P53" s="169">
        <f>IFERROR(Inv_SY_B!P53/Inv_SY_B!$DA53-1,"")</f>
        <v>-2.6751139824959913E-2</v>
      </c>
      <c r="Q53" s="169">
        <f>IFERROR(Inv_SY_B!Q53/Inv_SY_B!$DA53-1,"")</f>
        <v>-1.7271138390137164E-2</v>
      </c>
      <c r="R53" s="169">
        <f>IFERROR(Inv_SY_B!R53/Inv_SY_B!$DA53-1,"")</f>
        <v>-9.6512075019318244E-3</v>
      </c>
      <c r="S53" s="169">
        <f>IFERROR(Inv_SY_B!S53/Inv_SY_B!$DA53-1,"")</f>
        <v>-6.0176504961678701E-3</v>
      </c>
      <c r="T53" s="169">
        <f>IFERROR(Inv_SY_B!T53/Inv_SY_B!$DA53-1,"")</f>
        <v>-2.5092999722757803E-3</v>
      </c>
      <c r="U53" s="169">
        <f>IFERROR(Inv_SY_B!U53/Inv_SY_B!$DA53-1,"")</f>
        <v>0.1097546234098008</v>
      </c>
      <c r="V53" s="169">
        <f>IFERROR(Inv_SY_B!V53/Inv_SY_B!$DA53-1,"")</f>
        <v>0.12610599741521944</v>
      </c>
      <c r="W53" s="169">
        <f>IFERROR(Inv_SY_B!W53/Inv_SY_B!$DA53-1,"")</f>
        <v>0.18314488157969677</v>
      </c>
      <c r="X53" s="169">
        <f>IFERROR(Inv_SY_B!X53/Inv_SY_B!$DA53-1,"")</f>
        <v>6.0150911227472292E-3</v>
      </c>
      <c r="Y53" s="169">
        <f>IFERROR(Inv_SY_B!Y53/Inv_SY_B!$DA53-1,"")</f>
        <v>3.1925034672393826E-2</v>
      </c>
      <c r="Z53" s="169">
        <f>IFERROR(Inv_SY_B!Z53/Inv_SY_B!$DA53-1,"")</f>
        <v>3.1293412399652887E-2</v>
      </c>
      <c r="AA53" s="169">
        <f>IFERROR(Inv_SY_B!AA53/Inv_SY_B!$DA53-1,"")</f>
        <v>-6.8186097207798113E-2</v>
      </c>
      <c r="AB53" s="169">
        <f>IFERROR(Inv_SY_B!AB53/Inv_SY_B!$DA53-1,"")</f>
        <v>-5.2510297763217473E-2</v>
      </c>
      <c r="AC53" s="169">
        <f>IFERROR(Inv_SY_B!AC53/Inv_SY_B!$DA53-1,"")</f>
        <v>5.7088160295979407E-3</v>
      </c>
      <c r="AD53" s="169">
        <f>IFERROR(Inv_SY_B!AD53/Inv_SY_B!$DA53-1,"")</f>
        <v>-6.0127163478368217E-2</v>
      </c>
      <c r="AE53" s="169">
        <f>IFERROR(Inv_SY_B!AE53/Inv_SY_B!$DA53-1,"")</f>
        <v>-1.0971047427601022E-2</v>
      </c>
      <c r="AF53" s="169">
        <f>IFERROR(Inv_SY_B!AF53/Inv_SY_B!$DA53-1,"")</f>
        <v>1.3807414168468313E-2</v>
      </c>
      <c r="AG53" s="169">
        <f>IFERROR(Inv_SY_B!AG53/Inv_SY_B!$DA53-1,"")</f>
        <v>2.2659995535563304E-2</v>
      </c>
      <c r="AH53" s="169">
        <f>IFERROR(Inv_SY_B!AH53/Inv_SY_B!$DA53-1,"")</f>
        <v>-4.4167229319616474E-2</v>
      </c>
      <c r="AI53" s="169">
        <f>IFERROR(Inv_SY_B!AI53/Inv_SY_B!$DC53-1,"")</f>
        <v>3.1512462610743253E-2</v>
      </c>
      <c r="AJ53" s="169">
        <f>IFERROR(Inv_SY_B!AJ53/Inv_SY_B!$DC53-1,"")</f>
        <v>4.5698292155488041E-2</v>
      </c>
      <c r="AK53" s="169">
        <f>IFERROR(Inv_SY_B!AK53/Inv_SY_B!$DC53-1,"")</f>
        <v>4.8120831191043711E-2</v>
      </c>
      <c r="AL53" s="169">
        <f>IFERROR(Inv_SY_B!AL53/Inv_SY_B!$DC53-1,"")</f>
        <v>4.5447820044746123E-2</v>
      </c>
      <c r="AM53" s="169">
        <f>IFERROR(Inv_SY_B!AM53/Inv_SY_B!$DC53-1,"")</f>
        <v>6.0123820816964768E-2</v>
      </c>
      <c r="AN53" s="169">
        <f>IFERROR(Inv_SY_B!AN53/Inv_SY_B!$DC53-1,"")</f>
        <v>4.9308079137856176E-2</v>
      </c>
      <c r="AO53" s="169">
        <f>IFERROR(Inv_SY_B!AO53/Inv_SY_B!$DC53-1,"")</f>
        <v>6.1522606571662752E-2</v>
      </c>
      <c r="AP53" s="169">
        <f>IFERROR(Inv_SY_B!AP53/Inv_SY_B!$DC53-1,"")</f>
        <v>4.8108816574369495E-2</v>
      </c>
      <c r="AQ53" s="169">
        <f>IFERROR(Inv_SY_B!AQ53/Inv_SY_B!$DC53-1,"")</f>
        <v>2.3262110684036941E-3</v>
      </c>
      <c r="AR53" s="169">
        <f>IFERROR(Inv_SY_B!AR53/Inv_SY_B!$DC53-1,"")</f>
        <v>-3.7557275938486678E-2</v>
      </c>
      <c r="AS53" s="169">
        <f>IFERROR(Inv_SY_B!AS53/Inv_SY_B!$DC53-1,"")</f>
        <v>-5.0996954129100103E-2</v>
      </c>
      <c r="AT53" s="169">
        <f>IFERROR(Inv_SY_B!AT53/Inv_SY_B!$DC53-1,"")</f>
        <v>1.9677427676270343E-2</v>
      </c>
      <c r="AU53" s="169">
        <f>IFERROR(Inv_SY_B!AU53/Inv_SY_B!$DC53-1,"")</f>
        <v>-1.752997667251821E-2</v>
      </c>
      <c r="AV53" s="169">
        <f>IFERROR(Inv_SY_B!AV53/Inv_SY_B!$DC53-1,"")</f>
        <v>1.009829045222066E-4</v>
      </c>
      <c r="AW53" s="169">
        <f>IFERROR(Inv_SY_B!AW53/Inv_SY_B!$DC53-1,"")</f>
        <v>-3.4193625634062474E-2</v>
      </c>
      <c r="AX53" s="169">
        <f>IFERROR(Inv_SY_B!AX53/Inv_SY_B!$DC53-1,"")</f>
        <v>-2.2191034951505872E-2</v>
      </c>
      <c r="AY53" s="169">
        <f>IFERROR(Inv_SY_B!AY53/Inv_SY_B!$DC53-1,"")</f>
        <v>5.0114623623183085E-3</v>
      </c>
      <c r="AZ53" s="169">
        <f>IFERROR(Inv_SY_B!AZ53/Inv_SY_B!$DC53-1,"")</f>
        <v>-3.6269069438919943E-2</v>
      </c>
      <c r="BA53" s="169">
        <f>IFERROR(Inv_SY_B!BA53/Inv_SY_B!$DC53-1,"")</f>
        <v>-1.488919779997655E-2</v>
      </c>
      <c r="BB53" s="169">
        <f>IFERROR(Inv_SY_B!BB53/Inv_SY_B!$DC53-1,"")</f>
        <v>2.9408060800001579E-2</v>
      </c>
      <c r="BC53" s="169">
        <f>IFERROR(Inv_SY_B!BC53/Inv_SY_B!$DC53-1,"")</f>
        <v>7.6111279576223101E-3</v>
      </c>
      <c r="BD53" s="169">
        <f>IFERROR(Inv_SY_B!BD53/Inv_SY_B!$DC53-1,"")</f>
        <v>4.348322907042812E-2</v>
      </c>
      <c r="BE53" s="169">
        <f>IFERROR(Inv_SY_B!BE53/Inv_SY_B!$DC53-1,"")</f>
        <v>4.5810878104255659E-2</v>
      </c>
      <c r="BF53" s="169">
        <f>IFERROR(Inv_SY_B!BF53/Inv_SY_B!$DC53-1,"")</f>
        <v>4.4762962734955503E-2</v>
      </c>
      <c r="BG53" s="169">
        <f>IFERROR(Inv_SY_B!BG53/Inv_SY_B!$DC53-1,"")</f>
        <v>2.0788650990608337E-2</v>
      </c>
      <c r="BH53" s="169">
        <f>IFERROR(Inv_SY_B!BH53/Inv_SY_B!$DC53-1,"")</f>
        <v>4.5073080822968903E-2</v>
      </c>
      <c r="BI53" s="169">
        <f>IFERROR(Inv_SY_B!BI53/Inv_SY_B!$DC53-1,"")</f>
        <v>1.5204719066868044E-2</v>
      </c>
      <c r="BJ53" s="169">
        <f>IFERROR(Inv_SY_B!BJ53/Inv_SY_B!$DC53-1,"")</f>
        <v>4.9446314708016637E-2</v>
      </c>
      <c r="BK53" s="169">
        <f>IFERROR(Inv_SY_B!BK53/Inv_SY_B!$DC53-1,"")</f>
        <v>2.9378120475591407E-2</v>
      </c>
      <c r="BL53" s="169">
        <f>IFERROR(Inv_SY_B!BL53/Inv_SY_B!$DC53-1,"")</f>
        <v>-9.7837369127362628E-4</v>
      </c>
      <c r="BM53" s="169">
        <f>IFERROR(Inv_SY_B!BM53/Inv_SY_B!$DC53-1,"")</f>
        <v>5.0348684397224064E-2</v>
      </c>
      <c r="BN53" s="169">
        <f>IFERROR(Inv_SY_B!BN53/Inv_SY_B!$DC53-1,"")</f>
        <v>-0.21004400182204341</v>
      </c>
      <c r="BO53" s="169">
        <f>IFERROR(Inv_SY_B!BO53/Inv_SY_B!$DC53-1,"")</f>
        <v>1.5046921189756368E-3</v>
      </c>
      <c r="BP53" s="169">
        <f>IFERROR(Inv_SY_B!BP53/Inv_SY_B!$DC53-1,"")</f>
        <v>-3.8660603328596221E-2</v>
      </c>
      <c r="BQ53" s="169">
        <f>IFERROR(Inv_SY_B!BQ53/Inv_SY_B!$DC53-1,"")</f>
        <v>5.7187713484253777E-2</v>
      </c>
      <c r="BR53" s="169">
        <f>IFERROR(Inv_SY_B!BR53/Inv_SY_B!$DC53-1,"")</f>
        <v>2.6520463616294787E-2</v>
      </c>
      <c r="BS53" s="169">
        <f>IFERROR(Inv_SY_B!BS53/Inv_SY_B!$DC53-1,"")</f>
        <v>2.1789038922209292E-2</v>
      </c>
      <c r="BT53" s="169">
        <f>IFERROR(Inv_SY_B!BT53/Inv_SY_B!$DC53-1,"")</f>
        <v>5.8641651520917382E-2</v>
      </c>
      <c r="BU53" s="169">
        <f>IFERROR(Inv_SY_B!BU53/Inv_SY_B!$DC53-1,"")</f>
        <v>4.1564408980309775E-2</v>
      </c>
      <c r="BV53" s="169">
        <f>IFERROR(Inv_SY_B!BV53/Inv_SY_B!$DC53-1,"")</f>
        <v>3.9908196706620158E-2</v>
      </c>
      <c r="BW53" s="169">
        <f>IFERROR(Inv_SY_B!BW53/Inv_SY_B!$DC53-1,"")</f>
        <v>4.0149560808875773E-2</v>
      </c>
      <c r="BX53" s="169">
        <f>IFERROR(Inv_SY_B!BX53/Inv_SY_B!$DC53-1,"")</f>
        <v>6.2502281321826114E-2</v>
      </c>
      <c r="BY53" s="169">
        <f>IFERROR(Inv_SY_B!BY53/Inv_SY_B!$DC53-1,"")</f>
        <v>2.9491636202161109E-2</v>
      </c>
      <c r="BZ53" s="169">
        <f>IFERROR(Inv_SY_B!BZ53/Inv_SY_B!$DC53-1,"")</f>
        <v>7.8207624963666511E-4</v>
      </c>
      <c r="CA53" s="169">
        <f>IFERROR(Inv_SY_B!CA53/Inv_SY_B!$DC53-1,"")</f>
        <v>-1.5406493840769198E-2</v>
      </c>
      <c r="CB53" s="169">
        <f>IFERROR(Inv_SY_B!CB53/Inv_SY_B!$DC53-1,"")</f>
        <v>-1</v>
      </c>
      <c r="CC53" s="169">
        <f>IFERROR(Inv_SY_B!CC53/Inv_SY_B!$DC53-1,"")</f>
        <v>-2.3816503007210388E-2</v>
      </c>
      <c r="CD53" s="169">
        <f>IFERROR(Inv_SY_B!CD53/Inv_SY_B!$DC53-1,"")</f>
        <v>-3.4780686991036092E-2</v>
      </c>
      <c r="CE53" s="169">
        <f>IFERROR(Inv_SY_B!CE53/Inv_SY_B!$DC53-1,"")</f>
        <v>-8.2644695858042128E-2</v>
      </c>
      <c r="CF53" s="169">
        <f>IFERROR(Inv_SY_B!CF53/Inv_SY_B!$DC53-1,"")</f>
        <v>-0.14716282715433093</v>
      </c>
      <c r="CG53" s="169">
        <f>IFERROR(Inv_SY_B!CG53/Inv_SY_B!$DC53-1,"")</f>
        <v>-3.5338631599086678E-2</v>
      </c>
      <c r="CH53" s="169">
        <f>IFERROR(Inv_SY_B!CH53/Inv_SY_B!$DC53-1,"")</f>
        <v>-0.37585641031804762</v>
      </c>
      <c r="CI53" s="169">
        <f>IFERROR(Inv_SY_B!CI53/Inv_SY_B!$DC53-1,"")</f>
        <v>-1</v>
      </c>
      <c r="CJ53" s="169">
        <f>IFERROR(Inv_SY_B!CJ53/Inv_SY_B!$DC53-1,"")</f>
        <v>-1</v>
      </c>
      <c r="CK53" s="169">
        <f>IFERROR(Inv_SY_B!CK53/Inv_SY_B!$DC53-1,"")</f>
        <v>-1</v>
      </c>
      <c r="CL53" s="169">
        <f>IFERROR(Inv_SY_B!CL53/Inv_SY_B!$DC53-1,"")</f>
        <v>-1</v>
      </c>
      <c r="CM53" s="169">
        <f>IFERROR(Inv_SY_B!CM53/Inv_SY_B!$DB53-1,"")</f>
        <v>-1</v>
      </c>
      <c r="CN53" s="169">
        <f>IFERROR(Inv_SY_B!CN53/Inv_SY_B!$DB53-1,"")</f>
        <v>-1</v>
      </c>
      <c r="CO53" s="169">
        <f>IFERROR(Inv_SY_B!CO53/Inv_SY_B!$DB53-1,"")</f>
        <v>-1</v>
      </c>
      <c r="CP53" s="169">
        <f>IFERROR(Inv_SY_B!CP53/Inv_SY_B!$DB53-1,"")</f>
        <v>-1</v>
      </c>
      <c r="CQ53" s="169">
        <f>IFERROR(Inv_SY_B!CQ53/Inv_SY_B!$DB53-1,"")</f>
        <v>-1</v>
      </c>
      <c r="CR53" s="169">
        <f>IFERROR(Inv_SY_B!CR53/Inv_SY_B!$DB53-1,"")</f>
        <v>-1</v>
      </c>
      <c r="CS53" s="169">
        <f>IFERROR(Inv_SY_B!CS53/Inv_SY_B!$DB53-1,"")</f>
        <v>-1</v>
      </c>
      <c r="CT53" s="169">
        <f>IFERROR(Inv_SY_B!CT53/Inv_SY_B!$DB53-1,"")</f>
        <v>-1</v>
      </c>
      <c r="CU53" s="169">
        <f>IFERROR(Inv_SY_B!CU53/Inv_SY_B!$DB53-1,"")</f>
        <v>0.6301517210144929</v>
      </c>
      <c r="CV53" s="169">
        <f>IFERROR(Inv_SY_B!CV53/Inv_SY_B!$DB53-1,"")</f>
        <v>2.609198872785834E-2</v>
      </c>
      <c r="CW53" s="169">
        <f>IFERROR(Inv_SY_B!CW53/Inv_SY_B!$DB53-1,"")</f>
        <v>-1</v>
      </c>
      <c r="CX53" s="169">
        <f>IFERROR(Inv_SY_B!CX53/Inv_SY_B!$DB53-1,"")</f>
        <v>-0.67249773550724634</v>
      </c>
      <c r="CY53" s="169">
        <f>IFERROR(Inv_SY_B!CY53/Inv_SY_B!$DB53-1,"")</f>
        <v>1.6254025764895319E-2</v>
      </c>
      <c r="CZ53" s="169">
        <f>IFERROR(Inv_SY_B!CZ53/Inv_SY_B!$DB53-1,"")</f>
        <v>-1</v>
      </c>
    </row>
    <row r="54" spans="2:104">
      <c r="B54" s="164">
        <f t="shared" si="1"/>
        <v>45746</v>
      </c>
      <c r="C54" s="169">
        <f>IFERROR(Inv_SY_B!C54/Inv_SY_B!$DA54-1,"")</f>
        <v>-2.1293778123787632E-4</v>
      </c>
      <c r="D54" s="169">
        <f>IFERROR(Inv_SY_B!D54/Inv_SY_B!$DA54-1,"")</f>
        <v>-7.0870662762778647E-4</v>
      </c>
      <c r="E54" s="169">
        <f>IFERROR(Inv_SY_B!E54/Inv_SY_B!$DA54-1,"")</f>
        <v>-2.6518082397858689E-2</v>
      </c>
      <c r="F54" s="169">
        <f>IFERROR(Inv_SY_B!F54/Inv_SY_B!$DA54-1,"")</f>
        <v>-4.6486548289750185E-2</v>
      </c>
      <c r="G54" s="169">
        <f>IFERROR(Inv_SY_B!G54/Inv_SY_B!$DA54-1,"")</f>
        <v>-2.5842674068127458E-2</v>
      </c>
      <c r="H54" s="169">
        <f>IFERROR(Inv_SY_B!H54/Inv_SY_B!$DA54-1,"")</f>
        <v>-2.0819897643181595E-2</v>
      </c>
      <c r="I54" s="169">
        <f>IFERROR(Inv_SY_B!I54/Inv_SY_B!$DA54-1,"")</f>
        <v>-7.6314803539808684E-3</v>
      </c>
      <c r="J54" s="169">
        <f>IFERROR(Inv_SY_B!J54/Inv_SY_B!$DA54-1,"")</f>
        <v>-4.79519229480313E-2</v>
      </c>
      <c r="K54" s="169">
        <f>IFERROR(Inv_SY_B!K54/Inv_SY_B!$DA54-1,"")</f>
        <v>-2.70585303743206E-2</v>
      </c>
      <c r="L54" s="169">
        <f>IFERROR(Inv_SY_B!L54/Inv_SY_B!$DA54-1,"")</f>
        <v>-2.3672428185094629E-2</v>
      </c>
      <c r="M54" s="169">
        <f>IFERROR(Inv_SY_B!M54/Inv_SY_B!$DA54-1,"")</f>
        <v>-6.2226253606084692E-3</v>
      </c>
      <c r="N54" s="169">
        <f>IFERROR(Inv_SY_B!N54/Inv_SY_B!$DA54-1,"")</f>
        <v>-1.8314768922991886E-2</v>
      </c>
      <c r="O54" s="169">
        <f>IFERROR(Inv_SY_B!O54/Inv_SY_B!$DA54-1,"")</f>
        <v>-1.554553041503226E-2</v>
      </c>
      <c r="P54" s="169">
        <f>IFERROR(Inv_SY_B!P54/Inv_SY_B!$DA54-1,"")</f>
        <v>-1.4543890954706318E-2</v>
      </c>
      <c r="Q54" s="169">
        <f>IFERROR(Inv_SY_B!Q54/Inv_SY_B!$DA54-1,"")</f>
        <v>-2.0213034022673271E-2</v>
      </c>
      <c r="R54" s="169">
        <f>IFERROR(Inv_SY_B!R54/Inv_SY_B!$DA54-1,"")</f>
        <v>-1.8625629830771873E-2</v>
      </c>
      <c r="S54" s="169">
        <f>IFERROR(Inv_SY_B!S54/Inv_SY_B!$DA54-1,"")</f>
        <v>-1.679318658491169E-2</v>
      </c>
      <c r="T54" s="169">
        <f>IFERROR(Inv_SY_B!T54/Inv_SY_B!$DA54-1,"")</f>
        <v>-1.4429621925364344E-2</v>
      </c>
      <c r="U54" s="169">
        <f>IFERROR(Inv_SY_B!U54/Inv_SY_B!$DA54-1,"")</f>
        <v>0.10372999579659936</v>
      </c>
      <c r="V54" s="169">
        <f>IFERROR(Inv_SY_B!V54/Inv_SY_B!$DA54-1,"")</f>
        <v>0.11817864999462335</v>
      </c>
      <c r="W54" s="169">
        <f>IFERROR(Inv_SY_B!W54/Inv_SY_B!$DA54-1,"")</f>
        <v>0.16286358280556934</v>
      </c>
      <c r="X54" s="169">
        <f>IFERROR(Inv_SY_B!X54/Inv_SY_B!$DA54-1,"")</f>
        <v>-1.7548330311551674E-2</v>
      </c>
      <c r="Y54" s="169">
        <f>IFERROR(Inv_SY_B!Y54/Inv_SY_B!$DA54-1,"")</f>
        <v>8.5038259937864069E-3</v>
      </c>
      <c r="Z54" s="169">
        <f>IFERROR(Inv_SY_B!Z54/Inv_SY_B!$DA54-1,"")</f>
        <v>1.4272370534281764E-2</v>
      </c>
      <c r="AA54" s="169">
        <f>IFERROR(Inv_SY_B!AA54/Inv_SY_B!$DA54-1,"")</f>
        <v>-1.0313588875299207E-2</v>
      </c>
      <c r="AB54" s="169">
        <f>IFERROR(Inv_SY_B!AB54/Inv_SY_B!$DA54-1,"")</f>
        <v>6.4760940083199436E-3</v>
      </c>
      <c r="AC54" s="169">
        <f>IFERROR(Inv_SY_B!AC54/Inv_SY_B!$DA54-1,"")</f>
        <v>1.6107249671614587E-2</v>
      </c>
      <c r="AD54" s="169">
        <f>IFERROR(Inv_SY_B!AD54/Inv_SY_B!$DA54-1,"")</f>
        <v>-4.5610783307058922E-2</v>
      </c>
      <c r="AE54" s="169">
        <f>IFERROR(Inv_SY_B!AE54/Inv_SY_B!$DA54-1,"")</f>
        <v>-5.4785479602420528E-3</v>
      </c>
      <c r="AF54" s="169">
        <f>IFERROR(Inv_SY_B!AF54/Inv_SY_B!$DA54-1,"")</f>
        <v>1.9433914230427618E-2</v>
      </c>
      <c r="AG54" s="169">
        <f>IFERROR(Inv_SY_B!AG54/Inv_SY_B!$DA54-1,"")</f>
        <v>2.0165570872514804E-2</v>
      </c>
      <c r="AH54" s="169">
        <f>IFERROR(Inv_SY_B!AH54/Inv_SY_B!$DA54-1,"")</f>
        <v>-3.9188506767322662E-2</v>
      </c>
      <c r="AI54" s="169">
        <f>IFERROR(Inv_SY_B!AI54/Inv_SY_B!$DC54-1,"")</f>
        <v>4.6152252001671723E-2</v>
      </c>
      <c r="AJ54" s="169">
        <f>IFERROR(Inv_SY_B!AJ54/Inv_SY_B!$DC54-1,"")</f>
        <v>6.32295445472002E-2</v>
      </c>
      <c r="AK54" s="169">
        <f>IFERROR(Inv_SY_B!AK54/Inv_SY_B!$DC54-1,"")</f>
        <v>3.8619016064762812E-2</v>
      </c>
      <c r="AL54" s="169">
        <f>IFERROR(Inv_SY_B!AL54/Inv_SY_B!$DC54-1,"")</f>
        <v>3.5860248390228389E-2</v>
      </c>
      <c r="AM54" s="169">
        <f>IFERROR(Inv_SY_B!AM54/Inv_SY_B!$DC54-1,"")</f>
        <v>5.4645353044126654E-2</v>
      </c>
      <c r="AN54" s="169">
        <f>IFERROR(Inv_SY_B!AN54/Inv_SY_B!$DC54-1,"")</f>
        <v>5.4632069018619722E-2</v>
      </c>
      <c r="AO54" s="169">
        <f>IFERROR(Inv_SY_B!AO54/Inv_SY_B!$DC54-1,"")</f>
        <v>6.2070840663645432E-2</v>
      </c>
      <c r="AP54" s="169">
        <f>IFERROR(Inv_SY_B!AP54/Inv_SY_B!$DC54-1,"")</f>
        <v>5.158471356733596E-2</v>
      </c>
      <c r="AQ54" s="169">
        <f>IFERROR(Inv_SY_B!AQ54/Inv_SY_B!$DC54-1,"")</f>
        <v>1.7012490196332664E-2</v>
      </c>
      <c r="AR54" s="169">
        <f>IFERROR(Inv_SY_B!AR54/Inv_SY_B!$DC54-1,"")</f>
        <v>-4.2235455823874335E-2</v>
      </c>
      <c r="AS54" s="169">
        <f>IFERROR(Inv_SY_B!AS54/Inv_SY_B!$DC54-1,"")</f>
        <v>-5.4160033344503922E-2</v>
      </c>
      <c r="AT54" s="169">
        <f>IFERROR(Inv_SY_B!AT54/Inv_SY_B!$DC54-1,"")</f>
        <v>3.7220962467230834E-2</v>
      </c>
      <c r="AU54" s="169">
        <f>IFERROR(Inv_SY_B!AU54/Inv_SY_B!$DC54-1,"")</f>
        <v>-6.242899944269853E-4</v>
      </c>
      <c r="AV54" s="169">
        <f>IFERROR(Inv_SY_B!AV54/Inv_SY_B!$DC54-1,"")</f>
        <v>-3.1417207374361267E-3</v>
      </c>
      <c r="AW54" s="169">
        <f>IFERROR(Inv_SY_B!AW54/Inv_SY_B!$DC54-1,"")</f>
        <v>-3.8295715145703069E-2</v>
      </c>
      <c r="AX54" s="169">
        <f>IFERROR(Inv_SY_B!AX54/Inv_SY_B!$DC54-1,"")</f>
        <v>-2.498072245962446E-2</v>
      </c>
      <c r="AY54" s="169">
        <f>IFERROR(Inv_SY_B!AY54/Inv_SY_B!$DC54-1,"")</f>
        <v>1.2196300647993041E-3</v>
      </c>
      <c r="AZ54" s="169">
        <f>IFERROR(Inv_SY_B!AZ54/Inv_SY_B!$DC54-1,"")</f>
        <v>-3.9005330946503713E-2</v>
      </c>
      <c r="BA54" s="169">
        <f>IFERROR(Inv_SY_B!BA54/Inv_SY_B!$DC54-1,"")</f>
        <v>-2.1314074291516438E-2</v>
      </c>
      <c r="BB54" s="169">
        <f>IFERROR(Inv_SY_B!BB54/Inv_SY_B!$DC54-1,"")</f>
        <v>3.3970046996463665E-2</v>
      </c>
      <c r="BC54" s="169">
        <f>IFERROR(Inv_SY_B!BC54/Inv_SY_B!$DC54-1,"")</f>
        <v>1.9983944372464979E-2</v>
      </c>
      <c r="BD54" s="169">
        <f>IFERROR(Inv_SY_B!BD54/Inv_SY_B!$DC54-1,"")</f>
        <v>3.0622892034432247E-2</v>
      </c>
      <c r="BE54" s="169">
        <f>IFERROR(Inv_SY_B!BE54/Inv_SY_B!$DC54-1,"")</f>
        <v>2.9475371914778226E-2</v>
      </c>
      <c r="BF54" s="169">
        <f>IFERROR(Inv_SY_B!BF54/Inv_SY_B!$DC54-1,"")</f>
        <v>3.5394902366693071E-2</v>
      </c>
      <c r="BG54" s="169">
        <f>IFERROR(Inv_SY_B!BG54/Inv_SY_B!$DC54-1,"")</f>
        <v>-5.3541621620567525E-3</v>
      </c>
      <c r="BH54" s="169">
        <f>IFERROR(Inv_SY_B!BH54/Inv_SY_B!$DC54-1,"")</f>
        <v>3.3612501084088864E-2</v>
      </c>
      <c r="BI54" s="169">
        <f>IFERROR(Inv_SY_B!BI54/Inv_SY_B!$DC54-1,"")</f>
        <v>6.0051903786588756E-3</v>
      </c>
      <c r="BJ54" s="169">
        <f>IFERROR(Inv_SY_B!BJ54/Inv_SY_B!$DC54-1,"")</f>
        <v>3.3532608505153716E-2</v>
      </c>
      <c r="BK54" s="169">
        <f>IFERROR(Inv_SY_B!BK54/Inv_SY_B!$DC54-1,"")</f>
        <v>4.0326505851409067E-3</v>
      </c>
      <c r="BL54" s="169">
        <f>IFERROR(Inv_SY_B!BL54/Inv_SY_B!$DC54-1,"")</f>
        <v>3.044301370320035E-2</v>
      </c>
      <c r="BM54" s="169">
        <f>IFERROR(Inv_SY_B!BM54/Inv_SY_B!$DC54-1,"")</f>
        <v>2.689376527357723E-2</v>
      </c>
      <c r="BN54" s="169">
        <f>IFERROR(Inv_SY_B!BN54/Inv_SY_B!$DC54-1,"")</f>
        <v>-3.6344491314222016E-2</v>
      </c>
      <c r="BO54" s="169">
        <f>IFERROR(Inv_SY_B!BO54/Inv_SY_B!$DC54-1,"")</f>
        <v>-5.9259033699594621E-3</v>
      </c>
      <c r="BP54" s="169">
        <f>IFERROR(Inv_SY_B!BP54/Inv_SY_B!$DC54-1,"")</f>
        <v>-4.8743526869277187E-2</v>
      </c>
      <c r="BQ54" s="169">
        <f>IFERROR(Inv_SY_B!BQ54/Inv_SY_B!$DC54-1,"")</f>
        <v>6.5542207231692684E-2</v>
      </c>
      <c r="BR54" s="169">
        <f>IFERROR(Inv_SY_B!BR54/Inv_SY_B!$DC54-1,"")</f>
        <v>2.1175133621373465E-2</v>
      </c>
      <c r="BS54" s="169">
        <f>IFERROR(Inv_SY_B!BS54/Inv_SY_B!$DC54-1,"")</f>
        <v>1.9529337226428911E-2</v>
      </c>
      <c r="BT54" s="169">
        <f>IFERROR(Inv_SY_B!BT54/Inv_SY_B!$DC54-1,"")</f>
        <v>5.1166577326818397E-2</v>
      </c>
      <c r="BU54" s="169">
        <f>IFERROR(Inv_SY_B!BU54/Inv_SY_B!$DC54-1,"")</f>
        <v>5.3463571905717266E-2</v>
      </c>
      <c r="BV54" s="169">
        <f>IFERROR(Inv_SY_B!BV54/Inv_SY_B!$DC54-1,"")</f>
        <v>3.4361183764761938E-2</v>
      </c>
      <c r="BW54" s="169">
        <f>IFERROR(Inv_SY_B!BW54/Inv_SY_B!$DC54-1,"")</f>
        <v>7.0205510334317545E-2</v>
      </c>
      <c r="BX54" s="169">
        <f>IFERROR(Inv_SY_B!BX54/Inv_SY_B!$DC54-1,"")</f>
        <v>6.4573991828826838E-2</v>
      </c>
      <c r="BY54" s="169">
        <f>IFERROR(Inv_SY_B!BY54/Inv_SY_B!$DC54-1,"")</f>
        <v>3.7294709526999092E-2</v>
      </c>
      <c r="BZ54" s="169">
        <f>IFERROR(Inv_SY_B!BZ54/Inv_SY_B!$DC54-1,"")</f>
        <v>1.9385860695849022E-2</v>
      </c>
      <c r="CA54" s="169">
        <f>IFERROR(Inv_SY_B!CA54/Inv_SY_B!$DC54-1,"")</f>
        <v>-2.0256345311921553E-2</v>
      </c>
      <c r="CB54" s="169">
        <f>IFERROR(Inv_SY_B!CB54/Inv_SY_B!$DC54-1,"")</f>
        <v>-1</v>
      </c>
      <c r="CC54" s="169">
        <f>IFERROR(Inv_SY_B!CC54/Inv_SY_B!$DC54-1,"")</f>
        <v>-3.9798914369470695E-2</v>
      </c>
      <c r="CD54" s="169">
        <f>IFERROR(Inv_SY_B!CD54/Inv_SY_B!$DC54-1,"")</f>
        <v>-5.2798962427224039E-2</v>
      </c>
      <c r="CE54" s="169">
        <f>IFERROR(Inv_SY_B!CE54/Inv_SY_B!$DC54-1,"")</f>
        <v>-0.11597462497422339</v>
      </c>
      <c r="CF54" s="169">
        <f>IFERROR(Inv_SY_B!CF54/Inv_SY_B!$DC54-1,"")</f>
        <v>-0.17906057073597104</v>
      </c>
      <c r="CG54" s="169">
        <f>IFERROR(Inv_SY_B!CG54/Inv_SY_B!$DC54-1,"")</f>
        <v>-5.3336501921838808E-2</v>
      </c>
      <c r="CH54" s="169">
        <f>IFERROR(Inv_SY_B!CH54/Inv_SY_B!$DC54-1,"")</f>
        <v>-0.40156074450365442</v>
      </c>
      <c r="CI54" s="169">
        <f>IFERROR(Inv_SY_B!CI54/Inv_SY_B!$DC54-1,"")</f>
        <v>-1</v>
      </c>
      <c r="CJ54" s="169">
        <f>IFERROR(Inv_SY_B!CJ54/Inv_SY_B!$DC54-1,"")</f>
        <v>-1</v>
      </c>
      <c r="CK54" s="169">
        <f>IFERROR(Inv_SY_B!CK54/Inv_SY_B!$DC54-1,"")</f>
        <v>-1</v>
      </c>
      <c r="CL54" s="169">
        <f>IFERROR(Inv_SY_B!CL54/Inv_SY_B!$DC54-1,"")</f>
        <v>-1</v>
      </c>
      <c r="CM54" s="169">
        <f>IFERROR(Inv_SY_B!CM54/Inv_SY_B!$DB54-1,"")</f>
        <v>-1</v>
      </c>
      <c r="CN54" s="169">
        <f>IFERROR(Inv_SY_B!CN54/Inv_SY_B!$DB54-1,"")</f>
        <v>-1</v>
      </c>
      <c r="CO54" s="169">
        <f>IFERROR(Inv_SY_B!CO54/Inv_SY_B!$DB54-1,"")</f>
        <v>-1</v>
      </c>
      <c r="CP54" s="169">
        <f>IFERROR(Inv_SY_B!CP54/Inv_SY_B!$DB54-1,"")</f>
        <v>-1</v>
      </c>
      <c r="CQ54" s="169">
        <f>IFERROR(Inv_SY_B!CQ54/Inv_SY_B!$DB54-1,"")</f>
        <v>-1</v>
      </c>
      <c r="CR54" s="169">
        <f>IFERROR(Inv_SY_B!CR54/Inv_SY_B!$DB54-1,"")</f>
        <v>-1</v>
      </c>
      <c r="CS54" s="169">
        <f>IFERROR(Inv_SY_B!CS54/Inv_SY_B!$DB54-1,"")</f>
        <v>-1</v>
      </c>
      <c r="CT54" s="169">
        <f>IFERROR(Inv_SY_B!CT54/Inv_SY_B!$DB54-1,"")</f>
        <v>-1</v>
      </c>
      <c r="CU54" s="169">
        <f>IFERROR(Inv_SY_B!CU54/Inv_SY_B!$DB54-1,"")</f>
        <v>0.3571084557574562</v>
      </c>
      <c r="CV54" s="169">
        <f>IFERROR(Inv_SY_B!CV54/Inv_SY_B!$DB54-1,"")</f>
        <v>0.10407127726546017</v>
      </c>
      <c r="CW54" s="169">
        <f>IFERROR(Inv_SY_B!CW54/Inv_SY_B!$DB54-1,"")</f>
        <v>-1</v>
      </c>
      <c r="CX54" s="169">
        <f>IFERROR(Inv_SY_B!CX54/Inv_SY_B!$DB54-1,"")</f>
        <v>-0.25505204315454089</v>
      </c>
      <c r="CY54" s="169">
        <f>IFERROR(Inv_SY_B!CY54/Inv_SY_B!$DB54-1,"")</f>
        <v>-0.20612768986837537</v>
      </c>
      <c r="CZ54" s="169">
        <f>IFERROR(Inv_SY_B!CZ54/Inv_SY_B!$DB54-1,"")</f>
        <v>-1</v>
      </c>
    </row>
    <row r="55" spans="2:104">
      <c r="B55" s="164">
        <f t="shared" si="1"/>
        <v>45747</v>
      </c>
      <c r="C55" s="169">
        <f>IFERROR(Inv_SY_B!C55/Inv_SY_B!$DA55-1,"")</f>
        <v>5.4591375387793573E-3</v>
      </c>
      <c r="D55" s="169">
        <f>IFERROR(Inv_SY_B!D55/Inv_SY_B!$DA55-1,"")</f>
        <v>2.7400815695959313E-3</v>
      </c>
      <c r="E55" s="169">
        <f>IFERROR(Inv_SY_B!E55/Inv_SY_B!$DA55-1,"")</f>
        <v>-2.6184371788423699E-2</v>
      </c>
      <c r="F55" s="169">
        <f>IFERROR(Inv_SY_B!F55/Inv_SY_B!$DA55-1,"")</f>
        <v>-4.836148290705955E-2</v>
      </c>
      <c r="G55" s="169">
        <f>IFERROR(Inv_SY_B!G55/Inv_SY_B!$DA55-1,"")</f>
        <v>-2.7645710307911631E-2</v>
      </c>
      <c r="H55" s="169">
        <f>IFERROR(Inv_SY_B!H55/Inv_SY_B!$DA55-1,"")</f>
        <v>-2.0515415969628248E-2</v>
      </c>
      <c r="I55" s="169">
        <f>IFERROR(Inv_SY_B!I55/Inv_SY_B!$DA55-1,"")</f>
        <v>-7.0533508221205521E-3</v>
      </c>
      <c r="J55" s="169">
        <f>IFERROR(Inv_SY_B!J55/Inv_SY_B!$DA55-1,"")</f>
        <v>-4.5943761248254056E-2</v>
      </c>
      <c r="K55" s="169">
        <f>IFERROR(Inv_SY_B!K55/Inv_SY_B!$DA55-1,"")</f>
        <v>-2.9887333880504907E-2</v>
      </c>
      <c r="L55" s="169">
        <f>IFERROR(Inv_SY_B!L55/Inv_SY_B!$DA55-1,"")</f>
        <v>-2.2662171254272723E-2</v>
      </c>
      <c r="M55" s="169">
        <f>IFERROR(Inv_SY_B!M55/Inv_SY_B!$DA55-1,"")</f>
        <v>-7.1681035640958068E-3</v>
      </c>
      <c r="N55" s="169">
        <f>IFERROR(Inv_SY_B!N55/Inv_SY_B!$DA55-1,"")</f>
        <v>-1.6635951688392492E-2</v>
      </c>
      <c r="O55" s="169">
        <f>IFERROR(Inv_SY_B!O55/Inv_SY_B!$DA55-1,"")</f>
        <v>-1.7710873809103522E-2</v>
      </c>
      <c r="P55" s="169">
        <f>IFERROR(Inv_SY_B!P55/Inv_SY_B!$DA55-1,"")</f>
        <v>-1.7090180483698925E-2</v>
      </c>
      <c r="Q55" s="169">
        <f>IFERROR(Inv_SY_B!Q55/Inv_SY_B!$DA55-1,"")</f>
        <v>-2.478454098601135E-2</v>
      </c>
      <c r="R55" s="169">
        <f>IFERROR(Inv_SY_B!R55/Inv_SY_B!$DA55-1,"")</f>
        <v>-2.2995154822682884E-2</v>
      </c>
      <c r="S55" s="169">
        <f>IFERROR(Inv_SY_B!S55/Inv_SY_B!$DA55-1,"")</f>
        <v>-1.9171519126307213E-2</v>
      </c>
      <c r="T55" s="169">
        <f>IFERROR(Inv_SY_B!T55/Inv_SY_B!$DA55-1,"")</f>
        <v>-1.3458539929489199E-2</v>
      </c>
      <c r="U55" s="169">
        <f>IFERROR(Inv_SY_B!U55/Inv_SY_B!$DA55-1,"")</f>
        <v>0.10763003510029168</v>
      </c>
      <c r="V55" s="169">
        <f>IFERROR(Inv_SY_B!V55/Inv_SY_B!$DA55-1,"")</f>
        <v>0.12176911921052613</v>
      </c>
      <c r="W55" s="169">
        <f>IFERROR(Inv_SY_B!W55/Inv_SY_B!$DA55-1,"")</f>
        <v>0.16746577054318035</v>
      </c>
      <c r="X55" s="169">
        <f>IFERROR(Inv_SY_B!X55/Inv_SY_B!$DA55-1,"")</f>
        <v>-1.3915177259528511E-2</v>
      </c>
      <c r="Y55" s="169">
        <f>IFERROR(Inv_SY_B!Y55/Inv_SY_B!$DA55-1,"")</f>
        <v>9.2136728812670654E-3</v>
      </c>
      <c r="Z55" s="169">
        <f>IFERROR(Inv_SY_B!Z55/Inv_SY_B!$DA55-1,"")</f>
        <v>1.4065290596961155E-2</v>
      </c>
      <c r="AA55" s="169">
        <f>IFERROR(Inv_SY_B!AA55/Inv_SY_B!$DA55-1,"")</f>
        <v>-1.8019970491978787E-2</v>
      </c>
      <c r="AB55" s="169">
        <f>IFERROR(Inv_SY_B!AB55/Inv_SY_B!$DA55-1,"")</f>
        <v>-5.4783829302407216E-4</v>
      </c>
      <c r="AC55" s="169">
        <f>IFERROR(Inv_SY_B!AC55/Inv_SY_B!$DA55-1,"")</f>
        <v>8.7693677287099536E-3</v>
      </c>
      <c r="AD55" s="169">
        <f>IFERROR(Inv_SY_B!AD55/Inv_SY_B!$DA55-1,"")</f>
        <v>-5.1356699578841813E-2</v>
      </c>
      <c r="AE55" s="169">
        <f>IFERROR(Inv_SY_B!AE55/Inv_SY_B!$DA55-1,"")</f>
        <v>-1.1133693512740739E-2</v>
      </c>
      <c r="AF55" s="169">
        <f>IFERROR(Inv_SY_B!AF55/Inv_SY_B!$DA55-1,"")</f>
        <v>1.3786671867956679E-2</v>
      </c>
      <c r="AG55" s="169">
        <f>IFERROR(Inv_SY_B!AG55/Inv_SY_B!$DA55-1,"")</f>
        <v>3.6335023057553872E-2</v>
      </c>
      <c r="AH55" s="169">
        <f>IFERROR(Inv_SY_B!AH55/Inv_SY_B!$DA55-1,"")</f>
        <v>-2.4992328370744388E-2</v>
      </c>
      <c r="AI55" s="169">
        <f>IFERROR(Inv_SY_B!AI55/Inv_SY_B!$DC55-1,"")</f>
        <v>5.171057880928176E-2</v>
      </c>
      <c r="AJ55" s="169">
        <f>IFERROR(Inv_SY_B!AJ55/Inv_SY_B!$DC55-1,"")</f>
        <v>6.8588717511446351E-2</v>
      </c>
      <c r="AK55" s="169">
        <f>IFERROR(Inv_SY_B!AK55/Inv_SY_B!$DC55-1,"")</f>
        <v>4.4908106907526557E-2</v>
      </c>
      <c r="AL55" s="169">
        <f>IFERROR(Inv_SY_B!AL55/Inv_SY_B!$DC55-1,"")</f>
        <v>4.2688170641931089E-2</v>
      </c>
      <c r="AM55" s="169">
        <f>IFERROR(Inv_SY_B!AM55/Inv_SY_B!$DC55-1,"")</f>
        <v>6.016198916500648E-2</v>
      </c>
      <c r="AN55" s="169">
        <f>IFERROR(Inv_SY_B!AN55/Inv_SY_B!$DC55-1,"")</f>
        <v>5.9148211930702077E-2</v>
      </c>
      <c r="AO55" s="169">
        <f>IFERROR(Inv_SY_B!AO55/Inv_SY_B!$DC55-1,"")</f>
        <v>6.4790777194125182E-2</v>
      </c>
      <c r="AP55" s="169">
        <f>IFERROR(Inv_SY_B!AP55/Inv_SY_B!$DC55-1,"")</f>
        <v>5.358245322366062E-2</v>
      </c>
      <c r="AQ55" s="169">
        <f>IFERROR(Inv_SY_B!AQ55/Inv_SY_B!$DC55-1,"")</f>
        <v>1.8769747164994133E-2</v>
      </c>
      <c r="AR55" s="169">
        <f>IFERROR(Inv_SY_B!AR55/Inv_SY_B!$DC55-1,"")</f>
        <v>-4.0987638971604956E-2</v>
      </c>
      <c r="AS55" s="169">
        <f>IFERROR(Inv_SY_B!AS55/Inv_SY_B!$DC55-1,"")</f>
        <v>-5.374403180184284E-2</v>
      </c>
      <c r="AT55" s="169">
        <f>IFERROR(Inv_SY_B!AT55/Inv_SY_B!$DC55-1,"")</f>
        <v>3.940979132314415E-2</v>
      </c>
      <c r="AU55" s="169">
        <f>IFERROR(Inv_SY_B!AU55/Inv_SY_B!$DC55-1,"")</f>
        <v>1.5082430535631186E-3</v>
      </c>
      <c r="AV55" s="169">
        <f>IFERROR(Inv_SY_B!AV55/Inv_SY_B!$DC55-1,"")</f>
        <v>8.0021565608054956E-3</v>
      </c>
      <c r="AW55" s="169">
        <f>IFERROR(Inv_SY_B!AW55/Inv_SY_B!$DC55-1,"")</f>
        <v>-3.9623467761037978E-2</v>
      </c>
      <c r="AX55" s="169">
        <f>IFERROR(Inv_SY_B!AX55/Inv_SY_B!$DC55-1,"")</f>
        <v>-2.457860812450241E-2</v>
      </c>
      <c r="AY55" s="169">
        <f>IFERROR(Inv_SY_B!AY55/Inv_SY_B!$DC55-1,"")</f>
        <v>1.3046667344478458E-3</v>
      </c>
      <c r="AZ55" s="169">
        <f>IFERROR(Inv_SY_B!AZ55/Inv_SY_B!$DC55-1,"")</f>
        <v>-4.0646596168963267E-2</v>
      </c>
      <c r="BA55" s="169">
        <f>IFERROR(Inv_SY_B!BA55/Inv_SY_B!$DC55-1,"")</f>
        <v>-2.2162076265784258E-2</v>
      </c>
      <c r="BB55" s="169">
        <f>IFERROR(Inv_SY_B!BB55/Inv_SY_B!$DC55-1,"")</f>
        <v>3.3533081502565842E-2</v>
      </c>
      <c r="BC55" s="169">
        <f>IFERROR(Inv_SY_B!BC55/Inv_SY_B!$DC55-1,"")</f>
        <v>1.8121097128597219E-2</v>
      </c>
      <c r="BD55" s="169">
        <f>IFERROR(Inv_SY_B!BD55/Inv_SY_B!$DC55-1,"")</f>
        <v>2.8439158172678614E-2</v>
      </c>
      <c r="BE55" s="169">
        <f>IFERROR(Inv_SY_B!BE55/Inv_SY_B!$DC55-1,"")</f>
        <v>2.4633543494022136E-2</v>
      </c>
      <c r="BF55" s="169">
        <f>IFERROR(Inv_SY_B!BF55/Inv_SY_B!$DC55-1,"")</f>
        <v>3.2713584540814411E-2</v>
      </c>
      <c r="BG55" s="169">
        <f>IFERROR(Inv_SY_B!BG55/Inv_SY_B!$DC55-1,"")</f>
        <v>-5.9113867199084291E-3</v>
      </c>
      <c r="BH55" s="169">
        <f>IFERROR(Inv_SY_B!BH55/Inv_SY_B!$DC55-1,"")</f>
        <v>2.7908812145888584E-2</v>
      </c>
      <c r="BI55" s="169">
        <f>IFERROR(Inv_SY_B!BI55/Inv_SY_B!$DC55-1,"")</f>
        <v>2.2421442376008294E-3</v>
      </c>
      <c r="BJ55" s="169">
        <f>IFERROR(Inv_SY_B!BJ55/Inv_SY_B!$DC55-1,"")</f>
        <v>3.085137719775477E-2</v>
      </c>
      <c r="BK55" s="169">
        <f>IFERROR(Inv_SY_B!BK55/Inv_SY_B!$DC55-1,"")</f>
        <v>1.1720163365174008E-2</v>
      </c>
      <c r="BL55" s="169">
        <f>IFERROR(Inv_SY_B!BL55/Inv_SY_B!$DC55-1,"")</f>
        <v>2.5515707543522392E-2</v>
      </c>
      <c r="BM55" s="169">
        <f>IFERROR(Inv_SY_B!BM55/Inv_SY_B!$DC55-1,"")</f>
        <v>2.4192461469272564E-2</v>
      </c>
      <c r="BN55" s="169">
        <f>IFERROR(Inv_SY_B!BN55/Inv_SY_B!$DC55-1,"")</f>
        <v>-2.313304518624637E-2</v>
      </c>
      <c r="BO55" s="169">
        <f>IFERROR(Inv_SY_B!BO55/Inv_SY_B!$DC55-1,"")</f>
        <v>-8.6667041517096699E-3</v>
      </c>
      <c r="BP55" s="169">
        <f>IFERROR(Inv_SY_B!BP55/Inv_SY_B!$DC55-1,"")</f>
        <v>-4.8739844329511839E-2</v>
      </c>
      <c r="BQ55" s="169">
        <f>IFERROR(Inv_SY_B!BQ55/Inv_SY_B!$DC55-1,"")</f>
        <v>6.3630032708368756E-2</v>
      </c>
      <c r="BR55" s="169">
        <f>IFERROR(Inv_SY_B!BR55/Inv_SY_B!$DC55-1,"")</f>
        <v>1.873761220906256E-2</v>
      </c>
      <c r="BS55" s="169">
        <f>IFERROR(Inv_SY_B!BS55/Inv_SY_B!$DC55-1,"")</f>
        <v>1.2446810728544477E-2</v>
      </c>
      <c r="BT55" s="169">
        <f>IFERROR(Inv_SY_B!BT55/Inv_SY_B!$DC55-1,"")</f>
        <v>4.7241892691753495E-2</v>
      </c>
      <c r="BU55" s="169">
        <f>IFERROR(Inv_SY_B!BU55/Inv_SY_B!$DC55-1,"")</f>
        <v>4.8902429049179519E-2</v>
      </c>
      <c r="BV55" s="169">
        <f>IFERROR(Inv_SY_B!BV55/Inv_SY_B!$DC55-1,"")</f>
        <v>2.8738129513328881E-2</v>
      </c>
      <c r="BW55" s="169">
        <f>IFERROR(Inv_SY_B!BW55/Inv_SY_B!$DC55-1,"")</f>
        <v>5.9810846623846947E-2</v>
      </c>
      <c r="BX55" s="169">
        <f>IFERROR(Inv_SY_B!BX55/Inv_SY_B!$DC55-1,"")</f>
        <v>5.4098881095152151E-2</v>
      </c>
      <c r="BY55" s="169">
        <f>IFERROR(Inv_SY_B!BY55/Inv_SY_B!$DC55-1,"")</f>
        <v>3.2649550049874021E-2</v>
      </c>
      <c r="BZ55" s="169">
        <f>IFERROR(Inv_SY_B!BZ55/Inv_SY_B!$DC55-1,"")</f>
        <v>2.2015377714085016E-2</v>
      </c>
      <c r="CA55" s="169">
        <f>IFERROR(Inv_SY_B!CA55/Inv_SY_B!$DC55-1,"")</f>
        <v>-1.9412285154627007E-2</v>
      </c>
      <c r="CB55" s="169">
        <f>IFERROR(Inv_SY_B!CB55/Inv_SY_B!$DC55-1,"")</f>
        <v>-1</v>
      </c>
      <c r="CC55" s="169">
        <f>IFERROR(Inv_SY_B!CC55/Inv_SY_B!$DC55-1,"")</f>
        <v>-3.4651434623948041E-2</v>
      </c>
      <c r="CD55" s="169">
        <f>IFERROR(Inv_SY_B!CD55/Inv_SY_B!$DC55-1,"")</f>
        <v>-4.9524946395790304E-2</v>
      </c>
      <c r="CE55" s="169">
        <f>IFERROR(Inv_SY_B!CE55/Inv_SY_B!$DC55-1,"")</f>
        <v>-0.11480243806016299</v>
      </c>
      <c r="CF55" s="169">
        <f>IFERROR(Inv_SY_B!CF55/Inv_SY_B!$DC55-1,"")</f>
        <v>-0.17979674210726537</v>
      </c>
      <c r="CG55" s="169">
        <f>IFERROR(Inv_SY_B!CG55/Inv_SY_B!$DC55-1,"")</f>
        <v>-5.4802851299100896E-2</v>
      </c>
      <c r="CH55" s="169">
        <f>IFERROR(Inv_SY_B!CH55/Inv_SY_B!$DC55-1,"")</f>
        <v>-0.40153220627970432</v>
      </c>
      <c r="CI55" s="169">
        <f>IFERROR(Inv_SY_B!CI55/Inv_SY_B!$DC55-1,"")</f>
        <v>-1</v>
      </c>
      <c r="CJ55" s="169">
        <f>IFERROR(Inv_SY_B!CJ55/Inv_SY_B!$DC55-1,"")</f>
        <v>-1</v>
      </c>
      <c r="CK55" s="169">
        <f>IFERROR(Inv_SY_B!CK55/Inv_SY_B!$DC55-1,"")</f>
        <v>-1</v>
      </c>
      <c r="CL55" s="169">
        <f>IFERROR(Inv_SY_B!CL55/Inv_SY_B!$DC55-1,"")</f>
        <v>-1</v>
      </c>
      <c r="CM55" s="169">
        <f>IFERROR(Inv_SY_B!CM55/Inv_SY_B!$DB55-1,"")</f>
        <v>-1</v>
      </c>
      <c r="CN55" s="169">
        <f>IFERROR(Inv_SY_B!CN55/Inv_SY_B!$DB55-1,"")</f>
        <v>-1</v>
      </c>
      <c r="CO55" s="169">
        <f>IFERROR(Inv_SY_B!CO55/Inv_SY_B!$DB55-1,"")</f>
        <v>-1</v>
      </c>
      <c r="CP55" s="169">
        <f>IFERROR(Inv_SY_B!CP55/Inv_SY_B!$DB55-1,"")</f>
        <v>-1</v>
      </c>
      <c r="CQ55" s="169">
        <f>IFERROR(Inv_SY_B!CQ55/Inv_SY_B!$DB55-1,"")</f>
        <v>-1</v>
      </c>
      <c r="CR55" s="169">
        <f>IFERROR(Inv_SY_B!CR55/Inv_SY_B!$DB55-1,"")</f>
        <v>-1</v>
      </c>
      <c r="CS55" s="169">
        <f>IFERROR(Inv_SY_B!CS55/Inv_SY_B!$DB55-1,"")</f>
        <v>-1</v>
      </c>
      <c r="CT55" s="169">
        <f>IFERROR(Inv_SY_B!CT55/Inv_SY_B!$DB55-1,"")</f>
        <v>-1</v>
      </c>
      <c r="CU55" s="169">
        <f>IFERROR(Inv_SY_B!CU55/Inv_SY_B!$DB55-1,"")</f>
        <v>0.35186603593113719</v>
      </c>
      <c r="CV55" s="169">
        <f>IFERROR(Inv_SY_B!CV55/Inv_SY_B!$DB55-1,"")</f>
        <v>0.10645827481541326</v>
      </c>
      <c r="CW55" s="169">
        <f>IFERROR(Inv_SY_B!CW55/Inv_SY_B!$DB55-1,"")</f>
        <v>-1</v>
      </c>
      <c r="CX55" s="169">
        <f>IFERROR(Inv_SY_B!CX55/Inv_SY_B!$DB55-1,"")</f>
        <v>-0.25084358608537705</v>
      </c>
      <c r="CY55" s="169">
        <f>IFERROR(Inv_SY_B!CY55/Inv_SY_B!$DB55-1,"")</f>
        <v>-0.2074807246611734</v>
      </c>
      <c r="CZ55" s="169">
        <f>IFERROR(Inv_SY_B!CZ55/Inv_SY_B!$DB55-1,"")</f>
        <v>-1</v>
      </c>
    </row>
    <row r="56" spans="2:104">
      <c r="B56" s="164">
        <f t="shared" si="1"/>
        <v>45748</v>
      </c>
      <c r="C56" s="169">
        <f>IFERROR(Inv_SY_B!C56/Inv_SY_B!$DA56-1,"")</f>
        <v>4.2228776010180269E-3</v>
      </c>
      <c r="D56" s="169">
        <f>IFERROR(Inv_SY_B!D56/Inv_SY_B!$DA56-1,"")</f>
        <v>1.6106197934848687E-3</v>
      </c>
      <c r="E56" s="169">
        <f>IFERROR(Inv_SY_B!E56/Inv_SY_B!$DA56-1,"")</f>
        <v>-2.5228521256104974E-2</v>
      </c>
      <c r="F56" s="169">
        <f>IFERROR(Inv_SY_B!F56/Inv_SY_B!$DA56-1,"")</f>
        <v>-4.7771776569122681E-2</v>
      </c>
      <c r="G56" s="169">
        <f>IFERROR(Inv_SY_B!G56/Inv_SY_B!$DA56-1,"")</f>
        <v>-2.2331834515519677E-2</v>
      </c>
      <c r="H56" s="169">
        <f>IFERROR(Inv_SY_B!H56/Inv_SY_B!$DA56-1,"")</f>
        <v>-1.8459881384888188E-2</v>
      </c>
      <c r="I56" s="169">
        <f>IFERROR(Inv_SY_B!I56/Inv_SY_B!$DA56-1,"")</f>
        <v>-4.9960443624647022E-3</v>
      </c>
      <c r="J56" s="169">
        <f>IFERROR(Inv_SY_B!J56/Inv_SY_B!$DA56-1,"")</f>
        <v>-4.6897226044304685E-2</v>
      </c>
      <c r="K56" s="169">
        <f>IFERROR(Inv_SY_B!K56/Inv_SY_B!$DA56-1,"")</f>
        <v>-2.7548626328927961E-2</v>
      </c>
      <c r="L56" s="169">
        <f>IFERROR(Inv_SY_B!L56/Inv_SY_B!$DA56-1,"")</f>
        <v>-2.1715841972010264E-2</v>
      </c>
      <c r="M56" s="169">
        <f>IFERROR(Inv_SY_B!M56/Inv_SY_B!$DA56-1,"")</f>
        <v>-4.138941872179891E-3</v>
      </c>
      <c r="N56" s="169">
        <f>IFERROR(Inv_SY_B!N56/Inv_SY_B!$DA56-1,"")</f>
        <v>-1.7660625004711994E-2</v>
      </c>
      <c r="O56" s="169">
        <f>IFERROR(Inv_SY_B!O56/Inv_SY_B!$DA56-1,"")</f>
        <v>-1.3026603117148428E-2</v>
      </c>
      <c r="P56" s="169">
        <f>IFERROR(Inv_SY_B!P56/Inv_SY_B!$DA56-1,"")</f>
        <v>-1.3557775586473753E-2</v>
      </c>
      <c r="Q56" s="169">
        <f>IFERROR(Inv_SY_B!Q56/Inv_SY_B!$DA56-1,"")</f>
        <v>-2.4765851110931991E-2</v>
      </c>
      <c r="R56" s="169">
        <f>IFERROR(Inv_SY_B!R56/Inv_SY_B!$DA56-1,"")</f>
        <v>-2.0484091271026461E-2</v>
      </c>
      <c r="S56" s="169">
        <f>IFERROR(Inv_SY_B!S56/Inv_SY_B!$DA56-1,"")</f>
        <v>-1.7907412939643597E-2</v>
      </c>
      <c r="T56" s="169">
        <f>IFERROR(Inv_SY_B!T56/Inv_SY_B!$DA56-1,"")</f>
        <v>-1.3184789275724973E-2</v>
      </c>
      <c r="U56" s="169">
        <f>IFERROR(Inv_SY_B!U56/Inv_SY_B!$DA56-1,"")</f>
        <v>0.10348972675106172</v>
      </c>
      <c r="V56" s="169">
        <f>IFERROR(Inv_SY_B!V56/Inv_SY_B!$DA56-1,"")</f>
        <v>0.1192035134341245</v>
      </c>
      <c r="W56" s="169">
        <f>IFERROR(Inv_SY_B!W56/Inv_SY_B!$DA56-1,"")</f>
        <v>0.16457381350789713</v>
      </c>
      <c r="X56" s="169">
        <f>IFERROR(Inv_SY_B!X56/Inv_SY_B!$DA56-1,"")</f>
        <v>-1.6807218463277152E-2</v>
      </c>
      <c r="Y56" s="169">
        <f>IFERROR(Inv_SY_B!Y56/Inv_SY_B!$DA56-1,"")</f>
        <v>7.85180011644937E-3</v>
      </c>
      <c r="Z56" s="169">
        <f>IFERROR(Inv_SY_B!Z56/Inv_SY_B!$DA56-1,"")</f>
        <v>1.1273251237648552E-2</v>
      </c>
      <c r="AA56" s="169">
        <f>IFERROR(Inv_SY_B!AA56/Inv_SY_B!$DA56-1,"")</f>
        <v>-2.0210216361748912E-2</v>
      </c>
      <c r="AB56" s="169">
        <f>IFERROR(Inv_SY_B!AB56/Inv_SY_B!$DA56-1,"")</f>
        <v>-2.87860792472594E-3</v>
      </c>
      <c r="AC56" s="169">
        <f>IFERROR(Inv_SY_B!AC56/Inv_SY_B!$DA56-1,"")</f>
        <v>9.6043895886590569E-3</v>
      </c>
      <c r="AD56" s="169">
        <f>IFERROR(Inv_SY_B!AD56/Inv_SY_B!$DA56-1,"")</f>
        <v>-5.1855477136585559E-2</v>
      </c>
      <c r="AE56" s="169">
        <f>IFERROR(Inv_SY_B!AE56/Inv_SY_B!$DA56-1,"")</f>
        <v>-1.0698213870732221E-2</v>
      </c>
      <c r="AF56" s="169">
        <f>IFERROR(Inv_SY_B!AF56/Inv_SY_B!$DA56-1,"")</f>
        <v>1.3431716845065056E-2</v>
      </c>
      <c r="AG56" s="169">
        <f>IFERROR(Inv_SY_B!AG56/Inv_SY_B!$DA56-1,"")</f>
        <v>3.4307890126155316E-2</v>
      </c>
      <c r="AH56" s="169">
        <f>IFERROR(Inv_SY_B!AH56/Inv_SY_B!$DA56-1,"")</f>
        <v>-2.7444022633306919E-2</v>
      </c>
      <c r="AI56" s="169">
        <f>IFERROR(Inv_SY_B!AI56/Inv_SY_B!$DC56-1,"")</f>
        <v>4.5026706182076159E-2</v>
      </c>
      <c r="AJ56" s="169">
        <f>IFERROR(Inv_SY_B!AJ56/Inv_SY_B!$DC56-1,"")</f>
        <v>5.9757912636945409E-2</v>
      </c>
      <c r="AK56" s="169">
        <f>IFERROR(Inv_SY_B!AK56/Inv_SY_B!$DC56-1,"")</f>
        <v>4.4978536363109223E-2</v>
      </c>
      <c r="AL56" s="169">
        <f>IFERROR(Inv_SY_B!AL56/Inv_SY_B!$DC56-1,"")</f>
        <v>4.0093949429413689E-2</v>
      </c>
      <c r="AM56" s="169">
        <f>IFERROR(Inv_SY_B!AM56/Inv_SY_B!$DC56-1,"")</f>
        <v>5.7853015250540096E-2</v>
      </c>
      <c r="AN56" s="169">
        <f>IFERROR(Inv_SY_B!AN56/Inv_SY_B!$DC56-1,"")</f>
        <v>5.5000960552560318E-2</v>
      </c>
      <c r="AO56" s="169">
        <f>IFERROR(Inv_SY_B!AO56/Inv_SY_B!$DC56-1,"")</f>
        <v>6.2619311689716239E-2</v>
      </c>
      <c r="AP56" s="169">
        <f>IFERROR(Inv_SY_B!AP56/Inv_SY_B!$DC56-1,"")</f>
        <v>5.2219866067162446E-2</v>
      </c>
      <c r="AQ56" s="169">
        <f>IFERROR(Inv_SY_B!AQ56/Inv_SY_B!$DC56-1,"")</f>
        <v>1.7466700596799445E-2</v>
      </c>
      <c r="AR56" s="169">
        <f>IFERROR(Inv_SY_B!AR56/Inv_SY_B!$DC56-1,"")</f>
        <v>-3.9656783608212121E-2</v>
      </c>
      <c r="AS56" s="169">
        <f>IFERROR(Inv_SY_B!AS56/Inv_SY_B!$DC56-1,"")</f>
        <v>-5.1488094729137623E-2</v>
      </c>
      <c r="AT56" s="169">
        <f>IFERROR(Inv_SY_B!AT56/Inv_SY_B!$DC56-1,"")</f>
        <v>4.9603644880129583E-3</v>
      </c>
      <c r="AU56" s="169">
        <f>IFERROR(Inv_SY_B!AU56/Inv_SY_B!$DC56-1,"")</f>
        <v>-4.0180518599118864E-3</v>
      </c>
      <c r="AV56" s="169">
        <f>IFERROR(Inv_SY_B!AV56/Inv_SY_B!$DC56-1,"")</f>
        <v>3.1498199645682234E-2</v>
      </c>
      <c r="AW56" s="169">
        <f>IFERROR(Inv_SY_B!AW56/Inv_SY_B!$DC56-1,"")</f>
        <v>-2.644163981551273E-2</v>
      </c>
      <c r="AX56" s="169">
        <f>IFERROR(Inv_SY_B!AX56/Inv_SY_B!$DC56-1,"")</f>
        <v>-1.9358825478431263E-2</v>
      </c>
      <c r="AY56" s="169">
        <f>IFERROR(Inv_SY_B!AY56/Inv_SY_B!$DC56-1,"")</f>
        <v>3.8320791129879961E-3</v>
      </c>
      <c r="AZ56" s="169">
        <f>IFERROR(Inv_SY_B!AZ56/Inv_SY_B!$DC56-1,"")</f>
        <v>-3.8532090519471929E-2</v>
      </c>
      <c r="BA56" s="169">
        <f>IFERROR(Inv_SY_B!BA56/Inv_SY_B!$DC56-1,"")</f>
        <v>-2.0668033304139466E-2</v>
      </c>
      <c r="BB56" s="169">
        <f>IFERROR(Inv_SY_B!BB56/Inv_SY_B!$DC56-1,"")</f>
        <v>3.5505180481969045E-2</v>
      </c>
      <c r="BC56" s="169">
        <f>IFERROR(Inv_SY_B!BC56/Inv_SY_B!$DC56-1,"")</f>
        <v>1.2098127047661889E-2</v>
      </c>
      <c r="BD56" s="169">
        <f>IFERROR(Inv_SY_B!BD56/Inv_SY_B!$DC56-1,"")</f>
        <v>2.9344527698644374E-2</v>
      </c>
      <c r="BE56" s="169">
        <f>IFERROR(Inv_SY_B!BE56/Inv_SY_B!$DC56-1,"")</f>
        <v>2.6324846952876513E-2</v>
      </c>
      <c r="BF56" s="169">
        <f>IFERROR(Inv_SY_B!BF56/Inv_SY_B!$DC56-1,"")</f>
        <v>3.5150545886404094E-2</v>
      </c>
      <c r="BG56" s="169">
        <f>IFERROR(Inv_SY_B!BG56/Inv_SY_B!$DC56-1,"")</f>
        <v>-4.2439938554661438E-3</v>
      </c>
      <c r="BH56" s="169">
        <f>IFERROR(Inv_SY_B!BH56/Inv_SY_B!$DC56-1,"")</f>
        <v>3.3094753191484694E-2</v>
      </c>
      <c r="BI56" s="169">
        <f>IFERROR(Inv_SY_B!BI56/Inv_SY_B!$DC56-1,"")</f>
        <v>7.7788656013102475E-3</v>
      </c>
      <c r="BJ56" s="169">
        <f>IFERROR(Inv_SY_B!BJ56/Inv_SY_B!$DC56-1,"")</f>
        <v>3.4434384299389498E-2</v>
      </c>
      <c r="BK56" s="169">
        <f>IFERROR(Inv_SY_B!BK56/Inv_SY_B!$DC56-1,"")</f>
        <v>4.434850867287321E-2</v>
      </c>
      <c r="BL56" s="169">
        <f>IFERROR(Inv_SY_B!BL56/Inv_SY_B!$DC56-1,"")</f>
        <v>3.336818203310421E-2</v>
      </c>
      <c r="BM56" s="169">
        <f>IFERROR(Inv_SY_B!BM56/Inv_SY_B!$DC56-1,"")</f>
        <v>2.5757165252226377E-2</v>
      </c>
      <c r="BN56" s="169">
        <f>IFERROR(Inv_SY_B!BN56/Inv_SY_B!$DC56-1,"")</f>
        <v>-1.9015196930295186E-2</v>
      </c>
      <c r="BO56" s="169">
        <f>IFERROR(Inv_SY_B!BO56/Inv_SY_B!$DC56-1,"")</f>
        <v>-1.0938829508062464E-2</v>
      </c>
      <c r="BP56" s="169">
        <f>IFERROR(Inv_SY_B!BP56/Inv_SY_B!$DC56-1,"")</f>
        <v>-5.0520305883689831E-2</v>
      </c>
      <c r="BQ56" s="169">
        <f>IFERROR(Inv_SY_B!BQ56/Inv_SY_B!$DC56-1,"")</f>
        <v>6.040742060759996E-2</v>
      </c>
      <c r="BR56" s="169">
        <f>IFERROR(Inv_SY_B!BR56/Inv_SY_B!$DC56-1,"")</f>
        <v>1.3894741006453604E-2</v>
      </c>
      <c r="BS56" s="169">
        <f>IFERROR(Inv_SY_B!BS56/Inv_SY_B!$DC56-1,"")</f>
        <v>4.9523023478967865E-3</v>
      </c>
      <c r="BT56" s="169">
        <f>IFERROR(Inv_SY_B!BT56/Inv_SY_B!$DC56-1,"")</f>
        <v>4.2114260096868916E-2</v>
      </c>
      <c r="BU56" s="169">
        <f>IFERROR(Inv_SY_B!BU56/Inv_SY_B!$DC56-1,"")</f>
        <v>4.3613705075425724E-2</v>
      </c>
      <c r="BV56" s="169">
        <f>IFERROR(Inv_SY_B!BV56/Inv_SY_B!$DC56-1,"")</f>
        <v>2.3138067962668263E-2</v>
      </c>
      <c r="BW56" s="169">
        <f>IFERROR(Inv_SY_B!BW56/Inv_SY_B!$DC56-1,"")</f>
        <v>4.3327120875509717E-2</v>
      </c>
      <c r="BX56" s="169">
        <f>IFERROR(Inv_SY_B!BX56/Inv_SY_B!$DC56-1,"")</f>
        <v>3.9701746498403079E-2</v>
      </c>
      <c r="BY56" s="169">
        <f>IFERROR(Inv_SY_B!BY56/Inv_SY_B!$DC56-1,"")</f>
        <v>2.297874002250011E-2</v>
      </c>
      <c r="BZ56" s="169">
        <f>IFERROR(Inv_SY_B!BZ56/Inv_SY_B!$DC56-1,"")</f>
        <v>1.5812920246195628E-2</v>
      </c>
      <c r="CA56" s="169">
        <f>IFERROR(Inv_SY_B!CA56/Inv_SY_B!$DC56-1,"")</f>
        <v>-1.7976484251573721E-2</v>
      </c>
      <c r="CB56" s="169">
        <f>IFERROR(Inv_SY_B!CB56/Inv_SY_B!$DC56-1,"")</f>
        <v>-1</v>
      </c>
      <c r="CC56" s="169">
        <f>IFERROR(Inv_SY_B!CC56/Inv_SY_B!$DC56-1,"")</f>
        <v>-3.282695571034544E-2</v>
      </c>
      <c r="CD56" s="169">
        <f>IFERROR(Inv_SY_B!CD56/Inv_SY_B!$DC56-1,"")</f>
        <v>-4.8661573904647315E-2</v>
      </c>
      <c r="CE56" s="169">
        <f>IFERROR(Inv_SY_B!CE56/Inv_SY_B!$DC56-1,"")</f>
        <v>-0.11722026852061396</v>
      </c>
      <c r="CF56" s="169">
        <f>IFERROR(Inv_SY_B!CF56/Inv_SY_B!$DC56-1,"")</f>
        <v>-0.15123718361024663</v>
      </c>
      <c r="CG56" s="169">
        <f>IFERROR(Inv_SY_B!CG56/Inv_SY_B!$DC56-1,"")</f>
        <v>-4.7886146118307105E-2</v>
      </c>
      <c r="CH56" s="169">
        <f>IFERROR(Inv_SY_B!CH56/Inv_SY_B!$DC56-1,"")</f>
        <v>-0.40176325626439113</v>
      </c>
      <c r="CI56" s="169">
        <f>IFERROR(Inv_SY_B!CI56/Inv_SY_B!$DC56-1,"")</f>
        <v>-1</v>
      </c>
      <c r="CJ56" s="169">
        <f>IFERROR(Inv_SY_B!CJ56/Inv_SY_B!$DC56-1,"")</f>
        <v>-1</v>
      </c>
      <c r="CK56" s="169">
        <f>IFERROR(Inv_SY_B!CK56/Inv_SY_B!$DC56-1,"")</f>
        <v>-1</v>
      </c>
      <c r="CL56" s="169">
        <f>IFERROR(Inv_SY_B!CL56/Inv_SY_B!$DC56-1,"")</f>
        <v>-1</v>
      </c>
      <c r="CM56" s="169">
        <f>IFERROR(Inv_SY_B!CM56/Inv_SY_B!$DB56-1,"")</f>
        <v>-1</v>
      </c>
      <c r="CN56" s="169">
        <f>IFERROR(Inv_SY_B!CN56/Inv_SY_B!$DB56-1,"")</f>
        <v>-1</v>
      </c>
      <c r="CO56" s="169">
        <f>IFERROR(Inv_SY_B!CO56/Inv_SY_B!$DB56-1,"")</f>
        <v>-1</v>
      </c>
      <c r="CP56" s="169">
        <f>IFERROR(Inv_SY_B!CP56/Inv_SY_B!$DB56-1,"")</f>
        <v>-1</v>
      </c>
      <c r="CQ56" s="169">
        <f>IFERROR(Inv_SY_B!CQ56/Inv_SY_B!$DB56-1,"")</f>
        <v>-1</v>
      </c>
      <c r="CR56" s="169">
        <f>IFERROR(Inv_SY_B!CR56/Inv_SY_B!$DB56-1,"")</f>
        <v>-1</v>
      </c>
      <c r="CS56" s="169">
        <f>IFERROR(Inv_SY_B!CS56/Inv_SY_B!$DB56-1,"")</f>
        <v>-1</v>
      </c>
      <c r="CT56" s="169">
        <f>IFERROR(Inv_SY_B!CT56/Inv_SY_B!$DB56-1,"")</f>
        <v>-1</v>
      </c>
      <c r="CU56" s="169">
        <f>IFERROR(Inv_SY_B!CU56/Inv_SY_B!$DB56-1,"")</f>
        <v>0.47365103938385378</v>
      </c>
      <c r="CV56" s="169">
        <f>IFERROR(Inv_SY_B!CV56/Inv_SY_B!$DB56-1,"")</f>
        <v>0.24927893077297725</v>
      </c>
      <c r="CW56" s="169">
        <f>IFERROR(Inv_SY_B!CW56/Inv_SY_B!$DB56-1,"")</f>
        <v>-1</v>
      </c>
      <c r="CX56" s="169">
        <f>IFERROR(Inv_SY_B!CX56/Inv_SY_B!$DB56-1,"")</f>
        <v>-0.58487420913727428</v>
      </c>
      <c r="CY56" s="169">
        <f>IFERROR(Inv_SY_B!CY56/Inv_SY_B!$DB56-1,"")</f>
        <v>-0.1380557610195573</v>
      </c>
      <c r="CZ56" s="169">
        <f>IFERROR(Inv_SY_B!CZ56/Inv_SY_B!$DB56-1,"")</f>
        <v>-1</v>
      </c>
    </row>
    <row r="57" spans="2:104">
      <c r="B57" s="164">
        <f t="shared" si="1"/>
        <v>45749</v>
      </c>
      <c r="C57" s="169">
        <f>IFERROR(Inv_SY_B!C57/Inv_SY_B!$DA57-1,"")</f>
        <v>1.3052264522367407E-2</v>
      </c>
      <c r="D57" s="169">
        <f>IFERROR(Inv_SY_B!D57/Inv_SY_B!$DA57-1,"")</f>
        <v>2.0262963678083779E-3</v>
      </c>
      <c r="E57" s="169">
        <f>IFERROR(Inv_SY_B!E57/Inv_SY_B!$DA57-1,"")</f>
        <v>-3.0387017052586063E-2</v>
      </c>
      <c r="F57" s="169">
        <f>IFERROR(Inv_SY_B!F57/Inv_SY_B!$DA57-1,"")</f>
        <v>-5.5838781628643419E-2</v>
      </c>
      <c r="G57" s="169">
        <f>IFERROR(Inv_SY_B!G57/Inv_SY_B!$DA57-1,"")</f>
        <v>-1.8641190493858928E-2</v>
      </c>
      <c r="H57" s="169">
        <f>IFERROR(Inv_SY_B!H57/Inv_SY_B!$DA57-1,"")</f>
        <v>-2.1415243356981639E-2</v>
      </c>
      <c r="I57" s="169">
        <f>IFERROR(Inv_SY_B!I57/Inv_SY_B!$DA57-1,"")</f>
        <v>-2.3921518882991433E-2</v>
      </c>
      <c r="J57" s="169">
        <f>IFERROR(Inv_SY_B!J57/Inv_SY_B!$DA57-1,"")</f>
        <v>-6.1387947724727554E-2</v>
      </c>
      <c r="K57" s="169">
        <f>IFERROR(Inv_SY_B!K57/Inv_SY_B!$DA57-1,"")</f>
        <v>-4.2975189007530501E-2</v>
      </c>
      <c r="L57" s="169">
        <f>IFERROR(Inv_SY_B!L57/Inv_SY_B!$DA57-1,"")</f>
        <v>-3.7709043010170085E-2</v>
      </c>
      <c r="M57" s="169">
        <f>IFERROR(Inv_SY_B!M57/Inv_SY_B!$DA57-1,"")</f>
        <v>-3.0652878340772238E-3</v>
      </c>
      <c r="N57" s="169">
        <f>IFERROR(Inv_SY_B!N57/Inv_SY_B!$DA57-1,"")</f>
        <v>-1.9250942207787558E-2</v>
      </c>
      <c r="O57" s="169">
        <f>IFERROR(Inv_SY_B!O57/Inv_SY_B!$DA57-1,"")</f>
        <v>-6.1655624298909695E-3</v>
      </c>
      <c r="P57" s="169">
        <f>IFERROR(Inv_SY_B!P57/Inv_SY_B!$DA57-1,"")</f>
        <v>-1.049783273204552E-2</v>
      </c>
      <c r="Q57" s="169">
        <f>IFERROR(Inv_SY_B!Q57/Inv_SY_B!$DA57-1,"")</f>
        <v>-3.0236038365639928E-2</v>
      </c>
      <c r="R57" s="169">
        <f>IFERROR(Inv_SY_B!R57/Inv_SY_B!$DA57-1,"")</f>
        <v>-2.2498255859555449E-2</v>
      </c>
      <c r="S57" s="169">
        <f>IFERROR(Inv_SY_B!S57/Inv_SY_B!$DA57-1,"")</f>
        <v>-2.1824477687335975E-2</v>
      </c>
      <c r="T57" s="169">
        <f>IFERROR(Inv_SY_B!T57/Inv_SY_B!$DA57-1,"")</f>
        <v>-8.1083438039504241E-3</v>
      </c>
      <c r="U57" s="169">
        <f>IFERROR(Inv_SY_B!U57/Inv_SY_B!$DA57-1,"")</f>
        <v>5.9852292621957792E-2</v>
      </c>
      <c r="V57" s="169">
        <f>IFERROR(Inv_SY_B!V57/Inv_SY_B!$DA57-1,"")</f>
        <v>7.0258088015257902E-2</v>
      </c>
      <c r="W57" s="169">
        <f>IFERROR(Inv_SY_B!W57/Inv_SY_B!$DA57-1,"")</f>
        <v>9.4174469870347277E-2</v>
      </c>
      <c r="X57" s="169">
        <f>IFERROR(Inv_SY_B!X57/Inv_SY_B!$DA57-1,"")</f>
        <v>-7.6328897393737827E-2</v>
      </c>
      <c r="Y57" s="169">
        <f>IFERROR(Inv_SY_B!Y57/Inv_SY_B!$DA57-1,"")</f>
        <v>3.3379822524999492E-2</v>
      </c>
      <c r="Z57" s="169">
        <f>IFERROR(Inv_SY_B!Z57/Inv_SY_B!$DA57-1,"")</f>
        <v>4.0881449921389867E-2</v>
      </c>
      <c r="AA57" s="169">
        <f>IFERROR(Inv_SY_B!AA57/Inv_SY_B!$DA57-1,"")</f>
        <v>4.3956150962722873E-3</v>
      </c>
      <c r="AB57" s="169">
        <f>IFERROR(Inv_SY_B!AB57/Inv_SY_B!$DA57-1,"")</f>
        <v>2.6455376560809318E-2</v>
      </c>
      <c r="AC57" s="169">
        <f>IFERROR(Inv_SY_B!AC57/Inv_SY_B!$DA57-1,"")</f>
        <v>3.3090203156186604E-2</v>
      </c>
      <c r="AD57" s="169">
        <f>IFERROR(Inv_SY_B!AD57/Inv_SY_B!$DA57-1,"")</f>
        <v>-4.1978938189036197E-2</v>
      </c>
      <c r="AE57" s="169">
        <f>IFERROR(Inv_SY_B!AE57/Inv_SY_B!$DA57-1,"")</f>
        <v>2.1940008114837317E-2</v>
      </c>
      <c r="AF57" s="169">
        <f>IFERROR(Inv_SY_B!AF57/Inv_SY_B!$DA57-1,"")</f>
        <v>5.2822449089154899E-2</v>
      </c>
      <c r="AG57" s="169">
        <f>IFERROR(Inv_SY_B!AG57/Inv_SY_B!$DA57-1,"")</f>
        <v>7.2312842100709984E-2</v>
      </c>
      <c r="AH57" s="169">
        <f>IFERROR(Inv_SY_B!AH57/Inv_SY_B!$DA57-1,"")</f>
        <v>7.5893296984508307E-3</v>
      </c>
      <c r="AI57" s="169">
        <f>IFERROR(Inv_SY_B!AI57/Inv_SY_B!$DC57-1,"")</f>
        <v>3.4748807090791312E-2</v>
      </c>
      <c r="AJ57" s="169">
        <f>IFERROR(Inv_SY_B!AJ57/Inv_SY_B!$DC57-1,"")</f>
        <v>5.4262212868937176E-2</v>
      </c>
      <c r="AK57" s="169">
        <f>IFERROR(Inv_SY_B!AK57/Inv_SY_B!$DC57-1,"")</f>
        <v>4.2942426623636232E-2</v>
      </c>
      <c r="AL57" s="169">
        <f>IFERROR(Inv_SY_B!AL57/Inv_SY_B!$DC57-1,"")</f>
        <v>3.8028510859314801E-2</v>
      </c>
      <c r="AM57" s="169">
        <f>IFERROR(Inv_SY_B!AM57/Inv_SY_B!$DC57-1,"")</f>
        <v>5.436061194887154E-2</v>
      </c>
      <c r="AN57" s="169">
        <f>IFERROR(Inv_SY_B!AN57/Inv_SY_B!$DC57-1,"")</f>
        <v>5.4245390967404328E-2</v>
      </c>
      <c r="AO57" s="169">
        <f>IFERROR(Inv_SY_B!AO57/Inv_SY_B!$DC57-1,"")</f>
        <v>6.7977431310216607E-2</v>
      </c>
      <c r="AP57" s="169">
        <f>IFERROR(Inv_SY_B!AP57/Inv_SY_B!$DC57-1,"")</f>
        <v>5.090491546826903E-2</v>
      </c>
      <c r="AQ57" s="169">
        <f>IFERROR(Inv_SY_B!AQ57/Inv_SY_B!$DC57-1,"")</f>
        <v>2.6365562985697144E-2</v>
      </c>
      <c r="AR57" s="169">
        <f>IFERROR(Inv_SY_B!AR57/Inv_SY_B!$DC57-1,"")</f>
        <v>-2.4604411010514582E-2</v>
      </c>
      <c r="AS57" s="169">
        <f>IFERROR(Inv_SY_B!AS57/Inv_SY_B!$DC57-1,"")</f>
        <v>-3.6576055408639063E-2</v>
      </c>
      <c r="AT57" s="169">
        <f>IFERROR(Inv_SY_B!AT57/Inv_SY_B!$DC57-1,"")</f>
        <v>1.3262528700868748E-2</v>
      </c>
      <c r="AU57" s="169">
        <f>IFERROR(Inv_SY_B!AU57/Inv_SY_B!$DC57-1,"")</f>
        <v>-5.8480486085699113E-3</v>
      </c>
      <c r="AV57" s="169">
        <f>IFERROR(Inv_SY_B!AV57/Inv_SY_B!$DC57-1,"")</f>
        <v>4.3820759635113893E-2</v>
      </c>
      <c r="AW57" s="169">
        <f>IFERROR(Inv_SY_B!AW57/Inv_SY_B!$DC57-1,"")</f>
        <v>-8.2889007402694448E-3</v>
      </c>
      <c r="AX57" s="169">
        <f>IFERROR(Inv_SY_B!AX57/Inv_SY_B!$DC57-1,"")</f>
        <v>-1.7210754325023281E-3</v>
      </c>
      <c r="AY57" s="169">
        <f>IFERROR(Inv_SY_B!AY57/Inv_SY_B!$DC57-1,"")</f>
        <v>8.9828299121144095E-3</v>
      </c>
      <c r="AZ57" s="169">
        <f>IFERROR(Inv_SY_B!AZ57/Inv_SY_B!$DC57-1,"")</f>
        <v>-3.6266818750672947E-2</v>
      </c>
      <c r="BA57" s="169">
        <f>IFERROR(Inv_SY_B!BA57/Inv_SY_B!$DC57-1,"")</f>
        <v>-2.351671032583158E-2</v>
      </c>
      <c r="BB57" s="169">
        <f>IFERROR(Inv_SY_B!BB57/Inv_SY_B!$DC57-1,"")</f>
        <v>3.826911150607204E-2</v>
      </c>
      <c r="BC57" s="169">
        <f>IFERROR(Inv_SY_B!BC57/Inv_SY_B!$DC57-1,"")</f>
        <v>-3.8901112066249688E-3</v>
      </c>
      <c r="BD57" s="169">
        <f>IFERROR(Inv_SY_B!BD57/Inv_SY_B!$DC57-1,"")</f>
        <v>2.3325562328925242E-2</v>
      </c>
      <c r="BE57" s="169">
        <f>IFERROR(Inv_SY_B!BE57/Inv_SY_B!$DC57-1,"")</f>
        <v>1.9461062977705668E-2</v>
      </c>
      <c r="BF57" s="169">
        <f>IFERROR(Inv_SY_B!BF57/Inv_SY_B!$DC57-1,"")</f>
        <v>2.898277684228856E-2</v>
      </c>
      <c r="BG57" s="169">
        <f>IFERROR(Inv_SY_B!BG57/Inv_SY_B!$DC57-1,"")</f>
        <v>1.4405520837022845E-2</v>
      </c>
      <c r="BH57" s="169">
        <f>IFERROR(Inv_SY_B!BH57/Inv_SY_B!$DC57-1,"")</f>
        <v>2.4062962576625324E-2</v>
      </c>
      <c r="BI57" s="169">
        <f>IFERROR(Inv_SY_B!BI57/Inv_SY_B!$DC57-1,"")</f>
        <v>1.2401405666163878E-2</v>
      </c>
      <c r="BJ57" s="169">
        <f>IFERROR(Inv_SY_B!BJ57/Inv_SY_B!$DC57-1,"")</f>
        <v>3.082007911988538E-2</v>
      </c>
      <c r="BK57" s="169">
        <f>IFERROR(Inv_SY_B!BK57/Inv_SY_B!$DC57-1,"")</f>
        <v>3.3322882501280127E-2</v>
      </c>
      <c r="BL57" s="169">
        <f>IFERROR(Inv_SY_B!BL57/Inv_SY_B!$DC57-1,"")</f>
        <v>2.5395829838507522E-2</v>
      </c>
      <c r="BM57" s="169">
        <f>IFERROR(Inv_SY_B!BM57/Inv_SY_B!$DC57-1,"")</f>
        <v>1.5365726781363165E-2</v>
      </c>
      <c r="BN57" s="169">
        <f>IFERROR(Inv_SY_B!BN57/Inv_SY_B!$DC57-1,"")</f>
        <v>-3.1301234833856828E-2</v>
      </c>
      <c r="BO57" s="169">
        <f>IFERROR(Inv_SY_B!BO57/Inv_SY_B!$DC57-1,"")</f>
        <v>-4.2486253033440446E-2</v>
      </c>
      <c r="BP57" s="169">
        <f>IFERROR(Inv_SY_B!BP57/Inv_SY_B!$DC57-1,"")</f>
        <v>-5.795911008376109E-2</v>
      </c>
      <c r="BQ57" s="169">
        <f>IFERROR(Inv_SY_B!BQ57/Inv_SY_B!$DC57-1,"")</f>
        <v>2.7638418103318685E-2</v>
      </c>
      <c r="BR57" s="169">
        <f>IFERROR(Inv_SY_B!BR57/Inv_SY_B!$DC57-1,"")</f>
        <v>-7.4440200861120021E-3</v>
      </c>
      <c r="BS57" s="169">
        <f>IFERROR(Inv_SY_B!BS57/Inv_SY_B!$DC57-1,"")</f>
        <v>-7.0453293323780031E-5</v>
      </c>
      <c r="BT57" s="169">
        <f>IFERROR(Inv_SY_B!BT57/Inv_SY_B!$DC57-1,"")</f>
        <v>1.8051688837610103E-2</v>
      </c>
      <c r="BU57" s="169">
        <f>IFERROR(Inv_SY_B!BU57/Inv_SY_B!$DC57-1,"")</f>
        <v>1.3426758779356396E-2</v>
      </c>
      <c r="BV57" s="169">
        <f>IFERROR(Inv_SY_B!BV57/Inv_SY_B!$DC57-1,"")</f>
        <v>-1.5040338664752406E-3</v>
      </c>
      <c r="BW57" s="169">
        <f>IFERROR(Inv_SY_B!BW57/Inv_SY_B!$DC57-1,"")</f>
        <v>4.9423266857349102E-2</v>
      </c>
      <c r="BX57" s="169">
        <f>IFERROR(Inv_SY_B!BX57/Inv_SY_B!$DC57-1,"")</f>
        <v>7.1574517745309763E-2</v>
      </c>
      <c r="BY57" s="169">
        <f>IFERROR(Inv_SY_B!BY57/Inv_SY_B!$DC57-1,"")</f>
        <v>4.1494377733987786E-2</v>
      </c>
      <c r="BZ57" s="169">
        <f>IFERROR(Inv_SY_B!BZ57/Inv_SY_B!$DC57-1,"")</f>
        <v>1.843261204362201E-2</v>
      </c>
      <c r="CA57" s="169">
        <f>IFERROR(Inv_SY_B!CA57/Inv_SY_B!$DC57-1,"")</f>
        <v>5.0865315245651743E-3</v>
      </c>
      <c r="CB57" s="169">
        <f>IFERROR(Inv_SY_B!CB57/Inv_SY_B!$DC57-1,"")</f>
        <v>-1</v>
      </c>
      <c r="CC57" s="169">
        <f>IFERROR(Inv_SY_B!CC57/Inv_SY_B!$DC57-1,"")</f>
        <v>-3.237058449873309E-2</v>
      </c>
      <c r="CD57" s="169">
        <f>IFERROR(Inv_SY_B!CD57/Inv_SY_B!$DC57-1,"")</f>
        <v>-4.8005488712601352E-2</v>
      </c>
      <c r="CE57" s="169">
        <f>IFERROR(Inv_SY_B!CE57/Inv_SY_B!$DC57-1,"")</f>
        <v>-0.10472976241619569</v>
      </c>
      <c r="CF57" s="169">
        <f>IFERROR(Inv_SY_B!CF57/Inv_SY_B!$DC57-1,"")</f>
        <v>-0.13773672354869726</v>
      </c>
      <c r="CG57" s="169">
        <f>IFERROR(Inv_SY_B!CG57/Inv_SY_B!$DC57-1,"")</f>
        <v>-4.6235838688151176E-3</v>
      </c>
      <c r="CH57" s="169">
        <f>IFERROR(Inv_SY_B!CH57/Inv_SY_B!$DC57-1,"")</f>
        <v>-0.39189970124655293</v>
      </c>
      <c r="CI57" s="169">
        <f>IFERROR(Inv_SY_B!CI57/Inv_SY_B!$DC57-1,"")</f>
        <v>-1</v>
      </c>
      <c r="CJ57" s="169">
        <f>IFERROR(Inv_SY_B!CJ57/Inv_SY_B!$DC57-1,"")</f>
        <v>-1</v>
      </c>
      <c r="CK57" s="169">
        <f>IFERROR(Inv_SY_B!CK57/Inv_SY_B!$DC57-1,"")</f>
        <v>-1</v>
      </c>
      <c r="CL57" s="169">
        <f>IFERROR(Inv_SY_B!CL57/Inv_SY_B!$DC57-1,"")</f>
        <v>-1</v>
      </c>
      <c r="CM57" s="169">
        <f>IFERROR(Inv_SY_B!CM57/Inv_SY_B!$DB57-1,"")</f>
        <v>-1</v>
      </c>
      <c r="CN57" s="169">
        <f>IFERROR(Inv_SY_B!CN57/Inv_SY_B!$DB57-1,"")</f>
        <v>-1</v>
      </c>
      <c r="CO57" s="169">
        <f>IFERROR(Inv_SY_B!CO57/Inv_SY_B!$DB57-1,"")</f>
        <v>-1</v>
      </c>
      <c r="CP57" s="169">
        <f>IFERROR(Inv_SY_B!CP57/Inv_SY_B!$DB57-1,"")</f>
        <v>-1</v>
      </c>
      <c r="CQ57" s="169">
        <f>IFERROR(Inv_SY_B!CQ57/Inv_SY_B!$DB57-1,"")</f>
        <v>-1</v>
      </c>
      <c r="CR57" s="169">
        <f>IFERROR(Inv_SY_B!CR57/Inv_SY_B!$DB57-1,"")</f>
        <v>-1</v>
      </c>
      <c r="CS57" s="169">
        <f>IFERROR(Inv_SY_B!CS57/Inv_SY_B!$DB57-1,"")</f>
        <v>-1</v>
      </c>
      <c r="CT57" s="169">
        <f>IFERROR(Inv_SY_B!CT57/Inv_SY_B!$DB57-1,"")</f>
        <v>-1</v>
      </c>
      <c r="CU57" s="169">
        <f>IFERROR(Inv_SY_B!CU57/Inv_SY_B!$DB57-1,"")</f>
        <v>-3.5318828835049221E-2</v>
      </c>
      <c r="CV57" s="169">
        <f>IFERROR(Inv_SY_B!CV57/Inv_SY_B!$DB57-1,"")</f>
        <v>0.6117072887102577</v>
      </c>
      <c r="CW57" s="169">
        <f>IFERROR(Inv_SY_B!CW57/Inv_SY_B!$DB57-1,"")</f>
        <v>-1</v>
      </c>
      <c r="CX57" s="169">
        <f>IFERROR(Inv_SY_B!CX57/Inv_SY_B!$DB57-1,"")</f>
        <v>-0.14227466485451301</v>
      </c>
      <c r="CY57" s="169">
        <f>IFERROR(Inv_SY_B!CY57/Inv_SY_B!$DB57-1,"")</f>
        <v>-0.43411379502069558</v>
      </c>
      <c r="CZ57" s="169">
        <f>IFERROR(Inv_SY_B!CZ57/Inv_SY_B!$DB57-1,"")</f>
        <v>-1</v>
      </c>
    </row>
    <row r="58" spans="2:104">
      <c r="B58" s="164">
        <f t="shared" si="1"/>
        <v>45750</v>
      </c>
      <c r="C58" s="169">
        <f>IFERROR(Inv_SY_B!C58/Inv_SY_B!$DA58-1,"")</f>
        <v>5.2771918859043643E-2</v>
      </c>
      <c r="D58" s="169">
        <f>IFERROR(Inv_SY_B!D58/Inv_SY_B!$DA58-1,"")</f>
        <v>4.7004603067690054E-2</v>
      </c>
      <c r="E58" s="169">
        <f>IFERROR(Inv_SY_B!E58/Inv_SY_B!$DA58-1,"")</f>
        <v>1.5127663292914706E-2</v>
      </c>
      <c r="F58" s="169">
        <f>IFERROR(Inv_SY_B!F58/Inv_SY_B!$DA58-1,"")</f>
        <v>5.4139406402842205E-3</v>
      </c>
      <c r="G58" s="169">
        <f>IFERROR(Inv_SY_B!G58/Inv_SY_B!$DA58-1,"")</f>
        <v>1.9685350490631359E-2</v>
      </c>
      <c r="H58" s="169">
        <f>IFERROR(Inv_SY_B!H58/Inv_SY_B!$DA58-1,"")</f>
        <v>2.0860103198569568E-2</v>
      </c>
      <c r="I58" s="169">
        <f>IFERROR(Inv_SY_B!I58/Inv_SY_B!$DA58-1,"")</f>
        <v>4.9347856366078524E-2</v>
      </c>
      <c r="J58" s="169">
        <f>IFERROR(Inv_SY_B!J58/Inv_SY_B!$DA58-1,"")</f>
        <v>9.565073458538631E-3</v>
      </c>
      <c r="K58" s="169">
        <f>IFERROR(Inv_SY_B!K58/Inv_SY_B!$DA58-1,"")</f>
        <v>2.8455641699515866E-2</v>
      </c>
      <c r="L58" s="169">
        <f>IFERROR(Inv_SY_B!L58/Inv_SY_B!$DA58-1,"")</f>
        <v>3.4076071162877808E-2</v>
      </c>
      <c r="M58" s="169">
        <f>IFERROR(Inv_SY_B!M58/Inv_SY_B!$DA58-1,"")</f>
        <v>2.6687581765628687E-2</v>
      </c>
      <c r="N58" s="169">
        <f>IFERROR(Inv_SY_B!N58/Inv_SY_B!$DA58-1,"")</f>
        <v>2.1799407939638415E-2</v>
      </c>
      <c r="O58" s="169">
        <f>IFERROR(Inv_SY_B!O58/Inv_SY_B!$DA58-1,"")</f>
        <v>1.7184959405844635E-2</v>
      </c>
      <c r="P58" s="169">
        <f>IFERROR(Inv_SY_B!P58/Inv_SY_B!$DA58-1,"")</f>
        <v>1.8116447463908614E-2</v>
      </c>
      <c r="Q58" s="169">
        <f>IFERROR(Inv_SY_B!Q58/Inv_SY_B!$DA58-1,"")</f>
        <v>2.9464990897238863E-3</v>
      </c>
      <c r="R58" s="169">
        <f>IFERROR(Inv_SY_B!R58/Inv_SY_B!$DA58-1,"")</f>
        <v>-1.6050577654243003E-3</v>
      </c>
      <c r="S58" s="169">
        <f>IFERROR(Inv_SY_B!S58/Inv_SY_B!$DA58-1,"")</f>
        <v>2.5968862561231987E-5</v>
      </c>
      <c r="T58" s="169">
        <f>IFERROR(Inv_SY_B!T58/Inv_SY_B!$DA58-1,"")</f>
        <v>1.6295811714056363E-2</v>
      </c>
      <c r="U58" s="169">
        <f>IFERROR(Inv_SY_B!U58/Inv_SY_B!$DA58-1,"")</f>
        <v>1.9047935521972592E-2</v>
      </c>
      <c r="V58" s="169">
        <f>IFERROR(Inv_SY_B!V58/Inv_SY_B!$DA58-1,"")</f>
        <v>2.6698353834923916E-2</v>
      </c>
      <c r="W58" s="169">
        <f>IFERROR(Inv_SY_B!W58/Inv_SY_B!$DA58-1,"")</f>
        <v>9.4089309919274555E-2</v>
      </c>
      <c r="X58" s="169">
        <f>IFERROR(Inv_SY_B!X58/Inv_SY_B!$DA58-1,"")</f>
        <v>-5.8564640860102712E-2</v>
      </c>
      <c r="Y58" s="169">
        <f>IFERROR(Inv_SY_B!Y58/Inv_SY_B!$DA58-1,"")</f>
        <v>5.6004788377730153E-2</v>
      </c>
      <c r="Z58" s="169">
        <f>IFERROR(Inv_SY_B!Z58/Inv_SY_B!$DA58-1,"")</f>
        <v>6.1169901341116661E-2</v>
      </c>
      <c r="AA58" s="169">
        <f>IFERROR(Inv_SY_B!AA58/Inv_SY_B!$DA58-1,"")</f>
        <v>-9.6236993778342717E-2</v>
      </c>
      <c r="AB58" s="169">
        <f>IFERROR(Inv_SY_B!AB58/Inv_SY_B!$DA58-1,"")</f>
        <v>-7.0665285364060804E-2</v>
      </c>
      <c r="AC58" s="169">
        <f>IFERROR(Inv_SY_B!AC58/Inv_SY_B!$DA58-1,"")</f>
        <v>-5.1050904167529332E-2</v>
      </c>
      <c r="AD58" s="169">
        <f>IFERROR(Inv_SY_B!AD58/Inv_SY_B!$DA58-1,"")</f>
        <v>-0.11401619208162106</v>
      </c>
      <c r="AE58" s="169">
        <f>IFERROR(Inv_SY_B!AE58/Inv_SY_B!$DA58-1,"")</f>
        <v>-6.7382865502022993E-2</v>
      </c>
      <c r="AF58" s="169">
        <f>IFERROR(Inv_SY_B!AF58/Inv_SY_B!$DA58-1,"")</f>
        <v>-4.0567300194121136E-2</v>
      </c>
      <c r="AG58" s="169">
        <f>IFERROR(Inv_SY_B!AG58/Inv_SY_B!$DA58-1,"")</f>
        <v>-4.099012484332154E-2</v>
      </c>
      <c r="AH58" s="169">
        <f>IFERROR(Inv_SY_B!AH58/Inv_SY_B!$DA58-1,"")</f>
        <v>-0.10129582291597439</v>
      </c>
      <c r="AI58" s="169">
        <f>IFERROR(Inv_SY_B!AI58/Inv_SY_B!$DC58-1,"")</f>
        <v>6.033494824832597E-2</v>
      </c>
      <c r="AJ58" s="169">
        <f>IFERROR(Inv_SY_B!AJ58/Inv_SY_B!$DC58-1,"")</f>
        <v>6.4378427140845185E-2</v>
      </c>
      <c r="AK58" s="169">
        <f>IFERROR(Inv_SY_B!AK58/Inv_SY_B!$DC58-1,"")</f>
        <v>7.2637348970738147E-2</v>
      </c>
      <c r="AL58" s="169">
        <f>IFERROR(Inv_SY_B!AL58/Inv_SY_B!$DC58-1,"")</f>
        <v>6.3225959935898413E-2</v>
      </c>
      <c r="AM58" s="169">
        <f>IFERROR(Inv_SY_B!AM58/Inv_SY_B!$DC58-1,"")</f>
        <v>7.1324805037563888E-2</v>
      </c>
      <c r="AN58" s="169">
        <f>IFERROR(Inv_SY_B!AN58/Inv_SY_B!$DC58-1,"")</f>
        <v>6.0823535281171903E-2</v>
      </c>
      <c r="AO58" s="169">
        <f>IFERROR(Inv_SY_B!AO58/Inv_SY_B!$DC58-1,"")</f>
        <v>7.1731249751071813E-2</v>
      </c>
      <c r="AP58" s="169">
        <f>IFERROR(Inv_SY_B!AP58/Inv_SY_B!$DC58-1,"")</f>
        <v>7.4075682660273312E-2</v>
      </c>
      <c r="AQ58" s="169">
        <f>IFERROR(Inv_SY_B!AQ58/Inv_SY_B!$DC58-1,"")</f>
        <v>2.9889930704650514E-2</v>
      </c>
      <c r="AR58" s="169">
        <f>IFERROR(Inv_SY_B!AR58/Inv_SY_B!$DC58-1,"")</f>
        <v>-1.4249868423069967E-2</v>
      </c>
      <c r="AS58" s="169">
        <f>IFERROR(Inv_SY_B!AS58/Inv_SY_B!$DC58-1,"")</f>
        <v>-2.3769412716076799E-2</v>
      </c>
      <c r="AT58" s="169">
        <f>IFERROR(Inv_SY_B!AT58/Inv_SY_B!$DC58-1,"")</f>
        <v>4.2694597666561585E-2</v>
      </c>
      <c r="AU58" s="169">
        <f>IFERROR(Inv_SY_B!AU58/Inv_SY_B!$DC58-1,"")</f>
        <v>1.3170013344250053E-2</v>
      </c>
      <c r="AV58" s="169">
        <f>IFERROR(Inv_SY_B!AV58/Inv_SY_B!$DC58-1,"")</f>
        <v>4.8925995059433181E-2</v>
      </c>
      <c r="AW58" s="169">
        <f>IFERROR(Inv_SY_B!AW58/Inv_SY_B!$DC58-1,"")</f>
        <v>-8.8029827671673999E-3</v>
      </c>
      <c r="AX58" s="169">
        <f>IFERROR(Inv_SY_B!AX58/Inv_SY_B!$DC58-1,"")</f>
        <v>6.4218963480677793E-3</v>
      </c>
      <c r="AY58" s="169">
        <f>IFERROR(Inv_SY_B!AY58/Inv_SY_B!$DC58-1,"")</f>
        <v>2.8101163948729191E-2</v>
      </c>
      <c r="AZ58" s="169">
        <f>IFERROR(Inv_SY_B!AZ58/Inv_SY_B!$DC58-1,"")</f>
        <v>-1.7076164676970373E-2</v>
      </c>
      <c r="BA58" s="169">
        <f>IFERROR(Inv_SY_B!BA58/Inv_SY_B!$DC58-1,"")</f>
        <v>-7.6882642471154394E-4</v>
      </c>
      <c r="BB58" s="169">
        <f>IFERROR(Inv_SY_B!BB58/Inv_SY_B!$DC58-1,"")</f>
        <v>-9.5651060363057483E-2</v>
      </c>
      <c r="BC58" s="169">
        <f>IFERROR(Inv_SY_B!BC58/Inv_SY_B!$DC58-1,"")</f>
        <v>1.6551735952660351E-2</v>
      </c>
      <c r="BD58" s="169">
        <f>IFERROR(Inv_SY_B!BD58/Inv_SY_B!$DC58-1,"")</f>
        <v>5.13201844538409E-2</v>
      </c>
      <c r="BE58" s="169">
        <f>IFERROR(Inv_SY_B!BE58/Inv_SY_B!$DC58-1,"")</f>
        <v>4.8623835307769703E-2</v>
      </c>
      <c r="BF58" s="169">
        <f>IFERROR(Inv_SY_B!BF58/Inv_SY_B!$DC58-1,"")</f>
        <v>5.1034946795531333E-2</v>
      </c>
      <c r="BG58" s="169">
        <f>IFERROR(Inv_SY_B!BG58/Inv_SY_B!$DC58-1,"")</f>
        <v>2.986565001032071E-2</v>
      </c>
      <c r="BH58" s="169">
        <f>IFERROR(Inv_SY_B!BH58/Inv_SY_B!$DC58-1,"")</f>
        <v>4.1098312495829514E-2</v>
      </c>
      <c r="BI58" s="169">
        <f>IFERROR(Inv_SY_B!BI58/Inv_SY_B!$DC58-1,"")</f>
        <v>2.2819392515731396E-2</v>
      </c>
      <c r="BJ58" s="169">
        <f>IFERROR(Inv_SY_B!BJ58/Inv_SY_B!$DC58-1,"")</f>
        <v>5.1014656937289349E-2</v>
      </c>
      <c r="BK58" s="169">
        <f>IFERROR(Inv_SY_B!BK58/Inv_SY_B!$DC58-1,"")</f>
        <v>4.3065565347083501E-2</v>
      </c>
      <c r="BL58" s="169">
        <f>IFERROR(Inv_SY_B!BL58/Inv_SY_B!$DC58-1,"")</f>
        <v>4.3487119529495244E-2</v>
      </c>
      <c r="BM58" s="169">
        <f>IFERROR(Inv_SY_B!BM58/Inv_SY_B!$DC58-1,"")</f>
        <v>3.9872107523130529E-2</v>
      </c>
      <c r="BN58" s="169">
        <f>IFERROR(Inv_SY_B!BN58/Inv_SY_B!$DC58-1,"")</f>
        <v>-1.3232582425570238E-2</v>
      </c>
      <c r="BO58" s="169">
        <f>IFERROR(Inv_SY_B!BO58/Inv_SY_B!$DC58-1,"")</f>
        <v>-8.3761284871877728E-2</v>
      </c>
      <c r="BP58" s="169">
        <f>IFERROR(Inv_SY_B!BP58/Inv_SY_B!$DC58-1,"")</f>
        <v>-0.17839476594936987</v>
      </c>
      <c r="BQ58" s="169">
        <f>IFERROR(Inv_SY_B!BQ58/Inv_SY_B!$DC58-1,"")</f>
        <v>5.1698218497791881E-2</v>
      </c>
      <c r="BR58" s="169">
        <f>IFERROR(Inv_SY_B!BR58/Inv_SY_B!$DC58-1,"")</f>
        <v>-1.0256526680158973E-2</v>
      </c>
      <c r="BS58" s="169">
        <f>IFERROR(Inv_SY_B!BS58/Inv_SY_B!$DC58-1,"")</f>
        <v>-2.5994781935299027E-3</v>
      </c>
      <c r="BT58" s="169">
        <f>IFERROR(Inv_SY_B!BT58/Inv_SY_B!$DC58-1,"")</f>
        <v>-0.23663463447536248</v>
      </c>
      <c r="BU58" s="169">
        <f>IFERROR(Inv_SY_B!BU58/Inv_SY_B!$DC58-1,"")</f>
        <v>3.6278174812315322E-2</v>
      </c>
      <c r="BV58" s="169">
        <f>IFERROR(Inv_SY_B!BV58/Inv_SY_B!$DC58-1,"")</f>
        <v>2.6302625186378936E-2</v>
      </c>
      <c r="BW58" s="169">
        <f>IFERROR(Inv_SY_B!BW58/Inv_SY_B!$DC58-1,"")</f>
        <v>2.2226636662141086E-2</v>
      </c>
      <c r="BX58" s="169">
        <f>IFERROR(Inv_SY_B!BX58/Inv_SY_B!$DC58-1,"")</f>
        <v>4.2123059708951249E-2</v>
      </c>
      <c r="BY58" s="169">
        <f>IFERROR(Inv_SY_B!BY58/Inv_SY_B!$DC58-1,"")</f>
        <v>1.4242618014072006E-2</v>
      </c>
      <c r="BZ58" s="169">
        <f>IFERROR(Inv_SY_B!BZ58/Inv_SY_B!$DC58-1,"")</f>
        <v>9.3383946098097859E-3</v>
      </c>
      <c r="CA58" s="169">
        <f>IFERROR(Inv_SY_B!CA58/Inv_SY_B!$DC58-1,"")</f>
        <v>-1.887498256068687E-2</v>
      </c>
      <c r="CB58" s="169">
        <f>IFERROR(Inv_SY_B!CB58/Inv_SY_B!$DC58-1,"")</f>
        <v>-1</v>
      </c>
      <c r="CC58" s="169">
        <f>IFERROR(Inv_SY_B!CC58/Inv_SY_B!$DC58-1,"")</f>
        <v>-4.2194440585330284E-3</v>
      </c>
      <c r="CD58" s="169">
        <f>IFERROR(Inv_SY_B!CD58/Inv_SY_B!$DC58-1,"")</f>
        <v>-2.6074023266149493E-2</v>
      </c>
      <c r="CE58" s="169">
        <f>IFERROR(Inv_SY_B!CE58/Inv_SY_B!$DC58-1,"")</f>
        <v>-9.2896978016871135E-2</v>
      </c>
      <c r="CF58" s="169">
        <f>IFERROR(Inv_SY_B!CF58/Inv_SY_B!$DC58-1,"")</f>
        <v>-0.13199508881124433</v>
      </c>
      <c r="CG58" s="169">
        <f>IFERROR(Inv_SY_B!CG58/Inv_SY_B!$DC58-1,"")</f>
        <v>3.6668052400730122E-3</v>
      </c>
      <c r="CH58" s="169">
        <f>IFERROR(Inv_SY_B!CH58/Inv_SY_B!$DC58-1,"")</f>
        <v>-0.39310748901739367</v>
      </c>
      <c r="CI58" s="169">
        <f>IFERROR(Inv_SY_B!CI58/Inv_SY_B!$DC58-1,"")</f>
        <v>-1</v>
      </c>
      <c r="CJ58" s="169">
        <f>IFERROR(Inv_SY_B!CJ58/Inv_SY_B!$DC58-1,"")</f>
        <v>-1</v>
      </c>
      <c r="CK58" s="169">
        <f>IFERROR(Inv_SY_B!CK58/Inv_SY_B!$DC58-1,"")</f>
        <v>-1</v>
      </c>
      <c r="CL58" s="169">
        <f>IFERROR(Inv_SY_B!CL58/Inv_SY_B!$DC58-1,"")</f>
        <v>-1</v>
      </c>
      <c r="CM58" s="169">
        <f>IFERROR(Inv_SY_B!CM58/Inv_SY_B!$DB58-1,"")</f>
        <v>-1</v>
      </c>
      <c r="CN58" s="169">
        <f>IFERROR(Inv_SY_B!CN58/Inv_SY_B!$DB58-1,"")</f>
        <v>-1</v>
      </c>
      <c r="CO58" s="169">
        <f>IFERROR(Inv_SY_B!CO58/Inv_SY_B!$DB58-1,"")</f>
        <v>-1</v>
      </c>
      <c r="CP58" s="169">
        <f>IFERROR(Inv_SY_B!CP58/Inv_SY_B!$DB58-1,"")</f>
        <v>-1</v>
      </c>
      <c r="CQ58" s="169">
        <f>IFERROR(Inv_SY_B!CQ58/Inv_SY_B!$DB58-1,"")</f>
        <v>-1</v>
      </c>
      <c r="CR58" s="169">
        <f>IFERROR(Inv_SY_B!CR58/Inv_SY_B!$DB58-1,"")</f>
        <v>-1</v>
      </c>
      <c r="CS58" s="169">
        <f>IFERROR(Inv_SY_B!CS58/Inv_SY_B!$DB58-1,"")</f>
        <v>-1</v>
      </c>
      <c r="CT58" s="169">
        <f>IFERROR(Inv_SY_B!CT58/Inv_SY_B!$DB58-1,"")</f>
        <v>-1</v>
      </c>
      <c r="CU58" s="169">
        <f>IFERROR(Inv_SY_B!CU58/Inv_SY_B!$DB58-1,"")</f>
        <v>-4.2089174027400533E-2</v>
      </c>
      <c r="CV58" s="169">
        <f>IFERROR(Inv_SY_B!CV58/Inv_SY_B!$DB58-1,"")</f>
        <v>0.58823795417228864</v>
      </c>
      <c r="CW58" s="169">
        <f>IFERROR(Inv_SY_B!CW58/Inv_SY_B!$DB58-1,"")</f>
        <v>-1</v>
      </c>
      <c r="CX58" s="169">
        <f>IFERROR(Inv_SY_B!CX58/Inv_SY_B!$DB58-1,"")</f>
        <v>-0.12550287728437637</v>
      </c>
      <c r="CY58" s="169">
        <f>IFERROR(Inv_SY_B!CY58/Inv_SY_B!$DB58-1,"")</f>
        <v>-0.42064590286051151</v>
      </c>
      <c r="CZ58" s="169">
        <f>IFERROR(Inv_SY_B!CZ58/Inv_SY_B!$DB58-1,"")</f>
        <v>-1</v>
      </c>
    </row>
    <row r="59" spans="2:104">
      <c r="B59" s="164">
        <f t="shared" si="1"/>
        <v>45751</v>
      </c>
      <c r="C59" s="169">
        <f>IFERROR(Inv_SY_B!C59/Inv_SY_B!$DA59-1,"")</f>
        <v>1.8006928777996034E-2</v>
      </c>
      <c r="D59" s="169">
        <f>IFERROR(Inv_SY_B!D59/Inv_SY_B!$DA59-1,"")</f>
        <v>1.6436532727999165E-2</v>
      </c>
      <c r="E59" s="169">
        <f>IFERROR(Inv_SY_B!E59/Inv_SY_B!$DA59-1,"")</f>
        <v>-2.1383455654930938E-2</v>
      </c>
      <c r="F59" s="169">
        <f>IFERROR(Inv_SY_B!F59/Inv_SY_B!$DA59-1,"")</f>
        <v>-4.1238098808493384E-2</v>
      </c>
      <c r="G59" s="169">
        <f>IFERROR(Inv_SY_B!G59/Inv_SY_B!$DA59-1,"")</f>
        <v>-2.1388854025100379E-2</v>
      </c>
      <c r="H59" s="169">
        <f>IFERROR(Inv_SY_B!H59/Inv_SY_B!$DA59-1,"")</f>
        <v>-1.5243653947473512E-2</v>
      </c>
      <c r="I59" s="169">
        <f>IFERROR(Inv_SY_B!I59/Inv_SY_B!$DA59-1,"")</f>
        <v>-4.1971040025061801E-2</v>
      </c>
      <c r="J59" s="169">
        <f>IFERROR(Inv_SY_B!J59/Inv_SY_B!$DA59-1,"")</f>
        <v>-4.134169669775889E-2</v>
      </c>
      <c r="K59" s="169">
        <f>IFERROR(Inv_SY_B!K59/Inv_SY_B!$DA59-1,"")</f>
        <v>-2.3484341983733059E-2</v>
      </c>
      <c r="L59" s="169">
        <f>IFERROR(Inv_SY_B!L59/Inv_SY_B!$DA59-1,"")</f>
        <v>-1.9314680242158766E-2</v>
      </c>
      <c r="M59" s="169">
        <f>IFERROR(Inv_SY_B!M59/Inv_SY_B!$DA59-1,"")</f>
        <v>-3.0362916542974183E-3</v>
      </c>
      <c r="N59" s="169">
        <f>IFERROR(Inv_SY_B!N59/Inv_SY_B!$DA59-1,"")</f>
        <v>-9.4790474751731413E-3</v>
      </c>
      <c r="O59" s="169">
        <f>IFERROR(Inv_SY_B!O59/Inv_SY_B!$DA59-1,"")</f>
        <v>-1.0772939482409316E-2</v>
      </c>
      <c r="P59" s="169">
        <f>IFERROR(Inv_SY_B!P59/Inv_SY_B!$DA59-1,"")</f>
        <v>-1.3052532324942523E-2</v>
      </c>
      <c r="Q59" s="169">
        <f>IFERROR(Inv_SY_B!Q59/Inv_SY_B!$DA59-1,"")</f>
        <v>-2.9795526700426511E-2</v>
      </c>
      <c r="R59" s="169">
        <f>IFERROR(Inv_SY_B!R59/Inv_SY_B!$DA59-1,"")</f>
        <v>-1.8428079198713809E-2</v>
      </c>
      <c r="S59" s="169">
        <f>IFERROR(Inv_SY_B!S59/Inv_SY_B!$DA59-1,"")</f>
        <v>-1.8957325746293607E-2</v>
      </c>
      <c r="T59" s="169">
        <f>IFERROR(Inv_SY_B!T59/Inv_SY_B!$DA59-1,"")</f>
        <v>-1.0961629647693205E-2</v>
      </c>
      <c r="U59" s="169">
        <f>IFERROR(Inv_SY_B!U59/Inv_SY_B!$DA59-1,"")</f>
        <v>7.6703701339946306E-2</v>
      </c>
      <c r="V59" s="169">
        <f>IFERROR(Inv_SY_B!V59/Inv_SY_B!$DA59-1,"")</f>
        <v>0.10181396595167702</v>
      </c>
      <c r="W59" s="169">
        <f>IFERROR(Inv_SY_B!W59/Inv_SY_B!$DA59-1,"")</f>
        <v>0.16837740373667343</v>
      </c>
      <c r="X59" s="169">
        <f>IFERROR(Inv_SY_B!X59/Inv_SY_B!$DA59-1,"")</f>
        <v>6.468102261341091E-4</v>
      </c>
      <c r="Y59" s="169">
        <f>IFERROR(Inv_SY_B!Y59/Inv_SY_B!$DA59-1,"")</f>
        <v>1.0282184122126559E-2</v>
      </c>
      <c r="Z59" s="169">
        <f>IFERROR(Inv_SY_B!Z59/Inv_SY_B!$DA59-1,"")</f>
        <v>1.5399749517696959E-2</v>
      </c>
      <c r="AA59" s="169">
        <f>IFERROR(Inv_SY_B!AA59/Inv_SY_B!$DA59-1,"")</f>
        <v>-5.3127647058809457E-2</v>
      </c>
      <c r="AB59" s="169">
        <f>IFERROR(Inv_SY_B!AB59/Inv_SY_B!$DA59-1,"")</f>
        <v>-4.7759470362019552E-2</v>
      </c>
      <c r="AC59" s="169">
        <f>IFERROR(Inv_SY_B!AC59/Inv_SY_B!$DA59-1,"")</f>
        <v>1.9923499251760957E-2</v>
      </c>
      <c r="AD59" s="169">
        <f>IFERROR(Inv_SY_B!AD59/Inv_SY_B!$DA59-1,"")</f>
        <v>-4.8313225245980029E-2</v>
      </c>
      <c r="AE59" s="169">
        <f>IFERROR(Inv_SY_B!AE59/Inv_SY_B!$DA59-1,"")</f>
        <v>3.5297750461131816E-3</v>
      </c>
      <c r="AF59" s="169">
        <f>IFERROR(Inv_SY_B!AF59/Inv_SY_B!$DA59-1,"")</f>
        <v>2.9978505464783201E-2</v>
      </c>
      <c r="AG59" s="169">
        <f>IFERROR(Inv_SY_B!AG59/Inv_SY_B!$DA59-1,"")</f>
        <v>4.7551855054276615E-2</v>
      </c>
      <c r="AH59" s="169">
        <f>IFERROR(Inv_SY_B!AH59/Inv_SY_B!$DA59-1,"")</f>
        <v>-1.9601374935714455E-2</v>
      </c>
      <c r="AI59" s="169">
        <f>IFERROR(Inv_SY_B!AI59/Inv_SY_B!$DC59-1,"")</f>
        <v>6.6570732773076902E-2</v>
      </c>
      <c r="AJ59" s="169">
        <f>IFERROR(Inv_SY_B!AJ59/Inv_SY_B!$DC59-1,"")</f>
        <v>-0.18925555558660057</v>
      </c>
      <c r="AK59" s="169">
        <f>IFERROR(Inv_SY_B!AK59/Inv_SY_B!$DC59-1,"")</f>
        <v>7.7334313499119789E-2</v>
      </c>
      <c r="AL59" s="169">
        <f>IFERROR(Inv_SY_B!AL59/Inv_SY_B!$DC59-1,"")</f>
        <v>7.1476927103335308E-2</v>
      </c>
      <c r="AM59" s="169">
        <f>IFERROR(Inv_SY_B!AM59/Inv_SY_B!$DC59-1,"")</f>
        <v>8.7945134366101518E-2</v>
      </c>
      <c r="AN59" s="169">
        <f>IFERROR(Inv_SY_B!AN59/Inv_SY_B!$DC59-1,"")</f>
        <v>7.9001976351613434E-2</v>
      </c>
      <c r="AO59" s="169">
        <f>IFERROR(Inv_SY_B!AO59/Inv_SY_B!$DC59-1,"")</f>
        <v>8.7558655696125642E-2</v>
      </c>
      <c r="AP59" s="169">
        <f>IFERROR(Inv_SY_B!AP59/Inv_SY_B!$DC59-1,"")</f>
        <v>8.282311328959735E-2</v>
      </c>
      <c r="AQ59" s="169">
        <f>IFERROR(Inv_SY_B!AQ59/Inv_SY_B!$DC59-1,"")</f>
        <v>4.0428733650200277E-2</v>
      </c>
      <c r="AR59" s="169">
        <f>IFERROR(Inv_SY_B!AR59/Inv_SY_B!$DC59-1,"")</f>
        <v>-8.5882502541712036E-3</v>
      </c>
      <c r="AS59" s="169">
        <f>IFERROR(Inv_SY_B!AS59/Inv_SY_B!$DC59-1,"")</f>
        <v>-2.4869185556285811E-2</v>
      </c>
      <c r="AT59" s="169">
        <f>IFERROR(Inv_SY_B!AT59/Inv_SY_B!$DC59-1,"")</f>
        <v>2.879383168249916E-2</v>
      </c>
      <c r="AU59" s="169">
        <f>IFERROR(Inv_SY_B!AU59/Inv_SY_B!$DC59-1,"")</f>
        <v>-1.0180958974873477E-2</v>
      </c>
      <c r="AV59" s="169">
        <f>IFERROR(Inv_SY_B!AV59/Inv_SY_B!$DC59-1,"")</f>
        <v>6.313258647178932E-2</v>
      </c>
      <c r="AW59" s="169">
        <f>IFERROR(Inv_SY_B!AW59/Inv_SY_B!$DC59-1,"")</f>
        <v>6.1805728953201466E-5</v>
      </c>
      <c r="AX59" s="169">
        <f>IFERROR(Inv_SY_B!AX59/Inv_SY_B!$DC59-1,"")</f>
        <v>1.8282236576671718E-2</v>
      </c>
      <c r="AY59" s="169">
        <f>IFERROR(Inv_SY_B!AY59/Inv_SY_B!$DC59-1,"")</f>
        <v>-2.01799589752929E-2</v>
      </c>
      <c r="AZ59" s="169">
        <f>IFERROR(Inv_SY_B!AZ59/Inv_SY_B!$DC59-1,"")</f>
        <v>-0.11821820091348278</v>
      </c>
      <c r="BA59" s="169">
        <f>IFERROR(Inv_SY_B!BA59/Inv_SY_B!$DC59-1,"")</f>
        <v>-6.0509004991213811E-3</v>
      </c>
      <c r="BB59" s="169">
        <f>IFERROR(Inv_SY_B!BB59/Inv_SY_B!$DC59-1,"")</f>
        <v>5.4560531150887215E-2</v>
      </c>
      <c r="BC59" s="169">
        <f>IFERROR(Inv_SY_B!BC59/Inv_SY_B!$DC59-1,"")</f>
        <v>-0.3230522723920477</v>
      </c>
      <c r="BD59" s="169">
        <f>IFERROR(Inv_SY_B!BD59/Inv_SY_B!$DC59-1,"")</f>
        <v>-0.23301227636889454</v>
      </c>
      <c r="BE59" s="169">
        <f>IFERROR(Inv_SY_B!BE59/Inv_SY_B!$DC59-1,"")</f>
        <v>4.4282173404460057E-2</v>
      </c>
      <c r="BF59" s="169">
        <f>IFERROR(Inv_SY_B!BF59/Inv_SY_B!$DC59-1,"")</f>
        <v>4.2395750043725311E-2</v>
      </c>
      <c r="BG59" s="169">
        <f>IFERROR(Inv_SY_B!BG59/Inv_SY_B!$DC59-1,"")</f>
        <v>4.357519151406164E-2</v>
      </c>
      <c r="BH59" s="169">
        <f>IFERROR(Inv_SY_B!BH59/Inv_SY_B!$DC59-1,"")</f>
        <v>6.6493008721052904E-2</v>
      </c>
      <c r="BI59" s="169">
        <f>IFERROR(Inv_SY_B!BI59/Inv_SY_B!$DC59-1,"")</f>
        <v>3.095234290727622E-2</v>
      </c>
      <c r="BJ59" s="169">
        <f>IFERROR(Inv_SY_B!BJ59/Inv_SY_B!$DC59-1,"")</f>
        <v>6.8096511282244032E-2</v>
      </c>
      <c r="BK59" s="169">
        <f>IFERROR(Inv_SY_B!BK59/Inv_SY_B!$DC59-1,"")</f>
        <v>7.0896562043525568E-2</v>
      </c>
      <c r="BL59" s="169">
        <f>IFERROR(Inv_SY_B!BL59/Inv_SY_B!$DC59-1,"")</f>
        <v>6.4262771961962839E-2</v>
      </c>
      <c r="BM59" s="169">
        <f>IFERROR(Inv_SY_B!BM59/Inv_SY_B!$DC59-1,"")</f>
        <v>5.84463449969439E-2</v>
      </c>
      <c r="BN59" s="169">
        <f>IFERROR(Inv_SY_B!BN59/Inv_SY_B!$DC59-1,"")</f>
        <v>9.1698058523608239E-3</v>
      </c>
      <c r="BO59" s="169">
        <f>IFERROR(Inv_SY_B!BO59/Inv_SY_B!$DC59-1,"")</f>
        <v>-4.4601820344922771E-3</v>
      </c>
      <c r="BP59" s="169">
        <f>IFERROR(Inv_SY_B!BP59/Inv_SY_B!$DC59-1,"")</f>
        <v>-8.0460251597012422E-2</v>
      </c>
      <c r="BQ59" s="169">
        <f>IFERROR(Inv_SY_B!BQ59/Inv_SY_B!$DC59-1,"")</f>
        <v>6.3489038748086868E-2</v>
      </c>
      <c r="BR59" s="169">
        <f>IFERROR(Inv_SY_B!BR59/Inv_SY_B!$DC59-1,"")</f>
        <v>3.1886995645651339E-3</v>
      </c>
      <c r="BS59" s="169">
        <f>IFERROR(Inv_SY_B!BS59/Inv_SY_B!$DC59-1,"")</f>
        <v>1.8516962778324375E-2</v>
      </c>
      <c r="BT59" s="169">
        <f>IFERROR(Inv_SY_B!BT59/Inv_SY_B!$DC59-1,"")</f>
        <v>2.3306092409679069E-2</v>
      </c>
      <c r="BU59" s="169">
        <f>IFERROR(Inv_SY_B!BU59/Inv_SY_B!$DC59-1,"")</f>
        <v>4.7456028245289827E-2</v>
      </c>
      <c r="BV59" s="169">
        <f>IFERROR(Inv_SY_B!BV59/Inv_SY_B!$DC59-1,"")</f>
        <v>2.7559896450568111E-2</v>
      </c>
      <c r="BW59" s="169">
        <f>IFERROR(Inv_SY_B!BW59/Inv_SY_B!$DC59-1,"")</f>
        <v>4.3701705563407023E-2</v>
      </c>
      <c r="BX59" s="169">
        <f>IFERROR(Inv_SY_B!BX59/Inv_SY_B!$DC59-1,"")</f>
        <v>6.9659153676994157E-2</v>
      </c>
      <c r="BY59" s="169">
        <f>IFERROR(Inv_SY_B!BY59/Inv_SY_B!$DC59-1,"")</f>
        <v>4.6003826559142258E-2</v>
      </c>
      <c r="BZ59" s="169">
        <f>IFERROR(Inv_SY_B!BZ59/Inv_SY_B!$DC59-1,"")</f>
        <v>3.8081773302681254E-2</v>
      </c>
      <c r="CA59" s="169">
        <f>IFERROR(Inv_SY_B!CA59/Inv_SY_B!$DC59-1,"")</f>
        <v>4.0351578179811387E-3</v>
      </c>
      <c r="CB59" s="169">
        <f>IFERROR(Inv_SY_B!CB59/Inv_SY_B!$DC59-1,"")</f>
        <v>-1</v>
      </c>
      <c r="CC59" s="169">
        <f>IFERROR(Inv_SY_B!CC59/Inv_SY_B!$DC59-1,"")</f>
        <v>-1.4412015552699109E-2</v>
      </c>
      <c r="CD59" s="169">
        <f>IFERROR(Inv_SY_B!CD59/Inv_SY_B!$DC59-1,"")</f>
        <v>-3.3031713099612059E-2</v>
      </c>
      <c r="CE59" s="169">
        <f>IFERROR(Inv_SY_B!CE59/Inv_SY_B!$DC59-1,"")</f>
        <v>-8.2744965340100785E-2</v>
      </c>
      <c r="CF59" s="169">
        <f>IFERROR(Inv_SY_B!CF59/Inv_SY_B!$DC59-1,"")</f>
        <v>-0.11984386010279502</v>
      </c>
      <c r="CG59" s="169">
        <f>IFERROR(Inv_SY_B!CG59/Inv_SY_B!$DC59-1,"")</f>
        <v>6.1283754261838297E-3</v>
      </c>
      <c r="CH59" s="169">
        <f>IFERROR(Inv_SY_B!CH59/Inv_SY_B!$DC59-1,"")</f>
        <v>-0.37930720436300847</v>
      </c>
      <c r="CI59" s="169">
        <f>IFERROR(Inv_SY_B!CI59/Inv_SY_B!$DC59-1,"")</f>
        <v>-1</v>
      </c>
      <c r="CJ59" s="169">
        <f>IFERROR(Inv_SY_B!CJ59/Inv_SY_B!$DC59-1,"")</f>
        <v>-1</v>
      </c>
      <c r="CK59" s="169">
        <f>IFERROR(Inv_SY_B!CK59/Inv_SY_B!$DC59-1,"")</f>
        <v>-1</v>
      </c>
      <c r="CL59" s="169">
        <f>IFERROR(Inv_SY_B!CL59/Inv_SY_B!$DC59-1,"")</f>
        <v>-1</v>
      </c>
      <c r="CM59" s="169">
        <f>IFERROR(Inv_SY_B!CM59/Inv_SY_B!$DB59-1,"")</f>
        <v>-1</v>
      </c>
      <c r="CN59" s="169">
        <f>IFERROR(Inv_SY_B!CN59/Inv_SY_B!$DB59-1,"")</f>
        <v>-1</v>
      </c>
      <c r="CO59" s="169">
        <f>IFERROR(Inv_SY_B!CO59/Inv_SY_B!$DB59-1,"")</f>
        <v>-1</v>
      </c>
      <c r="CP59" s="169">
        <f>IFERROR(Inv_SY_B!CP59/Inv_SY_B!$DB59-1,"")</f>
        <v>-1</v>
      </c>
      <c r="CQ59" s="169">
        <f>IFERROR(Inv_SY_B!CQ59/Inv_SY_B!$DB59-1,"")</f>
        <v>-1</v>
      </c>
      <c r="CR59" s="169">
        <f>IFERROR(Inv_SY_B!CR59/Inv_SY_B!$DB59-1,"")</f>
        <v>-1</v>
      </c>
      <c r="CS59" s="169">
        <f>IFERROR(Inv_SY_B!CS59/Inv_SY_B!$DB59-1,"")</f>
        <v>-1</v>
      </c>
      <c r="CT59" s="169">
        <f>IFERROR(Inv_SY_B!CT59/Inv_SY_B!$DB59-1,"")</f>
        <v>-1</v>
      </c>
      <c r="CU59" s="169">
        <f>IFERROR(Inv_SY_B!CU59/Inv_SY_B!$DB59-1,"")</f>
        <v>-1.4713059683157281E-2</v>
      </c>
      <c r="CV59" s="169">
        <f>IFERROR(Inv_SY_B!CV59/Inv_SY_B!$DB59-1,"")</f>
        <v>0.62579549648771593</v>
      </c>
      <c r="CW59" s="169">
        <f>IFERROR(Inv_SY_B!CW59/Inv_SY_B!$DB59-1,"")</f>
        <v>-1</v>
      </c>
      <c r="CX59" s="169">
        <f>IFERROR(Inv_SY_B!CX59/Inv_SY_B!$DB59-1,"")</f>
        <v>-0.1000719341265176</v>
      </c>
      <c r="CY59" s="169">
        <f>IFERROR(Inv_SY_B!CY59/Inv_SY_B!$DB59-1,"")</f>
        <v>-0.51101050267804049</v>
      </c>
      <c r="CZ59" s="169">
        <f>IFERROR(Inv_SY_B!CZ59/Inv_SY_B!$DB59-1,"")</f>
        <v>-1</v>
      </c>
    </row>
    <row r="60" spans="2:104">
      <c r="B60" s="164">
        <f t="shared" si="1"/>
        <v>45752</v>
      </c>
      <c r="C60" s="169">
        <f>IFERROR(Inv_SY_B!C60/Inv_SY_B!$DA60-1,"")</f>
        <v>1.5022572657283018E-2</v>
      </c>
      <c r="D60" s="169">
        <f>IFERROR(Inv_SY_B!D60/Inv_SY_B!$DA60-1,"")</f>
        <v>1.7202708647172216E-2</v>
      </c>
      <c r="E60" s="169">
        <f>IFERROR(Inv_SY_B!E60/Inv_SY_B!$DA60-1,"")</f>
        <v>-1.8862480039156915E-2</v>
      </c>
      <c r="F60" s="169">
        <f>IFERROR(Inv_SY_B!F60/Inv_SY_B!$DA60-1,"")</f>
        <v>-3.5872812050242397E-2</v>
      </c>
      <c r="G60" s="169">
        <f>IFERROR(Inv_SY_B!G60/Inv_SY_B!$DA60-1,"")</f>
        <v>-1.4711255070724016E-2</v>
      </c>
      <c r="H60" s="169">
        <f>IFERROR(Inv_SY_B!H60/Inv_SY_B!$DA60-1,"")</f>
        <v>-1.1530593425031266E-2</v>
      </c>
      <c r="I60" s="169">
        <f>IFERROR(Inv_SY_B!I60/Inv_SY_B!$DA60-1,"")</f>
        <v>-4.8059762415526341E-2</v>
      </c>
      <c r="J60" s="169">
        <f>IFERROR(Inv_SY_B!J60/Inv_SY_B!$DA60-1,"")</f>
        <v>-4.3891198997425995E-2</v>
      </c>
      <c r="K60" s="169">
        <f>IFERROR(Inv_SY_B!K60/Inv_SY_B!$DA60-1,"")</f>
        <v>-2.9174958221751535E-2</v>
      </c>
      <c r="L60" s="169">
        <f>IFERROR(Inv_SY_B!L60/Inv_SY_B!$DA60-1,"")</f>
        <v>-2.3048381906924598E-2</v>
      </c>
      <c r="M60" s="169">
        <f>IFERROR(Inv_SY_B!M60/Inv_SY_B!$DA60-1,"")</f>
        <v>7.926839807601338E-3</v>
      </c>
      <c r="N60" s="169">
        <f>IFERROR(Inv_SY_B!N60/Inv_SY_B!$DA60-1,"")</f>
        <v>-3.461785897839964E-3</v>
      </c>
      <c r="O60" s="169">
        <f>IFERROR(Inv_SY_B!O60/Inv_SY_B!$DA60-1,"")</f>
        <v>4.3556201507128911E-3</v>
      </c>
      <c r="P60" s="169">
        <f>IFERROR(Inv_SY_B!P60/Inv_SY_B!$DA60-1,"")</f>
        <v>-9.4925591432369893E-3</v>
      </c>
      <c r="Q60" s="169">
        <f>IFERROR(Inv_SY_B!Q60/Inv_SY_B!$DA60-1,"")</f>
        <v>-3.877653988595664E-2</v>
      </c>
      <c r="R60" s="169">
        <f>IFERROR(Inv_SY_B!R60/Inv_SY_B!$DA60-1,"")</f>
        <v>-1.3903622648872571E-2</v>
      </c>
      <c r="S60" s="169">
        <f>IFERROR(Inv_SY_B!S60/Inv_SY_B!$DA60-1,"")</f>
        <v>-1.7252169996798461E-2</v>
      </c>
      <c r="T60" s="169">
        <f>IFERROR(Inv_SY_B!T60/Inv_SY_B!$DA60-1,"")</f>
        <v>2.3836793135953993E-3</v>
      </c>
      <c r="U60" s="169">
        <f>IFERROR(Inv_SY_B!U60/Inv_SY_B!$DA60-1,"")</f>
        <v>5.0866385474401143E-2</v>
      </c>
      <c r="V60" s="169">
        <f>IFERROR(Inv_SY_B!V60/Inv_SY_B!$DA60-1,"")</f>
        <v>8.4255746571738621E-2</v>
      </c>
      <c r="W60" s="169">
        <f>IFERROR(Inv_SY_B!W60/Inv_SY_B!$DA60-1,"")</f>
        <v>0.17695906442754561</v>
      </c>
      <c r="X60" s="169">
        <f>IFERROR(Inv_SY_B!X60/Inv_SY_B!$DA60-1,"")</f>
        <v>-1.2039488995307934E-5</v>
      </c>
      <c r="Y60" s="169">
        <f>IFERROR(Inv_SY_B!Y60/Inv_SY_B!$DA60-1,"")</f>
        <v>-6.8636500989978866E-2</v>
      </c>
      <c r="Z60" s="169">
        <f>IFERROR(Inv_SY_B!Z60/Inv_SY_B!$DA60-1,"")</f>
        <v>4.6316298633630737E-4</v>
      </c>
      <c r="AA60" s="169">
        <f>IFERROR(Inv_SY_B!AA60/Inv_SY_B!$DA60-1,"")</f>
        <v>-4.6083005586249337E-2</v>
      </c>
      <c r="AB60" s="169">
        <f>IFERROR(Inv_SY_B!AB60/Inv_SY_B!$DA60-1,"")</f>
        <v>-0.10143266603594825</v>
      </c>
      <c r="AC60" s="169">
        <f>IFERROR(Inv_SY_B!AC60/Inv_SY_B!$DA60-1,"")</f>
        <v>3.0077274375042817E-2</v>
      </c>
      <c r="AD60" s="169">
        <f>IFERROR(Inv_SY_B!AD60/Inv_SY_B!$DA60-1,"")</f>
        <v>-4.2671672465534938E-2</v>
      </c>
      <c r="AE60" s="169">
        <f>IFERROR(Inv_SY_B!AE60/Inv_SY_B!$DA60-1,"")</f>
        <v>2.1359064617147538E-2</v>
      </c>
      <c r="AF60" s="169">
        <f>IFERROR(Inv_SY_B!AF60/Inv_SY_B!$DA60-1,"")</f>
        <v>4.6084179205176934E-2</v>
      </c>
      <c r="AG60" s="169">
        <f>IFERROR(Inv_SY_B!AG60/Inv_SY_B!$DA60-1,"")</f>
        <v>9.1094753127374917E-2</v>
      </c>
      <c r="AH60" s="169">
        <f>IFERROR(Inv_SY_B!AH60/Inv_SY_B!$DA60-1,"")</f>
        <v>1.8822952905070522E-2</v>
      </c>
      <c r="AI60" s="169">
        <f>IFERROR(Inv_SY_B!AI60/Inv_SY_B!$DC60-1,"")</f>
        <v>5.8508312460423539E-3</v>
      </c>
      <c r="AJ60" s="169">
        <f>IFERROR(Inv_SY_B!AJ60/Inv_SY_B!$DC60-1,"")</f>
        <v>1.538139640932612E-2</v>
      </c>
      <c r="AK60" s="169">
        <f>IFERROR(Inv_SY_B!AK60/Inv_SY_B!$DC60-1,"")</f>
        <v>3.6972191264260656E-2</v>
      </c>
      <c r="AL60" s="169">
        <f>IFERROR(Inv_SY_B!AL60/Inv_SY_B!$DC60-1,"")</f>
        <v>2.8444357619971106E-2</v>
      </c>
      <c r="AM60" s="169">
        <f>IFERROR(Inv_SY_B!AM60/Inv_SY_B!$DC60-1,"")</f>
        <v>3.1253535987285197E-2</v>
      </c>
      <c r="AN60" s="169">
        <f>IFERROR(Inv_SY_B!AN60/Inv_SY_B!$DC60-1,"")</f>
        <v>2.0789365128623505E-2</v>
      </c>
      <c r="AO60" s="169">
        <f>IFERROR(Inv_SY_B!AO60/Inv_SY_B!$DC60-1,"")</f>
        <v>3.5056196945175699E-2</v>
      </c>
      <c r="AP60" s="169">
        <f>IFERROR(Inv_SY_B!AP60/Inv_SY_B!$DC60-1,"")</f>
        <v>2.4807679765421531E-2</v>
      </c>
      <c r="AQ60" s="169">
        <f>IFERROR(Inv_SY_B!AQ60/Inv_SY_B!$DC60-1,"")</f>
        <v>-2.8707669567873406E-3</v>
      </c>
      <c r="AR60" s="169">
        <f>IFERROR(Inv_SY_B!AR60/Inv_SY_B!$DC60-1,"")</f>
        <v>-1.9254166706454745E-2</v>
      </c>
      <c r="AS60" s="169">
        <f>IFERROR(Inv_SY_B!AS60/Inv_SY_B!$DC60-1,"")</f>
        <v>-5.2335777119269178E-2</v>
      </c>
      <c r="AT60" s="169">
        <f>IFERROR(Inv_SY_B!AT60/Inv_SY_B!$DC60-1,"")</f>
        <v>-2.2500092071262801E-2</v>
      </c>
      <c r="AU60" s="169">
        <f>IFERROR(Inv_SY_B!AU60/Inv_SY_B!$DC60-1,"")</f>
        <v>-6.120589083702721E-2</v>
      </c>
      <c r="AV60" s="169">
        <f>IFERROR(Inv_SY_B!AV60/Inv_SY_B!$DC60-1,"")</f>
        <v>3.1587783145962778E-2</v>
      </c>
      <c r="AW60" s="169">
        <f>IFERROR(Inv_SY_B!AW60/Inv_SY_B!$DC60-1,"")</f>
        <v>-1.8874081769123419E-2</v>
      </c>
      <c r="AX60" s="169">
        <f>IFERROR(Inv_SY_B!AX60/Inv_SY_B!$DC60-1,"")</f>
        <v>-1.6345353410552765E-2</v>
      </c>
      <c r="AY60" s="169">
        <f>IFERROR(Inv_SY_B!AY60/Inv_SY_B!$DC60-1,"")</f>
        <v>-3.1162102490313814E-2</v>
      </c>
      <c r="AZ60" s="169">
        <f>IFERROR(Inv_SY_B!AZ60/Inv_SY_B!$DC60-1,"")</f>
        <v>-2.1292068923634666E-2</v>
      </c>
      <c r="BA60" s="169">
        <f>IFERROR(Inv_SY_B!BA60/Inv_SY_B!$DC60-1,"")</f>
        <v>-1.3426197667376738E-2</v>
      </c>
      <c r="BB60" s="169">
        <f>IFERROR(Inv_SY_B!BB60/Inv_SY_B!$DC60-1,"")</f>
        <v>2.3694946903944247E-2</v>
      </c>
      <c r="BC60" s="169">
        <f>IFERROR(Inv_SY_B!BC60/Inv_SY_B!$DC60-1,"")</f>
        <v>2.7920017663918273E-3</v>
      </c>
      <c r="BD60" s="169">
        <f>IFERROR(Inv_SY_B!BD60/Inv_SY_B!$DC60-1,"")</f>
        <v>4.8458406838323809E-2</v>
      </c>
      <c r="BE60" s="169">
        <f>IFERROR(Inv_SY_B!BE60/Inv_SY_B!$DC60-1,"")</f>
        <v>5.4841280243272728E-2</v>
      </c>
      <c r="BF60" s="169">
        <f>IFERROR(Inv_SY_B!BF60/Inv_SY_B!$DC60-1,"")</f>
        <v>3.5416805158456022E-2</v>
      </c>
      <c r="BG60" s="169">
        <f>IFERROR(Inv_SY_B!BG60/Inv_SY_B!$DC60-1,"")</f>
        <v>-1.262247639364511E-2</v>
      </c>
      <c r="BH60" s="169">
        <f>IFERROR(Inv_SY_B!BH60/Inv_SY_B!$DC60-1,"")</f>
        <v>2.1459399612562713E-2</v>
      </c>
      <c r="BI60" s="169">
        <f>IFERROR(Inv_SY_B!BI60/Inv_SY_B!$DC60-1,"")</f>
        <v>1.0912653084312662E-2</v>
      </c>
      <c r="BJ60" s="169">
        <f>IFERROR(Inv_SY_B!BJ60/Inv_SY_B!$DC60-1,"")</f>
        <v>1.3414065541579756E-2</v>
      </c>
      <c r="BK60" s="169">
        <f>IFERROR(Inv_SY_B!BK60/Inv_SY_B!$DC60-1,"")</f>
        <v>1.7929461843518624E-2</v>
      </c>
      <c r="BL60" s="169">
        <f>IFERROR(Inv_SY_B!BL60/Inv_SY_B!$DC60-1,"")</f>
        <v>1.8151148756550661E-2</v>
      </c>
      <c r="BM60" s="169">
        <f>IFERROR(Inv_SY_B!BM60/Inv_SY_B!$DC60-1,"")</f>
        <v>4.6271700401747662E-3</v>
      </c>
      <c r="BN60" s="169">
        <f>IFERROR(Inv_SY_B!BN60/Inv_SY_B!$DC60-1,"")</f>
        <v>-3.7811254823212126E-2</v>
      </c>
      <c r="BO60" s="169">
        <f>IFERROR(Inv_SY_B!BO60/Inv_SY_B!$DC60-1,"")</f>
        <v>1.1041790929376072E-2</v>
      </c>
      <c r="BP60" s="169">
        <f>IFERROR(Inv_SY_B!BP60/Inv_SY_B!$DC60-1,"")</f>
        <v>-6.664351314361161E-2</v>
      </c>
      <c r="BQ60" s="169">
        <f>IFERROR(Inv_SY_B!BQ60/Inv_SY_B!$DC60-1,"")</f>
        <v>7.2922619840798175E-2</v>
      </c>
      <c r="BR60" s="169">
        <f>IFERROR(Inv_SY_B!BR60/Inv_SY_B!$DC60-1,"")</f>
        <v>1.7634800598101741E-2</v>
      </c>
      <c r="BS60" s="169">
        <f>IFERROR(Inv_SY_B!BS60/Inv_SY_B!$DC60-1,"")</f>
        <v>3.7426473159758444E-2</v>
      </c>
      <c r="BT60" s="169">
        <f>IFERROR(Inv_SY_B!BT60/Inv_SY_B!$DC60-1,"")</f>
        <v>4.5416545892192905E-2</v>
      </c>
      <c r="BU60" s="169">
        <f>IFERROR(Inv_SY_B!BU60/Inv_SY_B!$DC60-1,"")</f>
        <v>4.6867207858016124E-2</v>
      </c>
      <c r="BV60" s="169">
        <f>IFERROR(Inv_SY_B!BV60/Inv_SY_B!$DC60-1,"")</f>
        <v>3.6583465996715914E-2</v>
      </c>
      <c r="BW60" s="169">
        <f>IFERROR(Inv_SY_B!BW60/Inv_SY_B!$DC60-1,"")</f>
        <v>2.7750703733952164E-2</v>
      </c>
      <c r="BX60" s="169">
        <f>IFERROR(Inv_SY_B!BX60/Inv_SY_B!$DC60-1,"")</f>
        <v>9.0754061392623209E-2</v>
      </c>
      <c r="BY60" s="169">
        <f>IFERROR(Inv_SY_B!BY60/Inv_SY_B!$DC60-1,"")</f>
        <v>5.6227902014930997E-2</v>
      </c>
      <c r="BZ60" s="169">
        <f>IFERROR(Inv_SY_B!BZ60/Inv_SY_B!$DC60-1,"")</f>
        <v>5.9640540294473299E-2</v>
      </c>
      <c r="CA60" s="169">
        <f>IFERROR(Inv_SY_B!CA60/Inv_SY_B!$DC60-1,"")</f>
        <v>2.6504773345252808E-3</v>
      </c>
      <c r="CB60" s="169">
        <f>IFERROR(Inv_SY_B!CB60/Inv_SY_B!$DC60-1,"")</f>
        <v>-1</v>
      </c>
      <c r="CC60" s="169">
        <f>IFERROR(Inv_SY_B!CC60/Inv_SY_B!$DC60-1,"")</f>
        <v>-6.3547058206079754E-2</v>
      </c>
      <c r="CD60" s="169">
        <f>IFERROR(Inv_SY_B!CD60/Inv_SY_B!$DC60-1,"")</f>
        <v>-7.7261836968936959E-2</v>
      </c>
      <c r="CE60" s="169">
        <f>IFERROR(Inv_SY_B!CE60/Inv_SY_B!$DC60-1,"")</f>
        <v>-0.11837595833588532</v>
      </c>
      <c r="CF60" s="169">
        <f>IFERROR(Inv_SY_B!CF60/Inv_SY_B!$DC60-1,"")</f>
        <v>-9.8320210530128849E-2</v>
      </c>
      <c r="CG60" s="169">
        <f>IFERROR(Inv_SY_B!CG60/Inv_SY_B!$DC60-1,"")</f>
        <v>-4.2655192691601784E-2</v>
      </c>
      <c r="CH60" s="169">
        <f>IFERROR(Inv_SY_B!CH60/Inv_SY_B!$DC60-1,"")</f>
        <v>-0.21025326730173177</v>
      </c>
      <c r="CI60" s="169">
        <f>IFERROR(Inv_SY_B!CI60/Inv_SY_B!$DC60-1,"")</f>
        <v>-1</v>
      </c>
      <c r="CJ60" s="169">
        <f>IFERROR(Inv_SY_B!CJ60/Inv_SY_B!$DC60-1,"")</f>
        <v>-1</v>
      </c>
      <c r="CK60" s="169">
        <f>IFERROR(Inv_SY_B!CK60/Inv_SY_B!$DC60-1,"")</f>
        <v>-1</v>
      </c>
      <c r="CL60" s="169">
        <f>IFERROR(Inv_SY_B!CL60/Inv_SY_B!$DC60-1,"")</f>
        <v>-1</v>
      </c>
      <c r="CM60" s="169">
        <f>IFERROR(Inv_SY_B!CM60/Inv_SY_B!$DB60-1,"")</f>
        <v>-1</v>
      </c>
      <c r="CN60" s="169">
        <f>IFERROR(Inv_SY_B!CN60/Inv_SY_B!$DB60-1,"")</f>
        <v>-1</v>
      </c>
      <c r="CO60" s="169">
        <f>IFERROR(Inv_SY_B!CO60/Inv_SY_B!$DB60-1,"")</f>
        <v>-1</v>
      </c>
      <c r="CP60" s="169">
        <f>IFERROR(Inv_SY_B!CP60/Inv_SY_B!$DB60-1,"")</f>
        <v>-1</v>
      </c>
      <c r="CQ60" s="169">
        <f>IFERROR(Inv_SY_B!CQ60/Inv_SY_B!$DB60-1,"")</f>
        <v>-1</v>
      </c>
      <c r="CR60" s="169">
        <f>IFERROR(Inv_SY_B!CR60/Inv_SY_B!$DB60-1,"")</f>
        <v>-1</v>
      </c>
      <c r="CS60" s="169">
        <f>IFERROR(Inv_SY_B!CS60/Inv_SY_B!$DB60-1,"")</f>
        <v>-1</v>
      </c>
      <c r="CT60" s="169">
        <f>IFERROR(Inv_SY_B!CT60/Inv_SY_B!$DB60-1,"")</f>
        <v>-1</v>
      </c>
      <c r="CU60" s="169">
        <f>IFERROR(Inv_SY_B!CU60/Inv_SY_B!$DB60-1,"")</f>
        <v>-5.6262235955539808E-3</v>
      </c>
      <c r="CV60" s="169">
        <f>IFERROR(Inv_SY_B!CV60/Inv_SY_B!$DB60-1,"")</f>
        <v>0.63278978757043092</v>
      </c>
      <c r="CW60" s="169">
        <f>IFERROR(Inv_SY_B!CW60/Inv_SY_B!$DB60-1,"")</f>
        <v>-1</v>
      </c>
      <c r="CX60" s="169">
        <f>IFERROR(Inv_SY_B!CX60/Inv_SY_B!$DB60-1,"")</f>
        <v>-0.10515994491118053</v>
      </c>
      <c r="CY60" s="169">
        <f>IFERROR(Inv_SY_B!CY60/Inv_SY_B!$DB60-1,"")</f>
        <v>-0.52200361906369586</v>
      </c>
      <c r="CZ60" s="169">
        <f>IFERROR(Inv_SY_B!CZ60/Inv_SY_B!$DB60-1,"")</f>
        <v>-1</v>
      </c>
    </row>
    <row r="61" spans="2:104">
      <c r="B61" s="164">
        <f t="shared" si="1"/>
        <v>45753</v>
      </c>
      <c r="C61" s="169">
        <f>IFERROR(Inv_SY_B!C61/Inv_SY_B!$DA61-1,"")</f>
        <v>1.4715140279384586E-2</v>
      </c>
      <c r="D61" s="169">
        <f>IFERROR(Inv_SY_B!D61/Inv_SY_B!$DA61-1,"")</f>
        <v>1.2730230043564772E-2</v>
      </c>
      <c r="E61" s="169">
        <f>IFERROR(Inv_SY_B!E61/Inv_SY_B!$DA61-1,"")</f>
        <v>-1.2275516487624372E-2</v>
      </c>
      <c r="F61" s="169">
        <f>IFERROR(Inv_SY_B!F61/Inv_SY_B!$DA61-1,"")</f>
        <v>-3.3728934172210456E-2</v>
      </c>
      <c r="G61" s="169">
        <f>IFERROR(Inv_SY_B!G61/Inv_SY_B!$DA61-1,"")</f>
        <v>-1.2345705260222495E-2</v>
      </c>
      <c r="H61" s="169">
        <f>IFERROR(Inv_SY_B!H61/Inv_SY_B!$DA61-1,"")</f>
        <v>-5.8542156394232325E-3</v>
      </c>
      <c r="I61" s="169">
        <f>IFERROR(Inv_SY_B!I61/Inv_SY_B!$DA61-1,"")</f>
        <v>-2.8300251351568106E-2</v>
      </c>
      <c r="J61" s="169">
        <f>IFERROR(Inv_SY_B!J61/Inv_SY_B!$DA61-1,"")</f>
        <v>-3.3795706116364843E-2</v>
      </c>
      <c r="K61" s="169">
        <f>IFERROR(Inv_SY_B!K61/Inv_SY_B!$DA61-1,"")</f>
        <v>-1.3186577471793415E-2</v>
      </c>
      <c r="L61" s="169">
        <f>IFERROR(Inv_SY_B!L61/Inv_SY_B!$DA61-1,"")</f>
        <v>-8.3570687373863972E-3</v>
      </c>
      <c r="M61" s="169">
        <f>IFERROR(Inv_SY_B!M61/Inv_SY_B!$DA61-1,"")</f>
        <v>6.8371723172553356E-3</v>
      </c>
      <c r="N61" s="169">
        <f>IFERROR(Inv_SY_B!N61/Inv_SY_B!$DA61-1,"")</f>
        <v>-6.4684670231929253E-4</v>
      </c>
      <c r="O61" s="169">
        <f>IFERROR(Inv_SY_B!O61/Inv_SY_B!$DA61-1,"")</f>
        <v>-6.6702386931725144E-3</v>
      </c>
      <c r="P61" s="169">
        <f>IFERROR(Inv_SY_B!P61/Inv_SY_B!$DA61-1,"")</f>
        <v>-1.0659758063737534E-2</v>
      </c>
      <c r="Q61" s="169">
        <f>IFERROR(Inv_SY_B!Q61/Inv_SY_B!$DA61-1,"")</f>
        <v>-3.2969631995745763E-2</v>
      </c>
      <c r="R61" s="169">
        <f>IFERROR(Inv_SY_B!R61/Inv_SY_B!$DA61-1,"")</f>
        <v>-2.3888748481927791E-2</v>
      </c>
      <c r="S61" s="169">
        <f>IFERROR(Inv_SY_B!S61/Inv_SY_B!$DA61-1,"")</f>
        <v>-2.337564549725335E-2</v>
      </c>
      <c r="T61" s="169">
        <f>IFERROR(Inv_SY_B!T61/Inv_SY_B!$DA61-1,"")</f>
        <v>-8.7658202842316735E-3</v>
      </c>
      <c r="U61" s="169">
        <f>IFERROR(Inv_SY_B!U61/Inv_SY_B!$DA61-1,"")</f>
        <v>9.4870585514220895E-2</v>
      </c>
      <c r="V61" s="169">
        <f>IFERROR(Inv_SY_B!V61/Inv_SY_B!$DA61-1,"")</f>
        <v>0.11399595810258134</v>
      </c>
      <c r="W61" s="169">
        <f>IFERROR(Inv_SY_B!W61/Inv_SY_B!$DA61-1,"")</f>
        <v>0.16303119967658342</v>
      </c>
      <c r="X61" s="169">
        <f>IFERROR(Inv_SY_B!X61/Inv_SY_B!$DA61-1,"")</f>
        <v>3.3645963528172729E-3</v>
      </c>
      <c r="Y61" s="169">
        <f>IFERROR(Inv_SY_B!Y61/Inv_SY_B!$DA61-1,"")</f>
        <v>-1.3981709741399673E-3</v>
      </c>
      <c r="Z61" s="169">
        <f>IFERROR(Inv_SY_B!Z61/Inv_SY_B!$DA61-1,"")</f>
        <v>1.1201056556076949E-2</v>
      </c>
      <c r="AA61" s="169">
        <f>IFERROR(Inv_SY_B!AA61/Inv_SY_B!$DA61-1,"")</f>
        <v>-5.7870335465489808E-2</v>
      </c>
      <c r="AB61" s="169">
        <f>IFERROR(Inv_SY_B!AB61/Inv_SY_B!$DA61-1,"")</f>
        <v>-3.9938993228769037E-2</v>
      </c>
      <c r="AC61" s="169">
        <f>IFERROR(Inv_SY_B!AC61/Inv_SY_B!$DA61-1,"")</f>
        <v>5.6261567531807888E-3</v>
      </c>
      <c r="AD61" s="169">
        <f>IFERROR(Inv_SY_B!AD61/Inv_SY_B!$DA61-1,"")</f>
        <v>-5.5909536786236669E-2</v>
      </c>
      <c r="AE61" s="169">
        <f>IFERROR(Inv_SY_B!AE61/Inv_SY_B!$DA61-1,"")</f>
        <v>-1.2362833896471637E-2</v>
      </c>
      <c r="AF61" s="169">
        <f>IFERROR(Inv_SY_B!AF61/Inv_SY_B!$DA61-1,"")</f>
        <v>1.2685757493977601E-2</v>
      </c>
      <c r="AG61" s="169">
        <f>IFERROR(Inv_SY_B!AG61/Inv_SY_B!$DA61-1,"")</f>
        <v>2.3797913203668086E-2</v>
      </c>
      <c r="AH61" s="169">
        <f>IFERROR(Inv_SY_B!AH61/Inv_SY_B!$DA61-1,"")</f>
        <v>-4.0555230987224355E-2</v>
      </c>
      <c r="AI61" s="169">
        <f>IFERROR(Inv_SY_B!AI61/Inv_SY_B!$DC61-1,"")</f>
        <v>1.1852263181673095E-2</v>
      </c>
      <c r="AJ61" s="169">
        <f>IFERROR(Inv_SY_B!AJ61/Inv_SY_B!$DC61-1,"")</f>
        <v>2.3482748965370615E-2</v>
      </c>
      <c r="AK61" s="169">
        <f>IFERROR(Inv_SY_B!AK61/Inv_SY_B!$DC61-1,"")</f>
        <v>3.4703740331275101E-2</v>
      </c>
      <c r="AL61" s="169">
        <f>IFERROR(Inv_SY_B!AL61/Inv_SY_B!$DC61-1,"")</f>
        <v>2.7898344395963948E-2</v>
      </c>
      <c r="AM61" s="169">
        <f>IFERROR(Inv_SY_B!AM61/Inv_SY_B!$DC61-1,"")</f>
        <v>3.6452024114322024E-2</v>
      </c>
      <c r="AN61" s="169">
        <f>IFERROR(Inv_SY_B!AN61/Inv_SY_B!$DC61-1,"")</f>
        <v>2.7433543368648339E-2</v>
      </c>
      <c r="AO61" s="169">
        <f>IFERROR(Inv_SY_B!AO61/Inv_SY_B!$DC61-1,"")</f>
        <v>3.2701178794822816E-2</v>
      </c>
      <c r="AP61" s="169">
        <f>IFERROR(Inv_SY_B!AP61/Inv_SY_B!$DC61-1,"")</f>
        <v>2.8018960595133757E-2</v>
      </c>
      <c r="AQ61" s="169">
        <f>IFERROR(Inv_SY_B!AQ61/Inv_SY_B!$DC61-1,"")</f>
        <v>3.3424443781213675E-3</v>
      </c>
      <c r="AR61" s="169">
        <f>IFERROR(Inv_SY_B!AR61/Inv_SY_B!$DC61-1,"")</f>
        <v>-2.7315275106496339E-2</v>
      </c>
      <c r="AS61" s="169">
        <f>IFERROR(Inv_SY_B!AS61/Inv_SY_B!$DC61-1,"")</f>
        <v>-6.0991305674115814E-2</v>
      </c>
      <c r="AT61" s="169">
        <f>IFERROR(Inv_SY_B!AT61/Inv_SY_B!$DC61-1,"")</f>
        <v>-2.962082486133033E-2</v>
      </c>
      <c r="AU61" s="169">
        <f>IFERROR(Inv_SY_B!AU61/Inv_SY_B!$DC61-1,"")</f>
        <v>-4.2692674707765166E-2</v>
      </c>
      <c r="AV61" s="169">
        <f>IFERROR(Inv_SY_B!AV61/Inv_SY_B!$DC61-1,"")</f>
        <v>2.122146566129568E-2</v>
      </c>
      <c r="AW61" s="169">
        <f>IFERROR(Inv_SY_B!AW61/Inv_SY_B!$DC61-1,"")</f>
        <v>-1.9646601029258526E-2</v>
      </c>
      <c r="AX61" s="169">
        <f>IFERROR(Inv_SY_B!AX61/Inv_SY_B!$DC61-1,"")</f>
        <v>-1.2632970047163572E-2</v>
      </c>
      <c r="AY61" s="169">
        <f>IFERROR(Inv_SY_B!AY61/Inv_SY_B!$DC61-1,"")</f>
        <v>-4.7034722733679035E-2</v>
      </c>
      <c r="AZ61" s="169">
        <f>IFERROR(Inv_SY_B!AZ61/Inv_SY_B!$DC61-1,"")</f>
        <v>-3.5966876351835819E-2</v>
      </c>
      <c r="BA61" s="169">
        <f>IFERROR(Inv_SY_B!BA61/Inv_SY_B!$DC61-1,"")</f>
        <v>-2.5954703899244591E-2</v>
      </c>
      <c r="BB61" s="169">
        <f>IFERROR(Inv_SY_B!BB61/Inv_SY_B!$DC61-1,"")</f>
        <v>2.3112100939429281E-2</v>
      </c>
      <c r="BC61" s="169">
        <f>IFERROR(Inv_SY_B!BC61/Inv_SY_B!$DC61-1,"")</f>
        <v>-8.6553199040084738E-3</v>
      </c>
      <c r="BD61" s="169">
        <f>IFERROR(Inv_SY_B!BD61/Inv_SY_B!$DC61-1,"")</f>
        <v>3.5853485986218736E-2</v>
      </c>
      <c r="BE61" s="169">
        <f>IFERROR(Inv_SY_B!BE61/Inv_SY_B!$DC61-1,"")</f>
        <v>2.794178199448849E-2</v>
      </c>
      <c r="BF61" s="169">
        <f>IFERROR(Inv_SY_B!BF61/Inv_SY_B!$DC61-1,"")</f>
        <v>2.3369740196621969E-2</v>
      </c>
      <c r="BG61" s="169">
        <f>IFERROR(Inv_SY_B!BG61/Inv_SY_B!$DC61-1,"")</f>
        <v>-1.2184074104634957E-2</v>
      </c>
      <c r="BH61" s="169">
        <f>IFERROR(Inv_SY_B!BH61/Inv_SY_B!$DC61-1,"")</f>
        <v>1.8405970288455364E-2</v>
      </c>
      <c r="BI61" s="169">
        <f>IFERROR(Inv_SY_B!BI61/Inv_SY_B!$DC61-1,"")</f>
        <v>5.1303465064389542E-3</v>
      </c>
      <c r="BJ61" s="169">
        <f>IFERROR(Inv_SY_B!BJ61/Inv_SY_B!$DC61-1,"")</f>
        <v>1.8519881800170834E-2</v>
      </c>
      <c r="BK61" s="169">
        <f>IFERROR(Inv_SY_B!BK61/Inv_SY_B!$DC61-1,"")</f>
        <v>2.3256130317401258E-2</v>
      </c>
      <c r="BL61" s="169">
        <f>IFERROR(Inv_SY_B!BL61/Inv_SY_B!$DC61-1,"")</f>
        <v>1.8897090611752487E-2</v>
      </c>
      <c r="BM61" s="169">
        <f>IFERROR(Inv_SY_B!BM61/Inv_SY_B!$DC61-1,"")</f>
        <v>8.8225377437258778E-3</v>
      </c>
      <c r="BN61" s="169">
        <f>IFERROR(Inv_SY_B!BN61/Inv_SY_B!$DC61-1,"")</f>
        <v>-1.0537322144342443E-2</v>
      </c>
      <c r="BO61" s="169">
        <f>IFERROR(Inv_SY_B!BO61/Inv_SY_B!$DC61-1,"")</f>
        <v>-3.2656835733794187E-3</v>
      </c>
      <c r="BP61" s="169">
        <f>IFERROR(Inv_SY_B!BP61/Inv_SY_B!$DC61-1,"")</f>
        <v>-7.696099410494206E-2</v>
      </c>
      <c r="BQ61" s="169">
        <f>IFERROR(Inv_SY_B!BQ61/Inv_SY_B!$DC61-1,"")</f>
        <v>6.6550065575695205E-2</v>
      </c>
      <c r="BR61" s="169">
        <f>IFERROR(Inv_SY_B!BR61/Inv_SY_B!$DC61-1,"")</f>
        <v>6.163703212058036E-2</v>
      </c>
      <c r="BS61" s="169">
        <f>IFERROR(Inv_SY_B!BS61/Inv_SY_B!$DC61-1,"")</f>
        <v>2.8426608894080996E-2</v>
      </c>
      <c r="BT61" s="169">
        <f>IFERROR(Inv_SY_B!BT61/Inv_SY_B!$DC61-1,"")</f>
        <v>4.8058417214120297E-2</v>
      </c>
      <c r="BU61" s="169">
        <f>IFERROR(Inv_SY_B!BU61/Inv_SY_B!$DC61-1,"")</f>
        <v>4.7022898411471559E-2</v>
      </c>
      <c r="BV61" s="169">
        <f>IFERROR(Inv_SY_B!BV61/Inv_SY_B!$DC61-1,"")</f>
        <v>2.4002382962523106E-2</v>
      </c>
      <c r="BW61" s="169">
        <f>IFERROR(Inv_SY_B!BW61/Inv_SY_B!$DC61-1,"")</f>
        <v>5.3137086986961402E-2</v>
      </c>
      <c r="BX61" s="169">
        <f>IFERROR(Inv_SY_B!BX61/Inv_SY_B!$DC61-1,"")</f>
        <v>7.6355531469276761E-2</v>
      </c>
      <c r="BY61" s="169">
        <f>IFERROR(Inv_SY_B!BY61/Inv_SY_B!$DC61-1,"")</f>
        <v>7.6266829377598544E-2</v>
      </c>
      <c r="BZ61" s="169">
        <f>IFERROR(Inv_SY_B!BZ61/Inv_SY_B!$DC61-1,"")</f>
        <v>9.099669872168259E-2</v>
      </c>
      <c r="CA61" s="169">
        <f>IFERROR(Inv_SY_B!CA61/Inv_SY_B!$DC61-1,"")</f>
        <v>-2.970311259610936E-2</v>
      </c>
      <c r="CB61" s="169">
        <f>IFERROR(Inv_SY_B!CB61/Inv_SY_B!$DC61-1,"")</f>
        <v>-1</v>
      </c>
      <c r="CC61" s="169">
        <f>IFERROR(Inv_SY_B!CC61/Inv_SY_B!$DC61-1,"")</f>
        <v>-5.4974664332510637E-2</v>
      </c>
      <c r="CD61" s="169">
        <f>IFERROR(Inv_SY_B!CD61/Inv_SY_B!$DC61-1,"")</f>
        <v>-7.1874721332970348E-2</v>
      </c>
      <c r="CE61" s="169">
        <f>IFERROR(Inv_SY_B!CE61/Inv_SY_B!$DC61-1,"")</f>
        <v>-0.12388050647066695</v>
      </c>
      <c r="CF61" s="169">
        <f>IFERROR(Inv_SY_B!CF61/Inv_SY_B!$DC61-1,"")</f>
        <v>-9.2413350327634536E-2</v>
      </c>
      <c r="CG61" s="169">
        <f>IFERROR(Inv_SY_B!CG61/Inv_SY_B!$DC61-1,"")</f>
        <v>-1.6196899291201272E-2</v>
      </c>
      <c r="CH61" s="169">
        <f>IFERROR(Inv_SY_B!CH61/Inv_SY_B!$DC61-1,"")</f>
        <v>-0.22036672931202006</v>
      </c>
      <c r="CI61" s="169">
        <f>IFERROR(Inv_SY_B!CI61/Inv_SY_B!$DC61-1,"")</f>
        <v>-1</v>
      </c>
      <c r="CJ61" s="169">
        <f>IFERROR(Inv_SY_B!CJ61/Inv_SY_B!$DC61-1,"")</f>
        <v>-1</v>
      </c>
      <c r="CK61" s="169">
        <f>IFERROR(Inv_SY_B!CK61/Inv_SY_B!$DC61-1,"")</f>
        <v>-1</v>
      </c>
      <c r="CL61" s="169">
        <f>IFERROR(Inv_SY_B!CL61/Inv_SY_B!$DC61-1,"")</f>
        <v>-1</v>
      </c>
      <c r="CM61" s="169">
        <f>IFERROR(Inv_SY_B!CM61/Inv_SY_B!$DB61-1,"")</f>
        <v>-1</v>
      </c>
      <c r="CN61" s="169">
        <f>IFERROR(Inv_SY_B!CN61/Inv_SY_B!$DB61-1,"")</f>
        <v>-1</v>
      </c>
      <c r="CO61" s="169">
        <f>IFERROR(Inv_SY_B!CO61/Inv_SY_B!$DB61-1,"")</f>
        <v>-1</v>
      </c>
      <c r="CP61" s="169">
        <f>IFERROR(Inv_SY_B!CP61/Inv_SY_B!$DB61-1,"")</f>
        <v>-1</v>
      </c>
      <c r="CQ61" s="169">
        <f>IFERROR(Inv_SY_B!CQ61/Inv_SY_B!$DB61-1,"")</f>
        <v>-1</v>
      </c>
      <c r="CR61" s="169">
        <f>IFERROR(Inv_SY_B!CR61/Inv_SY_B!$DB61-1,"")</f>
        <v>-1</v>
      </c>
      <c r="CS61" s="169">
        <f>IFERROR(Inv_SY_B!CS61/Inv_SY_B!$DB61-1,"")</f>
        <v>-1</v>
      </c>
      <c r="CT61" s="169">
        <f>IFERROR(Inv_SY_B!CT61/Inv_SY_B!$DB61-1,"")</f>
        <v>-1</v>
      </c>
      <c r="CU61" s="169">
        <f>IFERROR(Inv_SY_B!CU61/Inv_SY_B!$DB61-1,"")</f>
        <v>-1.9608709359368426E-2</v>
      </c>
      <c r="CV61" s="169">
        <f>IFERROR(Inv_SY_B!CV61/Inv_SY_B!$DB61-1,"")</f>
        <v>0.6501565283046149</v>
      </c>
      <c r="CW61" s="169">
        <f>IFERROR(Inv_SY_B!CW61/Inv_SY_B!$DB61-1,"")</f>
        <v>-1</v>
      </c>
      <c r="CX61" s="169">
        <f>IFERROR(Inv_SY_B!CX61/Inv_SY_B!$DB61-1,"")</f>
        <v>-0.10232955081697936</v>
      </c>
      <c r="CY61" s="169">
        <f>IFERROR(Inv_SY_B!CY61/Inv_SY_B!$DB61-1,"")</f>
        <v>-0.52821826812826678</v>
      </c>
      <c r="CZ61" s="169">
        <f>IFERROR(Inv_SY_B!CZ61/Inv_SY_B!$DB61-1,"")</f>
        <v>-1</v>
      </c>
    </row>
    <row r="62" spans="2:104">
      <c r="B62" s="164">
        <f t="shared" si="1"/>
        <v>45754</v>
      </c>
      <c r="C62" s="169">
        <f>IFERROR(Inv_SY_B!C62/Inv_SY_B!$DA62-1,"")</f>
        <v>8.8343599114510951E-3</v>
      </c>
      <c r="D62" s="169">
        <f>IFERROR(Inv_SY_B!D62/Inv_SY_B!$DA62-1,"")</f>
        <v>1.1975673066831227E-2</v>
      </c>
      <c r="E62" s="169">
        <f>IFERROR(Inv_SY_B!E62/Inv_SY_B!$DA62-1,"")</f>
        <v>-2.4687763057205214E-2</v>
      </c>
      <c r="F62" s="169">
        <f>IFERROR(Inv_SY_B!F62/Inv_SY_B!$DA62-1,"")</f>
        <v>-4.5356982801532886E-2</v>
      </c>
      <c r="G62" s="169">
        <f>IFERROR(Inv_SY_B!G62/Inv_SY_B!$DA62-1,"")</f>
        <v>-2.7520426585111113E-2</v>
      </c>
      <c r="H62" s="169">
        <f>IFERROR(Inv_SY_B!H62/Inv_SY_B!$DA62-1,"")</f>
        <v>-1.9355837019596644E-2</v>
      </c>
      <c r="I62" s="169">
        <f>IFERROR(Inv_SY_B!I62/Inv_SY_B!$DA62-1,"")</f>
        <v>-5.901728971293374E-3</v>
      </c>
      <c r="J62" s="169">
        <f>IFERROR(Inv_SY_B!J62/Inv_SY_B!$DA62-1,"")</f>
        <v>-4.7273745176556248E-2</v>
      </c>
      <c r="K62" s="169">
        <f>IFERROR(Inv_SY_B!K62/Inv_SY_B!$DA62-1,"")</f>
        <v>-2.4563037914761332E-2</v>
      </c>
      <c r="L62" s="169">
        <f>IFERROR(Inv_SY_B!L62/Inv_SY_B!$DA62-1,"")</f>
        <v>-2.2635867291612821E-2</v>
      </c>
      <c r="M62" s="169">
        <f>IFERROR(Inv_SY_B!M62/Inv_SY_B!$DA62-1,"")</f>
        <v>-7.2644372175612038E-3</v>
      </c>
      <c r="N62" s="169">
        <f>IFERROR(Inv_SY_B!N62/Inv_SY_B!$DA62-1,"")</f>
        <v>-1.1934815288611622E-2</v>
      </c>
      <c r="O62" s="169">
        <f>IFERROR(Inv_SY_B!O62/Inv_SY_B!$DA62-1,"")</f>
        <v>-1.6265131456363435E-2</v>
      </c>
      <c r="P62" s="169">
        <f>IFERROR(Inv_SY_B!P62/Inv_SY_B!$DA62-1,"")</f>
        <v>-1.873421856319335E-2</v>
      </c>
      <c r="Q62" s="169">
        <f>IFERROR(Inv_SY_B!Q62/Inv_SY_B!$DA62-1,"")</f>
        <v>-3.3820778812582275E-2</v>
      </c>
      <c r="R62" s="169">
        <f>IFERROR(Inv_SY_B!R62/Inv_SY_B!$DA62-1,"")</f>
        <v>-2.0486126879347588E-2</v>
      </c>
      <c r="S62" s="169">
        <f>IFERROR(Inv_SY_B!S62/Inv_SY_B!$DA62-1,"")</f>
        <v>-2.1447637991224289E-2</v>
      </c>
      <c r="T62" s="169">
        <f>IFERROR(Inv_SY_B!T62/Inv_SY_B!$DA62-1,"")</f>
        <v>-2.2067412803667308E-2</v>
      </c>
      <c r="U62" s="169">
        <f>IFERROR(Inv_SY_B!U62/Inv_SY_B!$DA62-1,"")</f>
        <v>9.0773470462456096E-2</v>
      </c>
      <c r="V62" s="169">
        <f>IFERROR(Inv_SY_B!V62/Inv_SY_B!$DA62-1,"")</f>
        <v>0.10826463790948515</v>
      </c>
      <c r="W62" s="169">
        <f>IFERROR(Inv_SY_B!W62/Inv_SY_B!$DA62-1,"")</f>
        <v>0.14561056804980099</v>
      </c>
      <c r="X62" s="169">
        <f>IFERROR(Inv_SY_B!X62/Inv_SY_B!$DA62-1,"")</f>
        <v>-9.6567063504867656E-3</v>
      </c>
      <c r="Y62" s="169">
        <f>IFERROR(Inv_SY_B!Y62/Inv_SY_B!$DA62-1,"")</f>
        <v>6.1101675337149608E-4</v>
      </c>
      <c r="Z62" s="169">
        <f>IFERROR(Inv_SY_B!Z62/Inv_SY_B!$DA62-1,"")</f>
        <v>3.5865747088361655E-3</v>
      </c>
      <c r="AA62" s="169">
        <f>IFERROR(Inv_SY_B!AA62/Inv_SY_B!$DA62-1,"")</f>
        <v>-3.5228910442253625E-2</v>
      </c>
      <c r="AB62" s="169">
        <f>IFERROR(Inv_SY_B!AB62/Inv_SY_B!$DA62-1,"")</f>
        <v>-2.0587845815168704E-2</v>
      </c>
      <c r="AC62" s="169">
        <f>IFERROR(Inv_SY_B!AC62/Inv_SY_B!$DA62-1,"")</f>
        <v>2.4564276845464805E-2</v>
      </c>
      <c r="AD62" s="169">
        <f>IFERROR(Inv_SY_B!AD62/Inv_SY_B!$DA62-1,"")</f>
        <v>-3.8993110604717551E-2</v>
      </c>
      <c r="AE62" s="169">
        <f>IFERROR(Inv_SY_B!AE62/Inv_SY_B!$DA62-1,"")</f>
        <v>3.0358693282275251E-3</v>
      </c>
      <c r="AF62" s="169">
        <f>IFERROR(Inv_SY_B!AF62/Inv_SY_B!$DA62-1,"")</f>
        <v>3.1386277304715771E-2</v>
      </c>
      <c r="AG62" s="169">
        <f>IFERROR(Inv_SY_B!AG62/Inv_SY_B!$DA62-1,"")</f>
        <v>5.4396833475230055E-2</v>
      </c>
      <c r="AH62" s="169">
        <f>IFERROR(Inv_SY_B!AH62/Inv_SY_B!$DA62-1,"")</f>
        <v>-9.257036773019478E-3</v>
      </c>
      <c r="AI62" s="169">
        <f>IFERROR(Inv_SY_B!AI62/Inv_SY_B!$DC62-1,"")</f>
        <v>1.1947550822253072E-2</v>
      </c>
      <c r="AJ62" s="169">
        <f>IFERROR(Inv_SY_B!AJ62/Inv_SY_B!$DC62-1,"")</f>
        <v>2.5403637437471316E-2</v>
      </c>
      <c r="AK62" s="169">
        <f>IFERROR(Inv_SY_B!AK62/Inv_SY_B!$DC62-1,"")</f>
        <v>3.8564709808039055E-2</v>
      </c>
      <c r="AL62" s="169">
        <f>IFERROR(Inv_SY_B!AL62/Inv_SY_B!$DC62-1,"")</f>
        <v>3.4570351457076764E-2</v>
      </c>
      <c r="AM62" s="169">
        <f>IFERROR(Inv_SY_B!AM62/Inv_SY_B!$DC62-1,"")</f>
        <v>4.3902407248595843E-2</v>
      </c>
      <c r="AN62" s="169">
        <f>IFERROR(Inv_SY_B!AN62/Inv_SY_B!$DC62-1,"")</f>
        <v>3.2266656922547821E-2</v>
      </c>
      <c r="AO62" s="169">
        <f>IFERROR(Inv_SY_B!AO62/Inv_SY_B!$DC62-1,"")</f>
        <v>4.0330986478112507E-2</v>
      </c>
      <c r="AP62" s="169">
        <f>IFERROR(Inv_SY_B!AP62/Inv_SY_B!$DC62-1,"")</f>
        <v>3.2850387905425604E-2</v>
      </c>
      <c r="AQ62" s="169">
        <f>IFERROR(Inv_SY_B!AQ62/Inv_SY_B!$DC62-1,"")</f>
        <v>-5.3513869632157984E-3</v>
      </c>
      <c r="AR62" s="169">
        <f>IFERROR(Inv_SY_B!AR62/Inv_SY_B!$DC62-1,"")</f>
        <v>-2.6586488740228065E-2</v>
      </c>
      <c r="AS62" s="169">
        <f>IFERROR(Inv_SY_B!AS62/Inv_SY_B!$DC62-1,"")</f>
        <v>-6.4303606663984159E-2</v>
      </c>
      <c r="AT62" s="169">
        <f>IFERROR(Inv_SY_B!AT62/Inv_SY_B!$DC62-1,"")</f>
        <v>-1.6350100955972668E-2</v>
      </c>
      <c r="AU62" s="169">
        <f>IFERROR(Inv_SY_B!AU62/Inv_SY_B!$DC62-1,"")</f>
        <v>-5.0282696659978976E-2</v>
      </c>
      <c r="AV62" s="169">
        <f>IFERROR(Inv_SY_B!AV62/Inv_SY_B!$DC62-1,"")</f>
        <v>1.8470381479956943E-2</v>
      </c>
      <c r="AW62" s="169">
        <f>IFERROR(Inv_SY_B!AW62/Inv_SY_B!$DC62-1,"")</f>
        <v>-2.2054885687680215E-2</v>
      </c>
      <c r="AX62" s="169">
        <f>IFERROR(Inv_SY_B!AX62/Inv_SY_B!$DC62-1,"")</f>
        <v>-1.6708929932378713E-2</v>
      </c>
      <c r="AY62" s="169">
        <f>IFERROR(Inv_SY_B!AY62/Inv_SY_B!$DC62-1,"")</f>
        <v>-5.4316966882604345E-2</v>
      </c>
      <c r="AZ62" s="169">
        <f>IFERROR(Inv_SY_B!AZ62/Inv_SY_B!$DC62-1,"")</f>
        <v>-4.2931863107662505E-2</v>
      </c>
      <c r="BA62" s="169">
        <f>IFERROR(Inv_SY_B!BA62/Inv_SY_B!$DC62-1,"")</f>
        <v>-2.7341755915652577E-2</v>
      </c>
      <c r="BB62" s="169">
        <f>IFERROR(Inv_SY_B!BB62/Inv_SY_B!$DC62-1,"")</f>
        <v>2.1713463044323866E-2</v>
      </c>
      <c r="BC62" s="169">
        <f>IFERROR(Inv_SY_B!BC62/Inv_SY_B!$DC62-1,"")</f>
        <v>-1.2414122330789534E-2</v>
      </c>
      <c r="BD62" s="169">
        <f>IFERROR(Inv_SY_B!BD62/Inv_SY_B!$DC62-1,"")</f>
        <v>3.2609771677791555E-2</v>
      </c>
      <c r="BE62" s="169">
        <f>IFERROR(Inv_SY_B!BE62/Inv_SY_B!$DC62-1,"")</f>
        <v>2.9722875116430236E-2</v>
      </c>
      <c r="BF62" s="169">
        <f>IFERROR(Inv_SY_B!BF62/Inv_SY_B!$DC62-1,"")</f>
        <v>2.1761676672668706E-2</v>
      </c>
      <c r="BG62" s="169">
        <f>IFERROR(Inv_SY_B!BG62/Inv_SY_B!$DC62-1,"")</f>
        <v>-6.39882653044066E-3</v>
      </c>
      <c r="BH62" s="169">
        <f>IFERROR(Inv_SY_B!BH62/Inv_SY_B!$DC62-1,"")</f>
        <v>1.6040576380546234E-2</v>
      </c>
      <c r="BI62" s="169">
        <f>IFERROR(Inv_SY_B!BI62/Inv_SY_B!$DC62-1,"")</f>
        <v>-1.772912996333631E-2</v>
      </c>
      <c r="BJ62" s="169">
        <f>IFERROR(Inv_SY_B!BJ62/Inv_SY_B!$DC62-1,"")</f>
        <v>1.816918226799924E-2</v>
      </c>
      <c r="BK62" s="169">
        <f>IFERROR(Inv_SY_B!BK62/Inv_SY_B!$DC62-1,"")</f>
        <v>2.5133243261988181E-2</v>
      </c>
      <c r="BL62" s="169">
        <f>IFERROR(Inv_SY_B!BL62/Inv_SY_B!$DC62-1,"")</f>
        <v>2.1803971754777107E-2</v>
      </c>
      <c r="BM62" s="169">
        <f>IFERROR(Inv_SY_B!BM62/Inv_SY_B!$DC62-1,"")</f>
        <v>1.1129168946239609E-2</v>
      </c>
      <c r="BN62" s="169">
        <f>IFERROR(Inv_SY_B!BN62/Inv_SY_B!$DC62-1,"")</f>
        <v>-1.3970318259237668E-2</v>
      </c>
      <c r="BO62" s="169">
        <f>IFERROR(Inv_SY_B!BO62/Inv_SY_B!$DC62-1,"")</f>
        <v>5.4337881447921621E-2</v>
      </c>
      <c r="BP62" s="169">
        <f>IFERROR(Inv_SY_B!BP62/Inv_SY_B!$DC62-1,"")</f>
        <v>-5.7820558930437471E-2</v>
      </c>
      <c r="BQ62" s="169">
        <f>IFERROR(Inv_SY_B!BQ62/Inv_SY_B!$DC62-1,"")</f>
        <v>5.9976656594859845E-2</v>
      </c>
      <c r="BR62" s="169">
        <f>IFERROR(Inv_SY_B!BR62/Inv_SY_B!$DC62-1,"")</f>
        <v>5.9706828001750978E-2</v>
      </c>
      <c r="BS62" s="169">
        <f>IFERROR(Inv_SY_B!BS62/Inv_SY_B!$DC62-1,"")</f>
        <v>4.0894351026751208E-2</v>
      </c>
      <c r="BT62" s="169">
        <f>IFERROR(Inv_SY_B!BT62/Inv_SY_B!$DC62-1,"")</f>
        <v>6.469943234377995E-2</v>
      </c>
      <c r="BU62" s="169">
        <f>IFERROR(Inv_SY_B!BU62/Inv_SY_B!$DC62-1,"")</f>
        <v>5.2348984039550572E-2</v>
      </c>
      <c r="BV62" s="169">
        <f>IFERROR(Inv_SY_B!BV62/Inv_SY_B!$DC62-1,"")</f>
        <v>2.3193331790678506E-2</v>
      </c>
      <c r="BW62" s="169">
        <f>IFERROR(Inv_SY_B!BW62/Inv_SY_B!$DC62-1,"")</f>
        <v>2.5603037671415141E-2</v>
      </c>
      <c r="BX62" s="169">
        <f>IFERROR(Inv_SY_B!BX62/Inv_SY_B!$DC62-1,"")</f>
        <v>4.2013452221161485E-2</v>
      </c>
      <c r="BY62" s="169">
        <f>IFERROR(Inv_SY_B!BY62/Inv_SY_B!$DC62-1,"")</f>
        <v>4.8467923488060283E-2</v>
      </c>
      <c r="BZ62" s="169">
        <f>IFERROR(Inv_SY_B!BZ62/Inv_SY_B!$DC62-1,"")</f>
        <v>5.3627889608562906E-2</v>
      </c>
      <c r="CA62" s="169">
        <f>IFERROR(Inv_SY_B!CA62/Inv_SY_B!$DC62-1,"")</f>
        <v>-3.4621526375309242E-2</v>
      </c>
      <c r="CB62" s="169">
        <f>IFERROR(Inv_SY_B!CB62/Inv_SY_B!$DC62-1,"")</f>
        <v>-1</v>
      </c>
      <c r="CC62" s="169">
        <f>IFERROR(Inv_SY_B!CC62/Inv_SY_B!$DC62-1,"")</f>
        <v>-4.2174322213112236E-2</v>
      </c>
      <c r="CD62" s="169">
        <f>IFERROR(Inv_SY_B!CD62/Inv_SY_B!$DC62-1,"")</f>
        <v>-6.1171947907718183E-2</v>
      </c>
      <c r="CE62" s="169">
        <f>IFERROR(Inv_SY_B!CE62/Inv_SY_B!$DC62-1,"")</f>
        <v>-0.11395601925066889</v>
      </c>
      <c r="CF62" s="169">
        <f>IFERROR(Inv_SY_B!CF62/Inv_SY_B!$DC62-1,"")</f>
        <v>-7.8386483586287747E-2</v>
      </c>
      <c r="CG62" s="169">
        <f>IFERROR(Inv_SY_B!CG62/Inv_SY_B!$DC62-1,"")</f>
        <v>-2.4016425691920307E-2</v>
      </c>
      <c r="CH62" s="169">
        <f>IFERROR(Inv_SY_B!CH62/Inv_SY_B!$DC62-1,"")</f>
        <v>-0.21237240436811822</v>
      </c>
      <c r="CI62" s="169">
        <f>IFERROR(Inv_SY_B!CI62/Inv_SY_B!$DC62-1,"")</f>
        <v>-1</v>
      </c>
      <c r="CJ62" s="169">
        <f>IFERROR(Inv_SY_B!CJ62/Inv_SY_B!$DC62-1,"")</f>
        <v>-1</v>
      </c>
      <c r="CK62" s="169">
        <f>IFERROR(Inv_SY_B!CK62/Inv_SY_B!$DC62-1,"")</f>
        <v>-1</v>
      </c>
      <c r="CL62" s="169">
        <f>IFERROR(Inv_SY_B!CL62/Inv_SY_B!$DC62-1,"")</f>
        <v>-1</v>
      </c>
      <c r="CM62" s="169">
        <f>IFERROR(Inv_SY_B!CM62/Inv_SY_B!$DB62-1,"")</f>
        <v>-1</v>
      </c>
      <c r="CN62" s="169">
        <f>IFERROR(Inv_SY_B!CN62/Inv_SY_B!$DB62-1,"")</f>
        <v>-1</v>
      </c>
      <c r="CO62" s="169">
        <f>IFERROR(Inv_SY_B!CO62/Inv_SY_B!$DB62-1,"")</f>
        <v>-1</v>
      </c>
      <c r="CP62" s="169">
        <f>IFERROR(Inv_SY_B!CP62/Inv_SY_B!$DB62-1,"")</f>
        <v>-1</v>
      </c>
      <c r="CQ62" s="169">
        <f>IFERROR(Inv_SY_B!CQ62/Inv_SY_B!$DB62-1,"")</f>
        <v>-1</v>
      </c>
      <c r="CR62" s="169">
        <f>IFERROR(Inv_SY_B!CR62/Inv_SY_B!$DB62-1,"")</f>
        <v>-1</v>
      </c>
      <c r="CS62" s="169">
        <f>IFERROR(Inv_SY_B!CS62/Inv_SY_B!$DB62-1,"")</f>
        <v>-1</v>
      </c>
      <c r="CT62" s="169">
        <f>IFERROR(Inv_SY_B!CT62/Inv_SY_B!$DB62-1,"")</f>
        <v>-1</v>
      </c>
      <c r="CU62" s="169">
        <f>IFERROR(Inv_SY_B!CU62/Inv_SY_B!$DB62-1,"")</f>
        <v>-1.309050556065483E-2</v>
      </c>
      <c r="CV62" s="169">
        <f>IFERROR(Inv_SY_B!CV62/Inv_SY_B!$DB62-1,"")</f>
        <v>0.64018843591911745</v>
      </c>
      <c r="CW62" s="169">
        <f>IFERROR(Inv_SY_B!CW62/Inv_SY_B!$DB62-1,"")</f>
        <v>-1</v>
      </c>
      <c r="CX62" s="169">
        <f>IFERROR(Inv_SY_B!CX62/Inv_SY_B!$DB62-1,"")</f>
        <v>-0.10320008229475275</v>
      </c>
      <c r="CY62" s="169">
        <f>IFERROR(Inv_SY_B!CY62/Inv_SY_B!$DB62-1,"")</f>
        <v>-0.5238978480637102</v>
      </c>
      <c r="CZ62" s="169">
        <f>IFERROR(Inv_SY_B!CZ62/Inv_SY_B!$DB62-1,"")</f>
        <v>-1</v>
      </c>
    </row>
    <row r="63" spans="2:104">
      <c r="B63" s="164">
        <f>B62+1</f>
        <v>45755</v>
      </c>
      <c r="C63" s="169">
        <f>IFERROR(Inv_SY_B!C63/Inv_SY_B!$DA63-1,"")</f>
        <v>1.3755879553401185E-2</v>
      </c>
      <c r="D63" s="169">
        <f>IFERROR(Inv_SY_B!D63/Inv_SY_B!$DA63-1,"")</f>
        <v>1.4631239649451233E-2</v>
      </c>
      <c r="E63" s="169">
        <f>IFERROR(Inv_SY_B!E63/Inv_SY_B!$DA63-1,"")</f>
        <v>-2.3165693732873582E-2</v>
      </c>
      <c r="F63" s="169">
        <f>IFERROR(Inv_SY_B!F63/Inv_SY_B!$DA63-1,"")</f>
        <v>-4.3920155209112965E-2</v>
      </c>
      <c r="G63" s="169">
        <f>IFERROR(Inv_SY_B!G63/Inv_SY_B!$DA63-1,"")</f>
        <v>-2.4847602021491833E-2</v>
      </c>
      <c r="H63" s="169">
        <f>IFERROR(Inv_SY_B!H63/Inv_SY_B!$DA63-1,"")</f>
        <v>-1.8237180839760447E-2</v>
      </c>
      <c r="I63" s="169">
        <f>IFERROR(Inv_SY_B!I63/Inv_SY_B!$DA63-1,"")</f>
        <v>-7.0465523797124119E-3</v>
      </c>
      <c r="J63" s="169">
        <f>IFERROR(Inv_SY_B!J63/Inv_SY_B!$DA63-1,"")</f>
        <v>-4.4208766331423122E-2</v>
      </c>
      <c r="K63" s="169">
        <f>IFERROR(Inv_SY_B!K63/Inv_SY_B!$DA63-1,"")</f>
        <v>-2.499943368808899E-2</v>
      </c>
      <c r="L63" s="169">
        <f>IFERROR(Inv_SY_B!L63/Inv_SY_B!$DA63-1,"")</f>
        <v>-2.2213773247963364E-2</v>
      </c>
      <c r="M63" s="169">
        <f>IFERROR(Inv_SY_B!M63/Inv_SY_B!$DA63-1,"")</f>
        <v>-6.5204764589886777E-3</v>
      </c>
      <c r="N63" s="169">
        <f>IFERROR(Inv_SY_B!N63/Inv_SY_B!$DA63-1,"")</f>
        <v>-1.0440027288199816E-2</v>
      </c>
      <c r="O63" s="169">
        <f>IFERROR(Inv_SY_B!O63/Inv_SY_B!$DA63-1,"")</f>
        <v>-1.5583321783346982E-2</v>
      </c>
      <c r="P63" s="169">
        <f>IFERROR(Inv_SY_B!P63/Inv_SY_B!$DA63-1,"")</f>
        <v>-1.8210953435235822E-2</v>
      </c>
      <c r="Q63" s="169">
        <f>IFERROR(Inv_SY_B!Q63/Inv_SY_B!$DA63-1,"")</f>
        <v>-2.2494791617966192E-2</v>
      </c>
      <c r="R63" s="169">
        <f>IFERROR(Inv_SY_B!R63/Inv_SY_B!$DA63-1,"")</f>
        <v>-2.0415993131970955E-2</v>
      </c>
      <c r="S63" s="169">
        <f>IFERROR(Inv_SY_B!S63/Inv_SY_B!$DA63-1,"")</f>
        <v>-1.7223974791285124E-2</v>
      </c>
      <c r="T63" s="169">
        <f>IFERROR(Inv_SY_B!T63/Inv_SY_B!$DA63-1,"")</f>
        <v>-1.8925861719856996E-2</v>
      </c>
      <c r="U63" s="169">
        <f>IFERROR(Inv_SY_B!U63/Inv_SY_B!$DA63-1,"")</f>
        <v>9.19329321102893E-2</v>
      </c>
      <c r="V63" s="169">
        <f>IFERROR(Inv_SY_B!V63/Inv_SY_B!$DA63-1,"")</f>
        <v>0.10750382029183814</v>
      </c>
      <c r="W63" s="169">
        <f>IFERROR(Inv_SY_B!W63/Inv_SY_B!$DA63-1,"")</f>
        <v>0.15003096752986744</v>
      </c>
      <c r="X63" s="169">
        <f>IFERROR(Inv_SY_B!X63/Inv_SY_B!$DA63-1,"")</f>
        <v>-4.8601865264972233E-3</v>
      </c>
      <c r="Y63" s="169">
        <f>IFERROR(Inv_SY_B!Y63/Inv_SY_B!$DA63-1,"")</f>
        <v>3.7538804261272318E-5</v>
      </c>
      <c r="Z63" s="169">
        <f>IFERROR(Inv_SY_B!Z63/Inv_SY_B!$DA63-1,"")</f>
        <v>9.4711117020929159E-4</v>
      </c>
      <c r="AA63" s="169">
        <f>IFERROR(Inv_SY_B!AA63/Inv_SY_B!$DA63-1,"")</f>
        <v>-3.0248381759747756E-2</v>
      </c>
      <c r="AB63" s="169">
        <f>IFERROR(Inv_SY_B!AB63/Inv_SY_B!$DA63-1,"")</f>
        <v>-1.9095770956732649E-2</v>
      </c>
      <c r="AC63" s="169">
        <f>IFERROR(Inv_SY_B!AC63/Inv_SY_B!$DA63-1,"")</f>
        <v>1.7555030676003058E-2</v>
      </c>
      <c r="AD63" s="169">
        <f>IFERROR(Inv_SY_B!AD63/Inv_SY_B!$DA63-1,"")</f>
        <v>-4.2088584625222358E-2</v>
      </c>
      <c r="AE63" s="169">
        <f>IFERROR(Inv_SY_B!AE63/Inv_SY_B!$DA63-1,"")</f>
        <v>-5.6359000185660646E-3</v>
      </c>
      <c r="AF63" s="169">
        <f>IFERROR(Inv_SY_B!AF63/Inv_SY_B!$DA63-1,"")</f>
        <v>2.1550691586472714E-2</v>
      </c>
      <c r="AG63" s="169">
        <f>IFERROR(Inv_SY_B!AG63/Inv_SY_B!$DA63-1,"")</f>
        <v>4.238140139406732E-2</v>
      </c>
      <c r="AH63" s="169">
        <f>IFERROR(Inv_SY_B!AH63/Inv_SY_B!$DA63-1,"")</f>
        <v>-1.9943231201818068E-2</v>
      </c>
      <c r="AI63" s="169">
        <f>IFERROR(Inv_SY_B!AI63/Inv_SY_B!$DC63-1,"")</f>
        <v>4.9487232464766606E-2</v>
      </c>
      <c r="AJ63" s="169">
        <f>IFERROR(Inv_SY_B!AJ63/Inv_SY_B!$DC63-1,"")</f>
        <v>4.4425193480250647E-2</v>
      </c>
      <c r="AK63" s="169">
        <f>IFERROR(Inv_SY_B!AK63/Inv_SY_B!$DC63-1,"")</f>
        <v>4.5046311482086265E-2</v>
      </c>
      <c r="AL63" s="169">
        <f>IFERROR(Inv_SY_B!AL63/Inv_SY_B!$DC63-1,"")</f>
        <v>4.3857846976087078E-2</v>
      </c>
      <c r="AM63" s="169">
        <f>IFERROR(Inv_SY_B!AM63/Inv_SY_B!$DC63-1,"")</f>
        <v>4.5234847565139624E-2</v>
      </c>
      <c r="AN63" s="169">
        <f>IFERROR(Inv_SY_B!AN63/Inv_SY_B!$DC63-1,"")</f>
        <v>6.7863488570014452E-2</v>
      </c>
      <c r="AO63" s="169">
        <f>IFERROR(Inv_SY_B!AO63/Inv_SY_B!$DC63-1,"")</f>
        <v>7.1057442201445831E-2</v>
      </c>
      <c r="AP63" s="169">
        <f>IFERROR(Inv_SY_B!AP63/Inv_SY_B!$DC63-1,"")</f>
        <v>5.0253198890054973E-2</v>
      </c>
      <c r="AQ63" s="169">
        <f>IFERROR(Inv_SY_B!AQ63/Inv_SY_B!$DC63-1,"")</f>
        <v>-4.9788285031563628E-2</v>
      </c>
      <c r="AR63" s="169">
        <f>IFERROR(Inv_SY_B!AR63/Inv_SY_B!$DC63-1,"")</f>
        <v>-0.1922081686059729</v>
      </c>
      <c r="AS63" s="169">
        <f>IFERROR(Inv_SY_B!AS63/Inv_SY_B!$DC63-1,"")</f>
        <v>-0.39116326113734567</v>
      </c>
      <c r="AT63" s="169">
        <f>IFERROR(Inv_SY_B!AT63/Inv_SY_B!$DC63-1,"")</f>
        <v>-0.20453600785621218</v>
      </c>
      <c r="AU63" s="169">
        <f>IFERROR(Inv_SY_B!AU63/Inv_SY_B!$DC63-1,"")</f>
        <v>-2.6029952452570448E-2</v>
      </c>
      <c r="AV63" s="169">
        <f>IFERROR(Inv_SY_B!AV63/Inv_SY_B!$DC63-1,"")</f>
        <v>3.739044812676906E-2</v>
      </c>
      <c r="AW63" s="169">
        <f>IFERROR(Inv_SY_B!AW63/Inv_SY_B!$DC63-1,"")</f>
        <v>-3.0342948829961691E-2</v>
      </c>
      <c r="AX63" s="169">
        <f>IFERROR(Inv_SY_B!AX63/Inv_SY_B!$DC63-1,"")</f>
        <v>-1.0066064057800972E-3</v>
      </c>
      <c r="AY63" s="169">
        <f>IFERROR(Inv_SY_B!AY63/Inv_SY_B!$DC63-1,"")</f>
        <v>-6.4671481326422753E-2</v>
      </c>
      <c r="AZ63" s="169">
        <f>IFERROR(Inv_SY_B!AZ63/Inv_SY_B!$DC63-1,"")</f>
        <v>-3.1588861079254515E-2</v>
      </c>
      <c r="BA63" s="169">
        <f>IFERROR(Inv_SY_B!BA63/Inv_SY_B!$DC63-1,"")</f>
        <v>-1.7685242070226259E-2</v>
      </c>
      <c r="BB63" s="169">
        <f>IFERROR(Inv_SY_B!BB63/Inv_SY_B!$DC63-1,"")</f>
        <v>3.9461212150757596E-2</v>
      </c>
      <c r="BC63" s="169">
        <f>IFERROR(Inv_SY_B!BC63/Inv_SY_B!$DC63-1,"")</f>
        <v>-2.4133176668372447E-2</v>
      </c>
      <c r="BD63" s="169">
        <f>IFERROR(Inv_SY_B!BD63/Inv_SY_B!$DC63-1,"")</f>
        <v>1.7396259739672404E-2</v>
      </c>
      <c r="BE63" s="169">
        <f>IFERROR(Inv_SY_B!BE63/Inv_SY_B!$DC63-1,"")</f>
        <v>3.3361826055202659E-2</v>
      </c>
      <c r="BF63" s="169">
        <f>IFERROR(Inv_SY_B!BF63/Inv_SY_B!$DC63-1,"")</f>
        <v>2.4595629227444737E-2</v>
      </c>
      <c r="BG63" s="169">
        <f>IFERROR(Inv_SY_B!BG63/Inv_SY_B!$DC63-1,"")</f>
        <v>-8.6423655934042554E-4</v>
      </c>
      <c r="BH63" s="169">
        <f>IFERROR(Inv_SY_B!BH63/Inv_SY_B!$DC63-1,"")</f>
        <v>2.4747863214908961E-2</v>
      </c>
      <c r="BI63" s="169">
        <f>IFERROR(Inv_SY_B!BI63/Inv_SY_B!$DC63-1,"")</f>
        <v>3.2484840112043667E-3</v>
      </c>
      <c r="BJ63" s="169">
        <f>IFERROR(Inv_SY_B!BJ63/Inv_SY_B!$DC63-1,"")</f>
        <v>4.3501235289259643E-2</v>
      </c>
      <c r="BK63" s="169">
        <f>IFERROR(Inv_SY_B!BK63/Inv_SY_B!$DC63-1,"")</f>
        <v>4.4802153830161284E-2</v>
      </c>
      <c r="BL63" s="169">
        <f>IFERROR(Inv_SY_B!BL63/Inv_SY_B!$DC63-1,"")</f>
        <v>1.6020001895942437E-2</v>
      </c>
      <c r="BM63" s="169">
        <f>IFERROR(Inv_SY_B!BM63/Inv_SY_B!$DC63-1,"")</f>
        <v>1.8530199843407091E-2</v>
      </c>
      <c r="BN63" s="169">
        <f>IFERROR(Inv_SY_B!BN63/Inv_SY_B!$DC63-1,"")</f>
        <v>2.9000862927431648E-2</v>
      </c>
      <c r="BO63" s="169">
        <f>IFERROR(Inv_SY_B!BO63/Inv_SY_B!$DC63-1,"")</f>
        <v>6.705924164610777E-2</v>
      </c>
      <c r="BP63" s="169">
        <f>IFERROR(Inv_SY_B!BP63/Inv_SY_B!$DC63-1,"")</f>
        <v>-0.11972380478591294</v>
      </c>
      <c r="BQ63" s="169">
        <f>IFERROR(Inv_SY_B!BQ63/Inv_SY_B!$DC63-1,"")</f>
        <v>7.7361590980703276E-2</v>
      </c>
      <c r="BR63" s="169">
        <f>IFERROR(Inv_SY_B!BR63/Inv_SY_B!$DC63-1,"")</f>
        <v>7.4270712168850173E-2</v>
      </c>
      <c r="BS63" s="169">
        <f>IFERROR(Inv_SY_B!BS63/Inv_SY_B!$DC63-1,"")</f>
        <v>7.1101959901428646E-2</v>
      </c>
      <c r="BT63" s="169">
        <f>IFERROR(Inv_SY_B!BT63/Inv_SY_B!$DC63-1,"")</f>
        <v>7.7759304705856458E-2</v>
      </c>
      <c r="BU63" s="169">
        <f>IFERROR(Inv_SY_B!BU63/Inv_SY_B!$DC63-1,"")</f>
        <v>7.1134264884596954E-2</v>
      </c>
      <c r="BV63" s="169">
        <f>IFERROR(Inv_SY_B!BV63/Inv_SY_B!$DC63-1,"")</f>
        <v>1.1569132052541731E-2</v>
      </c>
      <c r="BW63" s="169">
        <f>IFERROR(Inv_SY_B!BW63/Inv_SY_B!$DC63-1,"")</f>
        <v>8.0907865730352357E-2</v>
      </c>
      <c r="BX63" s="169">
        <f>IFERROR(Inv_SY_B!BX63/Inv_SY_B!$DC63-1,"")</f>
        <v>9.464896167526482E-2</v>
      </c>
      <c r="BY63" s="169">
        <f>IFERROR(Inv_SY_B!BY63/Inv_SY_B!$DC63-1,"")</f>
        <v>9.8224897471665962E-2</v>
      </c>
      <c r="BZ63" s="169">
        <f>IFERROR(Inv_SY_B!BZ63/Inv_SY_B!$DC63-1,"")</f>
        <v>9.6381915176597444E-2</v>
      </c>
      <c r="CA63" s="169">
        <f>IFERROR(Inv_SY_B!CA63/Inv_SY_B!$DC63-1,"")</f>
        <v>2.1251799086994261E-3</v>
      </c>
      <c r="CB63" s="169">
        <f>IFERROR(Inv_SY_B!CB63/Inv_SY_B!$DC63-1,"")</f>
        <v>-1</v>
      </c>
      <c r="CC63" s="169">
        <f>IFERROR(Inv_SY_B!CC63/Inv_SY_B!$DC63-1,"")</f>
        <v>-2.104870686782867E-2</v>
      </c>
      <c r="CD63" s="169">
        <f>IFERROR(Inv_SY_B!CD63/Inv_SY_B!$DC63-1,"")</f>
        <v>-3.9193898535268445E-2</v>
      </c>
      <c r="CE63" s="169">
        <f>IFERROR(Inv_SY_B!CE63/Inv_SY_B!$DC63-1,"")</f>
        <v>-0.10399654759023003</v>
      </c>
      <c r="CF63" s="169">
        <f>IFERROR(Inv_SY_B!CF63/Inv_SY_B!$DC63-1,"")</f>
        <v>-5.915896115376218E-2</v>
      </c>
      <c r="CG63" s="169">
        <f>IFERROR(Inv_SY_B!CG63/Inv_SY_B!$DC63-1,"")</f>
        <v>1.0777441190284343E-2</v>
      </c>
      <c r="CH63" s="169">
        <f>IFERROR(Inv_SY_B!CH63/Inv_SY_B!$DC63-1,"")</f>
        <v>-0.20546405847893379</v>
      </c>
      <c r="CI63" s="169">
        <f>IFERROR(Inv_SY_B!CI63/Inv_SY_B!$DC63-1,"")</f>
        <v>-1</v>
      </c>
      <c r="CJ63" s="169">
        <f>IFERROR(Inv_SY_B!CJ63/Inv_SY_B!$DC63-1,"")</f>
        <v>-1</v>
      </c>
      <c r="CK63" s="169">
        <f>IFERROR(Inv_SY_B!CK63/Inv_SY_B!$DC63-1,"")</f>
        <v>-1</v>
      </c>
      <c r="CL63" s="169">
        <f>IFERROR(Inv_SY_B!CL63/Inv_SY_B!$DC63-1,"")</f>
        <v>-1</v>
      </c>
      <c r="CM63" s="169">
        <f>IFERROR(Inv_SY_B!CM63/Inv_SY_B!$DB63-1,"")</f>
        <v>-1</v>
      </c>
      <c r="CN63" s="169">
        <f>IFERROR(Inv_SY_B!CN63/Inv_SY_B!$DB63-1,"")</f>
        <v>-1</v>
      </c>
      <c r="CO63" s="169">
        <f>IFERROR(Inv_SY_B!CO63/Inv_SY_B!$DB63-1,"")</f>
        <v>-1</v>
      </c>
      <c r="CP63" s="169">
        <f>IFERROR(Inv_SY_B!CP63/Inv_SY_B!$DB63-1,"")</f>
        <v>-1</v>
      </c>
      <c r="CQ63" s="169">
        <f>IFERROR(Inv_SY_B!CQ63/Inv_SY_B!$DB63-1,"")</f>
        <v>-1</v>
      </c>
      <c r="CR63" s="169">
        <f>IFERROR(Inv_SY_B!CR63/Inv_SY_B!$DB63-1,"")</f>
        <v>-1</v>
      </c>
      <c r="CS63" s="169">
        <f>IFERROR(Inv_SY_B!CS63/Inv_SY_B!$DB63-1,"")</f>
        <v>-1</v>
      </c>
      <c r="CT63" s="169">
        <f>IFERROR(Inv_SY_B!CT63/Inv_SY_B!$DB63-1,"")</f>
        <v>-1</v>
      </c>
      <c r="CU63" s="169">
        <f>IFERROR(Inv_SY_B!CU63/Inv_SY_B!$DB63-1,"")</f>
        <v>-7.3174208775202532E-2</v>
      </c>
      <c r="CV63" s="169">
        <f>IFERROR(Inv_SY_B!CV63/Inv_SY_B!$DB63-1,"")</f>
        <v>0.45521570807212397</v>
      </c>
      <c r="CW63" s="169">
        <f>IFERROR(Inv_SY_B!CW63/Inv_SY_B!$DB63-1,"")</f>
        <v>-1</v>
      </c>
      <c r="CX63" s="169">
        <f>IFERROR(Inv_SY_B!CX63/Inv_SY_B!$DB63-1,"")</f>
        <v>-0.20836984327783814</v>
      </c>
      <c r="CY63" s="169">
        <f>IFERROR(Inv_SY_B!CY63/Inv_SY_B!$DB63-1,"")</f>
        <v>-0.17367165601908274</v>
      </c>
      <c r="CZ63" s="169">
        <f>IFERROR(Inv_SY_B!CZ63/Inv_SY_B!$DB63-1,"")</f>
        <v>-1</v>
      </c>
    </row>
    <row r="64" spans="2:104">
      <c r="B64" s="164">
        <f t="shared" si="1"/>
        <v>45756</v>
      </c>
      <c r="C64" s="169">
        <f>IFERROR(Inv_SY_B!C64/Inv_SY_B!$DA64-1,"")</f>
        <v>8.8243352915462481E-3</v>
      </c>
      <c r="D64" s="169">
        <f>IFERROR(Inv_SY_B!D64/Inv_SY_B!$DA64-1,"")</f>
        <v>8.2331901985932543E-3</v>
      </c>
      <c r="E64" s="169">
        <f>IFERROR(Inv_SY_B!E64/Inv_SY_B!$DA64-1,"")</f>
        <v>-2.5629369074375186E-2</v>
      </c>
      <c r="F64" s="169">
        <f>IFERROR(Inv_SY_B!F64/Inv_SY_B!$DA64-1,"")</f>
        <v>-4.3468631240939248E-2</v>
      </c>
      <c r="G64" s="169">
        <f>IFERROR(Inv_SY_B!G64/Inv_SY_B!$DA64-1,"")</f>
        <v>-2.7423821890465438E-2</v>
      </c>
      <c r="H64" s="169">
        <f>IFERROR(Inv_SY_B!H64/Inv_SY_B!$DA64-1,"")</f>
        <v>-2.1174436149436149E-2</v>
      </c>
      <c r="I64" s="169">
        <f>IFERROR(Inv_SY_B!I64/Inv_SY_B!$DA64-1,"")</f>
        <v>-1.1701275569419023E-3</v>
      </c>
      <c r="J64" s="169">
        <f>IFERROR(Inv_SY_B!J64/Inv_SY_B!$DA64-1,"")</f>
        <v>-4.1310619576410801E-2</v>
      </c>
      <c r="K64" s="169">
        <f>IFERROR(Inv_SY_B!K64/Inv_SY_B!$DA64-1,"")</f>
        <v>-2.1026920109009861E-2</v>
      </c>
      <c r="L64" s="169">
        <f>IFERROR(Inv_SY_B!L64/Inv_SY_B!$DA64-1,"")</f>
        <v>-1.7313175852636031E-2</v>
      </c>
      <c r="M64" s="169">
        <f>IFERROR(Inv_SY_B!M64/Inv_SY_B!$DA64-1,"")</f>
        <v>-1.2257825642529085E-2</v>
      </c>
      <c r="N64" s="169">
        <f>IFERROR(Inv_SY_B!N64/Inv_SY_B!$DA64-1,"")</f>
        <v>-1.6286299779716851E-2</v>
      </c>
      <c r="O64" s="169">
        <f>IFERROR(Inv_SY_B!O64/Inv_SY_B!$DA64-1,"")</f>
        <v>-2.0987648554997462E-2</v>
      </c>
      <c r="P64" s="169">
        <f>IFERROR(Inv_SY_B!P64/Inv_SY_B!$DA64-1,"")</f>
        <v>-2.2038611442593115E-2</v>
      </c>
      <c r="Q64" s="169">
        <f>IFERROR(Inv_SY_B!Q64/Inv_SY_B!$DA64-1,"")</f>
        <v>-2.7339622051455681E-2</v>
      </c>
      <c r="R64" s="169">
        <f>IFERROR(Inv_SY_B!R64/Inv_SY_B!$DA64-1,"")</f>
        <v>-2.5307983998629546E-2</v>
      </c>
      <c r="S64" s="169">
        <f>IFERROR(Inv_SY_B!S64/Inv_SY_B!$DA64-1,"")</f>
        <v>-2.2119454741639011E-2</v>
      </c>
      <c r="T64" s="169">
        <f>IFERROR(Inv_SY_B!T64/Inv_SY_B!$DA64-1,"")</f>
        <v>-2.0859034215606309E-2</v>
      </c>
      <c r="U64" s="169">
        <f>IFERROR(Inv_SY_B!U64/Inv_SY_B!$DA64-1,"")</f>
        <v>9.9558692911118074E-2</v>
      </c>
      <c r="V64" s="169">
        <f>IFERROR(Inv_SY_B!V64/Inv_SY_B!$DA64-1,"")</f>
        <v>0.11250981886937095</v>
      </c>
      <c r="W64" s="169">
        <f>IFERROR(Inv_SY_B!W64/Inv_SY_B!$DA64-1,"")</f>
        <v>0.14883616758080831</v>
      </c>
      <c r="X64" s="169">
        <f>IFERROR(Inv_SY_B!X64/Inv_SY_B!$DA64-1,"")</f>
        <v>-7.5941904217238232E-3</v>
      </c>
      <c r="Y64" s="169">
        <f>IFERROR(Inv_SY_B!Y64/Inv_SY_B!$DA64-1,"")</f>
        <v>5.032201525087876E-3</v>
      </c>
      <c r="Z64" s="169">
        <f>IFERROR(Inv_SY_B!Z64/Inv_SY_B!$DA64-1,"")</f>
        <v>8.2772966223920719E-3</v>
      </c>
      <c r="AA64" s="169">
        <f>IFERROR(Inv_SY_B!AA64/Inv_SY_B!$DA64-1,"")</f>
        <v>-3.1270453081328586E-2</v>
      </c>
      <c r="AB64" s="169">
        <f>IFERROR(Inv_SY_B!AB64/Inv_SY_B!$DA64-1,"")</f>
        <v>-1.8711263447319437E-2</v>
      </c>
      <c r="AC64" s="169">
        <f>IFERROR(Inv_SY_B!AC64/Inv_SY_B!$DA64-1,"")</f>
        <v>2.0409281960709125E-2</v>
      </c>
      <c r="AD64" s="169">
        <f>IFERROR(Inv_SY_B!AD64/Inv_SY_B!$DA64-1,"")</f>
        <v>-3.8299138637038377E-2</v>
      </c>
      <c r="AE64" s="169">
        <f>IFERROR(Inv_SY_B!AE64/Inv_SY_B!$DA64-1,"")</f>
        <v>2.1629325353993423E-3</v>
      </c>
      <c r="AF64" s="169">
        <f>IFERROR(Inv_SY_B!AF64/Inv_SY_B!$DA64-1,"")</f>
        <v>3.0482585170847454E-2</v>
      </c>
      <c r="AG64" s="169">
        <f>IFERROR(Inv_SY_B!AG64/Inv_SY_B!$DA64-1,"")</f>
        <v>3.9176600437154763E-2</v>
      </c>
      <c r="AH64" s="169">
        <f>IFERROR(Inv_SY_B!AH64/Inv_SY_B!$DA64-1,"")</f>
        <v>-2.1914475638234565E-2</v>
      </c>
      <c r="AI64" s="169">
        <f>IFERROR(Inv_SY_B!AI64/Inv_SY_B!$DC64-1,"")</f>
        <v>2.8719247937949888E-2</v>
      </c>
      <c r="AJ64" s="169">
        <f>IFERROR(Inv_SY_B!AJ64/Inv_SY_B!$DC64-1,"")</f>
        <v>3.5443687985168948E-2</v>
      </c>
      <c r="AK64" s="169">
        <f>IFERROR(Inv_SY_B!AK64/Inv_SY_B!$DC64-1,"")</f>
        <v>3.4616935196112308E-2</v>
      </c>
      <c r="AL64" s="169">
        <f>IFERROR(Inv_SY_B!AL64/Inv_SY_B!$DC64-1,"")</f>
        <v>2.8555994076450375E-2</v>
      </c>
      <c r="AM64" s="169">
        <f>IFERROR(Inv_SY_B!AM64/Inv_SY_B!$DC64-1,"")</f>
        <v>4.4674298948603752E-2</v>
      </c>
      <c r="AN64" s="169">
        <f>IFERROR(Inv_SY_B!AN64/Inv_SY_B!$DC64-1,"")</f>
        <v>3.7770224162219979E-2</v>
      </c>
      <c r="AO64" s="169">
        <f>IFERROR(Inv_SY_B!AO64/Inv_SY_B!$DC64-1,"")</f>
        <v>4.3200298921094893E-2</v>
      </c>
      <c r="AP64" s="169">
        <f>IFERROR(Inv_SY_B!AP64/Inv_SY_B!$DC64-1,"")</f>
        <v>4.0642489096862855E-2</v>
      </c>
      <c r="AQ64" s="169">
        <f>IFERROR(Inv_SY_B!AQ64/Inv_SY_B!$DC64-1,"")</f>
        <v>-4.4041736228439876E-2</v>
      </c>
      <c r="AR64" s="169">
        <f>IFERROR(Inv_SY_B!AR64/Inv_SY_B!$DC64-1,"")</f>
        <v>-5.3604387478123683E-2</v>
      </c>
      <c r="AS64" s="169">
        <f>IFERROR(Inv_SY_B!AS64/Inv_SY_B!$DC64-1,"")</f>
        <v>-0.10372820513495296</v>
      </c>
      <c r="AT64" s="169">
        <f>IFERROR(Inv_SY_B!AT64/Inv_SY_B!$DC64-1,"")</f>
        <v>-7.2709158290584774E-3</v>
      </c>
      <c r="AU64" s="169">
        <f>IFERROR(Inv_SY_B!AU64/Inv_SY_B!$DC64-1,"")</f>
        <v>-3.9525813255552489E-2</v>
      </c>
      <c r="AV64" s="169">
        <f>IFERROR(Inv_SY_B!AV64/Inv_SY_B!$DC64-1,"")</f>
        <v>1.5143225069509825E-2</v>
      </c>
      <c r="AW64" s="169">
        <f>IFERROR(Inv_SY_B!AW64/Inv_SY_B!$DC64-1,"")</f>
        <v>-3.1524653921017776E-2</v>
      </c>
      <c r="AX64" s="169">
        <f>IFERROR(Inv_SY_B!AX64/Inv_SY_B!$DC64-1,"")</f>
        <v>-7.5446966024098616E-3</v>
      </c>
      <c r="AY64" s="169">
        <f>IFERROR(Inv_SY_B!AY64/Inv_SY_B!$DC64-1,"")</f>
        <v>-5.3276431044416928E-2</v>
      </c>
      <c r="AZ64" s="169">
        <f>IFERROR(Inv_SY_B!AZ64/Inv_SY_B!$DC64-1,"")</f>
        <v>-4.8062513741029211E-2</v>
      </c>
      <c r="BA64" s="169">
        <f>IFERROR(Inv_SY_B!BA64/Inv_SY_B!$DC64-1,"")</f>
        <v>-1.575341566594235E-2</v>
      </c>
      <c r="BB64" s="169">
        <f>IFERROR(Inv_SY_B!BB64/Inv_SY_B!$DC64-1,"")</f>
        <v>2.8735221787996368E-2</v>
      </c>
      <c r="BC64" s="169">
        <f>IFERROR(Inv_SY_B!BC64/Inv_SY_B!$DC64-1,"")</f>
        <v>-1.1276572468951085E-2</v>
      </c>
      <c r="BD64" s="169">
        <f>IFERROR(Inv_SY_B!BD64/Inv_SY_B!$DC64-1,"")</f>
        <v>2.1196141008046343E-2</v>
      </c>
      <c r="BE64" s="169">
        <f>IFERROR(Inv_SY_B!BE64/Inv_SY_B!$DC64-1,"")</f>
        <v>2.4319009192765639E-2</v>
      </c>
      <c r="BF64" s="169">
        <f>IFERROR(Inv_SY_B!BF64/Inv_SY_B!$DC64-1,"")</f>
        <v>2.2373519486796667E-2</v>
      </c>
      <c r="BG64" s="169">
        <f>IFERROR(Inv_SY_B!BG64/Inv_SY_B!$DC64-1,"")</f>
        <v>-1.4556761132241691E-3</v>
      </c>
      <c r="BH64" s="169">
        <f>IFERROR(Inv_SY_B!BH64/Inv_SY_B!$DC64-1,"")</f>
        <v>1.991513684269286E-2</v>
      </c>
      <c r="BI64" s="169">
        <f>IFERROR(Inv_SY_B!BI64/Inv_SY_B!$DC64-1,"")</f>
        <v>-1.6491309799686604E-2</v>
      </c>
      <c r="BJ64" s="169">
        <f>IFERROR(Inv_SY_B!BJ64/Inv_SY_B!$DC64-1,"")</f>
        <v>2.2024504918589205E-2</v>
      </c>
      <c r="BK64" s="169">
        <f>IFERROR(Inv_SY_B!BK64/Inv_SY_B!$DC64-1,"")</f>
        <v>2.4797509536551132E-2</v>
      </c>
      <c r="BL64" s="169">
        <f>IFERROR(Inv_SY_B!BL64/Inv_SY_B!$DC64-1,"")</f>
        <v>1.2539869283965777E-2</v>
      </c>
      <c r="BM64" s="169">
        <f>IFERROR(Inv_SY_B!BM64/Inv_SY_B!$DC64-1,"")</f>
        <v>1.2895325954653813E-2</v>
      </c>
      <c r="BN64" s="169">
        <f>IFERROR(Inv_SY_B!BN64/Inv_SY_B!$DC64-1,"")</f>
        <v>-6.6250533559553126E-4</v>
      </c>
      <c r="BO64" s="169">
        <f>IFERROR(Inv_SY_B!BO64/Inv_SY_B!$DC64-1,"")</f>
        <v>3.8108566830880264E-2</v>
      </c>
      <c r="BP64" s="169">
        <f>IFERROR(Inv_SY_B!BP64/Inv_SY_B!$DC64-1,"")</f>
        <v>-2.2231458271726234E-2</v>
      </c>
      <c r="BQ64" s="169">
        <f>IFERROR(Inv_SY_B!BQ64/Inv_SY_B!$DC64-1,"")</f>
        <v>4.4890983952771579E-2</v>
      </c>
      <c r="BR64" s="169">
        <f>IFERROR(Inv_SY_B!BR64/Inv_SY_B!$DC64-1,"")</f>
        <v>4.7853349789216404E-2</v>
      </c>
      <c r="BS64" s="169">
        <f>IFERROR(Inv_SY_B!BS64/Inv_SY_B!$DC64-1,"")</f>
        <v>3.0106370150975836E-2</v>
      </c>
      <c r="BT64" s="169">
        <f>IFERROR(Inv_SY_B!BT64/Inv_SY_B!$DC64-1,"")</f>
        <v>3.912648665454177E-2</v>
      </c>
      <c r="BU64" s="169">
        <f>IFERROR(Inv_SY_B!BU64/Inv_SY_B!$DC64-1,"")</f>
        <v>3.8229399040163869E-2</v>
      </c>
      <c r="BV64" s="169">
        <f>IFERROR(Inv_SY_B!BV64/Inv_SY_B!$DC64-1,"")</f>
        <v>2.393253634547543E-2</v>
      </c>
      <c r="BW64" s="169">
        <f>IFERROR(Inv_SY_B!BW64/Inv_SY_B!$DC64-1,"")</f>
        <v>3.7147198108533175E-2</v>
      </c>
      <c r="BX64" s="169">
        <f>IFERROR(Inv_SY_B!BX64/Inv_SY_B!$DC64-1,"")</f>
        <v>4.3085063746559182E-2</v>
      </c>
      <c r="BY64" s="169">
        <f>IFERROR(Inv_SY_B!BY64/Inv_SY_B!$DC64-1,"")</f>
        <v>5.4069027655728297E-2</v>
      </c>
      <c r="BZ64" s="169">
        <f>IFERROR(Inv_SY_B!BZ64/Inv_SY_B!$DC64-1,"")</f>
        <v>5.6940083568619793E-2</v>
      </c>
      <c r="CA64" s="169">
        <f>IFERROR(Inv_SY_B!CA64/Inv_SY_B!$DC64-1,"")</f>
        <v>1.1484698339593535E-2</v>
      </c>
      <c r="CB64" s="169">
        <f>IFERROR(Inv_SY_B!CB64/Inv_SY_B!$DC64-1,"")</f>
        <v>-1</v>
      </c>
      <c r="CC64" s="169">
        <f>IFERROR(Inv_SY_B!CC64/Inv_SY_B!$DC64-1,"")</f>
        <v>-3.548408592761032E-2</v>
      </c>
      <c r="CD64" s="169">
        <f>IFERROR(Inv_SY_B!CD64/Inv_SY_B!$DC64-1,"")</f>
        <v>-5.0694185109399936E-2</v>
      </c>
      <c r="CE64" s="169">
        <f>IFERROR(Inv_SY_B!CE64/Inv_SY_B!$DC64-1,"")</f>
        <v>-0.1180347196929219</v>
      </c>
      <c r="CF64" s="169">
        <f>IFERROR(Inv_SY_B!CF64/Inv_SY_B!$DC64-1,"")</f>
        <v>-7.4593878013030857E-2</v>
      </c>
      <c r="CG64" s="169">
        <f>IFERROR(Inv_SY_B!CG64/Inv_SY_B!$DC64-1,"")</f>
        <v>-8.6204603252011403E-3</v>
      </c>
      <c r="CH64" s="169">
        <f>IFERROR(Inv_SY_B!CH64/Inv_SY_B!$DC64-1,"")</f>
        <v>-0.21865878363079161</v>
      </c>
      <c r="CI64" s="169">
        <f>IFERROR(Inv_SY_B!CI64/Inv_SY_B!$DC64-1,"")</f>
        <v>-1</v>
      </c>
      <c r="CJ64" s="169">
        <f>IFERROR(Inv_SY_B!CJ64/Inv_SY_B!$DC64-1,"")</f>
        <v>-1</v>
      </c>
      <c r="CK64" s="169">
        <f>IFERROR(Inv_SY_B!CK64/Inv_SY_B!$DC64-1,"")</f>
        <v>-1</v>
      </c>
      <c r="CL64" s="169">
        <f>IFERROR(Inv_SY_B!CL64/Inv_SY_B!$DC64-1,"")</f>
        <v>-1</v>
      </c>
      <c r="CM64" s="169">
        <f>IFERROR(Inv_SY_B!CM64/Inv_SY_B!$DB64-1,"")</f>
        <v>-1</v>
      </c>
      <c r="CN64" s="169">
        <f>IFERROR(Inv_SY_B!CN64/Inv_SY_B!$DB64-1,"")</f>
        <v>-1</v>
      </c>
      <c r="CO64" s="169">
        <f>IFERROR(Inv_SY_B!CO64/Inv_SY_B!$DB64-1,"")</f>
        <v>-1</v>
      </c>
      <c r="CP64" s="169">
        <f>IFERROR(Inv_SY_B!CP64/Inv_SY_B!$DB64-1,"")</f>
        <v>-1</v>
      </c>
      <c r="CQ64" s="169">
        <f>IFERROR(Inv_SY_B!CQ64/Inv_SY_B!$DB64-1,"")</f>
        <v>-1</v>
      </c>
      <c r="CR64" s="169">
        <f>IFERROR(Inv_SY_B!CR64/Inv_SY_B!$DB64-1,"")</f>
        <v>-1</v>
      </c>
      <c r="CS64" s="169">
        <f>IFERROR(Inv_SY_B!CS64/Inv_SY_B!$DB64-1,"")</f>
        <v>-1</v>
      </c>
      <c r="CT64" s="169">
        <f>IFERROR(Inv_SY_B!CT64/Inv_SY_B!$DB64-1,"")</f>
        <v>-1</v>
      </c>
      <c r="CU64" s="169">
        <f>IFERROR(Inv_SY_B!CU64/Inv_SY_B!$DB64-1,"")</f>
        <v>-0.12049237227389242</v>
      </c>
      <c r="CV64" s="169">
        <f>IFERROR(Inv_SY_B!CV64/Inv_SY_B!$DB64-1,"")</f>
        <v>0.41613194014080634</v>
      </c>
      <c r="CW64" s="169">
        <f>IFERROR(Inv_SY_B!CW64/Inv_SY_B!$DB64-1,"")</f>
        <v>-1</v>
      </c>
      <c r="CX64" s="169">
        <f>IFERROR(Inv_SY_B!CX64/Inv_SY_B!$DB64-1,"")</f>
        <v>-0.16693384380396714</v>
      </c>
      <c r="CY64" s="169">
        <f>IFERROR(Inv_SY_B!CY64/Inv_SY_B!$DB64-1,"")</f>
        <v>-0.12870572406294678</v>
      </c>
      <c r="CZ64" s="169">
        <f>IFERROR(Inv_SY_B!CZ64/Inv_SY_B!$DB64-1,"")</f>
        <v>-1</v>
      </c>
    </row>
    <row r="65" spans="2:104">
      <c r="B65" s="164">
        <f t="shared" si="1"/>
        <v>45757</v>
      </c>
      <c r="C65" s="169">
        <f>IFERROR(Inv_SY_B!C65/Inv_SY_B!$DA65-1,"")</f>
        <v>1.4138192639057579E-2</v>
      </c>
      <c r="D65" s="169">
        <f>IFERROR(Inv_SY_B!D65/Inv_SY_B!$DA65-1,"")</f>
        <v>1.0159169480304708E-2</v>
      </c>
      <c r="E65" s="169">
        <f>IFERROR(Inv_SY_B!E65/Inv_SY_B!$DA65-1,"")</f>
        <v>-2.0078359395997891E-2</v>
      </c>
      <c r="F65" s="169">
        <f>IFERROR(Inv_SY_B!F65/Inv_SY_B!$DA65-1,"")</f>
        <v>-4.7048507942251572E-2</v>
      </c>
      <c r="G65" s="169">
        <f>IFERROR(Inv_SY_B!G65/Inv_SY_B!$DA65-1,"")</f>
        <v>-2.6312352227828573E-2</v>
      </c>
      <c r="H65" s="169">
        <f>IFERROR(Inv_SY_B!H65/Inv_SY_B!$DA65-1,"")</f>
        <v>-1.7370206126151255E-2</v>
      </c>
      <c r="I65" s="169">
        <f>IFERROR(Inv_SY_B!I65/Inv_SY_B!$DA65-1,"")</f>
        <v>-1.3955438377284968E-2</v>
      </c>
      <c r="J65" s="169">
        <f>IFERROR(Inv_SY_B!J65/Inv_SY_B!$DA65-1,"")</f>
        <v>-4.2044964348320502E-2</v>
      </c>
      <c r="K65" s="169">
        <f>IFERROR(Inv_SY_B!K65/Inv_SY_B!$DA65-1,"")</f>
        <v>-3.4701124369493797E-2</v>
      </c>
      <c r="L65" s="169">
        <f>IFERROR(Inv_SY_B!L65/Inv_SY_B!$DA65-1,"")</f>
        <v>-2.696271611469947E-2</v>
      </c>
      <c r="M65" s="169">
        <f>IFERROR(Inv_SY_B!M65/Inv_SY_B!$DA65-1,"")</f>
        <v>-8.8231556626088281E-3</v>
      </c>
      <c r="N65" s="169">
        <f>IFERROR(Inv_SY_B!N65/Inv_SY_B!$DA65-1,"")</f>
        <v>-1.1973005458690733E-2</v>
      </c>
      <c r="O65" s="169">
        <f>IFERROR(Inv_SY_B!O65/Inv_SY_B!$DA65-1,"")</f>
        <v>-1.6646926278045315E-2</v>
      </c>
      <c r="P65" s="169">
        <f>IFERROR(Inv_SY_B!P65/Inv_SY_B!$DA65-1,"")</f>
        <v>-1.9426117715506397E-2</v>
      </c>
      <c r="Q65" s="169">
        <f>IFERROR(Inv_SY_B!Q65/Inv_SY_B!$DA65-1,"")</f>
        <v>-3.0716533597768492E-2</v>
      </c>
      <c r="R65" s="169">
        <f>IFERROR(Inv_SY_B!R65/Inv_SY_B!$DA65-1,"")</f>
        <v>-2.5315895657406773E-2</v>
      </c>
      <c r="S65" s="169">
        <f>IFERROR(Inv_SY_B!S65/Inv_SY_B!$DA65-1,"")</f>
        <v>-2.0952244812272758E-2</v>
      </c>
      <c r="T65" s="169">
        <f>IFERROR(Inv_SY_B!T65/Inv_SY_B!$DA65-1,"")</f>
        <v>-2.0004760140222677E-2</v>
      </c>
      <c r="U65" s="169">
        <f>IFERROR(Inv_SY_B!U65/Inv_SY_B!$DA65-1,"")</f>
        <v>9.7581095549037489E-2</v>
      </c>
      <c r="V65" s="169">
        <f>IFERROR(Inv_SY_B!V65/Inv_SY_B!$DA65-1,"")</f>
        <v>0.11277075197380881</v>
      </c>
      <c r="W65" s="169">
        <f>IFERROR(Inv_SY_B!W65/Inv_SY_B!$DA65-1,"")</f>
        <v>0.15090055476734876</v>
      </c>
      <c r="X65" s="169">
        <f>IFERROR(Inv_SY_B!X65/Inv_SY_B!$DA65-1,"")</f>
        <v>-7.3288339508736922E-4</v>
      </c>
      <c r="Y65" s="169">
        <f>IFERROR(Inv_SY_B!Y65/Inv_SY_B!$DA65-1,"")</f>
        <v>8.0640246496237467E-3</v>
      </c>
      <c r="Z65" s="169">
        <f>IFERROR(Inv_SY_B!Z65/Inv_SY_B!$DA65-1,"")</f>
        <v>1.2695613950579387E-2</v>
      </c>
      <c r="AA65" s="169">
        <f>IFERROR(Inv_SY_B!AA65/Inv_SY_B!$DA65-1,"")</f>
        <v>-4.0887630569205413E-2</v>
      </c>
      <c r="AB65" s="169">
        <f>IFERROR(Inv_SY_B!AB65/Inv_SY_B!$DA65-1,"")</f>
        <v>-2.8521667185395505E-2</v>
      </c>
      <c r="AC65" s="169">
        <f>IFERROR(Inv_SY_B!AC65/Inv_SY_B!$DA65-1,"")</f>
        <v>2.2406073199568999E-2</v>
      </c>
      <c r="AD65" s="169">
        <f>IFERROR(Inv_SY_B!AD65/Inv_SY_B!$DA65-1,"")</f>
        <v>-3.4039294598030789E-2</v>
      </c>
      <c r="AE65" s="169">
        <f>IFERROR(Inv_SY_B!AE65/Inv_SY_B!$DA65-1,"")</f>
        <v>4.2794693970602538E-3</v>
      </c>
      <c r="AF65" s="169">
        <f>IFERROR(Inv_SY_B!AF65/Inv_SY_B!$DA65-1,"")</f>
        <v>2.9804922654027788E-2</v>
      </c>
      <c r="AG65" s="169">
        <f>IFERROR(Inv_SY_B!AG65/Inv_SY_B!$DA65-1,"")</f>
        <v>4.4222350931396148E-2</v>
      </c>
      <c r="AH65" s="169">
        <f>IFERROR(Inv_SY_B!AH65/Inv_SY_B!$DA65-1,"")</f>
        <v>-2.050843521954937E-2</v>
      </c>
      <c r="AI65" s="169">
        <f>IFERROR(Inv_SY_B!AI65/Inv_SY_B!$DC65-1,"")</f>
        <v>1.4462893012600953E-2</v>
      </c>
      <c r="AJ65" s="169">
        <f>IFERROR(Inv_SY_B!AJ65/Inv_SY_B!$DC65-1,"")</f>
        <v>2.0847981714845476E-2</v>
      </c>
      <c r="AK65" s="169">
        <f>IFERROR(Inv_SY_B!AK65/Inv_SY_B!$DC65-1,"")</f>
        <v>2.6643000150813334E-2</v>
      </c>
      <c r="AL65" s="169">
        <f>IFERROR(Inv_SY_B!AL65/Inv_SY_B!$DC65-1,"")</f>
        <v>2.2977301183189303E-2</v>
      </c>
      <c r="AM65" s="169">
        <f>IFERROR(Inv_SY_B!AM65/Inv_SY_B!$DC65-1,"")</f>
        <v>3.4285503874020629E-2</v>
      </c>
      <c r="AN65" s="169">
        <f>IFERROR(Inv_SY_B!AN65/Inv_SY_B!$DC65-1,"")</f>
        <v>2.2039864939264353E-2</v>
      </c>
      <c r="AO65" s="169">
        <f>IFERROR(Inv_SY_B!AO65/Inv_SY_B!$DC65-1,"")</f>
        <v>3.286825082919842E-2</v>
      </c>
      <c r="AP65" s="169">
        <f>IFERROR(Inv_SY_B!AP65/Inv_SY_B!$DC65-1,"")</f>
        <v>3.0690427920705199E-2</v>
      </c>
      <c r="AQ65" s="169">
        <f>IFERROR(Inv_SY_B!AQ65/Inv_SY_B!$DC65-1,"")</f>
        <v>-3.5012780582555414E-2</v>
      </c>
      <c r="AR65" s="169">
        <f>IFERROR(Inv_SY_B!AR65/Inv_SY_B!$DC65-1,"")</f>
        <v>2.2082871034990736E-2</v>
      </c>
      <c r="AS65" s="169">
        <f>IFERROR(Inv_SY_B!AS65/Inv_SY_B!$DC65-1,"")</f>
        <v>-3.2876535796386719E-3</v>
      </c>
      <c r="AT65" s="169">
        <f>IFERROR(Inv_SY_B!AT65/Inv_SY_B!$DC65-1,"")</f>
        <v>-1.8591434181178146E-2</v>
      </c>
      <c r="AU65" s="169">
        <f>IFERROR(Inv_SY_B!AU65/Inv_SY_B!$DC65-1,"")</f>
        <v>-4.851962194633852E-2</v>
      </c>
      <c r="AV65" s="169">
        <f>IFERROR(Inv_SY_B!AV65/Inv_SY_B!$DC65-1,"")</f>
        <v>1.0015866528214179E-2</v>
      </c>
      <c r="AW65" s="169">
        <f>IFERROR(Inv_SY_B!AW65/Inv_SY_B!$DC65-1,"")</f>
        <v>-7.0810295734157536E-2</v>
      </c>
      <c r="AX65" s="169">
        <f>IFERROR(Inv_SY_B!AX65/Inv_SY_B!$DC65-1,"")</f>
        <v>4.6298564111442175E-3</v>
      </c>
      <c r="AY65" s="169">
        <f>IFERROR(Inv_SY_B!AY65/Inv_SY_B!$DC65-1,"")</f>
        <v>-4.5026487265541482E-2</v>
      </c>
      <c r="AZ65" s="169">
        <f>IFERROR(Inv_SY_B!AZ65/Inv_SY_B!$DC65-1,"")</f>
        <v>-3.4631646460103527E-2</v>
      </c>
      <c r="BA65" s="169">
        <f>IFERROR(Inv_SY_B!BA65/Inv_SY_B!$DC65-1,"")</f>
        <v>-1.3984572316551036E-3</v>
      </c>
      <c r="BB65" s="169">
        <f>IFERROR(Inv_SY_B!BB65/Inv_SY_B!$DC65-1,"")</f>
        <v>2.3654442988398472E-2</v>
      </c>
      <c r="BC65" s="169">
        <f>IFERROR(Inv_SY_B!BC65/Inv_SY_B!$DC65-1,"")</f>
        <v>-2.9000781377030438E-2</v>
      </c>
      <c r="BD65" s="169">
        <f>IFERROR(Inv_SY_B!BD65/Inv_SY_B!$DC65-1,"")</f>
        <v>2.9994992506897855E-2</v>
      </c>
      <c r="BE65" s="169">
        <f>IFERROR(Inv_SY_B!BE65/Inv_SY_B!$DC65-1,"")</f>
        <v>4.8181836994853455E-2</v>
      </c>
      <c r="BF65" s="169">
        <f>IFERROR(Inv_SY_B!BF65/Inv_SY_B!$DC65-1,"")</f>
        <v>3.1024830784884161E-2</v>
      </c>
      <c r="BG65" s="169">
        <f>IFERROR(Inv_SY_B!BG65/Inv_SY_B!$DC65-1,"")</f>
        <v>-1.6025905540616558E-2</v>
      </c>
      <c r="BH65" s="169">
        <f>IFERROR(Inv_SY_B!BH65/Inv_SY_B!$DC65-1,"")</f>
        <v>1.7823895023101333E-2</v>
      </c>
      <c r="BI65" s="169">
        <f>IFERROR(Inv_SY_B!BI65/Inv_SY_B!$DC65-1,"")</f>
        <v>-2.1491917063190757E-2</v>
      </c>
      <c r="BJ65" s="169">
        <f>IFERROR(Inv_SY_B!BJ65/Inv_SY_B!$DC65-1,"")</f>
        <v>1.5446059359011111E-2</v>
      </c>
      <c r="BK65" s="169">
        <f>IFERROR(Inv_SY_B!BK65/Inv_SY_B!$DC65-1,"")</f>
        <v>1.3164138799973912E-2</v>
      </c>
      <c r="BL65" s="169">
        <f>IFERROR(Inv_SY_B!BL65/Inv_SY_B!$DC65-1,"")</f>
        <v>5.9429637833887661E-3</v>
      </c>
      <c r="BM65" s="169">
        <f>IFERROR(Inv_SY_B!BM65/Inv_SY_B!$DC65-1,"")</f>
        <v>9.1843958863990771E-4</v>
      </c>
      <c r="BN65" s="169">
        <f>IFERROR(Inv_SY_B!BN65/Inv_SY_B!$DC65-1,"")</f>
        <v>-2.3847639200865745E-2</v>
      </c>
      <c r="BO65" s="169">
        <f>IFERROR(Inv_SY_B!BO65/Inv_SY_B!$DC65-1,"")</f>
        <v>3.995638478523178E-2</v>
      </c>
      <c r="BP65" s="169">
        <f>IFERROR(Inv_SY_B!BP65/Inv_SY_B!$DC65-1,"")</f>
        <v>1.878678916619414E-2</v>
      </c>
      <c r="BQ65" s="169">
        <f>IFERROR(Inv_SY_B!BQ65/Inv_SY_B!$DC65-1,"")</f>
        <v>4.4937104590590415E-2</v>
      </c>
      <c r="BR65" s="169">
        <f>IFERROR(Inv_SY_B!BR65/Inv_SY_B!$DC65-1,"")</f>
        <v>4.9308294213528336E-2</v>
      </c>
      <c r="BS65" s="169">
        <f>IFERROR(Inv_SY_B!BS65/Inv_SY_B!$DC65-1,"")</f>
        <v>3.7168785362114543E-2</v>
      </c>
      <c r="BT65" s="169">
        <f>IFERROR(Inv_SY_B!BT65/Inv_SY_B!$DC65-1,"")</f>
        <v>4.1070028285175253E-2</v>
      </c>
      <c r="BU65" s="169">
        <f>IFERROR(Inv_SY_B!BU65/Inv_SY_B!$DC65-1,"")</f>
        <v>3.6171402311488077E-2</v>
      </c>
      <c r="BV65" s="169">
        <f>IFERROR(Inv_SY_B!BV65/Inv_SY_B!$DC65-1,"")</f>
        <v>2.8011341401595446E-2</v>
      </c>
      <c r="BW65" s="169">
        <f>IFERROR(Inv_SY_B!BW65/Inv_SY_B!$DC65-1,"")</f>
        <v>5.3868978875773799E-2</v>
      </c>
      <c r="BX65" s="169">
        <f>IFERROR(Inv_SY_B!BX65/Inv_SY_B!$DC65-1,"")</f>
        <v>6.3152265998924317E-2</v>
      </c>
      <c r="BY65" s="169">
        <f>IFERROR(Inv_SY_B!BY65/Inv_SY_B!$DC65-1,"")</f>
        <v>6.4216297247258858E-2</v>
      </c>
      <c r="BZ65" s="169">
        <f>IFERROR(Inv_SY_B!BZ65/Inv_SY_B!$DC65-1,"")</f>
        <v>6.6779224688899186E-2</v>
      </c>
      <c r="CA65" s="169">
        <f>IFERROR(Inv_SY_B!CA65/Inv_SY_B!$DC65-1,"")</f>
        <v>-5.2051248087092716E-4</v>
      </c>
      <c r="CB65" s="169">
        <f>IFERROR(Inv_SY_B!CB65/Inv_SY_B!$DC65-1,"")</f>
        <v>-1</v>
      </c>
      <c r="CC65" s="169">
        <f>IFERROR(Inv_SY_B!CC65/Inv_SY_B!$DC65-1,"")</f>
        <v>-4.6008489914803441E-2</v>
      </c>
      <c r="CD65" s="169">
        <f>IFERROR(Inv_SY_B!CD65/Inv_SY_B!$DC65-1,"")</f>
        <v>-6.0607664954020812E-2</v>
      </c>
      <c r="CE65" s="169">
        <f>IFERROR(Inv_SY_B!CE65/Inv_SY_B!$DC65-1,"")</f>
        <v>-0.13691755957937346</v>
      </c>
      <c r="CF65" s="169">
        <f>IFERROR(Inv_SY_B!CF65/Inv_SY_B!$DC65-1,"")</f>
        <v>-0.10147011823552632</v>
      </c>
      <c r="CG65" s="169">
        <f>IFERROR(Inv_SY_B!CG65/Inv_SY_B!$DC65-1,"")</f>
        <v>-4.1535354016633885E-2</v>
      </c>
      <c r="CH65" s="169">
        <f>IFERROR(Inv_SY_B!CH65/Inv_SY_B!$DC65-1,"")</f>
        <v>-0.23641799501080329</v>
      </c>
      <c r="CI65" s="169">
        <f>IFERROR(Inv_SY_B!CI65/Inv_SY_B!$DC65-1,"")</f>
        <v>-1</v>
      </c>
      <c r="CJ65" s="169">
        <f>IFERROR(Inv_SY_B!CJ65/Inv_SY_B!$DC65-1,"")</f>
        <v>-1</v>
      </c>
      <c r="CK65" s="169">
        <f>IFERROR(Inv_SY_B!CK65/Inv_SY_B!$DC65-1,"")</f>
        <v>-1</v>
      </c>
      <c r="CL65" s="169">
        <f>IFERROR(Inv_SY_B!CL65/Inv_SY_B!$DC65-1,"")</f>
        <v>-1</v>
      </c>
      <c r="CM65" s="169">
        <f>IFERROR(Inv_SY_B!CM65/Inv_SY_B!$DB65-1,"")</f>
        <v>-1</v>
      </c>
      <c r="CN65" s="169">
        <f>IFERROR(Inv_SY_B!CN65/Inv_SY_B!$DB65-1,"")</f>
        <v>-1</v>
      </c>
      <c r="CO65" s="169">
        <f>IFERROR(Inv_SY_B!CO65/Inv_SY_B!$DB65-1,"")</f>
        <v>-1</v>
      </c>
      <c r="CP65" s="169">
        <f>IFERROR(Inv_SY_B!CP65/Inv_SY_B!$DB65-1,"")</f>
        <v>-1</v>
      </c>
      <c r="CQ65" s="169">
        <f>IFERROR(Inv_SY_B!CQ65/Inv_SY_B!$DB65-1,"")</f>
        <v>-1</v>
      </c>
      <c r="CR65" s="169">
        <f>IFERROR(Inv_SY_B!CR65/Inv_SY_B!$DB65-1,"")</f>
        <v>-1</v>
      </c>
      <c r="CS65" s="169">
        <f>IFERROR(Inv_SY_B!CS65/Inv_SY_B!$DB65-1,"")</f>
        <v>-1</v>
      </c>
      <c r="CT65" s="169">
        <f>IFERROR(Inv_SY_B!CT65/Inv_SY_B!$DB65-1,"")</f>
        <v>-1</v>
      </c>
      <c r="CU65" s="169">
        <f>IFERROR(Inv_SY_B!CU65/Inv_SY_B!$DB65-1,"")</f>
        <v>-0.1764805619037485</v>
      </c>
      <c r="CV65" s="169">
        <f>IFERROR(Inv_SY_B!CV65/Inv_SY_B!$DB65-1,"")</f>
        <v>0.3447690991418364</v>
      </c>
      <c r="CW65" s="169">
        <f>IFERROR(Inv_SY_B!CW65/Inv_SY_B!$DB65-1,"")</f>
        <v>-1</v>
      </c>
      <c r="CX65" s="169">
        <f>IFERROR(Inv_SY_B!CX65/Inv_SY_B!$DB65-1,"")</f>
        <v>-0.10585298367066454</v>
      </c>
      <c r="CY65" s="169">
        <f>IFERROR(Inv_SY_B!CY65/Inv_SY_B!$DB65-1,"")</f>
        <v>-6.2435553567423918E-2</v>
      </c>
      <c r="CZ65" s="169">
        <f>IFERROR(Inv_SY_B!CZ65/Inv_SY_B!$DB65-1,"")</f>
        <v>-1</v>
      </c>
    </row>
    <row r="66" spans="2:104">
      <c r="B66" s="164">
        <f t="shared" si="1"/>
        <v>45758</v>
      </c>
      <c r="C66" s="169">
        <f>IFERROR(Inv_SY_B!C66/Inv_SY_B!$DA66-1,"")</f>
        <v>8.5985109619231004E-3</v>
      </c>
      <c r="D66" s="169">
        <f>IFERROR(Inv_SY_B!D66/Inv_SY_B!$DA66-1,"")</f>
        <v>-3.5159071915812357E-3</v>
      </c>
      <c r="E66" s="169">
        <f>IFERROR(Inv_SY_B!E66/Inv_SY_B!$DA66-1,"")</f>
        <v>-2.3878248764870658E-2</v>
      </c>
      <c r="F66" s="169">
        <f>IFERROR(Inv_SY_B!F66/Inv_SY_B!$DA66-1,"")</f>
        <v>-3.4784033817387039E-2</v>
      </c>
      <c r="G66" s="169">
        <f>IFERROR(Inv_SY_B!G66/Inv_SY_B!$DA66-1,"")</f>
        <v>-3.0317668201819803E-2</v>
      </c>
      <c r="H66" s="169">
        <f>IFERROR(Inv_SY_B!H66/Inv_SY_B!$DA66-1,"")</f>
        <v>-2.1911386692946899E-2</v>
      </c>
      <c r="I66" s="169">
        <f>IFERROR(Inv_SY_B!I66/Inv_SY_B!$DA66-1,"")</f>
        <v>1.5399592150342922E-2</v>
      </c>
      <c r="J66" s="169">
        <f>IFERROR(Inv_SY_B!J66/Inv_SY_B!$DA66-1,"")</f>
        <v>-2.4722877222183359E-2</v>
      </c>
      <c r="K66" s="169">
        <f>IFERROR(Inv_SY_B!K66/Inv_SY_B!$DA66-1,"")</f>
        <v>-5.7445271145523114E-3</v>
      </c>
      <c r="L66" s="169">
        <f>IFERROR(Inv_SY_B!L66/Inv_SY_B!$DA66-1,"")</f>
        <v>-1.4580749935408921E-3</v>
      </c>
      <c r="M66" s="169">
        <f>IFERROR(Inv_SY_B!M66/Inv_SY_B!$DA66-1,"")</f>
        <v>-1.7490947764997489E-2</v>
      </c>
      <c r="N66" s="169">
        <f>IFERROR(Inv_SY_B!N66/Inv_SY_B!$DA66-1,"")</f>
        <v>-1.8101536331958101E-2</v>
      </c>
      <c r="O66" s="169">
        <f>IFERROR(Inv_SY_B!O66/Inv_SY_B!$DA66-1,"")</f>
        <v>-2.8407879262884128E-2</v>
      </c>
      <c r="P66" s="169">
        <f>IFERROR(Inv_SY_B!P66/Inv_SY_B!$DA66-1,"")</f>
        <v>-3.1311894966531306E-2</v>
      </c>
      <c r="Q66" s="169">
        <f>IFERROR(Inv_SY_B!Q66/Inv_SY_B!$DA66-1,"")</f>
        <v>-4.3192596038756359E-2</v>
      </c>
      <c r="R66" s="169">
        <f>IFERROR(Inv_SY_B!R66/Inv_SY_B!$DA66-1,"")</f>
        <v>-2.6133890085433542E-2</v>
      </c>
      <c r="S66" s="169">
        <f>IFERROR(Inv_SY_B!S66/Inv_SY_B!$DA66-1,"")</f>
        <v>-2.8779233102740331E-2</v>
      </c>
      <c r="T66" s="169">
        <f>IFERROR(Inv_SY_B!T66/Inv_SY_B!$DA66-1,"")</f>
        <v>-3.3209931496699485E-2</v>
      </c>
      <c r="U66" s="169">
        <f>IFERROR(Inv_SY_B!U66/Inv_SY_B!$DA66-1,"")</f>
        <v>6.9636703452183202E-2</v>
      </c>
      <c r="V66" s="169">
        <f>IFERROR(Inv_SY_B!V66/Inv_SY_B!$DA66-1,"")</f>
        <v>9.1701970866109761E-2</v>
      </c>
      <c r="W66" s="169">
        <f>IFERROR(Inv_SY_B!W66/Inv_SY_B!$DA66-1,"")</f>
        <v>0.13707101245349862</v>
      </c>
      <c r="X66" s="169">
        <f>IFERROR(Inv_SY_B!X66/Inv_SY_B!$DA66-1,"")</f>
        <v>-1.0197515104851673E-2</v>
      </c>
      <c r="Y66" s="169">
        <f>IFERROR(Inv_SY_B!Y66/Inv_SY_B!$DA66-1,"")</f>
        <v>3.6725193545976698E-3</v>
      </c>
      <c r="Z66" s="169">
        <f>IFERROR(Inv_SY_B!Z66/Inv_SY_B!$DA66-1,"")</f>
        <v>3.7641371108141364E-3</v>
      </c>
      <c r="AA66" s="169">
        <f>IFERROR(Inv_SY_B!AA66/Inv_SY_B!$DA66-1,"")</f>
        <v>-2.7546544835702069E-2</v>
      </c>
      <c r="AB66" s="169">
        <f>IFERROR(Inv_SY_B!AB66/Inv_SY_B!$DA66-1,"")</f>
        <v>-1.308342048755573E-2</v>
      </c>
      <c r="AC66" s="169">
        <f>IFERROR(Inv_SY_B!AC66/Inv_SY_B!$DA66-1,"")</f>
        <v>3.1736227016505136E-2</v>
      </c>
      <c r="AD66" s="169">
        <f>IFERROR(Inv_SY_B!AD66/Inv_SY_B!$DA66-1,"")</f>
        <v>-3.587581207897006E-2</v>
      </c>
      <c r="AE66" s="169">
        <f>IFERROR(Inv_SY_B!AE66/Inv_SY_B!$DA66-1,"")</f>
        <v>1.1586108114054472E-2</v>
      </c>
      <c r="AF66" s="169">
        <f>IFERROR(Inv_SY_B!AF66/Inv_SY_B!$DA66-1,"")</f>
        <v>3.7381969933250048E-2</v>
      </c>
      <c r="AG66" s="169">
        <f>IFERROR(Inv_SY_B!AG66/Inv_SY_B!$DA66-1,"")</f>
        <v>5.4515675708426414E-2</v>
      </c>
      <c r="AH66" s="169">
        <f>IFERROR(Inv_SY_B!AH66/Inv_SY_B!$DA66-1,"")</f>
        <v>-5.4005015657433431E-3</v>
      </c>
      <c r="AI66" s="169">
        <f>IFERROR(Inv_SY_B!AI66/Inv_SY_B!$DC66-1,"")</f>
        <v>2.280192023503691E-2</v>
      </c>
      <c r="AJ66" s="169">
        <f>IFERROR(Inv_SY_B!AJ66/Inv_SY_B!$DC66-1,"")</f>
        <v>3.544315024659328E-2</v>
      </c>
      <c r="AK66" s="169">
        <f>IFERROR(Inv_SY_B!AK66/Inv_SY_B!$DC66-1,"")</f>
        <v>3.5784608758399505E-2</v>
      </c>
      <c r="AL66" s="169">
        <f>IFERROR(Inv_SY_B!AL66/Inv_SY_B!$DC66-1,"")</f>
        <v>3.2135124999748799E-2</v>
      </c>
      <c r="AM66" s="169">
        <f>IFERROR(Inv_SY_B!AM66/Inv_SY_B!$DC66-1,"")</f>
        <v>4.6620444266489036E-2</v>
      </c>
      <c r="AN66" s="169">
        <f>IFERROR(Inv_SY_B!AN66/Inv_SY_B!$DC66-1,"")</f>
        <v>3.6367540191188263E-2</v>
      </c>
      <c r="AO66" s="169">
        <f>IFERROR(Inv_SY_B!AO66/Inv_SY_B!$DC66-1,"")</f>
        <v>4.0626054551331503E-2</v>
      </c>
      <c r="AP66" s="169">
        <f>IFERROR(Inv_SY_B!AP66/Inv_SY_B!$DC66-1,"")</f>
        <v>3.0715330222271131E-2</v>
      </c>
      <c r="AQ66" s="169">
        <f>IFERROR(Inv_SY_B!AQ66/Inv_SY_B!$DC66-1,"")</f>
        <v>2.0033788571993671E-3</v>
      </c>
      <c r="AR66" s="169">
        <f>IFERROR(Inv_SY_B!AR66/Inv_SY_B!$DC66-1,"")</f>
        <v>2.5683338745918327E-2</v>
      </c>
      <c r="AS66" s="169">
        <f>IFERROR(Inv_SY_B!AS66/Inv_SY_B!$DC66-1,"")</f>
        <v>2.4698104736770476E-2</v>
      </c>
      <c r="AT66" s="169">
        <f>IFERROR(Inv_SY_B!AT66/Inv_SY_B!$DC66-1,"")</f>
        <v>-1.82188711524639E-2</v>
      </c>
      <c r="AU66" s="169">
        <f>IFERROR(Inv_SY_B!AU66/Inv_SY_B!$DC66-1,"")</f>
        <v>-3.1816620901561565E-2</v>
      </c>
      <c r="AV66" s="169">
        <f>IFERROR(Inv_SY_B!AV66/Inv_SY_B!$DC66-1,"")</f>
        <v>2.2043446434343528E-2</v>
      </c>
      <c r="AW66" s="169">
        <f>IFERROR(Inv_SY_B!AW66/Inv_SY_B!$DC66-1,"")</f>
        <v>-0.13587679368012884</v>
      </c>
      <c r="AX66" s="169">
        <f>IFERROR(Inv_SY_B!AX66/Inv_SY_B!$DC66-1,"")</f>
        <v>1.7619015930298465E-2</v>
      </c>
      <c r="AY66" s="169">
        <f>IFERROR(Inv_SY_B!AY66/Inv_SY_B!$DC66-1,"")</f>
        <v>-4.1600284662300591E-2</v>
      </c>
      <c r="AZ66" s="169">
        <f>IFERROR(Inv_SY_B!AZ66/Inv_SY_B!$DC66-1,"")</f>
        <v>-1.3803854330342813E-2</v>
      </c>
      <c r="BA66" s="169">
        <f>IFERROR(Inv_SY_B!BA66/Inv_SY_B!$DC66-1,"")</f>
        <v>-2.4140755890464938E-3</v>
      </c>
      <c r="BB66" s="169">
        <f>IFERROR(Inv_SY_B!BB66/Inv_SY_B!$DC66-1,"")</f>
        <v>2.100160805877338E-2</v>
      </c>
      <c r="BC66" s="169">
        <f>IFERROR(Inv_SY_B!BC66/Inv_SY_B!$DC66-1,"")</f>
        <v>-1.2085395924308018E-2</v>
      </c>
      <c r="BD66" s="169">
        <f>IFERROR(Inv_SY_B!BD66/Inv_SY_B!$DC66-1,"")</f>
        <v>1.5705192502967646E-2</v>
      </c>
      <c r="BE66" s="169">
        <f>IFERROR(Inv_SY_B!BE66/Inv_SY_B!$DC66-1,"")</f>
        <v>3.4018904998624366E-2</v>
      </c>
      <c r="BF66" s="169">
        <f>IFERROR(Inv_SY_B!BF66/Inv_SY_B!$DC66-1,"")</f>
        <v>2.1158560333534471E-2</v>
      </c>
      <c r="BG66" s="169">
        <f>IFERROR(Inv_SY_B!BG66/Inv_SY_B!$DC66-1,"")</f>
        <v>-2.8542542328568565E-2</v>
      </c>
      <c r="BH66" s="169">
        <f>IFERROR(Inv_SY_B!BH66/Inv_SY_B!$DC66-1,"")</f>
        <v>1.2203820195624271E-3</v>
      </c>
      <c r="BI66" s="169">
        <f>IFERROR(Inv_SY_B!BI66/Inv_SY_B!$DC66-1,"")</f>
        <v>-2.9519833073307078E-3</v>
      </c>
      <c r="BJ66" s="169">
        <f>IFERROR(Inv_SY_B!BJ66/Inv_SY_B!$DC66-1,"")</f>
        <v>-6.3966025475702404E-3</v>
      </c>
      <c r="BK66" s="169">
        <f>IFERROR(Inv_SY_B!BK66/Inv_SY_B!$DC66-1,"")</f>
        <v>-4.7102375922423168E-3</v>
      </c>
      <c r="BL66" s="169">
        <f>IFERROR(Inv_SY_B!BL66/Inv_SY_B!$DC66-1,"")</f>
        <v>-4.3938278039019951E-2</v>
      </c>
      <c r="BM66" s="169">
        <f>IFERROR(Inv_SY_B!BM66/Inv_SY_B!$DC66-1,"")</f>
        <v>-1.6882227410715878E-2</v>
      </c>
      <c r="BN66" s="169">
        <f>IFERROR(Inv_SY_B!BN66/Inv_SY_B!$DC66-1,"")</f>
        <v>-2.8117449986023058E-2</v>
      </c>
      <c r="BO66" s="169">
        <f>IFERROR(Inv_SY_B!BO66/Inv_SY_B!$DC66-1,"")</f>
        <v>3.4009704348034964E-2</v>
      </c>
      <c r="BP66" s="169">
        <f>IFERROR(Inv_SY_B!BP66/Inv_SY_B!$DC66-1,"")</f>
        <v>2.6021374777429385E-2</v>
      </c>
      <c r="BQ66" s="169">
        <f>IFERROR(Inv_SY_B!BQ66/Inv_SY_B!$DC66-1,"")</f>
        <v>5.1724433148579996E-2</v>
      </c>
      <c r="BR66" s="169">
        <f>IFERROR(Inv_SY_B!BR66/Inv_SY_B!$DC66-1,"")</f>
        <v>6.1728017285607395E-2</v>
      </c>
      <c r="BS66" s="169">
        <f>IFERROR(Inv_SY_B!BS66/Inv_SY_B!$DC66-1,"")</f>
        <v>3.7289279762343641E-2</v>
      </c>
      <c r="BT66" s="169">
        <f>IFERROR(Inv_SY_B!BT66/Inv_SY_B!$DC66-1,"")</f>
        <v>4.9957529807378664E-2</v>
      </c>
      <c r="BU66" s="169">
        <f>IFERROR(Inv_SY_B!BU66/Inv_SY_B!$DC66-1,"")</f>
        <v>2.7867248001379519E-2</v>
      </c>
      <c r="BV66" s="169">
        <f>IFERROR(Inv_SY_B!BV66/Inv_SY_B!$DC66-1,"")</f>
        <v>1.6619758420345798E-2</v>
      </c>
      <c r="BW66" s="169">
        <f>IFERROR(Inv_SY_B!BW66/Inv_SY_B!$DC66-1,"")</f>
        <v>4.5374311875142181E-2</v>
      </c>
      <c r="BX66" s="169">
        <f>IFERROR(Inv_SY_B!BX66/Inv_SY_B!$DC66-1,"")</f>
        <v>5.5302133039083712E-2</v>
      </c>
      <c r="BY66" s="169">
        <f>IFERROR(Inv_SY_B!BY66/Inv_SY_B!$DC66-1,"")</f>
        <v>6.0339593316565798E-2</v>
      </c>
      <c r="BZ66" s="169">
        <f>IFERROR(Inv_SY_B!BZ66/Inv_SY_B!$DC66-1,"")</f>
        <v>6.8009355564499607E-2</v>
      </c>
      <c r="CA66" s="169">
        <f>IFERROR(Inv_SY_B!CA66/Inv_SY_B!$DC66-1,"")</f>
        <v>1.0726926147977878E-2</v>
      </c>
      <c r="CB66" s="169">
        <f>IFERROR(Inv_SY_B!CB66/Inv_SY_B!$DC66-1,"")</f>
        <v>-1</v>
      </c>
      <c r="CC66" s="169">
        <f>IFERROR(Inv_SY_B!CC66/Inv_SY_B!$DC66-1,"")</f>
        <v>-4.9933996121352742E-2</v>
      </c>
      <c r="CD66" s="169">
        <f>IFERROR(Inv_SY_B!CD66/Inv_SY_B!$DC66-1,"")</f>
        <v>-6.7011724007000284E-2</v>
      </c>
      <c r="CE66" s="169">
        <f>IFERROR(Inv_SY_B!CE66/Inv_SY_B!$DC66-1,"")</f>
        <v>-0.1354690245196658</v>
      </c>
      <c r="CF66" s="169">
        <f>IFERROR(Inv_SY_B!CF66/Inv_SY_B!$DC66-1,"")</f>
        <v>-0.1037315933198355</v>
      </c>
      <c r="CG66" s="169">
        <f>IFERROR(Inv_SY_B!CG66/Inv_SY_B!$DC66-1,"")</f>
        <v>-3.5200577187738502E-2</v>
      </c>
      <c r="CH66" s="169">
        <f>IFERROR(Inv_SY_B!CH66/Inv_SY_B!$DC66-1,"")</f>
        <v>-0.23191363897619377</v>
      </c>
      <c r="CI66" s="169">
        <f>IFERROR(Inv_SY_B!CI66/Inv_SY_B!$DC66-1,"")</f>
        <v>-1</v>
      </c>
      <c r="CJ66" s="169">
        <f>IFERROR(Inv_SY_B!CJ66/Inv_SY_B!$DC66-1,"")</f>
        <v>-1</v>
      </c>
      <c r="CK66" s="169">
        <f>IFERROR(Inv_SY_B!CK66/Inv_SY_B!$DC66-1,"")</f>
        <v>-1</v>
      </c>
      <c r="CL66" s="169">
        <f>IFERROR(Inv_SY_B!CL66/Inv_SY_B!$DC66-1,"")</f>
        <v>-1</v>
      </c>
      <c r="CM66" s="169">
        <f>IFERROR(Inv_SY_B!CM66/Inv_SY_B!$DB66-1,"")</f>
        <v>-1</v>
      </c>
      <c r="CN66" s="169">
        <f>IFERROR(Inv_SY_B!CN66/Inv_SY_B!$DB66-1,"")</f>
        <v>-1</v>
      </c>
      <c r="CO66" s="169">
        <f>IFERROR(Inv_SY_B!CO66/Inv_SY_B!$DB66-1,"")</f>
        <v>-1</v>
      </c>
      <c r="CP66" s="169">
        <f>IFERROR(Inv_SY_B!CP66/Inv_SY_B!$DB66-1,"")</f>
        <v>-1</v>
      </c>
      <c r="CQ66" s="169">
        <f>IFERROR(Inv_SY_B!CQ66/Inv_SY_B!$DB66-1,"")</f>
        <v>-1</v>
      </c>
      <c r="CR66" s="169">
        <f>IFERROR(Inv_SY_B!CR66/Inv_SY_B!$DB66-1,"")</f>
        <v>-1</v>
      </c>
      <c r="CS66" s="169">
        <f>IFERROR(Inv_SY_B!CS66/Inv_SY_B!$DB66-1,"")</f>
        <v>-1</v>
      </c>
      <c r="CT66" s="169">
        <f>IFERROR(Inv_SY_B!CT66/Inv_SY_B!$DB66-1,"")</f>
        <v>-1</v>
      </c>
      <c r="CU66" s="169">
        <f>IFERROR(Inv_SY_B!CU66/Inv_SY_B!$DB66-1,"")</f>
        <v>-0.24403079424502883</v>
      </c>
      <c r="CV66" s="169">
        <f>IFERROR(Inv_SY_B!CV66/Inv_SY_B!$DB66-1,"")</f>
        <v>0.22194711976600545</v>
      </c>
      <c r="CW66" s="169">
        <f>IFERROR(Inv_SY_B!CW66/Inv_SY_B!$DB66-1,"")</f>
        <v>-1</v>
      </c>
      <c r="CX66" s="169">
        <f>IFERROR(Inv_SY_B!CX66/Inv_SY_B!$DB66-1,"")</f>
        <v>-1.6472780190308733E-2</v>
      </c>
      <c r="CY66" s="169">
        <f>IFERROR(Inv_SY_B!CY66/Inv_SY_B!$DB66-1,"")</f>
        <v>3.8556454669332219E-2</v>
      </c>
      <c r="CZ66" s="169">
        <f>IFERROR(Inv_SY_B!CZ66/Inv_SY_B!$DB66-1,"")</f>
        <v>-1</v>
      </c>
    </row>
    <row r="67" spans="2:104">
      <c r="B67" s="164">
        <f t="shared" si="1"/>
        <v>45759</v>
      </c>
      <c r="C67" s="169">
        <f>IFERROR(Inv_SY_B!C67/Inv_SY_B!$DA67-1,"")</f>
        <v>9.0099062765391924E-3</v>
      </c>
      <c r="D67" s="169">
        <f>IFERROR(Inv_SY_B!D67/Inv_SY_B!$DA67-1,"")</f>
        <v>4.1741508651127468E-3</v>
      </c>
      <c r="E67" s="169">
        <f>IFERROR(Inv_SY_B!E67/Inv_SY_B!$DA67-1,"")</f>
        <v>-2.6088797902053096E-2</v>
      </c>
      <c r="F67" s="169">
        <f>IFERROR(Inv_SY_B!F67/Inv_SY_B!$DA67-1,"")</f>
        <v>-4.2186007940014147E-2</v>
      </c>
      <c r="G67" s="169">
        <f>IFERROR(Inv_SY_B!G67/Inv_SY_B!$DA67-1,"")</f>
        <v>-3.003962829721607E-2</v>
      </c>
      <c r="H67" s="169">
        <f>IFERROR(Inv_SY_B!H67/Inv_SY_B!$DA67-1,"")</f>
        <v>-2.287950798105931E-2</v>
      </c>
      <c r="I67" s="169">
        <f>IFERROR(Inv_SY_B!I67/Inv_SY_B!$DA67-1,"")</f>
        <v>-3.4212114875966648E-3</v>
      </c>
      <c r="J67" s="169">
        <f>IFERROR(Inv_SY_B!J67/Inv_SY_B!$DA67-1,"")</f>
        <v>-4.4029392149100066E-2</v>
      </c>
      <c r="K67" s="169">
        <f>IFERROR(Inv_SY_B!K67/Inv_SY_B!$DA67-1,"")</f>
        <v>-2.5790834277814367E-2</v>
      </c>
      <c r="L67" s="169">
        <f>IFERROR(Inv_SY_B!L67/Inv_SY_B!$DA67-1,"")</f>
        <v>-1.8342261740739718E-2</v>
      </c>
      <c r="M67" s="169">
        <f>IFERROR(Inv_SY_B!M67/Inv_SY_B!$DA67-1,"")</f>
        <v>-1.1692408219755479E-2</v>
      </c>
      <c r="N67" s="169">
        <f>IFERROR(Inv_SY_B!N67/Inv_SY_B!$DA67-1,"")</f>
        <v>-1.4764522088921539E-2</v>
      </c>
      <c r="O67" s="169">
        <f>IFERROR(Inv_SY_B!O67/Inv_SY_B!$DA67-1,"")</f>
        <v>-2.0650015778964526E-2</v>
      </c>
      <c r="P67" s="169">
        <f>IFERROR(Inv_SY_B!P67/Inv_SY_B!$DA67-1,"")</f>
        <v>-2.3265486450900874E-2</v>
      </c>
      <c r="Q67" s="169">
        <f>IFERROR(Inv_SY_B!Q67/Inv_SY_B!$DA67-1,"")</f>
        <v>-2.9713198743124281E-2</v>
      </c>
      <c r="R67" s="169">
        <f>IFERROR(Inv_SY_B!R67/Inv_SY_B!$DA67-1,"")</f>
        <v>-2.7152691638038462E-2</v>
      </c>
      <c r="S67" s="169">
        <f>IFERROR(Inv_SY_B!S67/Inv_SY_B!$DA67-1,"")</f>
        <v>-2.2836517549292612E-2</v>
      </c>
      <c r="T67" s="169">
        <f>IFERROR(Inv_SY_B!T67/Inv_SY_B!$DA67-1,"")</f>
        <v>-1.9281904275652795E-2</v>
      </c>
      <c r="U67" s="169">
        <f>IFERROR(Inv_SY_B!U67/Inv_SY_B!$DA67-1,"")</f>
        <v>6.5006268350181529E-2</v>
      </c>
      <c r="V67" s="169">
        <f>IFERROR(Inv_SY_B!V67/Inv_SY_B!$DA67-1,"")</f>
        <v>0.10374613335995031</v>
      </c>
      <c r="W67" s="169">
        <f>IFERROR(Inv_SY_B!W67/Inv_SY_B!$DA67-1,"")</f>
        <v>0.14839600461813185</v>
      </c>
      <c r="X67" s="169">
        <f>IFERROR(Inv_SY_B!X67/Inv_SY_B!$DA67-1,"")</f>
        <v>-1.3233790154523528E-2</v>
      </c>
      <c r="Y67" s="169">
        <f>IFERROR(Inv_SY_B!Y67/Inv_SY_B!$DA67-1,"")</f>
        <v>-1.1342262856549157E-2</v>
      </c>
      <c r="Z67" s="169">
        <f>IFERROR(Inv_SY_B!Z67/Inv_SY_B!$DA67-1,"")</f>
        <v>-8.133700917094977E-3</v>
      </c>
      <c r="AA67" s="169">
        <f>IFERROR(Inv_SY_B!AA67/Inv_SY_B!$DA67-1,"")</f>
        <v>-2.5370018371046354E-2</v>
      </c>
      <c r="AB67" s="169">
        <f>IFERROR(Inv_SY_B!AB67/Inv_SY_B!$DA67-1,"")</f>
        <v>-1.5629920975268496E-2</v>
      </c>
      <c r="AC67" s="169">
        <f>IFERROR(Inv_SY_B!AC67/Inv_SY_B!$DA67-1,"")</f>
        <v>0.11351448702817768</v>
      </c>
      <c r="AD67" s="169">
        <f>IFERROR(Inv_SY_B!AD67/Inv_SY_B!$DA67-1,"")</f>
        <v>-3.8344451534819468E-2</v>
      </c>
      <c r="AE67" s="169">
        <f>IFERROR(Inv_SY_B!AE67/Inv_SY_B!$DA67-1,"")</f>
        <v>8.883001383537259E-4</v>
      </c>
      <c r="AF67" s="169">
        <f>IFERROR(Inv_SY_B!AF67/Inv_SY_B!$DA67-1,"")</f>
        <v>2.4595040283497349E-2</v>
      </c>
      <c r="AG67" s="169">
        <f>IFERROR(Inv_SY_B!AG67/Inv_SY_B!$DA67-1,"")</f>
        <v>4.2253545064443454E-2</v>
      </c>
      <c r="AH67" s="169">
        <f>IFERROR(Inv_SY_B!AH67/Inv_SY_B!$DA67-1,"")</f>
        <v>-1.7395304654843846E-2</v>
      </c>
      <c r="AI67" s="169">
        <f>IFERROR(Inv_SY_B!AI67/Inv_SY_B!$DC67-1,"")</f>
        <v>1.6172898119645174E-2</v>
      </c>
      <c r="AJ67" s="169">
        <f>IFERROR(Inv_SY_B!AJ67/Inv_SY_B!$DC67-1,"")</f>
        <v>2.2229383389598789E-2</v>
      </c>
      <c r="AK67" s="169">
        <f>IFERROR(Inv_SY_B!AK67/Inv_SY_B!$DC67-1,"")</f>
        <v>1.9629422946375152E-2</v>
      </c>
      <c r="AL67" s="169">
        <f>IFERROR(Inv_SY_B!AL67/Inv_SY_B!$DC67-1,"")</f>
        <v>1.6723218715742227E-2</v>
      </c>
      <c r="AM67" s="169">
        <f>IFERROR(Inv_SY_B!AM67/Inv_SY_B!$DC67-1,"")</f>
        <v>2.8212250792783777E-2</v>
      </c>
      <c r="AN67" s="169">
        <f>IFERROR(Inv_SY_B!AN67/Inv_SY_B!$DC67-1,"")</f>
        <v>2.0139237657848419E-2</v>
      </c>
      <c r="AO67" s="169">
        <f>IFERROR(Inv_SY_B!AO67/Inv_SY_B!$DC67-1,"")</f>
        <v>3.0863096434001092E-2</v>
      </c>
      <c r="AP67" s="169">
        <f>IFERROR(Inv_SY_B!AP67/Inv_SY_B!$DC67-1,"")</f>
        <v>2.9519340487987211E-2</v>
      </c>
      <c r="AQ67" s="169">
        <f>IFERROR(Inv_SY_B!AQ67/Inv_SY_B!$DC67-1,"")</f>
        <v>-1.4822055908942477E-2</v>
      </c>
      <c r="AR67" s="169">
        <f>IFERROR(Inv_SY_B!AR67/Inv_SY_B!$DC67-1,"")</f>
        <v>1.4544080924677516E-2</v>
      </c>
      <c r="AS67" s="169">
        <f>IFERROR(Inv_SY_B!AS67/Inv_SY_B!$DC67-1,"")</f>
        <v>1.696287445920408E-2</v>
      </c>
      <c r="AT67" s="169">
        <f>IFERROR(Inv_SY_B!AT67/Inv_SY_B!$DC67-1,"")</f>
        <v>-1.3053593189579993E-2</v>
      </c>
      <c r="AU67" s="169">
        <f>IFERROR(Inv_SY_B!AU67/Inv_SY_B!$DC67-1,"")</f>
        <v>-4.3215767585438658E-2</v>
      </c>
      <c r="AV67" s="169">
        <f>IFERROR(Inv_SY_B!AV67/Inv_SY_B!$DC67-1,"")</f>
        <v>-7.8061371658122436E-4</v>
      </c>
      <c r="AW67" s="169">
        <f>IFERROR(Inv_SY_B!AW67/Inv_SY_B!$DC67-1,"")</f>
        <v>-0.1429516830473716</v>
      </c>
      <c r="AX67" s="169">
        <f>IFERROR(Inv_SY_B!AX67/Inv_SY_B!$DC67-1,"")</f>
        <v>4.0599275797370549E-3</v>
      </c>
      <c r="AY67" s="169">
        <f>IFERROR(Inv_SY_B!AY67/Inv_SY_B!$DC67-1,"")</f>
        <v>-5.8226668423968508E-2</v>
      </c>
      <c r="AZ67" s="169">
        <f>IFERROR(Inv_SY_B!AZ67/Inv_SY_B!$DC67-1,"")</f>
        <v>-2.7200164523599968E-2</v>
      </c>
      <c r="BA67" s="169">
        <f>IFERROR(Inv_SY_B!BA67/Inv_SY_B!$DC67-1,"")</f>
        <v>-1.3789194181780817E-2</v>
      </c>
      <c r="BB67" s="169">
        <f>IFERROR(Inv_SY_B!BB67/Inv_SY_B!$DC67-1,"")</f>
        <v>1.5391880482203524E-2</v>
      </c>
      <c r="BC67" s="169">
        <f>IFERROR(Inv_SY_B!BC67/Inv_SY_B!$DC67-1,"")</f>
        <v>-5.1253905921554654E-2</v>
      </c>
      <c r="BD67" s="169">
        <f>IFERROR(Inv_SY_B!BD67/Inv_SY_B!$DC67-1,"")</f>
        <v>2.3383728660969938E-2</v>
      </c>
      <c r="BE67" s="169">
        <f>IFERROR(Inv_SY_B!BE67/Inv_SY_B!$DC67-1,"")</f>
        <v>5.1303438523671696E-2</v>
      </c>
      <c r="BF67" s="169">
        <f>IFERROR(Inv_SY_B!BF67/Inv_SY_B!$DC67-1,"")</f>
        <v>1.9899965978078082E-2</v>
      </c>
      <c r="BG67" s="169">
        <f>IFERROR(Inv_SY_B!BG67/Inv_SY_B!$DC67-1,"")</f>
        <v>-2.0451282733807696E-2</v>
      </c>
      <c r="BH67" s="169">
        <f>IFERROR(Inv_SY_B!BH67/Inv_SY_B!$DC67-1,"")</f>
        <v>9.3124298374447356E-3</v>
      </c>
      <c r="BI67" s="169">
        <f>IFERROR(Inv_SY_B!BI67/Inv_SY_B!$DC67-1,"")</f>
        <v>9.1622453493607203E-3</v>
      </c>
      <c r="BJ67" s="169">
        <f>IFERROR(Inv_SY_B!BJ67/Inv_SY_B!$DC67-1,"")</f>
        <v>5.3199256840521514E-3</v>
      </c>
      <c r="BK67" s="169">
        <f>IFERROR(Inv_SY_B!BK67/Inv_SY_B!$DC67-1,"")</f>
        <v>2.1940845932241881E-2</v>
      </c>
      <c r="BL67" s="169">
        <f>IFERROR(Inv_SY_B!BL67/Inv_SY_B!$DC67-1,"")</f>
        <v>5.0273623723857686E-3</v>
      </c>
      <c r="BM67" s="169">
        <f>IFERROR(Inv_SY_B!BM67/Inv_SY_B!$DC67-1,"")</f>
        <v>-4.0283213986267441E-3</v>
      </c>
      <c r="BN67" s="169">
        <f>IFERROR(Inv_SY_B!BN67/Inv_SY_B!$DC67-1,"")</f>
        <v>-1.4189558512889833E-2</v>
      </c>
      <c r="BO67" s="169">
        <f>IFERROR(Inv_SY_B!BO67/Inv_SY_B!$DC67-1,"")</f>
        <v>3.7334359117714433E-2</v>
      </c>
      <c r="BP67" s="169">
        <f>IFERROR(Inv_SY_B!BP67/Inv_SY_B!$DC67-1,"")</f>
        <v>9.4484359142532615E-3</v>
      </c>
      <c r="BQ67" s="169">
        <f>IFERROR(Inv_SY_B!BQ67/Inv_SY_B!$DC67-1,"")</f>
        <v>4.5602695259602033E-2</v>
      </c>
      <c r="BR67" s="169">
        <f>IFERROR(Inv_SY_B!BR67/Inv_SY_B!$DC67-1,"")</f>
        <v>4.8808342679599548E-2</v>
      </c>
      <c r="BS67" s="169">
        <f>IFERROR(Inv_SY_B!BS67/Inv_SY_B!$DC67-1,"")</f>
        <v>2.6398294174047487E-2</v>
      </c>
      <c r="BT67" s="169">
        <f>IFERROR(Inv_SY_B!BT67/Inv_SY_B!$DC67-1,"")</f>
        <v>4.0471022527333922E-2</v>
      </c>
      <c r="BU67" s="169">
        <f>IFERROR(Inv_SY_B!BU67/Inv_SY_B!$DC67-1,"")</f>
        <v>3.2900016647757324E-2</v>
      </c>
      <c r="BV67" s="169">
        <f>IFERROR(Inv_SY_B!BV67/Inv_SY_B!$DC67-1,"")</f>
        <v>2.4567444771264935E-2</v>
      </c>
      <c r="BW67" s="169">
        <f>IFERROR(Inv_SY_B!BW67/Inv_SY_B!$DC67-1,"")</f>
        <v>4.5783186938236353E-2</v>
      </c>
      <c r="BX67" s="169">
        <f>IFERROR(Inv_SY_B!BX67/Inv_SY_B!$DC67-1,"")</f>
        <v>5.2056085131029661E-2</v>
      </c>
      <c r="BY67" s="169">
        <f>IFERROR(Inv_SY_B!BY67/Inv_SY_B!$DC67-1,"")</f>
        <v>5.7588954781263135E-2</v>
      </c>
      <c r="BZ67" s="169">
        <f>IFERROR(Inv_SY_B!BZ67/Inv_SY_B!$DC67-1,"")</f>
        <v>5.7678625427318719E-2</v>
      </c>
      <c r="CA67" s="169">
        <f>IFERROR(Inv_SY_B!CA67/Inv_SY_B!$DC67-1,"")</f>
        <v>8.2544745215791249E-3</v>
      </c>
      <c r="CB67" s="169">
        <f>IFERROR(Inv_SY_B!CB67/Inv_SY_B!$DC67-1,"")</f>
        <v>-1</v>
      </c>
      <c r="CC67" s="169">
        <f>IFERROR(Inv_SY_B!CC67/Inv_SY_B!$DC67-1,"")</f>
        <v>-5.6803332616236157E-2</v>
      </c>
      <c r="CD67" s="169">
        <f>IFERROR(Inv_SY_B!CD67/Inv_SY_B!$DC67-1,"")</f>
        <v>-7.1084525921312869E-2</v>
      </c>
      <c r="CE67" s="169">
        <f>IFERROR(Inv_SY_B!CE67/Inv_SY_B!$DC67-1,"")</f>
        <v>-0.13581510488159243</v>
      </c>
      <c r="CF67" s="169">
        <f>IFERROR(Inv_SY_B!CF67/Inv_SY_B!$DC67-1,"")</f>
        <v>-9.7218238043604299E-2</v>
      </c>
      <c r="CG67" s="169">
        <f>IFERROR(Inv_SY_B!CG67/Inv_SY_B!$DC67-1,"")</f>
        <v>-2.9911470851092803E-2</v>
      </c>
      <c r="CH67" s="169">
        <f>IFERROR(Inv_SY_B!CH67/Inv_SY_B!$DC67-1,"")</f>
        <v>-7.1894010761031524E-2</v>
      </c>
      <c r="CI67" s="169">
        <f>IFERROR(Inv_SY_B!CI67/Inv_SY_B!$DC67-1,"")</f>
        <v>-1</v>
      </c>
      <c r="CJ67" s="169">
        <f>IFERROR(Inv_SY_B!CJ67/Inv_SY_B!$DC67-1,"")</f>
        <v>-1</v>
      </c>
      <c r="CK67" s="169">
        <f>IFERROR(Inv_SY_B!CK67/Inv_SY_B!$DC67-1,"")</f>
        <v>-1</v>
      </c>
      <c r="CL67" s="169">
        <f>IFERROR(Inv_SY_B!CL67/Inv_SY_B!$DC67-1,"")</f>
        <v>-1</v>
      </c>
      <c r="CM67" s="169">
        <f>IFERROR(Inv_SY_B!CM67/Inv_SY_B!$DB67-1,"")</f>
        <v>-1</v>
      </c>
      <c r="CN67" s="169">
        <f>IFERROR(Inv_SY_B!CN67/Inv_SY_B!$DB67-1,"")</f>
        <v>-1</v>
      </c>
      <c r="CO67" s="169">
        <f>IFERROR(Inv_SY_B!CO67/Inv_SY_B!$DB67-1,"")</f>
        <v>-1</v>
      </c>
      <c r="CP67" s="169">
        <f>IFERROR(Inv_SY_B!CP67/Inv_SY_B!$DB67-1,"")</f>
        <v>-1</v>
      </c>
      <c r="CQ67" s="169">
        <f>IFERROR(Inv_SY_B!CQ67/Inv_SY_B!$DB67-1,"")</f>
        <v>-1</v>
      </c>
      <c r="CR67" s="169">
        <f>IFERROR(Inv_SY_B!CR67/Inv_SY_B!$DB67-1,"")</f>
        <v>-1</v>
      </c>
      <c r="CS67" s="169">
        <f>IFERROR(Inv_SY_B!CS67/Inv_SY_B!$DB67-1,"")</f>
        <v>-1</v>
      </c>
      <c r="CT67" s="169">
        <f>IFERROR(Inv_SY_B!CT67/Inv_SY_B!$DB67-1,"")</f>
        <v>-1</v>
      </c>
      <c r="CU67" s="169">
        <f>IFERROR(Inv_SY_B!CU67/Inv_SY_B!$DB67-1,"")</f>
        <v>-0.18176482109981296</v>
      </c>
      <c r="CV67" s="169">
        <f>IFERROR(Inv_SY_B!CV67/Inv_SY_B!$DB67-1,"")</f>
        <v>0.33451432172829532</v>
      </c>
      <c r="CW67" s="169">
        <f>IFERROR(Inv_SY_B!CW67/Inv_SY_B!$DB67-1,"")</f>
        <v>-1</v>
      </c>
      <c r="CX67" s="169">
        <f>IFERROR(Inv_SY_B!CX67/Inv_SY_B!$DB67-1,"")</f>
        <v>-8.9230982288059257E-2</v>
      </c>
      <c r="CY67" s="169">
        <f>IFERROR(Inv_SY_B!CY67/Inv_SY_B!$DB67-1,"")</f>
        <v>-6.3518518340422658E-2</v>
      </c>
      <c r="CZ67" s="169">
        <f>IFERROR(Inv_SY_B!CZ67/Inv_SY_B!$DB67-1,"")</f>
        <v>-1</v>
      </c>
    </row>
    <row r="68" spans="2:104">
      <c r="B68" s="164">
        <f t="shared" si="1"/>
        <v>45760</v>
      </c>
      <c r="C68" s="169">
        <f>IFERROR(Inv_SY_B!C68/Inv_SY_B!$DA68-1,"")</f>
        <v>4.8594893952442764E-3</v>
      </c>
      <c r="D68" s="169">
        <f>IFERROR(Inv_SY_B!D68/Inv_SY_B!$DA68-1,"")</f>
        <v>-1.6880521060015363E-3</v>
      </c>
      <c r="E68" s="169">
        <f>IFERROR(Inv_SY_B!E68/Inv_SY_B!$DA68-1,"")</f>
        <v>-3.3130612300744988E-2</v>
      </c>
      <c r="F68" s="169">
        <f>IFERROR(Inv_SY_B!F68/Inv_SY_B!$DA68-1,"")</f>
        <v>-4.1927177105909985E-2</v>
      </c>
      <c r="G68" s="169">
        <f>IFERROR(Inv_SY_B!G68/Inv_SY_B!$DA68-1,"")</f>
        <v>-3.6139127440455221E-2</v>
      </c>
      <c r="H68" s="169">
        <f>IFERROR(Inv_SY_B!H68/Inv_SY_B!$DA68-1,"")</f>
        <v>-2.7217903730195281E-2</v>
      </c>
      <c r="I68" s="169">
        <f>IFERROR(Inv_SY_B!I68/Inv_SY_B!$DA68-1,"")</f>
        <v>-1.9264081802338184E-3</v>
      </c>
      <c r="J68" s="169">
        <f>IFERROR(Inv_SY_B!J68/Inv_SY_B!$DA68-1,"")</f>
        <v>-5.467149945259131E-2</v>
      </c>
      <c r="K68" s="169">
        <f>IFERROR(Inv_SY_B!K68/Inv_SY_B!$DA68-1,"")</f>
        <v>-1.9856699496329955E-2</v>
      </c>
      <c r="L68" s="169">
        <f>IFERROR(Inv_SY_B!L68/Inv_SY_B!$DA68-1,"")</f>
        <v>-1.712241292779404E-2</v>
      </c>
      <c r="M68" s="169">
        <f>IFERROR(Inv_SY_B!M68/Inv_SY_B!$DA68-1,"")</f>
        <v>-1.4718267787037997E-2</v>
      </c>
      <c r="N68" s="169">
        <f>IFERROR(Inv_SY_B!N68/Inv_SY_B!$DA68-1,"")</f>
        <v>-1.9894921619371342E-2</v>
      </c>
      <c r="O68" s="169">
        <f>IFERROR(Inv_SY_B!O68/Inv_SY_B!$DA68-1,"")</f>
        <v>-2.4462053346675616E-2</v>
      </c>
      <c r="P68" s="169">
        <f>IFERROR(Inv_SY_B!P68/Inv_SY_B!$DA68-1,"")</f>
        <v>-2.5869234398554153E-2</v>
      </c>
      <c r="Q68" s="169">
        <f>IFERROR(Inv_SY_B!Q68/Inv_SY_B!$DA68-1,"")</f>
        <v>-3.4721749534881607E-2</v>
      </c>
      <c r="R68" s="169">
        <f>IFERROR(Inv_SY_B!R68/Inv_SY_B!$DA68-1,"")</f>
        <v>-2.6731006122936551E-2</v>
      </c>
      <c r="S68" s="169">
        <f>IFERROR(Inv_SY_B!S68/Inv_SY_B!$DA68-1,"")</f>
        <v>-2.5547437707984511E-2</v>
      </c>
      <c r="T68" s="169">
        <f>IFERROR(Inv_SY_B!T68/Inv_SY_B!$DA68-1,"")</f>
        <v>-2.0855491734979803E-2</v>
      </c>
      <c r="U68" s="169">
        <f>IFERROR(Inv_SY_B!U68/Inv_SY_B!$DA68-1,"")</f>
        <v>8.3377359802343065E-2</v>
      </c>
      <c r="V68" s="169">
        <f>IFERROR(Inv_SY_B!V68/Inv_SY_B!$DA68-1,"")</f>
        <v>0.10296920665875953</v>
      </c>
      <c r="W68" s="169">
        <f>IFERROR(Inv_SY_B!W68/Inv_SY_B!$DA68-1,"")</f>
        <v>0.13759397437981002</v>
      </c>
      <c r="X68" s="169">
        <f>IFERROR(Inv_SY_B!X68/Inv_SY_B!$DA68-1,"")</f>
        <v>-1.2486307785994799E-2</v>
      </c>
      <c r="Y68" s="169">
        <f>IFERROR(Inv_SY_B!Y68/Inv_SY_B!$DA68-1,"")</f>
        <v>-8.9599875205331747E-3</v>
      </c>
      <c r="Z68" s="169">
        <f>IFERROR(Inv_SY_B!Z68/Inv_SY_B!$DA68-1,"")</f>
        <v>-3.5645958135741562E-3</v>
      </c>
      <c r="AA68" s="169">
        <f>IFERROR(Inv_SY_B!AA68/Inv_SY_B!$DA68-1,"")</f>
        <v>-1.229418723148501E-2</v>
      </c>
      <c r="AB68" s="169">
        <f>IFERROR(Inv_SY_B!AB68/Inv_SY_B!$DA68-1,"")</f>
        <v>-3.4271446490963253E-3</v>
      </c>
      <c r="AC68" s="169">
        <f>IFERROR(Inv_SY_B!AC68/Inv_SY_B!$DA68-1,"")</f>
        <v>3.5004026214775052E-2</v>
      </c>
      <c r="AD68" s="169">
        <f>IFERROR(Inv_SY_B!AD68/Inv_SY_B!$DA68-1,"")</f>
        <v>-3.4236008750641811E-2</v>
      </c>
      <c r="AE68" s="169">
        <f>IFERROR(Inv_SY_B!AE68/Inv_SY_B!$DA68-1,"")</f>
        <v>1.8534623847883624E-2</v>
      </c>
      <c r="AF68" s="169">
        <f>IFERROR(Inv_SY_B!AF68/Inv_SY_B!$DA68-1,"")</f>
        <v>4.3993503573616088E-2</v>
      </c>
      <c r="AG68" s="169">
        <f>IFERROR(Inv_SY_B!AG68/Inv_SY_B!$DA68-1,"")</f>
        <v>6.8329230472443214E-2</v>
      </c>
      <c r="AH68" s="169">
        <f>IFERROR(Inv_SY_B!AH68/Inv_SY_B!$DA68-1,"")</f>
        <v>6.7868723991262314E-3</v>
      </c>
      <c r="AI68" s="169">
        <f>IFERROR(Inv_SY_B!AI68/Inv_SY_B!$DC68-1,"")</f>
        <v>3.4003657218968364E-3</v>
      </c>
      <c r="AJ68" s="169">
        <f>IFERROR(Inv_SY_B!AJ68/Inv_SY_B!$DC68-1,"")</f>
        <v>9.6282027972773854E-3</v>
      </c>
      <c r="AK68" s="169">
        <f>IFERROR(Inv_SY_B!AK68/Inv_SY_B!$DC68-1,"")</f>
        <v>6.4206739764027798E-3</v>
      </c>
      <c r="AL68" s="169">
        <f>IFERROR(Inv_SY_B!AL68/Inv_SY_B!$DC68-1,"")</f>
        <v>-2.612161515095579E-3</v>
      </c>
      <c r="AM68" s="169">
        <f>IFERROR(Inv_SY_B!AM68/Inv_SY_B!$DC68-1,"")</f>
        <v>1.0776927088269828E-2</v>
      </c>
      <c r="AN68" s="169">
        <f>IFERROR(Inv_SY_B!AN68/Inv_SY_B!$DC68-1,"")</f>
        <v>5.8430950876009469E-3</v>
      </c>
      <c r="AO68" s="169">
        <f>IFERROR(Inv_SY_B!AO68/Inv_SY_B!$DC68-1,"")</f>
        <v>1.363399652988706E-2</v>
      </c>
      <c r="AP68" s="169">
        <f>IFERROR(Inv_SY_B!AP68/Inv_SY_B!$DC68-1,"")</f>
        <v>1.408350162812666E-2</v>
      </c>
      <c r="AQ68" s="169">
        <f>IFERROR(Inv_SY_B!AQ68/Inv_SY_B!$DC68-1,"")</f>
        <v>-1.5811525346613342E-2</v>
      </c>
      <c r="AR68" s="169">
        <f>IFERROR(Inv_SY_B!AR68/Inv_SY_B!$DC68-1,"")</f>
        <v>8.5416650045859743E-3</v>
      </c>
      <c r="AS68" s="169">
        <f>IFERROR(Inv_SY_B!AS68/Inv_SY_B!$DC68-1,"")</f>
        <v>-5.3425594031566437E-3</v>
      </c>
      <c r="AT68" s="169">
        <f>IFERROR(Inv_SY_B!AT68/Inv_SY_B!$DC68-1,"")</f>
        <v>-2.007139408643166E-2</v>
      </c>
      <c r="AU68" s="169">
        <f>IFERROR(Inv_SY_B!AU68/Inv_SY_B!$DC68-1,"")</f>
        <v>-4.9408498914727872E-2</v>
      </c>
      <c r="AV68" s="169">
        <f>IFERROR(Inv_SY_B!AV68/Inv_SY_B!$DC68-1,"")</f>
        <v>-4.0744477814728119E-3</v>
      </c>
      <c r="AW68" s="169">
        <f>IFERROR(Inv_SY_B!AW68/Inv_SY_B!$DC68-1,"")</f>
        <v>-0.14210433054798854</v>
      </c>
      <c r="AX68" s="169">
        <f>IFERROR(Inv_SY_B!AX68/Inv_SY_B!$DC68-1,"")</f>
        <v>3.8794301123106223E-3</v>
      </c>
      <c r="AY68" s="169">
        <f>IFERROR(Inv_SY_B!AY68/Inv_SY_B!$DC68-1,"")</f>
        <v>-5.3037104579555239E-2</v>
      </c>
      <c r="AZ68" s="169">
        <f>IFERROR(Inv_SY_B!AZ68/Inv_SY_B!$DC68-1,"")</f>
        <v>-1.8455672983315852E-2</v>
      </c>
      <c r="BA68" s="169">
        <f>IFERROR(Inv_SY_B!BA68/Inv_SY_B!$DC68-1,"")</f>
        <v>-1.0576461338632215E-2</v>
      </c>
      <c r="BB68" s="169">
        <f>IFERROR(Inv_SY_B!BB68/Inv_SY_B!$DC68-1,"")</f>
        <v>1.7538671136121398E-2</v>
      </c>
      <c r="BC68" s="169">
        <f>IFERROR(Inv_SY_B!BC68/Inv_SY_B!$DC68-1,"")</f>
        <v>-7.6415988061725448E-3</v>
      </c>
      <c r="BD68" s="169">
        <f>IFERROR(Inv_SY_B!BD68/Inv_SY_B!$DC68-1,"")</f>
        <v>2.2081091689954757E-2</v>
      </c>
      <c r="BE68" s="169">
        <f>IFERROR(Inv_SY_B!BE68/Inv_SY_B!$DC68-1,"")</f>
        <v>4.1209192000895234E-2</v>
      </c>
      <c r="BF68" s="169">
        <f>IFERROR(Inv_SY_B!BF68/Inv_SY_B!$DC68-1,"")</f>
        <v>2.3576346779712543E-2</v>
      </c>
      <c r="BG68" s="169">
        <f>IFERROR(Inv_SY_B!BG68/Inv_SY_B!$DC68-1,"")</f>
        <v>-1.3351917180388972E-2</v>
      </c>
      <c r="BH68" s="169">
        <f>IFERROR(Inv_SY_B!BH68/Inv_SY_B!$DC68-1,"")</f>
        <v>1.2510233784288616E-2</v>
      </c>
      <c r="BI68" s="169">
        <f>IFERROR(Inv_SY_B!BI68/Inv_SY_B!$DC68-1,"")</f>
        <v>1.3531168566237595E-2</v>
      </c>
      <c r="BJ68" s="169">
        <f>IFERROR(Inv_SY_B!BJ68/Inv_SY_B!$DC68-1,"")</f>
        <v>1.2165183574469163E-2</v>
      </c>
      <c r="BK68" s="169">
        <f>IFERROR(Inv_SY_B!BK68/Inv_SY_B!$DC68-1,"")</f>
        <v>2.1375473221788122E-2</v>
      </c>
      <c r="BL68" s="169">
        <f>IFERROR(Inv_SY_B!BL68/Inv_SY_B!$DC68-1,"")</f>
        <v>1.1047170692796815E-2</v>
      </c>
      <c r="BM68" s="169">
        <f>IFERROR(Inv_SY_B!BM68/Inv_SY_B!$DC68-1,"")</f>
        <v>1.2353827039579546E-2</v>
      </c>
      <c r="BN68" s="169">
        <f>IFERROR(Inv_SY_B!BN68/Inv_SY_B!$DC68-1,"")</f>
        <v>-7.8717375819593594E-3</v>
      </c>
      <c r="BO68" s="169">
        <f>IFERROR(Inv_SY_B!BO68/Inv_SY_B!$DC68-1,"")</f>
        <v>3.8362177278271847E-2</v>
      </c>
      <c r="BP68" s="169">
        <f>IFERROR(Inv_SY_B!BP68/Inv_SY_B!$DC68-1,"")</f>
        <v>8.2400880880504346E-3</v>
      </c>
      <c r="BQ68" s="169">
        <f>IFERROR(Inv_SY_B!BQ68/Inv_SY_B!$DC68-1,"")</f>
        <v>2.6689718707867627E-2</v>
      </c>
      <c r="BR68" s="169">
        <f>IFERROR(Inv_SY_B!BR68/Inv_SY_B!$DC68-1,"")</f>
        <v>4.7991811034206355E-2</v>
      </c>
      <c r="BS68" s="169">
        <f>IFERROR(Inv_SY_B!BS68/Inv_SY_B!$DC68-1,"")</f>
        <v>3.6190207900828497E-2</v>
      </c>
      <c r="BT68" s="169">
        <f>IFERROR(Inv_SY_B!BT68/Inv_SY_B!$DC68-1,"")</f>
        <v>4.0296431959940815E-2</v>
      </c>
      <c r="BU68" s="169">
        <f>IFERROR(Inv_SY_B!BU68/Inv_SY_B!$DC68-1,"")</f>
        <v>3.4925006478071063E-2</v>
      </c>
      <c r="BV68" s="169">
        <f>IFERROR(Inv_SY_B!BV68/Inv_SY_B!$DC68-1,"")</f>
        <v>2.5181152328614509E-2</v>
      </c>
      <c r="BW68" s="169">
        <f>IFERROR(Inv_SY_B!BW68/Inv_SY_B!$DC68-1,"")</f>
        <v>5.6097692838877444E-2</v>
      </c>
      <c r="BX68" s="169">
        <f>IFERROR(Inv_SY_B!BX68/Inv_SY_B!$DC68-1,"")</f>
        <v>7.043196580030342E-2</v>
      </c>
      <c r="BY68" s="169">
        <f>IFERROR(Inv_SY_B!BY68/Inv_SY_B!$DC68-1,"")</f>
        <v>6.5377334990837532E-2</v>
      </c>
      <c r="BZ68" s="169">
        <f>IFERROR(Inv_SY_B!BZ68/Inv_SY_B!$DC68-1,"")</f>
        <v>6.4132984676541493E-2</v>
      </c>
      <c r="CA68" s="169">
        <f>IFERROR(Inv_SY_B!CA68/Inv_SY_B!$DC68-1,"")</f>
        <v>-1.3821855136522454E-2</v>
      </c>
      <c r="CB68" s="169">
        <f>IFERROR(Inv_SY_B!CB68/Inv_SY_B!$DC68-1,"")</f>
        <v>-1</v>
      </c>
      <c r="CC68" s="169">
        <f>IFERROR(Inv_SY_B!CC68/Inv_SY_B!$DC68-1,"")</f>
        <v>-4.7441194656824837E-2</v>
      </c>
      <c r="CD68" s="169">
        <f>IFERROR(Inv_SY_B!CD68/Inv_SY_B!$DC68-1,"")</f>
        <v>-6.4013941760667326E-2</v>
      </c>
      <c r="CE68" s="169">
        <f>IFERROR(Inv_SY_B!CE68/Inv_SY_B!$DC68-1,"")</f>
        <v>-0.12715217444587212</v>
      </c>
      <c r="CF68" s="169">
        <f>IFERROR(Inv_SY_B!CF68/Inv_SY_B!$DC68-1,"")</f>
        <v>-8.7136817655882326E-2</v>
      </c>
      <c r="CG68" s="169">
        <f>IFERROR(Inv_SY_B!CG68/Inv_SY_B!$DC68-1,"")</f>
        <v>-2.3050918415469801E-2</v>
      </c>
      <c r="CH68" s="169">
        <f>IFERROR(Inv_SY_B!CH68/Inv_SY_B!$DC68-1,"")</f>
        <v>-6.4536476377862195E-2</v>
      </c>
      <c r="CI68" s="169">
        <f>IFERROR(Inv_SY_B!CI68/Inv_SY_B!$DC68-1,"")</f>
        <v>-1</v>
      </c>
      <c r="CJ68" s="169">
        <f>IFERROR(Inv_SY_B!CJ68/Inv_SY_B!$DC68-1,"")</f>
        <v>-1</v>
      </c>
      <c r="CK68" s="169">
        <f>IFERROR(Inv_SY_B!CK68/Inv_SY_B!$DC68-1,"")</f>
        <v>-1</v>
      </c>
      <c r="CL68" s="169">
        <f>IFERROR(Inv_SY_B!CL68/Inv_SY_B!$DC68-1,"")</f>
        <v>-1</v>
      </c>
      <c r="CM68" s="169">
        <f>IFERROR(Inv_SY_B!CM68/Inv_SY_B!$DB68-1,"")</f>
        <v>-1</v>
      </c>
      <c r="CN68" s="169">
        <f>IFERROR(Inv_SY_B!CN68/Inv_SY_B!$DB68-1,"")</f>
        <v>-1</v>
      </c>
      <c r="CO68" s="169">
        <f>IFERROR(Inv_SY_B!CO68/Inv_SY_B!$DB68-1,"")</f>
        <v>-1</v>
      </c>
      <c r="CP68" s="169">
        <f>IFERROR(Inv_SY_B!CP68/Inv_SY_B!$DB68-1,"")</f>
        <v>-1</v>
      </c>
      <c r="CQ68" s="169">
        <f>IFERROR(Inv_SY_B!CQ68/Inv_SY_B!$DB68-1,"")</f>
        <v>-1</v>
      </c>
      <c r="CR68" s="169">
        <f>IFERROR(Inv_SY_B!CR68/Inv_SY_B!$DB68-1,"")</f>
        <v>-1</v>
      </c>
      <c r="CS68" s="169">
        <f>IFERROR(Inv_SY_B!CS68/Inv_SY_B!$DB68-1,"")</f>
        <v>-1</v>
      </c>
      <c r="CT68" s="169">
        <f>IFERROR(Inv_SY_B!CT68/Inv_SY_B!$DB68-1,"")</f>
        <v>-1</v>
      </c>
      <c r="CU68" s="169">
        <f>IFERROR(Inv_SY_B!CU68/Inv_SY_B!$DB68-1,"")</f>
        <v>-0.18176482109981296</v>
      </c>
      <c r="CV68" s="169">
        <f>IFERROR(Inv_SY_B!CV68/Inv_SY_B!$DB68-1,"")</f>
        <v>0.33451432172829532</v>
      </c>
      <c r="CW68" s="169">
        <f>IFERROR(Inv_SY_B!CW68/Inv_SY_B!$DB68-1,"")</f>
        <v>-1</v>
      </c>
      <c r="CX68" s="169">
        <f>IFERROR(Inv_SY_B!CX68/Inv_SY_B!$DB68-1,"")</f>
        <v>-8.9230982288059257E-2</v>
      </c>
      <c r="CY68" s="169">
        <f>IFERROR(Inv_SY_B!CY68/Inv_SY_B!$DB68-1,"")</f>
        <v>-6.3518518340422658E-2</v>
      </c>
      <c r="CZ68" s="169">
        <f>IFERROR(Inv_SY_B!CZ68/Inv_SY_B!$DB68-1,"")</f>
        <v>-1</v>
      </c>
    </row>
    <row r="69" spans="2:104">
      <c r="B69" s="164">
        <f t="shared" si="1"/>
        <v>45761</v>
      </c>
      <c r="C69" s="169">
        <f>IFERROR(Inv_SY_B!C69/Inv_SY_B!$DA69-1,"")</f>
        <v>6.2237878293331939E-3</v>
      </c>
      <c r="D69" s="169">
        <f>IFERROR(Inv_SY_B!D69/Inv_SY_B!$DA69-1,"")</f>
        <v>-8.0813607801777376E-4</v>
      </c>
      <c r="E69" s="169">
        <f>IFERROR(Inv_SY_B!E69/Inv_SY_B!$DA69-1,"")</f>
        <v>-2.5348353160148829E-2</v>
      </c>
      <c r="F69" s="169">
        <f>IFERROR(Inv_SY_B!F69/Inv_SY_B!$DA69-1,"")</f>
        <v>-4.2142808856092451E-2</v>
      </c>
      <c r="G69" s="169">
        <f>IFERROR(Inv_SY_B!G69/Inv_SY_B!$DA69-1,"")</f>
        <v>-3.0652424059480765E-2</v>
      </c>
      <c r="H69" s="169">
        <f>IFERROR(Inv_SY_B!H69/Inv_SY_B!$DA69-1,"")</f>
        <v>-2.2094993989156264E-2</v>
      </c>
      <c r="I69" s="169">
        <f>IFERROR(Inv_SY_B!I69/Inv_SY_B!$DA69-1,"")</f>
        <v>-3.708854742534573E-4</v>
      </c>
      <c r="J69" s="169">
        <f>IFERROR(Inv_SY_B!J69/Inv_SY_B!$DA69-1,"")</f>
        <v>-4.7231143508376316E-2</v>
      </c>
      <c r="K69" s="169">
        <f>IFERROR(Inv_SY_B!K69/Inv_SY_B!$DA69-1,"")</f>
        <v>-2.5298368066715593E-2</v>
      </c>
      <c r="L69" s="169">
        <f>IFERROR(Inv_SY_B!L69/Inv_SY_B!$DA69-1,"")</f>
        <v>-1.7964628562877283E-2</v>
      </c>
      <c r="M69" s="169">
        <f>IFERROR(Inv_SY_B!M69/Inv_SY_B!$DA69-1,"")</f>
        <v>-9.9278517070312544E-3</v>
      </c>
      <c r="N69" s="169">
        <f>IFERROR(Inv_SY_B!N69/Inv_SY_B!$DA69-1,"")</f>
        <v>-1.5896974550120957E-2</v>
      </c>
      <c r="O69" s="169">
        <f>IFERROR(Inv_SY_B!O69/Inv_SY_B!$DA69-1,"")</f>
        <v>-2.4640271422787574E-2</v>
      </c>
      <c r="P69" s="169">
        <f>IFERROR(Inv_SY_B!P69/Inv_SY_B!$DA69-1,"")</f>
        <v>-2.2527578869912634E-2</v>
      </c>
      <c r="Q69" s="169">
        <f>IFERROR(Inv_SY_B!Q69/Inv_SY_B!$DA69-1,"")</f>
        <v>-2.7759008048460099E-2</v>
      </c>
      <c r="R69" s="169">
        <f>IFERROR(Inv_SY_B!R69/Inv_SY_B!$DA69-1,"")</f>
        <v>-2.1285709412309006E-2</v>
      </c>
      <c r="S69" s="169">
        <f>IFERROR(Inv_SY_B!S69/Inv_SY_B!$DA69-1,"")</f>
        <v>-2.030369197214954E-2</v>
      </c>
      <c r="T69" s="169">
        <f>IFERROR(Inv_SY_B!T69/Inv_SY_B!$DA69-1,"")</f>
        <v>-1.7918067845458463E-2</v>
      </c>
      <c r="U69" s="169">
        <f>IFERROR(Inv_SY_B!U69/Inv_SY_B!$DA69-1,"")</f>
        <v>9.2876854547440324E-2</v>
      </c>
      <c r="V69" s="169">
        <f>IFERROR(Inv_SY_B!V69/Inv_SY_B!$DA69-1,"")</f>
        <v>0.12048900771485971</v>
      </c>
      <c r="W69" s="169">
        <f>IFERROR(Inv_SY_B!W69/Inv_SY_B!$DA69-1,"")</f>
        <v>0.14561905459066704</v>
      </c>
      <c r="X69" s="169">
        <f>IFERROR(Inv_SY_B!X69/Inv_SY_B!$DA69-1,"")</f>
        <v>-1.2736844207040909E-2</v>
      </c>
      <c r="Y69" s="169">
        <f>IFERROR(Inv_SY_B!Y69/Inv_SY_B!$DA69-1,"")</f>
        <v>-6.1226860993806032E-3</v>
      </c>
      <c r="Z69" s="169">
        <f>IFERROR(Inv_SY_B!Z69/Inv_SY_B!$DA69-1,"")</f>
        <v>-1.7091007206615494E-3</v>
      </c>
      <c r="AA69" s="169">
        <f>IFERROR(Inv_SY_B!AA69/Inv_SY_B!$DA69-1,"")</f>
        <v>-3.4816801869050895E-2</v>
      </c>
      <c r="AB69" s="169">
        <f>IFERROR(Inv_SY_B!AB69/Inv_SY_B!$DA69-1,"")</f>
        <v>-1.7226111362937058E-2</v>
      </c>
      <c r="AC69" s="169">
        <f>IFERROR(Inv_SY_B!AC69/Inv_SY_B!$DA69-1,"")</f>
        <v>2.652207546384E-2</v>
      </c>
      <c r="AD69" s="169">
        <f>IFERROR(Inv_SY_B!AD69/Inv_SY_B!$DA69-1,"")</f>
        <v>-3.3274568462112297E-2</v>
      </c>
      <c r="AE69" s="169">
        <f>IFERROR(Inv_SY_B!AE69/Inv_SY_B!$DA69-1,"")</f>
        <v>1.2214476444028843E-2</v>
      </c>
      <c r="AF69" s="169">
        <f>IFERROR(Inv_SY_B!AF69/Inv_SY_B!$DA69-1,"")</f>
        <v>4.1903954859031645E-2</v>
      </c>
      <c r="AG69" s="169">
        <f>IFERROR(Inv_SY_B!AG69/Inv_SY_B!$DA69-1,"")</f>
        <v>4.8007570311599634E-2</v>
      </c>
      <c r="AH69" s="169">
        <f>IFERROR(Inv_SY_B!AH69/Inv_SY_B!$DA69-1,"")</f>
        <v>-1.5799773456269373E-2</v>
      </c>
      <c r="AI69" s="169">
        <f>IFERROR(Inv_SY_B!AI69/Inv_SY_B!$DC69-1,"")</f>
        <v>2.7707650511160864E-2</v>
      </c>
      <c r="AJ69" s="169">
        <f>IFERROR(Inv_SY_B!AJ69/Inv_SY_B!$DC69-1,"")</f>
        <v>1.5641105360155283E-2</v>
      </c>
      <c r="AK69" s="169">
        <f>IFERROR(Inv_SY_B!AK69/Inv_SY_B!$DC69-1,"")</f>
        <v>2.5395589503491189E-2</v>
      </c>
      <c r="AL69" s="169">
        <f>IFERROR(Inv_SY_B!AL69/Inv_SY_B!$DC69-1,"")</f>
        <v>1.3912471082904165E-2</v>
      </c>
      <c r="AM69" s="169">
        <f>IFERROR(Inv_SY_B!AM69/Inv_SY_B!$DC69-1,"")</f>
        <v>2.6632041271356321E-2</v>
      </c>
      <c r="AN69" s="169">
        <f>IFERROR(Inv_SY_B!AN69/Inv_SY_B!$DC69-1,"")</f>
        <v>1.6968425326765679E-2</v>
      </c>
      <c r="AO69" s="169">
        <f>IFERROR(Inv_SY_B!AO69/Inv_SY_B!$DC69-1,"")</f>
        <v>1.8352226994083232E-2</v>
      </c>
      <c r="AP69" s="169">
        <f>IFERROR(Inv_SY_B!AP69/Inv_SY_B!$DC69-1,"")</f>
        <v>2.2943270420484829E-2</v>
      </c>
      <c r="AQ69" s="169">
        <f>IFERROR(Inv_SY_B!AQ69/Inv_SY_B!$DC69-1,"")</f>
        <v>-1.9550618674366471E-2</v>
      </c>
      <c r="AR69" s="169">
        <f>IFERROR(Inv_SY_B!AR69/Inv_SY_B!$DC69-1,"")</f>
        <v>7.3375807330455789E-3</v>
      </c>
      <c r="AS69" s="169">
        <f>IFERROR(Inv_SY_B!AS69/Inv_SY_B!$DC69-1,"")</f>
        <v>-1.4283926614339193E-2</v>
      </c>
      <c r="AT69" s="169">
        <f>IFERROR(Inv_SY_B!AT69/Inv_SY_B!$DC69-1,"")</f>
        <v>-1.6969939564952852E-2</v>
      </c>
      <c r="AU69" s="169">
        <f>IFERROR(Inv_SY_B!AU69/Inv_SY_B!$DC69-1,"")</f>
        <v>-7.6619698864434871E-2</v>
      </c>
      <c r="AV69" s="169">
        <f>IFERROR(Inv_SY_B!AV69/Inv_SY_B!$DC69-1,"")</f>
        <v>-4.5952006548550806E-3</v>
      </c>
      <c r="AW69" s="169">
        <f>IFERROR(Inv_SY_B!AW69/Inv_SY_B!$DC69-1,"")</f>
        <v>-0.15321713230403788</v>
      </c>
      <c r="AX69" s="169">
        <f>IFERROR(Inv_SY_B!AX69/Inv_SY_B!$DC69-1,"")</f>
        <v>-3.786032332964151E-3</v>
      </c>
      <c r="AY69" s="169">
        <f>IFERROR(Inv_SY_B!AY69/Inv_SY_B!$DC69-1,"")</f>
        <v>-8.1141868708719422E-2</v>
      </c>
      <c r="AZ69" s="169">
        <f>IFERROR(Inv_SY_B!AZ69/Inv_SY_B!$DC69-1,"")</f>
        <v>-3.549023787972394E-2</v>
      </c>
      <c r="BA69" s="169">
        <f>IFERROR(Inv_SY_B!BA69/Inv_SY_B!$DC69-1,"")</f>
        <v>-2.118922477240448E-2</v>
      </c>
      <c r="BB69" s="169">
        <f>IFERROR(Inv_SY_B!BB69/Inv_SY_B!$DC69-1,"")</f>
        <v>-4.9032486559859034E-3</v>
      </c>
      <c r="BC69" s="169">
        <f>IFERROR(Inv_SY_B!BC69/Inv_SY_B!$DC69-1,"")</f>
        <v>-0.12632534732529554</v>
      </c>
      <c r="BD69" s="169">
        <f>IFERROR(Inv_SY_B!BD69/Inv_SY_B!$DC69-1,"")</f>
        <v>1.4218375501652947E-2</v>
      </c>
      <c r="BE69" s="169">
        <f>IFERROR(Inv_SY_B!BE69/Inv_SY_B!$DC69-1,"")</f>
        <v>4.7976764910372616E-2</v>
      </c>
      <c r="BF69" s="169">
        <f>IFERROR(Inv_SY_B!BF69/Inv_SY_B!$DC69-1,"")</f>
        <v>1.540905641494339E-2</v>
      </c>
      <c r="BG69" s="169">
        <f>IFERROR(Inv_SY_B!BG69/Inv_SY_B!$DC69-1,"")</f>
        <v>-1.4072762074196499E-2</v>
      </c>
      <c r="BH69" s="169">
        <f>IFERROR(Inv_SY_B!BH69/Inv_SY_B!$DC69-1,"")</f>
        <v>-3.919955904896355E-4</v>
      </c>
      <c r="BI69" s="169">
        <f>IFERROR(Inv_SY_B!BI69/Inv_SY_B!$DC69-1,"")</f>
        <v>8.2038547664942119E-3</v>
      </c>
      <c r="BJ69" s="169">
        <f>IFERROR(Inv_SY_B!BJ69/Inv_SY_B!$DC69-1,"")</f>
        <v>1.0102171892451661E-2</v>
      </c>
      <c r="BK69" s="169">
        <f>IFERROR(Inv_SY_B!BK69/Inv_SY_B!$DC69-1,"")</f>
        <v>2.9422640332622985E-2</v>
      </c>
      <c r="BL69" s="169">
        <f>IFERROR(Inv_SY_B!BL69/Inv_SY_B!$DC69-1,"")</f>
        <v>1.2983842264944645E-2</v>
      </c>
      <c r="BM69" s="169">
        <f>IFERROR(Inv_SY_B!BM69/Inv_SY_B!$DC69-1,"")</f>
        <v>1.435443059826369E-2</v>
      </c>
      <c r="BN69" s="169">
        <f>IFERROR(Inv_SY_B!BN69/Inv_SY_B!$DC69-1,"")</f>
        <v>-2.6243316135240446E-3</v>
      </c>
      <c r="BO69" s="169">
        <f>IFERROR(Inv_SY_B!BO69/Inv_SY_B!$DC69-1,"")</f>
        <v>4.3176075776757417E-2</v>
      </c>
      <c r="BP69" s="169">
        <f>IFERROR(Inv_SY_B!BP69/Inv_SY_B!$DC69-1,"")</f>
        <v>3.3350743436140196E-3</v>
      </c>
      <c r="BQ69" s="169">
        <f>IFERROR(Inv_SY_B!BQ69/Inv_SY_B!$DC69-1,"")</f>
        <v>3.361542552238328E-2</v>
      </c>
      <c r="BR69" s="169">
        <f>IFERROR(Inv_SY_B!BR69/Inv_SY_B!$DC69-1,"")</f>
        <v>5.4234123438536841E-2</v>
      </c>
      <c r="BS69" s="169">
        <f>IFERROR(Inv_SY_B!BS69/Inv_SY_B!$DC69-1,"")</f>
        <v>4.7797294687051295E-2</v>
      </c>
      <c r="BT69" s="169">
        <f>IFERROR(Inv_SY_B!BT69/Inv_SY_B!$DC69-1,"")</f>
        <v>5.1503213473010234E-2</v>
      </c>
      <c r="BU69" s="169">
        <f>IFERROR(Inv_SY_B!BU69/Inv_SY_B!$DC69-1,"")</f>
        <v>5.6604863870076683E-2</v>
      </c>
      <c r="BV69" s="169">
        <f>IFERROR(Inv_SY_B!BV69/Inv_SY_B!$DC69-1,"")</f>
        <v>4.6129416425616521E-2</v>
      </c>
      <c r="BW69" s="169">
        <f>IFERROR(Inv_SY_B!BW69/Inv_SY_B!$DC69-1,"")</f>
        <v>6.5595249257830002E-2</v>
      </c>
      <c r="BX69" s="169">
        <f>IFERROR(Inv_SY_B!BX69/Inv_SY_B!$DC69-1,"")</f>
        <v>7.8011121505970227E-2</v>
      </c>
      <c r="BY69" s="169">
        <f>IFERROR(Inv_SY_B!BY69/Inv_SY_B!$DC69-1,"")</f>
        <v>7.0885870591348876E-2</v>
      </c>
      <c r="BZ69" s="169">
        <f>IFERROR(Inv_SY_B!BZ69/Inv_SY_B!$DC69-1,"")</f>
        <v>7.1964712263574926E-2</v>
      </c>
      <c r="CA69" s="169">
        <f>IFERROR(Inv_SY_B!CA69/Inv_SY_B!$DC69-1,"")</f>
        <v>-2.5962975720334125E-2</v>
      </c>
      <c r="CB69" s="169">
        <f>IFERROR(Inv_SY_B!CB69/Inv_SY_B!$DC69-1,"")</f>
        <v>-1</v>
      </c>
      <c r="CC69" s="169">
        <f>IFERROR(Inv_SY_B!CC69/Inv_SY_B!$DC69-1,"")</f>
        <v>-3.6915621673994314E-2</v>
      </c>
      <c r="CD69" s="169">
        <f>IFERROR(Inv_SY_B!CD69/Inv_SY_B!$DC69-1,"")</f>
        <v>-5.7153466126333541E-2</v>
      </c>
      <c r="CE69" s="169">
        <f>IFERROR(Inv_SY_B!CE69/Inv_SY_B!$DC69-1,"")</f>
        <v>-0.11149721815296798</v>
      </c>
      <c r="CF69" s="169">
        <f>IFERROR(Inv_SY_B!CF69/Inv_SY_B!$DC69-1,"")</f>
        <v>-7.5426114849365011E-2</v>
      </c>
      <c r="CG69" s="169">
        <f>IFERROR(Inv_SY_B!CG69/Inv_SY_B!$DC69-1,"")</f>
        <v>-1.4488695445775801E-2</v>
      </c>
      <c r="CH69" s="169">
        <f>IFERROR(Inv_SY_B!CH69/Inv_SY_B!$DC69-1,"")</f>
        <v>-5.3808281441890538E-2</v>
      </c>
      <c r="CI69" s="169">
        <f>IFERROR(Inv_SY_B!CI69/Inv_SY_B!$DC69-1,"")</f>
        <v>-1</v>
      </c>
      <c r="CJ69" s="169">
        <f>IFERROR(Inv_SY_B!CJ69/Inv_SY_B!$DC69-1,"")</f>
        <v>-1</v>
      </c>
      <c r="CK69" s="169">
        <f>IFERROR(Inv_SY_B!CK69/Inv_SY_B!$DC69-1,"")</f>
        <v>-1</v>
      </c>
      <c r="CL69" s="169">
        <f>IFERROR(Inv_SY_B!CL69/Inv_SY_B!$DC69-1,"")</f>
        <v>-1</v>
      </c>
      <c r="CM69" s="169">
        <f>IFERROR(Inv_SY_B!CM69/Inv_SY_B!$DB69-1,"")</f>
        <v>-1</v>
      </c>
      <c r="CN69" s="169">
        <f>IFERROR(Inv_SY_B!CN69/Inv_SY_B!$DB69-1,"")</f>
        <v>-1</v>
      </c>
      <c r="CO69" s="169">
        <f>IFERROR(Inv_SY_B!CO69/Inv_SY_B!$DB69-1,"")</f>
        <v>-1</v>
      </c>
      <c r="CP69" s="169">
        <f>IFERROR(Inv_SY_B!CP69/Inv_SY_B!$DB69-1,"")</f>
        <v>-1</v>
      </c>
      <c r="CQ69" s="169">
        <f>IFERROR(Inv_SY_B!CQ69/Inv_SY_B!$DB69-1,"")</f>
        <v>-1</v>
      </c>
      <c r="CR69" s="169">
        <f>IFERROR(Inv_SY_B!CR69/Inv_SY_B!$DB69-1,"")</f>
        <v>-1</v>
      </c>
      <c r="CS69" s="169">
        <f>IFERROR(Inv_SY_B!CS69/Inv_SY_B!$DB69-1,"")</f>
        <v>-1</v>
      </c>
      <c r="CT69" s="169">
        <f>IFERROR(Inv_SY_B!CT69/Inv_SY_B!$DB69-1,"")</f>
        <v>-1</v>
      </c>
      <c r="CU69" s="169">
        <f>IFERROR(Inv_SY_B!CU69/Inv_SY_B!$DB69-1,"")</f>
        <v>-0.19879580116560958</v>
      </c>
      <c r="CV69" s="169">
        <f>IFERROR(Inv_SY_B!CV69/Inv_SY_B!$DB69-1,"")</f>
        <v>0.32521485586633103</v>
      </c>
      <c r="CW69" s="169">
        <f>IFERROR(Inv_SY_B!CW69/Inv_SY_B!$DB69-1,"")</f>
        <v>-1</v>
      </c>
      <c r="CX69" s="169">
        <f>IFERROR(Inv_SY_B!CX69/Inv_SY_B!$DB69-1,"")</f>
        <v>-6.0226708101808746E-2</v>
      </c>
      <c r="CY69" s="169">
        <f>IFERROR(Inv_SY_B!CY69/Inv_SY_B!$DB69-1,"")</f>
        <v>-6.619234659891271E-2</v>
      </c>
      <c r="CZ69" s="169">
        <f>IFERROR(Inv_SY_B!CZ69/Inv_SY_B!$DB69-1,"")</f>
        <v>-1</v>
      </c>
    </row>
    <row r="70" spans="2:104">
      <c r="B70" s="164">
        <f t="shared" si="1"/>
        <v>45762</v>
      </c>
      <c r="C70" s="169">
        <f>IFERROR(Inv_SY_B!C70/Inv_SY_B!$DA70-1,"")</f>
        <v>2.3686374766417773E-2</v>
      </c>
      <c r="D70" s="169">
        <f>IFERROR(Inv_SY_B!D70/Inv_SY_B!$DA70-1,"")</f>
        <v>1.9349055410283755E-2</v>
      </c>
      <c r="E70" s="169">
        <f>IFERROR(Inv_SY_B!E70/Inv_SY_B!$DA70-1,"")</f>
        <v>-1.8533248850388651E-3</v>
      </c>
      <c r="F70" s="169">
        <f>IFERROR(Inv_SY_B!F70/Inv_SY_B!$DA70-1,"")</f>
        <v>-2.3826787585071507E-2</v>
      </c>
      <c r="G70" s="169">
        <f>IFERROR(Inv_SY_B!G70/Inv_SY_B!$DA70-1,"")</f>
        <v>-5.7482329153210054E-3</v>
      </c>
      <c r="H70" s="169">
        <f>IFERROR(Inv_SY_B!H70/Inv_SY_B!$DA70-1,"")</f>
        <v>2.4164328529119317E-4</v>
      </c>
      <c r="I70" s="169">
        <f>IFERROR(Inv_SY_B!I70/Inv_SY_B!$DA70-1,"")</f>
        <v>1.2948979518793369E-2</v>
      </c>
      <c r="J70" s="169">
        <f>IFERROR(Inv_SY_B!J70/Inv_SY_B!$DA70-1,"")</f>
        <v>-3.0979286034472642E-2</v>
      </c>
      <c r="K70" s="169">
        <f>IFERROR(Inv_SY_B!K70/Inv_SY_B!$DA70-1,"")</f>
        <v>-1.0441426337265303E-2</v>
      </c>
      <c r="L70" s="169">
        <f>IFERROR(Inv_SY_B!L70/Inv_SY_B!$DA70-1,"")</f>
        <v>-1.2572358110485293E-3</v>
      </c>
      <c r="M70" s="169">
        <f>IFERROR(Inv_SY_B!M70/Inv_SY_B!$DA70-1,"")</f>
        <v>1.0523333050697081E-2</v>
      </c>
      <c r="N70" s="169">
        <f>IFERROR(Inv_SY_B!N70/Inv_SY_B!$DA70-1,"")</f>
        <v>5.0040807485831618E-3</v>
      </c>
      <c r="O70" s="169">
        <f>IFERROR(Inv_SY_B!O70/Inv_SY_B!$DA70-1,"")</f>
        <v>1.3442589775642944E-3</v>
      </c>
      <c r="P70" s="169">
        <f>IFERROR(Inv_SY_B!P70/Inv_SY_B!$DA70-1,"")</f>
        <v>3.6861397113074901E-4</v>
      </c>
      <c r="Q70" s="169">
        <f>IFERROR(Inv_SY_B!Q70/Inv_SY_B!$DA70-1,"")</f>
        <v>-9.5606957830943751E-3</v>
      </c>
      <c r="R70" s="169">
        <f>IFERROR(Inv_SY_B!R70/Inv_SY_B!$DA70-1,"")</f>
        <v>-1.7488496962989708E-2</v>
      </c>
      <c r="S70" s="169">
        <f>IFERROR(Inv_SY_B!S70/Inv_SY_B!$DA70-1,"")</f>
        <v>-1.221235850818736E-2</v>
      </c>
      <c r="T70" s="169">
        <f>IFERROR(Inv_SY_B!T70/Inv_SY_B!$DA70-1,"")</f>
        <v>-7.7259197135328694E-3</v>
      </c>
      <c r="U70" s="169">
        <f>IFERROR(Inv_SY_B!U70/Inv_SY_B!$DA70-1,"")</f>
        <v>0.10144325642536645</v>
      </c>
      <c r="V70" s="169">
        <f>IFERROR(Inv_SY_B!V70/Inv_SY_B!$DA70-1,"")</f>
        <v>0.12394590670655403</v>
      </c>
      <c r="W70" s="169">
        <f>IFERROR(Inv_SY_B!W70/Inv_SY_B!$DA70-1,"")</f>
        <v>0.15416771773478177</v>
      </c>
      <c r="X70" s="169">
        <f>IFERROR(Inv_SY_B!X70/Inv_SY_B!$DA70-1,"")</f>
        <v>7.0771513701295419E-4</v>
      </c>
      <c r="Y70" s="169">
        <f>IFERROR(Inv_SY_B!Y70/Inv_SY_B!$DA70-1,"")</f>
        <v>2.5921902783279105E-3</v>
      </c>
      <c r="Z70" s="169">
        <f>IFERROR(Inv_SY_B!Z70/Inv_SY_B!$DA70-1,"")</f>
        <v>4.872571689483074E-3</v>
      </c>
      <c r="AA70" s="169">
        <f>IFERROR(Inv_SY_B!AA70/Inv_SY_B!$DA70-1,"")</f>
        <v>-6.5538633837789684E-2</v>
      </c>
      <c r="AB70" s="169">
        <f>IFERROR(Inv_SY_B!AB70/Inv_SY_B!$DA70-1,"")</f>
        <v>-7.1108833136321103E-2</v>
      </c>
      <c r="AC70" s="169">
        <f>IFERROR(Inv_SY_B!AC70/Inv_SY_B!$DA70-1,"")</f>
        <v>-7.670847036296613E-3</v>
      </c>
      <c r="AD70" s="169">
        <f>IFERROR(Inv_SY_B!AD70/Inv_SY_B!$DA70-1,"")</f>
        <v>-5.3904247783414072E-2</v>
      </c>
      <c r="AE70" s="169">
        <f>IFERROR(Inv_SY_B!AE70/Inv_SY_B!$DA70-1,"")</f>
        <v>-4.4538474146233686E-2</v>
      </c>
      <c r="AF70" s="169">
        <f>IFERROR(Inv_SY_B!AF70/Inv_SY_B!$DA70-1,"")</f>
        <v>-3.5183381347112519E-2</v>
      </c>
      <c r="AG70" s="169">
        <f>IFERROR(Inv_SY_B!AG70/Inv_SY_B!$DA70-1,"")</f>
        <v>-1.8471051324364662E-3</v>
      </c>
      <c r="AH70" s="169">
        <f>IFERROR(Inv_SY_B!AH70/Inv_SY_B!$DA70-1,"")</f>
        <v>-6.0310410744653598E-2</v>
      </c>
      <c r="AI70" s="169">
        <f>IFERROR(Inv_SY_B!AI70/Inv_SY_B!$DC70-1,"")</f>
        <v>4.1535815156885647E-2</v>
      </c>
      <c r="AJ70" s="169">
        <f>IFERROR(Inv_SY_B!AJ70/Inv_SY_B!$DC70-1,"")</f>
        <v>-7.032227786818257E-2</v>
      </c>
      <c r="AK70" s="169">
        <f>IFERROR(Inv_SY_B!AK70/Inv_SY_B!$DC70-1,"")</f>
        <v>3.4044497878289226E-2</v>
      </c>
      <c r="AL70" s="169">
        <f>IFERROR(Inv_SY_B!AL70/Inv_SY_B!$DC70-1,"")</f>
        <v>3.4058944228931631E-2</v>
      </c>
      <c r="AM70" s="169">
        <f>IFERROR(Inv_SY_B!AM70/Inv_SY_B!$DC70-1,"")</f>
        <v>-1.696589131111037E-3</v>
      </c>
      <c r="AN70" s="169">
        <f>IFERROR(Inv_SY_B!AN70/Inv_SY_B!$DC70-1,"")</f>
        <v>4.9543513461773436E-2</v>
      </c>
      <c r="AO70" s="169">
        <f>IFERROR(Inv_SY_B!AO70/Inv_SY_B!$DC70-1,"")</f>
        <v>4.1975986224206618E-2</v>
      </c>
      <c r="AP70" s="169">
        <f>IFERROR(Inv_SY_B!AP70/Inv_SY_B!$DC70-1,"")</f>
        <v>4.8522440408666379E-2</v>
      </c>
      <c r="AQ70" s="169">
        <f>IFERROR(Inv_SY_B!AQ70/Inv_SY_B!$DC70-1,"")</f>
        <v>7.2711612110314405E-3</v>
      </c>
      <c r="AR70" s="169">
        <f>IFERROR(Inv_SY_B!AR70/Inv_SY_B!$DC70-1,"")</f>
        <v>3.4543213454787391E-2</v>
      </c>
      <c r="AS70" s="169">
        <f>IFERROR(Inv_SY_B!AS70/Inv_SY_B!$DC70-1,"")</f>
        <v>-9.0154261197882057E-2</v>
      </c>
      <c r="AT70" s="169">
        <f>IFERROR(Inv_SY_B!AT70/Inv_SY_B!$DC70-1,"")</f>
        <v>-1.9843459867839086E-2</v>
      </c>
      <c r="AU70" s="169">
        <f>IFERROR(Inv_SY_B!AU70/Inv_SY_B!$DC70-1,"")</f>
        <v>-0.10060766631986762</v>
      </c>
      <c r="AV70" s="169">
        <f>IFERROR(Inv_SY_B!AV70/Inv_SY_B!$DC70-1,"")</f>
        <v>1.0835267116242164E-2</v>
      </c>
      <c r="AW70" s="169">
        <f>IFERROR(Inv_SY_B!AW70/Inv_SY_B!$DC70-1,"")</f>
        <v>-0.19940741151903452</v>
      </c>
      <c r="AX70" s="169">
        <f>IFERROR(Inv_SY_B!AX70/Inv_SY_B!$DC70-1,"")</f>
        <v>2.7696229667814709E-2</v>
      </c>
      <c r="AY70" s="169">
        <f>IFERROR(Inv_SY_B!AY70/Inv_SY_B!$DC70-1,"")</f>
        <v>-0.17642942498026659</v>
      </c>
      <c r="AZ70" s="169">
        <f>IFERROR(Inv_SY_B!AZ70/Inv_SY_B!$DC70-1,"")</f>
        <v>1.1036513685357852E-2</v>
      </c>
      <c r="BA70" s="169">
        <f>IFERROR(Inv_SY_B!BA70/Inv_SY_B!$DC70-1,"")</f>
        <v>2.286730426016037E-2</v>
      </c>
      <c r="BB70" s="169">
        <f>IFERROR(Inv_SY_B!BB70/Inv_SY_B!$DC70-1,"")</f>
        <v>-1.6793475142272696E-3</v>
      </c>
      <c r="BC70" s="169">
        <f>IFERROR(Inv_SY_B!BC70/Inv_SY_B!$DC70-1,"")</f>
        <v>-0.30266897154592853</v>
      </c>
      <c r="BD70" s="169">
        <f>IFERROR(Inv_SY_B!BD70/Inv_SY_B!$DC70-1,"")</f>
        <v>3.1760840606225527E-2</v>
      </c>
      <c r="BE70" s="169">
        <f>IFERROR(Inv_SY_B!BE70/Inv_SY_B!$DC70-1,"")</f>
        <v>7.0419806864889356E-2</v>
      </c>
      <c r="BF70" s="169">
        <f>IFERROR(Inv_SY_B!BF70/Inv_SY_B!$DC70-1,"")</f>
        <v>6.2498232511465801E-2</v>
      </c>
      <c r="BG70" s="169">
        <f>IFERROR(Inv_SY_B!BG70/Inv_SY_B!$DC70-1,"")</f>
        <v>-0.1427125839250627</v>
      </c>
      <c r="BH70" s="169">
        <f>IFERROR(Inv_SY_B!BH70/Inv_SY_B!$DC70-1,"")</f>
        <v>2.3531300672200439E-2</v>
      </c>
      <c r="BI70" s="169">
        <f>IFERROR(Inv_SY_B!BI70/Inv_SY_B!$DC70-1,"")</f>
        <v>3.1397416569379555E-2</v>
      </c>
      <c r="BJ70" s="169">
        <f>IFERROR(Inv_SY_B!BJ70/Inv_SY_B!$DC70-1,"")</f>
        <v>4.881996900924257E-2</v>
      </c>
      <c r="BK70" s="169">
        <f>IFERROR(Inv_SY_B!BK70/Inv_SY_B!$DC70-1,"")</f>
        <v>5.6701985172985303E-2</v>
      </c>
      <c r="BL70" s="169">
        <f>IFERROR(Inv_SY_B!BL70/Inv_SY_B!$DC70-1,"")</f>
        <v>-5.9084981089405186E-2</v>
      </c>
      <c r="BM70" s="169">
        <f>IFERROR(Inv_SY_B!BM70/Inv_SY_B!$DC70-1,"")</f>
        <v>3.1743726454906085E-2</v>
      </c>
      <c r="BN70" s="169">
        <f>IFERROR(Inv_SY_B!BN70/Inv_SY_B!$DC70-1,"")</f>
        <v>3.7291899412612572E-2</v>
      </c>
      <c r="BO70" s="169">
        <f>IFERROR(Inv_SY_B!BO70/Inv_SY_B!$DC70-1,"")</f>
        <v>5.8391233897334693E-2</v>
      </c>
      <c r="BP70" s="169">
        <f>IFERROR(Inv_SY_B!BP70/Inv_SY_B!$DC70-1,"")</f>
        <v>3.5948757173104529E-2</v>
      </c>
      <c r="BQ70" s="169">
        <f>IFERROR(Inv_SY_B!BQ70/Inv_SY_B!$DC70-1,"")</f>
        <v>5.9938390521894203E-2</v>
      </c>
      <c r="BR70" s="169">
        <f>IFERROR(Inv_SY_B!BR70/Inv_SY_B!$DC70-1,"")</f>
        <v>5.4549013467410479E-2</v>
      </c>
      <c r="BS70" s="169">
        <f>IFERROR(Inv_SY_B!BS70/Inv_SY_B!$DC70-1,"")</f>
        <v>3.1146506217063941E-2</v>
      </c>
      <c r="BT70" s="169">
        <f>IFERROR(Inv_SY_B!BT70/Inv_SY_B!$DC70-1,"")</f>
        <v>4.4544832812883017E-2</v>
      </c>
      <c r="BU70" s="169">
        <f>IFERROR(Inv_SY_B!BU70/Inv_SY_B!$DC70-1,"")</f>
        <v>4.6819286517354231E-2</v>
      </c>
      <c r="BV70" s="169">
        <f>IFERROR(Inv_SY_B!BV70/Inv_SY_B!$DC70-1,"")</f>
        <v>3.1106905467014112E-2</v>
      </c>
      <c r="BW70" s="169">
        <f>IFERROR(Inv_SY_B!BW70/Inv_SY_B!$DC70-1,"")</f>
        <v>4.5035089270897721E-2</v>
      </c>
      <c r="BX70" s="169">
        <f>IFERROR(Inv_SY_B!BX70/Inv_SY_B!$DC70-1,"")</f>
        <v>5.7566826933374671E-2</v>
      </c>
      <c r="BY70" s="169">
        <f>IFERROR(Inv_SY_B!BY70/Inv_SY_B!$DC70-1,"")</f>
        <v>5.5189226911922296E-2</v>
      </c>
      <c r="BZ70" s="169">
        <f>IFERROR(Inv_SY_B!BZ70/Inv_SY_B!$DC70-1,"")</f>
        <v>5.3963212292164942E-2</v>
      </c>
      <c r="CA70" s="169">
        <f>IFERROR(Inv_SY_B!CA70/Inv_SY_B!$DC70-1,"")</f>
        <v>5.9841350136884408E-3</v>
      </c>
      <c r="CB70" s="169">
        <f>IFERROR(Inv_SY_B!CB70/Inv_SY_B!$DC70-1,"")</f>
        <v>-1</v>
      </c>
      <c r="CC70" s="169">
        <f>IFERROR(Inv_SY_B!CC70/Inv_SY_B!$DC70-1,"")</f>
        <v>-1.423721803036071E-3</v>
      </c>
      <c r="CD70" s="169">
        <f>IFERROR(Inv_SY_B!CD70/Inv_SY_B!$DC70-1,"")</f>
        <v>-2.0013111549824103E-2</v>
      </c>
      <c r="CE70" s="169">
        <f>IFERROR(Inv_SY_B!CE70/Inv_SY_B!$DC70-1,"")</f>
        <v>-9.5910340794845172E-2</v>
      </c>
      <c r="CF70" s="169">
        <f>IFERROR(Inv_SY_B!CF70/Inv_SY_B!$DC70-1,"")</f>
        <v>-4.2137669558429347E-2</v>
      </c>
      <c r="CG70" s="169">
        <f>IFERROR(Inv_SY_B!CG70/Inv_SY_B!$DC70-1,"")</f>
        <v>8.1303766957834256E-3</v>
      </c>
      <c r="CH70" s="169">
        <f>IFERROR(Inv_SY_B!CH70/Inv_SY_B!$DC70-1,"")</f>
        <v>-2.2318038555015796E-2</v>
      </c>
      <c r="CI70" s="169">
        <f>IFERROR(Inv_SY_B!CI70/Inv_SY_B!$DC70-1,"")</f>
        <v>-1</v>
      </c>
      <c r="CJ70" s="169">
        <f>IFERROR(Inv_SY_B!CJ70/Inv_SY_B!$DC70-1,"")</f>
        <v>-1</v>
      </c>
      <c r="CK70" s="169">
        <f>IFERROR(Inv_SY_B!CK70/Inv_SY_B!$DC70-1,"")</f>
        <v>-1</v>
      </c>
      <c r="CL70" s="169">
        <f>IFERROR(Inv_SY_B!CL70/Inv_SY_B!$DC70-1,"")</f>
        <v>-1</v>
      </c>
      <c r="CM70" s="169">
        <f>IFERROR(Inv_SY_B!CM70/Inv_SY_B!$DB70-1,"")</f>
        <v>-1</v>
      </c>
      <c r="CN70" s="169">
        <f>IFERROR(Inv_SY_B!CN70/Inv_SY_B!$DB70-1,"")</f>
        <v>-1</v>
      </c>
      <c r="CO70" s="169">
        <f>IFERROR(Inv_SY_B!CO70/Inv_SY_B!$DB70-1,"")</f>
        <v>-1</v>
      </c>
      <c r="CP70" s="169">
        <f>IFERROR(Inv_SY_B!CP70/Inv_SY_B!$DB70-1,"")</f>
        <v>-1</v>
      </c>
      <c r="CQ70" s="169">
        <f>IFERROR(Inv_SY_B!CQ70/Inv_SY_B!$DB70-1,"")</f>
        <v>-1</v>
      </c>
      <c r="CR70" s="169">
        <f>IFERROR(Inv_SY_B!CR70/Inv_SY_B!$DB70-1,"")</f>
        <v>-1</v>
      </c>
      <c r="CS70" s="169">
        <f>IFERROR(Inv_SY_B!CS70/Inv_SY_B!$DB70-1,"")</f>
        <v>-1</v>
      </c>
      <c r="CT70" s="169">
        <f>IFERROR(Inv_SY_B!CT70/Inv_SY_B!$DB70-1,"")</f>
        <v>-1</v>
      </c>
      <c r="CU70" s="169">
        <f>IFERROR(Inv_SY_B!CU70/Inv_SY_B!$DB70-1,"")</f>
        <v>-0.19716206579179951</v>
      </c>
      <c r="CV70" s="169">
        <f>IFERROR(Inv_SY_B!CV70/Inv_SY_B!$DB70-1,"")</f>
        <v>0.32485691472178391</v>
      </c>
      <c r="CW70" s="169">
        <f>IFERROR(Inv_SY_B!CW70/Inv_SY_B!$DB70-1,"")</f>
        <v>-1</v>
      </c>
      <c r="CX70" s="169">
        <f>IFERROR(Inv_SY_B!CX70/Inv_SY_B!$DB70-1,"")</f>
        <v>-6.2457714414584697E-2</v>
      </c>
      <c r="CY70" s="169">
        <f>IFERROR(Inv_SY_B!CY70/Inv_SY_B!$DB70-1,"")</f>
        <v>-6.5237134515399586E-2</v>
      </c>
      <c r="CZ70" s="169">
        <f>IFERROR(Inv_SY_B!CZ70/Inv_SY_B!$DB70-1,"")</f>
        <v>-1</v>
      </c>
    </row>
    <row r="71" spans="2:104">
      <c r="B71" s="164">
        <f t="shared" si="1"/>
        <v>45763</v>
      </c>
      <c r="C71" s="169">
        <f>IFERROR(Inv_SY_B!C71/Inv_SY_B!$DA71-1,"")</f>
        <v>4.7135555094206527E-3</v>
      </c>
      <c r="D71" s="169">
        <f>IFERROR(Inv_SY_B!D71/Inv_SY_B!$DA71-1,"")</f>
        <v>3.8620107525111358E-4</v>
      </c>
      <c r="E71" s="169">
        <f>IFERROR(Inv_SY_B!E71/Inv_SY_B!$DA71-1,"")</f>
        <v>-1.7674456732279076E-2</v>
      </c>
      <c r="F71" s="169">
        <f>IFERROR(Inv_SY_B!F71/Inv_SY_B!$DA71-1,"")</f>
        <v>-2.5366893238561006E-2</v>
      </c>
      <c r="G71" s="169">
        <f>IFERROR(Inv_SY_B!G71/Inv_SY_B!$DA71-1,"")</f>
        <v>-2.0044203859713949E-2</v>
      </c>
      <c r="H71" s="169">
        <f>IFERROR(Inv_SY_B!H71/Inv_SY_B!$DA71-1,"")</f>
        <v>-1.5105297619117386E-2</v>
      </c>
      <c r="I71" s="169">
        <f>IFERROR(Inv_SY_B!I71/Inv_SY_B!$DA71-1,"")</f>
        <v>1.4554621895458419E-2</v>
      </c>
      <c r="J71" s="169">
        <f>IFERROR(Inv_SY_B!J71/Inv_SY_B!$DA71-1,"")</f>
        <v>-3.5593593212370433E-2</v>
      </c>
      <c r="K71" s="169">
        <f>IFERROR(Inv_SY_B!K71/Inv_SY_B!$DA71-1,"")</f>
        <v>-4.4983184960951661E-3</v>
      </c>
      <c r="L71" s="169">
        <f>IFERROR(Inv_SY_B!L71/Inv_SY_B!$DA71-1,"")</f>
        <v>4.3967805503952739E-4</v>
      </c>
      <c r="M71" s="169">
        <f>IFERROR(Inv_SY_B!M71/Inv_SY_B!$DA71-1,"")</f>
        <v>-3.6972542329184455E-3</v>
      </c>
      <c r="N71" s="169">
        <f>IFERROR(Inv_SY_B!N71/Inv_SY_B!$DA71-1,"")</f>
        <v>-1.2684010283908864E-2</v>
      </c>
      <c r="O71" s="169">
        <f>IFERROR(Inv_SY_B!O71/Inv_SY_B!$DA71-1,"")</f>
        <v>-1.4633893219159311E-2</v>
      </c>
      <c r="P71" s="169">
        <f>IFERROR(Inv_SY_B!P71/Inv_SY_B!$DA71-1,"")</f>
        <v>-1.3597433486287613E-2</v>
      </c>
      <c r="Q71" s="169">
        <f>IFERROR(Inv_SY_B!Q71/Inv_SY_B!$DA71-1,"")</f>
        <v>-1.9739417088490252E-2</v>
      </c>
      <c r="R71" s="169">
        <f>IFERROR(Inv_SY_B!R71/Inv_SY_B!$DA71-1,"")</f>
        <v>-3.2375612743200777E-2</v>
      </c>
      <c r="S71" s="169">
        <f>IFERROR(Inv_SY_B!S71/Inv_SY_B!$DA71-1,"")</f>
        <v>-2.8971788229484874E-2</v>
      </c>
      <c r="T71" s="169">
        <f>IFERROR(Inv_SY_B!T71/Inv_SY_B!$DA71-1,"")</f>
        <v>-2.768677162830957E-2</v>
      </c>
      <c r="U71" s="169">
        <f>IFERROR(Inv_SY_B!U71/Inv_SY_B!$DA71-1,"")</f>
        <v>8.9451402506219857E-2</v>
      </c>
      <c r="V71" s="169">
        <f>IFERROR(Inv_SY_B!V71/Inv_SY_B!$DA71-1,"")</f>
        <v>0.10863139647273345</v>
      </c>
      <c r="W71" s="169">
        <f>IFERROR(Inv_SY_B!W71/Inv_SY_B!$DA71-1,"")</f>
        <v>0.13407422085974963</v>
      </c>
      <c r="X71" s="169">
        <f>IFERROR(Inv_SY_B!X71/Inv_SY_B!$DA71-1,"")</f>
        <v>-1.5488964696461882E-2</v>
      </c>
      <c r="Y71" s="169">
        <f>IFERROR(Inv_SY_B!Y71/Inv_SY_B!$DA71-1,"")</f>
        <v>-1.1609664247756779E-2</v>
      </c>
      <c r="Z71" s="169">
        <f>IFERROR(Inv_SY_B!Z71/Inv_SY_B!$DA71-1,"")</f>
        <v>-6.3531707826135486E-3</v>
      </c>
      <c r="AA71" s="169">
        <f>IFERROR(Inv_SY_B!AA71/Inv_SY_B!$DA71-1,"")</f>
        <v>-3.0207152064225418E-2</v>
      </c>
      <c r="AB71" s="169">
        <f>IFERROR(Inv_SY_B!AB71/Inv_SY_B!$DA71-1,"")</f>
        <v>-1.5840586017920821E-2</v>
      </c>
      <c r="AC71" s="169">
        <f>IFERROR(Inv_SY_B!AC71/Inv_SY_B!$DA71-1,"")</f>
        <v>1.4147283169845704E-2</v>
      </c>
      <c r="AD71" s="169">
        <f>IFERROR(Inv_SY_B!AD71/Inv_SY_B!$DA71-1,"")</f>
        <v>-5.2082544375542383E-2</v>
      </c>
      <c r="AE71" s="169">
        <f>IFERROR(Inv_SY_B!AE71/Inv_SY_B!$DA71-1,"")</f>
        <v>-4.4527023452307635E-3</v>
      </c>
      <c r="AF71" s="169">
        <f>IFERROR(Inv_SY_B!AF71/Inv_SY_B!$DA71-1,"")</f>
        <v>2.3117979602433447E-2</v>
      </c>
      <c r="AG71" s="169">
        <f>IFERROR(Inv_SY_B!AG71/Inv_SY_B!$DA71-1,"")</f>
        <v>4.1601643738512051E-2</v>
      </c>
      <c r="AH71" s="169">
        <f>IFERROR(Inv_SY_B!AH71/Inv_SY_B!$DA71-1,"")</f>
        <v>-2.3414254285027636E-2</v>
      </c>
      <c r="AI71" s="169">
        <f>IFERROR(Inv_SY_B!AI71/Inv_SY_B!$DC71-1,"")</f>
        <v>9.5992267568862921E-3</v>
      </c>
      <c r="AJ71" s="169">
        <f>IFERROR(Inv_SY_B!AJ71/Inv_SY_B!$DC71-1,"")</f>
        <v>2.244341176204534E-2</v>
      </c>
      <c r="AK71" s="169">
        <f>IFERROR(Inv_SY_B!AK71/Inv_SY_B!$DC71-1,"")</f>
        <v>4.8203972318225929E-3</v>
      </c>
      <c r="AL71" s="169">
        <f>IFERROR(Inv_SY_B!AL71/Inv_SY_B!$DC71-1,"")</f>
        <v>6.4489625330272915E-3</v>
      </c>
      <c r="AM71" s="169">
        <f>IFERROR(Inv_SY_B!AM71/Inv_SY_B!$DC71-1,"")</f>
        <v>1.9250717901419634E-2</v>
      </c>
      <c r="AN71" s="169">
        <f>IFERROR(Inv_SY_B!AN71/Inv_SY_B!$DC71-1,"")</f>
        <v>2.3426975478656686E-2</v>
      </c>
      <c r="AO71" s="169">
        <f>IFERROR(Inv_SY_B!AO71/Inv_SY_B!$DC71-1,"")</f>
        <v>1.8661800075650214E-2</v>
      </c>
      <c r="AP71" s="169">
        <f>IFERROR(Inv_SY_B!AP71/Inv_SY_B!$DC71-1,"")</f>
        <v>1.2355641234522485E-2</v>
      </c>
      <c r="AQ71" s="169">
        <f>IFERROR(Inv_SY_B!AQ71/Inv_SY_B!$DC71-1,"")</f>
        <v>-1.0648345577691121E-2</v>
      </c>
      <c r="AR71" s="169">
        <f>IFERROR(Inv_SY_B!AR71/Inv_SY_B!$DC71-1,"")</f>
        <v>1.4980495314355524E-2</v>
      </c>
      <c r="AS71" s="169">
        <f>IFERROR(Inv_SY_B!AS71/Inv_SY_B!$DC71-1,"")</f>
        <v>1.4574902029155012E-2</v>
      </c>
      <c r="AT71" s="169">
        <f>IFERROR(Inv_SY_B!AT71/Inv_SY_B!$DC71-1,"")</f>
        <v>-4.461249103515974E-2</v>
      </c>
      <c r="AU71" s="169">
        <f>IFERROR(Inv_SY_B!AU71/Inv_SY_B!$DC71-1,"")</f>
        <v>-3.0383602601516402E-2</v>
      </c>
      <c r="AV71" s="169">
        <f>IFERROR(Inv_SY_B!AV71/Inv_SY_B!$DC71-1,"")</f>
        <v>-4.4225120404789431E-3</v>
      </c>
      <c r="AW71" s="169">
        <f>IFERROR(Inv_SY_B!AW71/Inv_SY_B!$DC71-1,"")</f>
        <v>1.626646461272685E-2</v>
      </c>
      <c r="AX71" s="169">
        <f>IFERROR(Inv_SY_B!AX71/Inv_SY_B!$DC71-1,"")</f>
        <v>7.4006725668136486E-3</v>
      </c>
      <c r="AY71" s="169">
        <f>IFERROR(Inv_SY_B!AY71/Inv_SY_B!$DC71-1,"")</f>
        <v>-2.5639947488037995E-2</v>
      </c>
      <c r="AZ71" s="169">
        <f>IFERROR(Inv_SY_B!AZ71/Inv_SY_B!$DC71-1,"")</f>
        <v>-1.1738812622012817E-2</v>
      </c>
      <c r="BA71" s="169">
        <f>IFERROR(Inv_SY_B!BA71/Inv_SY_B!$DC71-1,"")</f>
        <v>-8.0185516565356441E-4</v>
      </c>
      <c r="BB71" s="169">
        <f>IFERROR(Inv_SY_B!BB71/Inv_SY_B!$DC71-1,"")</f>
        <v>1.4696631087803835E-2</v>
      </c>
      <c r="BC71" s="169">
        <f>IFERROR(Inv_SY_B!BC71/Inv_SY_B!$DC71-1,"")</f>
        <v>1.1920300994702204E-2</v>
      </c>
      <c r="BD71" s="169">
        <f>IFERROR(Inv_SY_B!BD71/Inv_SY_B!$DC71-1,"")</f>
        <v>1.4790182733201318E-2</v>
      </c>
      <c r="BE71" s="169">
        <f>IFERROR(Inv_SY_B!BE71/Inv_SY_B!$DC71-1,"")</f>
        <v>3.898785346839051E-2</v>
      </c>
      <c r="BF71" s="169">
        <f>IFERROR(Inv_SY_B!BF71/Inv_SY_B!$DC71-1,"")</f>
        <v>3.0934993532607979E-2</v>
      </c>
      <c r="BG71" s="169">
        <f>IFERROR(Inv_SY_B!BG71/Inv_SY_B!$DC71-1,"")</f>
        <v>-1.8270822575817691E-2</v>
      </c>
      <c r="BH71" s="169">
        <f>IFERROR(Inv_SY_B!BH71/Inv_SY_B!$DC71-1,"")</f>
        <v>9.2520866216116993E-3</v>
      </c>
      <c r="BI71" s="169">
        <f>IFERROR(Inv_SY_B!BI71/Inv_SY_B!$DC71-1,"")</f>
        <v>6.5838722485207501E-3</v>
      </c>
      <c r="BJ71" s="169">
        <f>IFERROR(Inv_SY_B!BJ71/Inv_SY_B!$DC71-1,"")</f>
        <v>1.0227562844032034E-2</v>
      </c>
      <c r="BK71" s="169">
        <f>IFERROR(Inv_SY_B!BK71/Inv_SY_B!$DC71-1,"")</f>
        <v>1.3836305996655751E-2</v>
      </c>
      <c r="BL71" s="169">
        <f>IFERROR(Inv_SY_B!BL71/Inv_SY_B!$DC71-1,"")</f>
        <v>4.1984305943172373E-3</v>
      </c>
      <c r="BM71" s="169">
        <f>IFERROR(Inv_SY_B!BM71/Inv_SY_B!$DC71-1,"")</f>
        <v>1.6125675744462775E-3</v>
      </c>
      <c r="BN71" s="169">
        <f>IFERROR(Inv_SY_B!BN71/Inv_SY_B!$DC71-1,"")</f>
        <v>-2.2432959058842128E-2</v>
      </c>
      <c r="BO71" s="169">
        <f>IFERROR(Inv_SY_B!BO71/Inv_SY_B!$DC71-1,"")</f>
        <v>2.791166508559062E-2</v>
      </c>
      <c r="BP71" s="169">
        <f>IFERROR(Inv_SY_B!BP71/Inv_SY_B!$DC71-1,"")</f>
        <v>4.6398292075759962E-3</v>
      </c>
      <c r="BQ71" s="169">
        <f>IFERROR(Inv_SY_B!BQ71/Inv_SY_B!$DC71-1,"")</f>
        <v>3.1709408695911323E-2</v>
      </c>
      <c r="BR71" s="169">
        <f>IFERROR(Inv_SY_B!BR71/Inv_SY_B!$DC71-1,"")</f>
        <v>3.2122641242336103E-2</v>
      </c>
      <c r="BS71" s="169">
        <f>IFERROR(Inv_SY_B!BS71/Inv_SY_B!$DC71-1,"")</f>
        <v>1.5715812115413064E-2</v>
      </c>
      <c r="BT71" s="169">
        <f>IFERROR(Inv_SY_B!BT71/Inv_SY_B!$DC71-1,"")</f>
        <v>2.5614419573710689E-2</v>
      </c>
      <c r="BU71" s="169">
        <f>IFERROR(Inv_SY_B!BU71/Inv_SY_B!$DC71-1,"")</f>
        <v>2.7402979878674572E-2</v>
      </c>
      <c r="BV71" s="169">
        <f>IFERROR(Inv_SY_B!BV71/Inv_SY_B!$DC71-1,"")</f>
        <v>1.2621013255525559E-2</v>
      </c>
      <c r="BW71" s="169">
        <f>IFERROR(Inv_SY_B!BW71/Inv_SY_B!$DC71-1,"")</f>
        <v>4.0243219772060357E-2</v>
      </c>
      <c r="BX71" s="169">
        <f>IFERROR(Inv_SY_B!BX71/Inv_SY_B!$DC71-1,"")</f>
        <v>4.6387561150696532E-2</v>
      </c>
      <c r="BY71" s="169">
        <f>IFERROR(Inv_SY_B!BY71/Inv_SY_B!$DC71-1,"")</f>
        <v>4.680675334729556E-2</v>
      </c>
      <c r="BZ71" s="169">
        <f>IFERROR(Inv_SY_B!BZ71/Inv_SY_B!$DC71-1,"")</f>
        <v>4.4145721283284312E-2</v>
      </c>
      <c r="CA71" s="169">
        <f>IFERROR(Inv_SY_B!CA71/Inv_SY_B!$DC71-1,"")</f>
        <v>-1.4242085380865688E-2</v>
      </c>
      <c r="CB71" s="169">
        <f>IFERROR(Inv_SY_B!CB71/Inv_SY_B!$DC71-1,"")</f>
        <v>-1</v>
      </c>
      <c r="CC71" s="169">
        <f>IFERROR(Inv_SY_B!CC71/Inv_SY_B!$DC71-1,"")</f>
        <v>-6.3586600339696098E-2</v>
      </c>
      <c r="CD71" s="169">
        <f>IFERROR(Inv_SY_B!CD71/Inv_SY_B!$DC71-1,"")</f>
        <v>-7.6022169165916198E-2</v>
      </c>
      <c r="CE71" s="169">
        <f>IFERROR(Inv_SY_B!CE71/Inv_SY_B!$DC71-1,"")</f>
        <v>-0.15240694944699462</v>
      </c>
      <c r="CF71" s="169">
        <f>IFERROR(Inv_SY_B!CF71/Inv_SY_B!$DC71-1,"")</f>
        <v>-9.5928189594701063E-2</v>
      </c>
      <c r="CG71" s="169">
        <f>IFERROR(Inv_SY_B!CG71/Inv_SY_B!$DC71-1,"")</f>
        <v>-3.5651510021120991E-2</v>
      </c>
      <c r="CH71" s="169">
        <f>IFERROR(Inv_SY_B!CH71/Inv_SY_B!$DC71-1,"")</f>
        <v>-7.5802627686944457E-2</v>
      </c>
      <c r="CI71" s="169">
        <f>IFERROR(Inv_SY_B!CI71/Inv_SY_B!$DC71-1,"")</f>
        <v>-1</v>
      </c>
      <c r="CJ71" s="169">
        <f>IFERROR(Inv_SY_B!CJ71/Inv_SY_B!$DC71-1,"")</f>
        <v>-1</v>
      </c>
      <c r="CK71" s="169">
        <f>IFERROR(Inv_SY_B!CK71/Inv_SY_B!$DC71-1,"")</f>
        <v>-1</v>
      </c>
      <c r="CL71" s="169">
        <f>IFERROR(Inv_SY_B!CL71/Inv_SY_B!$DC71-1,"")</f>
        <v>-1</v>
      </c>
      <c r="CM71" s="169">
        <f>IFERROR(Inv_SY_B!CM71/Inv_SY_B!$DB71-1,"")</f>
        <v>-1</v>
      </c>
      <c r="CN71" s="169">
        <f>IFERROR(Inv_SY_B!CN71/Inv_SY_B!$DB71-1,"")</f>
        <v>-1</v>
      </c>
      <c r="CO71" s="169">
        <f>IFERROR(Inv_SY_B!CO71/Inv_SY_B!$DB71-1,"")</f>
        <v>-1</v>
      </c>
      <c r="CP71" s="169">
        <f>IFERROR(Inv_SY_B!CP71/Inv_SY_B!$DB71-1,"")</f>
        <v>-1</v>
      </c>
      <c r="CQ71" s="169">
        <f>IFERROR(Inv_SY_B!CQ71/Inv_SY_B!$DB71-1,"")</f>
        <v>-1</v>
      </c>
      <c r="CR71" s="169">
        <f>IFERROR(Inv_SY_B!CR71/Inv_SY_B!$DB71-1,"")</f>
        <v>-1</v>
      </c>
      <c r="CS71" s="169">
        <f>IFERROR(Inv_SY_B!CS71/Inv_SY_B!$DB71-1,"")</f>
        <v>-1</v>
      </c>
      <c r="CT71" s="169">
        <f>IFERROR(Inv_SY_B!CT71/Inv_SY_B!$DB71-1,"")</f>
        <v>-1</v>
      </c>
      <c r="CU71" s="169">
        <f>IFERROR(Inv_SY_B!CU71/Inv_SY_B!$DB71-1,"")</f>
        <v>-0.2019676295152093</v>
      </c>
      <c r="CV71" s="169">
        <f>IFERROR(Inv_SY_B!CV71/Inv_SY_B!$DB71-1,"")</f>
        <v>0.32401181081555497</v>
      </c>
      <c r="CW71" s="169">
        <f>IFERROR(Inv_SY_B!CW71/Inv_SY_B!$DB71-1,"")</f>
        <v>-1</v>
      </c>
      <c r="CX71" s="169">
        <f>IFERROR(Inv_SY_B!CX71/Inv_SY_B!$DB71-1,"")</f>
        <v>-5.893550958444449E-2</v>
      </c>
      <c r="CY71" s="169">
        <f>IFERROR(Inv_SY_B!CY71/Inv_SY_B!$DB71-1,"")</f>
        <v>-6.3108671715900733E-2</v>
      </c>
      <c r="CZ71" s="169">
        <f>IFERROR(Inv_SY_B!CZ71/Inv_SY_B!$DB71-1,"")</f>
        <v>-1</v>
      </c>
    </row>
    <row r="72" spans="2:104">
      <c r="B72" s="164">
        <f t="shared" si="1"/>
        <v>45764</v>
      </c>
      <c r="C72" s="169">
        <f>IFERROR(Inv_SY_B!C72/Inv_SY_B!$DA72-1,"")</f>
        <v>1.4093139347923556E-2</v>
      </c>
      <c r="D72" s="169">
        <f>IFERROR(Inv_SY_B!D72/Inv_SY_B!$DA72-1,"")</f>
        <v>9.8373440342629515E-3</v>
      </c>
      <c r="E72" s="169">
        <f>IFERROR(Inv_SY_B!E72/Inv_SY_B!$DA72-1,"")</f>
        <v>-2.2988663408607612E-2</v>
      </c>
      <c r="F72" s="169">
        <f>IFERROR(Inv_SY_B!F72/Inv_SY_B!$DA72-1,"")</f>
        <v>-3.9458696485051292E-2</v>
      </c>
      <c r="G72" s="169">
        <f>IFERROR(Inv_SY_B!G72/Inv_SY_B!$DA72-1,"")</f>
        <v>-2.4613729982530974E-2</v>
      </c>
      <c r="H72" s="169">
        <f>IFERROR(Inv_SY_B!H72/Inv_SY_B!$DA72-1,"")</f>
        <v>-1.7659756575277186E-2</v>
      </c>
      <c r="I72" s="169">
        <f>IFERROR(Inv_SY_B!I72/Inv_SY_B!$DA72-1,"")</f>
        <v>1.9601045664656702E-3</v>
      </c>
      <c r="J72" s="169">
        <f>IFERROR(Inv_SY_B!J72/Inv_SY_B!$DA72-1,"")</f>
        <v>-3.7875338843173512E-2</v>
      </c>
      <c r="K72" s="169">
        <f>IFERROR(Inv_SY_B!K72/Inv_SY_B!$DA72-1,"")</f>
        <v>-1.9803199409866412E-2</v>
      </c>
      <c r="L72" s="169">
        <f>IFERROR(Inv_SY_B!L72/Inv_SY_B!$DA72-1,"")</f>
        <v>-1.3984196162932561E-2</v>
      </c>
      <c r="M72" s="169">
        <f>IFERROR(Inv_SY_B!M72/Inv_SY_B!$DA72-1,"")</f>
        <v>-7.4090842823258951E-3</v>
      </c>
      <c r="N72" s="169">
        <f>IFERROR(Inv_SY_B!N72/Inv_SY_B!$DA72-1,"")</f>
        <v>-1.2883271229908178E-2</v>
      </c>
      <c r="O72" s="169">
        <f>IFERROR(Inv_SY_B!O72/Inv_SY_B!$DA72-1,"")</f>
        <v>-1.6686856138033557E-2</v>
      </c>
      <c r="P72" s="169">
        <f>IFERROR(Inv_SY_B!P72/Inv_SY_B!$DA72-1,"")</f>
        <v>-1.7730372127437999E-2</v>
      </c>
      <c r="Q72" s="169">
        <f>IFERROR(Inv_SY_B!Q72/Inv_SY_B!$DA72-1,"")</f>
        <v>-2.1617755868187039E-2</v>
      </c>
      <c r="R72" s="169">
        <f>IFERROR(Inv_SY_B!R72/Inv_SY_B!$DA72-1,"")</f>
        <v>-2.3030811904885096E-2</v>
      </c>
      <c r="S72" s="169">
        <f>IFERROR(Inv_SY_B!S72/Inv_SY_B!$DA72-1,"")</f>
        <v>-1.9585042246258344E-2</v>
      </c>
      <c r="T72" s="169">
        <f>IFERROR(Inv_SY_B!T72/Inv_SY_B!$DA72-1,"")</f>
        <v>-1.8857807234871626E-2</v>
      </c>
      <c r="U72" s="169">
        <f>IFERROR(Inv_SY_B!U72/Inv_SY_B!$DA72-1,"")</f>
        <v>9.9616122510130189E-2</v>
      </c>
      <c r="V72" s="169">
        <f>IFERROR(Inv_SY_B!V72/Inv_SY_B!$DA72-1,"")</f>
        <v>0.11521988128682215</v>
      </c>
      <c r="W72" s="169">
        <f>IFERROR(Inv_SY_B!W72/Inv_SY_B!$DA72-1,"")</f>
        <v>0.13596955556860113</v>
      </c>
      <c r="X72" s="169">
        <f>IFERROR(Inv_SY_B!X72/Inv_SY_B!$DA72-1,"")</f>
        <v>-4.5768735490714363E-3</v>
      </c>
      <c r="Y72" s="169">
        <f>IFERROR(Inv_SY_B!Y72/Inv_SY_B!$DA72-1,"")</f>
        <v>5.4189211268114157E-3</v>
      </c>
      <c r="Z72" s="169">
        <f>IFERROR(Inv_SY_B!Z72/Inv_SY_B!$DA72-1,"")</f>
        <v>8.2796532801077127E-3</v>
      </c>
      <c r="AA72" s="169">
        <f>IFERROR(Inv_SY_B!AA72/Inv_SY_B!$DA72-1,"")</f>
        <v>-4.0346549445459678E-2</v>
      </c>
      <c r="AB72" s="169">
        <f>IFERROR(Inv_SY_B!AB72/Inv_SY_B!$DA72-1,"")</f>
        <v>-1.9213438087976487E-2</v>
      </c>
      <c r="AC72" s="169">
        <f>IFERROR(Inv_SY_B!AC72/Inv_SY_B!$DA72-1,"")</f>
        <v>1.3178880082716171E-2</v>
      </c>
      <c r="AD72" s="169">
        <f>IFERROR(Inv_SY_B!AD72/Inv_SY_B!$DA72-1,"")</f>
        <v>-4.3025601062907648E-2</v>
      </c>
      <c r="AE72" s="169">
        <f>IFERROR(Inv_SY_B!AE72/Inv_SY_B!$DA72-1,"")</f>
        <v>-5.619262311015838E-3</v>
      </c>
      <c r="AF72" s="169">
        <f>IFERROR(Inv_SY_B!AF72/Inv_SY_B!$DA72-1,"")</f>
        <v>2.1307828604387735E-2</v>
      </c>
      <c r="AG72" s="169">
        <f>IFERROR(Inv_SY_B!AG72/Inv_SY_B!$DA72-1,"")</f>
        <v>3.2669809824268814E-2</v>
      </c>
      <c r="AH72" s="169">
        <f>IFERROR(Inv_SY_B!AH72/Inv_SY_B!$DA72-1,"")</f>
        <v>-3.0584933876725562E-2</v>
      </c>
      <c r="AI72" s="169">
        <f>IFERROR(Inv_SY_B!AI72/Inv_SY_B!$DC72-1,"")</f>
        <v>2.0003683876073541E-2</v>
      </c>
      <c r="AJ72" s="169">
        <f>IFERROR(Inv_SY_B!AJ72/Inv_SY_B!$DC72-1,"")</f>
        <v>2.423508887947734E-2</v>
      </c>
      <c r="AK72" s="169">
        <f>IFERROR(Inv_SY_B!AK72/Inv_SY_B!$DC72-1,"")</f>
        <v>2.0144190300196652E-2</v>
      </c>
      <c r="AL72" s="169">
        <f>IFERROR(Inv_SY_B!AL72/Inv_SY_B!$DC72-1,"")</f>
        <v>2.2069201174863551E-2</v>
      </c>
      <c r="AM72" s="169">
        <f>IFERROR(Inv_SY_B!AM72/Inv_SY_B!$DC72-1,"")</f>
        <v>2.1459651189072781E-2</v>
      </c>
      <c r="AN72" s="169">
        <f>IFERROR(Inv_SY_B!AN72/Inv_SY_B!$DC72-1,"")</f>
        <v>3.5974299288226153E-2</v>
      </c>
      <c r="AO72" s="169">
        <f>IFERROR(Inv_SY_B!AO72/Inv_SY_B!$DC72-1,"")</f>
        <v>3.277292379769281E-2</v>
      </c>
      <c r="AP72" s="169">
        <f>IFERROR(Inv_SY_B!AP72/Inv_SY_B!$DC72-1,"")</f>
        <v>2.4690397955867027E-2</v>
      </c>
      <c r="AQ72" s="169">
        <f>IFERROR(Inv_SY_B!AQ72/Inv_SY_B!$DC72-1,"")</f>
        <v>1.0501786333416696E-4</v>
      </c>
      <c r="AR72" s="169">
        <f>IFERROR(Inv_SY_B!AR72/Inv_SY_B!$DC72-1,"")</f>
        <v>2.5531653413738864E-2</v>
      </c>
      <c r="AS72" s="169">
        <f>IFERROR(Inv_SY_B!AS72/Inv_SY_B!$DC72-1,"")</f>
        <v>2.8348954855008879E-2</v>
      </c>
      <c r="AT72" s="169">
        <f>IFERROR(Inv_SY_B!AT72/Inv_SY_B!$DC72-1,"")</f>
        <v>-3.0345334103317412E-2</v>
      </c>
      <c r="AU72" s="169">
        <f>IFERROR(Inv_SY_B!AU72/Inv_SY_B!$DC72-1,"")</f>
        <v>-1.0258697833455566E-2</v>
      </c>
      <c r="AV72" s="169">
        <f>IFERROR(Inv_SY_B!AV72/Inv_SY_B!$DC72-1,"")</f>
        <v>4.8480633410061813E-3</v>
      </c>
      <c r="AW72" s="169">
        <f>IFERROR(Inv_SY_B!AW72/Inv_SY_B!$DC72-1,"")</f>
        <v>2.8975425756142759E-2</v>
      </c>
      <c r="AX72" s="169">
        <f>IFERROR(Inv_SY_B!AX72/Inv_SY_B!$DC72-1,"")</f>
        <v>8.4848591445849664E-3</v>
      </c>
      <c r="AY72" s="169">
        <f>IFERROR(Inv_SY_B!AY72/Inv_SY_B!$DC72-1,"")</f>
        <v>-1.9127770941729683E-2</v>
      </c>
      <c r="AZ72" s="169">
        <f>IFERROR(Inv_SY_B!AZ72/Inv_SY_B!$DC72-1,"")</f>
        <v>-9.13599171474333E-3</v>
      </c>
      <c r="BA72" s="169">
        <f>IFERROR(Inv_SY_B!BA72/Inv_SY_B!$DC72-1,"")</f>
        <v>1.6627485577684897E-3</v>
      </c>
      <c r="BB72" s="169">
        <f>IFERROR(Inv_SY_B!BB72/Inv_SY_B!$DC72-1,"")</f>
        <v>2.1503115236224613E-2</v>
      </c>
      <c r="BC72" s="169">
        <f>IFERROR(Inv_SY_B!BC72/Inv_SY_B!$DC72-1,"")</f>
        <v>7.8971640052234449E-3</v>
      </c>
      <c r="BD72" s="169">
        <f>IFERROR(Inv_SY_B!BD72/Inv_SY_B!$DC72-1,"")</f>
        <v>1.6603252465069218E-2</v>
      </c>
      <c r="BE72" s="169">
        <f>IFERROR(Inv_SY_B!BE72/Inv_SY_B!$DC72-1,"")</f>
        <v>3.7974095248553663E-2</v>
      </c>
      <c r="BF72" s="169">
        <f>IFERROR(Inv_SY_B!BF72/Inv_SY_B!$DC72-1,"")</f>
        <v>3.2010747646415982E-2</v>
      </c>
      <c r="BG72" s="169">
        <f>IFERROR(Inv_SY_B!BG72/Inv_SY_B!$DC72-1,"")</f>
        <v>-6.757513553754857E-2</v>
      </c>
      <c r="BH72" s="169">
        <f>IFERROR(Inv_SY_B!BH72/Inv_SY_B!$DC72-1,"")</f>
        <v>1.0347977777880546E-2</v>
      </c>
      <c r="BI72" s="169">
        <f>IFERROR(Inv_SY_B!BI72/Inv_SY_B!$DC72-1,"")</f>
        <v>8.1004373828379439E-3</v>
      </c>
      <c r="BJ72" s="169">
        <f>IFERROR(Inv_SY_B!BJ72/Inv_SY_B!$DC72-1,"")</f>
        <v>1.3161143049183366E-2</v>
      </c>
      <c r="BK72" s="169">
        <f>IFERROR(Inv_SY_B!BK72/Inv_SY_B!$DC72-1,"")</f>
        <v>1.4514361191397596E-2</v>
      </c>
      <c r="BL72" s="169">
        <f>IFERROR(Inv_SY_B!BL72/Inv_SY_B!$DC72-1,"")</f>
        <v>-7.252594609016505E-3</v>
      </c>
      <c r="BM72" s="169">
        <f>IFERROR(Inv_SY_B!BM72/Inv_SY_B!$DC72-1,"")</f>
        <v>-2.9547813997048422E-3</v>
      </c>
      <c r="BN72" s="169">
        <f>IFERROR(Inv_SY_B!BN72/Inv_SY_B!$DC72-1,"")</f>
        <v>-2.25938426369513E-2</v>
      </c>
      <c r="BO72" s="169">
        <f>IFERROR(Inv_SY_B!BO72/Inv_SY_B!$DC72-1,"")</f>
        <v>1.5338814045389171E-3</v>
      </c>
      <c r="BP72" s="169">
        <f>IFERROR(Inv_SY_B!BP72/Inv_SY_B!$DC72-1,"")</f>
        <v>-8.2368855488472947E-2</v>
      </c>
      <c r="BQ72" s="169">
        <f>IFERROR(Inv_SY_B!BQ72/Inv_SY_B!$DC72-1,"")</f>
        <v>3.9502002035820549E-2</v>
      </c>
      <c r="BR72" s="169">
        <f>IFERROR(Inv_SY_B!BR72/Inv_SY_B!$DC72-1,"")</f>
        <v>4.2594541254507678E-2</v>
      </c>
      <c r="BS72" s="169">
        <f>IFERROR(Inv_SY_B!BS72/Inv_SY_B!$DC72-1,"")</f>
        <v>2.5618277688882696E-2</v>
      </c>
      <c r="BT72" s="169">
        <f>IFERROR(Inv_SY_B!BT72/Inv_SY_B!$DC72-1,"")</f>
        <v>3.4380257562987016E-2</v>
      </c>
      <c r="BU72" s="169">
        <f>IFERROR(Inv_SY_B!BU72/Inv_SY_B!$DC72-1,"")</f>
        <v>3.5918752186916425E-2</v>
      </c>
      <c r="BV72" s="169">
        <f>IFERROR(Inv_SY_B!BV72/Inv_SY_B!$DC72-1,"")</f>
        <v>1.9708155365087299E-2</v>
      </c>
      <c r="BW72" s="169">
        <f>IFERROR(Inv_SY_B!BW72/Inv_SY_B!$DC72-1,"")</f>
        <v>4.7614212582449689E-2</v>
      </c>
      <c r="BX72" s="169">
        <f>IFERROR(Inv_SY_B!BX72/Inv_SY_B!$DC72-1,"")</f>
        <v>5.0229048119002639E-2</v>
      </c>
      <c r="BY72" s="169">
        <f>IFERROR(Inv_SY_B!BY72/Inv_SY_B!$DC72-1,"")</f>
        <v>3.943486766944293E-2</v>
      </c>
      <c r="BZ72" s="169">
        <f>IFERROR(Inv_SY_B!BZ72/Inv_SY_B!$DC72-1,"")</f>
        <v>5.2094929725707839E-2</v>
      </c>
      <c r="CA72" s="169">
        <f>IFERROR(Inv_SY_B!CA72/Inv_SY_B!$DC72-1,"")</f>
        <v>-2.2970505428113741E-3</v>
      </c>
      <c r="CB72" s="169">
        <f>IFERROR(Inv_SY_B!CB72/Inv_SY_B!$DC72-1,"")</f>
        <v>-1</v>
      </c>
      <c r="CC72" s="169">
        <f>IFERROR(Inv_SY_B!CC72/Inv_SY_B!$DC72-1,"")</f>
        <v>-7.0966428932704995E-2</v>
      </c>
      <c r="CD72" s="169">
        <f>IFERROR(Inv_SY_B!CD72/Inv_SY_B!$DC72-1,"")</f>
        <v>-6.7420232102172184E-2</v>
      </c>
      <c r="CE72" s="169">
        <f>IFERROR(Inv_SY_B!CE72/Inv_SY_B!$DC72-1,"")</f>
        <v>-0.14873520799946538</v>
      </c>
      <c r="CF72" s="169">
        <f>IFERROR(Inv_SY_B!CF72/Inv_SY_B!$DC72-1,"")</f>
        <v>-0.13922566747112619</v>
      </c>
      <c r="CG72" s="169">
        <f>IFERROR(Inv_SY_B!CG72/Inv_SY_B!$DC72-1,"")</f>
        <v>-3.214077680301286E-2</v>
      </c>
      <c r="CH72" s="169">
        <f>IFERROR(Inv_SY_B!CH72/Inv_SY_B!$DC72-1,"")</f>
        <v>-0.13764901087495696</v>
      </c>
      <c r="CI72" s="169">
        <f>IFERROR(Inv_SY_B!CI72/Inv_SY_B!$DC72-1,"")</f>
        <v>-1</v>
      </c>
      <c r="CJ72" s="169">
        <f>IFERROR(Inv_SY_B!CJ72/Inv_SY_B!$DC72-1,"")</f>
        <v>-1</v>
      </c>
      <c r="CK72" s="169">
        <f>IFERROR(Inv_SY_B!CK72/Inv_SY_B!$DC72-1,"")</f>
        <v>-1</v>
      </c>
      <c r="CL72" s="169">
        <f>IFERROR(Inv_SY_B!CL72/Inv_SY_B!$DC72-1,"")</f>
        <v>-1</v>
      </c>
      <c r="CM72" s="169">
        <f>IFERROR(Inv_SY_B!CM72/Inv_SY_B!$DB72-1,"")</f>
        <v>-1</v>
      </c>
      <c r="CN72" s="169">
        <f>IFERROR(Inv_SY_B!CN72/Inv_SY_B!$DB72-1,"")</f>
        <v>-1</v>
      </c>
      <c r="CO72" s="169">
        <f>IFERROR(Inv_SY_B!CO72/Inv_SY_B!$DB72-1,"")</f>
        <v>-1</v>
      </c>
      <c r="CP72" s="169">
        <f>IFERROR(Inv_SY_B!CP72/Inv_SY_B!$DB72-1,"")</f>
        <v>-1</v>
      </c>
      <c r="CQ72" s="169">
        <f>IFERROR(Inv_SY_B!CQ72/Inv_SY_B!$DB72-1,"")</f>
        <v>-1</v>
      </c>
      <c r="CR72" s="169">
        <f>IFERROR(Inv_SY_B!CR72/Inv_SY_B!$DB72-1,"")</f>
        <v>-1</v>
      </c>
      <c r="CS72" s="169">
        <f>IFERROR(Inv_SY_B!CS72/Inv_SY_B!$DB72-1,"")</f>
        <v>-1</v>
      </c>
      <c r="CT72" s="169">
        <f>IFERROR(Inv_SY_B!CT72/Inv_SY_B!$DB72-1,"")</f>
        <v>-1</v>
      </c>
      <c r="CU72" s="169">
        <f>IFERROR(Inv_SY_B!CU72/Inv_SY_B!$DB72-1,"")</f>
        <v>-0.16688783733921964</v>
      </c>
      <c r="CV72" s="169">
        <f>IFERROR(Inv_SY_B!CV72/Inv_SY_B!$DB72-1,"")</f>
        <v>0.29748230291339173</v>
      </c>
      <c r="CW72" s="169">
        <f>IFERROR(Inv_SY_B!CW72/Inv_SY_B!$DB72-1,"")</f>
        <v>-1</v>
      </c>
      <c r="CX72" s="169">
        <f>IFERROR(Inv_SY_B!CX72/Inv_SY_B!$DB72-1,"")</f>
        <v>-5.6816048575552891E-2</v>
      </c>
      <c r="CY72" s="169">
        <f>IFERROR(Inv_SY_B!CY72/Inv_SY_B!$DB72-1,"")</f>
        <v>-7.3778416998618757E-2</v>
      </c>
      <c r="CZ72" s="169">
        <f>IFERROR(Inv_SY_B!CZ72/Inv_SY_B!$DB72-1,"")</f>
        <v>-1</v>
      </c>
    </row>
    <row r="73" spans="2:104">
      <c r="B73" s="164">
        <f t="shared" si="1"/>
        <v>45765</v>
      </c>
      <c r="C73" s="169">
        <f>IFERROR(Inv_SY_B!C73/Inv_SY_B!$DA73-1,"")</f>
        <v>2.0529806159365949E-2</v>
      </c>
      <c r="D73" s="169">
        <f>IFERROR(Inv_SY_B!D73/Inv_SY_B!$DA73-1,"")</f>
        <v>9.7574123146488834E-3</v>
      </c>
      <c r="E73" s="169">
        <f>IFERROR(Inv_SY_B!E73/Inv_SY_B!$DA73-1,"")</f>
        <v>-2.7938292399168452E-2</v>
      </c>
      <c r="F73" s="169">
        <f>IFERROR(Inv_SY_B!F73/Inv_SY_B!$DA73-1,"")</f>
        <v>-4.2694958954031526E-2</v>
      </c>
      <c r="G73" s="169">
        <f>IFERROR(Inv_SY_B!G73/Inv_SY_B!$DA73-1,"")</f>
        <v>-3.0228107293891915E-2</v>
      </c>
      <c r="H73" s="169">
        <f>IFERROR(Inv_SY_B!H73/Inv_SY_B!$DA73-1,"")</f>
        <v>-2.3386476847678805E-2</v>
      </c>
      <c r="I73" s="169">
        <f>IFERROR(Inv_SY_B!I73/Inv_SY_B!$DA73-1,"")</f>
        <v>-1.4451273463055303E-3</v>
      </c>
      <c r="J73" s="169">
        <f>IFERROR(Inv_SY_B!J73/Inv_SY_B!$DA73-1,"")</f>
        <v>-3.9017940714738852E-2</v>
      </c>
      <c r="K73" s="169">
        <f>IFERROR(Inv_SY_B!K73/Inv_SY_B!$DA73-1,"")</f>
        <v>-2.3635902816303456E-2</v>
      </c>
      <c r="L73" s="169">
        <f>IFERROR(Inv_SY_B!L73/Inv_SY_B!$DA73-1,"")</f>
        <v>-1.6372946138997979E-2</v>
      </c>
      <c r="M73" s="169">
        <f>IFERROR(Inv_SY_B!M73/Inv_SY_B!$DA73-1,"")</f>
        <v>-1.1309614555640835E-2</v>
      </c>
      <c r="N73" s="169">
        <f>IFERROR(Inv_SY_B!N73/Inv_SY_B!$DA73-1,"")</f>
        <v>-1.5983852260502251E-2</v>
      </c>
      <c r="O73" s="169">
        <f>IFERROR(Inv_SY_B!O73/Inv_SY_B!$DA73-1,"")</f>
        <v>-1.9958261239419572E-2</v>
      </c>
      <c r="P73" s="169">
        <f>IFERROR(Inv_SY_B!P73/Inv_SY_B!$DA73-1,"")</f>
        <v>-2.214041397525901E-2</v>
      </c>
      <c r="Q73" s="169">
        <f>IFERROR(Inv_SY_B!Q73/Inv_SY_B!$DA73-1,"")</f>
        <v>-2.2735788168716242E-2</v>
      </c>
      <c r="R73" s="169">
        <f>IFERROR(Inv_SY_B!R73/Inv_SY_B!$DA73-1,"")</f>
        <v>-2.5250809723257217E-2</v>
      </c>
      <c r="S73" s="169">
        <f>IFERROR(Inv_SY_B!S73/Inv_SY_B!$DA73-1,"")</f>
        <v>-2.0828800150575977E-2</v>
      </c>
      <c r="T73" s="169">
        <f>IFERROR(Inv_SY_B!T73/Inv_SY_B!$DA73-1,"")</f>
        <v>-1.9797577863344573E-2</v>
      </c>
      <c r="U73" s="169">
        <f>IFERROR(Inv_SY_B!U73/Inv_SY_B!$DA73-1,"")</f>
        <v>0.10843554207224915</v>
      </c>
      <c r="V73" s="169">
        <f>IFERROR(Inv_SY_B!V73/Inv_SY_B!$DA73-1,"")</f>
        <v>0.11725383483612206</v>
      </c>
      <c r="W73" s="169">
        <f>IFERROR(Inv_SY_B!W73/Inv_SY_B!$DA73-1,"")</f>
        <v>0.15302280717873384</v>
      </c>
      <c r="X73" s="169">
        <f>IFERROR(Inv_SY_B!X73/Inv_SY_B!$DA73-1,"")</f>
        <v>4.0860361233983067E-3</v>
      </c>
      <c r="Y73" s="169">
        <f>IFERROR(Inv_SY_B!Y73/Inv_SY_B!$DA73-1,"")</f>
        <v>1.1605540580239992E-2</v>
      </c>
      <c r="Z73" s="169">
        <f>IFERROR(Inv_SY_B!Z73/Inv_SY_B!$DA73-1,"")</f>
        <v>1.5614665209075618E-2</v>
      </c>
      <c r="AA73" s="169">
        <f>IFERROR(Inv_SY_B!AA73/Inv_SY_B!$DA73-1,"")</f>
        <v>-3.6342010930338065E-2</v>
      </c>
      <c r="AB73" s="169">
        <f>IFERROR(Inv_SY_B!AB73/Inv_SY_B!$DA73-1,"")</f>
        <v>-1.8466477942424731E-2</v>
      </c>
      <c r="AC73" s="169">
        <f>IFERROR(Inv_SY_B!AC73/Inv_SY_B!$DA73-1,"")</f>
        <v>1.2032010697049067E-2</v>
      </c>
      <c r="AD73" s="169">
        <f>IFERROR(Inv_SY_B!AD73/Inv_SY_B!$DA73-1,"")</f>
        <v>-4.098447971736896E-2</v>
      </c>
      <c r="AE73" s="169">
        <f>IFERROR(Inv_SY_B!AE73/Inv_SY_B!$DA73-1,"")</f>
        <v>-9.6040500056747691E-3</v>
      </c>
      <c r="AF73" s="169">
        <f>IFERROR(Inv_SY_B!AF73/Inv_SY_B!$DA73-1,"")</f>
        <v>1.7239336249099679E-2</v>
      </c>
      <c r="AG73" s="169">
        <f>IFERROR(Inv_SY_B!AG73/Inv_SY_B!$DA73-1,"")</f>
        <v>2.9256259530420436E-2</v>
      </c>
      <c r="AH73" s="169">
        <f>IFERROR(Inv_SY_B!AH73/Inv_SY_B!$DA73-1,"")</f>
        <v>-3.0711361906754275E-2</v>
      </c>
      <c r="AI73" s="169">
        <f>IFERROR(Inv_SY_B!AI73/Inv_SY_B!$DC73-1,"")</f>
        <v>2.670330817934774E-2</v>
      </c>
      <c r="AJ73" s="169">
        <f>IFERROR(Inv_SY_B!AJ73/Inv_SY_B!$DC73-1,"")</f>
        <v>3.88543694476986E-2</v>
      </c>
      <c r="AK73" s="169">
        <f>IFERROR(Inv_SY_B!AK73/Inv_SY_B!$DC73-1,"")</f>
        <v>1.9504090061108315E-2</v>
      </c>
      <c r="AL73" s="169">
        <f>IFERROR(Inv_SY_B!AL73/Inv_SY_B!$DC73-1,"")</f>
        <v>1.794753834700602E-2</v>
      </c>
      <c r="AM73" s="169">
        <f>IFERROR(Inv_SY_B!AM73/Inv_SY_B!$DC73-1,"")</f>
        <v>2.9909013384172844E-2</v>
      </c>
      <c r="AN73" s="169">
        <f>IFERROR(Inv_SY_B!AN73/Inv_SY_B!$DC73-1,"")</f>
        <v>3.2806966270162663E-2</v>
      </c>
      <c r="AO73" s="169">
        <f>IFERROR(Inv_SY_B!AO73/Inv_SY_B!$DC73-1,"")</f>
        <v>2.7653874760409147E-2</v>
      </c>
      <c r="AP73" s="169">
        <f>IFERROR(Inv_SY_B!AP73/Inv_SY_B!$DC73-1,"")</f>
        <v>3.9218447721354188E-3</v>
      </c>
      <c r="AQ73" s="169">
        <f>IFERROR(Inv_SY_B!AQ73/Inv_SY_B!$DC73-1,"")</f>
        <v>-5.8944586813799438E-3</v>
      </c>
      <c r="AR73" s="169">
        <f>IFERROR(Inv_SY_B!AR73/Inv_SY_B!$DC73-1,"")</f>
        <v>1.9183391786781634E-2</v>
      </c>
      <c r="AS73" s="169">
        <f>IFERROR(Inv_SY_B!AS73/Inv_SY_B!$DC73-1,"")</f>
        <v>2.2284740445401852E-2</v>
      </c>
      <c r="AT73" s="169">
        <f>IFERROR(Inv_SY_B!AT73/Inv_SY_B!$DC73-1,"")</f>
        <v>-3.7132721776908073E-2</v>
      </c>
      <c r="AU73" s="169">
        <f>IFERROR(Inv_SY_B!AU73/Inv_SY_B!$DC73-1,"")</f>
        <v>-1.5395823285746957E-2</v>
      </c>
      <c r="AV73" s="169">
        <f>IFERROR(Inv_SY_B!AV73/Inv_SY_B!$DC73-1,"")</f>
        <v>-9.4161968548645003E-4</v>
      </c>
      <c r="AW73" s="169">
        <f>IFERROR(Inv_SY_B!AW73/Inv_SY_B!$DC73-1,"")</f>
        <v>2.2159471772532191E-2</v>
      </c>
      <c r="AX73" s="169">
        <f>IFERROR(Inv_SY_B!AX73/Inv_SY_B!$DC73-1,"")</f>
        <v>2.0329716648168628E-3</v>
      </c>
      <c r="AY73" s="169">
        <f>IFERROR(Inv_SY_B!AY73/Inv_SY_B!$DC73-1,"")</f>
        <v>-2.7952864068114369E-2</v>
      </c>
      <c r="AZ73" s="169">
        <f>IFERROR(Inv_SY_B!AZ73/Inv_SY_B!$DC73-1,"")</f>
        <v>-1.7388357080664774E-2</v>
      </c>
      <c r="BA73" s="169">
        <f>IFERROR(Inv_SY_B!BA73/Inv_SY_B!$DC73-1,"")</f>
        <v>-8.5933547468889371E-3</v>
      </c>
      <c r="BB73" s="169">
        <f>IFERROR(Inv_SY_B!BB73/Inv_SY_B!$DC73-1,"")</f>
        <v>1.3452906733307124E-2</v>
      </c>
      <c r="BC73" s="169">
        <f>IFERROR(Inv_SY_B!BC73/Inv_SY_B!$DC73-1,"")</f>
        <v>8.3744346163130423E-3</v>
      </c>
      <c r="BD73" s="169">
        <f>IFERROR(Inv_SY_B!BD73/Inv_SY_B!$DC73-1,"")</f>
        <v>6.3230926623107919E-3</v>
      </c>
      <c r="BE73" s="169">
        <f>IFERROR(Inv_SY_B!BE73/Inv_SY_B!$DC73-1,"")</f>
        <v>3.2030137058604247E-2</v>
      </c>
      <c r="BF73" s="169">
        <f>IFERROR(Inv_SY_B!BF73/Inv_SY_B!$DC73-1,"")</f>
        <v>2.7165935997645274E-2</v>
      </c>
      <c r="BG73" s="169">
        <f>IFERROR(Inv_SY_B!BG73/Inv_SY_B!$DC73-1,"")</f>
        <v>-4.6254200261011902E-2</v>
      </c>
      <c r="BH73" s="169">
        <f>IFERROR(Inv_SY_B!BH73/Inv_SY_B!$DC73-1,"")</f>
        <v>5.6446023835208248E-3</v>
      </c>
      <c r="BI73" s="169">
        <f>IFERROR(Inv_SY_B!BI73/Inv_SY_B!$DC73-1,"")</f>
        <v>2.3131030832435062E-3</v>
      </c>
      <c r="BJ73" s="169">
        <f>IFERROR(Inv_SY_B!BJ73/Inv_SY_B!$DC73-1,"")</f>
        <v>8.5684398304382015E-3</v>
      </c>
      <c r="BK73" s="169">
        <f>IFERROR(Inv_SY_B!BK73/Inv_SY_B!$DC73-1,"")</f>
        <v>9.9952725045335811E-3</v>
      </c>
      <c r="BL73" s="169">
        <f>IFERROR(Inv_SY_B!BL73/Inv_SY_B!$DC73-1,"")</f>
        <v>-8.578528261452556E-3</v>
      </c>
      <c r="BM73" s="169">
        <f>IFERROR(Inv_SY_B!BM73/Inv_SY_B!$DC73-1,"")</f>
        <v>-9.879073512662595E-3</v>
      </c>
      <c r="BN73" s="169">
        <f>IFERROR(Inv_SY_B!BN73/Inv_SY_B!$DC73-1,"")</f>
        <v>-2.7356760996918306E-2</v>
      </c>
      <c r="BO73" s="169">
        <f>IFERROR(Inv_SY_B!BO73/Inv_SY_B!$DC73-1,"")</f>
        <v>2.1729604387084711E-2</v>
      </c>
      <c r="BP73" s="169">
        <f>IFERROR(Inv_SY_B!BP73/Inv_SY_B!$DC73-1,"")</f>
        <v>-1.685951976699962E-3</v>
      </c>
      <c r="BQ73" s="169">
        <f>IFERROR(Inv_SY_B!BQ73/Inv_SY_B!$DC73-1,"")</f>
        <v>2.5407913996984055E-2</v>
      </c>
      <c r="BR73" s="169">
        <f>IFERROR(Inv_SY_B!BR73/Inv_SY_B!$DC73-1,"")</f>
        <v>2.9304452793367686E-2</v>
      </c>
      <c r="BS73" s="169">
        <f>IFERROR(Inv_SY_B!BS73/Inv_SY_B!$DC73-1,"")</f>
        <v>1.6961501130240197E-2</v>
      </c>
      <c r="BT73" s="169">
        <f>IFERROR(Inv_SY_B!BT73/Inv_SY_B!$DC73-1,"")</f>
        <v>2.2160138668025908E-2</v>
      </c>
      <c r="BU73" s="169">
        <f>IFERROR(Inv_SY_B!BU73/Inv_SY_B!$DC73-1,"")</f>
        <v>2.3141832542034946E-2</v>
      </c>
      <c r="BV73" s="169">
        <f>IFERROR(Inv_SY_B!BV73/Inv_SY_B!$DC73-1,"")</f>
        <v>8.2240535284081595E-3</v>
      </c>
      <c r="BW73" s="169">
        <f>IFERROR(Inv_SY_B!BW73/Inv_SY_B!$DC73-1,"")</f>
        <v>5.0179295175579064E-2</v>
      </c>
      <c r="BX73" s="169">
        <f>IFERROR(Inv_SY_B!BX73/Inv_SY_B!$DC73-1,"")</f>
        <v>5.2952232557424983E-2</v>
      </c>
      <c r="BY73" s="169">
        <f>IFERROR(Inv_SY_B!BY73/Inv_SY_B!$DC73-1,"")</f>
        <v>3.4055028096595441E-2</v>
      </c>
      <c r="BZ73" s="169">
        <f>IFERROR(Inv_SY_B!BZ73/Inv_SY_B!$DC73-1,"")</f>
        <v>4.7324867389042513E-2</v>
      </c>
      <c r="CA73" s="169">
        <f>IFERROR(Inv_SY_B!CA73/Inv_SY_B!$DC73-1,"")</f>
        <v>-1.1953723453777321E-2</v>
      </c>
      <c r="CB73" s="169">
        <f>IFERROR(Inv_SY_B!CB73/Inv_SY_B!$DC73-1,"")</f>
        <v>-1</v>
      </c>
      <c r="CC73" s="169">
        <f>IFERROR(Inv_SY_B!CC73/Inv_SY_B!$DC73-1,"")</f>
        <v>-5.8549006632860223E-2</v>
      </c>
      <c r="CD73" s="169">
        <f>IFERROR(Inv_SY_B!CD73/Inv_SY_B!$DC73-1,"")</f>
        <v>-6.3526879220049959E-2</v>
      </c>
      <c r="CE73" s="169">
        <f>IFERROR(Inv_SY_B!CE73/Inv_SY_B!$DC73-1,"")</f>
        <v>-0.15186467415088389</v>
      </c>
      <c r="CF73" s="169">
        <f>IFERROR(Inv_SY_B!CF73/Inv_SY_B!$DC73-1,"")</f>
        <v>-9.5124575031720227E-2</v>
      </c>
      <c r="CG73" s="169">
        <f>IFERROR(Inv_SY_B!CG73/Inv_SY_B!$DC73-1,"")</f>
        <v>-3.0319418113183505E-2</v>
      </c>
      <c r="CH73" s="169">
        <f>IFERROR(Inv_SY_B!CH73/Inv_SY_B!$DC73-1,"")</f>
        <v>-8.9878435089880471E-2</v>
      </c>
      <c r="CI73" s="169">
        <f>IFERROR(Inv_SY_B!CI73/Inv_SY_B!$DC73-1,"")</f>
        <v>-1</v>
      </c>
      <c r="CJ73" s="169">
        <f>IFERROR(Inv_SY_B!CJ73/Inv_SY_B!$DC73-1,"")</f>
        <v>-1</v>
      </c>
      <c r="CK73" s="169">
        <f>IFERROR(Inv_SY_B!CK73/Inv_SY_B!$DC73-1,"")</f>
        <v>-1</v>
      </c>
      <c r="CL73" s="169">
        <f>IFERROR(Inv_SY_B!CL73/Inv_SY_B!$DC73-1,"")</f>
        <v>-1</v>
      </c>
      <c r="CM73" s="169">
        <f>IFERROR(Inv_SY_B!CM73/Inv_SY_B!$DB73-1,"")</f>
        <v>-1</v>
      </c>
      <c r="CN73" s="169">
        <f>IFERROR(Inv_SY_B!CN73/Inv_SY_B!$DB73-1,"")</f>
        <v>-1</v>
      </c>
      <c r="CO73" s="169">
        <f>IFERROR(Inv_SY_B!CO73/Inv_SY_B!$DB73-1,"")</f>
        <v>-1</v>
      </c>
      <c r="CP73" s="169">
        <f>IFERROR(Inv_SY_B!CP73/Inv_SY_B!$DB73-1,"")</f>
        <v>-1</v>
      </c>
      <c r="CQ73" s="169">
        <f>IFERROR(Inv_SY_B!CQ73/Inv_SY_B!$DB73-1,"")</f>
        <v>-1</v>
      </c>
      <c r="CR73" s="169">
        <f>IFERROR(Inv_SY_B!CR73/Inv_SY_B!$DB73-1,"")</f>
        <v>-1</v>
      </c>
      <c r="CS73" s="169">
        <f>IFERROR(Inv_SY_B!CS73/Inv_SY_B!$DB73-1,"")</f>
        <v>-1</v>
      </c>
      <c r="CT73" s="169">
        <f>IFERROR(Inv_SY_B!CT73/Inv_SY_B!$DB73-1,"")</f>
        <v>-1</v>
      </c>
      <c r="CU73" s="169">
        <f>IFERROR(Inv_SY_B!CU73/Inv_SY_B!$DB73-1,"")</f>
        <v>-0.23078751295987709</v>
      </c>
      <c r="CV73" s="169">
        <f>IFERROR(Inv_SY_B!CV73/Inv_SY_B!$DB73-1,"")</f>
        <v>0.22714470337276271</v>
      </c>
      <c r="CW73" s="169">
        <f>IFERROR(Inv_SY_B!CW73/Inv_SY_B!$DB73-1,"")</f>
        <v>-1</v>
      </c>
      <c r="CX73" s="169">
        <f>IFERROR(Inv_SY_B!CX73/Inv_SY_B!$DB73-1,"")</f>
        <v>6.6451489239944816E-3</v>
      </c>
      <c r="CY73" s="169">
        <f>IFERROR(Inv_SY_B!CY73/Inv_SY_B!$DB73-1,"")</f>
        <v>-3.002339336880322E-3</v>
      </c>
      <c r="CZ73" s="169">
        <f>IFERROR(Inv_SY_B!CZ73/Inv_SY_B!$DB73-1,"")</f>
        <v>-1</v>
      </c>
    </row>
    <row r="74" spans="2:104">
      <c r="B74" s="164">
        <f t="shared" si="1"/>
        <v>45766</v>
      </c>
      <c r="C74" s="169">
        <f>IFERROR(Inv_SY_B!C74/Inv_SY_B!$DA74-1,"")</f>
        <v>1.3964342577379218E-2</v>
      </c>
      <c r="D74" s="169">
        <f>IFERROR(Inv_SY_B!D74/Inv_SY_B!$DA74-1,"")</f>
        <v>6.3614177420634466E-3</v>
      </c>
      <c r="E74" s="169">
        <f>IFERROR(Inv_SY_B!E74/Inv_SY_B!$DA74-1,"")</f>
        <v>-2.4561491912367228E-2</v>
      </c>
      <c r="F74" s="169">
        <f>IFERROR(Inv_SY_B!F74/Inv_SY_B!$DA74-1,"")</f>
        <v>-3.9082779285021019E-2</v>
      </c>
      <c r="G74" s="169">
        <f>IFERROR(Inv_SY_B!G74/Inv_SY_B!$DA74-1,"")</f>
        <v>-2.6718749070989589E-2</v>
      </c>
      <c r="H74" s="169">
        <f>IFERROR(Inv_SY_B!H74/Inv_SY_B!$DA74-1,"")</f>
        <v>-1.9809076087631383E-2</v>
      </c>
      <c r="I74" s="169">
        <f>IFERROR(Inv_SY_B!I74/Inv_SY_B!$DA74-1,"")</f>
        <v>-7.8147962348917854E-4</v>
      </c>
      <c r="J74" s="169">
        <f>IFERROR(Inv_SY_B!J74/Inv_SY_B!$DA74-1,"")</f>
        <v>-3.8764606528475354E-2</v>
      </c>
      <c r="K74" s="169">
        <f>IFERROR(Inv_SY_B!K74/Inv_SY_B!$DA74-1,"")</f>
        <v>-2.0310695033384563E-2</v>
      </c>
      <c r="L74" s="169">
        <f>IFERROR(Inv_SY_B!L74/Inv_SY_B!$DA74-1,"")</f>
        <v>-1.7087320025337971E-2</v>
      </c>
      <c r="M74" s="169">
        <f>IFERROR(Inv_SY_B!M74/Inv_SY_B!$DA74-1,"")</f>
        <v>-8.8192790132111121E-3</v>
      </c>
      <c r="N74" s="169">
        <f>IFERROR(Inv_SY_B!N74/Inv_SY_B!$DA74-1,"")</f>
        <v>-1.4106274144960129E-2</v>
      </c>
      <c r="O74" s="169">
        <f>IFERROR(Inv_SY_B!O74/Inv_SY_B!$DA74-1,"")</f>
        <v>-1.8836678901220871E-2</v>
      </c>
      <c r="P74" s="169">
        <f>IFERROR(Inv_SY_B!P74/Inv_SY_B!$DA74-1,"")</f>
        <v>-2.0055078426864159E-2</v>
      </c>
      <c r="Q74" s="169">
        <f>IFERROR(Inv_SY_B!Q74/Inv_SY_B!$DA74-1,"")</f>
        <v>-2.0514445552880289E-2</v>
      </c>
      <c r="R74" s="169">
        <f>IFERROR(Inv_SY_B!R74/Inv_SY_B!$DA74-1,"")</f>
        <v>-2.3884372668194875E-2</v>
      </c>
      <c r="S74" s="169">
        <f>IFERROR(Inv_SY_B!S74/Inv_SY_B!$DA74-1,"")</f>
        <v>-2.192518617409156E-2</v>
      </c>
      <c r="T74" s="169">
        <f>IFERROR(Inv_SY_B!T74/Inv_SY_B!$DA74-1,"")</f>
        <v>-2.2009998752919979E-2</v>
      </c>
      <c r="U74" s="169">
        <f>IFERROR(Inv_SY_B!U74/Inv_SY_B!$DA74-1,"")</f>
        <v>9.9278292753676167E-2</v>
      </c>
      <c r="V74" s="169">
        <f>IFERROR(Inv_SY_B!V74/Inv_SY_B!$DA74-1,"")</f>
        <v>0.11115071561531131</v>
      </c>
      <c r="W74" s="169">
        <f>IFERROR(Inv_SY_B!W74/Inv_SY_B!$DA74-1,"")</f>
        <v>0.15511083699697514</v>
      </c>
      <c r="X74" s="169">
        <f>IFERROR(Inv_SY_B!X74/Inv_SY_B!$DA74-1,"")</f>
        <v>-2.4691433779582272E-3</v>
      </c>
      <c r="Y74" s="169">
        <f>IFERROR(Inv_SY_B!Y74/Inv_SY_B!$DA74-1,"")</f>
        <v>4.6256384372276305E-3</v>
      </c>
      <c r="Z74" s="169">
        <f>IFERROR(Inv_SY_B!Z74/Inv_SY_B!$DA74-1,"")</f>
        <v>8.4401282072061878E-3</v>
      </c>
      <c r="AA74" s="169">
        <f>IFERROR(Inv_SY_B!AA74/Inv_SY_B!$DA74-1,"")</f>
        <v>-3.7245963514542457E-2</v>
      </c>
      <c r="AB74" s="169">
        <f>IFERROR(Inv_SY_B!AB74/Inv_SY_B!$DA74-1,"")</f>
        <v>-1.722366330402425E-2</v>
      </c>
      <c r="AC74" s="169">
        <f>IFERROR(Inv_SY_B!AC74/Inv_SY_B!$DA74-1,"")</f>
        <v>1.5018733326116918E-2</v>
      </c>
      <c r="AD74" s="169">
        <f>IFERROR(Inv_SY_B!AD74/Inv_SY_B!$DA74-1,"")</f>
        <v>-4.160944529288535E-2</v>
      </c>
      <c r="AE74" s="169">
        <f>IFERROR(Inv_SY_B!AE74/Inv_SY_B!$DA74-1,"")</f>
        <v>-5.2561488557882896E-3</v>
      </c>
      <c r="AF74" s="169">
        <f>IFERROR(Inv_SY_B!AF74/Inv_SY_B!$DA74-1,"")</f>
        <v>1.8531760158460031E-2</v>
      </c>
      <c r="AG74" s="169">
        <f>IFERROR(Inv_SY_B!AG74/Inv_SY_B!$DA74-1,"")</f>
        <v>3.486520614938482E-2</v>
      </c>
      <c r="AH74" s="169">
        <f>IFERROR(Inv_SY_B!AH74/Inv_SY_B!$DA74-1,"")</f>
        <v>-2.6275196417571589E-2</v>
      </c>
      <c r="AI74" s="169">
        <f>IFERROR(Inv_SY_B!AI74/Inv_SY_B!$DC74-1,"")</f>
        <v>-0.16204991431691107</v>
      </c>
      <c r="AJ74" s="169">
        <f>IFERROR(Inv_SY_B!AJ74/Inv_SY_B!$DC74-1,"")</f>
        <v>-0.15385851232073322</v>
      </c>
      <c r="AK74" s="169">
        <f>IFERROR(Inv_SY_B!AK74/Inv_SY_B!$DC74-1,"")</f>
        <v>-0.163068172887743</v>
      </c>
      <c r="AL74" s="169">
        <f>IFERROR(Inv_SY_B!AL74/Inv_SY_B!$DC74-1,"")</f>
        <v>-0.1640031699739275</v>
      </c>
      <c r="AM74" s="169">
        <f>IFERROR(Inv_SY_B!AM74/Inv_SY_B!$DC74-1,"")</f>
        <v>-0.15408360460975601</v>
      </c>
      <c r="AN74" s="169">
        <f>IFERROR(Inv_SY_B!AN74/Inv_SY_B!$DC74-1,"")</f>
        <v>-0.15388379442565969</v>
      </c>
      <c r="AO74" s="169">
        <f>IFERROR(Inv_SY_B!AO74/Inv_SY_B!$DC74-1,"")</f>
        <v>-0.15897087668714205</v>
      </c>
      <c r="AP74" s="169">
        <f>IFERROR(Inv_SY_B!AP74/Inv_SY_B!$DC74-1,"")</f>
        <v>-0.17627389267596627</v>
      </c>
      <c r="AQ74" s="169">
        <f>IFERROR(Inv_SY_B!AQ74/Inv_SY_B!$DC74-1,"")</f>
        <v>-0.18718627534439825</v>
      </c>
      <c r="AR74" s="169">
        <f>IFERROR(Inv_SY_B!AR74/Inv_SY_B!$DC74-1,"")</f>
        <v>-0.17793228901587688</v>
      </c>
      <c r="AS74" s="169">
        <f>IFERROR(Inv_SY_B!AS74/Inv_SY_B!$DC74-1,"")</f>
        <v>-0.1608363732804402</v>
      </c>
      <c r="AT74" s="169">
        <f>IFERROR(Inv_SY_B!AT74/Inv_SY_B!$DC74-1,"")</f>
        <v>-0.20735140120836604</v>
      </c>
      <c r="AU74" s="169">
        <f>IFERROR(Inv_SY_B!AU74/Inv_SY_B!$DC74-1,"")</f>
        <v>-0.19313679053450472</v>
      </c>
      <c r="AV74" s="169">
        <f>IFERROR(Inv_SY_B!AV74/Inv_SY_B!$DC74-1,"")</f>
        <v>-0.1784416414051232</v>
      </c>
      <c r="AW74" s="169">
        <f>IFERROR(Inv_SY_B!AW74/Inv_SY_B!$DC74-1,"")</f>
        <v>-0.16076756425259908</v>
      </c>
      <c r="AX74" s="169">
        <f>IFERROR(Inv_SY_B!AX74/Inv_SY_B!$DC74-1,"")</f>
        <v>-0.17357855416338386</v>
      </c>
      <c r="AY74" s="169">
        <f>IFERROR(Inv_SY_B!AY74/Inv_SY_B!$DC74-1,"")</f>
        <v>-0.20198008188232541</v>
      </c>
      <c r="AZ74" s="169">
        <f>IFERROR(Inv_SY_B!AZ74/Inv_SY_B!$DC74-1,"")</f>
        <v>-0.19344706113283661</v>
      </c>
      <c r="BA74" s="169">
        <f>IFERROR(Inv_SY_B!BA74/Inv_SY_B!$DC74-1,"")</f>
        <v>-0.18528859962871025</v>
      </c>
      <c r="BB74" s="169">
        <f>IFERROR(Inv_SY_B!BB74/Inv_SY_B!$DC74-1,"")</f>
        <v>-0.16799955902763597</v>
      </c>
      <c r="BC74" s="169">
        <f>IFERROR(Inv_SY_B!BC74/Inv_SY_B!$DC74-1,"")</f>
        <v>-0.17654697071828052</v>
      </c>
      <c r="BD74" s="169">
        <f>IFERROR(Inv_SY_B!BD74/Inv_SY_B!$DC74-1,"")</f>
        <v>-0.17165946601268567</v>
      </c>
      <c r="BE74" s="169">
        <f>IFERROR(Inv_SY_B!BE74/Inv_SY_B!$DC74-1,"")</f>
        <v>-0.15396638263508633</v>
      </c>
      <c r="BF74" s="169">
        <f>IFERROR(Inv_SY_B!BF74/Inv_SY_B!$DC74-1,"")</f>
        <v>-0.17714916528992286</v>
      </c>
      <c r="BG74" s="169">
        <f>IFERROR(Inv_SY_B!BG74/Inv_SY_B!$DC74-1,"")</f>
        <v>-0.1757180522927867</v>
      </c>
      <c r="BH74" s="169">
        <f>IFERROR(Inv_SY_B!BH74/Inv_SY_B!$DC74-1,"")</f>
        <v>-0.17889747870621309</v>
      </c>
      <c r="BI74" s="169">
        <f>IFERROR(Inv_SY_B!BI74/Inv_SY_B!$DC74-1,"")</f>
        <v>-0.17730483899301763</v>
      </c>
      <c r="BJ74" s="169">
        <f>IFERROR(Inv_SY_B!BJ74/Inv_SY_B!$DC74-1,"")</f>
        <v>-0.17054796377929393</v>
      </c>
      <c r="BK74" s="169">
        <f>IFERROR(Inv_SY_B!BK74/Inv_SY_B!$DC74-1,"")</f>
        <v>-0.18569782701430892</v>
      </c>
      <c r="BL74" s="169">
        <f>IFERROR(Inv_SY_B!BL74/Inv_SY_B!$DC74-1,"")</f>
        <v>-0.17365110281230312</v>
      </c>
      <c r="BM74" s="169">
        <f>IFERROR(Inv_SY_B!BM74/Inv_SY_B!$DC74-1,"")</f>
        <v>-0.17517851221409919</v>
      </c>
      <c r="BN74" s="169">
        <f>IFERROR(Inv_SY_B!BN74/Inv_SY_B!$DC74-1,"")</f>
        <v>-0.17829589750613528</v>
      </c>
      <c r="BO74" s="169">
        <f>IFERROR(Inv_SY_B!BO74/Inv_SY_B!$DC74-1,"")</f>
        <v>0.33284381043008637</v>
      </c>
      <c r="BP74" s="169">
        <f>IFERROR(Inv_SY_B!BP74/Inv_SY_B!$DC74-1,"")</f>
        <v>0.30315102195056687</v>
      </c>
      <c r="BQ74" s="169">
        <f>IFERROR(Inv_SY_B!BQ74/Inv_SY_B!$DC74-1,"")</f>
        <v>0.33531081428928466</v>
      </c>
      <c r="BR74" s="169">
        <f>IFERROR(Inv_SY_B!BR74/Inv_SY_B!$DC74-1,"")</f>
        <v>0.34565743065539078</v>
      </c>
      <c r="BS74" s="169">
        <f>IFERROR(Inv_SY_B!BS74/Inv_SY_B!$DC74-1,"")</f>
        <v>0.32500893232549743</v>
      </c>
      <c r="BT74" s="169">
        <f>IFERROR(Inv_SY_B!BT74/Inv_SY_B!$DC74-1,"")</f>
        <v>0.31450853369928344</v>
      </c>
      <c r="BU74" s="169">
        <f>IFERROR(Inv_SY_B!BU74/Inv_SY_B!$DC74-1,"")</f>
        <v>0.3334744296608565</v>
      </c>
      <c r="BV74" s="169">
        <f>IFERROR(Inv_SY_B!BV74/Inv_SY_B!$DC74-1,"")</f>
        <v>0.31655879210745996</v>
      </c>
      <c r="BW74" s="169">
        <f>IFERROR(Inv_SY_B!BW74/Inv_SY_B!$DC74-1,"")</f>
        <v>0.36065969255121111</v>
      </c>
      <c r="BX74" s="169">
        <f>IFERROR(Inv_SY_B!BX74/Inv_SY_B!$DC74-1,"")</f>
        <v>0.36078208862728456</v>
      </c>
      <c r="BY74" s="169">
        <f>IFERROR(Inv_SY_B!BY74/Inv_SY_B!$DC74-1,"")</f>
        <v>0.34113626947799625</v>
      </c>
      <c r="BZ74" s="169">
        <f>IFERROR(Inv_SY_B!BZ74/Inv_SY_B!$DC74-1,"")</f>
        <v>0.36580592299547443</v>
      </c>
      <c r="CA74" s="169">
        <f>IFERROR(Inv_SY_B!CA74/Inv_SY_B!$DC74-1,"")</f>
        <v>0.27622689989615612</v>
      </c>
      <c r="CB74" s="169">
        <f>IFERROR(Inv_SY_B!CB74/Inv_SY_B!$DC74-1,"")</f>
        <v>-1</v>
      </c>
      <c r="CC74" s="169">
        <f>IFERROR(Inv_SY_B!CC74/Inv_SY_B!$DC74-1,"")</f>
        <v>0.22877221890185595</v>
      </c>
      <c r="CD74" s="169">
        <f>IFERROR(Inv_SY_B!CD74/Inv_SY_B!$DC74-1,"")</f>
        <v>0.20599168690695779</v>
      </c>
      <c r="CE74" s="169">
        <f>IFERROR(Inv_SY_B!CE74/Inv_SY_B!$DC74-1,"")</f>
        <v>0.14913008924315152</v>
      </c>
      <c r="CF74" s="169">
        <f>IFERROR(Inv_SY_B!CF74/Inv_SY_B!$DC74-1,"")</f>
        <v>0.21642478006316224</v>
      </c>
      <c r="CG74" s="169">
        <f>IFERROR(Inv_SY_B!CG74/Inv_SY_B!$DC74-1,"")</f>
        <v>0.26419745276901629</v>
      </c>
      <c r="CH74" s="169">
        <f>IFERROR(Inv_SY_B!CH74/Inv_SY_B!$DC74-1,"")</f>
        <v>0.19311092019747411</v>
      </c>
      <c r="CI74" s="169">
        <f>IFERROR(Inv_SY_B!CI74/Inv_SY_B!$DC74-1,"")</f>
        <v>-1</v>
      </c>
      <c r="CJ74" s="169">
        <f>IFERROR(Inv_SY_B!CJ74/Inv_SY_B!$DC74-1,"")</f>
        <v>-1</v>
      </c>
      <c r="CK74" s="169">
        <f>IFERROR(Inv_SY_B!CK74/Inv_SY_B!$DC74-1,"")</f>
        <v>-1</v>
      </c>
      <c r="CL74" s="169">
        <f>IFERROR(Inv_SY_B!CL74/Inv_SY_B!$DC74-1,"")</f>
        <v>-1</v>
      </c>
      <c r="CM74" s="169">
        <f>IFERROR(Inv_SY_B!CM74/Inv_SY_B!$DB74-1,"")</f>
        <v>-1</v>
      </c>
      <c r="CN74" s="169">
        <f>IFERROR(Inv_SY_B!CN74/Inv_SY_B!$DB74-1,"")</f>
        <v>-1</v>
      </c>
      <c r="CO74" s="169">
        <f>IFERROR(Inv_SY_B!CO74/Inv_SY_B!$DB74-1,"")</f>
        <v>-1</v>
      </c>
      <c r="CP74" s="169">
        <f>IFERROR(Inv_SY_B!CP74/Inv_SY_B!$DB74-1,"")</f>
        <v>-1</v>
      </c>
      <c r="CQ74" s="169">
        <f>IFERROR(Inv_SY_B!CQ74/Inv_SY_B!$DB74-1,"")</f>
        <v>-1</v>
      </c>
      <c r="CR74" s="169">
        <f>IFERROR(Inv_SY_B!CR74/Inv_SY_B!$DB74-1,"")</f>
        <v>-1</v>
      </c>
      <c r="CS74" s="169">
        <f>IFERROR(Inv_SY_B!CS74/Inv_SY_B!$DB74-1,"")</f>
        <v>-1</v>
      </c>
      <c r="CT74" s="169">
        <f>IFERROR(Inv_SY_B!CT74/Inv_SY_B!$DB74-1,"")</f>
        <v>-1</v>
      </c>
      <c r="CU74" s="169">
        <f>IFERROR(Inv_SY_B!CU74/Inv_SY_B!$DB74-1,"")</f>
        <v>-4.3901848876016336E-2</v>
      </c>
      <c r="CV74" s="169">
        <f>IFERROR(Inv_SY_B!CV74/Inv_SY_B!$DB74-1,"")</f>
        <v>0.5230167042990177</v>
      </c>
      <c r="CW74" s="169">
        <f>IFERROR(Inv_SY_B!CW74/Inv_SY_B!$DB74-1,"")</f>
        <v>-1</v>
      </c>
      <c r="CX74" s="169">
        <f>IFERROR(Inv_SY_B!CX74/Inv_SY_B!$DB74-1,"")</f>
        <v>-0.44234941088658131</v>
      </c>
      <c r="CY74" s="169">
        <f>IFERROR(Inv_SY_B!CY74/Inv_SY_B!$DB74-1,"")</f>
        <v>-3.6765444536419944E-2</v>
      </c>
      <c r="CZ74" s="169">
        <f>IFERROR(Inv_SY_B!CZ74/Inv_SY_B!$DB74-1,"")</f>
        <v>-1</v>
      </c>
    </row>
    <row r="75" spans="2:104">
      <c r="B75" s="164">
        <f t="shared" si="1"/>
        <v>45767</v>
      </c>
      <c r="C75" s="169">
        <f>IFERROR(Inv_SY_B!C75/Inv_SY_B!$DA75-1,"")</f>
        <v>1.2452665096046589E-2</v>
      </c>
      <c r="D75" s="169">
        <f>IFERROR(Inv_SY_B!D75/Inv_SY_B!$DA75-1,"")</f>
        <v>8.4927729774644245E-3</v>
      </c>
      <c r="E75" s="169">
        <f>IFERROR(Inv_SY_B!E75/Inv_SY_B!$DA75-1,"")</f>
        <v>-2.1100874259599278E-2</v>
      </c>
      <c r="F75" s="169">
        <f>IFERROR(Inv_SY_B!F75/Inv_SY_B!$DA75-1,"")</f>
        <v>-3.5156231343908106E-2</v>
      </c>
      <c r="G75" s="169">
        <f>IFERROR(Inv_SY_B!G75/Inv_SY_B!$DA75-1,"")</f>
        <v>-2.1732637840592761E-2</v>
      </c>
      <c r="H75" s="169">
        <f>IFERROR(Inv_SY_B!H75/Inv_SY_B!$DA75-1,"")</f>
        <v>-1.564463505468483E-2</v>
      </c>
      <c r="I75" s="169">
        <f>IFERROR(Inv_SY_B!I75/Inv_SY_B!$DA75-1,"")</f>
        <v>-3.3874206112436411E-3</v>
      </c>
      <c r="J75" s="169">
        <f>IFERROR(Inv_SY_B!J75/Inv_SY_B!$DA75-1,"")</f>
        <v>-4.7871687924298079E-2</v>
      </c>
      <c r="K75" s="169">
        <f>IFERROR(Inv_SY_B!K75/Inv_SY_B!$DA75-1,"")</f>
        <v>-2.2984408928365285E-2</v>
      </c>
      <c r="L75" s="169">
        <f>IFERROR(Inv_SY_B!L75/Inv_SY_B!$DA75-1,"")</f>
        <v>-2.0001956969899592E-2</v>
      </c>
      <c r="M75" s="169">
        <f>IFERROR(Inv_SY_B!M75/Inv_SY_B!$DA75-1,"")</f>
        <v>-5.3470188290217768E-3</v>
      </c>
      <c r="N75" s="169">
        <f>IFERROR(Inv_SY_B!N75/Inv_SY_B!$DA75-1,"")</f>
        <v>-1.0604066713305937E-2</v>
      </c>
      <c r="O75" s="169">
        <f>IFERROR(Inv_SY_B!O75/Inv_SY_B!$DA75-1,"")</f>
        <v>-1.4957280246178484E-2</v>
      </c>
      <c r="P75" s="169">
        <f>IFERROR(Inv_SY_B!P75/Inv_SY_B!$DA75-1,"")</f>
        <v>-1.6475382810383854E-2</v>
      </c>
      <c r="Q75" s="169">
        <f>IFERROR(Inv_SY_B!Q75/Inv_SY_B!$DA75-1,"")</f>
        <v>-1.947483000745831E-2</v>
      </c>
      <c r="R75" s="169">
        <f>IFERROR(Inv_SY_B!R75/Inv_SY_B!$DA75-1,"")</f>
        <v>-1.968478498730819E-2</v>
      </c>
      <c r="S75" s="169">
        <f>IFERROR(Inv_SY_B!S75/Inv_SY_B!$DA75-1,"")</f>
        <v>-1.6661726175981273E-2</v>
      </c>
      <c r="T75" s="169">
        <f>IFERROR(Inv_SY_B!T75/Inv_SY_B!$DA75-1,"")</f>
        <v>-1.677479286927186E-2</v>
      </c>
      <c r="U75" s="169">
        <f>IFERROR(Inv_SY_B!U75/Inv_SY_B!$DA75-1,"")</f>
        <v>9.7196477741041232E-2</v>
      </c>
      <c r="V75" s="169">
        <f>IFERROR(Inv_SY_B!V75/Inv_SY_B!$DA75-1,"")</f>
        <v>0.11021004417577718</v>
      </c>
      <c r="W75" s="169">
        <f>IFERROR(Inv_SY_B!W75/Inv_SY_B!$DA75-1,"")</f>
        <v>0.15596067641975964</v>
      </c>
      <c r="X75" s="169">
        <f>IFERROR(Inv_SY_B!X75/Inv_SY_B!$DA75-1,"")</f>
        <v>-4.3857279915336944E-3</v>
      </c>
      <c r="Y75" s="169">
        <f>IFERROR(Inv_SY_B!Y75/Inv_SY_B!$DA75-1,"")</f>
        <v>-2.6951482629663515E-3</v>
      </c>
      <c r="Z75" s="169">
        <f>IFERROR(Inv_SY_B!Z75/Inv_SY_B!$DA75-1,"")</f>
        <v>7.4684018509163508E-4</v>
      </c>
      <c r="AA75" s="169">
        <f>IFERROR(Inv_SY_B!AA75/Inv_SY_B!$DA75-1,"")</f>
        <v>-3.2765135692334635E-2</v>
      </c>
      <c r="AB75" s="169">
        <f>IFERROR(Inv_SY_B!AB75/Inv_SY_B!$DA75-1,"")</f>
        <v>-1.6641452148218883E-2</v>
      </c>
      <c r="AC75" s="169">
        <f>IFERROR(Inv_SY_B!AC75/Inv_SY_B!$DA75-1,"")</f>
        <v>1.5119635096471962E-2</v>
      </c>
      <c r="AD75" s="169">
        <f>IFERROR(Inv_SY_B!AD75/Inv_SY_B!$DA75-1,"")</f>
        <v>-3.4561309794607253E-2</v>
      </c>
      <c r="AE75" s="169">
        <f>IFERROR(Inv_SY_B!AE75/Inv_SY_B!$DA75-1,"")</f>
        <v>-1.0923821301836334E-2</v>
      </c>
      <c r="AF75" s="169">
        <f>IFERROR(Inv_SY_B!AF75/Inv_SY_B!$DA75-1,"")</f>
        <v>1.0375877609610562E-2</v>
      </c>
      <c r="AG75" s="169">
        <f>IFERROR(Inv_SY_B!AG75/Inv_SY_B!$DA75-1,"")</f>
        <v>3.0953281742244432E-2</v>
      </c>
      <c r="AH75" s="169">
        <f>IFERROR(Inv_SY_B!AH75/Inv_SY_B!$DA75-1,"")</f>
        <v>-3.167594028049836E-2</v>
      </c>
      <c r="AI75" s="169">
        <f>IFERROR(Inv_SY_B!AI75/Inv_SY_B!$DC75-1,"")</f>
        <v>1.1358089323496356E-2</v>
      </c>
      <c r="AJ75" s="169">
        <f>IFERROR(Inv_SY_B!AJ75/Inv_SY_B!$DC75-1,"")</f>
        <v>2.4957475022886255E-2</v>
      </c>
      <c r="AK75" s="169">
        <f>IFERROR(Inv_SY_B!AK75/Inv_SY_B!$DC75-1,"")</f>
        <v>-5.1419677780514261E-3</v>
      </c>
      <c r="AL75" s="169">
        <f>IFERROR(Inv_SY_B!AL75/Inv_SY_B!$DC75-1,"")</f>
        <v>-6.1665801642590834E-3</v>
      </c>
      <c r="AM75" s="169">
        <f>IFERROR(Inv_SY_B!AM75/Inv_SY_B!$DC75-1,"")</f>
        <v>1.2736237661261862E-2</v>
      </c>
      <c r="AN75" s="169">
        <f>IFERROR(Inv_SY_B!AN75/Inv_SY_B!$DC75-1,"")</f>
        <v>2.5617665327082317E-2</v>
      </c>
      <c r="AO75" s="169">
        <f>IFERROR(Inv_SY_B!AO75/Inv_SY_B!$DC75-1,"")</f>
        <v>1.9751929352726405E-2</v>
      </c>
      <c r="AP75" s="169">
        <f>IFERROR(Inv_SY_B!AP75/Inv_SY_B!$DC75-1,"")</f>
        <v>-3.0289522948945047E-2</v>
      </c>
      <c r="AQ75" s="169">
        <f>IFERROR(Inv_SY_B!AQ75/Inv_SY_B!$DC75-1,"")</f>
        <v>-7.2247190674383788E-3</v>
      </c>
      <c r="AR75" s="169">
        <f>IFERROR(Inv_SY_B!AR75/Inv_SY_B!$DC75-1,"")</f>
        <v>9.8595380691286483E-3</v>
      </c>
      <c r="AS75" s="169">
        <f>IFERROR(Inv_SY_B!AS75/Inv_SY_B!$DC75-1,"")</f>
        <v>1.0203424499963365E-2</v>
      </c>
      <c r="AT75" s="169">
        <f>IFERROR(Inv_SY_B!AT75/Inv_SY_B!$DC75-1,"")</f>
        <v>-4.8096885401138101E-2</v>
      </c>
      <c r="AU75" s="169">
        <f>IFERROR(Inv_SY_B!AU75/Inv_SY_B!$DC75-1,"")</f>
        <v>-2.014287767704015E-2</v>
      </c>
      <c r="AV75" s="169">
        <f>IFERROR(Inv_SY_B!AV75/Inv_SY_B!$DC75-1,"")</f>
        <v>-1.2278578828828213E-2</v>
      </c>
      <c r="AW75" s="169">
        <f>IFERROR(Inv_SY_B!AW75/Inv_SY_B!$DC75-1,"")</f>
        <v>1.0766869190484751E-2</v>
      </c>
      <c r="AX75" s="169">
        <f>IFERROR(Inv_SY_B!AX75/Inv_SY_B!$DC75-1,"")</f>
        <v>5.3281730228236235E-3</v>
      </c>
      <c r="AY75" s="169">
        <f>IFERROR(Inv_SY_B!AY75/Inv_SY_B!$DC75-1,"")</f>
        <v>-3.6989799313159044E-2</v>
      </c>
      <c r="AZ75" s="169">
        <f>IFERROR(Inv_SY_B!AZ75/Inv_SY_B!$DC75-1,"")</f>
        <v>-2.6928740026090914E-2</v>
      </c>
      <c r="BA75" s="169">
        <f>IFERROR(Inv_SY_B!BA75/Inv_SY_B!$DC75-1,"")</f>
        <v>-1.2823739964769043E-2</v>
      </c>
      <c r="BB75" s="169">
        <f>IFERROR(Inv_SY_B!BB75/Inv_SY_B!$DC75-1,"")</f>
        <v>2.3808940033260839E-3</v>
      </c>
      <c r="BC75" s="169">
        <f>IFERROR(Inv_SY_B!BC75/Inv_SY_B!$DC75-1,"")</f>
        <v>1.2620925361434443E-2</v>
      </c>
      <c r="BD75" s="169">
        <f>IFERROR(Inv_SY_B!BD75/Inv_SY_B!$DC75-1,"")</f>
        <v>1.8706770099625736E-2</v>
      </c>
      <c r="BE75" s="169">
        <f>IFERROR(Inv_SY_B!BE75/Inv_SY_B!$DC75-1,"")</f>
        <v>4.3560408290919561E-2</v>
      </c>
      <c r="BF75" s="169">
        <f>IFERROR(Inv_SY_B!BF75/Inv_SY_B!$DC75-1,"")</f>
        <v>1.1437466537804752E-3</v>
      </c>
      <c r="BG75" s="169">
        <f>IFERROR(Inv_SY_B!BG75/Inv_SY_B!$DC75-1,"")</f>
        <v>-5.224431461192669E-5</v>
      </c>
      <c r="BH75" s="169">
        <f>IFERROR(Inv_SY_B!BH75/Inv_SY_B!$DC75-1,"")</f>
        <v>3.4337583950883044E-3</v>
      </c>
      <c r="BI75" s="169">
        <f>IFERROR(Inv_SY_B!BI75/Inv_SY_B!$DC75-1,"")</f>
        <v>-8.1494571152906925E-4</v>
      </c>
      <c r="BJ75" s="169">
        <f>IFERROR(Inv_SY_B!BJ75/Inv_SY_B!$DC75-1,"")</f>
        <v>6.2469385813337386E-3</v>
      </c>
      <c r="BK75" s="169">
        <f>IFERROR(Inv_SY_B!BK75/Inv_SY_B!$DC75-1,"")</f>
        <v>-2.317728089980986E-3</v>
      </c>
      <c r="BL75" s="169">
        <f>IFERROR(Inv_SY_B!BL75/Inv_SY_B!$DC75-1,"")</f>
        <v>6.3880103004625433E-3</v>
      </c>
      <c r="BM75" s="169">
        <f>IFERROR(Inv_SY_B!BM75/Inv_SY_B!$DC75-1,"")</f>
        <v>3.459101542391041E-3</v>
      </c>
      <c r="BN75" s="169">
        <f>IFERROR(Inv_SY_B!BN75/Inv_SY_B!$DC75-1,"")</f>
        <v>-4.6053153819580972E-2</v>
      </c>
      <c r="BO75" s="169">
        <f>IFERROR(Inv_SY_B!BO75/Inv_SY_B!$DC75-1,"")</f>
        <v>2.966088035911274E-2</v>
      </c>
      <c r="BP75" s="169">
        <f>IFERROR(Inv_SY_B!BP75/Inv_SY_B!$DC75-1,"")</f>
        <v>6.033605354699878E-3</v>
      </c>
      <c r="BQ75" s="169">
        <f>IFERROR(Inv_SY_B!BQ75/Inv_SY_B!$DC75-1,"")</f>
        <v>3.3685037232848991E-2</v>
      </c>
      <c r="BR75" s="169">
        <f>IFERROR(Inv_SY_B!BR75/Inv_SY_B!$DC75-1,"")</f>
        <v>3.8139015653617214E-2</v>
      </c>
      <c r="BS75" s="169">
        <f>IFERROR(Inv_SY_B!BS75/Inv_SY_B!$DC75-1,"")</f>
        <v>2.5336181652257261E-2</v>
      </c>
      <c r="BT75" s="169">
        <f>IFERROR(Inv_SY_B!BT75/Inv_SY_B!$DC75-1,"")</f>
        <v>3.1039099397135672E-2</v>
      </c>
      <c r="BU75" s="169">
        <f>IFERROR(Inv_SY_B!BU75/Inv_SY_B!$DC75-1,"")</f>
        <v>3.3599750733053657E-2</v>
      </c>
      <c r="BV75" s="169">
        <f>IFERROR(Inv_SY_B!BV75/Inv_SY_B!$DC75-1,"")</f>
        <v>1.8427944800847751E-2</v>
      </c>
      <c r="BW75" s="169">
        <f>IFERROR(Inv_SY_B!BW75/Inv_SY_B!$DC75-1,"")</f>
        <v>5.3647018233134336E-2</v>
      </c>
      <c r="BX75" s="169">
        <f>IFERROR(Inv_SY_B!BX75/Inv_SY_B!$DC75-1,"")</f>
        <v>4.5976817338751585E-2</v>
      </c>
      <c r="BY75" s="169">
        <f>IFERROR(Inv_SY_B!BY75/Inv_SY_B!$DC75-1,"")</f>
        <v>3.3892659484582532E-2</v>
      </c>
      <c r="BZ75" s="169">
        <f>IFERROR(Inv_SY_B!BZ75/Inv_SY_B!$DC75-1,"")</f>
        <v>5.1950109521127663E-2</v>
      </c>
      <c r="CA75" s="169">
        <f>IFERROR(Inv_SY_B!CA75/Inv_SY_B!$DC75-1,"")</f>
        <v>-1.5776594910308916E-2</v>
      </c>
      <c r="CB75" s="169">
        <f>IFERROR(Inv_SY_B!CB75/Inv_SY_B!$DC75-1,"")</f>
        <v>-1</v>
      </c>
      <c r="CC75" s="169">
        <f>IFERROR(Inv_SY_B!CC75/Inv_SY_B!$DC75-1,"")</f>
        <v>-5.710731352007814E-2</v>
      </c>
      <c r="CD75" s="169">
        <f>IFERROR(Inv_SY_B!CD75/Inv_SY_B!$DC75-1,"")</f>
        <v>-7.4285428608088844E-2</v>
      </c>
      <c r="CE75" s="169">
        <f>IFERROR(Inv_SY_B!CE75/Inv_SY_B!$DC75-1,"")</f>
        <v>-0.1057897060689752</v>
      </c>
      <c r="CF75" s="169">
        <f>IFERROR(Inv_SY_B!CF75/Inv_SY_B!$DC75-1,"")</f>
        <v>-4.6272425688149044E-2</v>
      </c>
      <c r="CG75" s="169">
        <f>IFERROR(Inv_SY_B!CG75/Inv_SY_B!$DC75-1,"")</f>
        <v>-7.4395534582982759E-3</v>
      </c>
      <c r="CH75" s="169">
        <f>IFERROR(Inv_SY_B!CH75/Inv_SY_B!$DC75-1,"")</f>
        <v>-6.7915569100064355E-2</v>
      </c>
      <c r="CI75" s="169">
        <f>IFERROR(Inv_SY_B!CI75/Inv_SY_B!$DC75-1,"")</f>
        <v>-1</v>
      </c>
      <c r="CJ75" s="169">
        <f>IFERROR(Inv_SY_B!CJ75/Inv_SY_B!$DC75-1,"")</f>
        <v>-1</v>
      </c>
      <c r="CK75" s="169">
        <f>IFERROR(Inv_SY_B!CK75/Inv_SY_B!$DC75-1,"")</f>
        <v>-1</v>
      </c>
      <c r="CL75" s="169">
        <f>IFERROR(Inv_SY_B!CL75/Inv_SY_B!$DC75-1,"")</f>
        <v>-1</v>
      </c>
      <c r="CM75" s="169">
        <f>IFERROR(Inv_SY_B!CM75/Inv_SY_B!$DB75-1,"")</f>
        <v>-1</v>
      </c>
      <c r="CN75" s="169">
        <f>IFERROR(Inv_SY_B!CN75/Inv_SY_B!$DB75-1,"")</f>
        <v>-1</v>
      </c>
      <c r="CO75" s="169">
        <f>IFERROR(Inv_SY_B!CO75/Inv_SY_B!$DB75-1,"")</f>
        <v>-1</v>
      </c>
      <c r="CP75" s="169">
        <f>IFERROR(Inv_SY_B!CP75/Inv_SY_B!$DB75-1,"")</f>
        <v>-1</v>
      </c>
      <c r="CQ75" s="169">
        <f>IFERROR(Inv_SY_B!CQ75/Inv_SY_B!$DB75-1,"")</f>
        <v>-1</v>
      </c>
      <c r="CR75" s="169">
        <f>IFERROR(Inv_SY_B!CR75/Inv_SY_B!$DB75-1,"")</f>
        <v>-1</v>
      </c>
      <c r="CS75" s="169">
        <f>IFERROR(Inv_SY_B!CS75/Inv_SY_B!$DB75-1,"")</f>
        <v>-1</v>
      </c>
      <c r="CT75" s="169">
        <f>IFERROR(Inv_SY_B!CT75/Inv_SY_B!$DB75-1,"")</f>
        <v>-1</v>
      </c>
      <c r="CU75" s="169">
        <f>IFERROR(Inv_SY_B!CU75/Inv_SY_B!$DB75-1,"")</f>
        <v>-0.2204414802655319</v>
      </c>
      <c r="CV75" s="169">
        <f>IFERROR(Inv_SY_B!CV75/Inv_SY_B!$DB75-1,"")</f>
        <v>0.24452996354265299</v>
      </c>
      <c r="CW75" s="169">
        <f>IFERROR(Inv_SY_B!CW75/Inv_SY_B!$DB75-1,"")</f>
        <v>-1</v>
      </c>
      <c r="CX75" s="169">
        <f>IFERROR(Inv_SY_B!CX75/Inv_SY_B!$DB75-1,"")</f>
        <v>-3.4663318376550456E-2</v>
      </c>
      <c r="CY75" s="169">
        <f>IFERROR(Inv_SY_B!CY75/Inv_SY_B!$DB75-1,"")</f>
        <v>1.0574835099429691E-2</v>
      </c>
      <c r="CZ75" s="169">
        <f>IFERROR(Inv_SY_B!CZ75/Inv_SY_B!$DB75-1,"")</f>
        <v>-1</v>
      </c>
    </row>
    <row r="76" spans="2:104">
      <c r="B76" s="164">
        <f t="shared" si="1"/>
        <v>45768</v>
      </c>
      <c r="C76" s="169">
        <f>IFERROR(Inv_SY_B!C76/Inv_SY_B!$DA76-1,"")</f>
        <v>8.9061482030394989E-2</v>
      </c>
      <c r="D76" s="169">
        <f>IFERROR(Inv_SY_B!D76/Inv_SY_B!$DA76-1,"")</f>
        <v>8.3653526151615365E-2</v>
      </c>
      <c r="E76" s="169">
        <f>IFERROR(Inv_SY_B!E76/Inv_SY_B!$DA76-1,"")</f>
        <v>-7.7835968510418074E-2</v>
      </c>
      <c r="F76" s="169">
        <f>IFERROR(Inv_SY_B!F76/Inv_SY_B!$DA76-1,"")</f>
        <v>-8.3804331615812244E-2</v>
      </c>
      <c r="G76" s="169">
        <f>IFERROR(Inv_SY_B!G76/Inv_SY_B!$DA76-1,"")</f>
        <v>-7.8390240206398065E-2</v>
      </c>
      <c r="H76" s="169">
        <f>IFERROR(Inv_SY_B!H76/Inv_SY_B!$DA76-1,"")</f>
        <v>-7.150769725247641E-2</v>
      </c>
      <c r="I76" s="169">
        <f>IFERROR(Inv_SY_B!I76/Inv_SY_B!$DA76-1,"")</f>
        <v>-7.830153005529672E-2</v>
      </c>
      <c r="J76" s="169">
        <f>IFERROR(Inv_SY_B!J76/Inv_SY_B!$DA76-1,"")</f>
        <v>-0.11691213048805682</v>
      </c>
      <c r="K76" s="169">
        <f>IFERROR(Inv_SY_B!K76/Inv_SY_B!$DA76-1,"")</f>
        <v>-0.10559039775826384</v>
      </c>
      <c r="L76" s="169">
        <f>IFERROR(Inv_SY_B!L76/Inv_SY_B!$DA76-1,"")</f>
        <v>-9.3559676044756679E-2</v>
      </c>
      <c r="M76" s="169">
        <f>IFERROR(Inv_SY_B!M76/Inv_SY_B!$DA76-1,"")</f>
        <v>-6.1680158688572573E-2</v>
      </c>
      <c r="N76" s="169">
        <f>IFERROR(Inv_SY_B!N76/Inv_SY_B!$DA76-1,"")</f>
        <v>-8.3351310018705438E-2</v>
      </c>
      <c r="O76" s="169">
        <f>IFERROR(Inv_SY_B!O76/Inv_SY_B!$DA76-1,"")</f>
        <v>-7.3090825996329545E-2</v>
      </c>
      <c r="P76" s="169">
        <f>IFERROR(Inv_SY_B!P76/Inv_SY_B!$DA76-1,"")</f>
        <v>-7.4124828262150277E-2</v>
      </c>
      <c r="Q76" s="169">
        <f>IFERROR(Inv_SY_B!Q76/Inv_SY_B!$DA76-1,"")</f>
        <v>4.8110518310744199E-2</v>
      </c>
      <c r="R76" s="169">
        <f>IFERROR(Inv_SY_B!R76/Inv_SY_B!$DA76-1,"")</f>
        <v>5.4777610885245798E-2</v>
      </c>
      <c r="S76" s="169">
        <f>IFERROR(Inv_SY_B!S76/Inv_SY_B!$DA76-1,"")</f>
        <v>5.8071972700386221E-2</v>
      </c>
      <c r="T76" s="169">
        <f>IFERROR(Inv_SY_B!T76/Inv_SY_B!$DA76-1,"")</f>
        <v>5.7368031308207446E-2</v>
      </c>
      <c r="U76" s="169">
        <f>IFERROR(Inv_SY_B!U76/Inv_SY_B!$DA76-1,"")</f>
        <v>0.17984113415201919</v>
      </c>
      <c r="V76" s="169">
        <f>IFERROR(Inv_SY_B!V76/Inv_SY_B!$DA76-1,"")</f>
        <v>0.19605245698881313</v>
      </c>
      <c r="W76" s="169">
        <f>IFERROR(Inv_SY_B!W76/Inv_SY_B!$DA76-1,"")</f>
        <v>0.23969831069039116</v>
      </c>
      <c r="X76" s="169">
        <f>IFERROR(Inv_SY_B!X76/Inv_SY_B!$DA76-1,"")</f>
        <v>7.1108001021868317E-2</v>
      </c>
      <c r="Y76" s="169">
        <f>IFERROR(Inv_SY_B!Y76/Inv_SY_B!$DA76-1,"")</f>
        <v>-6.3043384065836872E-2</v>
      </c>
      <c r="Z76" s="169">
        <f>IFERROR(Inv_SY_B!Z76/Inv_SY_B!$DA76-1,"")</f>
        <v>-0.39100613672023043</v>
      </c>
      <c r="AA76" s="169">
        <f>IFERROR(Inv_SY_B!AA76/Inv_SY_B!$DA76-1,"")</f>
        <v>2.4842856317224937E-2</v>
      </c>
      <c r="AB76" s="169">
        <f>IFERROR(Inv_SY_B!AB76/Inv_SY_B!$DA76-1,"")</f>
        <v>3.8129013780073162E-2</v>
      </c>
      <c r="AC76" s="169">
        <f>IFERROR(Inv_SY_B!AC76/Inv_SY_B!$DA76-1,"")</f>
        <v>5.6200665609469347E-2</v>
      </c>
      <c r="AD76" s="169">
        <f>IFERROR(Inv_SY_B!AD76/Inv_SY_B!$DA76-1,"")</f>
        <v>2.1837445513126053E-2</v>
      </c>
      <c r="AE76" s="169">
        <f>IFERROR(Inv_SY_B!AE76/Inv_SY_B!$DA76-1,"")</f>
        <v>6.4708999775506593E-2</v>
      </c>
      <c r="AF76" s="169">
        <f>IFERROR(Inv_SY_B!AF76/Inv_SY_B!$DA76-1,"")</f>
        <v>9.1024794403055331E-2</v>
      </c>
      <c r="AG76" s="169">
        <f>IFERROR(Inv_SY_B!AG76/Inv_SY_B!$DA76-1,"")</f>
        <v>9.711255796127638E-2</v>
      </c>
      <c r="AH76" s="169">
        <f>IFERROR(Inv_SY_B!AH76/Inv_SY_B!$DA76-1,"")</f>
        <v>-1.9400761916115172E-2</v>
      </c>
      <c r="AI76" s="169">
        <f>IFERROR(Inv_SY_B!AI76/Inv_SY_B!$DC76-1,"")</f>
        <v>2.3000412413483495E-2</v>
      </c>
      <c r="AJ76" s="169">
        <f>IFERROR(Inv_SY_B!AJ76/Inv_SY_B!$DC76-1,"")</f>
        <v>2.9132518631985072E-2</v>
      </c>
      <c r="AK76" s="169">
        <f>IFERROR(Inv_SY_B!AK76/Inv_SY_B!$DC76-1,"")</f>
        <v>2.3760826115645006E-2</v>
      </c>
      <c r="AL76" s="169">
        <f>IFERROR(Inv_SY_B!AL76/Inv_SY_B!$DC76-1,"")</f>
        <v>2.3219037635188844E-2</v>
      </c>
      <c r="AM76" s="169">
        <f>IFERROR(Inv_SY_B!AM76/Inv_SY_B!$DC76-1,"")</f>
        <v>3.9478228854639141E-2</v>
      </c>
      <c r="AN76" s="169">
        <f>IFERROR(Inv_SY_B!AN76/Inv_SY_B!$DC76-1,"")</f>
        <v>3.7932680681132647E-2</v>
      </c>
      <c r="AO76" s="169">
        <f>IFERROR(Inv_SY_B!AO76/Inv_SY_B!$DC76-1,"")</f>
        <v>2.1781016496056571E-2</v>
      </c>
      <c r="AP76" s="169">
        <f>IFERROR(Inv_SY_B!AP76/Inv_SY_B!$DC76-1,"")</f>
        <v>-2.6199188795081318E-2</v>
      </c>
      <c r="AQ76" s="169">
        <f>IFERROR(Inv_SY_B!AQ76/Inv_SY_B!$DC76-1,"")</f>
        <v>-5.4166548683821536E-2</v>
      </c>
      <c r="AR76" s="169">
        <f>IFERROR(Inv_SY_B!AR76/Inv_SY_B!$DC76-1,"")</f>
        <v>1.6747949629630554E-2</v>
      </c>
      <c r="AS76" s="169">
        <f>IFERROR(Inv_SY_B!AS76/Inv_SY_B!$DC76-1,"")</f>
        <v>2.854289303405233E-2</v>
      </c>
      <c r="AT76" s="169">
        <f>IFERROR(Inv_SY_B!AT76/Inv_SY_B!$DC76-1,"")</f>
        <v>-6.7492965854857423E-2</v>
      </c>
      <c r="AU76" s="169">
        <f>IFERROR(Inv_SY_B!AU76/Inv_SY_B!$DC76-1,"")</f>
        <v>-1.5042231165143694E-2</v>
      </c>
      <c r="AV76" s="169">
        <f>IFERROR(Inv_SY_B!AV76/Inv_SY_B!$DC76-1,"")</f>
        <v>5.0896677798057954E-3</v>
      </c>
      <c r="AW76" s="169">
        <f>IFERROR(Inv_SY_B!AW76/Inv_SY_B!$DC76-1,"")</f>
        <v>-0.1326546668263755</v>
      </c>
      <c r="AX76" s="169">
        <f>IFERROR(Inv_SY_B!AX76/Inv_SY_B!$DC76-1,"")</f>
        <v>9.6748739002010531E-3</v>
      </c>
      <c r="AY76" s="169">
        <f>IFERROR(Inv_SY_B!AY76/Inv_SY_B!$DC76-1,"")</f>
        <v>-2.3017597714413696E-2</v>
      </c>
      <c r="AZ76" s="169">
        <f>IFERROR(Inv_SY_B!AZ76/Inv_SY_B!$DC76-1,"")</f>
        <v>-1.1905422984140879E-2</v>
      </c>
      <c r="BA76" s="169">
        <f>IFERROR(Inv_SY_B!BA76/Inv_SY_B!$DC76-1,"")</f>
        <v>3.165893588175539E-3</v>
      </c>
      <c r="BB76" s="169">
        <f>IFERROR(Inv_SY_B!BB76/Inv_SY_B!$DC76-1,"")</f>
        <v>2.1578413981771627E-2</v>
      </c>
      <c r="BC76" s="169">
        <f>IFERROR(Inv_SY_B!BC76/Inv_SY_B!$DC76-1,"")</f>
        <v>-5.2206872836552121E-3</v>
      </c>
      <c r="BD76" s="169">
        <f>IFERROR(Inv_SY_B!BD76/Inv_SY_B!$DC76-1,"")</f>
        <v>1.7792510039183584E-2</v>
      </c>
      <c r="BE76" s="169">
        <f>IFERROR(Inv_SY_B!BE76/Inv_SY_B!$DC76-1,"")</f>
        <v>4.1640442982800341E-2</v>
      </c>
      <c r="BF76" s="169">
        <f>IFERROR(Inv_SY_B!BF76/Inv_SY_B!$DC76-1,"")</f>
        <v>1.4573301944566186E-2</v>
      </c>
      <c r="BG76" s="169">
        <f>IFERROR(Inv_SY_B!BG76/Inv_SY_B!$DC76-1,"")</f>
        <v>2.3607235424689232E-2</v>
      </c>
      <c r="BH76" s="169">
        <f>IFERROR(Inv_SY_B!BH76/Inv_SY_B!$DC76-1,"")</f>
        <v>1.4773253538497011E-2</v>
      </c>
      <c r="BI76" s="169">
        <f>IFERROR(Inv_SY_B!BI76/Inv_SY_B!$DC76-1,"")</f>
        <v>2.0113328015134657E-2</v>
      </c>
      <c r="BJ76" s="169">
        <f>IFERROR(Inv_SY_B!BJ76/Inv_SY_B!$DC76-1,"")</f>
        <v>2.5436263539567294E-2</v>
      </c>
      <c r="BK76" s="169">
        <f>IFERROR(Inv_SY_B!BK76/Inv_SY_B!$DC76-1,"")</f>
        <v>1.1822616503735173E-2</v>
      </c>
      <c r="BL76" s="169">
        <f>IFERROR(Inv_SY_B!BL76/Inv_SY_B!$DC76-1,"")</f>
        <v>1.7363078979334423E-2</v>
      </c>
      <c r="BM76" s="169">
        <f>IFERROR(Inv_SY_B!BM76/Inv_SY_B!$DC76-1,"")</f>
        <v>1.7837774809688289E-2</v>
      </c>
      <c r="BN76" s="169">
        <f>IFERROR(Inv_SY_B!BN76/Inv_SY_B!$DC76-1,"")</f>
        <v>-8.0196368502893911E-4</v>
      </c>
      <c r="BO76" s="169">
        <f>IFERROR(Inv_SY_B!BO76/Inv_SY_B!$DC76-1,"")</f>
        <v>3.5729834037846464E-2</v>
      </c>
      <c r="BP76" s="169">
        <f>IFERROR(Inv_SY_B!BP76/Inv_SY_B!$DC76-1,"")</f>
        <v>8.7339973344475741E-3</v>
      </c>
      <c r="BQ76" s="169">
        <f>IFERROR(Inv_SY_B!BQ76/Inv_SY_B!$DC76-1,"")</f>
        <v>3.9256002803208734E-2</v>
      </c>
      <c r="BR76" s="169">
        <f>IFERROR(Inv_SY_B!BR76/Inv_SY_B!$DC76-1,"")</f>
        <v>4.7167849383189298E-2</v>
      </c>
      <c r="BS76" s="169">
        <f>IFERROR(Inv_SY_B!BS76/Inv_SY_B!$DC76-1,"")</f>
        <v>3.7088784979988798E-2</v>
      </c>
      <c r="BT76" s="169">
        <f>IFERROR(Inv_SY_B!BT76/Inv_SY_B!$DC76-1,"")</f>
        <v>4.1598520683617357E-2</v>
      </c>
      <c r="BU76" s="169">
        <f>IFERROR(Inv_SY_B!BU76/Inv_SY_B!$DC76-1,"")</f>
        <v>3.5461939859835256E-2</v>
      </c>
      <c r="BV76" s="169">
        <f>IFERROR(Inv_SY_B!BV76/Inv_SY_B!$DC76-1,"")</f>
        <v>1.7046822707664777E-3</v>
      </c>
      <c r="BW76" s="169">
        <f>IFERROR(Inv_SY_B!BW76/Inv_SY_B!$DC76-1,"")</f>
        <v>2.8083453883124498E-2</v>
      </c>
      <c r="BX76" s="169">
        <f>IFERROR(Inv_SY_B!BX76/Inv_SY_B!$DC76-1,"")</f>
        <v>3.9025717684800121E-2</v>
      </c>
      <c r="BY76" s="169">
        <f>IFERROR(Inv_SY_B!BY76/Inv_SY_B!$DC76-1,"")</f>
        <v>1.6960599037340263E-2</v>
      </c>
      <c r="BZ76" s="169">
        <f>IFERROR(Inv_SY_B!BZ76/Inv_SY_B!$DC76-1,"")</f>
        <v>3.1758967090544488E-2</v>
      </c>
      <c r="CA76" s="169">
        <f>IFERROR(Inv_SY_B!CA76/Inv_SY_B!$DC76-1,"")</f>
        <v>-6.2587086450890395E-3</v>
      </c>
      <c r="CB76" s="169">
        <f>IFERROR(Inv_SY_B!CB76/Inv_SY_B!$DC76-1,"")</f>
        <v>-1</v>
      </c>
      <c r="CC76" s="169">
        <f>IFERROR(Inv_SY_B!CC76/Inv_SY_B!$DC76-1,"")</f>
        <v>-4.458937101023841E-2</v>
      </c>
      <c r="CD76" s="169">
        <f>IFERROR(Inv_SY_B!CD76/Inv_SY_B!$DC76-1,"")</f>
        <v>-5.9264739188116478E-2</v>
      </c>
      <c r="CE76" s="169">
        <f>IFERROR(Inv_SY_B!CE76/Inv_SY_B!$DC76-1,"")</f>
        <v>-0.10314782633807817</v>
      </c>
      <c r="CF76" s="169">
        <f>IFERROR(Inv_SY_B!CF76/Inv_SY_B!$DC76-1,"")</f>
        <v>-0.23259525205850218</v>
      </c>
      <c r="CG76" s="169">
        <f>IFERROR(Inv_SY_B!CG76/Inv_SY_B!$DC76-1,"")</f>
        <v>-1.7378752089315608E-2</v>
      </c>
      <c r="CH76" s="169">
        <f>IFERROR(Inv_SY_B!CH76/Inv_SY_B!$DC76-1,"")</f>
        <v>-5.0898645245815444E-2</v>
      </c>
      <c r="CI76" s="169">
        <f>IFERROR(Inv_SY_B!CI76/Inv_SY_B!$DC76-1,"")</f>
        <v>-1</v>
      </c>
      <c r="CJ76" s="169">
        <f>IFERROR(Inv_SY_B!CJ76/Inv_SY_B!$DC76-1,"")</f>
        <v>-1</v>
      </c>
      <c r="CK76" s="169">
        <f>IFERROR(Inv_SY_B!CK76/Inv_SY_B!$DC76-1,"")</f>
        <v>-1</v>
      </c>
      <c r="CL76" s="169">
        <f>IFERROR(Inv_SY_B!CL76/Inv_SY_B!$DC76-1,"")</f>
        <v>-1</v>
      </c>
      <c r="CM76" s="169">
        <f>IFERROR(Inv_SY_B!CM76/Inv_SY_B!$DB76-1,"")</f>
        <v>-1</v>
      </c>
      <c r="CN76" s="169">
        <f>IFERROR(Inv_SY_B!CN76/Inv_SY_B!$DB76-1,"")</f>
        <v>-1</v>
      </c>
      <c r="CO76" s="169">
        <f>IFERROR(Inv_SY_B!CO76/Inv_SY_B!$DB76-1,"")</f>
        <v>-1</v>
      </c>
      <c r="CP76" s="169">
        <f>IFERROR(Inv_SY_B!CP76/Inv_SY_B!$DB76-1,"")</f>
        <v>-1</v>
      </c>
      <c r="CQ76" s="169">
        <f>IFERROR(Inv_SY_B!CQ76/Inv_SY_B!$DB76-1,"")</f>
        <v>-1</v>
      </c>
      <c r="CR76" s="169">
        <f>IFERROR(Inv_SY_B!CR76/Inv_SY_B!$DB76-1,"")</f>
        <v>-1</v>
      </c>
      <c r="CS76" s="169">
        <f>IFERROR(Inv_SY_B!CS76/Inv_SY_B!$DB76-1,"")</f>
        <v>-1</v>
      </c>
      <c r="CT76" s="169">
        <f>IFERROR(Inv_SY_B!CT76/Inv_SY_B!$DB76-1,"")</f>
        <v>-1</v>
      </c>
      <c r="CU76" s="169">
        <f>IFERROR(Inv_SY_B!CU76/Inv_SY_B!$DB76-1,"")</f>
        <v>-0.15592379721827732</v>
      </c>
      <c r="CV76" s="169">
        <f>IFERROR(Inv_SY_B!CV76/Inv_SY_B!$DB76-1,"")</f>
        <v>0.33947550763221179</v>
      </c>
      <c r="CW76" s="169">
        <f>IFERROR(Inv_SY_B!CW76/Inv_SY_B!$DB76-1,"")</f>
        <v>-1</v>
      </c>
      <c r="CX76" s="169">
        <f>IFERROR(Inv_SY_B!CX76/Inv_SY_B!$DB76-1,"")</f>
        <v>-0.25290483899285177</v>
      </c>
      <c r="CY76" s="169">
        <f>IFERROR(Inv_SY_B!CY76/Inv_SY_B!$DB76-1,"")</f>
        <v>6.9353128578917289E-2</v>
      </c>
      <c r="CZ76" s="169">
        <f>IFERROR(Inv_SY_B!CZ76/Inv_SY_B!$DB76-1,"")</f>
        <v>-1</v>
      </c>
    </row>
    <row r="77" spans="2:104">
      <c r="B77" s="164">
        <f t="shared" si="1"/>
        <v>45769</v>
      </c>
      <c r="C77" s="169">
        <f>IFERROR(Inv_SY_B!C77/Inv_SY_B!$DA77-1,"")</f>
        <v>3.1938318542561239E-2</v>
      </c>
      <c r="D77" s="169">
        <f>IFERROR(Inv_SY_B!D77/Inv_SY_B!$DA77-1,"")</f>
        <v>2.7703542292188521E-2</v>
      </c>
      <c r="E77" s="169">
        <f>IFERROR(Inv_SY_B!E77/Inv_SY_B!$DA77-1,"")</f>
        <v>-8.6647355834034157E-3</v>
      </c>
      <c r="F77" s="169">
        <f>IFERROR(Inv_SY_B!F77/Inv_SY_B!$DA77-1,"")</f>
        <v>-2.0344996599783283E-2</v>
      </c>
      <c r="G77" s="169">
        <f>IFERROR(Inv_SY_B!G77/Inv_SY_B!$DA77-1,"")</f>
        <v>-9.4167280070381887E-3</v>
      </c>
      <c r="H77" s="169">
        <f>IFERROR(Inv_SY_B!H77/Inv_SY_B!$DA77-1,"")</f>
        <v>-2.5662027789652431E-3</v>
      </c>
      <c r="I77" s="169">
        <f>IFERROR(Inv_SY_B!I77/Inv_SY_B!$DA77-1,"")</f>
        <v>1.1455966047247079E-2</v>
      </c>
      <c r="J77" s="169">
        <f>IFERROR(Inv_SY_B!J77/Inv_SY_B!$DA77-1,"")</f>
        <v>-2.8793545654100083E-2</v>
      </c>
      <c r="K77" s="169">
        <f>IFERROR(Inv_SY_B!K77/Inv_SY_B!$DA77-1,"")</f>
        <v>-2.104674882265456E-2</v>
      </c>
      <c r="L77" s="169">
        <f>IFERROR(Inv_SY_B!L77/Inv_SY_B!$DA77-1,"")</f>
        <v>-7.7643063944075053E-3</v>
      </c>
      <c r="M77" s="169">
        <f>IFERROR(Inv_SY_B!M77/Inv_SY_B!$DA77-1,"")</f>
        <v>3.7003299492901487E-3</v>
      </c>
      <c r="N77" s="169">
        <f>IFERROR(Inv_SY_B!N77/Inv_SY_B!$DA77-1,"")</f>
        <v>-8.9840799239716329E-2</v>
      </c>
      <c r="O77" s="169">
        <f>IFERROR(Inv_SY_B!O77/Inv_SY_B!$DA77-1,"")</f>
        <v>-2.2158081354816117E-3</v>
      </c>
      <c r="P77" s="169">
        <f>IFERROR(Inv_SY_B!P77/Inv_SY_B!$DA77-1,"")</f>
        <v>-4.4914925871734068E-3</v>
      </c>
      <c r="Q77" s="169">
        <f>IFERROR(Inv_SY_B!Q77/Inv_SY_B!$DA77-1,"")</f>
        <v>-1.4303534638624105E-2</v>
      </c>
      <c r="R77" s="169">
        <f>IFERROR(Inv_SY_B!R77/Inv_SY_B!$DA77-1,"")</f>
        <v>-3.5393978214608435E-3</v>
      </c>
      <c r="S77" s="169">
        <f>IFERROR(Inv_SY_B!S77/Inv_SY_B!$DA77-1,"")</f>
        <v>-2.3225148705369181E-3</v>
      </c>
      <c r="T77" s="169">
        <f>IFERROR(Inv_SY_B!T77/Inv_SY_B!$DA77-1,"")</f>
        <v>2.2261697174119632E-5</v>
      </c>
      <c r="U77" s="169">
        <f>IFERROR(Inv_SY_B!U77/Inv_SY_B!$DA77-1,"")</f>
        <v>0.11154542773747678</v>
      </c>
      <c r="V77" s="169">
        <f>IFERROR(Inv_SY_B!V77/Inv_SY_B!$DA77-1,"")</f>
        <v>0.12928212516622839</v>
      </c>
      <c r="W77" s="169">
        <f>IFERROR(Inv_SY_B!W77/Inv_SY_B!$DA77-1,"")</f>
        <v>0.16394395914909277</v>
      </c>
      <c r="X77" s="169">
        <f>IFERROR(Inv_SY_B!X77/Inv_SY_B!$DA77-1,"")</f>
        <v>-2.5228217994908597E-2</v>
      </c>
      <c r="Y77" s="169">
        <f>IFERROR(Inv_SY_B!Y77/Inv_SY_B!$DA77-1,"")</f>
        <v>-1.7330957835955063E-2</v>
      </c>
      <c r="Z77" s="169">
        <f>IFERROR(Inv_SY_B!Z77/Inv_SY_B!$DA77-1,"")</f>
        <v>-0.13077690573784451</v>
      </c>
      <c r="AA77" s="169">
        <f>IFERROR(Inv_SY_B!AA77/Inv_SY_B!$DA77-1,"")</f>
        <v>-4.6925626386326025E-2</v>
      </c>
      <c r="AB77" s="169">
        <f>IFERROR(Inv_SY_B!AB77/Inv_SY_B!$DA77-1,"")</f>
        <v>-4.9615857343426772E-2</v>
      </c>
      <c r="AC77" s="169">
        <f>IFERROR(Inv_SY_B!AC77/Inv_SY_B!$DA77-1,"")</f>
        <v>-3.652550192482229E-4</v>
      </c>
      <c r="AD77" s="169">
        <f>IFERROR(Inv_SY_B!AD77/Inv_SY_B!$DA77-1,"")</f>
        <v>-2.9782099636393111E-2</v>
      </c>
      <c r="AE77" s="169">
        <f>IFERROR(Inv_SY_B!AE77/Inv_SY_B!$DA77-1,"")</f>
        <v>8.7112386945427112E-3</v>
      </c>
      <c r="AF77" s="169">
        <f>IFERROR(Inv_SY_B!AF77/Inv_SY_B!$DA77-1,"")</f>
        <v>3.6700694659611788E-2</v>
      </c>
      <c r="AG77" s="169">
        <f>IFERROR(Inv_SY_B!AG77/Inv_SY_B!$DA77-1,"")</f>
        <v>3.8300569789286198E-2</v>
      </c>
      <c r="AH77" s="169">
        <f>IFERROR(Inv_SY_B!AH77/Inv_SY_B!$DA77-1,"")</f>
        <v>-4.7968702637251726E-2</v>
      </c>
      <c r="AI77" s="169">
        <f>IFERROR(Inv_SY_B!AI77/Inv_SY_B!$DC77-1,"")</f>
        <v>1.9214887631661126E-2</v>
      </c>
      <c r="AJ77" s="169">
        <f>IFERROR(Inv_SY_B!AJ77/Inv_SY_B!$DC77-1,"")</f>
        <v>2.301335619580902E-2</v>
      </c>
      <c r="AK77" s="169">
        <f>IFERROR(Inv_SY_B!AK77/Inv_SY_B!$DC77-1,"")</f>
        <v>3.4073561473618508E-2</v>
      </c>
      <c r="AL77" s="169">
        <f>IFERROR(Inv_SY_B!AL77/Inv_SY_B!$DC77-1,"")</f>
        <v>3.9439426670200728E-2</v>
      </c>
      <c r="AM77" s="169">
        <f>IFERROR(Inv_SY_B!AM77/Inv_SY_B!$DC77-1,"")</f>
        <v>4.6379932673492386E-2</v>
      </c>
      <c r="AN77" s="169">
        <f>IFERROR(Inv_SY_B!AN77/Inv_SY_B!$DC77-1,"")</f>
        <v>3.3944164254734233E-2</v>
      </c>
      <c r="AO77" s="169">
        <f>IFERROR(Inv_SY_B!AO77/Inv_SY_B!$DC77-1,"")</f>
        <v>2.0302026541235252E-2</v>
      </c>
      <c r="AP77" s="169">
        <f>IFERROR(Inv_SY_B!AP77/Inv_SY_B!$DC77-1,"")</f>
        <v>-2.4313369449106337E-2</v>
      </c>
      <c r="AQ77" s="169">
        <f>IFERROR(Inv_SY_B!AQ77/Inv_SY_B!$DC77-1,"")</f>
        <v>-1.1571688067889996E-2</v>
      </c>
      <c r="AR77" s="169">
        <f>IFERROR(Inv_SY_B!AR77/Inv_SY_B!$DC77-1,"")</f>
        <v>1.91997291272481E-2</v>
      </c>
      <c r="AS77" s="169">
        <f>IFERROR(Inv_SY_B!AS77/Inv_SY_B!$DC77-1,"")</f>
        <v>1.8969825143651642E-2</v>
      </c>
      <c r="AT77" s="169">
        <f>IFERROR(Inv_SY_B!AT77/Inv_SY_B!$DC77-1,"")</f>
        <v>-4.8721335294342305E-2</v>
      </c>
      <c r="AU77" s="169">
        <f>IFERROR(Inv_SY_B!AU77/Inv_SY_B!$DC77-1,"")</f>
        <v>-1.6939998099345766E-2</v>
      </c>
      <c r="AV77" s="169">
        <f>IFERROR(Inv_SY_B!AV77/Inv_SY_B!$DC77-1,"")</f>
        <v>1.3621696728855159E-2</v>
      </c>
      <c r="AW77" s="169">
        <f>IFERROR(Inv_SY_B!AW77/Inv_SY_B!$DC77-1,"")</f>
        <v>2.0809057012424192E-2</v>
      </c>
      <c r="AX77" s="169">
        <f>IFERROR(Inv_SY_B!AX77/Inv_SY_B!$DC77-1,"")</f>
        <v>7.4518882072032167E-3</v>
      </c>
      <c r="AY77" s="169">
        <f>IFERROR(Inv_SY_B!AY77/Inv_SY_B!$DC77-1,"")</f>
        <v>-1.7582187491001711E-2</v>
      </c>
      <c r="AZ77" s="169">
        <f>IFERROR(Inv_SY_B!AZ77/Inv_SY_B!$DC77-1,"")</f>
        <v>-6.524494752574661E-3</v>
      </c>
      <c r="BA77" s="169">
        <f>IFERROR(Inv_SY_B!BA77/Inv_SY_B!$DC77-1,"")</f>
        <v>-3.94983352874545E-3</v>
      </c>
      <c r="BB77" s="169">
        <f>IFERROR(Inv_SY_B!BB77/Inv_SY_B!$DC77-1,"")</f>
        <v>1.6290109929294916E-2</v>
      </c>
      <c r="BC77" s="169">
        <f>IFERROR(Inv_SY_B!BC77/Inv_SY_B!$DC77-1,"")</f>
        <v>-7.2158224721911024E-3</v>
      </c>
      <c r="BD77" s="169">
        <f>IFERROR(Inv_SY_B!BD77/Inv_SY_B!$DC77-1,"")</f>
        <v>1.90097190370484E-2</v>
      </c>
      <c r="BE77" s="169">
        <f>IFERROR(Inv_SY_B!BE77/Inv_SY_B!$DC77-1,"")</f>
        <v>4.1766082361605283E-2</v>
      </c>
      <c r="BF77" s="169">
        <f>IFERROR(Inv_SY_B!BF77/Inv_SY_B!$DC77-1,"")</f>
        <v>9.3369842688151294E-3</v>
      </c>
      <c r="BG77" s="169">
        <f>IFERROR(Inv_SY_B!BG77/Inv_SY_B!$DC77-1,"")</f>
        <v>6.8009409734279824E-3</v>
      </c>
      <c r="BH77" s="169">
        <f>IFERROR(Inv_SY_B!BH77/Inv_SY_B!$DC77-1,"")</f>
        <v>1.0337890060677424E-2</v>
      </c>
      <c r="BI77" s="169">
        <f>IFERROR(Inv_SY_B!BI77/Inv_SY_B!$DC77-1,"")</f>
        <v>1.1926440929447946E-2</v>
      </c>
      <c r="BJ77" s="169">
        <f>IFERROR(Inv_SY_B!BJ77/Inv_SY_B!$DC77-1,"")</f>
        <v>1.7069932091448692E-2</v>
      </c>
      <c r="BK77" s="169">
        <f>IFERROR(Inv_SY_B!BK77/Inv_SY_B!$DC77-1,"")</f>
        <v>-2.0193246078468174E-2</v>
      </c>
      <c r="BL77" s="169">
        <f>IFERROR(Inv_SY_B!BL77/Inv_SY_B!$DC77-1,"")</f>
        <v>-3.126265745291168E-2</v>
      </c>
      <c r="BM77" s="169">
        <f>IFERROR(Inv_SY_B!BM77/Inv_SY_B!$DC77-1,"")</f>
        <v>4.2531778373946505E-3</v>
      </c>
      <c r="BN77" s="169">
        <f>IFERROR(Inv_SY_B!BN77/Inv_SY_B!$DC77-1,"")</f>
        <v>-8.6285356383635214E-3</v>
      </c>
      <c r="BO77" s="169">
        <f>IFERROR(Inv_SY_B!BO77/Inv_SY_B!$DC77-1,"")</f>
        <v>3.178052291134259E-2</v>
      </c>
      <c r="BP77" s="169">
        <f>IFERROR(Inv_SY_B!BP77/Inv_SY_B!$DC77-1,"")</f>
        <v>7.4653778854423258E-3</v>
      </c>
      <c r="BQ77" s="169">
        <f>IFERROR(Inv_SY_B!BQ77/Inv_SY_B!$DC77-1,"")</f>
        <v>3.8983223372561993E-2</v>
      </c>
      <c r="BR77" s="169">
        <f>IFERROR(Inv_SY_B!BR77/Inv_SY_B!$DC77-1,"")</f>
        <v>4.59315700973979E-2</v>
      </c>
      <c r="BS77" s="169">
        <f>IFERROR(Inv_SY_B!BS77/Inv_SY_B!$DC77-1,"")</f>
        <v>2.3203936516426715E-2</v>
      </c>
      <c r="BT77" s="169">
        <f>IFERROR(Inv_SY_B!BT77/Inv_SY_B!$DC77-1,"")</f>
        <v>2.9422542660532569E-2</v>
      </c>
      <c r="BU77" s="169">
        <f>IFERROR(Inv_SY_B!BU77/Inv_SY_B!$DC77-1,"")</f>
        <v>2.9700621562709362E-2</v>
      </c>
      <c r="BV77" s="169">
        <f>IFERROR(Inv_SY_B!BV77/Inv_SY_B!$DC77-1,"")</f>
        <v>-3.4997021295044339E-2</v>
      </c>
      <c r="BW77" s="169">
        <f>IFERROR(Inv_SY_B!BW77/Inv_SY_B!$DC77-1,"")</f>
        <v>-3.4899895066659026E-3</v>
      </c>
      <c r="BX77" s="169">
        <f>IFERROR(Inv_SY_B!BX77/Inv_SY_B!$DC77-1,"")</f>
        <v>1.0318387184805378E-2</v>
      </c>
      <c r="BY77" s="169">
        <f>IFERROR(Inv_SY_B!BY77/Inv_SY_B!$DC77-1,"")</f>
        <v>8.6696833271115992E-5</v>
      </c>
      <c r="BZ77" s="169">
        <f>IFERROR(Inv_SY_B!BZ77/Inv_SY_B!$DC77-1,"")</f>
        <v>2.6494667436025132E-2</v>
      </c>
      <c r="CA77" s="169">
        <f>IFERROR(Inv_SY_B!CA77/Inv_SY_B!$DC77-1,"")</f>
        <v>5.8951832784503999E-4</v>
      </c>
      <c r="CB77" s="169">
        <f>IFERROR(Inv_SY_B!CB77/Inv_SY_B!$DC77-1,"")</f>
        <v>-1</v>
      </c>
      <c r="CC77" s="169">
        <f>IFERROR(Inv_SY_B!CC77/Inv_SY_B!$DC77-1,"")</f>
        <v>-5.0124143877979255E-2</v>
      </c>
      <c r="CD77" s="169">
        <f>IFERROR(Inv_SY_B!CD77/Inv_SY_B!$DC77-1,"")</f>
        <v>-6.3312208900601519E-2</v>
      </c>
      <c r="CE77" s="169">
        <f>IFERROR(Inv_SY_B!CE77/Inv_SY_B!$DC77-1,"")</f>
        <v>-0.12277981084040468</v>
      </c>
      <c r="CF77" s="169">
        <f>IFERROR(Inv_SY_B!CF77/Inv_SY_B!$DC77-1,"")</f>
        <v>-7.926542297616479E-2</v>
      </c>
      <c r="CG77" s="169">
        <f>IFERROR(Inv_SY_B!CG77/Inv_SY_B!$DC77-1,"")</f>
        <v>-4.4237047792718864E-2</v>
      </c>
      <c r="CH77" s="169">
        <f>IFERROR(Inv_SY_B!CH77/Inv_SY_B!$DC77-1,"")</f>
        <v>-8.2079080423122619E-2</v>
      </c>
      <c r="CI77" s="169">
        <f>IFERROR(Inv_SY_B!CI77/Inv_SY_B!$DC77-1,"")</f>
        <v>-1</v>
      </c>
      <c r="CJ77" s="169">
        <f>IFERROR(Inv_SY_B!CJ77/Inv_SY_B!$DC77-1,"")</f>
        <v>-1</v>
      </c>
      <c r="CK77" s="169">
        <f>IFERROR(Inv_SY_B!CK77/Inv_SY_B!$DC77-1,"")</f>
        <v>-1</v>
      </c>
      <c r="CL77" s="169">
        <f>IFERROR(Inv_SY_B!CL77/Inv_SY_B!$DC77-1,"")</f>
        <v>-1</v>
      </c>
      <c r="CM77" s="169">
        <f>IFERROR(Inv_SY_B!CM77/Inv_SY_B!$DB77-1,"")</f>
        <v>-1</v>
      </c>
      <c r="CN77" s="169">
        <f>IFERROR(Inv_SY_B!CN77/Inv_SY_B!$DB77-1,"")</f>
        <v>-1</v>
      </c>
      <c r="CO77" s="169">
        <f>IFERROR(Inv_SY_B!CO77/Inv_SY_B!$DB77-1,"")</f>
        <v>-1</v>
      </c>
      <c r="CP77" s="169">
        <f>IFERROR(Inv_SY_B!CP77/Inv_SY_B!$DB77-1,"")</f>
        <v>-1</v>
      </c>
      <c r="CQ77" s="169">
        <f>IFERROR(Inv_SY_B!CQ77/Inv_SY_B!$DB77-1,"")</f>
        <v>-1</v>
      </c>
      <c r="CR77" s="169">
        <f>IFERROR(Inv_SY_B!CR77/Inv_SY_B!$DB77-1,"")</f>
        <v>-1</v>
      </c>
      <c r="CS77" s="169">
        <f>IFERROR(Inv_SY_B!CS77/Inv_SY_B!$DB77-1,"")</f>
        <v>-1</v>
      </c>
      <c r="CT77" s="169">
        <f>IFERROR(Inv_SY_B!CT77/Inv_SY_B!$DB77-1,"")</f>
        <v>-1</v>
      </c>
      <c r="CU77" s="169">
        <f>IFERROR(Inv_SY_B!CU77/Inv_SY_B!$DB77-1,"")</f>
        <v>-0.2205938221761643</v>
      </c>
      <c r="CV77" s="169">
        <f>IFERROR(Inv_SY_B!CV77/Inv_SY_B!$DB77-1,"")</f>
        <v>0.24108135381149931</v>
      </c>
      <c r="CW77" s="169">
        <f>IFERROR(Inv_SY_B!CW77/Inv_SY_B!$DB77-1,"")</f>
        <v>-1</v>
      </c>
      <c r="CX77" s="169">
        <f>IFERROR(Inv_SY_B!CX77/Inv_SY_B!$DB77-1,"")</f>
        <v>-2.8155336033240719E-2</v>
      </c>
      <c r="CY77" s="169">
        <f>IFERROR(Inv_SY_B!CY77/Inv_SY_B!$DB77-1,"")</f>
        <v>7.6678043979057087E-3</v>
      </c>
      <c r="CZ77" s="169">
        <f>IFERROR(Inv_SY_B!CZ77/Inv_SY_B!$DB77-1,"")</f>
        <v>-1</v>
      </c>
    </row>
    <row r="78" spans="2:104">
      <c r="B78" s="164">
        <f t="shared" si="1"/>
        <v>45770</v>
      </c>
      <c r="C78" s="169">
        <f>IFERROR(Inv_SY_B!C78/Inv_SY_B!$DA78-1,"")</f>
        <v>2.1913081733576645E-2</v>
      </c>
      <c r="D78" s="169">
        <f>IFERROR(Inv_SY_B!D78/Inv_SY_B!$DA78-1,"")</f>
        <v>1.6707285488970269E-2</v>
      </c>
      <c r="E78" s="169">
        <f>IFERROR(Inv_SY_B!E78/Inv_SY_B!$DA78-1,"")</f>
        <v>-1.7161397378156917E-2</v>
      </c>
      <c r="F78" s="169">
        <f>IFERROR(Inv_SY_B!F78/Inv_SY_B!$DA78-1,"")</f>
        <v>-2.4323089280050558E-2</v>
      </c>
      <c r="G78" s="169">
        <f>IFERROR(Inv_SY_B!G78/Inv_SY_B!$DA78-1,"")</f>
        <v>-1.7631116182655004E-2</v>
      </c>
      <c r="H78" s="169">
        <f>IFERROR(Inv_SY_B!H78/Inv_SY_B!$DA78-1,"")</f>
        <v>-1.1851320315827918E-2</v>
      </c>
      <c r="I78" s="169">
        <f>IFERROR(Inv_SY_B!I78/Inv_SY_B!$DA78-1,"")</f>
        <v>8.6686572621168523E-3</v>
      </c>
      <c r="J78" s="169">
        <f>IFERROR(Inv_SY_B!J78/Inv_SY_B!$DA78-1,"")</f>
        <v>-3.5383699681585834E-2</v>
      </c>
      <c r="K78" s="169">
        <f>IFERROR(Inv_SY_B!K78/Inv_SY_B!$DA78-1,"")</f>
        <v>-1.9909013504658346E-2</v>
      </c>
      <c r="L78" s="169">
        <f>IFERROR(Inv_SY_B!L78/Inv_SY_B!$DA78-1,"")</f>
        <v>-7.672949538518159E-3</v>
      </c>
      <c r="M78" s="169">
        <f>IFERROR(Inv_SY_B!M78/Inv_SY_B!$DA78-1,"")</f>
        <v>1.9849816596018144E-4</v>
      </c>
      <c r="N78" s="169">
        <f>IFERROR(Inv_SY_B!N78/Inv_SY_B!$DA78-1,"")</f>
        <v>-4.6305931803179656E-2</v>
      </c>
      <c r="O78" s="169">
        <f>IFERROR(Inv_SY_B!O78/Inv_SY_B!$DA78-1,"")</f>
        <v>-1.298033104050067E-2</v>
      </c>
      <c r="P78" s="169">
        <f>IFERROR(Inv_SY_B!P78/Inv_SY_B!$DA78-1,"")</f>
        <v>-1.2385596044268588E-2</v>
      </c>
      <c r="Q78" s="169">
        <f>IFERROR(Inv_SY_B!Q78/Inv_SY_B!$DA78-1,"")</f>
        <v>-1.4525918948641969E-2</v>
      </c>
      <c r="R78" s="169">
        <f>IFERROR(Inv_SY_B!R78/Inv_SY_B!$DA78-1,"")</f>
        <v>-1.1527849666724377E-2</v>
      </c>
      <c r="S78" s="169">
        <f>IFERROR(Inv_SY_B!S78/Inv_SY_B!$DA78-1,"")</f>
        <v>-8.5878168253282761E-3</v>
      </c>
      <c r="T78" s="169">
        <f>IFERROR(Inv_SY_B!T78/Inv_SY_B!$DA78-1,"")</f>
        <v>-1.1281252530955688E-2</v>
      </c>
      <c r="U78" s="169">
        <f>IFERROR(Inv_SY_B!U78/Inv_SY_B!$DA78-1,"")</f>
        <v>0.10490795555304322</v>
      </c>
      <c r="V78" s="169">
        <f>IFERROR(Inv_SY_B!V78/Inv_SY_B!$DA78-1,"")</f>
        <v>0.11771512182000232</v>
      </c>
      <c r="W78" s="169">
        <f>IFERROR(Inv_SY_B!W78/Inv_SY_B!$DA78-1,"")</f>
        <v>0.15699833680186681</v>
      </c>
      <c r="X78" s="169">
        <f>IFERROR(Inv_SY_B!X78/Inv_SY_B!$DA78-1,"")</f>
        <v>4.6517607733937982E-3</v>
      </c>
      <c r="Y78" s="169">
        <f>IFERROR(Inv_SY_B!Y78/Inv_SY_B!$DA78-1,"")</f>
        <v>-2.2142080559913846E-2</v>
      </c>
      <c r="Z78" s="169">
        <f>IFERROR(Inv_SY_B!Z78/Inv_SY_B!$DA78-1,"")</f>
        <v>-0.13441313679695754</v>
      </c>
      <c r="AA78" s="169">
        <f>IFERROR(Inv_SY_B!AA78/Inv_SY_B!$DA78-1,"")</f>
        <v>-3.3802497912450158E-2</v>
      </c>
      <c r="AB78" s="169">
        <f>IFERROR(Inv_SY_B!AB78/Inv_SY_B!$DA78-1,"")</f>
        <v>-1.5361839893457852E-2</v>
      </c>
      <c r="AC78" s="169">
        <f>IFERROR(Inv_SY_B!AC78/Inv_SY_B!$DA78-1,"")</f>
        <v>-4.8148576048353542E-3</v>
      </c>
      <c r="AD78" s="169">
        <f>IFERROR(Inv_SY_B!AD78/Inv_SY_B!$DA78-1,"")</f>
        <v>-3.1071804067725917E-2</v>
      </c>
      <c r="AE78" s="169">
        <f>IFERROR(Inv_SY_B!AE78/Inv_SY_B!$DA78-1,"")</f>
        <v>2.2040088149426484E-3</v>
      </c>
      <c r="AF78" s="169">
        <f>IFERROR(Inv_SY_B!AF78/Inv_SY_B!$DA78-1,"")</f>
        <v>2.9321777308515262E-2</v>
      </c>
      <c r="AG78" s="169">
        <f>IFERROR(Inv_SY_B!AG78/Inv_SY_B!$DA78-1,"")</f>
        <v>4.512955801241203E-2</v>
      </c>
      <c r="AH78" s="169">
        <f>IFERROR(Inv_SY_B!AH78/Inv_SY_B!$DA78-1,"")</f>
        <v>-1.5282542158410295E-2</v>
      </c>
      <c r="AI78" s="169">
        <f>IFERROR(Inv_SY_B!AI78/Inv_SY_B!$DC78-1,"")</f>
        <v>1.4791803275561177E-2</v>
      </c>
      <c r="AJ78" s="169">
        <f>IFERROR(Inv_SY_B!AJ78/Inv_SY_B!$DC78-1,"")</f>
        <v>1.8498382171214356E-2</v>
      </c>
      <c r="AK78" s="169">
        <f>IFERROR(Inv_SY_B!AK78/Inv_SY_B!$DC78-1,"")</f>
        <v>1.7320105474858849E-2</v>
      </c>
      <c r="AL78" s="169">
        <f>IFERROR(Inv_SY_B!AL78/Inv_SY_B!$DC78-1,"")</f>
        <v>1.830966941142842E-2</v>
      </c>
      <c r="AM78" s="169">
        <f>IFERROR(Inv_SY_B!AM78/Inv_SY_B!$DC78-1,"")</f>
        <v>3.1268393400089689E-2</v>
      </c>
      <c r="AN78" s="169">
        <f>IFERROR(Inv_SY_B!AN78/Inv_SY_B!$DC78-1,"")</f>
        <v>2.9075162965255918E-2</v>
      </c>
      <c r="AO78" s="169">
        <f>IFERROR(Inv_SY_B!AO78/Inv_SY_B!$DC78-1,"")</f>
        <v>1.4017956351867422E-2</v>
      </c>
      <c r="AP78" s="169">
        <f>IFERROR(Inv_SY_B!AP78/Inv_SY_B!$DC78-1,"")</f>
        <v>-3.2502436455851158E-2</v>
      </c>
      <c r="AQ78" s="169">
        <f>IFERROR(Inv_SY_B!AQ78/Inv_SY_B!$DC78-1,"")</f>
        <v>-7.7542804849473068E-3</v>
      </c>
      <c r="AR78" s="169">
        <f>IFERROR(Inv_SY_B!AR78/Inv_SY_B!$DC78-1,"")</f>
        <v>1.7998041785493024E-2</v>
      </c>
      <c r="AS78" s="169">
        <f>IFERROR(Inv_SY_B!AS78/Inv_SY_B!$DC78-1,"")</f>
        <v>2.1741638704910971E-2</v>
      </c>
      <c r="AT78" s="169">
        <f>IFERROR(Inv_SY_B!AT78/Inv_SY_B!$DC78-1,"")</f>
        <v>-5.4769099536801091E-2</v>
      </c>
      <c r="AU78" s="169">
        <f>IFERROR(Inv_SY_B!AU78/Inv_SY_B!$DC78-1,"")</f>
        <v>-1.6428401880951404E-2</v>
      </c>
      <c r="AV78" s="169">
        <f>IFERROR(Inv_SY_B!AV78/Inv_SY_B!$DC78-1,"")</f>
        <v>1.2600648807681303E-3</v>
      </c>
      <c r="AW78" s="169">
        <f>IFERROR(Inv_SY_B!AW78/Inv_SY_B!$DC78-1,"")</f>
        <v>2.10406845129818E-2</v>
      </c>
      <c r="AX78" s="169">
        <f>IFERROR(Inv_SY_B!AX78/Inv_SY_B!$DC78-1,"")</f>
        <v>9.8110878845270033E-3</v>
      </c>
      <c r="AY78" s="169">
        <f>IFERROR(Inv_SY_B!AY78/Inv_SY_B!$DC78-1,"")</f>
        <v>-2.4029264629153335E-2</v>
      </c>
      <c r="AZ78" s="169">
        <f>IFERROR(Inv_SY_B!AZ78/Inv_SY_B!$DC78-1,"")</f>
        <v>-1.291142369653886E-2</v>
      </c>
      <c r="BA78" s="169">
        <f>IFERROR(Inv_SY_B!BA78/Inv_SY_B!$DC78-1,"")</f>
        <v>-4.1196303489429154E-3</v>
      </c>
      <c r="BB78" s="169">
        <f>IFERROR(Inv_SY_B!BB78/Inv_SY_B!$DC78-1,"")</f>
        <v>1.4889170044859901E-2</v>
      </c>
      <c r="BC78" s="169">
        <f>IFERROR(Inv_SY_B!BC78/Inv_SY_B!$DC78-1,"")</f>
        <v>-1.2995640502375672E-3</v>
      </c>
      <c r="BD78" s="169">
        <f>IFERROR(Inv_SY_B!BD78/Inv_SY_B!$DC78-1,"")</f>
        <v>1.4102207201951211E-2</v>
      </c>
      <c r="BE78" s="169">
        <f>IFERROR(Inv_SY_B!BE78/Inv_SY_B!$DC78-1,"")</f>
        <v>3.461685234106171E-2</v>
      </c>
      <c r="BF78" s="169">
        <f>IFERROR(Inv_SY_B!BF78/Inv_SY_B!$DC78-1,"")</f>
        <v>4.9105629022931918E-3</v>
      </c>
      <c r="BG78" s="169">
        <f>IFERROR(Inv_SY_B!BG78/Inv_SY_B!$DC78-1,"")</f>
        <v>-1.1127704483691159E-2</v>
      </c>
      <c r="BH78" s="169">
        <f>IFERROR(Inv_SY_B!BH78/Inv_SY_B!$DC78-1,"")</f>
        <v>-1.2307625937605815E-2</v>
      </c>
      <c r="BI78" s="169">
        <f>IFERROR(Inv_SY_B!BI78/Inv_SY_B!$DC78-1,"")</f>
        <v>-7.487188770407549E-3</v>
      </c>
      <c r="BJ78" s="169">
        <f>IFERROR(Inv_SY_B!BJ78/Inv_SY_B!$DC78-1,"")</f>
        <v>-3.0299162869060758E-3</v>
      </c>
      <c r="BK78" s="169">
        <f>IFERROR(Inv_SY_B!BK78/Inv_SY_B!$DC78-1,"")</f>
        <v>-1.0616992212593823E-2</v>
      </c>
      <c r="BL78" s="169">
        <f>IFERROR(Inv_SY_B!BL78/Inv_SY_B!$DC78-1,"")</f>
        <v>3.2414789587396076E-3</v>
      </c>
      <c r="BM78" s="169">
        <f>IFERROR(Inv_SY_B!BM78/Inv_SY_B!$DC78-1,"")</f>
        <v>1.1789636464443198E-4</v>
      </c>
      <c r="BN78" s="169">
        <f>IFERROR(Inv_SY_B!BN78/Inv_SY_B!$DC78-1,"")</f>
        <v>-6.6413983410316124E-3</v>
      </c>
      <c r="BO78" s="169">
        <f>IFERROR(Inv_SY_B!BO78/Inv_SY_B!$DC78-1,"")</f>
        <v>2.4697975427304009E-2</v>
      </c>
      <c r="BP78" s="169">
        <f>IFERROR(Inv_SY_B!BP78/Inv_SY_B!$DC78-1,"")</f>
        <v>3.2275179920755459E-3</v>
      </c>
      <c r="BQ78" s="169">
        <f>IFERROR(Inv_SY_B!BQ78/Inv_SY_B!$DC78-1,"")</f>
        <v>2.7402987769971965E-2</v>
      </c>
      <c r="BR78" s="169">
        <f>IFERROR(Inv_SY_B!BR78/Inv_SY_B!$DC78-1,"")</f>
        <v>3.3081347247202908E-2</v>
      </c>
      <c r="BS78" s="169">
        <f>IFERROR(Inv_SY_B!BS78/Inv_SY_B!$DC78-1,"")</f>
        <v>1.6045108273191611E-2</v>
      </c>
      <c r="BT78" s="169">
        <f>IFERROR(Inv_SY_B!BT78/Inv_SY_B!$DC78-1,"")</f>
        <v>2.5171997736246565E-2</v>
      </c>
      <c r="BU78" s="169">
        <f>IFERROR(Inv_SY_B!BU78/Inv_SY_B!$DC78-1,"")</f>
        <v>2.6053684914600694E-2</v>
      </c>
      <c r="BV78" s="169">
        <f>IFERROR(Inv_SY_B!BV78/Inv_SY_B!$DC78-1,"")</f>
        <v>1.2214807048787746E-2</v>
      </c>
      <c r="BW78" s="169">
        <f>IFERROR(Inv_SY_B!BW78/Inv_SY_B!$DC78-1,"")</f>
        <v>3.5858447643028812E-2</v>
      </c>
      <c r="BX78" s="169">
        <f>IFERROR(Inv_SY_B!BX78/Inv_SY_B!$DC78-1,"")</f>
        <v>4.3922719946292599E-2</v>
      </c>
      <c r="BY78" s="169">
        <f>IFERROR(Inv_SY_B!BY78/Inv_SY_B!$DC78-1,"")</f>
        <v>2.9613786450766844E-2</v>
      </c>
      <c r="BZ78" s="169">
        <f>IFERROR(Inv_SY_B!BZ78/Inv_SY_B!$DC78-1,"")</f>
        <v>4.9785606128095461E-2</v>
      </c>
      <c r="CA78" s="169">
        <f>IFERROR(Inv_SY_B!CA78/Inv_SY_B!$DC78-1,"")</f>
        <v>-1.0873448672936492E-2</v>
      </c>
      <c r="CB78" s="169">
        <f>IFERROR(Inv_SY_B!CB78/Inv_SY_B!$DC78-1,"")</f>
        <v>-1</v>
      </c>
      <c r="CC78" s="169">
        <f>IFERROR(Inv_SY_B!CC78/Inv_SY_B!$DC78-1,"")</f>
        <v>-5.1680586573219611E-2</v>
      </c>
      <c r="CD78" s="169">
        <f>IFERROR(Inv_SY_B!CD78/Inv_SY_B!$DC78-1,"")</f>
        <v>-6.5324814137983744E-2</v>
      </c>
      <c r="CE78" s="169">
        <f>IFERROR(Inv_SY_B!CE78/Inv_SY_B!$DC78-1,"")</f>
        <v>-0.11775865887463444</v>
      </c>
      <c r="CF78" s="169">
        <f>IFERROR(Inv_SY_B!CF78/Inv_SY_B!$DC78-1,"")</f>
        <v>-6.6966088564487158E-2</v>
      </c>
      <c r="CG78" s="169">
        <f>IFERROR(Inv_SY_B!CG78/Inv_SY_B!$DC78-1,"")</f>
        <v>-2.62007111167738E-2</v>
      </c>
      <c r="CH78" s="169">
        <f>IFERROR(Inv_SY_B!CH78/Inv_SY_B!$DC78-1,"")</f>
        <v>-7.0257910154366776E-2</v>
      </c>
      <c r="CI78" s="169">
        <f>IFERROR(Inv_SY_B!CI78/Inv_SY_B!$DC78-1,"")</f>
        <v>-1</v>
      </c>
      <c r="CJ78" s="169">
        <f>IFERROR(Inv_SY_B!CJ78/Inv_SY_B!$DC78-1,"")</f>
        <v>-1</v>
      </c>
      <c r="CK78" s="169">
        <f>IFERROR(Inv_SY_B!CK78/Inv_SY_B!$DC78-1,"")</f>
        <v>-1</v>
      </c>
      <c r="CL78" s="169">
        <f>IFERROR(Inv_SY_B!CL78/Inv_SY_B!$DC78-1,"")</f>
        <v>-1</v>
      </c>
      <c r="CM78" s="169">
        <f>IFERROR(Inv_SY_B!CM78/Inv_SY_B!$DB78-1,"")</f>
        <v>-1</v>
      </c>
      <c r="CN78" s="169">
        <f>IFERROR(Inv_SY_B!CN78/Inv_SY_B!$DB78-1,"")</f>
        <v>-1</v>
      </c>
      <c r="CO78" s="169">
        <f>IFERROR(Inv_SY_B!CO78/Inv_SY_B!$DB78-1,"")</f>
        <v>-1</v>
      </c>
      <c r="CP78" s="169">
        <f>IFERROR(Inv_SY_B!CP78/Inv_SY_B!$DB78-1,"")</f>
        <v>-1</v>
      </c>
      <c r="CQ78" s="169">
        <f>IFERROR(Inv_SY_B!CQ78/Inv_SY_B!$DB78-1,"")</f>
        <v>-1</v>
      </c>
      <c r="CR78" s="169">
        <f>IFERROR(Inv_SY_B!CR78/Inv_SY_B!$DB78-1,"")</f>
        <v>-1</v>
      </c>
      <c r="CS78" s="169">
        <f>IFERROR(Inv_SY_B!CS78/Inv_SY_B!$DB78-1,"")</f>
        <v>-1</v>
      </c>
      <c r="CT78" s="169">
        <f>IFERROR(Inv_SY_B!CT78/Inv_SY_B!$DB78-1,"")</f>
        <v>-1</v>
      </c>
      <c r="CU78" s="169">
        <f>IFERROR(Inv_SY_B!CU78/Inv_SY_B!$DB78-1,"")</f>
        <v>-0.21954811935123564</v>
      </c>
      <c r="CV78" s="169">
        <f>IFERROR(Inv_SY_B!CV78/Inv_SY_B!$DB78-1,"")</f>
        <v>0.24543272688285334</v>
      </c>
      <c r="CW78" s="169">
        <f>IFERROR(Inv_SY_B!CW78/Inv_SY_B!$DB78-1,"")</f>
        <v>-1</v>
      </c>
      <c r="CX78" s="169">
        <f>IFERROR(Inv_SY_B!CX78/Inv_SY_B!$DB78-1,"")</f>
        <v>-3.2748443106563219E-2</v>
      </c>
      <c r="CY78" s="169">
        <f>IFERROR(Inv_SY_B!CY78/Inv_SY_B!$DB78-1,"")</f>
        <v>6.8638355749455204E-3</v>
      </c>
      <c r="CZ78" s="169">
        <f>IFERROR(Inv_SY_B!CZ78/Inv_SY_B!$DB78-1,"")</f>
        <v>-1</v>
      </c>
    </row>
    <row r="79" spans="2:104">
      <c r="B79" s="164">
        <f t="shared" si="1"/>
        <v>45771</v>
      </c>
      <c r="C79" s="169">
        <f>IFERROR(Inv_SY_B!C79/Inv_SY_B!$DA79-1,"")</f>
        <v>1.7183954189904149E-2</v>
      </c>
      <c r="D79" s="169">
        <f>IFERROR(Inv_SY_B!D79/Inv_SY_B!$DA79-1,"")</f>
        <v>8.202072557560669E-3</v>
      </c>
      <c r="E79" s="169">
        <f>IFERROR(Inv_SY_B!E79/Inv_SY_B!$DA79-1,"")</f>
        <v>-2.2644599788719466E-2</v>
      </c>
      <c r="F79" s="169">
        <f>IFERROR(Inv_SY_B!F79/Inv_SY_B!$DA79-1,"")</f>
        <v>-3.060758645744488E-2</v>
      </c>
      <c r="G79" s="169">
        <f>IFERROR(Inv_SY_B!G79/Inv_SY_B!$DA79-1,"")</f>
        <v>-2.4474349832770192E-2</v>
      </c>
      <c r="H79" s="169">
        <f>IFERROR(Inv_SY_B!H79/Inv_SY_B!$DA79-1,"")</f>
        <v>-1.8586571819343201E-2</v>
      </c>
      <c r="I79" s="169">
        <f>IFERROR(Inv_SY_B!I79/Inv_SY_B!$DA79-1,"")</f>
        <v>3.9830286550268656E-3</v>
      </c>
      <c r="J79" s="169">
        <f>IFERROR(Inv_SY_B!J79/Inv_SY_B!$DA79-1,"")</f>
        <v>-3.6795620557903086E-2</v>
      </c>
      <c r="K79" s="169">
        <f>IFERROR(Inv_SY_B!K79/Inv_SY_B!$DA79-1,"")</f>
        <v>-2.5570762149927151E-2</v>
      </c>
      <c r="L79" s="169">
        <f>IFERROR(Inv_SY_B!L79/Inv_SY_B!$DA79-1,"")</f>
        <v>-1.1966534509225357E-2</v>
      </c>
      <c r="M79" s="169">
        <f>IFERROR(Inv_SY_B!M79/Inv_SY_B!$DA79-1,"")</f>
        <v>-1.4907925319714743E-2</v>
      </c>
      <c r="N79" s="169">
        <f>IFERROR(Inv_SY_B!N79/Inv_SY_B!$DA79-1,"")</f>
        <v>-3.5302315908142701E-2</v>
      </c>
      <c r="O79" s="169">
        <f>IFERROR(Inv_SY_B!O79/Inv_SY_B!$DA79-1,"")</f>
        <v>-2.0578364825292961E-2</v>
      </c>
      <c r="P79" s="169">
        <f>IFERROR(Inv_SY_B!P79/Inv_SY_B!$DA79-1,"")</f>
        <v>-2.2817342377318806E-2</v>
      </c>
      <c r="Q79" s="169">
        <f>IFERROR(Inv_SY_B!Q79/Inv_SY_B!$DA79-1,"")</f>
        <v>-2.7244662856050428E-2</v>
      </c>
      <c r="R79" s="169">
        <f>IFERROR(Inv_SY_B!R79/Inv_SY_B!$DA79-1,"")</f>
        <v>-2.280188282792539E-2</v>
      </c>
      <c r="S79" s="169">
        <f>IFERROR(Inv_SY_B!S79/Inv_SY_B!$DA79-1,"")</f>
        <v>-1.9361726257592804E-2</v>
      </c>
      <c r="T79" s="169">
        <f>IFERROR(Inv_SY_B!T79/Inv_SY_B!$DA79-1,"")</f>
        <v>-1.7218877376448893E-2</v>
      </c>
      <c r="U79" s="169">
        <f>IFERROR(Inv_SY_B!U79/Inv_SY_B!$DA79-1,"")</f>
        <v>0.10155587764633323</v>
      </c>
      <c r="V79" s="169">
        <f>IFERROR(Inv_SY_B!V79/Inv_SY_B!$DA79-1,"")</f>
        <v>0.11549096716321627</v>
      </c>
      <c r="W79" s="169">
        <f>IFERROR(Inv_SY_B!W79/Inv_SY_B!$DA79-1,"")</f>
        <v>0.14969779205110623</v>
      </c>
      <c r="X79" s="169">
        <f>IFERROR(Inv_SY_B!X79/Inv_SY_B!$DA79-1,"")</f>
        <v>-5.4351986306676592E-3</v>
      </c>
      <c r="Y79" s="169">
        <f>IFERROR(Inv_SY_B!Y79/Inv_SY_B!$DA79-1,"")</f>
        <v>1.1873865167867148E-2</v>
      </c>
      <c r="Z79" s="169">
        <f>IFERROR(Inv_SY_B!Z79/Inv_SY_B!$DA79-1,"")</f>
        <v>1.3061625252683395E-2</v>
      </c>
      <c r="AA79" s="169">
        <f>IFERROR(Inv_SY_B!AA79/Inv_SY_B!$DA79-1,"")</f>
        <v>-3.4001540230450766E-2</v>
      </c>
      <c r="AB79" s="169">
        <f>IFERROR(Inv_SY_B!AB79/Inv_SY_B!$DA79-1,"")</f>
        <v>-1.4501096670136326E-2</v>
      </c>
      <c r="AC79" s="169">
        <f>IFERROR(Inv_SY_B!AC79/Inv_SY_B!$DA79-1,"")</f>
        <v>-1.2290780349366481E-2</v>
      </c>
      <c r="AD79" s="169">
        <f>IFERROR(Inv_SY_B!AD79/Inv_SY_B!$DA79-1,"")</f>
        <v>-4.0899601722973689E-2</v>
      </c>
      <c r="AE79" s="169">
        <f>IFERROR(Inv_SY_B!AE79/Inv_SY_B!$DA79-1,"")</f>
        <v>-5.0198874912845692E-3</v>
      </c>
      <c r="AF79" s="169">
        <f>IFERROR(Inv_SY_B!AF79/Inv_SY_B!$DA79-1,"")</f>
        <v>2.2125285437706976E-2</v>
      </c>
      <c r="AG79" s="169">
        <f>IFERROR(Inv_SY_B!AG79/Inv_SY_B!$DA79-1,"")</f>
        <v>3.9033323738249415E-2</v>
      </c>
      <c r="AH79" s="169">
        <f>IFERROR(Inv_SY_B!AH79/Inv_SY_B!$DA79-1,"")</f>
        <v>-1.9180563900951242E-2</v>
      </c>
      <c r="AI79" s="169">
        <f>IFERROR(Inv_SY_B!AI79/Inv_SY_B!$DC79-1,"")</f>
        <v>9.0430560658480985E-3</v>
      </c>
      <c r="AJ79" s="169">
        <f>IFERROR(Inv_SY_B!AJ79/Inv_SY_B!$DC79-1,"")</f>
        <v>1.3593689359285621E-2</v>
      </c>
      <c r="AK79" s="169">
        <f>IFERROR(Inv_SY_B!AK79/Inv_SY_B!$DC79-1,"")</f>
        <v>9.5523525929417374E-3</v>
      </c>
      <c r="AL79" s="169">
        <f>IFERROR(Inv_SY_B!AL79/Inv_SY_B!$DC79-1,"")</f>
        <v>1.7326231274127135E-2</v>
      </c>
      <c r="AM79" s="169">
        <f>IFERROR(Inv_SY_B!AM79/Inv_SY_B!$DC79-1,"")</f>
        <v>2.9473262017652102E-2</v>
      </c>
      <c r="AN79" s="169">
        <f>IFERROR(Inv_SY_B!AN79/Inv_SY_B!$DC79-1,"")</f>
        <v>2.4074616149707406E-2</v>
      </c>
      <c r="AO79" s="169">
        <f>IFERROR(Inv_SY_B!AO79/Inv_SY_B!$DC79-1,"")</f>
        <v>1.6898376583018848E-2</v>
      </c>
      <c r="AP79" s="169">
        <f>IFERROR(Inv_SY_B!AP79/Inv_SY_B!$DC79-1,"")</f>
        <v>-1.4806800419423949E-2</v>
      </c>
      <c r="AQ79" s="169">
        <f>IFERROR(Inv_SY_B!AQ79/Inv_SY_B!$DC79-1,"")</f>
        <v>-7.0555723447844887E-3</v>
      </c>
      <c r="AR79" s="169">
        <f>IFERROR(Inv_SY_B!AR79/Inv_SY_B!$DC79-1,"")</f>
        <v>1.5452955159588333E-2</v>
      </c>
      <c r="AS79" s="169">
        <f>IFERROR(Inv_SY_B!AS79/Inv_SY_B!$DC79-1,"")</f>
        <v>1.9341857729943124E-2</v>
      </c>
      <c r="AT79" s="169">
        <f>IFERROR(Inv_SY_B!AT79/Inv_SY_B!$DC79-1,"")</f>
        <v>-4.9279297264936073E-2</v>
      </c>
      <c r="AU79" s="169">
        <f>IFERROR(Inv_SY_B!AU79/Inv_SY_B!$DC79-1,"")</f>
        <v>-1.8883461934929957E-2</v>
      </c>
      <c r="AV79" s="169">
        <f>IFERROR(Inv_SY_B!AV79/Inv_SY_B!$DC79-1,"")</f>
        <v>-1.0725931746716766E-3</v>
      </c>
      <c r="AW79" s="169">
        <f>IFERROR(Inv_SY_B!AW79/Inv_SY_B!$DC79-1,"")</f>
        <v>2.2470263797650603E-2</v>
      </c>
      <c r="AX79" s="169">
        <f>IFERROR(Inv_SY_B!AX79/Inv_SY_B!$DC79-1,"")</f>
        <v>8.5640420349599733E-3</v>
      </c>
      <c r="AY79" s="169">
        <f>IFERROR(Inv_SY_B!AY79/Inv_SY_B!$DC79-1,"")</f>
        <v>-2.1411182128693418E-2</v>
      </c>
      <c r="AZ79" s="169">
        <f>IFERROR(Inv_SY_B!AZ79/Inv_SY_B!$DC79-1,"")</f>
        <v>-6.3236121271642576E-3</v>
      </c>
      <c r="BA79" s="169">
        <f>IFERROR(Inv_SY_B!BA79/Inv_SY_B!$DC79-1,"")</f>
        <v>4.0800756427288309E-3</v>
      </c>
      <c r="BB79" s="169">
        <f>IFERROR(Inv_SY_B!BB79/Inv_SY_B!$DC79-1,"")</f>
        <v>1.7431706882574005E-2</v>
      </c>
      <c r="BC79" s="169">
        <f>IFERROR(Inv_SY_B!BC79/Inv_SY_B!$DC79-1,"")</f>
        <v>1.238910995808129E-2</v>
      </c>
      <c r="BD79" s="169">
        <f>IFERROR(Inv_SY_B!BD79/Inv_SY_B!$DC79-1,"")</f>
        <v>3.1662544198832965E-2</v>
      </c>
      <c r="BE79" s="169">
        <f>IFERROR(Inv_SY_B!BE79/Inv_SY_B!$DC79-1,"")</f>
        <v>5.0749211021841267E-2</v>
      </c>
      <c r="BF79" s="169">
        <f>IFERROR(Inv_SY_B!BF79/Inv_SY_B!$DC79-1,"")</f>
        <v>1.1861869401458947E-2</v>
      </c>
      <c r="BG79" s="169">
        <f>IFERROR(Inv_SY_B!BG79/Inv_SY_B!$DC79-1,"")</f>
        <v>-8.8101960437115823E-3</v>
      </c>
      <c r="BH79" s="169">
        <f>IFERROR(Inv_SY_B!BH79/Inv_SY_B!$DC79-1,"")</f>
        <v>1.1155304106307051E-2</v>
      </c>
      <c r="BI79" s="169">
        <f>IFERROR(Inv_SY_B!BI79/Inv_SY_B!$DC79-1,"")</f>
        <v>-1.0611192411513759E-4</v>
      </c>
      <c r="BJ79" s="169">
        <f>IFERROR(Inv_SY_B!BJ79/Inv_SY_B!$DC79-1,"")</f>
        <v>1.7110509801572249E-3</v>
      </c>
      <c r="BK79" s="169">
        <f>IFERROR(Inv_SY_B!BK79/Inv_SY_B!$DC79-1,"")</f>
        <v>-2.0599144544941606E-4</v>
      </c>
      <c r="BL79" s="169">
        <f>IFERROR(Inv_SY_B!BL79/Inv_SY_B!$DC79-1,"")</f>
        <v>4.1800223174839335E-3</v>
      </c>
      <c r="BM79" s="169">
        <f>IFERROR(Inv_SY_B!BM79/Inv_SY_B!$DC79-1,"")</f>
        <v>-2.5768158729064794E-3</v>
      </c>
      <c r="BN79" s="169">
        <f>IFERROR(Inv_SY_B!BN79/Inv_SY_B!$DC79-1,"")</f>
        <v>-7.4007442199829354E-3</v>
      </c>
      <c r="BO79" s="169">
        <f>IFERROR(Inv_SY_B!BO79/Inv_SY_B!$DC79-1,"")</f>
        <v>4.0452533426079018E-2</v>
      </c>
      <c r="BP79" s="169">
        <f>IFERROR(Inv_SY_B!BP79/Inv_SY_B!$DC79-1,"")</f>
        <v>1.3786686602617282E-2</v>
      </c>
      <c r="BQ79" s="169">
        <f>IFERROR(Inv_SY_B!BQ79/Inv_SY_B!$DC79-1,"")</f>
        <v>3.5745385754405223E-2</v>
      </c>
      <c r="BR79" s="169">
        <f>IFERROR(Inv_SY_B!BR79/Inv_SY_B!$DC79-1,"")</f>
        <v>2.4463792161136588E-2</v>
      </c>
      <c r="BS79" s="169">
        <f>IFERROR(Inv_SY_B!BS79/Inv_SY_B!$DC79-1,"")</f>
        <v>5.5232137330594178E-3</v>
      </c>
      <c r="BT79" s="169">
        <f>IFERROR(Inv_SY_B!BT79/Inv_SY_B!$DC79-1,"")</f>
        <v>1.5683257366851278E-2</v>
      </c>
      <c r="BU79" s="169">
        <f>IFERROR(Inv_SY_B!BU79/Inv_SY_B!$DC79-1,"")</f>
        <v>2.1098189816531221E-2</v>
      </c>
      <c r="BV79" s="169">
        <f>IFERROR(Inv_SY_B!BV79/Inv_SY_B!$DC79-1,"")</f>
        <v>1.1226925754430406E-2</v>
      </c>
      <c r="BW79" s="169">
        <f>IFERROR(Inv_SY_B!BW79/Inv_SY_B!$DC79-1,"")</f>
        <v>2.5480659357186131E-2</v>
      </c>
      <c r="BX79" s="169">
        <f>IFERROR(Inv_SY_B!BX79/Inv_SY_B!$DC79-1,"")</f>
        <v>2.7956109816347219E-2</v>
      </c>
      <c r="BY79" s="169">
        <f>IFERROR(Inv_SY_B!BY79/Inv_SY_B!$DC79-1,"")</f>
        <v>1.0863275578422149E-2</v>
      </c>
      <c r="BZ79" s="169">
        <f>IFERROR(Inv_SY_B!BZ79/Inv_SY_B!$DC79-1,"")</f>
        <v>3.1175115655063257E-2</v>
      </c>
      <c r="CA79" s="169">
        <f>IFERROR(Inv_SY_B!CA79/Inv_SY_B!$DC79-1,"")</f>
        <v>-9.0247591472997213E-3</v>
      </c>
      <c r="CB79" s="169">
        <f>IFERROR(Inv_SY_B!CB79/Inv_SY_B!$DC79-1,"")</f>
        <v>-1</v>
      </c>
      <c r="CC79" s="169">
        <f>IFERROR(Inv_SY_B!CC79/Inv_SY_B!$DC79-1,"")</f>
        <v>-6.1787871667458805E-2</v>
      </c>
      <c r="CD79" s="169">
        <f>IFERROR(Inv_SY_B!CD79/Inv_SY_B!$DC79-1,"")</f>
        <v>-7.7040110391993877E-2</v>
      </c>
      <c r="CE79" s="169">
        <f>IFERROR(Inv_SY_B!CE79/Inv_SY_B!$DC79-1,"")</f>
        <v>-0.12272805721370128</v>
      </c>
      <c r="CF79" s="169">
        <f>IFERROR(Inv_SY_B!CF79/Inv_SY_B!$DC79-1,"")</f>
        <v>-7.522590752653846E-2</v>
      </c>
      <c r="CG79" s="169">
        <f>IFERROR(Inv_SY_B!CG79/Inv_SY_B!$DC79-1,"")</f>
        <v>-3.2888009332087242E-2</v>
      </c>
      <c r="CH79" s="169">
        <f>IFERROR(Inv_SY_B!CH79/Inv_SY_B!$DC79-1,"")</f>
        <v>-7.7839648116465265E-2</v>
      </c>
      <c r="CI79" s="169">
        <f>IFERROR(Inv_SY_B!CI79/Inv_SY_B!$DC79-1,"")</f>
        <v>-1</v>
      </c>
      <c r="CJ79" s="169">
        <f>IFERROR(Inv_SY_B!CJ79/Inv_SY_B!$DC79-1,"")</f>
        <v>-1</v>
      </c>
      <c r="CK79" s="169">
        <f>IFERROR(Inv_SY_B!CK79/Inv_SY_B!$DC79-1,"")</f>
        <v>-1</v>
      </c>
      <c r="CL79" s="169">
        <f>IFERROR(Inv_SY_B!CL79/Inv_SY_B!$DC79-1,"")</f>
        <v>-1</v>
      </c>
      <c r="CM79" s="169">
        <f>IFERROR(Inv_SY_B!CM79/Inv_SY_B!$DB79-1,"")</f>
        <v>-1</v>
      </c>
      <c r="CN79" s="169">
        <f>IFERROR(Inv_SY_B!CN79/Inv_SY_B!$DB79-1,"")</f>
        <v>-1</v>
      </c>
      <c r="CO79" s="169">
        <f>IFERROR(Inv_SY_B!CO79/Inv_SY_B!$DB79-1,"")</f>
        <v>-1</v>
      </c>
      <c r="CP79" s="169">
        <f>IFERROR(Inv_SY_B!CP79/Inv_SY_B!$DB79-1,"")</f>
        <v>-1</v>
      </c>
      <c r="CQ79" s="169">
        <f>IFERROR(Inv_SY_B!CQ79/Inv_SY_B!$DB79-1,"")</f>
        <v>-1</v>
      </c>
      <c r="CR79" s="169">
        <f>IFERROR(Inv_SY_B!CR79/Inv_SY_B!$DB79-1,"")</f>
        <v>-1</v>
      </c>
      <c r="CS79" s="169">
        <f>IFERROR(Inv_SY_B!CS79/Inv_SY_B!$DB79-1,"")</f>
        <v>-1</v>
      </c>
      <c r="CT79" s="169">
        <f>IFERROR(Inv_SY_B!CT79/Inv_SY_B!$DB79-1,"")</f>
        <v>-1</v>
      </c>
      <c r="CU79" s="169">
        <f>IFERROR(Inv_SY_B!CU79/Inv_SY_B!$DB79-1,"")</f>
        <v>-0.21856274865620395</v>
      </c>
      <c r="CV79" s="169">
        <f>IFERROR(Inv_SY_B!CV79/Inv_SY_B!$DB79-1,"")</f>
        <v>0.24452454625099707</v>
      </c>
      <c r="CW79" s="169">
        <f>IFERROR(Inv_SY_B!CW79/Inv_SY_B!$DB79-1,"")</f>
        <v>-1</v>
      </c>
      <c r="CX79" s="169">
        <f>IFERROR(Inv_SY_B!CX79/Inv_SY_B!$DB79-1,"")</f>
        <v>-3.5534278680851239E-2</v>
      </c>
      <c r="CY79" s="169">
        <f>IFERROR(Inv_SY_B!CY79/Inv_SY_B!$DB79-1,"")</f>
        <v>9.5724810860582377E-3</v>
      </c>
      <c r="CZ79" s="169">
        <f>IFERROR(Inv_SY_B!CZ79/Inv_SY_B!$DB79-1,"")</f>
        <v>-1</v>
      </c>
    </row>
    <row r="80" spans="2:104">
      <c r="B80" s="164">
        <f t="shared" si="1"/>
        <v>45772</v>
      </c>
      <c r="C80" s="169">
        <f>IFERROR(Inv_SY_B!C80/Inv_SY_B!$DA80-1,"")</f>
        <v>1.8623385291892447E-2</v>
      </c>
      <c r="D80" s="169">
        <f>IFERROR(Inv_SY_B!D80/Inv_SY_B!$DA80-1,"")</f>
        <v>1.6916367509196117E-2</v>
      </c>
      <c r="E80" s="169">
        <f>IFERROR(Inv_SY_B!E80/Inv_SY_B!$DA80-1,"")</f>
        <v>-1.671479731688652E-2</v>
      </c>
      <c r="F80" s="169">
        <f>IFERROR(Inv_SY_B!F80/Inv_SY_B!$DA80-1,"")</f>
        <v>-1.8350070262736828E-2</v>
      </c>
      <c r="G80" s="169">
        <f>IFERROR(Inv_SY_B!G80/Inv_SY_B!$DA80-1,"")</f>
        <v>-1.2739115302344062E-2</v>
      </c>
      <c r="H80" s="169">
        <f>IFERROR(Inv_SY_B!H80/Inv_SY_B!$DA80-1,"")</f>
        <v>-1.0391968575322763E-2</v>
      </c>
      <c r="I80" s="169">
        <f>IFERROR(Inv_SY_B!I80/Inv_SY_B!$DA80-1,"")</f>
        <v>1.3534403956637187E-2</v>
      </c>
      <c r="J80" s="169">
        <f>IFERROR(Inv_SY_B!J80/Inv_SY_B!$DA80-1,"")</f>
        <v>-3.2414072360990809E-2</v>
      </c>
      <c r="K80" s="169">
        <f>IFERROR(Inv_SY_B!K80/Inv_SY_B!$DA80-1,"")</f>
        <v>-6.2009867384570483E-2</v>
      </c>
      <c r="L80" s="169">
        <f>IFERROR(Inv_SY_B!L80/Inv_SY_B!$DA80-1,"")</f>
        <v>-1.606268158708013E-3</v>
      </c>
      <c r="M80" s="169">
        <f>IFERROR(Inv_SY_B!M80/Inv_SY_B!$DA80-1,"")</f>
        <v>9.647717283269408E-3</v>
      </c>
      <c r="N80" s="169">
        <f>IFERROR(Inv_SY_B!N80/Inv_SY_B!$DA80-1,"")</f>
        <v>-1.4728603012365449E-2</v>
      </c>
      <c r="O80" s="169">
        <f>IFERROR(Inv_SY_B!O80/Inv_SY_B!$DA80-1,"")</f>
        <v>6.1348907140814646E-3</v>
      </c>
      <c r="P80" s="169">
        <f>IFERROR(Inv_SY_B!P80/Inv_SY_B!$DA80-1,"")</f>
        <v>5.6555581741872807E-3</v>
      </c>
      <c r="Q80" s="169">
        <f>IFERROR(Inv_SY_B!Q80/Inv_SY_B!$DA80-1,"")</f>
        <v>3.3674735638642428E-3</v>
      </c>
      <c r="R80" s="169">
        <f>IFERROR(Inv_SY_B!R80/Inv_SY_B!$DA80-1,"")</f>
        <v>1.4447962955153493E-2</v>
      </c>
      <c r="S80" s="169">
        <f>IFERROR(Inv_SY_B!S80/Inv_SY_B!$DA80-1,"")</f>
        <v>1.1199591645203899E-2</v>
      </c>
      <c r="T80" s="169">
        <f>IFERROR(Inv_SY_B!T80/Inv_SY_B!$DA80-1,"")</f>
        <v>3.0593140203865055E-3</v>
      </c>
      <c r="U80" s="169">
        <f>IFERROR(Inv_SY_B!U80/Inv_SY_B!$DA80-1,"")</f>
        <v>0.1108980342629946</v>
      </c>
      <c r="V80" s="169">
        <f>IFERROR(Inv_SY_B!V80/Inv_SY_B!$DA80-1,"")</f>
        <v>0.13594301355361771</v>
      </c>
      <c r="W80" s="169">
        <f>IFERROR(Inv_SY_B!W80/Inv_SY_B!$DA80-1,"")</f>
        <v>0.16623411228550555</v>
      </c>
      <c r="X80" s="169">
        <f>IFERROR(Inv_SY_B!X80/Inv_SY_B!$DA80-1,"")</f>
        <v>-6.1026346357151651E-2</v>
      </c>
      <c r="Y80" s="169">
        <f>IFERROR(Inv_SY_B!Y80/Inv_SY_B!$DA80-1,"")</f>
        <v>-1.4876621953922475E-2</v>
      </c>
      <c r="Z80" s="169">
        <f>IFERROR(Inv_SY_B!Z80/Inv_SY_B!$DA80-1,"")</f>
        <v>-0.20574878774587146</v>
      </c>
      <c r="AA80" s="169">
        <f>IFERROR(Inv_SY_B!AA80/Inv_SY_B!$DA80-1,"")</f>
        <v>-4.8384966808713181E-2</v>
      </c>
      <c r="AB80" s="169">
        <f>IFERROR(Inv_SY_B!AB80/Inv_SY_B!$DA80-1,"")</f>
        <v>-2.5282225455182439E-2</v>
      </c>
      <c r="AC80" s="169">
        <f>IFERROR(Inv_SY_B!AC80/Inv_SY_B!$DA80-1,"")</f>
        <v>3.9509771879839839E-3</v>
      </c>
      <c r="AD80" s="169">
        <f>IFERROR(Inv_SY_B!AD80/Inv_SY_B!$DA80-1,"")</f>
        <v>-9.9410597202435058E-3</v>
      </c>
      <c r="AE80" s="169">
        <f>IFERROR(Inv_SY_B!AE80/Inv_SY_B!$DA80-1,"")</f>
        <v>9.4407845665733792E-3</v>
      </c>
      <c r="AF80" s="169">
        <f>IFERROR(Inv_SY_B!AF80/Inv_SY_B!$DA80-1,"")</f>
        <v>3.3498628926142304E-2</v>
      </c>
      <c r="AG80" s="169">
        <f>IFERROR(Inv_SY_B!AG80/Inv_SY_B!$DA80-1,"")</f>
        <v>1.8576727339847166E-2</v>
      </c>
      <c r="AH80" s="169">
        <f>IFERROR(Inv_SY_B!AH80/Inv_SY_B!$DA80-1,"")</f>
        <v>-4.6914172821521438E-2</v>
      </c>
      <c r="AI80" s="169">
        <f>IFERROR(Inv_SY_B!AI80/Inv_SY_B!$DC80-1,"")</f>
        <v>1.6794884379487618E-2</v>
      </c>
      <c r="AJ80" s="169">
        <f>IFERROR(Inv_SY_B!AJ80/Inv_SY_B!$DC80-1,"")</f>
        <v>1.5642781400837746E-2</v>
      </c>
      <c r="AK80" s="169">
        <f>IFERROR(Inv_SY_B!AK80/Inv_SY_B!$DC80-1,"")</f>
        <v>2.8123161304934197E-2</v>
      </c>
      <c r="AL80" s="169">
        <f>IFERROR(Inv_SY_B!AL80/Inv_SY_B!$DC80-1,"")</f>
        <v>2.4753168750110799E-2</v>
      </c>
      <c r="AM80" s="169">
        <f>IFERROR(Inv_SY_B!AM80/Inv_SY_B!$DC80-1,"")</f>
        <v>2.8699948492202143E-2</v>
      </c>
      <c r="AN80" s="169">
        <f>IFERROR(Inv_SY_B!AN80/Inv_SY_B!$DC80-1,"")</f>
        <v>2.595570320277929E-2</v>
      </c>
      <c r="AO80" s="169">
        <f>IFERROR(Inv_SY_B!AO80/Inv_SY_B!$DC80-1,"")</f>
        <v>3.5639802841137547E-2</v>
      </c>
      <c r="AP80" s="169">
        <f>IFERROR(Inv_SY_B!AP80/Inv_SY_B!$DC80-1,"")</f>
        <v>2.8567894583538145E-2</v>
      </c>
      <c r="AQ80" s="169">
        <f>IFERROR(Inv_SY_B!AQ80/Inv_SY_B!$DC80-1,"")</f>
        <v>-9.4097541820215014E-4</v>
      </c>
      <c r="AR80" s="169">
        <f>IFERROR(Inv_SY_B!AR80/Inv_SY_B!$DC80-1,"")</f>
        <v>2.4561351767063755E-2</v>
      </c>
      <c r="AS80" s="169">
        <f>IFERROR(Inv_SY_B!AS80/Inv_SY_B!$DC80-1,"")</f>
        <v>6.6819804557836093E-3</v>
      </c>
      <c r="AT80" s="169">
        <f>IFERROR(Inv_SY_B!AT80/Inv_SY_B!$DC80-1,"")</f>
        <v>-7.8063545579478699E-3</v>
      </c>
      <c r="AU80" s="169">
        <f>IFERROR(Inv_SY_B!AU80/Inv_SY_B!$DC80-1,"")</f>
        <v>-2.3033742297243087E-2</v>
      </c>
      <c r="AV80" s="169">
        <f>IFERROR(Inv_SY_B!AV80/Inv_SY_B!$DC80-1,"")</f>
        <v>9.5132923510277134E-3</v>
      </c>
      <c r="AW80" s="169">
        <f>IFERROR(Inv_SY_B!AW80/Inv_SY_B!$DC80-1,"")</f>
        <v>1.4344191101878456E-2</v>
      </c>
      <c r="AX80" s="169">
        <f>IFERROR(Inv_SY_B!AX80/Inv_SY_B!$DC80-1,"")</f>
        <v>2.140329629408666E-2</v>
      </c>
      <c r="AY80" s="169">
        <f>IFERROR(Inv_SY_B!AY80/Inv_SY_B!$DC80-1,"")</f>
        <v>-1.803407489815656E-2</v>
      </c>
      <c r="AZ80" s="169">
        <f>IFERROR(Inv_SY_B!AZ80/Inv_SY_B!$DC80-1,"")</f>
        <v>-2.2815124174895729E-2</v>
      </c>
      <c r="BA80" s="169">
        <f>IFERROR(Inv_SY_B!BA80/Inv_SY_B!$DC80-1,"")</f>
        <v>-1.8117926960925512E-2</v>
      </c>
      <c r="BB80" s="169">
        <f>IFERROR(Inv_SY_B!BB80/Inv_SY_B!$DC80-1,"")</f>
        <v>-6.7006958529600702E-3</v>
      </c>
      <c r="BC80" s="169">
        <f>IFERROR(Inv_SY_B!BC80/Inv_SY_B!$DC80-1,"")</f>
        <v>-4.1159158483356384E-2</v>
      </c>
      <c r="BD80" s="169">
        <f>IFERROR(Inv_SY_B!BD80/Inv_SY_B!$DC80-1,"")</f>
        <v>-1.6417402891901745E-3</v>
      </c>
      <c r="BE80" s="169">
        <f>IFERROR(Inv_SY_B!BE80/Inv_SY_B!$DC80-1,"")</f>
        <v>1.3088241956819013E-2</v>
      </c>
      <c r="BF80" s="169">
        <f>IFERROR(Inv_SY_B!BF80/Inv_SY_B!$DC80-1,"")</f>
        <v>-1.3209028235435238E-2</v>
      </c>
      <c r="BG80" s="169">
        <f>IFERROR(Inv_SY_B!BG80/Inv_SY_B!$DC80-1,"")</f>
        <v>-1.9781718287600669E-2</v>
      </c>
      <c r="BH80" s="169">
        <f>IFERROR(Inv_SY_B!BH80/Inv_SY_B!$DC80-1,"")</f>
        <v>-5.4654883025569978E-3</v>
      </c>
      <c r="BI80" s="169">
        <f>IFERROR(Inv_SY_B!BI80/Inv_SY_B!$DC80-1,"")</f>
        <v>-1.260753020555061E-3</v>
      </c>
      <c r="BJ80" s="169">
        <f>IFERROR(Inv_SY_B!BJ80/Inv_SY_B!$DC80-1,"")</f>
        <v>4.6888560673907786E-3</v>
      </c>
      <c r="BK80" s="169">
        <f>IFERROR(Inv_SY_B!BK80/Inv_SY_B!$DC80-1,"")</f>
        <v>-1.414030623872653E-2</v>
      </c>
      <c r="BL80" s="169">
        <f>IFERROR(Inv_SY_B!BL80/Inv_SY_B!$DC80-1,"")</f>
        <v>-5.5264151174932996E-3</v>
      </c>
      <c r="BM80" s="169">
        <f>IFERROR(Inv_SY_B!BM80/Inv_SY_B!$DC80-1,"")</f>
        <v>-5.8981755777538503E-3</v>
      </c>
      <c r="BN80" s="169">
        <f>IFERROR(Inv_SY_B!BN80/Inv_SY_B!$DC80-1,"")</f>
        <v>-2.4678312823629422E-2</v>
      </c>
      <c r="BO80" s="169">
        <f>IFERROR(Inv_SY_B!BO80/Inv_SY_B!$DC80-1,"")</f>
        <v>2.5658208721862641E-2</v>
      </c>
      <c r="BP80" s="169">
        <f>IFERROR(Inv_SY_B!BP80/Inv_SY_B!$DC80-1,"")</f>
        <v>7.1584022447801487E-3</v>
      </c>
      <c r="BQ80" s="169">
        <f>IFERROR(Inv_SY_B!BQ80/Inv_SY_B!$DC80-1,"")</f>
        <v>2.8434478838543109E-2</v>
      </c>
      <c r="BR80" s="169">
        <f>IFERROR(Inv_SY_B!BR80/Inv_SY_B!$DC80-1,"")</f>
        <v>3.2958384170677313E-2</v>
      </c>
      <c r="BS80" s="169">
        <f>IFERROR(Inv_SY_B!BS80/Inv_SY_B!$DC80-1,"")</f>
        <v>2.9536348485168729E-2</v>
      </c>
      <c r="BT80" s="169">
        <f>IFERROR(Inv_SY_B!BT80/Inv_SY_B!$DC80-1,"")</f>
        <v>2.5695628074116517E-2</v>
      </c>
      <c r="BU80" s="169">
        <f>IFERROR(Inv_SY_B!BU80/Inv_SY_B!$DC80-1,"")</f>
        <v>9.5382299483031119E-3</v>
      </c>
      <c r="BV80" s="169">
        <f>IFERROR(Inv_SY_B!BV80/Inv_SY_B!$DC80-1,"")</f>
        <v>2.4841654143392677E-3</v>
      </c>
      <c r="BW80" s="169">
        <f>IFERROR(Inv_SY_B!BW80/Inv_SY_B!$DC80-1,"")</f>
        <v>5.0925657829108628E-2</v>
      </c>
      <c r="BX80" s="169">
        <f>IFERROR(Inv_SY_B!BX80/Inv_SY_B!$DC80-1,"")</f>
        <v>7.8552861809237484E-2</v>
      </c>
      <c r="BY80" s="169">
        <f>IFERROR(Inv_SY_B!BY80/Inv_SY_B!$DC80-1,"")</f>
        <v>5.8449554678449145E-2</v>
      </c>
      <c r="BZ80" s="169">
        <f>IFERROR(Inv_SY_B!BZ80/Inv_SY_B!$DC80-1,"")</f>
        <v>6.8353273873030806E-2</v>
      </c>
      <c r="CA80" s="169">
        <f>IFERROR(Inv_SY_B!CA80/Inv_SY_B!$DC80-1,"")</f>
        <v>3.75199715615393E-4</v>
      </c>
      <c r="CB80" s="169">
        <f>IFERROR(Inv_SY_B!CB80/Inv_SY_B!$DC80-1,"")</f>
        <v>-1</v>
      </c>
      <c r="CC80" s="169">
        <f>IFERROR(Inv_SY_B!CC80/Inv_SY_B!$DC80-1,"")</f>
        <v>-7.8464844705995018E-2</v>
      </c>
      <c r="CD80" s="169">
        <f>IFERROR(Inv_SY_B!CD80/Inv_SY_B!$DC80-1,"")</f>
        <v>-8.5344103768082213E-2</v>
      </c>
      <c r="CE80" s="169">
        <f>IFERROR(Inv_SY_B!CE80/Inv_SY_B!$DC80-1,"")</f>
        <v>-0.14693837408013311</v>
      </c>
      <c r="CF80" s="169">
        <f>IFERROR(Inv_SY_B!CF80/Inv_SY_B!$DC80-1,"")</f>
        <v>-7.7201354065516981E-2</v>
      </c>
      <c r="CG80" s="169">
        <f>IFERROR(Inv_SY_B!CG80/Inv_SY_B!$DC80-1,"")</f>
        <v>-2.0976385286550769E-3</v>
      </c>
      <c r="CH80" s="169">
        <f>IFERROR(Inv_SY_B!CH80/Inv_SY_B!$DC80-1,"")</f>
        <v>-9.6322643067281777E-2</v>
      </c>
      <c r="CI80" s="169">
        <f>IFERROR(Inv_SY_B!CI80/Inv_SY_B!$DC80-1,"")</f>
        <v>-1</v>
      </c>
      <c r="CJ80" s="169">
        <f>IFERROR(Inv_SY_B!CJ80/Inv_SY_B!$DC80-1,"")</f>
        <v>-1</v>
      </c>
      <c r="CK80" s="169">
        <f>IFERROR(Inv_SY_B!CK80/Inv_SY_B!$DC80-1,"")</f>
        <v>-1</v>
      </c>
      <c r="CL80" s="169">
        <f>IFERROR(Inv_SY_B!CL80/Inv_SY_B!$DC80-1,"")</f>
        <v>-1</v>
      </c>
      <c r="CM80" s="169">
        <f>IFERROR(Inv_SY_B!CM80/Inv_SY_B!$DB80-1,"")</f>
        <v>-1</v>
      </c>
      <c r="CN80" s="169">
        <f>IFERROR(Inv_SY_B!CN80/Inv_SY_B!$DB80-1,"")</f>
        <v>-1</v>
      </c>
      <c r="CO80" s="169">
        <f>IFERROR(Inv_SY_B!CO80/Inv_SY_B!$DB80-1,"")</f>
        <v>-1</v>
      </c>
      <c r="CP80" s="169">
        <f>IFERROR(Inv_SY_B!CP80/Inv_SY_B!$DB80-1,"")</f>
        <v>-1</v>
      </c>
      <c r="CQ80" s="169">
        <f>IFERROR(Inv_SY_B!CQ80/Inv_SY_B!$DB80-1,"")</f>
        <v>-1</v>
      </c>
      <c r="CR80" s="169">
        <f>IFERROR(Inv_SY_B!CR80/Inv_SY_B!$DB80-1,"")</f>
        <v>-1</v>
      </c>
      <c r="CS80" s="169">
        <f>IFERROR(Inv_SY_B!CS80/Inv_SY_B!$DB80-1,"")</f>
        <v>-1</v>
      </c>
      <c r="CT80" s="169">
        <f>IFERROR(Inv_SY_B!CT80/Inv_SY_B!$DB80-1,"")</f>
        <v>-1</v>
      </c>
      <c r="CU80" s="169">
        <f>IFERROR(Inv_SY_B!CU80/Inv_SY_B!$DB80-1,"")</f>
        <v>-0.22623911777722316</v>
      </c>
      <c r="CV80" s="169">
        <f>IFERROR(Inv_SY_B!CV80/Inv_SY_B!$DB80-1,"")</f>
        <v>0.24779053812516261</v>
      </c>
      <c r="CW80" s="169">
        <f>IFERROR(Inv_SY_B!CW80/Inv_SY_B!$DB80-1,"")</f>
        <v>-1</v>
      </c>
      <c r="CX80" s="169">
        <f>IFERROR(Inv_SY_B!CX80/Inv_SY_B!$DB80-1,"")</f>
        <v>-3.1271846195166653E-2</v>
      </c>
      <c r="CY80" s="169">
        <f>IFERROR(Inv_SY_B!CY80/Inv_SY_B!$DB80-1,"")</f>
        <v>9.7204258472278759E-3</v>
      </c>
      <c r="CZ80" s="169">
        <f>IFERROR(Inv_SY_B!CZ80/Inv_SY_B!$DB80-1,"")</f>
        <v>-1</v>
      </c>
    </row>
    <row r="81" spans="2:104">
      <c r="B81" s="164">
        <f t="shared" si="1"/>
        <v>45773</v>
      </c>
      <c r="C81" s="169">
        <f>IFERROR(Inv_SY_B!C81/Inv_SY_B!$DA81-1,"")</f>
        <v>-2.227687198477768E-3</v>
      </c>
      <c r="D81" s="169">
        <f>IFERROR(Inv_SY_B!D81/Inv_SY_B!$DA81-1,"")</f>
        <v>-1.074839361402069E-3</v>
      </c>
      <c r="E81" s="169">
        <f>IFERROR(Inv_SY_B!E81/Inv_SY_B!$DA81-1,"")</f>
        <v>-2.9022865084983973E-2</v>
      </c>
      <c r="F81" s="169">
        <f>IFERROR(Inv_SY_B!F81/Inv_SY_B!$DA81-1,"")</f>
        <v>-3.0972182755106825E-2</v>
      </c>
      <c r="G81" s="169">
        <f>IFERROR(Inv_SY_B!G81/Inv_SY_B!$DA81-1,"")</f>
        <v>-2.3565489334818501E-2</v>
      </c>
      <c r="H81" s="169">
        <f>IFERROR(Inv_SY_B!H81/Inv_SY_B!$DA81-1,"")</f>
        <v>-2.1428702959579327E-2</v>
      </c>
      <c r="I81" s="169">
        <f>IFERROR(Inv_SY_B!I81/Inv_SY_B!$DA81-1,"")</f>
        <v>3.9129685482066634E-3</v>
      </c>
      <c r="J81" s="169">
        <f>IFERROR(Inv_SY_B!J81/Inv_SY_B!$DA81-1,"")</f>
        <v>-4.8292770707374144E-2</v>
      </c>
      <c r="K81" s="169">
        <f>IFERROR(Inv_SY_B!K81/Inv_SY_B!$DA81-1,"")</f>
        <v>-1.419878668933483E-2</v>
      </c>
      <c r="L81" s="169">
        <f>IFERROR(Inv_SY_B!L81/Inv_SY_B!$DA81-1,"")</f>
        <v>-1.387308782698804E-2</v>
      </c>
      <c r="M81" s="169">
        <f>IFERROR(Inv_SY_B!M81/Inv_SY_B!$DA81-1,"")</f>
        <v>-6.1369508436733833E-3</v>
      </c>
      <c r="N81" s="169">
        <f>IFERROR(Inv_SY_B!N81/Inv_SY_B!$DA81-1,"")</f>
        <v>-1.7263302286838478E-2</v>
      </c>
      <c r="O81" s="169">
        <f>IFERROR(Inv_SY_B!O81/Inv_SY_B!$DA81-1,"")</f>
        <v>-1.4594769760879811E-2</v>
      </c>
      <c r="P81" s="169">
        <f>IFERROR(Inv_SY_B!P81/Inv_SY_B!$DA81-1,"")</f>
        <v>-1.6056566098326841E-2</v>
      </c>
      <c r="Q81" s="169">
        <f>IFERROR(Inv_SY_B!Q81/Inv_SY_B!$DA81-1,"")</f>
        <v>-1.5010728068283741E-2</v>
      </c>
      <c r="R81" s="169">
        <f>IFERROR(Inv_SY_B!R81/Inv_SY_B!$DA81-1,"")</f>
        <v>-8.1407069911662022E-3</v>
      </c>
      <c r="S81" s="169">
        <f>IFERROR(Inv_SY_B!S81/Inv_SY_B!$DA81-1,"")</f>
        <v>-8.4254512858096264E-3</v>
      </c>
      <c r="T81" s="169">
        <f>IFERROR(Inv_SY_B!T81/Inv_SY_B!$DA81-1,"")</f>
        <v>-1.6674561297897905E-2</v>
      </c>
      <c r="U81" s="169">
        <f>IFERROR(Inv_SY_B!U81/Inv_SY_B!$DA81-1,"")</f>
        <v>8.2706461607482185E-2</v>
      </c>
      <c r="V81" s="169">
        <f>IFERROR(Inv_SY_B!V81/Inv_SY_B!$DA81-1,"")</f>
        <v>0.10380333009893383</v>
      </c>
      <c r="W81" s="169">
        <f>IFERROR(Inv_SY_B!W81/Inv_SY_B!$DA81-1,"")</f>
        <v>0.14397086949786098</v>
      </c>
      <c r="X81" s="169">
        <f>IFERROR(Inv_SY_B!X81/Inv_SY_B!$DA81-1,"")</f>
        <v>-1.4099739408639511E-2</v>
      </c>
      <c r="Y81" s="169">
        <f>IFERROR(Inv_SY_B!Y81/Inv_SY_B!$DA81-1,"")</f>
        <v>-1.8169719423242969E-2</v>
      </c>
      <c r="Z81" s="169">
        <f>IFERROR(Inv_SY_B!Z81/Inv_SY_B!$DA81-1,"")</f>
        <v>-0.11619436418500662</v>
      </c>
      <c r="AA81" s="169">
        <f>IFERROR(Inv_SY_B!AA81/Inv_SY_B!$DA81-1,"")</f>
        <v>6.0734086265235021E-4</v>
      </c>
      <c r="AB81" s="169">
        <f>IFERROR(Inv_SY_B!AB81/Inv_SY_B!$DA81-1,"")</f>
        <v>2.3608562397855692E-2</v>
      </c>
      <c r="AC81" s="169">
        <f>IFERROR(Inv_SY_B!AC81/Inv_SY_B!$DA81-1,"")</f>
        <v>9.8401778657386529E-5</v>
      </c>
      <c r="AD81" s="169">
        <f>IFERROR(Inv_SY_B!AD81/Inv_SY_B!$DA81-1,"")</f>
        <v>-2.6713021783237867E-2</v>
      </c>
      <c r="AE81" s="169">
        <f>IFERROR(Inv_SY_B!AE81/Inv_SY_B!$DA81-1,"")</f>
        <v>4.350240421774787E-3</v>
      </c>
      <c r="AF81" s="169">
        <f>IFERROR(Inv_SY_B!AF81/Inv_SY_B!$DA81-1,"")</f>
        <v>3.2844284821577752E-2</v>
      </c>
      <c r="AG81" s="169">
        <f>IFERROR(Inv_SY_B!AG81/Inv_SY_B!$DA81-1,"")</f>
        <v>5.8667478890224167E-2</v>
      </c>
      <c r="AH81" s="169">
        <f>IFERROR(Inv_SY_B!AH81/Inv_SY_B!$DA81-1,"")</f>
        <v>7.566354425836197E-3</v>
      </c>
      <c r="AI81" s="169">
        <f>IFERROR(Inv_SY_B!AI81/Inv_SY_B!$DC81-1,"")</f>
        <v>1.2473594368579199E-2</v>
      </c>
      <c r="AJ81" s="169">
        <f>IFERROR(Inv_SY_B!AJ81/Inv_SY_B!$DC81-1,"")</f>
        <v>1.0814028307600809E-2</v>
      </c>
      <c r="AK81" s="169">
        <f>IFERROR(Inv_SY_B!AK81/Inv_SY_B!$DC81-1,"")</f>
        <v>-4.9613694514016871E-4</v>
      </c>
      <c r="AL81" s="169">
        <f>IFERROR(Inv_SY_B!AL81/Inv_SY_B!$DC81-1,"")</f>
        <v>-1.0012904197355899E-2</v>
      </c>
      <c r="AM81" s="169">
        <f>IFERROR(Inv_SY_B!AM81/Inv_SY_B!$DC81-1,"")</f>
        <v>4.8256120642675704E-3</v>
      </c>
      <c r="AN81" s="169">
        <f>IFERROR(Inv_SY_B!AN81/Inv_SY_B!$DC81-1,"")</f>
        <v>9.8488292964413748E-3</v>
      </c>
      <c r="AO81" s="169">
        <f>IFERROR(Inv_SY_B!AO81/Inv_SY_B!$DC81-1,"")</f>
        <v>9.8518330913952568E-3</v>
      </c>
      <c r="AP81" s="169">
        <f>IFERROR(Inv_SY_B!AP81/Inv_SY_B!$DC81-1,"")</f>
        <v>1.3345594430444141E-2</v>
      </c>
      <c r="AQ81" s="169">
        <f>IFERROR(Inv_SY_B!AQ81/Inv_SY_B!$DC81-1,"")</f>
        <v>-1.0489159560122086E-2</v>
      </c>
      <c r="AR81" s="169">
        <f>IFERROR(Inv_SY_B!AR81/Inv_SY_B!$DC81-1,"")</f>
        <v>1.9278670665013875E-2</v>
      </c>
      <c r="AS81" s="169">
        <f>IFERROR(Inv_SY_B!AS81/Inv_SY_B!$DC81-1,"")</f>
        <v>1.8835264268996399E-2</v>
      </c>
      <c r="AT81" s="169">
        <f>IFERROR(Inv_SY_B!AT81/Inv_SY_B!$DC81-1,"")</f>
        <v>-1.8612873325096757E-4</v>
      </c>
      <c r="AU81" s="169">
        <f>IFERROR(Inv_SY_B!AU81/Inv_SY_B!$DC81-1,"")</f>
        <v>-2.3271614622605741E-2</v>
      </c>
      <c r="AV81" s="169">
        <f>IFERROR(Inv_SY_B!AV81/Inv_SY_B!$DC81-1,"")</f>
        <v>-1.2615139612094262E-2</v>
      </c>
      <c r="AW81" s="169">
        <f>IFERROR(Inv_SY_B!AW81/Inv_SY_B!$DC81-1,"")</f>
        <v>1.9837562328161251E-2</v>
      </c>
      <c r="AX81" s="169">
        <f>IFERROR(Inv_SY_B!AX81/Inv_SY_B!$DC81-1,"")</f>
        <v>1.1090622651097171E-2</v>
      </c>
      <c r="AY81" s="169">
        <f>IFERROR(Inv_SY_B!AY81/Inv_SY_B!$DC81-1,"")</f>
        <v>-2.2387931155948171E-2</v>
      </c>
      <c r="AZ81" s="169">
        <f>IFERROR(Inv_SY_B!AZ81/Inv_SY_B!$DC81-1,"")</f>
        <v>-1.1631308417830777E-2</v>
      </c>
      <c r="BA81" s="169">
        <f>IFERROR(Inv_SY_B!BA81/Inv_SY_B!$DC81-1,"")</f>
        <v>-6.8495145871257934E-3</v>
      </c>
      <c r="BB81" s="169">
        <f>IFERROR(Inv_SY_B!BB81/Inv_SY_B!$DC81-1,"")</f>
        <v>2.0110812495273578E-2</v>
      </c>
      <c r="BC81" s="169">
        <f>IFERROR(Inv_SY_B!BC81/Inv_SY_B!$DC81-1,"")</f>
        <v>-1.1419275832860176E-2</v>
      </c>
      <c r="BD81" s="169">
        <f>IFERROR(Inv_SY_B!BD81/Inv_SY_B!$DC81-1,"")</f>
        <v>6.0829785484937116E-3</v>
      </c>
      <c r="BE81" s="169">
        <f>IFERROR(Inv_SY_B!BE81/Inv_SY_B!$DC81-1,"")</f>
        <v>2.8832613151149378E-2</v>
      </c>
      <c r="BF81" s="169">
        <f>IFERROR(Inv_SY_B!BF81/Inv_SY_B!$DC81-1,"")</f>
        <v>6.9523457426317048E-3</v>
      </c>
      <c r="BG81" s="169">
        <f>IFERROR(Inv_SY_B!BG81/Inv_SY_B!$DC81-1,"")</f>
        <v>1.3801823455577455E-2</v>
      </c>
      <c r="BH81" s="169">
        <f>IFERROR(Inv_SY_B!BH81/Inv_SY_B!$DC81-1,"")</f>
        <v>1.1726201142535864E-2</v>
      </c>
      <c r="BI81" s="169">
        <f>IFERROR(Inv_SY_B!BI81/Inv_SY_B!$DC81-1,"")</f>
        <v>1.122241172064542E-2</v>
      </c>
      <c r="BJ81" s="169">
        <f>IFERROR(Inv_SY_B!BJ81/Inv_SY_B!$DC81-1,"")</f>
        <v>1.633847984571446E-2</v>
      </c>
      <c r="BK81" s="169">
        <f>IFERROR(Inv_SY_B!BK81/Inv_SY_B!$DC81-1,"")</f>
        <v>-9.6182874210792857E-4</v>
      </c>
      <c r="BL81" s="169">
        <f>IFERROR(Inv_SY_B!BL81/Inv_SY_B!$DC81-1,"")</f>
        <v>1.2506665431388564E-2</v>
      </c>
      <c r="BM81" s="169">
        <f>IFERROR(Inv_SY_B!BM81/Inv_SY_B!$DC81-1,"")</f>
        <v>9.3509898064749741E-3</v>
      </c>
      <c r="BN81" s="169">
        <f>IFERROR(Inv_SY_B!BN81/Inv_SY_B!$DC81-1,"")</f>
        <v>1.183363098558754E-2</v>
      </c>
      <c r="BO81" s="169">
        <f>IFERROR(Inv_SY_B!BO81/Inv_SY_B!$DC81-1,"")</f>
        <v>1.3304646180460455E-2</v>
      </c>
      <c r="BP81" s="169">
        <f>IFERROR(Inv_SY_B!BP81/Inv_SY_B!$DC81-1,"")</f>
        <v>-1.0145394437039545E-2</v>
      </c>
      <c r="BQ81" s="169">
        <f>IFERROR(Inv_SY_B!BQ81/Inv_SY_B!$DC81-1,"")</f>
        <v>1.1533279178121081E-2</v>
      </c>
      <c r="BR81" s="169">
        <f>IFERROR(Inv_SY_B!BR81/Inv_SY_B!$DC81-1,"")</f>
        <v>1.0267183527568724E-2</v>
      </c>
      <c r="BS81" s="169">
        <f>IFERROR(Inv_SY_B!BS81/Inv_SY_B!$DC81-1,"")</f>
        <v>-7.7052501730482392E-3</v>
      </c>
      <c r="BT81" s="169">
        <f>IFERROR(Inv_SY_B!BT81/Inv_SY_B!$DC81-1,"")</f>
        <v>4.3502871317362413E-3</v>
      </c>
      <c r="BU81" s="169">
        <f>IFERROR(Inv_SY_B!BU81/Inv_SY_B!$DC81-1,"")</f>
        <v>1.0361109862285334E-2</v>
      </c>
      <c r="BV81" s="169">
        <f>IFERROR(Inv_SY_B!BV81/Inv_SY_B!$DC81-1,"")</f>
        <v>-1.1428928981541686E-3</v>
      </c>
      <c r="BW81" s="169">
        <f>IFERROR(Inv_SY_B!BW81/Inv_SY_B!$DC81-1,"")</f>
        <v>1.7244071427485741E-2</v>
      </c>
      <c r="BX81" s="169">
        <f>IFERROR(Inv_SY_B!BX81/Inv_SY_B!$DC81-1,"")</f>
        <v>1.072947541431124E-2</v>
      </c>
      <c r="BY81" s="169">
        <f>IFERROR(Inv_SY_B!BY81/Inv_SY_B!$DC81-1,"")</f>
        <v>-3.0481891905729253E-3</v>
      </c>
      <c r="BZ81" s="169">
        <f>IFERROR(Inv_SY_B!BZ81/Inv_SY_B!$DC81-1,"")</f>
        <v>1.8697474609804976E-2</v>
      </c>
      <c r="CA81" s="169">
        <f>IFERROR(Inv_SY_B!CA81/Inv_SY_B!$DC81-1,"")</f>
        <v>-3.5031374749221467E-2</v>
      </c>
      <c r="CB81" s="169">
        <f>IFERROR(Inv_SY_B!CB81/Inv_SY_B!$DC81-1,"")</f>
        <v>-1</v>
      </c>
      <c r="CC81" s="169">
        <f>IFERROR(Inv_SY_B!CC81/Inv_SY_B!$DC81-1,"")</f>
        <v>-4.000064806128556E-2</v>
      </c>
      <c r="CD81" s="169">
        <f>IFERROR(Inv_SY_B!CD81/Inv_SY_B!$DC81-1,"")</f>
        <v>-4.787517052333512E-2</v>
      </c>
      <c r="CE81" s="169">
        <f>IFERROR(Inv_SY_B!CE81/Inv_SY_B!$DC81-1,"")</f>
        <v>-9.6500222949405523E-2</v>
      </c>
      <c r="CF81" s="169">
        <f>IFERROR(Inv_SY_B!CF81/Inv_SY_B!$DC81-1,"")</f>
        <v>-2.9277407384578624E-2</v>
      </c>
      <c r="CG81" s="169">
        <f>IFERROR(Inv_SY_B!CG81/Inv_SY_B!$DC81-1,"")</f>
        <v>5.1478419785439433E-2</v>
      </c>
      <c r="CH81" s="169">
        <f>IFERROR(Inv_SY_B!CH81/Inv_SY_B!$DC81-1,"")</f>
        <v>-4.587901814158124E-2</v>
      </c>
      <c r="CI81" s="169">
        <f>IFERROR(Inv_SY_B!CI81/Inv_SY_B!$DC81-1,"")</f>
        <v>-1</v>
      </c>
      <c r="CJ81" s="169">
        <f>IFERROR(Inv_SY_B!CJ81/Inv_SY_B!$DC81-1,"")</f>
        <v>-1</v>
      </c>
      <c r="CK81" s="169">
        <f>IFERROR(Inv_SY_B!CK81/Inv_SY_B!$DC81-1,"")</f>
        <v>-1</v>
      </c>
      <c r="CL81" s="169">
        <f>IFERROR(Inv_SY_B!CL81/Inv_SY_B!$DC81-1,"")</f>
        <v>-1</v>
      </c>
      <c r="CM81" s="169">
        <f>IFERROR(Inv_SY_B!CM81/Inv_SY_B!$DB81-1,"")</f>
        <v>-1</v>
      </c>
      <c r="CN81" s="169">
        <f>IFERROR(Inv_SY_B!CN81/Inv_SY_B!$DB81-1,"")</f>
        <v>-1</v>
      </c>
      <c r="CO81" s="169">
        <f>IFERROR(Inv_SY_B!CO81/Inv_SY_B!$DB81-1,"")</f>
        <v>-1</v>
      </c>
      <c r="CP81" s="169">
        <f>IFERROR(Inv_SY_B!CP81/Inv_SY_B!$DB81-1,"")</f>
        <v>-1</v>
      </c>
      <c r="CQ81" s="169">
        <f>IFERROR(Inv_SY_B!CQ81/Inv_SY_B!$DB81-1,"")</f>
        <v>-1</v>
      </c>
      <c r="CR81" s="169">
        <f>IFERROR(Inv_SY_B!CR81/Inv_SY_B!$DB81-1,"")</f>
        <v>-1</v>
      </c>
      <c r="CS81" s="169">
        <f>IFERROR(Inv_SY_B!CS81/Inv_SY_B!$DB81-1,"")</f>
        <v>-1</v>
      </c>
      <c r="CT81" s="169">
        <f>IFERROR(Inv_SY_B!CT81/Inv_SY_B!$DB81-1,"")</f>
        <v>-1</v>
      </c>
      <c r="CU81" s="169">
        <f>IFERROR(Inv_SY_B!CU81/Inv_SY_B!$DB81-1,"")</f>
        <v>-0.22239223835519417</v>
      </c>
      <c r="CV81" s="169">
        <f>IFERROR(Inv_SY_B!CV81/Inv_SY_B!$DB81-1,"")</f>
        <v>0.24834189724640665</v>
      </c>
      <c r="CW81" s="169">
        <f>IFERROR(Inv_SY_B!CW81/Inv_SY_B!$DB81-1,"")</f>
        <v>-1</v>
      </c>
      <c r="CX81" s="169">
        <f>IFERROR(Inv_SY_B!CX81/Inv_SY_B!$DB81-1,"")</f>
        <v>-3.1221643870398941E-2</v>
      </c>
      <c r="CY81" s="169">
        <f>IFERROR(Inv_SY_B!CY81/Inv_SY_B!$DB81-1,"")</f>
        <v>5.2719849791860174E-3</v>
      </c>
      <c r="CZ81" s="169">
        <f>IFERROR(Inv_SY_B!CZ81/Inv_SY_B!$DB81-1,"")</f>
        <v>-1</v>
      </c>
    </row>
    <row r="82" spans="2:104">
      <c r="B82" s="164">
        <f t="shared" si="1"/>
        <v>45774</v>
      </c>
      <c r="C82" s="169">
        <f>IFERROR(Inv_SY_B!C82/Inv_SY_B!$DA82-1,"")</f>
        <v>1.4115919808797006E-2</v>
      </c>
      <c r="D82" s="169">
        <f>IFERROR(Inv_SY_B!D82/Inv_SY_B!$DA82-1,"")</f>
        <v>1.051600275328135E-2</v>
      </c>
      <c r="E82" s="169">
        <f>IFERROR(Inv_SY_B!E82/Inv_SY_B!$DA82-1,"")</f>
        <v>-1.3041263300597072E-2</v>
      </c>
      <c r="F82" s="169">
        <f>IFERROR(Inv_SY_B!F82/Inv_SY_B!$DA82-1,"")</f>
        <v>-1.3682465230807961E-2</v>
      </c>
      <c r="G82" s="169">
        <f>IFERROR(Inv_SY_B!G82/Inv_SY_B!$DA82-1,"")</f>
        <v>-9.3231949302532424E-3</v>
      </c>
      <c r="H82" s="169">
        <f>IFERROR(Inv_SY_B!H82/Inv_SY_B!$DA82-1,"")</f>
        <v>-9.6669568259026839E-3</v>
      </c>
      <c r="I82" s="169">
        <f>IFERROR(Inv_SY_B!I82/Inv_SY_B!$DA82-1,"")</f>
        <v>1.8450838601423714E-2</v>
      </c>
      <c r="J82" s="169">
        <f>IFERROR(Inv_SY_B!J82/Inv_SY_B!$DA82-1,"")</f>
        <v>-2.3170766535687615E-2</v>
      </c>
      <c r="K82" s="169">
        <f>IFERROR(Inv_SY_B!K82/Inv_SY_B!$DA82-1,"")</f>
        <v>-9.1909088508290715E-4</v>
      </c>
      <c r="L82" s="169">
        <f>IFERROR(Inv_SY_B!L82/Inv_SY_B!$DA82-1,"")</f>
        <v>2.3711349778212654E-3</v>
      </c>
      <c r="M82" s="169">
        <f>IFERROR(Inv_SY_B!M82/Inv_SY_B!$DA82-1,"")</f>
        <v>3.6079701383266993E-3</v>
      </c>
      <c r="N82" s="169">
        <f>IFERROR(Inv_SY_B!N82/Inv_SY_B!$DA82-1,"")</f>
        <v>-6.3589375483221744E-3</v>
      </c>
      <c r="O82" s="169">
        <f>IFERROR(Inv_SY_B!O82/Inv_SY_B!$DA82-1,"")</f>
        <v>-3.112378273123495E-3</v>
      </c>
      <c r="P82" s="169">
        <f>IFERROR(Inv_SY_B!P82/Inv_SY_B!$DA82-1,"")</f>
        <v>-5.6023464210724905E-3</v>
      </c>
      <c r="Q82" s="169">
        <f>IFERROR(Inv_SY_B!Q82/Inv_SY_B!$DA82-1,"")</f>
        <v>-9.0512228582747545E-3</v>
      </c>
      <c r="R82" s="169">
        <f>IFERROR(Inv_SY_B!R82/Inv_SY_B!$DA82-1,"")</f>
        <v>-1.0812364239986771E-2</v>
      </c>
      <c r="S82" s="169">
        <f>IFERROR(Inv_SY_B!S82/Inv_SY_B!$DA82-1,"")</f>
        <v>-7.1867230559664597E-3</v>
      </c>
      <c r="T82" s="169">
        <f>IFERROR(Inv_SY_B!T82/Inv_SY_B!$DA82-1,"")</f>
        <v>-1.0718889448279589E-2</v>
      </c>
      <c r="U82" s="169">
        <f>IFERROR(Inv_SY_B!U82/Inv_SY_B!$DA82-1,"")</f>
        <v>0.11537326314777618</v>
      </c>
      <c r="V82" s="169">
        <f>IFERROR(Inv_SY_B!V82/Inv_SY_B!$DA82-1,"")</f>
        <v>0.12116055676229442</v>
      </c>
      <c r="W82" s="169">
        <f>IFERROR(Inv_SY_B!W82/Inv_SY_B!$DA82-1,"")</f>
        <v>0.15588096973222698</v>
      </c>
      <c r="X82" s="169">
        <f>IFERROR(Inv_SY_B!X82/Inv_SY_B!$DA82-1,"")</f>
        <v>6.5782414691408775E-3</v>
      </c>
      <c r="Y82" s="169">
        <f>IFERROR(Inv_SY_B!Y82/Inv_SY_B!$DA82-1,"")</f>
        <v>-3.6053091862995323E-2</v>
      </c>
      <c r="Z82" s="169">
        <f>IFERROR(Inv_SY_B!Z82/Inv_SY_B!$DA82-1,"")</f>
        <v>-0.13005032037251385</v>
      </c>
      <c r="AA82" s="169">
        <f>IFERROR(Inv_SY_B!AA82/Inv_SY_B!$DA82-1,"")</f>
        <v>-4.2392288310229453E-2</v>
      </c>
      <c r="AB82" s="169">
        <f>IFERROR(Inv_SY_B!AB82/Inv_SY_B!$DA82-1,"")</f>
        <v>-1.9819288079273911E-2</v>
      </c>
      <c r="AC82" s="169">
        <f>IFERROR(Inv_SY_B!AC82/Inv_SY_B!$DA82-1,"")</f>
        <v>-1.7331961759338377E-2</v>
      </c>
      <c r="AD82" s="169">
        <f>IFERROR(Inv_SY_B!AD82/Inv_SY_B!$DA82-1,"")</f>
        <v>-3.741917057993549E-2</v>
      </c>
      <c r="AE82" s="169">
        <f>IFERROR(Inv_SY_B!AE82/Inv_SY_B!$DA82-1,"")</f>
        <v>-1.762072815959026E-2</v>
      </c>
      <c r="AF82" s="169">
        <f>IFERROR(Inv_SY_B!AF82/Inv_SY_B!$DA82-1,"")</f>
        <v>3.2177568771762921E-3</v>
      </c>
      <c r="AG82" s="169">
        <f>IFERROR(Inv_SY_B!AG82/Inv_SY_B!$DA82-1,"")</f>
        <v>1.072422776930293E-2</v>
      </c>
      <c r="AH82" s="169">
        <f>IFERROR(Inv_SY_B!AH82/Inv_SY_B!$DA82-1,"")</f>
        <v>-3.866343336033351E-2</v>
      </c>
      <c r="AI82" s="169">
        <f>IFERROR(Inv_SY_B!AI82/Inv_SY_B!$DC82-1,"")</f>
        <v>-1.7117520277066922E-2</v>
      </c>
      <c r="AJ82" s="169">
        <f>IFERROR(Inv_SY_B!AJ82/Inv_SY_B!$DC82-1,"")</f>
        <v>-1.1295129667116655E-2</v>
      </c>
      <c r="AK82" s="169">
        <f>IFERROR(Inv_SY_B!AK82/Inv_SY_B!$DC82-1,"")</f>
        <v>-2.6497737022391998E-2</v>
      </c>
      <c r="AL82" s="169">
        <f>IFERROR(Inv_SY_B!AL82/Inv_SY_B!$DC82-1,"")</f>
        <v>-3.2432900618211247E-2</v>
      </c>
      <c r="AM82" s="169">
        <f>IFERROR(Inv_SY_B!AM82/Inv_SY_B!$DC82-1,"")</f>
        <v>-1.1865355077042117E-2</v>
      </c>
      <c r="AN82" s="169">
        <f>IFERROR(Inv_SY_B!AN82/Inv_SY_B!$DC82-1,"")</f>
        <v>-6.4398591190671928E-3</v>
      </c>
      <c r="AO82" s="169">
        <f>IFERROR(Inv_SY_B!AO82/Inv_SY_B!$DC82-1,"")</f>
        <v>-1.745568097379202E-2</v>
      </c>
      <c r="AP82" s="169">
        <f>IFERROR(Inv_SY_B!AP82/Inv_SY_B!$DC82-1,"")</f>
        <v>-1.5785741599855019E-2</v>
      </c>
      <c r="AQ82" s="169">
        <f>IFERROR(Inv_SY_B!AQ82/Inv_SY_B!$DC82-1,"")</f>
        <v>-0.11356802800172572</v>
      </c>
      <c r="AR82" s="169">
        <f>IFERROR(Inv_SY_B!AR82/Inv_SY_B!$DC82-1,"")</f>
        <v>-2.0975320463877067E-2</v>
      </c>
      <c r="AS82" s="169">
        <f>IFERROR(Inv_SY_B!AS82/Inv_SY_B!$DC82-1,"")</f>
        <v>-2.2310463253508828E-2</v>
      </c>
      <c r="AT82" s="169">
        <f>IFERROR(Inv_SY_B!AT82/Inv_SY_B!$DC82-1,"")</f>
        <v>-5.4201427605197749E-2</v>
      </c>
      <c r="AU82" s="169">
        <f>IFERROR(Inv_SY_B!AU82/Inv_SY_B!$DC82-1,"")</f>
        <v>-5.1653213768879214E-2</v>
      </c>
      <c r="AV82" s="169">
        <f>IFERROR(Inv_SY_B!AV82/Inv_SY_B!$DC82-1,"")</f>
        <v>-4.5229762379481064E-2</v>
      </c>
      <c r="AW82" s="169">
        <f>IFERROR(Inv_SY_B!AW82/Inv_SY_B!$DC82-1,"")</f>
        <v>-2.447297277790661E-2</v>
      </c>
      <c r="AX82" s="169">
        <f>IFERROR(Inv_SY_B!AX82/Inv_SY_B!$DC82-1,"")</f>
        <v>-3.159481584775381E-2</v>
      </c>
      <c r="AY82" s="169">
        <f>IFERROR(Inv_SY_B!AY82/Inv_SY_B!$DC82-1,"")</f>
        <v>-6.4035578497787737E-2</v>
      </c>
      <c r="AZ82" s="169">
        <f>IFERROR(Inv_SY_B!AZ82/Inv_SY_B!$DC82-1,"")</f>
        <v>-6.5196605474815095E-2</v>
      </c>
      <c r="BA82" s="169">
        <f>IFERROR(Inv_SY_B!BA82/Inv_SY_B!$DC82-1,"")</f>
        <v>-5.2136222897959605E-2</v>
      </c>
      <c r="BB82" s="169">
        <f>IFERROR(Inv_SY_B!BB82/Inv_SY_B!$DC82-1,"")</f>
        <v>-3.282760443730981E-2</v>
      </c>
      <c r="BC82" s="169">
        <f>IFERROR(Inv_SY_B!BC82/Inv_SY_B!$DC82-1,"")</f>
        <v>-6.5186954994826962E-2</v>
      </c>
      <c r="BD82" s="169">
        <f>IFERROR(Inv_SY_B!BD82/Inv_SY_B!$DC82-1,"")</f>
        <v>-4.817270991631073E-2</v>
      </c>
      <c r="BE82" s="169">
        <f>IFERROR(Inv_SY_B!BE82/Inv_SY_B!$DC82-1,"")</f>
        <v>-4.3012296533331718E-2</v>
      </c>
      <c r="BF82" s="169">
        <f>IFERROR(Inv_SY_B!BF82/Inv_SY_B!$DC82-1,"")</f>
        <v>-5.4037044934754808E-2</v>
      </c>
      <c r="BG82" s="169">
        <f>IFERROR(Inv_SY_B!BG82/Inv_SY_B!$DC82-1,"")</f>
        <v>-6.29852381958802E-2</v>
      </c>
      <c r="BH82" s="169">
        <f>IFERROR(Inv_SY_B!BH82/Inv_SY_B!$DC82-1,"")</f>
        <v>-5.8142104603529754E-2</v>
      </c>
      <c r="BI82" s="169">
        <f>IFERROR(Inv_SY_B!BI82/Inv_SY_B!$DC82-1,"")</f>
        <v>-6.9450537053559747E-2</v>
      </c>
      <c r="BJ82" s="169">
        <f>IFERROR(Inv_SY_B!BJ82/Inv_SY_B!$DC82-1,"")</f>
        <v>-5.9124689496079408E-2</v>
      </c>
      <c r="BK82" s="169">
        <f>IFERROR(Inv_SY_B!BK82/Inv_SY_B!$DC82-1,"")</f>
        <v>-8.7508515207251891E-2</v>
      </c>
      <c r="BL82" s="169">
        <f>IFERROR(Inv_SY_B!BL82/Inv_SY_B!$DC82-1,"")</f>
        <v>-6.5827872741861082E-2</v>
      </c>
      <c r="BM82" s="169">
        <f>IFERROR(Inv_SY_B!BM82/Inv_SY_B!$DC82-1,"")</f>
        <v>-6.8056398239282112E-2</v>
      </c>
      <c r="BN82" s="169">
        <f>IFERROR(Inv_SY_B!BN82/Inv_SY_B!$DC82-1,"")</f>
        <v>-6.9117917176637289E-2</v>
      </c>
      <c r="BO82" s="169">
        <f>IFERROR(Inv_SY_B!BO82/Inv_SY_B!$DC82-1,"")</f>
        <v>9.2407811640579096E-2</v>
      </c>
      <c r="BP82" s="169">
        <f>IFERROR(Inv_SY_B!BP82/Inv_SY_B!$DC82-1,"")</f>
        <v>8.197861507071047E-2</v>
      </c>
      <c r="BQ82" s="169">
        <f>IFERROR(Inv_SY_B!BQ82/Inv_SY_B!$DC82-1,"")</f>
        <v>0.10201578200796124</v>
      </c>
      <c r="BR82" s="169">
        <f>IFERROR(Inv_SY_B!BR82/Inv_SY_B!$DC82-1,"")</f>
        <v>0.1086242690977326</v>
      </c>
      <c r="BS82" s="169">
        <f>IFERROR(Inv_SY_B!BS82/Inv_SY_B!$DC82-1,"")</f>
        <v>8.6673959833899694E-2</v>
      </c>
      <c r="BT82" s="169">
        <f>IFERROR(Inv_SY_B!BT82/Inv_SY_B!$DC82-1,"")</f>
        <v>0.10067610711683095</v>
      </c>
      <c r="BU82" s="169">
        <f>IFERROR(Inv_SY_B!BU82/Inv_SY_B!$DC82-1,"")</f>
        <v>0.10530522522532748</v>
      </c>
      <c r="BV82" s="169">
        <f>IFERROR(Inv_SY_B!BV82/Inv_SY_B!$DC82-1,"")</f>
        <v>9.3869290195470967E-2</v>
      </c>
      <c r="BW82" s="169">
        <f>IFERROR(Inv_SY_B!BW82/Inv_SY_B!$DC82-1,"")</f>
        <v>0.11377261817964968</v>
      </c>
      <c r="BX82" s="169">
        <f>IFERROR(Inv_SY_B!BX82/Inv_SY_B!$DC82-1,"")</f>
        <v>9.9183109859431129E-2</v>
      </c>
      <c r="BY82" s="169">
        <f>IFERROR(Inv_SY_B!BY82/Inv_SY_B!$DC82-1,"")</f>
        <v>9.5563156667196614E-2</v>
      </c>
      <c r="BZ82" s="169">
        <f>IFERROR(Inv_SY_B!BZ82/Inv_SY_B!$DC82-1,"")</f>
        <v>0.12115480055787375</v>
      </c>
      <c r="CA82" s="169">
        <f>IFERROR(Inv_SY_B!CA82/Inv_SY_B!$DC82-1,"")</f>
        <v>6.418367645669254E-2</v>
      </c>
      <c r="CB82" s="169">
        <f>IFERROR(Inv_SY_B!CB82/Inv_SY_B!$DC82-1,"")</f>
        <v>-1</v>
      </c>
      <c r="CC82" s="169">
        <f>IFERROR(Inv_SY_B!CC82/Inv_SY_B!$DC82-1,"")</f>
        <v>3.4484966636628478E-2</v>
      </c>
      <c r="CD82" s="169">
        <f>IFERROR(Inv_SY_B!CD82/Inv_SY_B!$DC82-1,"")</f>
        <v>1.9811511131434756E-2</v>
      </c>
      <c r="CE82" s="169">
        <f>IFERROR(Inv_SY_B!CE82/Inv_SY_B!$DC82-1,"")</f>
        <v>-3.3193818899847738E-2</v>
      </c>
      <c r="CF82" s="169">
        <f>IFERROR(Inv_SY_B!CF82/Inv_SY_B!$DC82-1,"")</f>
        <v>2.4685986801012971E-2</v>
      </c>
      <c r="CG82" s="169">
        <f>IFERROR(Inv_SY_B!CG82/Inv_SY_B!$DC82-1,"")</f>
        <v>9.0365745714565904E-2</v>
      </c>
      <c r="CH82" s="169">
        <f>IFERROR(Inv_SY_B!CH82/Inv_SY_B!$DC82-1,"")</f>
        <v>6.615140556091581E-2</v>
      </c>
      <c r="CI82" s="169">
        <f>IFERROR(Inv_SY_B!CI82/Inv_SY_B!$DC82-1,"")</f>
        <v>-1</v>
      </c>
      <c r="CJ82" s="169">
        <f>IFERROR(Inv_SY_B!CJ82/Inv_SY_B!$DC82-1,"")</f>
        <v>-1</v>
      </c>
      <c r="CK82" s="169">
        <f>IFERROR(Inv_SY_B!CK82/Inv_SY_B!$DC82-1,"")</f>
        <v>-1</v>
      </c>
      <c r="CL82" s="169">
        <f>IFERROR(Inv_SY_B!CL82/Inv_SY_B!$DC82-1,"")</f>
        <v>-1</v>
      </c>
      <c r="CM82" s="169">
        <f>IFERROR(Inv_SY_B!CM82/Inv_SY_B!$DB82-1,"")</f>
        <v>-1</v>
      </c>
      <c r="CN82" s="169">
        <f>IFERROR(Inv_SY_B!CN82/Inv_SY_B!$DB82-1,"")</f>
        <v>-1</v>
      </c>
      <c r="CO82" s="169">
        <f>IFERROR(Inv_SY_B!CO82/Inv_SY_B!$DB82-1,"")</f>
        <v>-1</v>
      </c>
      <c r="CP82" s="169">
        <f>IFERROR(Inv_SY_B!CP82/Inv_SY_B!$DB82-1,"")</f>
        <v>-1</v>
      </c>
      <c r="CQ82" s="169">
        <f>IFERROR(Inv_SY_B!CQ82/Inv_SY_B!$DB82-1,"")</f>
        <v>-1</v>
      </c>
      <c r="CR82" s="169">
        <f>IFERROR(Inv_SY_B!CR82/Inv_SY_B!$DB82-1,"")</f>
        <v>-1</v>
      </c>
      <c r="CS82" s="169">
        <f>IFERROR(Inv_SY_B!CS82/Inv_SY_B!$DB82-1,"")</f>
        <v>-1</v>
      </c>
      <c r="CT82" s="169">
        <f>IFERROR(Inv_SY_B!CT82/Inv_SY_B!$DB82-1,"")</f>
        <v>-1</v>
      </c>
      <c r="CU82" s="169">
        <f>IFERROR(Inv_SY_B!CU82/Inv_SY_B!$DB82-1,"")</f>
        <v>-0.22295024011716946</v>
      </c>
      <c r="CV82" s="169">
        <f>IFERROR(Inv_SY_B!CV82/Inv_SY_B!$DB82-1,"")</f>
        <v>0.25193066681718901</v>
      </c>
      <c r="CW82" s="169">
        <f>IFERROR(Inv_SY_B!CW82/Inv_SY_B!$DB82-1,"")</f>
        <v>-1</v>
      </c>
      <c r="CX82" s="169">
        <f>IFERROR(Inv_SY_B!CX82/Inv_SY_B!$DB82-1,"")</f>
        <v>-3.3476774809755527E-2</v>
      </c>
      <c r="CY82" s="169">
        <f>IFERROR(Inv_SY_B!CY82/Inv_SY_B!$DB82-1,"")</f>
        <v>4.4963481097366476E-3</v>
      </c>
      <c r="CZ82" s="169">
        <f>IFERROR(Inv_SY_B!CZ82/Inv_SY_B!$DB82-1,"")</f>
        <v>-1</v>
      </c>
    </row>
    <row r="83" spans="2:104">
      <c r="B83" s="164">
        <f t="shared" si="1"/>
        <v>45775</v>
      </c>
      <c r="C83" s="169">
        <f>IFERROR(Inv_SY_B!C83/Inv_SY_B!$DA83-1,"")</f>
        <v>1.4857515825949408E-2</v>
      </c>
      <c r="D83" s="169">
        <f>IFERROR(Inv_SY_B!D83/Inv_SY_B!$DA83-1,"")</f>
        <v>3.2610869985592039E-3</v>
      </c>
      <c r="E83" s="169">
        <f>IFERROR(Inv_SY_B!E83/Inv_SY_B!$DA83-1,"")</f>
        <v>-3.3861424920914152E-2</v>
      </c>
      <c r="F83" s="169">
        <f>IFERROR(Inv_SY_B!F83/Inv_SY_B!$DA83-1,"")</f>
        <v>-3.9663778972678254E-2</v>
      </c>
      <c r="G83" s="169">
        <f>IFERROR(Inv_SY_B!G83/Inv_SY_B!$DA83-1,"")</f>
        <v>-3.3290900866254636E-2</v>
      </c>
      <c r="H83" s="169">
        <f>IFERROR(Inv_SY_B!H83/Inv_SY_B!$DA83-1,"")</f>
        <v>-2.7730870976779842E-2</v>
      </c>
      <c r="I83" s="169">
        <f>IFERROR(Inv_SY_B!I83/Inv_SY_B!$DA83-1,"")</f>
        <v>-1.7969321841924124E-3</v>
      </c>
      <c r="J83" s="169">
        <f>IFERROR(Inv_SY_B!J83/Inv_SY_B!$DA83-1,"")</f>
        <v>-5.3335139175809232E-2</v>
      </c>
      <c r="K83" s="169">
        <f>IFERROR(Inv_SY_B!K83/Inv_SY_B!$DA83-1,"")</f>
        <v>-2.0331770769980384E-2</v>
      </c>
      <c r="L83" s="169">
        <f>IFERROR(Inv_SY_B!L83/Inv_SY_B!$DA83-1,"")</f>
        <v>-1.8409135445060509E-2</v>
      </c>
      <c r="M83" s="169">
        <f>IFERROR(Inv_SY_B!M83/Inv_SY_B!$DA83-1,"")</f>
        <v>-1.6386937737069562E-2</v>
      </c>
      <c r="N83" s="169">
        <f>IFERROR(Inv_SY_B!N83/Inv_SY_B!$DA83-1,"")</f>
        <v>-2.3687215095704039E-2</v>
      </c>
      <c r="O83" s="169">
        <f>IFERROR(Inv_SY_B!O83/Inv_SY_B!$DA83-1,"")</f>
        <v>-2.5540742080757184E-2</v>
      </c>
      <c r="P83" s="169">
        <f>IFERROR(Inv_SY_B!P83/Inv_SY_B!$DA83-1,"")</f>
        <v>-5.1602131004700236E-2</v>
      </c>
      <c r="Q83" s="169">
        <f>IFERROR(Inv_SY_B!Q83/Inv_SY_B!$DA83-1,"")</f>
        <v>-2.4434483715772615E-2</v>
      </c>
      <c r="R83" s="169">
        <f>IFERROR(Inv_SY_B!R83/Inv_SY_B!$DA83-1,"")</f>
        <v>-1.7467739363740575E-2</v>
      </c>
      <c r="S83" s="169">
        <f>IFERROR(Inv_SY_B!S83/Inv_SY_B!$DA83-1,"")</f>
        <v>-1.7406425677073623E-2</v>
      </c>
      <c r="T83" s="169">
        <f>IFERROR(Inv_SY_B!T83/Inv_SY_B!$DA83-1,"")</f>
        <v>-1.9532332483197301E-2</v>
      </c>
      <c r="U83" s="169">
        <f>IFERROR(Inv_SY_B!U83/Inv_SY_B!$DA83-1,"")</f>
        <v>0.12494183959338301</v>
      </c>
      <c r="V83" s="169">
        <f>IFERROR(Inv_SY_B!V83/Inv_SY_B!$DA83-1,"")</f>
        <v>0.1284763179650783</v>
      </c>
      <c r="W83" s="169">
        <f>IFERROR(Inv_SY_B!W83/Inv_SY_B!$DA83-1,"")</f>
        <v>0.1555829174790857</v>
      </c>
      <c r="X83" s="169">
        <f>IFERROR(Inv_SY_B!X83/Inv_SY_B!$DA83-1,"")</f>
        <v>1.1166579583022251E-2</v>
      </c>
      <c r="Y83" s="169">
        <f>IFERROR(Inv_SY_B!Y83/Inv_SY_B!$DA83-1,"")</f>
        <v>2.4159635410913927E-2</v>
      </c>
      <c r="Z83" s="169">
        <f>IFERROR(Inv_SY_B!Z83/Inv_SY_B!$DA83-1,"")</f>
        <v>-7.2777167898870121E-2</v>
      </c>
      <c r="AA83" s="169">
        <f>IFERROR(Inv_SY_B!AA83/Inv_SY_B!$DA83-1,"")</f>
        <v>-2.2888124894462458E-2</v>
      </c>
      <c r="AB83" s="169">
        <f>IFERROR(Inv_SY_B!AB83/Inv_SY_B!$DA83-1,"")</f>
        <v>-2.3894142578273492E-4</v>
      </c>
      <c r="AC83" s="169">
        <f>IFERROR(Inv_SY_B!AC83/Inv_SY_B!$DA83-1,"")</f>
        <v>-1.5875624150409884E-3</v>
      </c>
      <c r="AD83" s="169">
        <f>IFERROR(Inv_SY_B!AD83/Inv_SY_B!$DA83-1,"")</f>
        <v>-3.2793399987348426E-2</v>
      </c>
      <c r="AE83" s="169">
        <f>IFERROR(Inv_SY_B!AE83/Inv_SY_B!$DA83-1,"")</f>
        <v>7.622841138472003E-3</v>
      </c>
      <c r="AF83" s="169">
        <f>IFERROR(Inv_SY_B!AF83/Inv_SY_B!$DA83-1,"")</f>
        <v>3.5846592255282861E-2</v>
      </c>
      <c r="AG83" s="169">
        <f>IFERROR(Inv_SY_B!AG83/Inv_SY_B!$DA83-1,"")</f>
        <v>5.0233784038716145E-2</v>
      </c>
      <c r="AH83" s="169">
        <f>IFERROR(Inv_SY_B!AH83/Inv_SY_B!$DA83-1,"")</f>
        <v>-1.3859531972699735E-3</v>
      </c>
      <c r="AI83" s="169">
        <f>IFERROR(Inv_SY_B!AI83/Inv_SY_B!$DC83-1,"")</f>
        <v>7.6103192598162561E-3</v>
      </c>
      <c r="AJ83" s="169">
        <f>IFERROR(Inv_SY_B!AJ83/Inv_SY_B!$DC83-1,"")</f>
        <v>1.5756497087621169E-2</v>
      </c>
      <c r="AK83" s="169">
        <f>IFERROR(Inv_SY_B!AK83/Inv_SY_B!$DC83-1,"")</f>
        <v>3.357659358989018E-4</v>
      </c>
      <c r="AL83" s="169">
        <f>IFERROR(Inv_SY_B!AL83/Inv_SY_B!$DC83-1,"")</f>
        <v>9.5149527076587859E-3</v>
      </c>
      <c r="AM83" s="169">
        <f>IFERROR(Inv_SY_B!AM83/Inv_SY_B!$DC83-1,"")</f>
        <v>2.5805253133589945E-2</v>
      </c>
      <c r="AN83" s="169">
        <f>IFERROR(Inv_SY_B!AN83/Inv_SY_B!$DC83-1,"")</f>
        <v>2.4077378484036904E-2</v>
      </c>
      <c r="AO83" s="169">
        <f>IFERROR(Inv_SY_B!AO83/Inv_SY_B!$DC83-1,"")</f>
        <v>1.9013948672081282E-2</v>
      </c>
      <c r="AP83" s="169">
        <f>IFERROR(Inv_SY_B!AP83/Inv_SY_B!$DC83-1,"")</f>
        <v>1.3848576491108711E-2</v>
      </c>
      <c r="AQ83" s="169">
        <f>IFERROR(Inv_SY_B!AQ83/Inv_SY_B!$DC83-1,"")</f>
        <v>-3.0140066672779131E-3</v>
      </c>
      <c r="AR83" s="169">
        <f>IFERROR(Inv_SY_B!AR83/Inv_SY_B!$DC83-1,"")</f>
        <v>2.5259959547438982E-2</v>
      </c>
      <c r="AS83" s="169">
        <f>IFERROR(Inv_SY_B!AS83/Inv_SY_B!$DC83-1,"")</f>
        <v>1.4678326492764571E-2</v>
      </c>
      <c r="AT83" s="169">
        <f>IFERROR(Inv_SY_B!AT83/Inv_SY_B!$DC83-1,"")</f>
        <v>-5.4978392389840591E-3</v>
      </c>
      <c r="AU83" s="169">
        <f>IFERROR(Inv_SY_B!AU83/Inv_SY_B!$DC83-1,"")</f>
        <v>-2.221906719788147E-2</v>
      </c>
      <c r="AV83" s="169">
        <f>IFERROR(Inv_SY_B!AV83/Inv_SY_B!$DC83-1,"")</f>
        <v>6.8844919966120077E-3</v>
      </c>
      <c r="AW83" s="169">
        <f>IFERROR(Inv_SY_B!AW83/Inv_SY_B!$DC83-1,"")</f>
        <v>2.017662602117376E-2</v>
      </c>
      <c r="AX83" s="169">
        <f>IFERROR(Inv_SY_B!AX83/Inv_SY_B!$DC83-1,"")</f>
        <v>1.7074261148001257E-2</v>
      </c>
      <c r="AY83" s="169">
        <f>IFERROR(Inv_SY_B!AY83/Inv_SY_B!$DC83-1,"")</f>
        <v>-8.9308449946068347E-3</v>
      </c>
      <c r="AZ83" s="169">
        <f>IFERROR(Inv_SY_B!AZ83/Inv_SY_B!$DC83-1,"")</f>
        <v>5.650240802500095E-3</v>
      </c>
      <c r="BA83" s="169">
        <f>IFERROR(Inv_SY_B!BA83/Inv_SY_B!$DC83-1,"")</f>
        <v>5.5317841955049296E-3</v>
      </c>
      <c r="BB83" s="169">
        <f>IFERROR(Inv_SY_B!BB83/Inv_SY_B!$DC83-1,"")</f>
        <v>7.6789642530921132E-3</v>
      </c>
      <c r="BC83" s="169">
        <f>IFERROR(Inv_SY_B!BC83/Inv_SY_B!$DC83-1,"")</f>
        <v>-1.1531319471090096E-2</v>
      </c>
      <c r="BD83" s="169">
        <f>IFERROR(Inv_SY_B!BD83/Inv_SY_B!$DC83-1,"")</f>
        <v>7.1896377098850106E-3</v>
      </c>
      <c r="BE83" s="169">
        <f>IFERROR(Inv_SY_B!BE83/Inv_SY_B!$DC83-1,"")</f>
        <v>6.4613586192785455E-4</v>
      </c>
      <c r="BF83" s="169">
        <f>IFERROR(Inv_SY_B!BF83/Inv_SY_B!$DC83-1,"")</f>
        <v>6.1603309318258859E-4</v>
      </c>
      <c r="BG83" s="169">
        <f>IFERROR(Inv_SY_B!BG83/Inv_SY_B!$DC83-1,"")</f>
        <v>-1.9336458315799776E-2</v>
      </c>
      <c r="BH83" s="169">
        <f>IFERROR(Inv_SY_B!BH83/Inv_SY_B!$DC83-1,"")</f>
        <v>-2.2181105599635709E-3</v>
      </c>
      <c r="BI83" s="169">
        <f>IFERROR(Inv_SY_B!BI83/Inv_SY_B!$DC83-1,"")</f>
        <v>-1.3280821560521794E-2</v>
      </c>
      <c r="BJ83" s="169">
        <f>IFERROR(Inv_SY_B!BJ83/Inv_SY_B!$DC83-1,"")</f>
        <v>-1.4464482991147332E-2</v>
      </c>
      <c r="BK83" s="169">
        <f>IFERROR(Inv_SY_B!BK83/Inv_SY_B!$DC83-1,"")</f>
        <v>-2.7696581638417594E-2</v>
      </c>
      <c r="BL83" s="169">
        <f>IFERROR(Inv_SY_B!BL83/Inv_SY_B!$DC83-1,"")</f>
        <v>-1.8172021051970577E-2</v>
      </c>
      <c r="BM83" s="169">
        <f>IFERROR(Inv_SY_B!BM83/Inv_SY_B!$DC83-1,"")</f>
        <v>-2.1248083153390884E-2</v>
      </c>
      <c r="BN83" s="169">
        <f>IFERROR(Inv_SY_B!BN83/Inv_SY_B!$DC83-1,"")</f>
        <v>-2.0509027561594784E-2</v>
      </c>
      <c r="BO83" s="169">
        <f>IFERROR(Inv_SY_B!BO83/Inv_SY_B!$DC83-1,"")</f>
        <v>1.1547125652044521E-2</v>
      </c>
      <c r="BP83" s="169">
        <f>IFERROR(Inv_SY_B!BP83/Inv_SY_B!$DC83-1,"")</f>
        <v>-2.6596593680362268E-2</v>
      </c>
      <c r="BQ83" s="169">
        <f>IFERROR(Inv_SY_B!BQ83/Inv_SY_B!$DC83-1,"")</f>
        <v>1.1645342447008877E-2</v>
      </c>
      <c r="BR83" s="169">
        <f>IFERROR(Inv_SY_B!BR83/Inv_SY_B!$DC83-1,"")</f>
        <v>2.3397477072983675E-2</v>
      </c>
      <c r="BS83" s="169">
        <f>IFERROR(Inv_SY_B!BS83/Inv_SY_B!$DC83-1,"")</f>
        <v>1.7643503274052952E-2</v>
      </c>
      <c r="BT83" s="169">
        <f>IFERROR(Inv_SY_B!BT83/Inv_SY_B!$DC83-1,"")</f>
        <v>2.2280170099544971E-2</v>
      </c>
      <c r="BU83" s="169">
        <f>IFERROR(Inv_SY_B!BU83/Inv_SY_B!$DC83-1,"")</f>
        <v>2.4535246891608686E-2</v>
      </c>
      <c r="BV83" s="169">
        <f>IFERROR(Inv_SY_B!BV83/Inv_SY_B!$DC83-1,"")</f>
        <v>2.0303536270210421E-2</v>
      </c>
      <c r="BW83" s="169">
        <f>IFERROR(Inv_SY_B!BW83/Inv_SY_B!$DC83-1,"")</f>
        <v>3.4108355187704165E-2</v>
      </c>
      <c r="BX83" s="169">
        <f>IFERROR(Inv_SY_B!BX83/Inv_SY_B!$DC83-1,"")</f>
        <v>4.2909042319352775E-2</v>
      </c>
      <c r="BY83" s="169">
        <f>IFERROR(Inv_SY_B!BY83/Inv_SY_B!$DC83-1,"")</f>
        <v>2.7762970338600645E-2</v>
      </c>
      <c r="BZ83" s="169">
        <f>IFERROR(Inv_SY_B!BZ83/Inv_SY_B!$DC83-1,"")</f>
        <v>5.0187836567523902E-2</v>
      </c>
      <c r="CA83" s="169">
        <f>IFERROR(Inv_SY_B!CA83/Inv_SY_B!$DC83-1,"")</f>
        <v>-2.1740486640679069E-2</v>
      </c>
      <c r="CB83" s="169">
        <f>IFERROR(Inv_SY_B!CB83/Inv_SY_B!$DC83-1,"")</f>
        <v>-1</v>
      </c>
      <c r="CC83" s="169">
        <f>IFERROR(Inv_SY_B!CC83/Inv_SY_B!$DC83-1,"")</f>
        <v>-5.4065820441177359E-2</v>
      </c>
      <c r="CD83" s="169">
        <f>IFERROR(Inv_SY_B!CD83/Inv_SY_B!$DC83-1,"")</f>
        <v>-6.82800208670028E-2</v>
      </c>
      <c r="CE83" s="169">
        <f>IFERROR(Inv_SY_B!CE83/Inv_SY_B!$DC83-1,"")</f>
        <v>-0.1123535722854232</v>
      </c>
      <c r="CF83" s="169">
        <f>IFERROR(Inv_SY_B!CF83/Inv_SY_B!$DC83-1,"")</f>
        <v>-5.3402675943392541E-2</v>
      </c>
      <c r="CG83" s="169">
        <f>IFERROR(Inv_SY_B!CG83/Inv_SY_B!$DC83-1,"")</f>
        <v>1.0226711821026191E-2</v>
      </c>
      <c r="CH83" s="169">
        <f>IFERROR(Inv_SY_B!CH83/Inv_SY_B!$DC83-1,"")</f>
        <v>6.6136342511180501E-4</v>
      </c>
      <c r="CI83" s="169">
        <f>IFERROR(Inv_SY_B!CI83/Inv_SY_B!$DC83-1,"")</f>
        <v>-1</v>
      </c>
      <c r="CJ83" s="169">
        <f>IFERROR(Inv_SY_B!CJ83/Inv_SY_B!$DC83-1,"")</f>
        <v>-1</v>
      </c>
      <c r="CK83" s="169">
        <f>IFERROR(Inv_SY_B!CK83/Inv_SY_B!$DC83-1,"")</f>
        <v>-1</v>
      </c>
      <c r="CL83" s="169">
        <f>IFERROR(Inv_SY_B!CL83/Inv_SY_B!$DC83-1,"")</f>
        <v>-1</v>
      </c>
      <c r="CM83" s="169">
        <f>IFERROR(Inv_SY_B!CM83/Inv_SY_B!$DB83-1,"")</f>
        <v>-1</v>
      </c>
      <c r="CN83" s="169">
        <f>IFERROR(Inv_SY_B!CN83/Inv_SY_B!$DB83-1,"")</f>
        <v>-1</v>
      </c>
      <c r="CO83" s="169">
        <f>IFERROR(Inv_SY_B!CO83/Inv_SY_B!$DB83-1,"")</f>
        <v>-1</v>
      </c>
      <c r="CP83" s="169">
        <f>IFERROR(Inv_SY_B!CP83/Inv_SY_B!$DB83-1,"")</f>
        <v>-1</v>
      </c>
      <c r="CQ83" s="169">
        <f>IFERROR(Inv_SY_B!CQ83/Inv_SY_B!$DB83-1,"")</f>
        <v>-1</v>
      </c>
      <c r="CR83" s="169">
        <f>IFERROR(Inv_SY_B!CR83/Inv_SY_B!$DB83-1,"")</f>
        <v>-1</v>
      </c>
      <c r="CS83" s="169">
        <f>IFERROR(Inv_SY_B!CS83/Inv_SY_B!$DB83-1,"")</f>
        <v>-1</v>
      </c>
      <c r="CT83" s="169">
        <f>IFERROR(Inv_SY_B!CT83/Inv_SY_B!$DB83-1,"")</f>
        <v>-1</v>
      </c>
      <c r="CU83" s="169">
        <f>IFERROR(Inv_SY_B!CU83/Inv_SY_B!$DB83-1,"")</f>
        <v>-0.22396786294732762</v>
      </c>
      <c r="CV83" s="169">
        <f>IFERROR(Inv_SY_B!CV83/Inv_SY_B!$DB83-1,"")</f>
        <v>0.24640391262964267</v>
      </c>
      <c r="CW83" s="169">
        <f>IFERROR(Inv_SY_B!CW83/Inv_SY_B!$DB83-1,"")</f>
        <v>-1</v>
      </c>
      <c r="CX83" s="169">
        <f>IFERROR(Inv_SY_B!CX83/Inv_SY_B!$DB83-1,"")</f>
        <v>-2.777118043300375E-2</v>
      </c>
      <c r="CY83" s="169">
        <f>IFERROR(Inv_SY_B!CY83/Inv_SY_B!$DB83-1,"")</f>
        <v>5.3351307506883661E-3</v>
      </c>
      <c r="CZ83" s="169">
        <f>IFERROR(Inv_SY_B!CZ83/Inv_SY_B!$DB83-1,"")</f>
        <v>-1</v>
      </c>
    </row>
    <row r="84" spans="2:104">
      <c r="B84" s="164">
        <f t="shared" si="1"/>
        <v>45776</v>
      </c>
      <c r="C84" s="169">
        <f>IFERROR(Inv_SY_B!C84/Inv_SY_B!$DA84-1,"")</f>
        <v>3.1378748521411204E-2</v>
      </c>
      <c r="D84" s="169">
        <f>IFERROR(Inv_SY_B!D84/Inv_SY_B!$DA84-1,"")</f>
        <v>1.8234418303441968E-2</v>
      </c>
      <c r="E84" s="169">
        <f>IFERROR(Inv_SY_B!E84/Inv_SY_B!$DA84-1,"")</f>
        <v>-2.9757536678912677E-2</v>
      </c>
      <c r="F84" s="169">
        <f>IFERROR(Inv_SY_B!F84/Inv_SY_B!$DA84-1,"")</f>
        <v>-4.9462927795789646E-2</v>
      </c>
      <c r="G84" s="169">
        <f>IFERROR(Inv_SY_B!G84/Inv_SY_B!$DA84-1,"")</f>
        <v>-3.2694815604779492E-2</v>
      </c>
      <c r="H84" s="169">
        <f>IFERROR(Inv_SY_B!H84/Inv_SY_B!$DA84-1,"")</f>
        <v>-2.3585915786603295E-2</v>
      </c>
      <c r="I84" s="169">
        <f>IFERROR(Inv_SY_B!I84/Inv_SY_B!$DA84-1,"")</f>
        <v>-2.8272952181385036E-2</v>
      </c>
      <c r="J84" s="169">
        <f>IFERROR(Inv_SY_B!J84/Inv_SY_B!$DA84-1,"")</f>
        <v>-7.104370188395126E-2</v>
      </c>
      <c r="K84" s="169">
        <f>IFERROR(Inv_SY_B!K84/Inv_SY_B!$DA84-1,"")</f>
        <v>-4.204210720659296E-2</v>
      </c>
      <c r="L84" s="169">
        <f>IFERROR(Inv_SY_B!L84/Inv_SY_B!$DA84-1,"")</f>
        <v>-3.9462973905893706E-2</v>
      </c>
      <c r="M84" s="169">
        <f>IFERROR(Inv_SY_B!M84/Inv_SY_B!$DA84-1,"")</f>
        <v>-7.7349491021401207E-3</v>
      </c>
      <c r="N84" s="169">
        <f>IFERROR(Inv_SY_B!N84/Inv_SY_B!$DA84-1,"")</f>
        <v>-1.2778566464821117E-2</v>
      </c>
      <c r="O84" s="169">
        <f>IFERROR(Inv_SY_B!O84/Inv_SY_B!$DA84-1,"")</f>
        <v>-1.4070272103608561E-2</v>
      </c>
      <c r="P84" s="169">
        <f>IFERROR(Inv_SY_B!P84/Inv_SY_B!$DA84-1,"")</f>
        <v>-1.7606878753493982E-2</v>
      </c>
      <c r="Q84" s="169">
        <f>IFERROR(Inv_SY_B!Q84/Inv_SY_B!$DA84-1,"")</f>
        <v>-2.0882054042527631E-2</v>
      </c>
      <c r="R84" s="169">
        <f>IFERROR(Inv_SY_B!R84/Inv_SY_B!$DA84-1,"")</f>
        <v>-9.8632411213464E-3</v>
      </c>
      <c r="S84" s="169">
        <f>IFERROR(Inv_SY_B!S84/Inv_SY_B!$DA84-1,"")</f>
        <v>-9.0699887777619947E-3</v>
      </c>
      <c r="T84" s="169">
        <f>IFERROR(Inv_SY_B!T84/Inv_SY_B!$DA84-1,"")</f>
        <v>-3.3297016253037715E-3</v>
      </c>
      <c r="U84" s="169">
        <f>IFERROR(Inv_SY_B!U84/Inv_SY_B!$DA84-1,"")</f>
        <v>0.11873881845376077</v>
      </c>
      <c r="V84" s="169">
        <f>IFERROR(Inv_SY_B!V84/Inv_SY_B!$DA84-1,"")</f>
        <v>0.13620449845542892</v>
      </c>
      <c r="W84" s="169">
        <f>IFERROR(Inv_SY_B!W84/Inv_SY_B!$DA84-1,"")</f>
        <v>0.16999271765878543</v>
      </c>
      <c r="X84" s="169">
        <f>IFERROR(Inv_SY_B!X84/Inv_SY_B!$DA84-1,"")</f>
        <v>2.3847369304917709E-2</v>
      </c>
      <c r="Y84" s="169">
        <f>IFERROR(Inv_SY_B!Y84/Inv_SY_B!$DA84-1,"")</f>
        <v>-1.3292761808252784E-2</v>
      </c>
      <c r="Z84" s="169">
        <f>IFERROR(Inv_SY_B!Z84/Inv_SY_B!$DA84-1,"")</f>
        <v>-0.11051449364726051</v>
      </c>
      <c r="AA84" s="169">
        <f>IFERROR(Inv_SY_B!AA84/Inv_SY_B!$DA84-1,"")</f>
        <v>-2.86858407425854E-2</v>
      </c>
      <c r="AB84" s="169">
        <f>IFERROR(Inv_SY_B!AB84/Inv_SY_B!$DA84-1,"")</f>
        <v>-6.8712576840324058E-3</v>
      </c>
      <c r="AC84" s="169">
        <f>IFERROR(Inv_SY_B!AC84/Inv_SY_B!$DA84-1,"")</f>
        <v>1.1516241047352382E-2</v>
      </c>
      <c r="AD84" s="169">
        <f>IFERROR(Inv_SY_B!AD84/Inv_SY_B!$DA84-1,"")</f>
        <v>-1.734613661303086E-2</v>
      </c>
      <c r="AE84" s="169">
        <f>IFERROR(Inv_SY_B!AE84/Inv_SY_B!$DA84-1,"")</f>
        <v>1.8071753063845675E-2</v>
      </c>
      <c r="AF84" s="169">
        <f>IFERROR(Inv_SY_B!AF84/Inv_SY_B!$DA84-1,"")</f>
        <v>4.3176721897784098E-2</v>
      </c>
      <c r="AG84" s="169">
        <f>IFERROR(Inv_SY_B!AG84/Inv_SY_B!$DA84-1,"")</f>
        <v>2.7584600430202277E-2</v>
      </c>
      <c r="AH84" s="169">
        <f>IFERROR(Inv_SY_B!AH84/Inv_SY_B!$DA84-1,"")</f>
        <v>-1.037681360685605E-2</v>
      </c>
      <c r="AI84" s="169">
        <f>IFERROR(Inv_SY_B!AI84/Inv_SY_B!$DC84-1,"")</f>
        <v>2.8738269853940013E-2</v>
      </c>
      <c r="AJ84" s="169">
        <f>IFERROR(Inv_SY_B!AJ84/Inv_SY_B!$DC84-1,"")</f>
        <v>3.1148978675748618E-2</v>
      </c>
      <c r="AK84" s="169">
        <f>IFERROR(Inv_SY_B!AK84/Inv_SY_B!$DC84-1,"")</f>
        <v>3.7611078366876383E-2</v>
      </c>
      <c r="AL84" s="169">
        <f>IFERROR(Inv_SY_B!AL84/Inv_SY_B!$DC84-1,"")</f>
        <v>3.6507851804772118E-2</v>
      </c>
      <c r="AM84" s="169">
        <f>IFERROR(Inv_SY_B!AM84/Inv_SY_B!$DC84-1,"")</f>
        <v>4.5808325755734236E-2</v>
      </c>
      <c r="AN84" s="169">
        <f>IFERROR(Inv_SY_B!AN84/Inv_SY_B!$DC84-1,"")</f>
        <v>3.8254225729500435E-2</v>
      </c>
      <c r="AO84" s="169">
        <f>IFERROR(Inv_SY_B!AO84/Inv_SY_B!$DC84-1,"")</f>
        <v>2.9920677988265032E-2</v>
      </c>
      <c r="AP84" s="169">
        <f>IFERROR(Inv_SY_B!AP84/Inv_SY_B!$DC84-1,"")</f>
        <v>3.1513590037717476E-2</v>
      </c>
      <c r="AQ84" s="169">
        <f>IFERROR(Inv_SY_B!AQ84/Inv_SY_B!$DC84-1,"")</f>
        <v>-1.4895808603957672E-2</v>
      </c>
      <c r="AR84" s="169">
        <f>IFERROR(Inv_SY_B!AR84/Inv_SY_B!$DC84-1,"")</f>
        <v>1.2039892849485145E-2</v>
      </c>
      <c r="AS84" s="169">
        <f>IFERROR(Inv_SY_B!AS84/Inv_SY_B!$DC84-1,"")</f>
        <v>1.6050328686525672E-2</v>
      </c>
      <c r="AT84" s="169">
        <f>IFERROR(Inv_SY_B!AT84/Inv_SY_B!$DC84-1,"")</f>
        <v>1.4256253805453589E-2</v>
      </c>
      <c r="AU84" s="169">
        <f>IFERROR(Inv_SY_B!AU84/Inv_SY_B!$DC84-1,"")</f>
        <v>-2.8969967901462113E-3</v>
      </c>
      <c r="AV84" s="169">
        <f>IFERROR(Inv_SY_B!AV84/Inv_SY_B!$DC84-1,"")</f>
        <v>7.1687698693359003E-3</v>
      </c>
      <c r="AW84" s="169">
        <f>IFERROR(Inv_SY_B!AW84/Inv_SY_B!$DC84-1,"")</f>
        <v>1.7295578170173131E-2</v>
      </c>
      <c r="AX84" s="169">
        <f>IFERROR(Inv_SY_B!AX84/Inv_SY_B!$DC84-1,"")</f>
        <v>2.9817492840888971E-3</v>
      </c>
      <c r="AY84" s="169">
        <f>IFERROR(Inv_SY_B!AY84/Inv_SY_B!$DC84-1,"")</f>
        <v>-1.715303735312268E-2</v>
      </c>
      <c r="AZ84" s="169">
        <f>IFERROR(Inv_SY_B!AZ84/Inv_SY_B!$DC84-1,"")</f>
        <v>-4.8685768680046815E-3</v>
      </c>
      <c r="BA84" s="169">
        <f>IFERROR(Inv_SY_B!BA84/Inv_SY_B!$DC84-1,"")</f>
        <v>-3.5989756657316407E-3</v>
      </c>
      <c r="BB84" s="169">
        <f>IFERROR(Inv_SY_B!BB84/Inv_SY_B!$DC84-1,"")</f>
        <v>2.9349240782402752E-2</v>
      </c>
      <c r="BC84" s="169">
        <f>IFERROR(Inv_SY_B!BC84/Inv_SY_B!$DC84-1,"")</f>
        <v>-1.7699594818796016E-2</v>
      </c>
      <c r="BD84" s="169">
        <f>IFERROR(Inv_SY_B!BD84/Inv_SY_B!$DC84-1,"")</f>
        <v>1.0494190728795205E-2</v>
      </c>
      <c r="BE84" s="169">
        <f>IFERROR(Inv_SY_B!BE84/Inv_SY_B!$DC84-1,"")</f>
        <v>1.0899024572555316E-2</v>
      </c>
      <c r="BF84" s="169">
        <f>IFERROR(Inv_SY_B!BF84/Inv_SY_B!$DC84-1,"")</f>
        <v>1.5777049953689115E-2</v>
      </c>
      <c r="BG84" s="169">
        <f>IFERROR(Inv_SY_B!BG84/Inv_SY_B!$DC84-1,"")</f>
        <v>1.1054451851856495E-2</v>
      </c>
      <c r="BH84" s="169">
        <f>IFERROR(Inv_SY_B!BH84/Inv_SY_B!$DC84-1,"")</f>
        <v>1.5237760539421163E-2</v>
      </c>
      <c r="BI84" s="169">
        <f>IFERROR(Inv_SY_B!BI84/Inv_SY_B!$DC84-1,"")</f>
        <v>1.5653270762933547E-2</v>
      </c>
      <c r="BJ84" s="169">
        <f>IFERROR(Inv_SY_B!BJ84/Inv_SY_B!$DC84-1,"")</f>
        <v>2.0137755755082143E-2</v>
      </c>
      <c r="BK84" s="169">
        <f>IFERROR(Inv_SY_B!BK84/Inv_SY_B!$DC84-1,"")</f>
        <v>6.2428201203095224E-3</v>
      </c>
      <c r="BL84" s="169">
        <f>IFERROR(Inv_SY_B!BL84/Inv_SY_B!$DC84-1,"")</f>
        <v>8.385157272559729E-3</v>
      </c>
      <c r="BM84" s="169">
        <f>IFERROR(Inv_SY_B!BM84/Inv_SY_B!$DC84-1,"")</f>
        <v>1.6199912835025865E-2</v>
      </c>
      <c r="BN84" s="169">
        <f>IFERROR(Inv_SY_B!BN84/Inv_SY_B!$DC84-1,"")</f>
        <v>-3.8926253588056348E-4</v>
      </c>
      <c r="BO84" s="169">
        <f>IFERROR(Inv_SY_B!BO84/Inv_SY_B!$DC84-1,"")</f>
        <v>-8.4187732657875491E-3</v>
      </c>
      <c r="BP84" s="169">
        <f>IFERROR(Inv_SY_B!BP84/Inv_SY_B!$DC84-1,"")</f>
        <v>-2.1996422356653667E-2</v>
      </c>
      <c r="BQ84" s="169">
        <f>IFERROR(Inv_SY_B!BQ84/Inv_SY_B!$DC84-1,"")</f>
        <v>-2.6181950376218843E-2</v>
      </c>
      <c r="BR84" s="169">
        <f>IFERROR(Inv_SY_B!BR84/Inv_SY_B!$DC84-1,"")</f>
        <v>-2.3422360698863054E-2</v>
      </c>
      <c r="BS84" s="169">
        <f>IFERROR(Inv_SY_B!BS84/Inv_SY_B!$DC84-1,"")</f>
        <v>-2.4109568642920021E-2</v>
      </c>
      <c r="BT84" s="169">
        <f>IFERROR(Inv_SY_B!BT84/Inv_SY_B!$DC84-1,"")</f>
        <v>-1.7990682921757539E-2</v>
      </c>
      <c r="BU84" s="169">
        <f>IFERROR(Inv_SY_B!BU84/Inv_SY_B!$DC84-1,"")</f>
        <v>-2.547885786674009E-2</v>
      </c>
      <c r="BV84" s="169">
        <f>IFERROR(Inv_SY_B!BV84/Inv_SY_B!$DC84-1,"")</f>
        <v>-4.8823634892926293E-2</v>
      </c>
      <c r="BW84" s="169">
        <f>IFERROR(Inv_SY_B!BW84/Inv_SY_B!$DC84-1,"")</f>
        <v>-4.5049120255518105E-3</v>
      </c>
      <c r="BX84" s="169">
        <f>IFERROR(Inv_SY_B!BX84/Inv_SY_B!$DC84-1,"")</f>
        <v>1.1260847286260756E-2</v>
      </c>
      <c r="BY84" s="169">
        <f>IFERROR(Inv_SY_B!BY84/Inv_SY_B!$DC84-1,"")</f>
        <v>-5.1024480927632787E-3</v>
      </c>
      <c r="BZ84" s="169">
        <f>IFERROR(Inv_SY_B!BZ84/Inv_SY_B!$DC84-1,"")</f>
        <v>9.3818261764446742E-3</v>
      </c>
      <c r="CA84" s="169">
        <f>IFERROR(Inv_SY_B!CA84/Inv_SY_B!$DC84-1,"")</f>
        <v>-2.0370524844617099E-2</v>
      </c>
      <c r="CB84" s="169">
        <f>IFERROR(Inv_SY_B!CB84/Inv_SY_B!$DC84-1,"")</f>
        <v>-1</v>
      </c>
      <c r="CC84" s="169">
        <f>IFERROR(Inv_SY_B!CC84/Inv_SY_B!$DC84-1,"")</f>
        <v>-4.6423366131892685E-2</v>
      </c>
      <c r="CD84" s="169">
        <f>IFERROR(Inv_SY_B!CD84/Inv_SY_B!$DC84-1,"")</f>
        <v>-3.6346851607170105E-2</v>
      </c>
      <c r="CE84" s="169">
        <f>IFERROR(Inv_SY_B!CE84/Inv_SY_B!$DC84-1,"")</f>
        <v>-0.10419886119607791</v>
      </c>
      <c r="CF84" s="169">
        <f>IFERROR(Inv_SY_B!CF84/Inv_SY_B!$DC84-1,"")</f>
        <v>-4.9188247037792232E-2</v>
      </c>
      <c r="CG84" s="169">
        <f>IFERROR(Inv_SY_B!CG84/Inv_SY_B!$DC84-1,"")</f>
        <v>1.5205592766851295E-2</v>
      </c>
      <c r="CH84" s="169">
        <f>IFERROR(Inv_SY_B!CH84/Inv_SY_B!$DC84-1,"")</f>
        <v>-2.0514757688426699E-2</v>
      </c>
      <c r="CI84" s="169">
        <f>IFERROR(Inv_SY_B!CI84/Inv_SY_B!$DC84-1,"")</f>
        <v>-1</v>
      </c>
      <c r="CJ84" s="169">
        <f>IFERROR(Inv_SY_B!CJ84/Inv_SY_B!$DC84-1,"")</f>
        <v>-1</v>
      </c>
      <c r="CK84" s="169">
        <f>IFERROR(Inv_SY_B!CK84/Inv_SY_B!$DC84-1,"")</f>
        <v>-1</v>
      </c>
      <c r="CL84" s="169">
        <f>IFERROR(Inv_SY_B!CL84/Inv_SY_B!$DC84-1,"")</f>
        <v>-1</v>
      </c>
      <c r="CM84" s="169">
        <f>IFERROR(Inv_SY_B!CM84/Inv_SY_B!$DB84-1,"")</f>
        <v>-1</v>
      </c>
      <c r="CN84" s="169">
        <f>IFERROR(Inv_SY_B!CN84/Inv_SY_B!$DB84-1,"")</f>
        <v>-1</v>
      </c>
      <c r="CO84" s="169">
        <f>IFERROR(Inv_SY_B!CO84/Inv_SY_B!$DB84-1,"")</f>
        <v>-1</v>
      </c>
      <c r="CP84" s="169">
        <f>IFERROR(Inv_SY_B!CP84/Inv_SY_B!$DB84-1,"")</f>
        <v>-1</v>
      </c>
      <c r="CQ84" s="169">
        <f>IFERROR(Inv_SY_B!CQ84/Inv_SY_B!$DB84-1,"")</f>
        <v>-1</v>
      </c>
      <c r="CR84" s="169">
        <f>IFERROR(Inv_SY_B!CR84/Inv_SY_B!$DB84-1,"")</f>
        <v>-1</v>
      </c>
      <c r="CS84" s="169">
        <f>IFERROR(Inv_SY_B!CS84/Inv_SY_B!$DB84-1,"")</f>
        <v>-1</v>
      </c>
      <c r="CT84" s="169">
        <f>IFERROR(Inv_SY_B!CT84/Inv_SY_B!$DB84-1,"")</f>
        <v>-1</v>
      </c>
      <c r="CU84" s="169">
        <f>IFERROR(Inv_SY_B!CU84/Inv_SY_B!$DB84-1,"")</f>
        <v>-0.19306989275423747</v>
      </c>
      <c r="CV84" s="169">
        <f>IFERROR(Inv_SY_B!CV84/Inv_SY_B!$DB84-1,"")</f>
        <v>0.22955326649622565</v>
      </c>
      <c r="CW84" s="169">
        <f>IFERROR(Inv_SY_B!CW84/Inv_SY_B!$DB84-1,"")</f>
        <v>-1</v>
      </c>
      <c r="CX84" s="169">
        <f>IFERROR(Inv_SY_B!CX84/Inv_SY_B!$DB84-1,"")</f>
        <v>-5.1754267676837218E-2</v>
      </c>
      <c r="CY84" s="169">
        <f>IFERROR(Inv_SY_B!CY84/Inv_SY_B!$DB84-1,"")</f>
        <v>1.5270893934848928E-2</v>
      </c>
      <c r="CZ84" s="169">
        <f>IFERROR(Inv_SY_B!CZ84/Inv_SY_B!$DB84-1,"")</f>
        <v>-1</v>
      </c>
    </row>
    <row r="85" spans="2:104">
      <c r="B85" s="164">
        <f t="shared" si="1"/>
        <v>45777</v>
      </c>
      <c r="C85" s="169">
        <f>IFERROR(Inv_SY_B!C85/Inv_SY_B!$DA85-1,"")</f>
        <v>1.960636767461077E-2</v>
      </c>
      <c r="D85" s="169">
        <f>IFERROR(Inv_SY_B!D85/Inv_SY_B!$DA85-1,"")</f>
        <v>1.5816017524514114E-2</v>
      </c>
      <c r="E85" s="169">
        <f>IFERROR(Inv_SY_B!E85/Inv_SY_B!$DA85-1,"")</f>
        <v>-1.5341010772155994E-2</v>
      </c>
      <c r="F85" s="169">
        <f>IFERROR(Inv_SY_B!F85/Inv_SY_B!$DA85-1,"")</f>
        <v>-2.5908899970464416E-2</v>
      </c>
      <c r="G85" s="169">
        <f>IFERROR(Inv_SY_B!G85/Inv_SY_B!$DA85-1,"")</f>
        <v>-2.1155992838099769E-2</v>
      </c>
      <c r="H85" s="169">
        <f>IFERROR(Inv_SY_B!H85/Inv_SY_B!$DA85-1,"")</f>
        <v>-1.1646925014580645E-2</v>
      </c>
      <c r="I85" s="169">
        <f>IFERROR(Inv_SY_B!I85/Inv_SY_B!$DA85-1,"")</f>
        <v>1.5023580906494471E-2</v>
      </c>
      <c r="J85" s="169">
        <f>IFERROR(Inv_SY_B!J85/Inv_SY_B!$DA85-1,"")</f>
        <v>-3.2303890274350655E-2</v>
      </c>
      <c r="K85" s="169">
        <f>IFERROR(Inv_SY_B!K85/Inv_SY_B!$DA85-1,"")</f>
        <v>-4.9415142027151582E-3</v>
      </c>
      <c r="L85" s="169">
        <f>IFERROR(Inv_SY_B!L85/Inv_SY_B!$DA85-1,"")</f>
        <v>-3.3698714528678231E-3</v>
      </c>
      <c r="M85" s="169">
        <f>IFERROR(Inv_SY_B!M85/Inv_SY_B!$DA85-1,"")</f>
        <v>-3.9860877593022037E-3</v>
      </c>
      <c r="N85" s="169">
        <f>IFERROR(Inv_SY_B!N85/Inv_SY_B!$DA85-1,"")</f>
        <v>-3.8241297951472353E-3</v>
      </c>
      <c r="O85" s="169">
        <f>IFERROR(Inv_SY_B!O85/Inv_SY_B!$DA85-1,"")</f>
        <v>-1.5617878593171319E-2</v>
      </c>
      <c r="P85" s="169">
        <f>IFERROR(Inv_SY_B!P85/Inv_SY_B!$DA85-1,"")</f>
        <v>-1.8512437233049961E-2</v>
      </c>
      <c r="Q85" s="169">
        <f>IFERROR(Inv_SY_B!Q85/Inv_SY_B!$DA85-1,"")</f>
        <v>-1.7368471098827776E-2</v>
      </c>
      <c r="R85" s="169">
        <f>IFERROR(Inv_SY_B!R85/Inv_SY_B!$DA85-1,"")</f>
        <v>-1.8722817436650052E-2</v>
      </c>
      <c r="S85" s="169">
        <f>IFERROR(Inv_SY_B!S85/Inv_SY_B!$DA85-1,"")</f>
        <v>-1.5901115731870363E-2</v>
      </c>
      <c r="T85" s="169">
        <f>IFERROR(Inv_SY_B!T85/Inv_SY_B!$DA85-1,"")</f>
        <v>-1.8655030949874307E-2</v>
      </c>
      <c r="U85" s="169">
        <f>IFERROR(Inv_SY_B!U85/Inv_SY_B!$DA85-1,"")</f>
        <v>0.10274142106936135</v>
      </c>
      <c r="V85" s="169">
        <f>IFERROR(Inv_SY_B!V85/Inv_SY_B!$DA85-1,"")</f>
        <v>0.11265545052507253</v>
      </c>
      <c r="W85" s="169">
        <f>IFERROR(Inv_SY_B!W85/Inv_SY_B!$DA85-1,"")</f>
        <v>0.14690237642454895</v>
      </c>
      <c r="X85" s="169">
        <f>IFERROR(Inv_SY_B!X85/Inv_SY_B!$DA85-1,"")</f>
        <v>9.8707902374830514E-3</v>
      </c>
      <c r="Y85" s="169">
        <f>IFERROR(Inv_SY_B!Y85/Inv_SY_B!$DA85-1,"")</f>
        <v>-9.8769890328307408E-3</v>
      </c>
      <c r="Z85" s="169">
        <f>IFERROR(Inv_SY_B!Z85/Inv_SY_B!$DA85-1,"")</f>
        <v>-0.11046342985695123</v>
      </c>
      <c r="AA85" s="169">
        <f>IFERROR(Inv_SY_B!AA85/Inv_SY_B!$DA85-1,"")</f>
        <v>-3.108484402769085E-2</v>
      </c>
      <c r="AB85" s="169">
        <f>IFERROR(Inv_SY_B!AB85/Inv_SY_B!$DA85-1,"")</f>
        <v>-1.6109461374246292E-2</v>
      </c>
      <c r="AC85" s="169">
        <f>IFERROR(Inv_SY_B!AC85/Inv_SY_B!$DA85-1,"")</f>
        <v>-9.2252838217689037E-3</v>
      </c>
      <c r="AD85" s="169">
        <f>IFERROR(Inv_SY_B!AD85/Inv_SY_B!$DA85-1,"")</f>
        <v>-3.3772570812583558E-2</v>
      </c>
      <c r="AE85" s="169">
        <f>IFERROR(Inv_SY_B!AE85/Inv_SY_B!$DA85-1,"")</f>
        <v>-2.982230319969692E-3</v>
      </c>
      <c r="AF85" s="169">
        <f>IFERROR(Inv_SY_B!AF85/Inv_SY_B!$DA85-1,"")</f>
        <v>2.1104433483956742E-2</v>
      </c>
      <c r="AG85" s="169">
        <f>IFERROR(Inv_SY_B!AG85/Inv_SY_B!$DA85-1,"")</f>
        <v>1.6338352355984354E-2</v>
      </c>
      <c r="AH85" s="169">
        <f>IFERROR(Inv_SY_B!AH85/Inv_SY_B!$DA85-1,"")</f>
        <v>-1.928790783285228E-2</v>
      </c>
      <c r="AI85" s="169">
        <f>IFERROR(Inv_SY_B!AI85/Inv_SY_B!$DC85-1,"")</f>
        <v>1.5835173767534849E-2</v>
      </c>
      <c r="AJ85" s="169">
        <f>IFERROR(Inv_SY_B!AJ85/Inv_SY_B!$DC85-1,"")</f>
        <v>1.8843198958209628E-2</v>
      </c>
      <c r="AK85" s="169">
        <f>IFERROR(Inv_SY_B!AK85/Inv_SY_B!$DC85-1,"")</f>
        <v>1.5234433104454492E-2</v>
      </c>
      <c r="AL85" s="169">
        <f>IFERROR(Inv_SY_B!AL85/Inv_SY_B!$DC85-1,"")</f>
        <v>1.6985715237938015E-2</v>
      </c>
      <c r="AM85" s="169">
        <f>IFERROR(Inv_SY_B!AM85/Inv_SY_B!$DC85-1,"")</f>
        <v>2.9111184588923367E-2</v>
      </c>
      <c r="AN85" s="169">
        <f>IFERROR(Inv_SY_B!AN85/Inv_SY_B!$DC85-1,"")</f>
        <v>2.8809893535298503E-2</v>
      </c>
      <c r="AO85" s="169">
        <f>IFERROR(Inv_SY_B!AO85/Inv_SY_B!$DC85-1,"")</f>
        <v>2.404324250591916E-2</v>
      </c>
      <c r="AP85" s="169">
        <f>IFERROR(Inv_SY_B!AP85/Inv_SY_B!$DC85-1,"")</f>
        <v>1.9728455494588237E-2</v>
      </c>
      <c r="AQ85" s="169">
        <f>IFERROR(Inv_SY_B!AQ85/Inv_SY_B!$DC85-1,"")</f>
        <v>-2.3260240748577132E-3</v>
      </c>
      <c r="AR85" s="169">
        <f>IFERROR(Inv_SY_B!AR85/Inv_SY_B!$DC85-1,"")</f>
        <v>1.0226137103994892E-2</v>
      </c>
      <c r="AS85" s="169">
        <f>IFERROR(Inv_SY_B!AS85/Inv_SY_B!$DC85-1,"")</f>
        <v>9.6937890032400276E-3</v>
      </c>
      <c r="AT85" s="169">
        <f>IFERROR(Inv_SY_B!AT85/Inv_SY_B!$DC85-1,"")</f>
        <v>3.010959704623728E-3</v>
      </c>
      <c r="AU85" s="169">
        <f>IFERROR(Inv_SY_B!AU85/Inv_SY_B!$DC85-1,"")</f>
        <v>-1.7378437712834982E-2</v>
      </c>
      <c r="AV85" s="169">
        <f>IFERROR(Inv_SY_B!AV85/Inv_SY_B!$DC85-1,"")</f>
        <v>-8.7082474573600965E-3</v>
      </c>
      <c r="AW85" s="169">
        <f>IFERROR(Inv_SY_B!AW85/Inv_SY_B!$DC85-1,"")</f>
        <v>9.5930046540677605E-3</v>
      </c>
      <c r="AX85" s="169">
        <f>IFERROR(Inv_SY_B!AX85/Inv_SY_B!$DC85-1,"")</f>
        <v>-3.3296163234353138E-4</v>
      </c>
      <c r="AY85" s="169">
        <f>IFERROR(Inv_SY_B!AY85/Inv_SY_B!$DC85-1,"")</f>
        <v>-3.4115398389154894E-2</v>
      </c>
      <c r="AZ85" s="169">
        <f>IFERROR(Inv_SY_B!AZ85/Inv_SY_B!$DC85-1,"")</f>
        <v>-1.9596419216270089E-3</v>
      </c>
      <c r="BA85" s="169">
        <f>IFERROR(Inv_SY_B!BA85/Inv_SY_B!$DC85-1,"")</f>
        <v>6.6805953844022437E-3</v>
      </c>
      <c r="BB85" s="169">
        <f>IFERROR(Inv_SY_B!BB85/Inv_SY_B!$DC85-1,"")</f>
        <v>5.4567263708493741E-4</v>
      </c>
      <c r="BC85" s="169">
        <f>IFERROR(Inv_SY_B!BC85/Inv_SY_B!$DC85-1,"")</f>
        <v>-1.9305146658496253E-2</v>
      </c>
      <c r="BD85" s="169">
        <f>IFERROR(Inv_SY_B!BD85/Inv_SY_B!$DC85-1,"")</f>
        <v>4.7591120189252045E-3</v>
      </c>
      <c r="BE85" s="169">
        <f>IFERROR(Inv_SY_B!BE85/Inv_SY_B!$DC85-1,"")</f>
        <v>-1.8202629766218559E-3</v>
      </c>
      <c r="BF85" s="169">
        <f>IFERROR(Inv_SY_B!BF85/Inv_SY_B!$DC85-1,"")</f>
        <v>-8.7400063960247909E-3</v>
      </c>
      <c r="BG85" s="169">
        <f>IFERROR(Inv_SY_B!BG85/Inv_SY_B!$DC85-1,"")</f>
        <v>-2.1984476286056154E-2</v>
      </c>
      <c r="BH85" s="169">
        <f>IFERROR(Inv_SY_B!BH85/Inv_SY_B!$DC85-1,"")</f>
        <v>-7.1863523593246326E-3</v>
      </c>
      <c r="BI85" s="169">
        <f>IFERROR(Inv_SY_B!BI85/Inv_SY_B!$DC85-1,"")</f>
        <v>-1.2176323559550117E-2</v>
      </c>
      <c r="BJ85" s="169">
        <f>IFERROR(Inv_SY_B!BJ85/Inv_SY_B!$DC85-1,"")</f>
        <v>-1.064272539070521E-2</v>
      </c>
      <c r="BK85" s="169">
        <f>IFERROR(Inv_SY_B!BK85/Inv_SY_B!$DC85-1,"")</f>
        <v>-1.4765082493986337E-2</v>
      </c>
      <c r="BL85" s="169">
        <f>IFERROR(Inv_SY_B!BL85/Inv_SY_B!$DC85-1,"")</f>
        <v>-2.285228065492384E-2</v>
      </c>
      <c r="BM85" s="169">
        <f>IFERROR(Inv_SY_B!BM85/Inv_SY_B!$DC85-1,"")</f>
        <v>-1.207745296891749E-2</v>
      </c>
      <c r="BN85" s="169">
        <f>IFERROR(Inv_SY_B!BN85/Inv_SY_B!$DC85-1,"")</f>
        <v>-2.8938691386801607E-2</v>
      </c>
      <c r="BO85" s="169">
        <f>IFERROR(Inv_SY_B!BO85/Inv_SY_B!$DC85-1,"")</f>
        <v>2.6166636435047907E-2</v>
      </c>
      <c r="BP85" s="169">
        <f>IFERROR(Inv_SY_B!BP85/Inv_SY_B!$DC85-1,"")</f>
        <v>-9.7721354818278705E-3</v>
      </c>
      <c r="BQ85" s="169">
        <f>IFERROR(Inv_SY_B!BQ85/Inv_SY_B!$DC85-1,"")</f>
        <v>2.3665572163051873E-2</v>
      </c>
      <c r="BR85" s="169">
        <f>IFERROR(Inv_SY_B!BR85/Inv_SY_B!$DC85-1,"")</f>
        <v>3.2015574305804817E-2</v>
      </c>
      <c r="BS85" s="169">
        <f>IFERROR(Inv_SY_B!BS85/Inv_SY_B!$DC85-1,"")</f>
        <v>2.3902471992117258E-2</v>
      </c>
      <c r="BT85" s="169">
        <f>IFERROR(Inv_SY_B!BT85/Inv_SY_B!$DC85-1,"")</f>
        <v>3.502053321188181E-2</v>
      </c>
      <c r="BU85" s="169">
        <f>IFERROR(Inv_SY_B!BU85/Inv_SY_B!$DC85-1,"")</f>
        <v>1.9370155959593571E-2</v>
      </c>
      <c r="BV85" s="169">
        <f>IFERROR(Inv_SY_B!BV85/Inv_SY_B!$DC85-1,"")</f>
        <v>-7.9868742498589995E-4</v>
      </c>
      <c r="BW85" s="169">
        <f>IFERROR(Inv_SY_B!BW85/Inv_SY_B!$DC85-1,"")</f>
        <v>5.5742229001704002E-2</v>
      </c>
      <c r="BX85" s="169">
        <f>IFERROR(Inv_SY_B!BX85/Inv_SY_B!$DC85-1,"")</f>
        <v>5.9811444187016782E-2</v>
      </c>
      <c r="BY85" s="169">
        <f>IFERROR(Inv_SY_B!BY85/Inv_SY_B!$DC85-1,"")</f>
        <v>4.6803026614899323E-2</v>
      </c>
      <c r="BZ85" s="169">
        <f>IFERROR(Inv_SY_B!BZ85/Inv_SY_B!$DC85-1,"")</f>
        <v>6.6174444670634713E-2</v>
      </c>
      <c r="CA85" s="169">
        <f>IFERROR(Inv_SY_B!CA85/Inv_SY_B!$DC85-1,"")</f>
        <v>-1.5843577237101725E-2</v>
      </c>
      <c r="CB85" s="169">
        <f>IFERROR(Inv_SY_B!CB85/Inv_SY_B!$DC85-1,"")</f>
        <v>-1</v>
      </c>
      <c r="CC85" s="169">
        <f>IFERROR(Inv_SY_B!CC85/Inv_SY_B!$DC85-1,"")</f>
        <v>-5.5699829414517676E-2</v>
      </c>
      <c r="CD85" s="169">
        <f>IFERROR(Inv_SY_B!CD85/Inv_SY_B!$DC85-1,"")</f>
        <v>-6.6674576950203179E-2</v>
      </c>
      <c r="CE85" s="169">
        <f>IFERROR(Inv_SY_B!CE85/Inv_SY_B!$DC85-1,"")</f>
        <v>-0.12357887387184985</v>
      </c>
      <c r="CF85" s="169">
        <f>IFERROR(Inv_SY_B!CF85/Inv_SY_B!$DC85-1,"")</f>
        <v>-6.5724599837071351E-2</v>
      </c>
      <c r="CG85" s="169">
        <f>IFERROR(Inv_SY_B!CG85/Inv_SY_B!$DC85-1,"")</f>
        <v>-6.0712507332049137E-3</v>
      </c>
      <c r="CH85" s="169">
        <f>IFERROR(Inv_SY_B!CH85/Inv_SY_B!$DC85-1,"")</f>
        <v>-3.2299612970596359E-2</v>
      </c>
      <c r="CI85" s="169">
        <f>IFERROR(Inv_SY_B!CI85/Inv_SY_B!$DC85-1,"")</f>
        <v>-1</v>
      </c>
      <c r="CJ85" s="169">
        <f>IFERROR(Inv_SY_B!CJ85/Inv_SY_B!$DC85-1,"")</f>
        <v>-1</v>
      </c>
      <c r="CK85" s="169">
        <f>IFERROR(Inv_SY_B!CK85/Inv_SY_B!$DC85-1,"")</f>
        <v>-1</v>
      </c>
      <c r="CL85" s="169">
        <f>IFERROR(Inv_SY_B!CL85/Inv_SY_B!$DC85-1,"")</f>
        <v>-1</v>
      </c>
      <c r="CM85" s="169">
        <f>IFERROR(Inv_SY_B!CM85/Inv_SY_B!$DB85-1,"")</f>
        <v>-1</v>
      </c>
      <c r="CN85" s="169">
        <f>IFERROR(Inv_SY_B!CN85/Inv_SY_B!$DB85-1,"")</f>
        <v>-1</v>
      </c>
      <c r="CO85" s="169">
        <f>IFERROR(Inv_SY_B!CO85/Inv_SY_B!$DB85-1,"")</f>
        <v>-1</v>
      </c>
      <c r="CP85" s="169">
        <f>IFERROR(Inv_SY_B!CP85/Inv_SY_B!$DB85-1,"")</f>
        <v>-1</v>
      </c>
      <c r="CQ85" s="169">
        <f>IFERROR(Inv_SY_B!CQ85/Inv_SY_B!$DB85-1,"")</f>
        <v>-1</v>
      </c>
      <c r="CR85" s="169">
        <f>IFERROR(Inv_SY_B!CR85/Inv_SY_B!$DB85-1,"")</f>
        <v>-1</v>
      </c>
      <c r="CS85" s="169">
        <f>IFERROR(Inv_SY_B!CS85/Inv_SY_B!$DB85-1,"")</f>
        <v>-1</v>
      </c>
      <c r="CT85" s="169">
        <f>IFERROR(Inv_SY_B!CT85/Inv_SY_B!$DB85-1,"")</f>
        <v>-1</v>
      </c>
      <c r="CU85" s="169">
        <f>IFERROR(Inv_SY_B!CU85/Inv_SY_B!$DB85-1,"")</f>
        <v>-0.22375318120645105</v>
      </c>
      <c r="CV85" s="169">
        <f>IFERROR(Inv_SY_B!CV85/Inv_SY_B!$DB85-1,"")</f>
        <v>0.25508701029536396</v>
      </c>
      <c r="CW85" s="169">
        <f>IFERROR(Inv_SY_B!CW85/Inv_SY_B!$DB85-1,"")</f>
        <v>-1</v>
      </c>
      <c r="CX85" s="169">
        <f>IFERROR(Inv_SY_B!CX85/Inv_SY_B!$DB85-1,"")</f>
        <v>-3.9249047098077861E-2</v>
      </c>
      <c r="CY85" s="169">
        <f>IFERROR(Inv_SY_B!CY85/Inv_SY_B!$DB85-1,"")</f>
        <v>7.9152180091650592E-3</v>
      </c>
      <c r="CZ85" s="169">
        <f>IFERROR(Inv_SY_B!CZ85/Inv_SY_B!$DB85-1,"")</f>
        <v>-1</v>
      </c>
    </row>
    <row r="86" spans="2:104">
      <c r="B86" s="164">
        <f t="shared" si="1"/>
        <v>45778</v>
      </c>
      <c r="C86" s="169">
        <f>IFERROR(Inv_SY_B!C86/Inv_SY_B!$DA86-1,"")</f>
        <v>1.6016176314082475E-2</v>
      </c>
      <c r="D86" s="169">
        <f>IFERROR(Inv_SY_B!D86/Inv_SY_B!$DA86-1,"")</f>
        <v>1.313021435179107E-2</v>
      </c>
      <c r="E86" s="169">
        <f>IFERROR(Inv_SY_B!E86/Inv_SY_B!$DA86-1,"")</f>
        <v>-1.6956723416763242E-2</v>
      </c>
      <c r="F86" s="169">
        <f>IFERROR(Inv_SY_B!F86/Inv_SY_B!$DA86-1,"")</f>
        <v>-3.4816722401052491E-2</v>
      </c>
      <c r="G86" s="169">
        <f>IFERROR(Inv_SY_B!G86/Inv_SY_B!$DA86-1,"")</f>
        <v>-1.8671380387125791E-2</v>
      </c>
      <c r="H86" s="169">
        <f>IFERROR(Inv_SY_B!H86/Inv_SY_B!$DA86-1,"")</f>
        <v>-1.0424339926673243E-2</v>
      </c>
      <c r="I86" s="169">
        <f>IFERROR(Inv_SY_B!I86/Inv_SY_B!$DA86-1,"")</f>
        <v>8.8144831735808005E-3</v>
      </c>
      <c r="J86" s="169">
        <f>IFERROR(Inv_SY_B!J86/Inv_SY_B!$DA86-1,"")</f>
        <v>-4.7075290299759542E-2</v>
      </c>
      <c r="K86" s="169">
        <f>IFERROR(Inv_SY_B!K86/Inv_SY_B!$DA86-1,"")</f>
        <v>-1.2942774542065272E-2</v>
      </c>
      <c r="L86" s="169">
        <f>IFERROR(Inv_SY_B!L86/Inv_SY_B!$DA86-1,"")</f>
        <v>-1.1175235779660508E-2</v>
      </c>
      <c r="M86" s="169">
        <f>IFERROR(Inv_SY_B!M86/Inv_SY_B!$DA86-1,"")</f>
        <v>-2.4631245721180584E-3</v>
      </c>
      <c r="N86" s="169">
        <f>IFERROR(Inv_SY_B!N86/Inv_SY_B!$DA86-1,"")</f>
        <v>-5.7837485376377451E-3</v>
      </c>
      <c r="O86" s="169">
        <f>IFERROR(Inv_SY_B!O86/Inv_SY_B!$DA86-1,"")</f>
        <v>-1.0619233514624016E-2</v>
      </c>
      <c r="P86" s="169">
        <f>IFERROR(Inv_SY_B!P86/Inv_SY_B!$DA86-1,"")</f>
        <v>-1.442825906934242E-2</v>
      </c>
      <c r="Q86" s="169">
        <f>IFERROR(Inv_SY_B!Q86/Inv_SY_B!$DA86-1,"")</f>
        <v>-1.5356633865514113E-2</v>
      </c>
      <c r="R86" s="169">
        <f>IFERROR(Inv_SY_B!R86/Inv_SY_B!$DA86-1,"")</f>
        <v>-1.8729996782103409E-2</v>
      </c>
      <c r="S86" s="169">
        <f>IFERROR(Inv_SY_B!S86/Inv_SY_B!$DA86-1,"")</f>
        <v>-1.4862056791815403E-2</v>
      </c>
      <c r="T86" s="169">
        <f>IFERROR(Inv_SY_B!T86/Inv_SY_B!$DA86-1,"")</f>
        <v>-1.6308681189747376E-2</v>
      </c>
      <c r="U86" s="169">
        <f>IFERROR(Inv_SY_B!U86/Inv_SY_B!$DA86-1,"")</f>
        <v>9.6136398905044773E-2</v>
      </c>
      <c r="V86" s="169">
        <f>IFERROR(Inv_SY_B!V86/Inv_SY_B!$DA86-1,"")</f>
        <v>0.11052148573851972</v>
      </c>
      <c r="W86" s="169">
        <f>IFERROR(Inv_SY_B!W86/Inv_SY_B!$DA86-1,"")</f>
        <v>0.14571015049464209</v>
      </c>
      <c r="X86" s="169">
        <f>IFERROR(Inv_SY_B!X86/Inv_SY_B!$DA86-1,"")</f>
        <v>5.7591440165001284E-3</v>
      </c>
      <c r="Y86" s="169">
        <f>IFERROR(Inv_SY_B!Y86/Inv_SY_B!$DA86-1,"")</f>
        <v>5.6494443393177995E-3</v>
      </c>
      <c r="Z86" s="169">
        <f>IFERROR(Inv_SY_B!Z86/Inv_SY_B!$DA86-1,"")</f>
        <v>-9.3458786620148393E-2</v>
      </c>
      <c r="AA86" s="169">
        <f>IFERROR(Inv_SY_B!AA86/Inv_SY_B!$DA86-1,"")</f>
        <v>-3.227169145576958E-2</v>
      </c>
      <c r="AB86" s="169">
        <f>IFERROR(Inv_SY_B!AB86/Inv_SY_B!$DA86-1,"")</f>
        <v>-1.5058296128048765E-2</v>
      </c>
      <c r="AC86" s="169">
        <f>IFERROR(Inv_SY_B!AC86/Inv_SY_B!$DA86-1,"")</f>
        <v>-8.9982383974754887E-3</v>
      </c>
      <c r="AD86" s="169">
        <f>IFERROR(Inv_SY_B!AD86/Inv_SY_B!$DA86-1,"")</f>
        <v>-3.6620482197223692E-2</v>
      </c>
      <c r="AE86" s="169">
        <f>IFERROR(Inv_SY_B!AE86/Inv_SY_B!$DA86-1,"")</f>
        <v>-8.4262952256075607E-4</v>
      </c>
      <c r="AF86" s="169">
        <f>IFERROR(Inv_SY_B!AF86/Inv_SY_B!$DA86-1,"")</f>
        <v>2.692341613356608E-2</v>
      </c>
      <c r="AG86" s="169">
        <f>IFERROR(Inv_SY_B!AG86/Inv_SY_B!$DA86-1,"")</f>
        <v>2.3319843337086921E-2</v>
      </c>
      <c r="AH86" s="169">
        <f>IFERROR(Inv_SY_B!AH86/Inv_SY_B!$DA86-1,"")</f>
        <v>-1.4116431406895225E-2</v>
      </c>
      <c r="AI86" s="169">
        <f>IFERROR(Inv_SY_B!AI86/Inv_SY_B!$DC86-1,"")</f>
        <v>1.5052451697309843E-2</v>
      </c>
      <c r="AJ86" s="169">
        <f>IFERROR(Inv_SY_B!AJ86/Inv_SY_B!$DC86-1,"")</f>
        <v>1.4030815367039429E-2</v>
      </c>
      <c r="AK86" s="169">
        <f>IFERROR(Inv_SY_B!AK86/Inv_SY_B!$DC86-1,"")</f>
        <v>1.2967426338724941E-2</v>
      </c>
      <c r="AL86" s="169">
        <f>IFERROR(Inv_SY_B!AL86/Inv_SY_B!$DC86-1,"")</f>
        <v>1.3203047603811857E-2</v>
      </c>
      <c r="AM86" s="169">
        <f>IFERROR(Inv_SY_B!AM86/Inv_SY_B!$DC86-1,"")</f>
        <v>2.6443025453678937E-2</v>
      </c>
      <c r="AN86" s="169">
        <f>IFERROR(Inv_SY_B!AN86/Inv_SY_B!$DC86-1,"")</f>
        <v>2.3452572635086488E-2</v>
      </c>
      <c r="AO86" s="169">
        <f>IFERROR(Inv_SY_B!AO86/Inv_SY_B!$DC86-1,"")</f>
        <v>2.2150771259163093E-2</v>
      </c>
      <c r="AP86" s="169">
        <f>IFERROR(Inv_SY_B!AP86/Inv_SY_B!$DC86-1,"")</f>
        <v>2.2515773941599093E-2</v>
      </c>
      <c r="AQ86" s="169">
        <f>IFERROR(Inv_SY_B!AQ86/Inv_SY_B!$DC86-1,"")</f>
        <v>-4.0314478576716217E-3</v>
      </c>
      <c r="AR86" s="169">
        <f>IFERROR(Inv_SY_B!AR86/Inv_SY_B!$DC86-1,"")</f>
        <v>9.5756383803973222E-3</v>
      </c>
      <c r="AS86" s="169">
        <f>IFERROR(Inv_SY_B!AS86/Inv_SY_B!$DC86-1,"")</f>
        <v>1.1079421524036848E-2</v>
      </c>
      <c r="AT86" s="169">
        <f>IFERROR(Inv_SY_B!AT86/Inv_SY_B!$DC86-1,"")</f>
        <v>4.8746835448627568E-3</v>
      </c>
      <c r="AU86" s="169">
        <f>IFERROR(Inv_SY_B!AU86/Inv_SY_B!$DC86-1,"")</f>
        <v>-2.0621575420420313E-2</v>
      </c>
      <c r="AV86" s="169">
        <f>IFERROR(Inv_SY_B!AV86/Inv_SY_B!$DC86-1,"")</f>
        <v>-5.9945921785827805E-3</v>
      </c>
      <c r="AW86" s="169">
        <f>IFERROR(Inv_SY_B!AW86/Inv_SY_B!$DC86-1,"")</f>
        <v>1.2213402742859092E-2</v>
      </c>
      <c r="AX86" s="169">
        <f>IFERROR(Inv_SY_B!AX86/Inv_SY_B!$DC86-1,"")</f>
        <v>-2.720932567429335E-4</v>
      </c>
      <c r="AY86" s="169">
        <f>IFERROR(Inv_SY_B!AY86/Inv_SY_B!$DC86-1,"")</f>
        <v>-2.6424236924769584E-2</v>
      </c>
      <c r="AZ86" s="169">
        <f>IFERROR(Inv_SY_B!AZ86/Inv_SY_B!$DC86-1,"")</f>
        <v>5.5823901110463314E-3</v>
      </c>
      <c r="BA86" s="169">
        <f>IFERROR(Inv_SY_B!BA86/Inv_SY_B!$DC86-1,"")</f>
        <v>5.9057053543638549E-3</v>
      </c>
      <c r="BB86" s="169">
        <f>IFERROR(Inv_SY_B!BB86/Inv_SY_B!$DC86-1,"")</f>
        <v>1.0038128327575002E-2</v>
      </c>
      <c r="BC86" s="169">
        <f>IFERROR(Inv_SY_B!BC86/Inv_SY_B!$DC86-1,"")</f>
        <v>-2.6062289681231587E-2</v>
      </c>
      <c r="BD86" s="169">
        <f>IFERROR(Inv_SY_B!BD86/Inv_SY_B!$DC86-1,"")</f>
        <v>2.9812236945447879E-4</v>
      </c>
      <c r="BE86" s="169">
        <f>IFERROR(Inv_SY_B!BE86/Inv_SY_B!$DC86-1,"")</f>
        <v>-2.9989793629702222E-3</v>
      </c>
      <c r="BF86" s="169">
        <f>IFERROR(Inv_SY_B!BF86/Inv_SY_B!$DC86-1,"")</f>
        <v>-2.0970675561143848E-3</v>
      </c>
      <c r="BG86" s="169">
        <f>IFERROR(Inv_SY_B!BG86/Inv_SY_B!$DC86-1,"")</f>
        <v>-7.4873998392758212E-3</v>
      </c>
      <c r="BH86" s="169">
        <f>IFERROR(Inv_SY_B!BH86/Inv_SY_B!$DC86-1,"")</f>
        <v>2.2687138814232455E-3</v>
      </c>
      <c r="BI86" s="169">
        <f>IFERROR(Inv_SY_B!BI86/Inv_SY_B!$DC86-1,"")</f>
        <v>4.1834593639400453E-4</v>
      </c>
      <c r="BJ86" s="169">
        <f>IFERROR(Inv_SY_B!BJ86/Inv_SY_B!$DC86-1,"")</f>
        <v>2.280166679451856E-3</v>
      </c>
      <c r="BK86" s="169">
        <f>IFERROR(Inv_SY_B!BK86/Inv_SY_B!$DC86-1,"")</f>
        <v>-1.7550358259766918E-3</v>
      </c>
      <c r="BL86" s="169">
        <f>IFERROR(Inv_SY_B!BL86/Inv_SY_B!$DC86-1,"")</f>
        <v>-1.0646390678133444E-2</v>
      </c>
      <c r="BM86" s="169">
        <f>IFERROR(Inv_SY_B!BM86/Inv_SY_B!$DC86-1,"")</f>
        <v>1.7891028481882287E-3</v>
      </c>
      <c r="BN86" s="169">
        <f>IFERROR(Inv_SY_B!BN86/Inv_SY_B!$DC86-1,"")</f>
        <v>-1.5919377356523268E-2</v>
      </c>
      <c r="BO86" s="169">
        <f>IFERROR(Inv_SY_B!BO86/Inv_SY_B!$DC86-1,"")</f>
        <v>1.4478627418024193E-2</v>
      </c>
      <c r="BP86" s="169">
        <f>IFERROR(Inv_SY_B!BP86/Inv_SY_B!$DC86-1,"")</f>
        <v>-1.4360468665402193E-2</v>
      </c>
      <c r="BQ86" s="169">
        <f>IFERROR(Inv_SY_B!BQ86/Inv_SY_B!$DC86-1,"")</f>
        <v>1.9812699120420385E-2</v>
      </c>
      <c r="BR86" s="169">
        <f>IFERROR(Inv_SY_B!BR86/Inv_SY_B!$DC86-1,"")</f>
        <v>2.3996889918764142E-2</v>
      </c>
      <c r="BS86" s="169">
        <f>IFERROR(Inv_SY_B!BS86/Inv_SY_B!$DC86-1,"")</f>
        <v>4.1329447715738876E-3</v>
      </c>
      <c r="BT86" s="169">
        <f>IFERROR(Inv_SY_B!BT86/Inv_SY_B!$DC86-1,"")</f>
        <v>1.803462139658274E-2</v>
      </c>
      <c r="BU86" s="169">
        <f>IFERROR(Inv_SY_B!BU86/Inv_SY_B!$DC86-1,"")</f>
        <v>7.1582976898842965E-3</v>
      </c>
      <c r="BV86" s="169">
        <f>IFERROR(Inv_SY_B!BV86/Inv_SY_B!$DC86-1,"")</f>
        <v>-2.2300096691105997E-2</v>
      </c>
      <c r="BW86" s="169">
        <f>IFERROR(Inv_SY_B!BW86/Inv_SY_B!$DC86-1,"")</f>
        <v>2.5811280864356689E-2</v>
      </c>
      <c r="BX86" s="169">
        <f>IFERROR(Inv_SY_B!BX86/Inv_SY_B!$DC86-1,"")</f>
        <v>2.8524144249353123E-2</v>
      </c>
      <c r="BY86" s="169">
        <f>IFERROR(Inv_SY_B!BY86/Inv_SY_B!$DC86-1,"")</f>
        <v>1.8407917809573071E-2</v>
      </c>
      <c r="BZ86" s="169">
        <f>IFERROR(Inv_SY_B!BZ86/Inv_SY_B!$DC86-1,"")</f>
        <v>4.077547018813088E-2</v>
      </c>
      <c r="CA86" s="169">
        <f>IFERROR(Inv_SY_B!CA86/Inv_SY_B!$DC86-1,"")</f>
        <v>-1.4967546670365928E-2</v>
      </c>
      <c r="CB86" s="169">
        <f>IFERROR(Inv_SY_B!CB86/Inv_SY_B!$DC86-1,"")</f>
        <v>-1</v>
      </c>
      <c r="CC86" s="169">
        <f>IFERROR(Inv_SY_B!CC86/Inv_SY_B!$DC86-1,"")</f>
        <v>-4.8835129234204078E-2</v>
      </c>
      <c r="CD86" s="169">
        <f>IFERROR(Inv_SY_B!CD86/Inv_SY_B!$DC86-1,"")</f>
        <v>-5.6495945015236582E-2</v>
      </c>
      <c r="CE86" s="169">
        <f>IFERROR(Inv_SY_B!CE86/Inv_SY_B!$DC86-1,"")</f>
        <v>-0.10042268487009376</v>
      </c>
      <c r="CF86" s="169">
        <f>IFERROR(Inv_SY_B!CF86/Inv_SY_B!$DC86-1,"")</f>
        <v>-4.4117848786978775E-2</v>
      </c>
      <c r="CG86" s="169">
        <f>IFERROR(Inv_SY_B!CG86/Inv_SY_B!$DC86-1,"")</f>
        <v>1.8924207013942151E-2</v>
      </c>
      <c r="CH86" s="169">
        <f>IFERROR(Inv_SY_B!CH86/Inv_SY_B!$DC86-1,"")</f>
        <v>-1.0386600565276183E-2</v>
      </c>
      <c r="CI86" s="169">
        <f>IFERROR(Inv_SY_B!CI86/Inv_SY_B!$DC86-1,"")</f>
        <v>-1</v>
      </c>
      <c r="CJ86" s="169">
        <f>IFERROR(Inv_SY_B!CJ86/Inv_SY_B!$DC86-1,"")</f>
        <v>-1</v>
      </c>
      <c r="CK86" s="169">
        <f>IFERROR(Inv_SY_B!CK86/Inv_SY_B!$DC86-1,"")</f>
        <v>-1</v>
      </c>
      <c r="CL86" s="169">
        <f>IFERROR(Inv_SY_B!CL86/Inv_SY_B!$DC86-1,"")</f>
        <v>-1</v>
      </c>
      <c r="CM86" s="169">
        <f>IFERROR(Inv_SY_B!CM86/Inv_SY_B!$DB86-1,"")</f>
        <v>-1</v>
      </c>
      <c r="CN86" s="169">
        <f>IFERROR(Inv_SY_B!CN86/Inv_SY_B!$DB86-1,"")</f>
        <v>-1</v>
      </c>
      <c r="CO86" s="169">
        <f>IFERROR(Inv_SY_B!CO86/Inv_SY_B!$DB86-1,"")</f>
        <v>-1</v>
      </c>
      <c r="CP86" s="169">
        <f>IFERROR(Inv_SY_B!CP86/Inv_SY_B!$DB86-1,"")</f>
        <v>-1</v>
      </c>
      <c r="CQ86" s="169">
        <f>IFERROR(Inv_SY_B!CQ86/Inv_SY_B!$DB86-1,"")</f>
        <v>-1</v>
      </c>
      <c r="CR86" s="169">
        <f>IFERROR(Inv_SY_B!CR86/Inv_SY_B!$DB86-1,"")</f>
        <v>-1</v>
      </c>
      <c r="CS86" s="169">
        <f>IFERROR(Inv_SY_B!CS86/Inv_SY_B!$DB86-1,"")</f>
        <v>-1</v>
      </c>
      <c r="CT86" s="169">
        <f>IFERROR(Inv_SY_B!CT86/Inv_SY_B!$DB86-1,"")</f>
        <v>-1</v>
      </c>
      <c r="CU86" s="169">
        <f>IFERROR(Inv_SY_B!CU86/Inv_SY_B!$DB86-1,"")</f>
        <v>-0.21005619328941083</v>
      </c>
      <c r="CV86" s="169">
        <f>IFERROR(Inv_SY_B!CV86/Inv_SY_B!$DB86-1,"")</f>
        <v>0.28738609429847317</v>
      </c>
      <c r="CW86" s="169">
        <f>IFERROR(Inv_SY_B!CW86/Inv_SY_B!$DB86-1,"")</f>
        <v>-1</v>
      </c>
      <c r="CX86" s="169">
        <f>IFERROR(Inv_SY_B!CX86/Inv_SY_B!$DB86-1,"")</f>
        <v>-6.0604160515122296E-2</v>
      </c>
      <c r="CY86" s="169">
        <f>IFERROR(Inv_SY_B!CY86/Inv_SY_B!$DB86-1,"")</f>
        <v>-1.6725740493940044E-2</v>
      </c>
      <c r="CZ86" s="169">
        <f>IFERROR(Inv_SY_B!CZ86/Inv_SY_B!$DB86-1,"")</f>
        <v>-1</v>
      </c>
    </row>
    <row r="87" spans="2:104">
      <c r="B87" s="164">
        <f t="shared" si="1"/>
        <v>45779</v>
      </c>
      <c r="C87" s="169">
        <f>IFERROR(Inv_SY_B!C87/Inv_SY_B!$DA87-1,"")</f>
        <v>1.337101806069585E-2</v>
      </c>
      <c r="D87" s="169">
        <f>IFERROR(Inv_SY_B!D87/Inv_SY_B!$DA87-1,"")</f>
        <v>1.0875411435560478E-2</v>
      </c>
      <c r="E87" s="169">
        <f>IFERROR(Inv_SY_B!E87/Inv_SY_B!$DA87-1,"")</f>
        <v>-1.8646004359352597E-2</v>
      </c>
      <c r="F87" s="169">
        <f>IFERROR(Inv_SY_B!F87/Inv_SY_B!$DA87-1,"")</f>
        <v>-3.6225116689494463E-2</v>
      </c>
      <c r="G87" s="169">
        <f>IFERROR(Inv_SY_B!G87/Inv_SY_B!$DA87-1,"")</f>
        <v>-1.9948201079139638E-2</v>
      </c>
      <c r="H87" s="169">
        <f>IFERROR(Inv_SY_B!H87/Inv_SY_B!$DA87-1,"")</f>
        <v>-1.252398552360201E-2</v>
      </c>
      <c r="I87" s="169">
        <f>IFERROR(Inv_SY_B!I87/Inv_SY_B!$DA87-1,"")</f>
        <v>7.5466973174338481E-3</v>
      </c>
      <c r="J87" s="169">
        <f>IFERROR(Inv_SY_B!J87/Inv_SY_B!$DA87-1,"")</f>
        <v>-5.0102176876891336E-2</v>
      </c>
      <c r="K87" s="169">
        <f>IFERROR(Inv_SY_B!K87/Inv_SY_B!$DA87-1,"")</f>
        <v>-1.3588890199372927E-2</v>
      </c>
      <c r="L87" s="169">
        <f>IFERROR(Inv_SY_B!L87/Inv_SY_B!$DA87-1,"")</f>
        <v>-1.2410658839580702E-2</v>
      </c>
      <c r="M87" s="169">
        <f>IFERROR(Inv_SY_B!M87/Inv_SY_B!$DA87-1,"")</f>
        <v>-4.7613846013292438E-3</v>
      </c>
      <c r="N87" s="169">
        <f>IFERROR(Inv_SY_B!N87/Inv_SY_B!$DA87-1,"")</f>
        <v>-7.5897412177340362E-3</v>
      </c>
      <c r="O87" s="169">
        <f>IFERROR(Inv_SY_B!O87/Inv_SY_B!$DA87-1,"")</f>
        <v>-1.2764030245528524E-2</v>
      </c>
      <c r="P87" s="169">
        <f>IFERROR(Inv_SY_B!P87/Inv_SY_B!$DA87-1,"")</f>
        <v>-1.6861966847488974E-2</v>
      </c>
      <c r="Q87" s="169">
        <f>IFERROR(Inv_SY_B!Q87/Inv_SY_B!$DA87-1,"")</f>
        <v>-1.838718661446237E-2</v>
      </c>
      <c r="R87" s="169">
        <f>IFERROR(Inv_SY_B!R87/Inv_SY_B!$DA87-1,"")</f>
        <v>-2.1312934456058197E-2</v>
      </c>
      <c r="S87" s="169">
        <f>IFERROR(Inv_SY_B!S87/Inv_SY_B!$DA87-1,"")</f>
        <v>-1.7054993856969292E-2</v>
      </c>
      <c r="T87" s="169">
        <f>IFERROR(Inv_SY_B!T87/Inv_SY_B!$DA87-1,"")</f>
        <v>-1.8347494913378504E-2</v>
      </c>
      <c r="U87" s="169">
        <f>IFERROR(Inv_SY_B!U87/Inv_SY_B!$DA87-1,"")</f>
        <v>9.7356165846171239E-2</v>
      </c>
      <c r="V87" s="169">
        <f>IFERROR(Inv_SY_B!V87/Inv_SY_B!$DA87-1,"")</f>
        <v>0.10733512702682657</v>
      </c>
      <c r="W87" s="169">
        <f>IFERROR(Inv_SY_B!W87/Inv_SY_B!$DA87-1,"")</f>
        <v>0.14313681842855264</v>
      </c>
      <c r="X87" s="169">
        <f>IFERROR(Inv_SY_B!X87/Inv_SY_B!$DA87-1,"")</f>
        <v>4.331542797843646E-3</v>
      </c>
      <c r="Y87" s="169">
        <f>IFERROR(Inv_SY_B!Y87/Inv_SY_B!$DA87-1,"")</f>
        <v>1.6540355671453177E-2</v>
      </c>
      <c r="Z87" s="169">
        <f>IFERROR(Inv_SY_B!Z87/Inv_SY_B!$DA87-1,"")</f>
        <v>-8.705738396981455E-2</v>
      </c>
      <c r="AA87" s="169">
        <f>IFERROR(Inv_SY_B!AA87/Inv_SY_B!$DA87-1,"")</f>
        <v>-2.440454999349928E-2</v>
      </c>
      <c r="AB87" s="169">
        <f>IFERROR(Inv_SY_B!AB87/Inv_SY_B!$DA87-1,"")</f>
        <v>-5.9801192768971223E-3</v>
      </c>
      <c r="AC87" s="169">
        <f>IFERROR(Inv_SY_B!AC87/Inv_SY_B!$DA87-1,"")</f>
        <v>-1.0222888512241735E-2</v>
      </c>
      <c r="AD87" s="169">
        <f>IFERROR(Inv_SY_B!AD87/Inv_SY_B!$DA87-1,"")</f>
        <v>-3.5037561206438972E-2</v>
      </c>
      <c r="AE87" s="169">
        <f>IFERROR(Inv_SY_B!AE87/Inv_SY_B!$DA87-1,"")</f>
        <v>-2.2264900088170281E-3</v>
      </c>
      <c r="AF87" s="169">
        <f>IFERROR(Inv_SY_B!AF87/Inv_SY_B!$DA87-1,"")</f>
        <v>2.5092572815535341E-2</v>
      </c>
      <c r="AG87" s="169">
        <f>IFERROR(Inv_SY_B!AG87/Inv_SY_B!$DA87-1,"")</f>
        <v>3.6218787625547089E-2</v>
      </c>
      <c r="AH87" s="169">
        <f>IFERROR(Inv_SY_B!AH87/Inv_SY_B!$DA87-1,"")</f>
        <v>-1.6350737737532151E-2</v>
      </c>
      <c r="AI87" s="169">
        <f>IFERROR(Inv_SY_B!AI87/Inv_SY_B!$DC87-1,"")</f>
        <v>1.0933910158549054E-2</v>
      </c>
      <c r="AJ87" s="169">
        <f>IFERROR(Inv_SY_B!AJ87/Inv_SY_B!$DC87-1,"")</f>
        <v>1.0816659647048255E-2</v>
      </c>
      <c r="AK87" s="169">
        <f>IFERROR(Inv_SY_B!AK87/Inv_SY_B!$DC87-1,"")</f>
        <v>1.1828787625634218E-2</v>
      </c>
      <c r="AL87" s="169">
        <f>IFERROR(Inv_SY_B!AL87/Inv_SY_B!$DC87-1,"")</f>
        <v>1.1168411181549986E-2</v>
      </c>
      <c r="AM87" s="169">
        <f>IFERROR(Inv_SY_B!AM87/Inv_SY_B!$DC87-1,"")</f>
        <v>1.9817212352457814E-2</v>
      </c>
      <c r="AN87" s="169">
        <f>IFERROR(Inv_SY_B!AN87/Inv_SY_B!$DC87-1,"")</f>
        <v>1.9187857624396232E-2</v>
      </c>
      <c r="AO87" s="169">
        <f>IFERROR(Inv_SY_B!AO87/Inv_SY_B!$DC87-1,"")</f>
        <v>9.2125728620500169E-3</v>
      </c>
      <c r="AP87" s="169">
        <f>IFERROR(Inv_SY_B!AP87/Inv_SY_B!$DC87-1,"")</f>
        <v>7.6607695638151174E-3</v>
      </c>
      <c r="AQ87" s="169">
        <f>IFERROR(Inv_SY_B!AQ87/Inv_SY_B!$DC87-1,"")</f>
        <v>6.4370081880535945E-3</v>
      </c>
      <c r="AR87" s="169">
        <f>IFERROR(Inv_SY_B!AR87/Inv_SY_B!$DC87-1,"")</f>
        <v>7.8515513510577506E-3</v>
      </c>
      <c r="AS87" s="169">
        <f>IFERROR(Inv_SY_B!AS87/Inv_SY_B!$DC87-1,"")</f>
        <v>7.0646432790277824E-3</v>
      </c>
      <c r="AT87" s="169">
        <f>IFERROR(Inv_SY_B!AT87/Inv_SY_B!$DC87-1,"")</f>
        <v>3.1250260926061202E-3</v>
      </c>
      <c r="AU87" s="169">
        <f>IFERROR(Inv_SY_B!AU87/Inv_SY_B!$DC87-1,"")</f>
        <v>-1.2688159558447376E-2</v>
      </c>
      <c r="AV87" s="169">
        <f>IFERROR(Inv_SY_B!AV87/Inv_SY_B!$DC87-1,"")</f>
        <v>-1.4178390569324129E-2</v>
      </c>
      <c r="AW87" s="169">
        <f>IFERROR(Inv_SY_B!AW87/Inv_SY_B!$DC87-1,"")</f>
        <v>6.7854178341137938E-3</v>
      </c>
      <c r="AX87" s="169">
        <f>IFERROR(Inv_SY_B!AX87/Inv_SY_B!$DC87-1,"")</f>
        <v>6.5956412330250291E-3</v>
      </c>
      <c r="AY87" s="169">
        <f>IFERROR(Inv_SY_B!AY87/Inv_SY_B!$DC87-1,"")</f>
        <v>-2.6712523303273228E-2</v>
      </c>
      <c r="AZ87" s="169">
        <f>IFERROR(Inv_SY_B!AZ87/Inv_SY_B!$DC87-1,"")</f>
        <v>-4.356055479482035E-3</v>
      </c>
      <c r="BA87" s="169">
        <f>IFERROR(Inv_SY_B!BA87/Inv_SY_B!$DC87-1,"")</f>
        <v>6.4300399951322529E-3</v>
      </c>
      <c r="BB87" s="169">
        <f>IFERROR(Inv_SY_B!BB87/Inv_SY_B!$DC87-1,"")</f>
        <v>-1.6596284385138604E-3</v>
      </c>
      <c r="BC87" s="169">
        <f>IFERROR(Inv_SY_B!BC87/Inv_SY_B!$DC87-1,"")</f>
        <v>-1.5980829804941976E-2</v>
      </c>
      <c r="BD87" s="169">
        <f>IFERROR(Inv_SY_B!BD87/Inv_SY_B!$DC87-1,"")</f>
        <v>1.6820267743238304E-3</v>
      </c>
      <c r="BE87" s="169">
        <f>IFERROR(Inv_SY_B!BE87/Inv_SY_B!$DC87-1,"")</f>
        <v>1.2099344047620253E-3</v>
      </c>
      <c r="BF87" s="169">
        <f>IFERROR(Inv_SY_B!BF87/Inv_SY_B!$DC87-1,"")</f>
        <v>-1.1560149509343809E-2</v>
      </c>
      <c r="BG87" s="169">
        <f>IFERROR(Inv_SY_B!BG87/Inv_SY_B!$DC87-1,"")</f>
        <v>-1.0376370306693139E-2</v>
      </c>
      <c r="BH87" s="169">
        <f>IFERROR(Inv_SY_B!BH87/Inv_SY_B!$DC87-1,"")</f>
        <v>-8.0232523285445057E-3</v>
      </c>
      <c r="BI87" s="169">
        <f>IFERROR(Inv_SY_B!BI87/Inv_SY_B!$DC87-1,"")</f>
        <v>-1.154232318723325E-2</v>
      </c>
      <c r="BJ87" s="169">
        <f>IFERROR(Inv_SY_B!BJ87/Inv_SY_B!$DC87-1,"")</f>
        <v>-7.6118427895636165E-3</v>
      </c>
      <c r="BK87" s="169">
        <f>IFERROR(Inv_SY_B!BK87/Inv_SY_B!$DC87-1,"")</f>
        <v>1.3892195840494725E-3</v>
      </c>
      <c r="BL87" s="169">
        <f>IFERROR(Inv_SY_B!BL87/Inv_SY_B!$DC87-1,"")</f>
        <v>-1.0813510800657289E-2</v>
      </c>
      <c r="BM87" s="169">
        <f>IFERROR(Inv_SY_B!BM87/Inv_SY_B!$DC87-1,"")</f>
        <v>-4.4345463594090972E-3</v>
      </c>
      <c r="BN87" s="169">
        <f>IFERROR(Inv_SY_B!BN87/Inv_SY_B!$DC87-1,"")</f>
        <v>-8.7710728624709189E-3</v>
      </c>
      <c r="BO87" s="169">
        <f>IFERROR(Inv_SY_B!BO87/Inv_SY_B!$DC87-1,"")</f>
        <v>1.6883566847631926E-2</v>
      </c>
      <c r="BP87" s="169">
        <f>IFERROR(Inv_SY_B!BP87/Inv_SY_B!$DC87-1,"")</f>
        <v>-9.686761602584304E-3</v>
      </c>
      <c r="BQ87" s="169">
        <f>IFERROR(Inv_SY_B!BQ87/Inv_SY_B!$DC87-1,"")</f>
        <v>2.1799459233214691E-2</v>
      </c>
      <c r="BR87" s="169">
        <f>IFERROR(Inv_SY_B!BR87/Inv_SY_B!$DC87-1,"")</f>
        <v>2.7560893243552931E-2</v>
      </c>
      <c r="BS87" s="169">
        <f>IFERROR(Inv_SY_B!BS87/Inv_SY_B!$DC87-1,"")</f>
        <v>1.8055176920565907E-2</v>
      </c>
      <c r="BT87" s="169">
        <f>IFERROR(Inv_SY_B!BT87/Inv_SY_B!$DC87-1,"")</f>
        <v>2.0645116079130998E-2</v>
      </c>
      <c r="BU87" s="169">
        <f>IFERROR(Inv_SY_B!BU87/Inv_SY_B!$DC87-1,"")</f>
        <v>2.0361761365713438E-2</v>
      </c>
      <c r="BV87" s="169">
        <f>IFERROR(Inv_SY_B!BV87/Inv_SY_B!$DC87-1,"")</f>
        <v>-1.2552164573197744E-2</v>
      </c>
      <c r="BW87" s="169">
        <f>IFERROR(Inv_SY_B!BW87/Inv_SY_B!$DC87-1,"")</f>
        <v>4.9376540146361059E-2</v>
      </c>
      <c r="BX87" s="169">
        <f>IFERROR(Inv_SY_B!BX87/Inv_SY_B!$DC87-1,"")</f>
        <v>4.0663796499478266E-2</v>
      </c>
      <c r="BY87" s="169">
        <f>IFERROR(Inv_SY_B!BY87/Inv_SY_B!$DC87-1,"")</f>
        <v>3.4207433353848904E-2</v>
      </c>
      <c r="BZ87" s="169">
        <f>IFERROR(Inv_SY_B!BZ87/Inv_SY_B!$DC87-1,"")</f>
        <v>5.1676992791575671E-2</v>
      </c>
      <c r="CA87" s="169">
        <f>IFERROR(Inv_SY_B!CA87/Inv_SY_B!$DC87-1,"")</f>
        <v>-2.1740146331990395E-2</v>
      </c>
      <c r="CB87" s="169">
        <f>IFERROR(Inv_SY_B!CB87/Inv_SY_B!$DC87-1,"")</f>
        <v>-1</v>
      </c>
      <c r="CC87" s="169">
        <f>IFERROR(Inv_SY_B!CC87/Inv_SY_B!$DC87-1,"")</f>
        <v>-6.3247453143538079E-2</v>
      </c>
      <c r="CD87" s="169">
        <f>IFERROR(Inv_SY_B!CD87/Inv_SY_B!$DC87-1,"")</f>
        <v>-7.1015970603330869E-2</v>
      </c>
      <c r="CE87" s="169">
        <f>IFERROR(Inv_SY_B!CE87/Inv_SY_B!$DC87-1,"")</f>
        <v>-9.8267494186738746E-2</v>
      </c>
      <c r="CF87" s="169">
        <f>IFERROR(Inv_SY_B!CF87/Inv_SY_B!$DC87-1,"")</f>
        <v>-4.1933125122194492E-2</v>
      </c>
      <c r="CG87" s="169">
        <f>IFERROR(Inv_SY_B!CG87/Inv_SY_B!$DC87-1,"")</f>
        <v>2.6402018482089007E-2</v>
      </c>
      <c r="CH87" s="169">
        <f>IFERROR(Inv_SY_B!CH87/Inv_SY_B!$DC87-1,"")</f>
        <v>-9.6776738533536077E-3</v>
      </c>
      <c r="CI87" s="169">
        <f>IFERROR(Inv_SY_B!CI87/Inv_SY_B!$DC87-1,"")</f>
        <v>-1</v>
      </c>
      <c r="CJ87" s="169">
        <f>IFERROR(Inv_SY_B!CJ87/Inv_SY_B!$DC87-1,"")</f>
        <v>-1</v>
      </c>
      <c r="CK87" s="169">
        <f>IFERROR(Inv_SY_B!CK87/Inv_SY_B!$DC87-1,"")</f>
        <v>-1</v>
      </c>
      <c r="CL87" s="169">
        <f>IFERROR(Inv_SY_B!CL87/Inv_SY_B!$DC87-1,"")</f>
        <v>-1</v>
      </c>
      <c r="CM87" s="169">
        <f>IFERROR(Inv_SY_B!CM87/Inv_SY_B!$DB87-1,"")</f>
        <v>-1</v>
      </c>
      <c r="CN87" s="169">
        <f>IFERROR(Inv_SY_B!CN87/Inv_SY_B!$DB87-1,"")</f>
        <v>-1</v>
      </c>
      <c r="CO87" s="169">
        <f>IFERROR(Inv_SY_B!CO87/Inv_SY_B!$DB87-1,"")</f>
        <v>-1</v>
      </c>
      <c r="CP87" s="169">
        <f>IFERROR(Inv_SY_B!CP87/Inv_SY_B!$DB87-1,"")</f>
        <v>-1</v>
      </c>
      <c r="CQ87" s="169">
        <f>IFERROR(Inv_SY_B!CQ87/Inv_SY_B!$DB87-1,"")</f>
        <v>-1</v>
      </c>
      <c r="CR87" s="169">
        <f>IFERROR(Inv_SY_B!CR87/Inv_SY_B!$DB87-1,"")</f>
        <v>-1</v>
      </c>
      <c r="CS87" s="169">
        <f>IFERROR(Inv_SY_B!CS87/Inv_SY_B!$DB87-1,"")</f>
        <v>-1</v>
      </c>
      <c r="CT87" s="169">
        <f>IFERROR(Inv_SY_B!CT87/Inv_SY_B!$DB87-1,"")</f>
        <v>-1</v>
      </c>
      <c r="CU87" s="169">
        <f>IFERROR(Inv_SY_B!CU87/Inv_SY_B!$DB87-1,"")</f>
        <v>-0.19121107012941629</v>
      </c>
      <c r="CV87" s="169">
        <f>IFERROR(Inv_SY_B!CV87/Inv_SY_B!$DB87-1,"")</f>
        <v>0.34680939191492843</v>
      </c>
      <c r="CW87" s="169">
        <f>IFERROR(Inv_SY_B!CW87/Inv_SY_B!$DB87-1,"")</f>
        <v>-1</v>
      </c>
      <c r="CX87" s="169">
        <f>IFERROR(Inv_SY_B!CX87/Inv_SY_B!$DB87-1,"")</f>
        <v>-9.8464078714909253E-2</v>
      </c>
      <c r="CY87" s="169">
        <f>IFERROR(Inv_SY_B!CY87/Inv_SY_B!$DB87-1,"")</f>
        <v>-5.7134243070602775E-2</v>
      </c>
      <c r="CZ87" s="169">
        <f>IFERROR(Inv_SY_B!CZ87/Inv_SY_B!$DB87-1,"")</f>
        <v>-1</v>
      </c>
    </row>
    <row r="88" spans="2:104">
      <c r="B88" s="164">
        <f t="shared" si="1"/>
        <v>45780</v>
      </c>
      <c r="C88" s="169">
        <f>IFERROR(Inv_SY_B!C88/Inv_SY_B!$DA88-1,"")</f>
        <v>2.4514062753008714E-2</v>
      </c>
      <c r="D88" s="169">
        <f>IFERROR(Inv_SY_B!D88/Inv_SY_B!$DA88-1,"")</f>
        <v>1.2869870472023814E-2</v>
      </c>
      <c r="E88" s="169">
        <f>IFERROR(Inv_SY_B!E88/Inv_SY_B!$DA88-1,"")</f>
        <v>-2.7920739647079307E-3</v>
      </c>
      <c r="F88" s="169">
        <f>IFERROR(Inv_SY_B!F88/Inv_SY_B!$DA88-1,"")</f>
        <v>-5.803718818461312E-3</v>
      </c>
      <c r="G88" s="169">
        <f>IFERROR(Inv_SY_B!G88/Inv_SY_B!$DA88-1,"")</f>
        <v>-3.6832706208191901E-3</v>
      </c>
      <c r="H88" s="169">
        <f>IFERROR(Inv_SY_B!H88/Inv_SY_B!$DA88-1,"")</f>
        <v>3.5561993044821438E-3</v>
      </c>
      <c r="I88" s="169">
        <f>IFERROR(Inv_SY_B!I88/Inv_SY_B!$DA88-1,"")</f>
        <v>2.4053511460924382E-2</v>
      </c>
      <c r="J88" s="169">
        <f>IFERROR(Inv_SY_B!J88/Inv_SY_B!$DA88-1,"")</f>
        <v>-1.5500995304782772E-2</v>
      </c>
      <c r="K88" s="169">
        <f>IFERROR(Inv_SY_B!K88/Inv_SY_B!$DA88-1,"")</f>
        <v>5.6629384448403375E-3</v>
      </c>
      <c r="L88" s="169">
        <f>IFERROR(Inv_SY_B!L88/Inv_SY_B!$DA88-1,"")</f>
        <v>1.1384808226356347E-2</v>
      </c>
      <c r="M88" s="169">
        <f>IFERROR(Inv_SY_B!M88/Inv_SY_B!$DA88-1,"")</f>
        <v>1.1892511396307093E-2</v>
      </c>
      <c r="N88" s="169">
        <f>IFERROR(Inv_SY_B!N88/Inv_SY_B!$DA88-1,"")</f>
        <v>5.8789439059927506E-3</v>
      </c>
      <c r="O88" s="169">
        <f>IFERROR(Inv_SY_B!O88/Inv_SY_B!$DA88-1,"")</f>
        <v>2.6181721291174131E-3</v>
      </c>
      <c r="P88" s="169">
        <f>IFERROR(Inv_SY_B!P88/Inv_SY_B!$DA88-1,"")</f>
        <v>-1.5103795391224639E-2</v>
      </c>
      <c r="Q88" s="169">
        <f>IFERROR(Inv_SY_B!Q88/Inv_SY_B!$DA88-1,"")</f>
        <v>-3.7868798067459353E-2</v>
      </c>
      <c r="R88" s="169">
        <f>IFERROR(Inv_SY_B!R88/Inv_SY_B!$DA88-1,"")</f>
        <v>-1.7622485492292728E-2</v>
      </c>
      <c r="S88" s="169">
        <f>IFERROR(Inv_SY_B!S88/Inv_SY_B!$DA88-1,"")</f>
        <v>-1.9059433467466302E-2</v>
      </c>
      <c r="T88" s="169">
        <f>IFERROR(Inv_SY_B!T88/Inv_SY_B!$DA88-1,"")</f>
        <v>-1.3226372199383052E-3</v>
      </c>
      <c r="U88" s="169">
        <f>IFERROR(Inv_SY_B!U88/Inv_SY_B!$DA88-1,"")</f>
        <v>9.8692227219267403E-2</v>
      </c>
      <c r="V88" s="169">
        <f>IFERROR(Inv_SY_B!V88/Inv_SY_B!$DA88-1,"")</f>
        <v>0.11386081627498257</v>
      </c>
      <c r="W88" s="169">
        <f>IFERROR(Inv_SY_B!W88/Inv_SY_B!$DA88-1,"")</f>
        <v>0.13319883069800764</v>
      </c>
      <c r="X88" s="169">
        <f>IFERROR(Inv_SY_B!X88/Inv_SY_B!$DA88-1,"")</f>
        <v>2.9151892030933713E-2</v>
      </c>
      <c r="Y88" s="169">
        <f>IFERROR(Inv_SY_B!Y88/Inv_SY_B!$DA88-1,"")</f>
        <v>-6.635496162213006E-2</v>
      </c>
      <c r="Z88" s="169">
        <f>IFERROR(Inv_SY_B!Z88/Inv_SY_B!$DA88-1,"")</f>
        <v>-0.13786638211920277</v>
      </c>
      <c r="AA88" s="169">
        <f>IFERROR(Inv_SY_B!AA88/Inv_SY_B!$DA88-1,"")</f>
        <v>-8.1432243553847261E-2</v>
      </c>
      <c r="AB88" s="169">
        <f>IFERROR(Inv_SY_B!AB88/Inv_SY_B!$DA88-1,"")</f>
        <v>-4.7313516760476126E-2</v>
      </c>
      <c r="AC88" s="169">
        <f>IFERROR(Inv_SY_B!AC88/Inv_SY_B!$DA88-1,"")</f>
        <v>-3.7662092464217367E-2</v>
      </c>
      <c r="AD88" s="169">
        <f>IFERROR(Inv_SY_B!AD88/Inv_SY_B!$DA88-1,"")</f>
        <v>-6.6298976191168979E-2</v>
      </c>
      <c r="AE88" s="169">
        <f>IFERROR(Inv_SY_B!AE88/Inv_SY_B!$DA88-1,"")</f>
        <v>-2.1943369837849058E-3</v>
      </c>
      <c r="AF88" s="169">
        <f>IFERROR(Inv_SY_B!AF88/Inv_SY_B!$DA88-1,"")</f>
        <v>2.888245142254986E-2</v>
      </c>
      <c r="AG88" s="169">
        <f>IFERROR(Inv_SY_B!AG88/Inv_SY_B!$DA88-1,"")</f>
        <v>5.4101076824964123E-2</v>
      </c>
      <c r="AH88" s="169">
        <f>IFERROR(Inv_SY_B!AH88/Inv_SY_B!$DA88-1,"")</f>
        <v>-2.4385945217793026E-3</v>
      </c>
      <c r="AI88" s="169">
        <f>IFERROR(Inv_SY_B!AI88/Inv_SY_B!$DC88-1,"")</f>
        <v>0.11043503596707316</v>
      </c>
      <c r="AJ88" s="169">
        <f>IFERROR(Inv_SY_B!AJ88/Inv_SY_B!$DC88-1,"")</f>
        <v>0.11346901147517996</v>
      </c>
      <c r="AK88" s="169">
        <f>IFERROR(Inv_SY_B!AK88/Inv_SY_B!$DC88-1,"")</f>
        <v>0.13446621438818074</v>
      </c>
      <c r="AL88" s="169">
        <f>IFERROR(Inv_SY_B!AL88/Inv_SY_B!$DC88-1,"")</f>
        <v>0.13419549584516743</v>
      </c>
      <c r="AM88" s="169">
        <f>IFERROR(Inv_SY_B!AM88/Inv_SY_B!$DC88-1,"")</f>
        <v>0.12825393298350241</v>
      </c>
      <c r="AN88" s="169">
        <f>IFERROR(Inv_SY_B!AN88/Inv_SY_B!$DC88-1,"")</f>
        <v>-3.2130209002401711E-2</v>
      </c>
      <c r="AO88" s="169">
        <f>IFERROR(Inv_SY_B!AO88/Inv_SY_B!$DC88-1,"")</f>
        <v>-1.3751391320071082E-2</v>
      </c>
      <c r="AP88" s="169">
        <f>IFERROR(Inv_SY_B!AP88/Inv_SY_B!$DC88-1,"")</f>
        <v>-5.2926980023113024E-2</v>
      </c>
      <c r="AQ88" s="169">
        <f>IFERROR(Inv_SY_B!AQ88/Inv_SY_B!$DC88-1,"")</f>
        <v>-0.84885745343781505</v>
      </c>
      <c r="AR88" s="169">
        <f>IFERROR(Inv_SY_B!AR88/Inv_SY_B!$DC88-1,"")</f>
        <v>-0.22832240465715614</v>
      </c>
      <c r="AS88" s="169">
        <f>IFERROR(Inv_SY_B!AS88/Inv_SY_B!$DC88-1,"")</f>
        <v>-6.9024615337441531E-2</v>
      </c>
      <c r="AT88" s="169">
        <f>IFERROR(Inv_SY_B!AT88/Inv_SY_B!$DC88-1,"")</f>
        <v>-0.20092670055238271</v>
      </c>
      <c r="AU88" s="169">
        <f>IFERROR(Inv_SY_B!AU88/Inv_SY_B!$DC88-1,"")</f>
        <v>8.3978769536382059E-2</v>
      </c>
      <c r="AV88" s="169">
        <f>IFERROR(Inv_SY_B!AV88/Inv_SY_B!$DC88-1,"")</f>
        <v>0.12897798039603159</v>
      </c>
      <c r="AW88" s="169">
        <f>IFERROR(Inv_SY_B!AW88/Inv_SY_B!$DC88-1,"")</f>
        <v>0.12142303180210323</v>
      </c>
      <c r="AX88" s="169">
        <f>IFERROR(Inv_SY_B!AX88/Inv_SY_B!$DC88-1,"")</f>
        <v>8.9652303736541761E-2</v>
      </c>
      <c r="AY88" s="169">
        <f>IFERROR(Inv_SY_B!AY88/Inv_SY_B!$DC88-1,"")</f>
        <v>0.11988703658848254</v>
      </c>
      <c r="AZ88" s="169">
        <f>IFERROR(Inv_SY_B!AZ88/Inv_SY_B!$DC88-1,"")</f>
        <v>0.11957246646010522</v>
      </c>
      <c r="BA88" s="169">
        <f>IFERROR(Inv_SY_B!BA88/Inv_SY_B!$DC88-1,"")</f>
        <v>6.1957111843210511E-2</v>
      </c>
      <c r="BB88" s="169">
        <f>IFERROR(Inv_SY_B!BB88/Inv_SY_B!$DC88-1,"")</f>
        <v>0.12208963072279366</v>
      </c>
      <c r="BC88" s="169">
        <f>IFERROR(Inv_SY_B!BC88/Inv_SY_B!$DC88-1,"")</f>
        <v>9.8079021986018811E-2</v>
      </c>
      <c r="BD88" s="169">
        <f>IFERROR(Inv_SY_B!BD88/Inv_SY_B!$DC88-1,"")</f>
        <v>0.138841513631347</v>
      </c>
      <c r="BE88" s="169">
        <f>IFERROR(Inv_SY_B!BE88/Inv_SY_B!$DC88-1,"")</f>
        <v>0.14587524098565785</v>
      </c>
      <c r="BF88" s="169">
        <f>IFERROR(Inv_SY_B!BF88/Inv_SY_B!$DC88-1,"")</f>
        <v>0.13459014866623065</v>
      </c>
      <c r="BG88" s="169">
        <f>IFERROR(Inv_SY_B!BG88/Inv_SY_B!$DC88-1,"")</f>
        <v>9.1757124245290811E-2</v>
      </c>
      <c r="BH88" s="169">
        <f>IFERROR(Inv_SY_B!BH88/Inv_SY_B!$DC88-1,"")</f>
        <v>-0.77652833802682175</v>
      </c>
      <c r="BI88" s="169">
        <f>IFERROR(Inv_SY_B!BI88/Inv_SY_B!$DC88-1,"")</f>
        <v>0.11988319263761271</v>
      </c>
      <c r="BJ88" s="169">
        <f>IFERROR(Inv_SY_B!BJ88/Inv_SY_B!$DC88-1,"")</f>
        <v>0.10603414031069036</v>
      </c>
      <c r="BK88" s="169">
        <f>IFERROR(Inv_SY_B!BK88/Inv_SY_B!$DC88-1,"")</f>
        <v>7.1651791599614656E-2</v>
      </c>
      <c r="BL88" s="169">
        <f>IFERROR(Inv_SY_B!BL88/Inv_SY_B!$DC88-1,"")</f>
        <v>8.9939212290025994E-2</v>
      </c>
      <c r="BM88" s="169">
        <f>IFERROR(Inv_SY_B!BM88/Inv_SY_B!$DC88-1,"")</f>
        <v>4.4722320119910286E-2</v>
      </c>
      <c r="BN88" s="169">
        <f>IFERROR(Inv_SY_B!BN88/Inv_SY_B!$DC88-1,"")</f>
        <v>2.57871192908945E-2</v>
      </c>
      <c r="BO88" s="169">
        <f>IFERROR(Inv_SY_B!BO88/Inv_SY_B!$DC88-1,"")</f>
        <v>0.11042668557576629</v>
      </c>
      <c r="BP88" s="169">
        <f>IFERROR(Inv_SY_B!BP88/Inv_SY_B!$DC88-1,"")</f>
        <v>-0.33998739067032036</v>
      </c>
      <c r="BQ88" s="169">
        <f>IFERROR(Inv_SY_B!BQ88/Inv_SY_B!$DC88-1,"")</f>
        <v>-0.1823983555641866</v>
      </c>
      <c r="BR88" s="169">
        <f>IFERROR(Inv_SY_B!BR88/Inv_SY_B!$DC88-1,"")</f>
        <v>-5.4819207992833574E-2</v>
      </c>
      <c r="BS88" s="169">
        <f>IFERROR(Inv_SY_B!BS88/Inv_SY_B!$DC88-1,"")</f>
        <v>0.14548628155285104</v>
      </c>
      <c r="BT88" s="169">
        <f>IFERROR(Inv_SY_B!BT88/Inv_SY_B!$DC88-1,"")</f>
        <v>6.5203749722362092E-2</v>
      </c>
      <c r="BU88" s="169">
        <f>IFERROR(Inv_SY_B!BU88/Inv_SY_B!$DC88-1,"")</f>
        <v>6.2397457545568136E-2</v>
      </c>
      <c r="BV88" s="169">
        <f>IFERROR(Inv_SY_B!BV88/Inv_SY_B!$DC88-1,"")</f>
        <v>8.0758195529202936E-2</v>
      </c>
      <c r="BW88" s="169">
        <f>IFERROR(Inv_SY_B!BW88/Inv_SY_B!$DC88-1,"")</f>
        <v>0.14779530522082385</v>
      </c>
      <c r="BX88" s="169">
        <f>IFERROR(Inv_SY_B!BX88/Inv_SY_B!$DC88-1,"")</f>
        <v>0.1933051757453117</v>
      </c>
      <c r="BY88" s="169">
        <f>IFERROR(Inv_SY_B!BY88/Inv_SY_B!$DC88-1,"")</f>
        <v>0.15802370191144921</v>
      </c>
      <c r="BZ88" s="169">
        <f>IFERROR(Inv_SY_B!BZ88/Inv_SY_B!$DC88-1,"")</f>
        <v>0.19742904147193641</v>
      </c>
      <c r="CA88" s="169">
        <f>IFERROR(Inv_SY_B!CA88/Inv_SY_B!$DC88-1,"")</f>
        <v>0.11952448489518797</v>
      </c>
      <c r="CB88" s="169">
        <f>IFERROR(Inv_SY_B!CB88/Inv_SY_B!$DC88-1,"")</f>
        <v>-1</v>
      </c>
      <c r="CC88" s="169">
        <f>IFERROR(Inv_SY_B!CC88/Inv_SY_B!$DC88-1,"")</f>
        <v>6.0094076703689936E-2</v>
      </c>
      <c r="CD88" s="169">
        <f>IFERROR(Inv_SY_B!CD88/Inv_SY_B!$DC88-1,"")</f>
        <v>5.1257420128695275E-2</v>
      </c>
      <c r="CE88" s="169">
        <f>IFERROR(Inv_SY_B!CE88/Inv_SY_B!$DC88-1,"")</f>
        <v>5.0843365502724058E-3</v>
      </c>
      <c r="CF88" s="169">
        <f>IFERROR(Inv_SY_B!CF88/Inv_SY_B!$DC88-1,"")</f>
        <v>5.8478325367631534E-2</v>
      </c>
      <c r="CG88" s="169">
        <f>IFERROR(Inv_SY_B!CG88/Inv_SY_B!$DC88-1,"")</f>
        <v>-0.42649989125983956</v>
      </c>
      <c r="CH88" s="169">
        <f>IFERROR(Inv_SY_B!CH88/Inv_SY_B!$DC88-1,"")</f>
        <v>-0.76461014758442214</v>
      </c>
      <c r="CI88" s="169">
        <f>IFERROR(Inv_SY_B!CI88/Inv_SY_B!$DC88-1,"")</f>
        <v>-1</v>
      </c>
      <c r="CJ88" s="169">
        <f>IFERROR(Inv_SY_B!CJ88/Inv_SY_B!$DC88-1,"")</f>
        <v>-1</v>
      </c>
      <c r="CK88" s="169">
        <f>IFERROR(Inv_SY_B!CK88/Inv_SY_B!$DC88-1,"")</f>
        <v>-1</v>
      </c>
      <c r="CL88" s="169">
        <f>IFERROR(Inv_SY_B!CL88/Inv_SY_B!$DC88-1,"")</f>
        <v>-1</v>
      </c>
      <c r="CM88" s="169">
        <f>IFERROR(Inv_SY_B!CM88/Inv_SY_B!$DB88-1,"")</f>
        <v>-0.99064336739015735</v>
      </c>
      <c r="CN88" s="169">
        <f>IFERROR(Inv_SY_B!CN88/Inv_SY_B!$DB88-1,"")</f>
        <v>-0.99109978849307656</v>
      </c>
      <c r="CO88" s="169">
        <f>IFERROR(Inv_SY_B!CO88/Inv_SY_B!$DB88-1,"")</f>
        <v>-0.99848642707781954</v>
      </c>
      <c r="CP88" s="169">
        <f>IFERROR(Inv_SY_B!CP88/Inv_SY_B!$DB88-1,"")</f>
        <v>-0.99832738576722446</v>
      </c>
      <c r="CQ88" s="169">
        <f>IFERROR(Inv_SY_B!CQ88/Inv_SY_B!$DB88-1,"")</f>
        <v>-1</v>
      </c>
      <c r="CR88" s="169">
        <f>IFERROR(Inv_SY_B!CR88/Inv_SY_B!$DB88-1,"")</f>
        <v>-1</v>
      </c>
      <c r="CS88" s="169">
        <f>IFERROR(Inv_SY_B!CS88/Inv_SY_B!$DB88-1,"")</f>
        <v>-1</v>
      </c>
      <c r="CT88" s="169">
        <f>IFERROR(Inv_SY_B!CT88/Inv_SY_B!$DB88-1,"")</f>
        <v>-1</v>
      </c>
      <c r="CU88" s="169">
        <f>IFERROR(Inv_SY_B!CU88/Inv_SY_B!$DB88-1,"")</f>
        <v>-0.19293023847803359</v>
      </c>
      <c r="CV88" s="169">
        <f>IFERROR(Inv_SY_B!CV88/Inv_SY_B!$DB88-1,"")</f>
        <v>0.34032386160611594</v>
      </c>
      <c r="CW88" s="169">
        <f>IFERROR(Inv_SY_B!CW88/Inv_SY_B!$DB88-1,"")</f>
        <v>-1</v>
      </c>
      <c r="CX88" s="169">
        <f>IFERROR(Inv_SY_B!CX88/Inv_SY_B!$DB88-1,"")</f>
        <v>-9.8192613334147527E-2</v>
      </c>
      <c r="CY88" s="169">
        <f>IFERROR(Inv_SY_B!CY88/Inv_SY_B!$DB88-1,"")</f>
        <v>-4.9201009793934602E-2</v>
      </c>
      <c r="CZ88" s="169">
        <f>IFERROR(Inv_SY_B!CZ88/Inv_SY_B!$DB88-1,"")</f>
        <v>-1</v>
      </c>
    </row>
    <row r="89" spans="2:104">
      <c r="B89" s="164">
        <f t="shared" si="1"/>
        <v>45781</v>
      </c>
      <c r="C89" s="169">
        <f>IFERROR(Inv_SY_B!C89/Inv_SY_B!$DA89-1,"")</f>
        <v>2.4324110749844863E-2</v>
      </c>
      <c r="D89" s="169">
        <f>IFERROR(Inv_SY_B!D89/Inv_SY_B!$DA89-1,"")</f>
        <v>1.5998297751821378E-2</v>
      </c>
      <c r="E89" s="169">
        <f>IFERROR(Inv_SY_B!E89/Inv_SY_B!$DA89-1,"")</f>
        <v>-1.6299741002799295E-2</v>
      </c>
      <c r="F89" s="169">
        <f>IFERROR(Inv_SY_B!F89/Inv_SY_B!$DA89-1,"")</f>
        <v>-2.4326331299405202E-2</v>
      </c>
      <c r="G89" s="169">
        <f>IFERROR(Inv_SY_B!G89/Inv_SY_B!$DA89-1,"")</f>
        <v>-1.7014455420425789E-2</v>
      </c>
      <c r="H89" s="169">
        <f>IFERROR(Inv_SY_B!H89/Inv_SY_B!$DA89-1,"")</f>
        <v>-1.0184235981693601E-2</v>
      </c>
      <c r="I89" s="169">
        <f>IFERROR(Inv_SY_B!I89/Inv_SY_B!$DA89-1,"")</f>
        <v>1.817937392726221E-2</v>
      </c>
      <c r="J89" s="169">
        <f>IFERROR(Inv_SY_B!J89/Inv_SY_B!$DA89-1,"")</f>
        <v>-2.5851268605387889E-2</v>
      </c>
      <c r="K89" s="169">
        <f>IFERROR(Inv_SY_B!K89/Inv_SY_B!$DA89-1,"")</f>
        <v>-2.3509098131233364E-2</v>
      </c>
      <c r="L89" s="169">
        <f>IFERROR(Inv_SY_B!L89/Inv_SY_B!$DA89-1,"")</f>
        <v>-6.9110945095651743E-6</v>
      </c>
      <c r="M89" s="169">
        <f>IFERROR(Inv_SY_B!M89/Inv_SY_B!$DA89-1,"")</f>
        <v>-5.010496310196233E-3</v>
      </c>
      <c r="N89" s="169">
        <f>IFERROR(Inv_SY_B!N89/Inv_SY_B!$DA89-1,"")</f>
        <v>-6.1073309202379633E-3</v>
      </c>
      <c r="O89" s="169">
        <f>IFERROR(Inv_SY_B!O89/Inv_SY_B!$DA89-1,"")</f>
        <v>-1.8003900479467538E-2</v>
      </c>
      <c r="P89" s="169">
        <f>IFERROR(Inv_SY_B!P89/Inv_SY_B!$DA89-1,"")</f>
        <v>-2.1982005495817414E-2</v>
      </c>
      <c r="Q89" s="169">
        <f>IFERROR(Inv_SY_B!Q89/Inv_SY_B!$DA89-1,"")</f>
        <v>-3.8645483777016043E-2</v>
      </c>
      <c r="R89" s="169">
        <f>IFERROR(Inv_SY_B!R89/Inv_SY_B!$DA89-1,"")</f>
        <v>-1.8677564703495575E-2</v>
      </c>
      <c r="S89" s="169">
        <f>IFERROR(Inv_SY_B!S89/Inv_SY_B!$DA89-1,"")</f>
        <v>-1.6669256853532488E-2</v>
      </c>
      <c r="T89" s="169">
        <f>IFERROR(Inv_SY_B!T89/Inv_SY_B!$DA89-1,"")</f>
        <v>-1.5303504803571455E-2</v>
      </c>
      <c r="U89" s="169">
        <f>IFERROR(Inv_SY_B!U89/Inv_SY_B!$DA89-1,"")</f>
        <v>9.1404418834259982E-2</v>
      </c>
      <c r="V89" s="169">
        <f>IFERROR(Inv_SY_B!V89/Inv_SY_B!$DA89-1,"")</f>
        <v>0.10935320533933401</v>
      </c>
      <c r="W89" s="169">
        <f>IFERROR(Inv_SY_B!W89/Inv_SY_B!$DA89-1,"")</f>
        <v>0.1049137957717341</v>
      </c>
      <c r="X89" s="169">
        <f>IFERROR(Inv_SY_B!X89/Inv_SY_B!$DA89-1,"")</f>
        <v>1.2534150629515128E-2</v>
      </c>
      <c r="Y89" s="169">
        <f>IFERROR(Inv_SY_B!Y89/Inv_SY_B!$DA89-1,"")</f>
        <v>1.1443712808087536E-2</v>
      </c>
      <c r="Z89" s="169">
        <f>IFERROR(Inv_SY_B!Z89/Inv_SY_B!$DA89-1,"")</f>
        <v>-8.4766912368245184E-2</v>
      </c>
      <c r="AA89" s="169">
        <f>IFERROR(Inv_SY_B!AA89/Inv_SY_B!$DA89-1,"")</f>
        <v>-4.4894786967311751E-2</v>
      </c>
      <c r="AB89" s="169">
        <f>IFERROR(Inv_SY_B!AB89/Inv_SY_B!$DA89-1,"")</f>
        <v>-2.9493428964580071E-2</v>
      </c>
      <c r="AC89" s="169">
        <f>IFERROR(Inv_SY_B!AC89/Inv_SY_B!$DA89-1,"")</f>
        <v>-1.9601242759192949E-3</v>
      </c>
      <c r="AD89" s="169">
        <f>IFERROR(Inv_SY_B!AD89/Inv_SY_B!$DA89-1,"")</f>
        <v>-3.8961484567070492E-2</v>
      </c>
      <c r="AE89" s="169">
        <f>IFERROR(Inv_SY_B!AE89/Inv_SY_B!$DA89-1,"")</f>
        <v>4.7489909136049224E-3</v>
      </c>
      <c r="AF89" s="169">
        <f>IFERROR(Inv_SY_B!AF89/Inv_SY_B!$DA89-1,"")</f>
        <v>3.2922019097361588E-2</v>
      </c>
      <c r="AG89" s="169">
        <f>IFERROR(Inv_SY_B!AG89/Inv_SY_B!$DA89-1,"")</f>
        <v>4.2801237729886754E-2</v>
      </c>
      <c r="AH89" s="169">
        <f>IFERROR(Inv_SY_B!AH89/Inv_SY_B!$DA89-1,"")</f>
        <v>-1.095499153079349E-2</v>
      </c>
      <c r="AI89" s="169">
        <f>IFERROR(Inv_SY_B!AI89/Inv_SY_B!$DC89-1,"")</f>
        <v>7.4883865586159448E-3</v>
      </c>
      <c r="AJ89" s="169">
        <f>IFERROR(Inv_SY_B!AJ89/Inv_SY_B!$DC89-1,"")</f>
        <v>9.4475838328662576E-3</v>
      </c>
      <c r="AK89" s="169">
        <f>IFERROR(Inv_SY_B!AK89/Inv_SY_B!$DC89-1,"")</f>
        <v>1.6867099676731057E-2</v>
      </c>
      <c r="AL89" s="169">
        <f>IFERROR(Inv_SY_B!AL89/Inv_SY_B!$DC89-1,"")</f>
        <v>2.1299885651248962E-2</v>
      </c>
      <c r="AM89" s="169">
        <f>IFERROR(Inv_SY_B!AM89/Inv_SY_B!$DC89-1,"")</f>
        <v>3.2022344582403495E-2</v>
      </c>
      <c r="AN89" s="169">
        <f>IFERROR(Inv_SY_B!AN89/Inv_SY_B!$DC89-1,"")</f>
        <v>2.7065953438808465E-2</v>
      </c>
      <c r="AO89" s="169">
        <f>IFERROR(Inv_SY_B!AO89/Inv_SY_B!$DC89-1,"")</f>
        <v>2.8012142735681422E-2</v>
      </c>
      <c r="AP89" s="169">
        <f>IFERROR(Inv_SY_B!AP89/Inv_SY_B!$DC89-1,"")</f>
        <v>6.2534250569521443E-3</v>
      </c>
      <c r="AQ89" s="169">
        <f>IFERROR(Inv_SY_B!AQ89/Inv_SY_B!$DC89-1,"")</f>
        <v>2.4152632821543563E-3</v>
      </c>
      <c r="AR89" s="169">
        <f>IFERROR(Inv_SY_B!AR89/Inv_SY_B!$DC89-1,"")</f>
        <v>-3.8596115487243621E-2</v>
      </c>
      <c r="AS89" s="169">
        <f>IFERROR(Inv_SY_B!AS89/Inv_SY_B!$DC89-1,"")</f>
        <v>-2.754667058091953E-2</v>
      </c>
      <c r="AT89" s="169">
        <f>IFERROR(Inv_SY_B!AT89/Inv_SY_B!$DC89-1,"")</f>
        <v>-5.771921581104178E-3</v>
      </c>
      <c r="AU89" s="169">
        <f>IFERROR(Inv_SY_B!AU89/Inv_SY_B!$DC89-1,"")</f>
        <v>-1.8480581233408122E-2</v>
      </c>
      <c r="AV89" s="169">
        <f>IFERROR(Inv_SY_B!AV89/Inv_SY_B!$DC89-1,"")</f>
        <v>6.1799952993415452E-3</v>
      </c>
      <c r="AW89" s="169">
        <f>IFERROR(Inv_SY_B!AW89/Inv_SY_B!$DC89-1,"")</f>
        <v>2.5326705464373767E-2</v>
      </c>
      <c r="AX89" s="169">
        <f>IFERROR(Inv_SY_B!AX89/Inv_SY_B!$DC89-1,"")</f>
        <v>-2.1923529141505416E-3</v>
      </c>
      <c r="AY89" s="169">
        <f>IFERROR(Inv_SY_B!AY89/Inv_SY_B!$DC89-1,"")</f>
        <v>1.0396154458860662E-2</v>
      </c>
      <c r="AZ89" s="169">
        <f>IFERROR(Inv_SY_B!AZ89/Inv_SY_B!$DC89-1,"")</f>
        <v>2.1163534491649649E-2</v>
      </c>
      <c r="BA89" s="169">
        <f>IFERROR(Inv_SY_B!BA89/Inv_SY_B!$DC89-1,"")</f>
        <v>-5.6876412189254322E-2</v>
      </c>
      <c r="BB89" s="169">
        <f>IFERROR(Inv_SY_B!BB89/Inv_SY_B!$DC89-1,"")</f>
        <v>2.6278036474202349E-2</v>
      </c>
      <c r="BC89" s="169">
        <f>IFERROR(Inv_SY_B!BC89/Inv_SY_B!$DC89-1,"")</f>
        <v>-1.4747485619727163E-2</v>
      </c>
      <c r="BD89" s="169">
        <f>IFERROR(Inv_SY_B!BD89/Inv_SY_B!$DC89-1,"")</f>
        <v>2.2781381971574088E-2</v>
      </c>
      <c r="BE89" s="169">
        <f>IFERROR(Inv_SY_B!BE89/Inv_SY_B!$DC89-1,"")</f>
        <v>3.5050322591925864E-2</v>
      </c>
      <c r="BF89" s="169">
        <f>IFERROR(Inv_SY_B!BF89/Inv_SY_B!$DC89-1,"")</f>
        <v>3.5715011541480379E-2</v>
      </c>
      <c r="BG89" s="169">
        <f>IFERROR(Inv_SY_B!BG89/Inv_SY_B!$DC89-1,"")</f>
        <v>6.0069837176692786E-3</v>
      </c>
      <c r="BH89" s="169">
        <f>IFERROR(Inv_SY_B!BH89/Inv_SY_B!$DC89-1,"")</f>
        <v>4.3423914361337967E-3</v>
      </c>
      <c r="BI89" s="169">
        <f>IFERROR(Inv_SY_B!BI89/Inv_SY_B!$DC89-1,"")</f>
        <v>1.9533721219127997E-2</v>
      </c>
      <c r="BJ89" s="169">
        <f>IFERROR(Inv_SY_B!BJ89/Inv_SY_B!$DC89-1,"")</f>
        <v>2.0971034467435423E-2</v>
      </c>
      <c r="BK89" s="169">
        <f>IFERROR(Inv_SY_B!BK89/Inv_SY_B!$DC89-1,"")</f>
        <v>-2.4253551758243619E-2</v>
      </c>
      <c r="BL89" s="169">
        <f>IFERROR(Inv_SY_B!BL89/Inv_SY_B!$DC89-1,"")</f>
        <v>-1.1757845488431506E-2</v>
      </c>
      <c r="BM89" s="169">
        <f>IFERROR(Inv_SY_B!BM89/Inv_SY_B!$DC89-1,"")</f>
        <v>-2.120930428947454E-2</v>
      </c>
      <c r="BN89" s="169">
        <f>IFERROR(Inv_SY_B!BN89/Inv_SY_B!$DC89-1,"")</f>
        <v>-5.2837715440677058E-2</v>
      </c>
      <c r="BO89" s="169">
        <f>IFERROR(Inv_SY_B!BO89/Inv_SY_B!$DC89-1,"")</f>
        <v>1.855737536818225E-2</v>
      </c>
      <c r="BP89" s="169">
        <f>IFERROR(Inv_SY_B!BP89/Inv_SY_B!$DC89-1,"")</f>
        <v>-0.13134852997934676</v>
      </c>
      <c r="BQ89" s="169">
        <f>IFERROR(Inv_SY_B!BQ89/Inv_SY_B!$DC89-1,"")</f>
        <v>1.4571706513507809E-2</v>
      </c>
      <c r="BR89" s="169">
        <f>IFERROR(Inv_SY_B!BR89/Inv_SY_B!$DC89-1,"")</f>
        <v>3.6941898954078178E-2</v>
      </c>
      <c r="BS89" s="169">
        <f>IFERROR(Inv_SY_B!BS89/Inv_SY_B!$DC89-1,"")</f>
        <v>4.485748596899497E-2</v>
      </c>
      <c r="BT89" s="169">
        <f>IFERROR(Inv_SY_B!BT89/Inv_SY_B!$DC89-1,"")</f>
        <v>-2.34236316663331E-2</v>
      </c>
      <c r="BU89" s="169">
        <f>IFERROR(Inv_SY_B!BU89/Inv_SY_B!$DC89-1,"")</f>
        <v>-1.7328162958914595E-2</v>
      </c>
      <c r="BV89" s="169">
        <f>IFERROR(Inv_SY_B!BV89/Inv_SY_B!$DC89-1,"")</f>
        <v>-1.3837793897819251E-2</v>
      </c>
      <c r="BW89" s="169">
        <f>IFERROR(Inv_SY_B!BW89/Inv_SY_B!$DC89-1,"")</f>
        <v>6.4601741985550909E-2</v>
      </c>
      <c r="BX89" s="169">
        <f>IFERROR(Inv_SY_B!BX89/Inv_SY_B!$DC89-1,"")</f>
        <v>7.8554542016315621E-2</v>
      </c>
      <c r="BY89" s="169">
        <f>IFERROR(Inv_SY_B!BY89/Inv_SY_B!$DC89-1,"")</f>
        <v>6.7135854372695425E-2</v>
      </c>
      <c r="BZ89" s="169">
        <f>IFERROR(Inv_SY_B!BZ89/Inv_SY_B!$DC89-1,"")</f>
        <v>8.0208686091051362E-2</v>
      </c>
      <c r="CA89" s="169">
        <f>IFERROR(Inv_SY_B!CA89/Inv_SY_B!$DC89-1,"")</f>
        <v>-3.8704877586560604E-3</v>
      </c>
      <c r="CB89" s="169">
        <f>IFERROR(Inv_SY_B!CB89/Inv_SY_B!$DC89-1,"")</f>
        <v>-1</v>
      </c>
      <c r="CC89" s="169">
        <f>IFERROR(Inv_SY_B!CC89/Inv_SY_B!$DC89-1,"")</f>
        <v>-3.994077653452488E-2</v>
      </c>
      <c r="CD89" s="169">
        <f>IFERROR(Inv_SY_B!CD89/Inv_SY_B!$DC89-1,"")</f>
        <v>-4.6597061826574082E-2</v>
      </c>
      <c r="CE89" s="169">
        <f>IFERROR(Inv_SY_B!CE89/Inv_SY_B!$DC89-1,"")</f>
        <v>-7.923714468171339E-2</v>
      </c>
      <c r="CF89" s="169">
        <f>IFERROR(Inv_SY_B!CF89/Inv_SY_B!$DC89-1,"")</f>
        <v>-2.3718402680016459E-2</v>
      </c>
      <c r="CG89" s="169">
        <f>IFERROR(Inv_SY_B!CG89/Inv_SY_B!$DC89-1,"")</f>
        <v>1.8777078799516067E-2</v>
      </c>
      <c r="CH89" s="169">
        <f>IFERROR(Inv_SY_B!CH89/Inv_SY_B!$DC89-1,"")</f>
        <v>-0.15525177945259605</v>
      </c>
      <c r="CI89" s="169">
        <f>IFERROR(Inv_SY_B!CI89/Inv_SY_B!$DC89-1,"")</f>
        <v>-1</v>
      </c>
      <c r="CJ89" s="169">
        <f>IFERROR(Inv_SY_B!CJ89/Inv_SY_B!$DC89-1,"")</f>
        <v>-1</v>
      </c>
      <c r="CK89" s="169">
        <f>IFERROR(Inv_SY_B!CK89/Inv_SY_B!$DC89-1,"")</f>
        <v>-1</v>
      </c>
      <c r="CL89" s="169">
        <f>IFERROR(Inv_SY_B!CL89/Inv_SY_B!$DC89-1,"")</f>
        <v>-1</v>
      </c>
      <c r="CM89" s="169">
        <f>IFERROR(Inv_SY_B!CM89/Inv_SY_B!$DB89-1,"")</f>
        <v>-0.99285327923904854</v>
      </c>
      <c r="CN89" s="169">
        <f>IFERROR(Inv_SY_B!CN89/Inv_SY_B!$DB89-1,"")</f>
        <v>-0.993201899763973</v>
      </c>
      <c r="CO89" s="169">
        <f>IFERROR(Inv_SY_B!CO89/Inv_SY_B!$DB89-1,"")</f>
        <v>-0.99947706921261326</v>
      </c>
      <c r="CP89" s="169">
        <f>IFERROR(Inv_SY_B!CP89/Inv_SY_B!$DB89-1,"")</f>
        <v>-0.99929370387158156</v>
      </c>
      <c r="CQ89" s="169">
        <f>IFERROR(Inv_SY_B!CQ89/Inv_SY_B!$DB89-1,"")</f>
        <v>-1</v>
      </c>
      <c r="CR89" s="169">
        <f>IFERROR(Inv_SY_B!CR89/Inv_SY_B!$DB89-1,"")</f>
        <v>-1</v>
      </c>
      <c r="CS89" s="169">
        <f>IFERROR(Inv_SY_B!CS89/Inv_SY_B!$DB89-1,"")</f>
        <v>-1</v>
      </c>
      <c r="CT89" s="169">
        <f>IFERROR(Inv_SY_B!CT89/Inv_SY_B!$DB89-1,"")</f>
        <v>-1</v>
      </c>
      <c r="CU89" s="169">
        <f>IFERROR(Inv_SY_B!CU89/Inv_SY_B!$DB89-1,"")</f>
        <v>-0.17034851702820608</v>
      </c>
      <c r="CV89" s="169">
        <f>IFERROR(Inv_SY_B!CV89/Inv_SY_B!$DB89-1,"")</f>
        <v>0.36358560567641374</v>
      </c>
      <c r="CW89" s="169">
        <f>IFERROR(Inv_SY_B!CW89/Inv_SY_B!$DB89-1,"")</f>
        <v>-1</v>
      </c>
      <c r="CX89" s="169">
        <f>IFERROR(Inv_SY_B!CX89/Inv_SY_B!$DB89-1,"")</f>
        <v>-0.15168206679678209</v>
      </c>
      <c r="CY89" s="169">
        <f>IFERROR(Inv_SY_B!CY89/Inv_SY_B!$DB89-1,"")</f>
        <v>-4.1555021851425566E-2</v>
      </c>
      <c r="CZ89" s="169">
        <f>IFERROR(Inv_SY_B!CZ89/Inv_SY_B!$DB89-1,"")</f>
        <v>-1</v>
      </c>
    </row>
    <row r="90" spans="2:104">
      <c r="B90" s="164">
        <f t="shared" si="1"/>
        <v>45782</v>
      </c>
      <c r="C90" s="169">
        <f>IFERROR(Inv_SY_B!C90/Inv_SY_B!$DA90-1,"")</f>
        <v>4.3570750232330369E-2</v>
      </c>
      <c r="D90" s="169">
        <f>IFERROR(Inv_SY_B!D90/Inv_SY_B!$DA90-1,"")</f>
        <v>3.9984495485784199E-2</v>
      </c>
      <c r="E90" s="169">
        <f>IFERROR(Inv_SY_B!E90/Inv_SY_B!$DA90-1,"")</f>
        <v>4.2469547769969918E-3</v>
      </c>
      <c r="F90" s="169">
        <f>IFERROR(Inv_SY_B!F90/Inv_SY_B!$DA90-1,"")</f>
        <v>-4.9906791543204987E-3</v>
      </c>
      <c r="G90" s="169">
        <f>IFERROR(Inv_SY_B!G90/Inv_SY_B!$DA90-1,"")</f>
        <v>1.3925757595698585E-3</v>
      </c>
      <c r="H90" s="169">
        <f>IFERROR(Inv_SY_B!H90/Inv_SY_B!$DA90-1,"")</f>
        <v>9.1262543584325062E-3</v>
      </c>
      <c r="I90" s="169">
        <f>IFERROR(Inv_SY_B!I90/Inv_SY_B!$DA90-1,"")</f>
        <v>3.4440191443840806E-2</v>
      </c>
      <c r="J90" s="169">
        <f>IFERROR(Inv_SY_B!J90/Inv_SY_B!$DA90-1,"")</f>
        <v>-9.2505647913445621E-3</v>
      </c>
      <c r="K90" s="169">
        <f>IFERROR(Inv_SY_B!K90/Inv_SY_B!$DA90-1,"")</f>
        <v>-4.0990913985206046E-3</v>
      </c>
      <c r="L90" s="169">
        <f>IFERROR(Inv_SY_B!L90/Inv_SY_B!$DA90-1,"")</f>
        <v>1.7003007288823424E-2</v>
      </c>
      <c r="M90" s="169">
        <f>IFERROR(Inv_SY_B!M90/Inv_SY_B!$DA90-1,"")</f>
        <v>1.5646398011029072E-2</v>
      </c>
      <c r="N90" s="169">
        <f>IFERROR(Inv_SY_B!N90/Inv_SY_B!$DA90-1,"")</f>
        <v>1.4215120494593059E-2</v>
      </c>
      <c r="O90" s="169">
        <f>IFERROR(Inv_SY_B!O90/Inv_SY_B!$DA90-1,"")</f>
        <v>6.8166998444878502E-3</v>
      </c>
      <c r="P90" s="169">
        <f>IFERROR(Inv_SY_B!P90/Inv_SY_B!$DA90-1,"")</f>
        <v>3.1601270611101295E-3</v>
      </c>
      <c r="Q90" s="169">
        <f>IFERROR(Inv_SY_B!Q90/Inv_SY_B!$DA90-1,"")</f>
        <v>-2.2111034006069397E-2</v>
      </c>
      <c r="R90" s="169">
        <f>IFERROR(Inv_SY_B!R90/Inv_SY_B!$DA90-1,"")</f>
        <v>4.9170741147719355E-4</v>
      </c>
      <c r="S90" s="169">
        <f>IFERROR(Inv_SY_B!S90/Inv_SY_B!$DA90-1,"")</f>
        <v>4.4616741309528862E-3</v>
      </c>
      <c r="T90" s="169">
        <f>IFERROR(Inv_SY_B!T90/Inv_SY_B!$DA90-1,"")</f>
        <v>7.9400898623385174E-3</v>
      </c>
      <c r="U90" s="169">
        <f>IFERROR(Inv_SY_B!U90/Inv_SY_B!$DA90-1,"")</f>
        <v>0.11576358500666895</v>
      </c>
      <c r="V90" s="169">
        <f>IFERROR(Inv_SY_B!V90/Inv_SY_B!$DA90-1,"")</f>
        <v>0.13475708153698318</v>
      </c>
      <c r="W90" s="169">
        <f>IFERROR(Inv_SY_B!W90/Inv_SY_B!$DA90-1,"")</f>
        <v>0.11313656014642093</v>
      </c>
      <c r="X90" s="169">
        <f>IFERROR(Inv_SY_B!X90/Inv_SY_B!$DA90-1,"")</f>
        <v>3.0288480930741546E-2</v>
      </c>
      <c r="Y90" s="169">
        <f>IFERROR(Inv_SY_B!Y90/Inv_SY_B!$DA90-1,"")</f>
        <v>3.0454549351265348E-2</v>
      </c>
      <c r="Z90" s="169">
        <f>IFERROR(Inv_SY_B!Z90/Inv_SY_B!$DA90-1,"")</f>
        <v>-6.5411544687626999E-2</v>
      </c>
      <c r="AA90" s="169">
        <f>IFERROR(Inv_SY_B!AA90/Inv_SY_B!$DA90-1,"")</f>
        <v>-0.10416551712718314</v>
      </c>
      <c r="AB90" s="169">
        <f>IFERROR(Inv_SY_B!AB90/Inv_SY_B!$DA90-1,"")</f>
        <v>-9.0050423078190334E-2</v>
      </c>
      <c r="AC90" s="169">
        <f>IFERROR(Inv_SY_B!AC90/Inv_SY_B!$DA90-1,"")</f>
        <v>-6.2499396716830025E-2</v>
      </c>
      <c r="AD90" s="169">
        <f>IFERROR(Inv_SY_B!AD90/Inv_SY_B!$DA90-1,"")</f>
        <v>-9.8497579185601092E-2</v>
      </c>
      <c r="AE90" s="169">
        <f>IFERROR(Inv_SY_B!AE90/Inv_SY_B!$DA90-1,"")</f>
        <v>-5.3691862259185652E-2</v>
      </c>
      <c r="AF90" s="169">
        <f>IFERROR(Inv_SY_B!AF90/Inv_SY_B!$DA90-1,"")</f>
        <v>-2.9171558883654525E-2</v>
      </c>
      <c r="AG90" s="169">
        <f>IFERROR(Inv_SY_B!AG90/Inv_SY_B!$DA90-1,"")</f>
        <v>-1.7769165070119719E-2</v>
      </c>
      <c r="AH90" s="169">
        <f>IFERROR(Inv_SY_B!AH90/Inv_SY_B!$DA90-1,"")</f>
        <v>-6.5187886775190829E-2</v>
      </c>
      <c r="AI90" s="169">
        <f>IFERROR(Inv_SY_B!AI90/Inv_SY_B!$DC90-1,"")</f>
        <v>1.6318302591022293E-2</v>
      </c>
      <c r="AJ90" s="169">
        <f>IFERROR(Inv_SY_B!AJ90/Inv_SY_B!$DC90-1,"")</f>
        <v>1.8954815218993559E-2</v>
      </c>
      <c r="AK90" s="169">
        <f>IFERROR(Inv_SY_B!AK90/Inv_SY_B!$DC90-1,"")</f>
        <v>3.6870188633549184E-2</v>
      </c>
      <c r="AL90" s="169">
        <f>IFERROR(Inv_SY_B!AL90/Inv_SY_B!$DC90-1,"")</f>
        <v>3.4775178975403609E-2</v>
      </c>
      <c r="AM90" s="169">
        <f>IFERROR(Inv_SY_B!AM90/Inv_SY_B!$DC90-1,"")</f>
        <v>4.2330907780693483E-2</v>
      </c>
      <c r="AN90" s="169">
        <f>IFERROR(Inv_SY_B!AN90/Inv_SY_B!$DC90-1,"")</f>
        <v>3.4215064940675388E-2</v>
      </c>
      <c r="AO90" s="169">
        <f>IFERROR(Inv_SY_B!AO90/Inv_SY_B!$DC90-1,"")</f>
        <v>3.1600807796265729E-2</v>
      </c>
      <c r="AP90" s="169">
        <f>IFERROR(Inv_SY_B!AP90/Inv_SY_B!$DC90-1,"")</f>
        <v>1.2346037341007809E-2</v>
      </c>
      <c r="AQ90" s="169">
        <f>IFERROR(Inv_SY_B!AQ90/Inv_SY_B!$DC90-1,"")</f>
        <v>-9.8319424232865327E-2</v>
      </c>
      <c r="AR90" s="169">
        <f>IFERROR(Inv_SY_B!AR90/Inv_SY_B!$DC90-1,"")</f>
        <v>-2.497248684031661E-2</v>
      </c>
      <c r="AS90" s="169">
        <f>IFERROR(Inv_SY_B!AS90/Inv_SY_B!$DC90-1,"")</f>
        <v>-4.4436118836142402E-2</v>
      </c>
      <c r="AT90" s="169">
        <f>IFERROR(Inv_SY_B!AT90/Inv_SY_B!$DC90-1,"")</f>
        <v>1.7336225727387022E-2</v>
      </c>
      <c r="AU90" s="169">
        <f>IFERROR(Inv_SY_B!AU90/Inv_SY_B!$DC90-1,"")</f>
        <v>-1.1101428739879293E-2</v>
      </c>
      <c r="AV90" s="169">
        <f>IFERROR(Inv_SY_B!AV90/Inv_SY_B!$DC90-1,"")</f>
        <v>1.4349346868854473E-2</v>
      </c>
      <c r="AW90" s="169">
        <f>IFERROR(Inv_SY_B!AW90/Inv_SY_B!$DC90-1,"")</f>
        <v>2.332142846881613E-2</v>
      </c>
      <c r="AX90" s="169">
        <f>IFERROR(Inv_SY_B!AX90/Inv_SY_B!$DC90-1,"")</f>
        <v>-2.2519167886017044E-3</v>
      </c>
      <c r="AY90" s="169">
        <f>IFERROR(Inv_SY_B!AY90/Inv_SY_B!$DC90-1,"")</f>
        <v>1.5983227407534217E-2</v>
      </c>
      <c r="AZ90" s="169">
        <f>IFERROR(Inv_SY_B!AZ90/Inv_SY_B!$DC90-1,"")</f>
        <v>2.2279113749913648E-2</v>
      </c>
      <c r="BA90" s="169">
        <f>IFERROR(Inv_SY_B!BA90/Inv_SY_B!$DC90-1,"")</f>
        <v>-5.0914542066325619E-2</v>
      </c>
      <c r="BB90" s="169">
        <f>IFERROR(Inv_SY_B!BB90/Inv_SY_B!$DC90-1,"")</f>
        <v>2.0793292878533043E-2</v>
      </c>
      <c r="BC90" s="169">
        <f>IFERROR(Inv_SY_B!BC90/Inv_SY_B!$DC90-1,"")</f>
        <v>-1.4285922423860398E-2</v>
      </c>
      <c r="BD90" s="169">
        <f>IFERROR(Inv_SY_B!BD90/Inv_SY_B!$DC90-1,"")</f>
        <v>3.3251698155100762E-2</v>
      </c>
      <c r="BE90" s="169">
        <f>IFERROR(Inv_SY_B!BE90/Inv_SY_B!$DC90-1,"")</f>
        <v>2.465070143748993E-2</v>
      </c>
      <c r="BF90" s="169">
        <f>IFERROR(Inv_SY_B!BF90/Inv_SY_B!$DC90-1,"")</f>
        <v>3.8944695244448102E-2</v>
      </c>
      <c r="BG90" s="169">
        <f>IFERROR(Inv_SY_B!BG90/Inv_SY_B!$DC90-1,"")</f>
        <v>2.1518235066693148E-3</v>
      </c>
      <c r="BH90" s="169">
        <f>IFERROR(Inv_SY_B!BH90/Inv_SY_B!$DC90-1,"")</f>
        <v>1.0925768437049621E-2</v>
      </c>
      <c r="BI90" s="169">
        <f>IFERROR(Inv_SY_B!BI90/Inv_SY_B!$DC90-1,"")</f>
        <v>1.3556370180748623E-2</v>
      </c>
      <c r="BJ90" s="169">
        <f>IFERROR(Inv_SY_B!BJ90/Inv_SY_B!$DC90-1,"")</f>
        <v>1.9863234951024822E-2</v>
      </c>
      <c r="BK90" s="169">
        <f>IFERROR(Inv_SY_B!BK90/Inv_SY_B!$DC90-1,"")</f>
        <v>-2.4568374277905591E-2</v>
      </c>
      <c r="BL90" s="169">
        <f>IFERROR(Inv_SY_B!BL90/Inv_SY_B!$DC90-1,"")</f>
        <v>1.5209377659812784E-3</v>
      </c>
      <c r="BM90" s="169">
        <f>IFERROR(Inv_SY_B!BM90/Inv_SY_B!$DC90-1,"")</f>
        <v>-1.1304144584958875E-2</v>
      </c>
      <c r="BN90" s="169">
        <f>IFERROR(Inv_SY_B!BN90/Inv_SY_B!$DC90-1,"")</f>
        <v>-5.063068729538267E-2</v>
      </c>
      <c r="BO90" s="169">
        <f>IFERROR(Inv_SY_B!BO90/Inv_SY_B!$DC90-1,"")</f>
        <v>2.7527950816609081E-2</v>
      </c>
      <c r="BP90" s="169">
        <f>IFERROR(Inv_SY_B!BP90/Inv_SY_B!$DC90-1,"")</f>
        <v>-0.13684972500700399</v>
      </c>
      <c r="BQ90" s="169">
        <f>IFERROR(Inv_SY_B!BQ90/Inv_SY_B!$DC90-1,"")</f>
        <v>3.4719611492639135E-2</v>
      </c>
      <c r="BR90" s="169">
        <f>IFERROR(Inv_SY_B!BR90/Inv_SY_B!$DC90-1,"")</f>
        <v>5.2098593896935608E-2</v>
      </c>
      <c r="BS90" s="169">
        <f>IFERROR(Inv_SY_B!BS90/Inv_SY_B!$DC90-1,"")</f>
        <v>3.8667659611487659E-2</v>
      </c>
      <c r="BT90" s="169">
        <f>IFERROR(Inv_SY_B!BT90/Inv_SY_B!$DC90-1,"")</f>
        <v>-3.5190790920849979E-2</v>
      </c>
      <c r="BU90" s="169">
        <f>IFERROR(Inv_SY_B!BU90/Inv_SY_B!$DC90-1,"")</f>
        <v>-8.8725366713504061E-2</v>
      </c>
      <c r="BV90" s="169">
        <f>IFERROR(Inv_SY_B!BV90/Inv_SY_B!$DC90-1,"")</f>
        <v>-5.6870023494483335E-2</v>
      </c>
      <c r="BW90" s="169">
        <f>IFERROR(Inv_SY_B!BW90/Inv_SY_B!$DC90-1,"")</f>
        <v>9.4420794777128059E-3</v>
      </c>
      <c r="BX90" s="169">
        <f>IFERROR(Inv_SY_B!BX90/Inv_SY_B!$DC90-1,"")</f>
        <v>2.5989371648391213E-2</v>
      </c>
      <c r="BY90" s="169">
        <f>IFERROR(Inv_SY_B!BY90/Inv_SY_B!$DC90-1,"")</f>
        <v>1.6458901497082623E-2</v>
      </c>
      <c r="BZ90" s="169">
        <f>IFERROR(Inv_SY_B!BZ90/Inv_SY_B!$DC90-1,"")</f>
        <v>3.5890263558957747E-2</v>
      </c>
      <c r="CA90" s="169">
        <f>IFERROR(Inv_SY_B!CA90/Inv_SY_B!$DC90-1,"")</f>
        <v>1.7518631545065944E-3</v>
      </c>
      <c r="CB90" s="169">
        <f>IFERROR(Inv_SY_B!CB90/Inv_SY_B!$DC90-1,"")</f>
        <v>-1</v>
      </c>
      <c r="CC90" s="169">
        <f>IFERROR(Inv_SY_B!CC90/Inv_SY_B!$DC90-1,"")</f>
        <v>-2.9134246605758141E-2</v>
      </c>
      <c r="CD90" s="169">
        <f>IFERROR(Inv_SY_B!CD90/Inv_SY_B!$DC90-1,"")</f>
        <v>-3.612406163636861E-2</v>
      </c>
      <c r="CE90" s="169">
        <f>IFERROR(Inv_SY_B!CE90/Inv_SY_B!$DC90-1,"")</f>
        <v>-7.2005479501141001E-2</v>
      </c>
      <c r="CF90" s="169">
        <f>IFERROR(Inv_SY_B!CF90/Inv_SY_B!$DC90-1,"")</f>
        <v>-1.3689775321436004E-2</v>
      </c>
      <c r="CG90" s="169">
        <f>IFERROR(Inv_SY_B!CG90/Inv_SY_B!$DC90-1,"")</f>
        <v>2.7930621500144026E-2</v>
      </c>
      <c r="CH90" s="169">
        <f>IFERROR(Inv_SY_B!CH90/Inv_SY_B!$DC90-1,"")</f>
        <v>4.4558430575157848E-2</v>
      </c>
      <c r="CI90" s="169">
        <f>IFERROR(Inv_SY_B!CI90/Inv_SY_B!$DC90-1,"")</f>
        <v>-1</v>
      </c>
      <c r="CJ90" s="169">
        <f>IFERROR(Inv_SY_B!CJ90/Inv_SY_B!$DC90-1,"")</f>
        <v>-1</v>
      </c>
      <c r="CK90" s="169">
        <f>IFERROR(Inv_SY_B!CK90/Inv_SY_B!$DC90-1,"")</f>
        <v>-1</v>
      </c>
      <c r="CL90" s="169">
        <f>IFERROR(Inv_SY_B!CL90/Inv_SY_B!$DC90-1,"")</f>
        <v>-1</v>
      </c>
      <c r="CM90" s="169">
        <f>IFERROR(Inv_SY_B!CM90/Inv_SY_B!$DB90-1,"")</f>
        <v>-0.99291971608488028</v>
      </c>
      <c r="CN90" s="169">
        <f>IFERROR(Inv_SY_B!CN90/Inv_SY_B!$DB90-1,"")</f>
        <v>-0.99326509578805677</v>
      </c>
      <c r="CO90" s="169">
        <f>IFERROR(Inv_SY_B!CO90/Inv_SY_B!$DB90-1,"")</f>
        <v>-0.99317562996133035</v>
      </c>
      <c r="CP90" s="169">
        <f>IFERROR(Inv_SY_B!CP90/Inv_SY_B!$DB90-1,"")</f>
        <v>-0.99939511265566339</v>
      </c>
      <c r="CQ90" s="169">
        <f>IFERROR(Inv_SY_B!CQ90/Inv_SY_B!$DB90-1,"")</f>
        <v>-1</v>
      </c>
      <c r="CR90" s="169">
        <f>IFERROR(Inv_SY_B!CR90/Inv_SY_B!$DB90-1,"")</f>
        <v>-1</v>
      </c>
      <c r="CS90" s="169">
        <f>IFERROR(Inv_SY_B!CS90/Inv_SY_B!$DB90-1,"")</f>
        <v>-1</v>
      </c>
      <c r="CT90" s="169">
        <f>IFERROR(Inv_SY_B!CT90/Inv_SY_B!$DB90-1,"")</f>
        <v>-1</v>
      </c>
      <c r="CU90" s="169">
        <f>IFERROR(Inv_SY_B!CU90/Inv_SY_B!$DB90-1,"")</f>
        <v>-0.18546878357203522</v>
      </c>
      <c r="CV90" s="169">
        <f>IFERROR(Inv_SY_B!CV90/Inv_SY_B!$DB90-1,"")</f>
        <v>0.34417057512911664</v>
      </c>
      <c r="CW90" s="169">
        <f>IFERROR(Inv_SY_B!CW90/Inv_SY_B!$DB90-1,"")</f>
        <v>-1</v>
      </c>
      <c r="CX90" s="169">
        <f>IFERROR(Inv_SY_B!CX90/Inv_SY_B!$DB90-1,"")</f>
        <v>-0.10831288243796366</v>
      </c>
      <c r="CY90" s="169">
        <f>IFERROR(Inv_SY_B!CY90/Inv_SY_B!$DB90-1,"")</f>
        <v>-5.0388909119117753E-2</v>
      </c>
      <c r="CZ90" s="169">
        <f>IFERROR(Inv_SY_B!CZ90/Inv_SY_B!$DB90-1,"")</f>
        <v>-1</v>
      </c>
    </row>
    <row r="91" spans="2:104">
      <c r="B91" s="164">
        <f t="shared" si="1"/>
        <v>45783</v>
      </c>
      <c r="C91" s="169">
        <f>IFERROR(Inv_SY_B!C91/Inv_SY_B!$DA91-1,"")</f>
        <v>1.6270004147390882E-2</v>
      </c>
      <c r="D91" s="169">
        <f>IFERROR(Inv_SY_B!D91/Inv_SY_B!$DA91-1,"")</f>
        <v>2.2727378208673876E-2</v>
      </c>
      <c r="E91" s="169">
        <f>IFERROR(Inv_SY_B!E91/Inv_SY_B!$DA91-1,"")</f>
        <v>-1.5854346422126242E-2</v>
      </c>
      <c r="F91" s="169">
        <f>IFERROR(Inv_SY_B!F91/Inv_SY_B!$DA91-1,"")</f>
        <v>-2.2048329978162973E-2</v>
      </c>
      <c r="G91" s="169">
        <f>IFERROR(Inv_SY_B!G91/Inv_SY_B!$DA91-1,"")</f>
        <v>-1.5583579284713989E-2</v>
      </c>
      <c r="H91" s="169">
        <f>IFERROR(Inv_SY_B!H91/Inv_SY_B!$DA91-1,"")</f>
        <v>-7.289287084294882E-3</v>
      </c>
      <c r="I91" s="169">
        <f>IFERROR(Inv_SY_B!I91/Inv_SY_B!$DA91-1,"")</f>
        <v>2.2268480684044523E-2</v>
      </c>
      <c r="J91" s="169">
        <f>IFERROR(Inv_SY_B!J91/Inv_SY_B!$DA91-1,"")</f>
        <v>-2.6493306239701475E-2</v>
      </c>
      <c r="K91" s="169">
        <f>IFERROR(Inv_SY_B!K91/Inv_SY_B!$DA91-1,"")</f>
        <v>-1.7515912498767938E-2</v>
      </c>
      <c r="L91" s="169">
        <f>IFERROR(Inv_SY_B!L91/Inv_SY_B!$DA91-1,"")</f>
        <v>4.1310352823478169E-3</v>
      </c>
      <c r="M91" s="169">
        <f>IFERROR(Inv_SY_B!M91/Inv_SY_B!$DA91-1,"")</f>
        <v>5.9649529164929049E-3</v>
      </c>
      <c r="N91" s="169">
        <f>IFERROR(Inv_SY_B!N91/Inv_SY_B!$DA91-1,"")</f>
        <v>1.9977201327714411E-3</v>
      </c>
      <c r="O91" s="169">
        <f>IFERROR(Inv_SY_B!O91/Inv_SY_B!$DA91-1,"")</f>
        <v>-2.2249685119413165E-3</v>
      </c>
      <c r="P91" s="169">
        <f>IFERROR(Inv_SY_B!P91/Inv_SY_B!$DA91-1,"")</f>
        <v>-8.628945396286225E-3</v>
      </c>
      <c r="Q91" s="169">
        <f>IFERROR(Inv_SY_B!Q91/Inv_SY_B!$DA91-1,"")</f>
        <v>-3.3842882979285283E-2</v>
      </c>
      <c r="R91" s="169">
        <f>IFERROR(Inv_SY_B!R91/Inv_SY_B!$DA91-1,"")</f>
        <v>-1.8923090168301071E-2</v>
      </c>
      <c r="S91" s="169">
        <f>IFERROR(Inv_SY_B!S91/Inv_SY_B!$DA91-1,"")</f>
        <v>-1.3898904704648829E-2</v>
      </c>
      <c r="T91" s="169">
        <f>IFERROR(Inv_SY_B!T91/Inv_SY_B!$DA91-1,"")</f>
        <v>-5.6237801211708183E-3</v>
      </c>
      <c r="U91" s="169">
        <f>IFERROR(Inv_SY_B!U91/Inv_SY_B!$DA91-1,"")</f>
        <v>7.2158082768796428E-2</v>
      </c>
      <c r="V91" s="169">
        <f>IFERROR(Inv_SY_B!V91/Inv_SY_B!$DA91-1,"")</f>
        <v>0.10711946226198377</v>
      </c>
      <c r="W91" s="169">
        <f>IFERROR(Inv_SY_B!W91/Inv_SY_B!$DA91-1,"")</f>
        <v>0.11189592249584135</v>
      </c>
      <c r="X91" s="169">
        <f>IFERROR(Inv_SY_B!X91/Inv_SY_B!$DA91-1,"")</f>
        <v>6.0458639709208839E-3</v>
      </c>
      <c r="Y91" s="169">
        <f>IFERROR(Inv_SY_B!Y91/Inv_SY_B!$DA91-1,"")</f>
        <v>-2.3732286639099653E-2</v>
      </c>
      <c r="Z91" s="169">
        <f>IFERROR(Inv_SY_B!Z91/Inv_SY_B!$DA91-1,"")</f>
        <v>-0.11089246121061114</v>
      </c>
      <c r="AA91" s="169">
        <f>IFERROR(Inv_SY_B!AA91/Inv_SY_B!$DA91-1,"")</f>
        <v>-4.1772509284027426E-2</v>
      </c>
      <c r="AB91" s="169">
        <f>IFERROR(Inv_SY_B!AB91/Inv_SY_B!$DA91-1,"")</f>
        <v>-1.976942250635505E-2</v>
      </c>
      <c r="AC91" s="169">
        <f>IFERROR(Inv_SY_B!AC91/Inv_SY_B!$DA91-1,"")</f>
        <v>-1.4602363353590109E-2</v>
      </c>
      <c r="AD91" s="169">
        <f>IFERROR(Inv_SY_B!AD91/Inv_SY_B!$DA91-1,"")</f>
        <v>-4.8061581356673488E-2</v>
      </c>
      <c r="AE91" s="169">
        <f>IFERROR(Inv_SY_B!AE91/Inv_SY_B!$DA91-1,"")</f>
        <v>-6.2780338175039141E-4</v>
      </c>
      <c r="AF91" s="169">
        <f>IFERROR(Inv_SY_B!AF91/Inv_SY_B!$DA91-1,"")</f>
        <v>3.2325010746108829E-2</v>
      </c>
      <c r="AG91" s="169">
        <f>IFERROR(Inv_SY_B!AG91/Inv_SY_B!$DA91-1,"")</f>
        <v>4.7554860963506584E-2</v>
      </c>
      <c r="AH91" s="169">
        <f>IFERROR(Inv_SY_B!AH91/Inv_SY_B!$DA91-1,"")</f>
        <v>-3.0730134573662138E-3</v>
      </c>
      <c r="AI91" s="169">
        <f>IFERROR(Inv_SY_B!AI91/Inv_SY_B!$DC91-1,"")</f>
        <v>1.6220628096410117E-2</v>
      </c>
      <c r="AJ91" s="169">
        <f>IFERROR(Inv_SY_B!AJ91/Inv_SY_B!$DC91-1,"")</f>
        <v>1.8506703390493762E-2</v>
      </c>
      <c r="AK91" s="169">
        <f>IFERROR(Inv_SY_B!AK91/Inv_SY_B!$DC91-1,"")</f>
        <v>3.7908609198540555E-2</v>
      </c>
      <c r="AL91" s="169">
        <f>IFERROR(Inv_SY_B!AL91/Inv_SY_B!$DC91-1,"")</f>
        <v>3.3397962624280186E-2</v>
      </c>
      <c r="AM91" s="169">
        <f>IFERROR(Inv_SY_B!AM91/Inv_SY_B!$DC91-1,"")</f>
        <v>3.801790967803087E-2</v>
      </c>
      <c r="AN91" s="169">
        <f>IFERROR(Inv_SY_B!AN91/Inv_SY_B!$DC91-1,"")</f>
        <v>-9.5277989001127938E-3</v>
      </c>
      <c r="AO91" s="169">
        <f>IFERROR(Inv_SY_B!AO91/Inv_SY_B!$DC91-1,"")</f>
        <v>2.6222527507367976E-2</v>
      </c>
      <c r="AP91" s="169">
        <f>IFERROR(Inv_SY_B!AP91/Inv_SY_B!$DC91-1,"")</f>
        <v>1.4303111201538599E-2</v>
      </c>
      <c r="AQ91" s="169">
        <f>IFERROR(Inv_SY_B!AQ91/Inv_SY_B!$DC91-1,"")</f>
        <v>-8.3717855935070418E-3</v>
      </c>
      <c r="AR91" s="169">
        <f>IFERROR(Inv_SY_B!AR91/Inv_SY_B!$DC91-1,"")</f>
        <v>-5.146605483770017E-2</v>
      </c>
      <c r="AS91" s="169">
        <f>IFERROR(Inv_SY_B!AS91/Inv_SY_B!$DC91-1,"")</f>
        <v>-0.10313656620522849</v>
      </c>
      <c r="AT91" s="169">
        <f>IFERROR(Inv_SY_B!AT91/Inv_SY_B!$DC91-1,"")</f>
        <v>1.3465305768277425E-2</v>
      </c>
      <c r="AU91" s="169">
        <f>IFERROR(Inv_SY_B!AU91/Inv_SY_B!$DC91-1,"")</f>
        <v>-9.6400973356117747E-3</v>
      </c>
      <c r="AV91" s="169">
        <f>IFERROR(Inv_SY_B!AV91/Inv_SY_B!$DC91-1,"")</f>
        <v>1.370806856266471E-2</v>
      </c>
      <c r="AW91" s="169">
        <f>IFERROR(Inv_SY_B!AW91/Inv_SY_B!$DC91-1,"")</f>
        <v>1.9768200175129369E-2</v>
      </c>
      <c r="AX91" s="169">
        <f>IFERROR(Inv_SY_B!AX91/Inv_SY_B!$DC91-1,"")</f>
        <v>-2.5049046949418674E-2</v>
      </c>
      <c r="AY91" s="169">
        <f>IFERROR(Inv_SY_B!AY91/Inv_SY_B!$DC91-1,"")</f>
        <v>1.9756177741511172E-2</v>
      </c>
      <c r="AZ91" s="169">
        <f>IFERROR(Inv_SY_B!AZ91/Inv_SY_B!$DC91-1,"")</f>
        <v>2.2459335253948831E-2</v>
      </c>
      <c r="BA91" s="169">
        <f>IFERROR(Inv_SY_B!BA91/Inv_SY_B!$DC91-1,"")</f>
        <v>-5.2073855648389844E-2</v>
      </c>
      <c r="BB91" s="169">
        <f>IFERROR(Inv_SY_B!BB91/Inv_SY_B!$DC91-1,"")</f>
        <v>2.1994642387895169E-2</v>
      </c>
      <c r="BC91" s="169">
        <f>IFERROR(Inv_SY_B!BC91/Inv_SY_B!$DC91-1,"")</f>
        <v>-1.2649034827948769E-2</v>
      </c>
      <c r="BD91" s="169">
        <f>IFERROR(Inv_SY_B!BD91/Inv_SY_B!$DC91-1,"")</f>
        <v>3.736332689946642E-2</v>
      </c>
      <c r="BE91" s="169">
        <f>IFERROR(Inv_SY_B!BE91/Inv_SY_B!$DC91-1,"")</f>
        <v>2.8466505110332552E-2</v>
      </c>
      <c r="BF91" s="169">
        <f>IFERROR(Inv_SY_B!BF91/Inv_SY_B!$DC91-1,"")</f>
        <v>4.5930351553936211E-2</v>
      </c>
      <c r="BG91" s="169">
        <f>IFERROR(Inv_SY_B!BG91/Inv_SY_B!$DC91-1,"")</f>
        <v>-1.8002821454166873E-2</v>
      </c>
      <c r="BH91" s="169">
        <f>IFERROR(Inv_SY_B!BH91/Inv_SY_B!$DC91-1,"")</f>
        <v>1.5309269972452855E-2</v>
      </c>
      <c r="BI91" s="169">
        <f>IFERROR(Inv_SY_B!BI91/Inv_SY_B!$DC91-1,"")</f>
        <v>1.9881179619939848E-2</v>
      </c>
      <c r="BJ91" s="169">
        <f>IFERROR(Inv_SY_B!BJ91/Inv_SY_B!$DC91-1,"")</f>
        <v>8.6029646376859503E-3</v>
      </c>
      <c r="BK91" s="169">
        <f>IFERROR(Inv_SY_B!BK91/Inv_SY_B!$DC91-1,"")</f>
        <v>-9.5277989001130159E-3</v>
      </c>
      <c r="BL91" s="169">
        <f>IFERROR(Inv_SY_B!BL91/Inv_SY_B!$DC91-1,"")</f>
        <v>5.980370915245059E-3</v>
      </c>
      <c r="BM91" s="169">
        <f>IFERROR(Inv_SY_B!BM91/Inv_SY_B!$DC91-1,"")</f>
        <v>-3.5716976147240231E-2</v>
      </c>
      <c r="BN91" s="169">
        <f>IFERROR(Inv_SY_B!BN91/Inv_SY_B!$DC91-1,"")</f>
        <v>-5.5883932495007227E-2</v>
      </c>
      <c r="BO91" s="169">
        <f>IFERROR(Inv_SY_B!BO91/Inv_SY_B!$DC91-1,"")</f>
        <v>-8.084760805064628E-2</v>
      </c>
      <c r="BP91" s="169">
        <f>IFERROR(Inv_SY_B!BP91/Inv_SY_B!$DC91-1,"")</f>
        <v>-0.1472015597782026</v>
      </c>
      <c r="BQ91" s="169">
        <f>IFERROR(Inv_SY_B!BQ91/Inv_SY_B!$DC91-1,"")</f>
        <v>3.3173055145640618E-2</v>
      </c>
      <c r="BR91" s="169">
        <f>IFERROR(Inv_SY_B!BR91/Inv_SY_B!$DC91-1,"")</f>
        <v>4.8599519731495455E-2</v>
      </c>
      <c r="BS91" s="169">
        <f>IFERROR(Inv_SY_B!BS91/Inv_SY_B!$DC91-1,"")</f>
        <v>3.5893493231604179E-2</v>
      </c>
      <c r="BT91" s="169">
        <f>IFERROR(Inv_SY_B!BT91/Inv_SY_B!$DC91-1,"")</f>
        <v>-3.7165257427210663E-2</v>
      </c>
      <c r="BU91" s="169">
        <f>IFERROR(Inv_SY_B!BU91/Inv_SY_B!$DC91-1,"")</f>
        <v>-1.0457034914797658E-2</v>
      </c>
      <c r="BV91" s="169">
        <f>IFERROR(Inv_SY_B!BV91/Inv_SY_B!$DC91-1,"")</f>
        <v>4.7213908071375155E-3</v>
      </c>
      <c r="BW91" s="169">
        <f>IFERROR(Inv_SY_B!BW91/Inv_SY_B!$DC91-1,"")</f>
        <v>3.9464539963087075E-2</v>
      </c>
      <c r="BX91" s="169">
        <f>IFERROR(Inv_SY_B!BX91/Inv_SY_B!$DC91-1,"")</f>
        <v>6.3480845578917755E-2</v>
      </c>
      <c r="BY91" s="169">
        <f>IFERROR(Inv_SY_B!BY91/Inv_SY_B!$DC91-1,"")</f>
        <v>4.6634098983174166E-2</v>
      </c>
      <c r="BZ91" s="169">
        <f>IFERROR(Inv_SY_B!BZ91/Inv_SY_B!$DC91-1,"")</f>
        <v>6.7782977245152809E-2</v>
      </c>
      <c r="CA91" s="169">
        <f>IFERROR(Inv_SY_B!CA91/Inv_SY_B!$DC91-1,"")</f>
        <v>2.2262342783032629E-3</v>
      </c>
      <c r="CB91" s="169">
        <f>IFERROR(Inv_SY_B!CB91/Inv_SY_B!$DC91-1,"")</f>
        <v>-1</v>
      </c>
      <c r="CC91" s="169">
        <f>IFERROR(Inv_SY_B!CC91/Inv_SY_B!$DC91-1,"")</f>
        <v>-1.6306915465089666E-2</v>
      </c>
      <c r="CD91" s="169">
        <f>IFERROR(Inv_SY_B!CD91/Inv_SY_B!$DC91-1,"")</f>
        <v>-3.119527342900108E-2</v>
      </c>
      <c r="CE91" s="169">
        <f>IFERROR(Inv_SY_B!CE91/Inv_SY_B!$DC91-1,"")</f>
        <v>-9.2041466589354082E-2</v>
      </c>
      <c r="CF91" s="169">
        <f>IFERROR(Inv_SY_B!CF91/Inv_SY_B!$DC91-1,"")</f>
        <v>-3.3267141060518979E-2</v>
      </c>
      <c r="CG91" s="169">
        <f>IFERROR(Inv_SY_B!CG91/Inv_SY_B!$DC91-1,"")</f>
        <v>1.5289280329046973E-2</v>
      </c>
      <c r="CH91" s="169">
        <f>IFERROR(Inv_SY_B!CH91/Inv_SY_B!$DC91-1,"")</f>
        <v>2.4999440420553354E-2</v>
      </c>
      <c r="CI91" s="169">
        <f>IFERROR(Inv_SY_B!CI91/Inv_SY_B!$DC91-1,"")</f>
        <v>-1</v>
      </c>
      <c r="CJ91" s="169">
        <f>IFERROR(Inv_SY_B!CJ91/Inv_SY_B!$DC91-1,"")</f>
        <v>-1</v>
      </c>
      <c r="CK91" s="169">
        <f>IFERROR(Inv_SY_B!CK91/Inv_SY_B!$DC91-1,"")</f>
        <v>-1</v>
      </c>
      <c r="CL91" s="169">
        <f>IFERROR(Inv_SY_B!CL91/Inv_SY_B!$DC91-1,"")</f>
        <v>-1</v>
      </c>
      <c r="CM91" s="169">
        <f>IFERROR(Inv_SY_B!CM91/Inv_SY_B!$DB91-1,"")</f>
        <v>-0.99327110023321508</v>
      </c>
      <c r="CN91" s="169">
        <f>IFERROR(Inv_SY_B!CN91/Inv_SY_B!$DB91-1,"")</f>
        <v>-0.99351512002578457</v>
      </c>
      <c r="CO91" s="169">
        <f>IFERROR(Inv_SY_B!CO91/Inv_SY_B!$DB91-1,"")</f>
        <v>-0.99344817654286732</v>
      </c>
      <c r="CP91" s="169">
        <f>IFERROR(Inv_SY_B!CP91/Inv_SY_B!$DB91-1,"")</f>
        <v>-0.99901343198908044</v>
      </c>
      <c r="CQ91" s="169">
        <f>IFERROR(Inv_SY_B!CQ91/Inv_SY_B!$DB91-1,"")</f>
        <v>-1</v>
      </c>
      <c r="CR91" s="169">
        <f>IFERROR(Inv_SY_B!CR91/Inv_SY_B!$DB91-1,"")</f>
        <v>-1</v>
      </c>
      <c r="CS91" s="169">
        <f>IFERROR(Inv_SY_B!CS91/Inv_SY_B!$DB91-1,"")</f>
        <v>-1</v>
      </c>
      <c r="CT91" s="169">
        <f>IFERROR(Inv_SY_B!CT91/Inv_SY_B!$DB91-1,"")</f>
        <v>-1</v>
      </c>
      <c r="CU91" s="169">
        <f>IFERROR(Inv_SY_B!CU91/Inv_SY_B!$DB91-1,"")</f>
        <v>-0.17121093357673944</v>
      </c>
      <c r="CV91" s="169">
        <f>IFERROR(Inv_SY_B!CV91/Inv_SY_B!$DB91-1,"")</f>
        <v>0.32709840268868251</v>
      </c>
      <c r="CW91" s="169">
        <f>IFERROR(Inv_SY_B!CW91/Inv_SY_B!$DB91-1,"")</f>
        <v>-1</v>
      </c>
      <c r="CX91" s="169">
        <f>IFERROR(Inv_SY_B!CX91/Inv_SY_B!$DB91-1,"")</f>
        <v>-0.11068293075679936</v>
      </c>
      <c r="CY91" s="169">
        <f>IFERROR(Inv_SY_B!CY91/Inv_SY_B!$DB91-1,"")</f>
        <v>-4.5204538355143709E-2</v>
      </c>
      <c r="CZ91" s="169">
        <f>IFERROR(Inv_SY_B!CZ91/Inv_SY_B!$DB91-1,"")</f>
        <v>-1</v>
      </c>
    </row>
    <row r="92" spans="2:104">
      <c r="B92" s="164">
        <f t="shared" si="1"/>
        <v>45784</v>
      </c>
      <c r="C92" s="169">
        <f>IFERROR(Inv_SY_B!C92/Inv_SY_B!$DA92-1,"")</f>
        <v>1.3773822883898834E-2</v>
      </c>
      <c r="D92" s="169">
        <f>IFERROR(Inv_SY_B!D92/Inv_SY_B!$DA92-1,"")</f>
        <v>1.4817773213827268E-2</v>
      </c>
      <c r="E92" s="169">
        <f>IFERROR(Inv_SY_B!E92/Inv_SY_B!$DA92-1,"")</f>
        <v>-2.1399631499957494E-2</v>
      </c>
      <c r="F92" s="169">
        <f>IFERROR(Inv_SY_B!F92/Inv_SY_B!$DA92-1,"")</f>
        <v>-2.9065780574863753E-2</v>
      </c>
      <c r="G92" s="169">
        <f>IFERROR(Inv_SY_B!G92/Inv_SY_B!$DA92-1,"")</f>
        <v>-1.9863619913066954E-2</v>
      </c>
      <c r="H92" s="169">
        <f>IFERROR(Inv_SY_B!H92/Inv_SY_B!$DA92-1,"")</f>
        <v>-1.5271319692032326E-2</v>
      </c>
      <c r="I92" s="169">
        <f>IFERROR(Inv_SY_B!I92/Inv_SY_B!$DA92-1,"")</f>
        <v>3.4789581443446238E-3</v>
      </c>
      <c r="J92" s="169">
        <f>IFERROR(Inv_SY_B!J92/Inv_SY_B!$DA92-1,"")</f>
        <v>-3.6800516877665612E-2</v>
      </c>
      <c r="K92" s="169">
        <f>IFERROR(Inv_SY_B!K92/Inv_SY_B!$DA92-1,"")</f>
        <v>-3.3364216366009725E-2</v>
      </c>
      <c r="L92" s="169">
        <f>IFERROR(Inv_SY_B!L92/Inv_SY_B!$DA92-1,"")</f>
        <v>-1.4657721209615726E-2</v>
      </c>
      <c r="M92" s="169">
        <f>IFERROR(Inv_SY_B!M92/Inv_SY_B!$DA92-1,"")</f>
        <v>-4.9498453487690774E-3</v>
      </c>
      <c r="N92" s="169">
        <f>IFERROR(Inv_SY_B!N92/Inv_SY_B!$DA92-1,"")</f>
        <v>-1.0367035307798811E-2</v>
      </c>
      <c r="O92" s="169">
        <f>IFERROR(Inv_SY_B!O92/Inv_SY_B!$DA92-1,"")</f>
        <v>-1.5701520076614295E-2</v>
      </c>
      <c r="P92" s="169">
        <f>IFERROR(Inv_SY_B!P92/Inv_SY_B!$DA92-1,"")</f>
        <v>-1.530204829093107E-2</v>
      </c>
      <c r="Q92" s="169">
        <f>IFERROR(Inv_SY_B!Q92/Inv_SY_B!$DA92-1,"")</f>
        <v>-3.3392413442584368E-2</v>
      </c>
      <c r="R92" s="169">
        <f>IFERROR(Inv_SY_B!R92/Inv_SY_B!$DA92-1,"")</f>
        <v>-1.2093387818830736E-2</v>
      </c>
      <c r="S92" s="169">
        <f>IFERROR(Inv_SY_B!S92/Inv_SY_B!$DA92-1,"")</f>
        <v>-6.5178739720658241E-3</v>
      </c>
      <c r="T92" s="169">
        <f>IFERROR(Inv_SY_B!T92/Inv_SY_B!$DA92-1,"")</f>
        <v>-7.9481358726722906E-3</v>
      </c>
      <c r="U92" s="169">
        <f>IFERROR(Inv_SY_B!U92/Inv_SY_B!$DA92-1,"")</f>
        <v>0.10600421729486498</v>
      </c>
      <c r="V92" s="169">
        <f>IFERROR(Inv_SY_B!V92/Inv_SY_B!$DA92-1,"")</f>
        <v>0.12007959474888263</v>
      </c>
      <c r="W92" s="169">
        <f>IFERROR(Inv_SY_B!W92/Inv_SY_B!$DA92-1,"")</f>
        <v>0.14486373748098114</v>
      </c>
      <c r="X92" s="169">
        <f>IFERROR(Inv_SY_B!X92/Inv_SY_B!$DA92-1,"")</f>
        <v>6.3481414974271289E-3</v>
      </c>
      <c r="Y92" s="169">
        <f>IFERROR(Inv_SY_B!Y92/Inv_SY_B!$DA92-1,"")</f>
        <v>7.9291618747143744E-3</v>
      </c>
      <c r="Z92" s="169">
        <f>IFERROR(Inv_SY_B!Z92/Inv_SY_B!$DA92-1,"")</f>
        <v>-8.5360943923295407E-2</v>
      </c>
      <c r="AA92" s="169">
        <f>IFERROR(Inv_SY_B!AA92/Inv_SY_B!$DA92-1,"")</f>
        <v>-4.2489610499809372E-2</v>
      </c>
      <c r="AB92" s="169">
        <f>IFERROR(Inv_SY_B!AB92/Inv_SY_B!$DA92-1,"")</f>
        <v>-2.7325022003609201E-2</v>
      </c>
      <c r="AC92" s="169">
        <f>IFERROR(Inv_SY_B!AC92/Inv_SY_B!$DA92-1,"")</f>
        <v>-8.6589516989530324E-3</v>
      </c>
      <c r="AD92" s="169">
        <f>IFERROR(Inv_SY_B!AD92/Inv_SY_B!$DA92-1,"")</f>
        <v>-3.6118059009999759E-2</v>
      </c>
      <c r="AE92" s="169">
        <f>IFERROR(Inv_SY_B!AE92/Inv_SY_B!$DA92-1,"")</f>
        <v>2.9404965886012935E-3</v>
      </c>
      <c r="AF92" s="169">
        <f>IFERROR(Inv_SY_B!AF92/Inv_SY_B!$DA92-1,"")</f>
        <v>2.8151604840607192E-2</v>
      </c>
      <c r="AG92" s="169">
        <f>IFERROR(Inv_SY_B!AG92/Inv_SY_B!$DA92-1,"")</f>
        <v>3.8535884773087892E-2</v>
      </c>
      <c r="AH92" s="169">
        <f>IFERROR(Inv_SY_B!AH92/Inv_SY_B!$DA92-1,"")</f>
        <v>-1.0275739942093409E-2</v>
      </c>
      <c r="AI92" s="169">
        <f>IFERROR(Inv_SY_B!AI92/Inv_SY_B!$DC92-1,"")</f>
        <v>2.9384192859720715E-2</v>
      </c>
      <c r="AJ92" s="169">
        <f>IFERROR(Inv_SY_B!AJ92/Inv_SY_B!$DC92-1,"")</f>
        <v>3.8865210922676585E-2</v>
      </c>
      <c r="AK92" s="169">
        <f>IFERROR(Inv_SY_B!AK92/Inv_SY_B!$DC92-1,"")</f>
        <v>4.3491426773131892E-2</v>
      </c>
      <c r="AL92" s="169">
        <f>IFERROR(Inv_SY_B!AL92/Inv_SY_B!$DC92-1,"")</f>
        <v>4.4231898455982854E-2</v>
      </c>
      <c r="AM92" s="169">
        <f>IFERROR(Inv_SY_B!AM92/Inv_SY_B!$DC92-1,"")</f>
        <v>5.3414955794270469E-2</v>
      </c>
      <c r="AN92" s="169">
        <f>IFERROR(Inv_SY_B!AN92/Inv_SY_B!$DC92-1,"")</f>
        <v>4.4337993706984324E-2</v>
      </c>
      <c r="AO92" s="169">
        <f>IFERROR(Inv_SY_B!AO92/Inv_SY_B!$DC92-1,"")</f>
        <v>4.1364617864026787E-2</v>
      </c>
      <c r="AP92" s="169">
        <f>IFERROR(Inv_SY_B!AP92/Inv_SY_B!$DC92-1,"")</f>
        <v>2.4200668350076171E-2</v>
      </c>
      <c r="AQ92" s="169">
        <f>IFERROR(Inv_SY_B!AQ92/Inv_SY_B!$DC92-1,"")</f>
        <v>-1.2080734581962904E-3</v>
      </c>
      <c r="AR92" s="169">
        <f>IFERROR(Inv_SY_B!AR92/Inv_SY_B!$DC92-1,"")</f>
        <v>-2.2148728175705124E-2</v>
      </c>
      <c r="AS92" s="169">
        <f>IFERROR(Inv_SY_B!AS92/Inv_SY_B!$DC92-1,"")</f>
        <v>-3.675168923797234E-2</v>
      </c>
      <c r="AT92" s="169">
        <f>IFERROR(Inv_SY_B!AT92/Inv_SY_B!$DC92-1,"")</f>
        <v>2.3753393107696974E-2</v>
      </c>
      <c r="AU92" s="169">
        <f>IFERROR(Inv_SY_B!AU92/Inv_SY_B!$DC92-1,"")</f>
        <v>-6.9751260044773611E-3</v>
      </c>
      <c r="AV92" s="169">
        <f>IFERROR(Inv_SY_B!AV92/Inv_SY_B!$DC92-1,"")</f>
        <v>1.8454497000918391E-2</v>
      </c>
      <c r="AW92" s="169">
        <f>IFERROR(Inv_SY_B!AW92/Inv_SY_B!$DC92-1,"")</f>
        <v>2.6562773478903789E-2</v>
      </c>
      <c r="AX92" s="169">
        <f>IFERROR(Inv_SY_B!AX92/Inv_SY_B!$DC92-1,"")</f>
        <v>3.4848264438407384E-3</v>
      </c>
      <c r="AY92" s="169">
        <f>IFERROR(Inv_SY_B!AY92/Inv_SY_B!$DC92-1,"")</f>
        <v>1.7795293670197276E-2</v>
      </c>
      <c r="AZ92" s="169">
        <f>IFERROR(Inv_SY_B!AZ92/Inv_SY_B!$DC92-1,"")</f>
        <v>2.0631348472590849E-2</v>
      </c>
      <c r="BA92" s="169">
        <f>IFERROR(Inv_SY_B!BA92/Inv_SY_B!$DC92-1,"")</f>
        <v>-6.0346956091909321E-2</v>
      </c>
      <c r="BB92" s="169">
        <f>IFERROR(Inv_SY_B!BB92/Inv_SY_B!$DC92-1,"")</f>
        <v>2.1996572553224958E-2</v>
      </c>
      <c r="BC92" s="169">
        <f>IFERROR(Inv_SY_B!BC92/Inv_SY_B!$DC92-1,"")</f>
        <v>-2.8868977663391471E-2</v>
      </c>
      <c r="BD92" s="169">
        <f>IFERROR(Inv_SY_B!BD92/Inv_SY_B!$DC92-1,"")</f>
        <v>1.7020687172405902E-2</v>
      </c>
      <c r="BE92" s="169">
        <f>IFERROR(Inv_SY_B!BE92/Inv_SY_B!$DC92-1,"")</f>
        <v>6.8198837462027928E-3</v>
      </c>
      <c r="BF92" s="169">
        <f>IFERROR(Inv_SY_B!BF92/Inv_SY_B!$DC92-1,"")</f>
        <v>3.1865622540362848E-2</v>
      </c>
      <c r="BG92" s="169">
        <f>IFERROR(Inv_SY_B!BG92/Inv_SY_B!$DC92-1,"")</f>
        <v>-1.1136560660362282E-2</v>
      </c>
      <c r="BH92" s="169">
        <f>IFERROR(Inv_SY_B!BH92/Inv_SY_B!$DC92-1,"")</f>
        <v>1.5448031124732031E-2</v>
      </c>
      <c r="BI92" s="169">
        <f>IFERROR(Inv_SY_B!BI92/Inv_SY_B!$DC92-1,"")</f>
        <v>3.5250997867687373E-2</v>
      </c>
      <c r="BJ92" s="169">
        <f>IFERROR(Inv_SY_B!BJ92/Inv_SY_B!$DC92-1,"")</f>
        <v>2.1005936798055291E-2</v>
      </c>
      <c r="BK92" s="169">
        <f>IFERROR(Inv_SY_B!BK92/Inv_SY_B!$DC92-1,"")</f>
        <v>-4.7595572896900973E-2</v>
      </c>
      <c r="BL92" s="169">
        <f>IFERROR(Inv_SY_B!BL92/Inv_SY_B!$DC92-1,"")</f>
        <v>-2.2087781661279449E-2</v>
      </c>
      <c r="BM92" s="169">
        <f>IFERROR(Inv_SY_B!BM92/Inv_SY_B!$DC92-1,"")</f>
        <v>-5.4281227512780417E-2</v>
      </c>
      <c r="BN92" s="169">
        <f>IFERROR(Inv_SY_B!BN92/Inv_SY_B!$DC92-1,"")</f>
        <v>-6.8860646393793856E-2</v>
      </c>
      <c r="BO92" s="169">
        <f>IFERROR(Inv_SY_B!BO92/Inv_SY_B!$DC92-1,"")</f>
        <v>-2.3293904927755071E-2</v>
      </c>
      <c r="BP92" s="169">
        <f>IFERROR(Inv_SY_B!BP92/Inv_SY_B!$DC92-1,"")</f>
        <v>-0.13302464945008041</v>
      </c>
      <c r="BQ92" s="169">
        <f>IFERROR(Inv_SY_B!BQ92/Inv_SY_B!$DC92-1,"")</f>
        <v>2.580473700610586E-2</v>
      </c>
      <c r="BR92" s="169">
        <f>IFERROR(Inv_SY_B!BR92/Inv_SY_B!$DC92-1,"")</f>
        <v>5.4178960915464591E-2</v>
      </c>
      <c r="BS92" s="169">
        <f>IFERROR(Inv_SY_B!BS92/Inv_SY_B!$DC92-1,"")</f>
        <v>4.5204672802205081E-2</v>
      </c>
      <c r="BT92" s="169">
        <f>IFERROR(Inv_SY_B!BT92/Inv_SY_B!$DC92-1,"")</f>
        <v>-0.12552383939043577</v>
      </c>
      <c r="BU92" s="169">
        <f>IFERROR(Inv_SY_B!BU92/Inv_SY_B!$DC92-1,"")</f>
        <v>2.3247966987769431E-3</v>
      </c>
      <c r="BV92" s="169">
        <f>IFERROR(Inv_SY_B!BV92/Inv_SY_B!$DC92-1,"")</f>
        <v>-3.5638518035153721E-3</v>
      </c>
      <c r="BW92" s="169">
        <f>IFERROR(Inv_SY_B!BW92/Inv_SY_B!$DC92-1,"")</f>
        <v>3.4110087060142291E-2</v>
      </c>
      <c r="BX92" s="169">
        <f>IFERROR(Inv_SY_B!BX92/Inv_SY_B!$DC92-1,"")</f>
        <v>4.5562783639892634E-2</v>
      </c>
      <c r="BY92" s="169">
        <f>IFERROR(Inv_SY_B!BY92/Inv_SY_B!$DC92-1,"")</f>
        <v>4.1206621092879203E-2</v>
      </c>
      <c r="BZ92" s="169">
        <f>IFERROR(Inv_SY_B!BZ92/Inv_SY_B!$DC92-1,"")</f>
        <v>5.948407387186716E-2</v>
      </c>
      <c r="CA92" s="169">
        <f>IFERROR(Inv_SY_B!CA92/Inv_SY_B!$DC92-1,"")</f>
        <v>3.9077014595654269E-3</v>
      </c>
      <c r="CB92" s="169">
        <f>IFERROR(Inv_SY_B!CB92/Inv_SY_B!$DC92-1,"")</f>
        <v>-1</v>
      </c>
      <c r="CC92" s="169">
        <f>IFERROR(Inv_SY_B!CC92/Inv_SY_B!$DC92-1,"")</f>
        <v>-3.0434223537424976E-2</v>
      </c>
      <c r="CD92" s="169">
        <f>IFERROR(Inv_SY_B!CD92/Inv_SY_B!$DC92-1,"")</f>
        <v>-4.1398822048766548E-2</v>
      </c>
      <c r="CE92" s="169">
        <f>IFERROR(Inv_SY_B!CE92/Inv_SY_B!$DC92-1,"")</f>
        <v>-0.1038801698588494</v>
      </c>
      <c r="CF92" s="169">
        <f>IFERROR(Inv_SY_B!CF92/Inv_SY_B!$DC92-1,"")</f>
        <v>-4.2778344044288708E-2</v>
      </c>
      <c r="CG92" s="169">
        <f>IFERROR(Inv_SY_B!CG92/Inv_SY_B!$DC92-1,"")</f>
        <v>-1.4090019710700674E-2</v>
      </c>
      <c r="CH92" s="169">
        <f>IFERROR(Inv_SY_B!CH92/Inv_SY_B!$DC92-1,"")</f>
        <v>-1.2916098722003611E-2</v>
      </c>
      <c r="CI92" s="169">
        <f>IFERROR(Inv_SY_B!CI92/Inv_SY_B!$DC92-1,"")</f>
        <v>-1</v>
      </c>
      <c r="CJ92" s="169">
        <f>IFERROR(Inv_SY_B!CJ92/Inv_SY_B!$DC92-1,"")</f>
        <v>-1</v>
      </c>
      <c r="CK92" s="169">
        <f>IFERROR(Inv_SY_B!CK92/Inv_SY_B!$DC92-1,"")</f>
        <v>-1</v>
      </c>
      <c r="CL92" s="169">
        <f>IFERROR(Inv_SY_B!CL92/Inv_SY_B!$DC92-1,"")</f>
        <v>-1</v>
      </c>
      <c r="CM92" s="169">
        <f>IFERROR(Inv_SY_B!CM92/Inv_SY_B!$DB92-1,"")</f>
        <v>-0.99308075815272068</v>
      </c>
      <c r="CN92" s="169">
        <f>IFERROR(Inv_SY_B!CN92/Inv_SY_B!$DB92-1,"")</f>
        <v>-0.99325775244149694</v>
      </c>
      <c r="CO92" s="169">
        <f>IFERROR(Inv_SY_B!CO92/Inv_SY_B!$DB92-1,"")</f>
        <v>-0.99316513915085824</v>
      </c>
      <c r="CP92" s="169">
        <f>IFERROR(Inv_SY_B!CP92/Inv_SY_B!$DB92-1,"")</f>
        <v>-0.999230708302694</v>
      </c>
      <c r="CQ92" s="169">
        <f>IFERROR(Inv_SY_B!CQ92/Inv_SY_B!$DB92-1,"")</f>
        <v>-1</v>
      </c>
      <c r="CR92" s="169">
        <f>IFERROR(Inv_SY_B!CR92/Inv_SY_B!$DB92-1,"")</f>
        <v>-1</v>
      </c>
      <c r="CS92" s="169">
        <f>IFERROR(Inv_SY_B!CS92/Inv_SY_B!$DB92-1,"")</f>
        <v>-1</v>
      </c>
      <c r="CT92" s="169">
        <f>IFERROR(Inv_SY_B!CT92/Inv_SY_B!$DB92-1,"")</f>
        <v>-1</v>
      </c>
      <c r="CU92" s="169">
        <f>IFERROR(Inv_SY_B!CU92/Inv_SY_B!$DB92-1,"")</f>
        <v>-0.18571809416022844</v>
      </c>
      <c r="CV92" s="169">
        <f>IFERROR(Inv_SY_B!CV92/Inv_SY_B!$DB92-1,"")</f>
        <v>0.33959897403253891</v>
      </c>
      <c r="CW92" s="169">
        <f>IFERROR(Inv_SY_B!CW92/Inv_SY_B!$DB92-1,"")</f>
        <v>-1</v>
      </c>
      <c r="CX92" s="169">
        <f>IFERROR(Inv_SY_B!CX92/Inv_SY_B!$DB92-1,"")</f>
        <v>-0.10282958492723326</v>
      </c>
      <c r="CY92" s="169">
        <f>IFERROR(Inv_SY_B!CY92/Inv_SY_B!$DB92-1,"")</f>
        <v>-5.1051294945077208E-2</v>
      </c>
      <c r="CZ92" s="169">
        <f>IFERROR(Inv_SY_B!CZ92/Inv_SY_B!$DB92-1,"")</f>
        <v>-1</v>
      </c>
    </row>
    <row r="93" spans="2:104">
      <c r="B93" s="164">
        <f t="shared" si="1"/>
        <v>45785</v>
      </c>
      <c r="C93" s="169">
        <f>IFERROR(Inv_SY_B!C93/Inv_SY_B!$DA93-1,"")</f>
        <v>3.4193208233756822E-2</v>
      </c>
      <c r="D93" s="169">
        <f>IFERROR(Inv_SY_B!D93/Inv_SY_B!$DA93-1,"")</f>
        <v>2.008737712933617E-2</v>
      </c>
      <c r="E93" s="169">
        <f>IFERROR(Inv_SY_B!E93/Inv_SY_B!$DA93-1,"")</f>
        <v>-2.7218916540353466E-2</v>
      </c>
      <c r="F93" s="169">
        <f>IFERROR(Inv_SY_B!F93/Inv_SY_B!$DA93-1,"")</f>
        <v>-2.8736656941183658E-2</v>
      </c>
      <c r="G93" s="169">
        <f>IFERROR(Inv_SY_B!G93/Inv_SY_B!$DA93-1,"")</f>
        <v>-2.8815960576490496E-2</v>
      </c>
      <c r="H93" s="169">
        <f>IFERROR(Inv_SY_B!H93/Inv_SY_B!$DA93-1,"")</f>
        <v>-1.6794993531064506E-2</v>
      </c>
      <c r="I93" s="169">
        <f>IFERROR(Inv_SY_B!I93/Inv_SY_B!$DA93-1,"")</f>
        <v>1.4156035941856437E-2</v>
      </c>
      <c r="J93" s="169">
        <f>IFERROR(Inv_SY_B!J93/Inv_SY_B!$DA93-1,"")</f>
        <v>-3.3772966474079569E-2</v>
      </c>
      <c r="K93" s="169">
        <f>IFERROR(Inv_SY_B!K93/Inv_SY_B!$DA93-1,"")</f>
        <v>-2.2169468417998162E-2</v>
      </c>
      <c r="L93" s="169">
        <f>IFERROR(Inv_SY_B!L93/Inv_SY_B!$DA93-1,"")</f>
        <v>-2.4237107463247476E-3</v>
      </c>
      <c r="M93" s="169">
        <f>IFERROR(Inv_SY_B!M93/Inv_SY_B!$DA93-1,"")</f>
        <v>-8.7309311680571211E-3</v>
      </c>
      <c r="N93" s="169">
        <f>IFERROR(Inv_SY_B!N93/Inv_SY_B!$DA93-1,"")</f>
        <v>-9.4216829120169487E-3</v>
      </c>
      <c r="O93" s="169">
        <f>IFERROR(Inv_SY_B!O93/Inv_SY_B!$DA93-1,"")</f>
        <v>-1.8153332164765446E-2</v>
      </c>
      <c r="P93" s="169">
        <f>IFERROR(Inv_SY_B!P93/Inv_SY_B!$DA93-1,"")</f>
        <v>-2.8101209279925543E-2</v>
      </c>
      <c r="Q93" s="169">
        <f>IFERROR(Inv_SY_B!Q93/Inv_SY_B!$DA93-1,"")</f>
        <v>-5.2535222060525077E-2</v>
      </c>
      <c r="R93" s="169">
        <f>IFERROR(Inv_SY_B!R93/Inv_SY_B!$DA93-1,"")</f>
        <v>-2.2315556512977563E-2</v>
      </c>
      <c r="S93" s="169">
        <f>IFERROR(Inv_SY_B!S93/Inv_SY_B!$DA93-1,"")</f>
        <v>-1.7514851742562842E-2</v>
      </c>
      <c r="T93" s="169">
        <f>IFERROR(Inv_SY_B!T93/Inv_SY_B!$DA93-1,"")</f>
        <v>-9.1498231104167882E-3</v>
      </c>
      <c r="U93" s="169">
        <f>IFERROR(Inv_SY_B!U93/Inv_SY_B!$DA93-1,"")</f>
        <v>0.10743250292032958</v>
      </c>
      <c r="V93" s="169">
        <f>IFERROR(Inv_SY_B!V93/Inv_SY_B!$DA93-1,"")</f>
        <v>0.11566314973701863</v>
      </c>
      <c r="W93" s="169">
        <f>IFERROR(Inv_SY_B!W93/Inv_SY_B!$DA93-1,"")</f>
        <v>0.15221938716167749</v>
      </c>
      <c r="X93" s="169">
        <f>IFERROR(Inv_SY_B!X93/Inv_SY_B!$DA93-1,"")</f>
        <v>2.8720051854234541E-2</v>
      </c>
      <c r="Y93" s="169">
        <f>IFERROR(Inv_SY_B!Y93/Inv_SY_B!$DA93-1,"")</f>
        <v>-8.6834110265564535E-3</v>
      </c>
      <c r="Z93" s="169">
        <f>IFERROR(Inv_SY_B!Z93/Inv_SY_B!$DA93-1,"")</f>
        <v>-1.2729869154459394E-2</v>
      </c>
      <c r="AA93" s="169">
        <f>IFERROR(Inv_SY_B!AA93/Inv_SY_B!$DA93-1,"")</f>
        <v>-4.9976343178732341E-2</v>
      </c>
      <c r="AB93" s="169">
        <f>IFERROR(Inv_SY_B!AB93/Inv_SY_B!$DA93-1,"")</f>
        <v>-4.1422285213538634E-2</v>
      </c>
      <c r="AC93" s="169">
        <f>IFERROR(Inv_SY_B!AC93/Inv_SY_B!$DA93-1,"")</f>
        <v>-2.4726556628202445E-2</v>
      </c>
      <c r="AD93" s="169">
        <f>IFERROR(Inv_SY_B!AD93/Inv_SY_B!$DA93-1,"")</f>
        <v>-6.4618908463085711E-2</v>
      </c>
      <c r="AE93" s="169">
        <f>IFERROR(Inv_SY_B!AE93/Inv_SY_B!$DA93-1,"")</f>
        <v>-1.5466951833586706E-2</v>
      </c>
      <c r="AF93" s="169">
        <f>IFERROR(Inv_SY_B!AF93/Inv_SY_B!$DA93-1,"")</f>
        <v>1.7106505347081136E-2</v>
      </c>
      <c r="AG93" s="169">
        <f>IFERROR(Inv_SY_B!AG93/Inv_SY_B!$DA93-1,"")</f>
        <v>5.5421038655441679E-2</v>
      </c>
      <c r="AH93" s="169">
        <f>IFERROR(Inv_SY_B!AH93/Inv_SY_B!$DA93-1,"")</f>
        <v>-1.519649303825088E-3</v>
      </c>
      <c r="AI93" s="169">
        <f>IFERROR(Inv_SY_B!AI93/Inv_SY_B!$DC93-1,"")</f>
        <v>3.8810967005951102E-3</v>
      </c>
      <c r="AJ93" s="169">
        <f>IFERROR(Inv_SY_B!AJ93/Inv_SY_B!$DC93-1,"")</f>
        <v>1.6111616884569413E-2</v>
      </c>
      <c r="AK93" s="169">
        <f>IFERROR(Inv_SY_B!AK93/Inv_SY_B!$DC93-1,"")</f>
        <v>4.1120921950419609E-2</v>
      </c>
      <c r="AL93" s="169">
        <f>IFERROR(Inv_SY_B!AL93/Inv_SY_B!$DC93-1,"")</f>
        <v>4.3043497172830403E-2</v>
      </c>
      <c r="AM93" s="169">
        <f>IFERROR(Inv_SY_B!AM93/Inv_SY_B!$DC93-1,"")</f>
        <v>3.9165489876511916E-2</v>
      </c>
      <c r="AN93" s="169">
        <f>IFERROR(Inv_SY_B!AN93/Inv_SY_B!$DC93-1,"")</f>
        <v>2.0924836181970718E-2</v>
      </c>
      <c r="AO93" s="169">
        <f>IFERROR(Inv_SY_B!AO93/Inv_SY_B!$DC93-1,"")</f>
        <v>2.0332447467208858E-2</v>
      </c>
      <c r="AP93" s="169">
        <f>IFERROR(Inv_SY_B!AP93/Inv_SY_B!$DC93-1,"")</f>
        <v>1.7697226898880647E-3</v>
      </c>
      <c r="AQ93" s="169">
        <f>IFERROR(Inv_SY_B!AQ93/Inv_SY_B!$DC93-1,"")</f>
        <v>-1.3277603675156846E-2</v>
      </c>
      <c r="AR93" s="169">
        <f>IFERROR(Inv_SY_B!AR93/Inv_SY_B!$DC93-1,"")</f>
        <v>-2.1480210823163315E-2</v>
      </c>
      <c r="AS93" s="169">
        <f>IFERROR(Inv_SY_B!AS93/Inv_SY_B!$DC93-1,"")</f>
        <v>-3.6357314704679622E-2</v>
      </c>
      <c r="AT93" s="169">
        <f>IFERROR(Inv_SY_B!AT93/Inv_SY_B!$DC93-1,"")</f>
        <v>-2.0531516926690641E-3</v>
      </c>
      <c r="AU93" s="169">
        <f>IFERROR(Inv_SY_B!AU93/Inv_SY_B!$DC93-1,"")</f>
        <v>-2.0351640623918921E-2</v>
      </c>
      <c r="AV93" s="169">
        <f>IFERROR(Inv_SY_B!AV93/Inv_SY_B!$DC93-1,"")</f>
        <v>2.5147812973434824E-2</v>
      </c>
      <c r="AW93" s="169">
        <f>IFERROR(Inv_SY_B!AW93/Inv_SY_B!$DC93-1,"")</f>
        <v>1.8802331325043609E-2</v>
      </c>
      <c r="AX93" s="169">
        <f>IFERROR(Inv_SY_B!AX93/Inv_SY_B!$DC93-1,"")</f>
        <v>-1.5497496011651624E-4</v>
      </c>
      <c r="AY93" s="169">
        <f>IFERROR(Inv_SY_B!AY93/Inv_SY_B!$DC93-1,"")</f>
        <v>2.5519709333780005E-2</v>
      </c>
      <c r="AZ93" s="169">
        <f>IFERROR(Inv_SY_B!AZ93/Inv_SY_B!$DC93-1,"")</f>
        <v>2.9003105606145274E-2</v>
      </c>
      <c r="BA93" s="169">
        <f>IFERROR(Inv_SY_B!BA93/Inv_SY_B!$DC93-1,"")</f>
        <v>-4.2486444458731176E-2</v>
      </c>
      <c r="BB93" s="169">
        <f>IFERROR(Inv_SY_B!BB93/Inv_SY_B!$DC93-1,"")</f>
        <v>1.7943249488726609E-2</v>
      </c>
      <c r="BC93" s="169">
        <f>IFERROR(Inv_SY_B!BC93/Inv_SY_B!$DC93-1,"")</f>
        <v>-2.2678317228329137E-2</v>
      </c>
      <c r="BD93" s="169">
        <f>IFERROR(Inv_SY_B!BD93/Inv_SY_B!$DC93-1,"")</f>
        <v>3.538748555591642E-2</v>
      </c>
      <c r="BE93" s="169">
        <f>IFERROR(Inv_SY_B!BE93/Inv_SY_B!$DC93-1,"")</f>
        <v>2.253128103446822E-2</v>
      </c>
      <c r="BF93" s="169">
        <f>IFERROR(Inv_SY_B!BF93/Inv_SY_B!$DC93-1,"")</f>
        <v>4.6462123125723398E-2</v>
      </c>
      <c r="BG93" s="169">
        <f>IFERROR(Inv_SY_B!BG93/Inv_SY_B!$DC93-1,"")</f>
        <v>1.5725860158699589E-3</v>
      </c>
      <c r="BH93" s="169">
        <f>IFERROR(Inv_SY_B!BH93/Inv_SY_B!$DC93-1,"")</f>
        <v>2.3520189430053184E-2</v>
      </c>
      <c r="BI93" s="169">
        <f>IFERROR(Inv_SY_B!BI93/Inv_SY_B!$DC93-1,"")</f>
        <v>5.4337028556034728E-2</v>
      </c>
      <c r="BJ93" s="169">
        <f>IFERROR(Inv_SY_B!BJ93/Inv_SY_B!$DC93-1,"")</f>
        <v>3.5299067366739489E-2</v>
      </c>
      <c r="BK93" s="169">
        <f>IFERROR(Inv_SY_B!BK93/Inv_SY_B!$DC93-1,"")</f>
        <v>-2.6973643261400948E-2</v>
      </c>
      <c r="BL93" s="169">
        <f>IFERROR(Inv_SY_B!BL93/Inv_SY_B!$DC93-1,"")</f>
        <v>1.2548813178802964E-2</v>
      </c>
      <c r="BM93" s="169">
        <f>IFERROR(Inv_SY_B!BM93/Inv_SY_B!$DC93-1,"")</f>
        <v>-2.8131968025162712E-2</v>
      </c>
      <c r="BN93" s="169">
        <f>IFERROR(Inv_SY_B!BN93/Inv_SY_B!$DC93-1,"")</f>
        <v>-3.8777039188136464E-2</v>
      </c>
      <c r="BO93" s="169">
        <f>IFERROR(Inv_SY_B!BO93/Inv_SY_B!$DC93-1,"")</f>
        <v>-1.5395998415063339E-2</v>
      </c>
      <c r="BP93" s="169">
        <f>IFERROR(Inv_SY_B!BP93/Inv_SY_B!$DC93-1,"")</f>
        <v>-6.7060034608718566E-2</v>
      </c>
      <c r="BQ93" s="169">
        <f>IFERROR(Inv_SY_B!BQ93/Inv_SY_B!$DC93-1,"")</f>
        <v>2.0114657213397003E-2</v>
      </c>
      <c r="BR93" s="169">
        <f>IFERROR(Inv_SY_B!BR93/Inv_SY_B!$DC93-1,"")</f>
        <v>3.2364369914367641E-2</v>
      </c>
      <c r="BS93" s="169">
        <f>IFERROR(Inv_SY_B!BS93/Inv_SY_B!$DC93-1,"")</f>
        <v>5.8964301504493832E-3</v>
      </c>
      <c r="BT93" s="169">
        <f>IFERROR(Inv_SY_B!BT93/Inv_SY_B!$DC93-1,"")</f>
        <v>-0.20761609251419832</v>
      </c>
      <c r="BU93" s="169">
        <f>IFERROR(Inv_SY_B!BU93/Inv_SY_B!$DC93-1,"")</f>
        <v>-3.2678302227373668E-2</v>
      </c>
      <c r="BV93" s="169">
        <f>IFERROR(Inv_SY_B!BV93/Inv_SY_B!$DC93-1,"")</f>
        <v>-4.0957422578192904E-2</v>
      </c>
      <c r="BW93" s="169">
        <f>IFERROR(Inv_SY_B!BW93/Inv_SY_B!$DC93-1,"")</f>
        <v>-9.4824608680065259E-3</v>
      </c>
      <c r="BX93" s="169">
        <f>IFERROR(Inv_SY_B!BX93/Inv_SY_B!$DC93-1,"")</f>
        <v>2.4737485427024364E-2</v>
      </c>
      <c r="BY93" s="169">
        <f>IFERROR(Inv_SY_B!BY93/Inv_SY_B!$DC93-1,"")</f>
        <v>1.3660679332387682E-2</v>
      </c>
      <c r="BZ93" s="169">
        <f>IFERROR(Inv_SY_B!BZ93/Inv_SY_B!$DC93-1,"")</f>
        <v>4.2180353520370417E-2</v>
      </c>
      <c r="CA93" s="169">
        <f>IFERROR(Inv_SY_B!CA93/Inv_SY_B!$DC93-1,"")</f>
        <v>5.6257933666368221E-3</v>
      </c>
      <c r="CB93" s="169">
        <f>IFERROR(Inv_SY_B!CB93/Inv_SY_B!$DC93-1,"")</f>
        <v>-1</v>
      </c>
      <c r="CC93" s="169">
        <f>IFERROR(Inv_SY_B!CC93/Inv_SY_B!$DC93-1,"")</f>
        <v>-1.5764133657617196E-2</v>
      </c>
      <c r="CD93" s="169">
        <f>IFERROR(Inv_SY_B!CD93/Inv_SY_B!$DC93-1,"")</f>
        <v>-2.8156291822460378E-2</v>
      </c>
      <c r="CE93" s="169">
        <f>IFERROR(Inv_SY_B!CE93/Inv_SY_B!$DC93-1,"")</f>
        <v>-6.713848505554576E-2</v>
      </c>
      <c r="CF93" s="169">
        <f>IFERROR(Inv_SY_B!CF93/Inv_SY_B!$DC93-1,"")</f>
        <v>-5.6358808021310658E-3</v>
      </c>
      <c r="CG93" s="169">
        <f>IFERROR(Inv_SY_B!CG93/Inv_SY_B!$DC93-1,"")</f>
        <v>-2.9190233352366368E-3</v>
      </c>
      <c r="CH93" s="169">
        <f>IFERROR(Inv_SY_B!CH93/Inv_SY_B!$DC93-1,"")</f>
        <v>6.6522253686640553E-2</v>
      </c>
      <c r="CI93" s="169">
        <f>IFERROR(Inv_SY_B!CI93/Inv_SY_B!$DC93-1,"")</f>
        <v>-1</v>
      </c>
      <c r="CJ93" s="169">
        <f>IFERROR(Inv_SY_B!CJ93/Inv_SY_B!$DC93-1,"")</f>
        <v>-1</v>
      </c>
      <c r="CK93" s="169">
        <f>IFERROR(Inv_SY_B!CK93/Inv_SY_B!$DC93-1,"")</f>
        <v>-1</v>
      </c>
      <c r="CL93" s="169">
        <f>IFERROR(Inv_SY_B!CL93/Inv_SY_B!$DC93-1,"")</f>
        <v>-1</v>
      </c>
      <c r="CM93" s="169">
        <f>IFERROR(Inv_SY_B!CM93/Inv_SY_B!$DB93-1,"")</f>
        <v>-1</v>
      </c>
      <c r="CN93" s="169">
        <f>IFERROR(Inv_SY_B!CN93/Inv_SY_B!$DB93-1,"")</f>
        <v>-1</v>
      </c>
      <c r="CO93" s="169">
        <f>IFERROR(Inv_SY_B!CO93/Inv_SY_B!$DB93-1,"")</f>
        <v>-1</v>
      </c>
      <c r="CP93" s="169">
        <f>IFERROR(Inv_SY_B!CP93/Inv_SY_B!$DB93-1,"")</f>
        <v>-1</v>
      </c>
      <c r="CQ93" s="169">
        <f>IFERROR(Inv_SY_B!CQ93/Inv_SY_B!$DB93-1,"")</f>
        <v>-1</v>
      </c>
      <c r="CR93" s="169">
        <f>IFERROR(Inv_SY_B!CR93/Inv_SY_B!$DB93-1,"")</f>
        <v>-1</v>
      </c>
      <c r="CS93" s="169">
        <f>IFERROR(Inv_SY_B!CS93/Inv_SY_B!$DB93-1,"")</f>
        <v>-1</v>
      </c>
      <c r="CT93" s="169">
        <f>IFERROR(Inv_SY_B!CT93/Inv_SY_B!$DB93-1,"")</f>
        <v>-1</v>
      </c>
      <c r="CU93" s="169">
        <f>IFERROR(Inv_SY_B!CU93/Inv_SY_B!$DB93-1,"")</f>
        <v>-0.17306980748343403</v>
      </c>
      <c r="CV93" s="169">
        <f>IFERROR(Inv_SY_B!CV93/Inv_SY_B!$DB93-1,"")</f>
        <v>0.33835061614913986</v>
      </c>
      <c r="CW93" s="169">
        <f>IFERROR(Inv_SY_B!CW93/Inv_SY_B!$DB93-1,"")</f>
        <v>-1</v>
      </c>
      <c r="CX93" s="169">
        <f>IFERROR(Inv_SY_B!CX93/Inv_SY_B!$DB93-1,"")</f>
        <v>-0.12552298518278571</v>
      </c>
      <c r="CY93" s="169">
        <f>IFERROR(Inv_SY_B!CY93/Inv_SY_B!$DB93-1,"")</f>
        <v>-3.9757823482919785E-2</v>
      </c>
      <c r="CZ93" s="169">
        <f>IFERROR(Inv_SY_B!CZ93/Inv_SY_B!$DB93-1,"")</f>
        <v>-1</v>
      </c>
    </row>
    <row r="94" spans="2:104">
      <c r="B94" s="164">
        <f t="shared" si="1"/>
        <v>45786</v>
      </c>
      <c r="C94" s="169">
        <f>IFERROR(Inv_SY_B!C94/Inv_SY_B!$DA94-1,"")</f>
        <v>2.818000429791967E-2</v>
      </c>
      <c r="D94" s="169">
        <f>IFERROR(Inv_SY_B!D94/Inv_SY_B!$DA94-1,"")</f>
        <v>2.2505567465110676E-2</v>
      </c>
      <c r="E94" s="169">
        <f>IFERROR(Inv_SY_B!E94/Inv_SY_B!$DA94-1,"")</f>
        <v>-1.7960424807580755E-2</v>
      </c>
      <c r="F94" s="169">
        <f>IFERROR(Inv_SY_B!F94/Inv_SY_B!$DA94-1,"")</f>
        <v>-3.6739961322535097E-2</v>
      </c>
      <c r="G94" s="169">
        <f>IFERROR(Inv_SY_B!G94/Inv_SY_B!$DA94-1,"")</f>
        <v>-2.0631268280024484E-2</v>
      </c>
      <c r="H94" s="169">
        <f>IFERROR(Inv_SY_B!H94/Inv_SY_B!$DA94-1,"")</f>
        <v>-1.1303363798227717E-2</v>
      </c>
      <c r="I94" s="169">
        <f>IFERROR(Inv_SY_B!I94/Inv_SY_B!$DA94-1,"")</f>
        <v>-3.276172887815787E-3</v>
      </c>
      <c r="J94" s="169">
        <f>IFERROR(Inv_SY_B!J94/Inv_SY_B!$DA94-1,"")</f>
        <v>-3.8736471770734804E-2</v>
      </c>
      <c r="K94" s="169">
        <f>IFERROR(Inv_SY_B!K94/Inv_SY_B!$DA94-1,"")</f>
        <v>-4.427984948642627E-2</v>
      </c>
      <c r="L94" s="169">
        <f>IFERROR(Inv_SY_B!L94/Inv_SY_B!$DA94-1,"")</f>
        <v>-1.8402173459007076E-2</v>
      </c>
      <c r="M94" s="169">
        <f>IFERROR(Inv_SY_B!M94/Inv_SY_B!$DA94-1,"")</f>
        <v>4.4331565443789245E-3</v>
      </c>
      <c r="N94" s="169">
        <f>IFERROR(Inv_SY_B!N94/Inv_SY_B!$DA94-1,"")</f>
        <v>-3.2116754371017686E-3</v>
      </c>
      <c r="O94" s="169">
        <f>IFERROR(Inv_SY_B!O94/Inv_SY_B!$DA94-1,"")</f>
        <v>-7.7697855635402435E-3</v>
      </c>
      <c r="P94" s="169">
        <f>IFERROR(Inv_SY_B!P94/Inv_SY_B!$DA94-1,"")</f>
        <v>-1.2220097623709347E-2</v>
      </c>
      <c r="Q94" s="169">
        <f>IFERROR(Inv_SY_B!Q94/Inv_SY_B!$DA94-1,"")</f>
        <v>-4.1005094778847062E-2</v>
      </c>
      <c r="R94" s="169">
        <f>IFERROR(Inv_SY_B!R94/Inv_SY_B!$DA94-1,"")</f>
        <v>-1.191058152526725E-2</v>
      </c>
      <c r="S94" s="169">
        <f>IFERROR(Inv_SY_B!S94/Inv_SY_B!$DA94-1,"")</f>
        <v>-1.3065308066491865E-2</v>
      </c>
      <c r="T94" s="169">
        <f>IFERROR(Inv_SY_B!T94/Inv_SY_B!$DA94-1,"")</f>
        <v>-6.1428823152384071E-3</v>
      </c>
      <c r="U94" s="169">
        <f>IFERROR(Inv_SY_B!U94/Inv_SY_B!$DA94-1,"")</f>
        <v>9.500822511209428E-2</v>
      </c>
      <c r="V94" s="169">
        <f>IFERROR(Inv_SY_B!V94/Inv_SY_B!$DA94-1,"")</f>
        <v>0.1131771850650638</v>
      </c>
      <c r="W94" s="169">
        <f>IFERROR(Inv_SY_B!W94/Inv_SY_B!$DA94-1,"")</f>
        <v>0.14474521396598639</v>
      </c>
      <c r="X94" s="169">
        <f>IFERROR(Inv_SY_B!X94/Inv_SY_B!$DA94-1,"")</f>
        <v>1.5403175699457705E-2</v>
      </c>
      <c r="Y94" s="169">
        <f>IFERROR(Inv_SY_B!Y94/Inv_SY_B!$DA94-1,"")</f>
        <v>1.2088659271341617E-2</v>
      </c>
      <c r="Z94" s="169">
        <f>IFERROR(Inv_SY_B!Z94/Inv_SY_B!$DA94-1,"")</f>
        <v>8.6677829442043386E-3</v>
      </c>
      <c r="AA94" s="169">
        <f>IFERROR(Inv_SY_B!AA94/Inv_SY_B!$DA94-1,"")</f>
        <v>-6.7398637313547893E-2</v>
      </c>
      <c r="AB94" s="169">
        <f>IFERROR(Inv_SY_B!AB94/Inv_SY_B!$DA94-1,"")</f>
        <v>-5.0675733008036739E-2</v>
      </c>
      <c r="AC94" s="169">
        <f>IFERROR(Inv_SY_B!AC94/Inv_SY_B!$DA94-1,"")</f>
        <v>7.9422268929874029E-3</v>
      </c>
      <c r="AD94" s="169">
        <f>IFERROR(Inv_SY_B!AD94/Inv_SY_B!$DA94-1,"")</f>
        <v>-4.904559303722289E-2</v>
      </c>
      <c r="AE94" s="169">
        <f>IFERROR(Inv_SY_B!AE94/Inv_SY_B!$DA94-1,"")</f>
        <v>-2.0856668071280726E-3</v>
      </c>
      <c r="AF94" s="169">
        <f>IFERROR(Inv_SY_B!AF94/Inv_SY_B!$DA94-1,"")</f>
        <v>2.0941565765542069E-2</v>
      </c>
      <c r="AG94" s="169">
        <f>IFERROR(Inv_SY_B!AG94/Inv_SY_B!$DA94-1,"")</f>
        <v>2.0411021528932372E-2</v>
      </c>
      <c r="AH94" s="169">
        <f>IFERROR(Inv_SY_B!AH94/Inv_SY_B!$DA94-1,"")</f>
        <v>-3.7643043264532272E-2</v>
      </c>
      <c r="AI94" s="169">
        <f>IFERROR(Inv_SY_B!AI94/Inv_SY_B!$DC94-1,"")</f>
        <v>1.6354592233744247E-2</v>
      </c>
      <c r="AJ94" s="169">
        <f>IFERROR(Inv_SY_B!AJ94/Inv_SY_B!$DC94-1,"")</f>
        <v>2.3258559953817315E-2</v>
      </c>
      <c r="AK94" s="169">
        <f>IFERROR(Inv_SY_B!AK94/Inv_SY_B!$DC94-1,"")</f>
        <v>3.2030644810884246E-2</v>
      </c>
      <c r="AL94" s="169">
        <f>IFERROR(Inv_SY_B!AL94/Inv_SY_B!$DC94-1,"")</f>
        <v>3.3514684408116668E-2</v>
      </c>
      <c r="AM94" s="169">
        <f>IFERROR(Inv_SY_B!AM94/Inv_SY_B!$DC94-1,"")</f>
        <v>4.2254511327451283E-2</v>
      </c>
      <c r="AN94" s="169">
        <f>IFERROR(Inv_SY_B!AN94/Inv_SY_B!$DC94-1,"")</f>
        <v>3.1174072124680041E-2</v>
      </c>
      <c r="AO94" s="169">
        <f>IFERROR(Inv_SY_B!AO94/Inv_SY_B!$DC94-1,"")</f>
        <v>3.3290624663208979E-2</v>
      </c>
      <c r="AP94" s="169">
        <f>IFERROR(Inv_SY_B!AP94/Inv_SY_B!$DC94-1,"")</f>
        <v>1.2022784359682515E-2</v>
      </c>
      <c r="AQ94" s="169">
        <f>IFERROR(Inv_SY_B!AQ94/Inv_SY_B!$DC94-1,"")</f>
        <v>-1.0562226948759745E-2</v>
      </c>
      <c r="AR94" s="169">
        <f>IFERROR(Inv_SY_B!AR94/Inv_SY_B!$DC94-1,"")</f>
        <v>-2.7024774319726608E-2</v>
      </c>
      <c r="AS94" s="169">
        <f>IFERROR(Inv_SY_B!AS94/Inv_SY_B!$DC94-1,"")</f>
        <v>-4.2498903084913664E-2</v>
      </c>
      <c r="AT94" s="169">
        <f>IFERROR(Inv_SY_B!AT94/Inv_SY_B!$DC94-1,"")</f>
        <v>1.0002941931276821E-2</v>
      </c>
      <c r="AU94" s="169">
        <f>IFERROR(Inv_SY_B!AU94/Inv_SY_B!$DC94-1,"")</f>
        <v>-1.9712036948715483E-2</v>
      </c>
      <c r="AV94" s="169">
        <f>IFERROR(Inv_SY_B!AV94/Inv_SY_B!$DC94-1,"")</f>
        <v>7.7063240868056049E-3</v>
      </c>
      <c r="AW94" s="169">
        <f>IFERROR(Inv_SY_B!AW94/Inv_SY_B!$DC94-1,"")</f>
        <v>2.1686877594693232E-2</v>
      </c>
      <c r="AX94" s="169">
        <f>IFERROR(Inv_SY_B!AX94/Inv_SY_B!$DC94-1,"")</f>
        <v>-7.186805893719117E-3</v>
      </c>
      <c r="AY94" s="169">
        <f>IFERROR(Inv_SY_B!AY94/Inv_SY_B!$DC94-1,"")</f>
        <v>1.0434418148435265E-2</v>
      </c>
      <c r="AZ94" s="169">
        <f>IFERROR(Inv_SY_B!AZ94/Inv_SY_B!$DC94-1,"")</f>
        <v>1.7951149819516177E-2</v>
      </c>
      <c r="BA94" s="169">
        <f>IFERROR(Inv_SY_B!BA94/Inv_SY_B!$DC94-1,"")</f>
        <v>-6.0528328335982318E-2</v>
      </c>
      <c r="BB94" s="169">
        <f>IFERROR(Inv_SY_B!BB94/Inv_SY_B!$DC94-1,"")</f>
        <v>2.5826478062162206E-2</v>
      </c>
      <c r="BC94" s="169">
        <f>IFERROR(Inv_SY_B!BC94/Inv_SY_B!$DC94-1,"")</f>
        <v>-2.1110140344294481E-2</v>
      </c>
      <c r="BD94" s="169">
        <f>IFERROR(Inv_SY_B!BD94/Inv_SY_B!$DC94-1,"")</f>
        <v>1.6301950466911519E-2</v>
      </c>
      <c r="BE94" s="169">
        <f>IFERROR(Inv_SY_B!BE94/Inv_SY_B!$DC94-1,"")</f>
        <v>1.0446606742140263E-2</v>
      </c>
      <c r="BF94" s="169">
        <f>IFERROR(Inv_SY_B!BF94/Inv_SY_B!$DC94-1,"")</f>
        <v>3.0789369635864539E-2</v>
      </c>
      <c r="BG94" s="169">
        <f>IFERROR(Inv_SY_B!BG94/Inv_SY_B!$DC94-1,"")</f>
        <v>2.2046592942848164E-2</v>
      </c>
      <c r="BH94" s="169">
        <f>IFERROR(Inv_SY_B!BH94/Inv_SY_B!$DC94-1,"")</f>
        <v>1.865912558153271E-2</v>
      </c>
      <c r="BI94" s="169">
        <f>IFERROR(Inv_SY_B!BI94/Inv_SY_B!$DC94-1,"")</f>
        <v>4.209034692874436E-2</v>
      </c>
      <c r="BJ94" s="169">
        <f>IFERROR(Inv_SY_B!BJ94/Inv_SY_B!$DC94-1,"")</f>
        <v>4.2373776061554347E-2</v>
      </c>
      <c r="BK94" s="169">
        <f>IFERROR(Inv_SY_B!BK94/Inv_SY_B!$DC94-1,"")</f>
        <v>-1.7447638281313349E-2</v>
      </c>
      <c r="BL94" s="169">
        <f>IFERROR(Inv_SY_B!BL94/Inv_SY_B!$DC94-1,"")</f>
        <v>5.1178065681793949E-3</v>
      </c>
      <c r="BM94" s="169">
        <f>IFERROR(Inv_SY_B!BM94/Inv_SY_B!$DC94-1,"")</f>
        <v>-3.257720452188162E-2</v>
      </c>
      <c r="BN94" s="169">
        <f>IFERROR(Inv_SY_B!BN94/Inv_SY_B!$DC94-1,"")</f>
        <v>-3.2310501991099305E-2</v>
      </c>
      <c r="BO94" s="169">
        <f>IFERROR(Inv_SY_B!BO94/Inv_SY_B!$DC94-1,"")</f>
        <v>-3.8968524043215935E-2</v>
      </c>
      <c r="BP94" s="169">
        <f>IFERROR(Inv_SY_B!BP94/Inv_SY_B!$DC94-1,"")</f>
        <v>-5.7636268515174449E-2</v>
      </c>
      <c r="BQ94" s="169">
        <f>IFERROR(Inv_SY_B!BQ94/Inv_SY_B!$DC94-1,"")</f>
        <v>1.7208461926396801E-2</v>
      </c>
      <c r="BR94" s="169">
        <f>IFERROR(Inv_SY_B!BR94/Inv_SY_B!$DC94-1,"")</f>
        <v>1.8427824631760625E-2</v>
      </c>
      <c r="BS94" s="169">
        <f>IFERROR(Inv_SY_B!BS94/Inv_SY_B!$DC94-1,"")</f>
        <v>1.0650977166781761E-2</v>
      </c>
      <c r="BT94" s="169">
        <f>IFERROR(Inv_SY_B!BT94/Inv_SY_B!$DC94-1,"")</f>
        <v>2.2457206877425362E-2</v>
      </c>
      <c r="BU94" s="169">
        <f>IFERROR(Inv_SY_B!BU94/Inv_SY_B!$DC94-1,"")</f>
        <v>6.6792919061793299E-3</v>
      </c>
      <c r="BV94" s="169">
        <f>IFERROR(Inv_SY_B!BV94/Inv_SY_B!$DC94-1,"")</f>
        <v>-3.3501170168302674E-2</v>
      </c>
      <c r="BW94" s="169">
        <f>IFERROR(Inv_SY_B!BW94/Inv_SY_B!$DC94-1,"")</f>
        <v>-2.3462545507131116E-2</v>
      </c>
      <c r="BX94" s="169">
        <f>IFERROR(Inv_SY_B!BX94/Inv_SY_B!$DC94-1,"")</f>
        <v>9.987130306048364E-3</v>
      </c>
      <c r="BY94" s="169">
        <f>IFERROR(Inv_SY_B!BY94/Inv_SY_B!$DC94-1,"")</f>
        <v>-3.0513102995345376E-3</v>
      </c>
      <c r="BZ94" s="169">
        <f>IFERROR(Inv_SY_B!BZ94/Inv_SY_B!$DC94-1,"")</f>
        <v>2.5313448225440904E-2</v>
      </c>
      <c r="CA94" s="169">
        <f>IFERROR(Inv_SY_B!CA94/Inv_SY_B!$DC94-1,"")</f>
        <v>-2.5597123910131803E-2</v>
      </c>
      <c r="CB94" s="169">
        <f>IFERROR(Inv_SY_B!CB94/Inv_SY_B!$DC94-1,"")</f>
        <v>-1</v>
      </c>
      <c r="CC94" s="169">
        <f>IFERROR(Inv_SY_B!CC94/Inv_SY_B!$DC94-1,"")</f>
        <v>-4.1425041838470733E-2</v>
      </c>
      <c r="CD94" s="169">
        <f>IFERROR(Inv_SY_B!CD94/Inv_SY_B!$DC94-1,"")</f>
        <v>-4.7459275758331532E-2</v>
      </c>
      <c r="CE94" s="169">
        <f>IFERROR(Inv_SY_B!CE94/Inv_SY_B!$DC94-1,"")</f>
        <v>-0.10388551633213639</v>
      </c>
      <c r="CF94" s="169">
        <f>IFERROR(Inv_SY_B!CF94/Inv_SY_B!$DC94-1,"")</f>
        <v>-2.4632177508775221E-2</v>
      </c>
      <c r="CG94" s="169">
        <f>IFERROR(Inv_SY_B!CG94/Inv_SY_B!$DC94-1,"")</f>
        <v>2.7273575806470163E-3</v>
      </c>
      <c r="CH94" s="169">
        <f>IFERROR(Inv_SY_B!CH94/Inv_SY_B!$DC94-1,"")</f>
        <v>5.1791577478665474E-2</v>
      </c>
      <c r="CI94" s="169">
        <f>IFERROR(Inv_SY_B!CI94/Inv_SY_B!$DC94-1,"")</f>
        <v>-1</v>
      </c>
      <c r="CJ94" s="169">
        <f>IFERROR(Inv_SY_B!CJ94/Inv_SY_B!$DC94-1,"")</f>
        <v>-1</v>
      </c>
      <c r="CK94" s="169">
        <f>IFERROR(Inv_SY_B!CK94/Inv_SY_B!$DC94-1,"")</f>
        <v>-1</v>
      </c>
      <c r="CL94" s="169">
        <f>IFERROR(Inv_SY_B!CL94/Inv_SY_B!$DC94-1,"")</f>
        <v>-1</v>
      </c>
      <c r="CM94" s="169">
        <f>IFERROR(Inv_SY_B!CM94/Inv_SY_B!$DB94-1,"")</f>
        <v>-0.99253199452882757</v>
      </c>
      <c r="CN94" s="169">
        <f>IFERROR(Inv_SY_B!CN94/Inv_SY_B!$DB94-1,"")</f>
        <v>-0.99297793934670253</v>
      </c>
      <c r="CO94" s="169">
        <f>IFERROR(Inv_SY_B!CO94/Inv_SY_B!$DB94-1,"")</f>
        <v>-0.99253199452882757</v>
      </c>
      <c r="CP94" s="169">
        <f>IFERROR(Inv_SY_B!CP94/Inv_SY_B!$DB94-1,"")</f>
        <v>-0.99973913818775129</v>
      </c>
      <c r="CQ94" s="169">
        <f>IFERROR(Inv_SY_B!CQ94/Inv_SY_B!$DB94-1,"")</f>
        <v>-1</v>
      </c>
      <c r="CR94" s="169">
        <f>IFERROR(Inv_SY_B!CR94/Inv_SY_B!$DB94-1,"")</f>
        <v>-1</v>
      </c>
      <c r="CS94" s="169">
        <f>IFERROR(Inv_SY_B!CS94/Inv_SY_B!$DB94-1,"")</f>
        <v>-1</v>
      </c>
      <c r="CT94" s="169">
        <f>IFERROR(Inv_SY_B!CT94/Inv_SY_B!$DB94-1,"")</f>
        <v>-1</v>
      </c>
      <c r="CU94" s="169">
        <f>IFERROR(Inv_SY_B!CU94/Inv_SY_B!$DB94-1,"")</f>
        <v>-0.18057417266490039</v>
      </c>
      <c r="CV94" s="169">
        <f>IFERROR(Inv_SY_B!CV94/Inv_SY_B!$DB94-1,"")</f>
        <v>0.33139086505201454</v>
      </c>
      <c r="CW94" s="169">
        <f>IFERROR(Inv_SY_B!CW94/Inv_SY_B!$DB94-1,"")</f>
        <v>-1</v>
      </c>
      <c r="CX94" s="169">
        <f>IFERROR(Inv_SY_B!CX94/Inv_SY_B!$DB94-1,"")</f>
        <v>-0.10757978413064928</v>
      </c>
      <c r="CY94" s="169">
        <f>IFERROR(Inv_SY_B!CY94/Inv_SY_B!$DB94-1,"")</f>
        <v>-4.3236908256464757E-2</v>
      </c>
      <c r="CZ94" s="169">
        <f>IFERROR(Inv_SY_B!CZ94/Inv_SY_B!$DB94-1,"")</f>
        <v>-1</v>
      </c>
    </row>
    <row r="95" spans="2:104">
      <c r="B95" s="164">
        <f t="shared" si="1"/>
        <v>45787</v>
      </c>
      <c r="C95" s="169">
        <f>IFERROR(Inv_SY_B!C95/Inv_SY_B!$DA95-1,"")</f>
        <v>1.8338360689301503E-2</v>
      </c>
      <c r="D95" s="169">
        <f>IFERROR(Inv_SY_B!D95/Inv_SY_B!$DA95-1,"")</f>
        <v>1.660775900383582E-2</v>
      </c>
      <c r="E95" s="169">
        <f>IFERROR(Inv_SY_B!E95/Inv_SY_B!$DA95-1,"")</f>
        <v>-3.183625950255542E-2</v>
      </c>
      <c r="F95" s="169">
        <f>IFERROR(Inv_SY_B!F95/Inv_SY_B!$DA95-1,"")</f>
        <v>-4.9716795489512577E-2</v>
      </c>
      <c r="G95" s="169">
        <f>IFERROR(Inv_SY_B!G95/Inv_SY_B!$DA95-1,"")</f>
        <v>-3.7570475194076414E-2</v>
      </c>
      <c r="H95" s="169">
        <f>IFERROR(Inv_SY_B!H95/Inv_SY_B!$DA95-1,"")</f>
        <v>-2.5640547408741998E-2</v>
      </c>
      <c r="I95" s="169">
        <f>IFERROR(Inv_SY_B!I95/Inv_SY_B!$DA95-1,"")</f>
        <v>-1.0153434320296473E-2</v>
      </c>
      <c r="J95" s="169">
        <f>IFERROR(Inv_SY_B!J95/Inv_SY_B!$DA95-1,"")</f>
        <v>-4.8592125625336102E-2</v>
      </c>
      <c r="K95" s="169">
        <f>IFERROR(Inv_SY_B!K95/Inv_SY_B!$DA95-1,"")</f>
        <v>-3.6854004431293386E-2</v>
      </c>
      <c r="L95" s="169">
        <f>IFERROR(Inv_SY_B!L95/Inv_SY_B!$DA95-1,"")</f>
        <v>-2.7791730615761678E-2</v>
      </c>
      <c r="M95" s="169">
        <f>IFERROR(Inv_SY_B!M95/Inv_SY_B!$DA95-1,"")</f>
        <v>-8.3240132080707463E-3</v>
      </c>
      <c r="N95" s="169">
        <f>IFERROR(Inv_SY_B!N95/Inv_SY_B!$DA95-1,"")</f>
        <v>-1.4828520280818047E-2</v>
      </c>
      <c r="O95" s="169">
        <f>IFERROR(Inv_SY_B!O95/Inv_SY_B!$DA95-1,"")</f>
        <v>-1.8742692257185611E-2</v>
      </c>
      <c r="P95" s="169">
        <f>IFERROR(Inv_SY_B!P95/Inv_SY_B!$DA95-1,"")</f>
        <v>-2.258788283156643E-2</v>
      </c>
      <c r="Q95" s="169">
        <f>IFERROR(Inv_SY_B!Q95/Inv_SY_B!$DA95-1,"")</f>
        <v>-4.8054263616967074E-2</v>
      </c>
      <c r="R95" s="169">
        <f>IFERROR(Inv_SY_B!R95/Inv_SY_B!$DA95-1,"")</f>
        <v>-2.1615445107372122E-2</v>
      </c>
      <c r="S95" s="169">
        <f>IFERROR(Inv_SY_B!S95/Inv_SY_B!$DA95-1,"")</f>
        <v>-1.7992819310134189E-2</v>
      </c>
      <c r="T95" s="169">
        <f>IFERROR(Inv_SY_B!T95/Inv_SY_B!$DA95-1,"")</f>
        <v>-1.1125188154324395E-2</v>
      </c>
      <c r="U95" s="169">
        <f>IFERROR(Inv_SY_B!U95/Inv_SY_B!$DA95-1,"")</f>
        <v>0.11152125305512617</v>
      </c>
      <c r="V95" s="169">
        <f>IFERROR(Inv_SY_B!V95/Inv_SY_B!$DA95-1,"")</f>
        <v>0.12201961551387108</v>
      </c>
      <c r="W95" s="169">
        <f>IFERROR(Inv_SY_B!W95/Inv_SY_B!$DA95-1,"")</f>
        <v>0.14767173614171525</v>
      </c>
      <c r="X95" s="169">
        <f>IFERROR(Inv_SY_B!X95/Inv_SY_B!$DA95-1,"")</f>
        <v>2.0003081613148233E-2</v>
      </c>
      <c r="Y95" s="169">
        <f>IFERROR(Inv_SY_B!Y95/Inv_SY_B!$DA95-1,"")</f>
        <v>8.3987633376279014E-3</v>
      </c>
      <c r="Z95" s="169">
        <f>IFERROR(Inv_SY_B!Z95/Inv_SY_B!$DA95-1,"")</f>
        <v>1.0993151981504967E-2</v>
      </c>
      <c r="AA95" s="169">
        <f>IFERROR(Inv_SY_B!AA95/Inv_SY_B!$DA95-1,"")</f>
        <v>-3.12019598093769E-2</v>
      </c>
      <c r="AB95" s="169">
        <f>IFERROR(Inv_SY_B!AB95/Inv_SY_B!$DA95-1,"")</f>
        <v>-2.2856663258481236E-2</v>
      </c>
      <c r="AC95" s="169">
        <f>IFERROR(Inv_SY_B!AC95/Inv_SY_B!$DA95-1,"")</f>
        <v>1.1584163048306673E-2</v>
      </c>
      <c r="AD95" s="169">
        <f>IFERROR(Inv_SY_B!AD95/Inv_SY_B!$DA95-1,"")</f>
        <v>-5.3518053968991786E-2</v>
      </c>
      <c r="AE95" s="169">
        <f>IFERROR(Inv_SY_B!AE95/Inv_SY_B!$DA95-1,"")</f>
        <v>-5.77588107802951E-5</v>
      </c>
      <c r="AF95" s="169">
        <f>IFERROR(Inv_SY_B!AF95/Inv_SY_B!$DA95-1,"")</f>
        <v>2.4659500056468442E-2</v>
      </c>
      <c r="AG95" s="169">
        <f>IFERROR(Inv_SY_B!AG95/Inv_SY_B!$DA95-1,"")</f>
        <v>4.9008790546397618E-2</v>
      </c>
      <c r="AH95" s="169">
        <f>IFERROR(Inv_SY_B!AH95/Inv_SY_B!$DA95-1,"")</f>
        <v>-1.7455417856707678E-3</v>
      </c>
      <c r="AI95" s="169">
        <f>IFERROR(Inv_SY_B!AI95/Inv_SY_B!$DC95-1,"")</f>
        <v>1.5154209040928235E-2</v>
      </c>
      <c r="AJ95" s="169">
        <f>IFERROR(Inv_SY_B!AJ95/Inv_SY_B!$DC95-1,"")</f>
        <v>3.1218809133359837E-2</v>
      </c>
      <c r="AK95" s="169">
        <f>IFERROR(Inv_SY_B!AK95/Inv_SY_B!$DC95-1,"")</f>
        <v>2.3785515554958225E-2</v>
      </c>
      <c r="AL95" s="169">
        <f>IFERROR(Inv_SY_B!AL95/Inv_SY_B!$DC95-1,"")</f>
        <v>3.0355291753110247E-2</v>
      </c>
      <c r="AM95" s="169">
        <f>IFERROR(Inv_SY_B!AM95/Inv_SY_B!$DC95-1,"")</f>
        <v>3.8719768213077321E-2</v>
      </c>
      <c r="AN95" s="169">
        <f>IFERROR(Inv_SY_B!AN95/Inv_SY_B!$DC95-1,"")</f>
        <v>3.7090420467143392E-2</v>
      </c>
      <c r="AO95" s="169">
        <f>IFERROR(Inv_SY_B!AO95/Inv_SY_B!$DC95-1,"")</f>
        <v>3.3698909947629696E-2</v>
      </c>
      <c r="AP95" s="169">
        <f>IFERROR(Inv_SY_B!AP95/Inv_SY_B!$DC95-1,"")</f>
        <v>1.8709830781842296E-3</v>
      </c>
      <c r="AQ95" s="169">
        <f>IFERROR(Inv_SY_B!AQ95/Inv_SY_B!$DC95-1,"")</f>
        <v>-9.3446210921883655E-3</v>
      </c>
      <c r="AR95" s="169">
        <f>IFERROR(Inv_SY_B!AR95/Inv_SY_B!$DC95-1,"")</f>
        <v>-3.0991271917364061E-2</v>
      </c>
      <c r="AS95" s="169">
        <f>IFERROR(Inv_SY_B!AS95/Inv_SY_B!$DC95-1,"")</f>
        <v>-2.8381430625947779E-3</v>
      </c>
      <c r="AT95" s="169">
        <f>IFERROR(Inv_SY_B!AT95/Inv_SY_B!$DC95-1,"")</f>
        <v>4.2971097144595127E-3</v>
      </c>
      <c r="AU95" s="169">
        <f>IFERROR(Inv_SY_B!AU95/Inv_SY_B!$DC95-1,"")</f>
        <v>-1.6418085007397054E-2</v>
      </c>
      <c r="AV95" s="169">
        <f>IFERROR(Inv_SY_B!AV95/Inv_SY_B!$DC95-1,"")</f>
        <v>-3.5412055607577653E-3</v>
      </c>
      <c r="AW95" s="169">
        <f>IFERROR(Inv_SY_B!AW95/Inv_SY_B!$DC95-1,"")</f>
        <v>1.6660637932070177E-2</v>
      </c>
      <c r="AX95" s="169">
        <f>IFERROR(Inv_SY_B!AX95/Inv_SY_B!$DC95-1,"")</f>
        <v>-7.7217814906941351E-3</v>
      </c>
      <c r="AY95" s="169">
        <f>IFERROR(Inv_SY_B!AY95/Inv_SY_B!$DC95-1,"")</f>
        <v>-3.362096173302076E-3</v>
      </c>
      <c r="AZ95" s="169">
        <f>IFERROR(Inv_SY_B!AZ95/Inv_SY_B!$DC95-1,"")</f>
        <v>4.3560633787984582E-3</v>
      </c>
      <c r="BA95" s="169">
        <f>IFERROR(Inv_SY_B!BA95/Inv_SY_B!$DC95-1,"")</f>
        <v>-6.8255844469918947E-2</v>
      </c>
      <c r="BB95" s="169">
        <f>IFERROR(Inv_SY_B!BB95/Inv_SY_B!$DC95-1,"")</f>
        <v>-1.5878062523426717E-3</v>
      </c>
      <c r="BC95" s="169">
        <f>IFERROR(Inv_SY_B!BC95/Inv_SY_B!$DC95-1,"")</f>
        <v>-1.1443728837599365E-2</v>
      </c>
      <c r="BD95" s="169">
        <f>IFERROR(Inv_SY_B!BD95/Inv_SY_B!$DC95-1,"")</f>
        <v>1.401549041112049E-2</v>
      </c>
      <c r="BE95" s="169">
        <f>IFERROR(Inv_SY_B!BE95/Inv_SY_B!$DC95-1,"")</f>
        <v>5.4726100518893706E-3</v>
      </c>
      <c r="BF95" s="169">
        <f>IFERROR(Inv_SY_B!BF95/Inv_SY_B!$DC95-1,"")</f>
        <v>1.5183866764175713E-2</v>
      </c>
      <c r="BG95" s="169">
        <f>IFERROR(Inv_SY_B!BG95/Inv_SY_B!$DC95-1,"")</f>
        <v>-1.2369805784104293E-2</v>
      </c>
      <c r="BH95" s="169">
        <f>IFERROR(Inv_SY_B!BH95/Inv_SY_B!$DC95-1,"")</f>
        <v>-5.2908998767073889E-3</v>
      </c>
      <c r="BI95" s="169">
        <f>IFERROR(Inv_SY_B!BI95/Inv_SY_B!$DC95-1,"")</f>
        <v>2.9783761426365185E-3</v>
      </c>
      <c r="BJ95" s="169">
        <f>IFERROR(Inv_SY_B!BJ95/Inv_SY_B!$DC95-1,"")</f>
        <v>3.3735023064784819E-3</v>
      </c>
      <c r="BK95" s="169">
        <f>IFERROR(Inv_SY_B!BK95/Inv_SY_B!$DC95-1,"")</f>
        <v>-5.8885140185074625E-2</v>
      </c>
      <c r="BL95" s="169">
        <f>IFERROR(Inv_SY_B!BL95/Inv_SY_B!$DC95-1,"")</f>
        <v>-2.8569441645428517E-2</v>
      </c>
      <c r="BM95" s="169">
        <f>IFERROR(Inv_SY_B!BM95/Inv_SY_B!$DC95-1,"")</f>
        <v>-7.7276426859314129E-2</v>
      </c>
      <c r="BN95" s="169">
        <f>IFERROR(Inv_SY_B!BN95/Inv_SY_B!$DC95-1,"")</f>
        <v>-6.0217114686855977E-2</v>
      </c>
      <c r="BO95" s="169">
        <f>IFERROR(Inv_SY_B!BO95/Inv_SY_B!$DC95-1,"")</f>
        <v>2.7709946757207282E-2</v>
      </c>
      <c r="BP95" s="169">
        <f>IFERROR(Inv_SY_B!BP95/Inv_SY_B!$DC95-1,"")</f>
        <v>-1.5730303963684467E-2</v>
      </c>
      <c r="BQ95" s="169">
        <f>IFERROR(Inv_SY_B!BQ95/Inv_SY_B!$DC95-1,"")</f>
        <v>4.5854112720306262E-2</v>
      </c>
      <c r="BR95" s="169">
        <f>IFERROR(Inv_SY_B!BR95/Inv_SY_B!$DC95-1,"")</f>
        <v>3.039229282768674E-2</v>
      </c>
      <c r="BS95" s="169">
        <f>IFERROR(Inv_SY_B!BS95/Inv_SY_B!$DC95-1,"")</f>
        <v>3.8257882849272118E-2</v>
      </c>
      <c r="BT95" s="169">
        <f>IFERROR(Inv_SY_B!BT95/Inv_SY_B!$DC95-1,"")</f>
        <v>4.5303860187131395E-2</v>
      </c>
      <c r="BU95" s="169">
        <f>IFERROR(Inv_SY_B!BU95/Inv_SY_B!$DC95-1,"")</f>
        <v>3.3457619134017458E-2</v>
      </c>
      <c r="BV95" s="169">
        <f>IFERROR(Inv_SY_B!BV95/Inv_SY_B!$DC95-1,"")</f>
        <v>-1.0100209255269332E-2</v>
      </c>
      <c r="BW95" s="169">
        <f>IFERROR(Inv_SY_B!BW95/Inv_SY_B!$DC95-1,"")</f>
        <v>5.006741588482666E-2</v>
      </c>
      <c r="BX95" s="169">
        <f>IFERROR(Inv_SY_B!BX95/Inv_SY_B!$DC95-1,"")</f>
        <v>7.3196610614314928E-2</v>
      </c>
      <c r="BY95" s="169">
        <f>IFERROR(Inv_SY_B!BY95/Inv_SY_B!$DC95-1,"")</f>
        <v>6.3745440949020349E-2</v>
      </c>
      <c r="BZ95" s="169">
        <f>IFERROR(Inv_SY_B!BZ95/Inv_SY_B!$DC95-1,"")</f>
        <v>7.9349647968824044E-2</v>
      </c>
      <c r="CA95" s="169">
        <f>IFERROR(Inv_SY_B!CA95/Inv_SY_B!$DC95-1,"")</f>
        <v>-9.4814574327389822E-3</v>
      </c>
      <c r="CB95" s="169">
        <f>IFERROR(Inv_SY_B!CB95/Inv_SY_B!$DC95-1,"")</f>
        <v>-1</v>
      </c>
      <c r="CC95" s="169">
        <f>IFERROR(Inv_SY_B!CC95/Inv_SY_B!$DC95-1,"")</f>
        <v>-5.3182673110966361E-2</v>
      </c>
      <c r="CD95" s="169">
        <f>IFERROR(Inv_SY_B!CD95/Inv_SY_B!$DC95-1,"")</f>
        <v>-6.6069289164722544E-2</v>
      </c>
      <c r="CE95" s="169">
        <f>IFERROR(Inv_SY_B!CE95/Inv_SY_B!$DC95-1,"")</f>
        <v>-0.14046172183155503</v>
      </c>
      <c r="CF95" s="169">
        <f>IFERROR(Inv_SY_B!CF95/Inv_SY_B!$DC95-1,"")</f>
        <v>-5.0767672791073637E-2</v>
      </c>
      <c r="CG95" s="169">
        <f>IFERROR(Inv_SY_B!CG95/Inv_SY_B!$DC95-1,"")</f>
        <v>-2.8540744094030068E-2</v>
      </c>
      <c r="CH95" s="169">
        <f>IFERROR(Inv_SY_B!CH95/Inv_SY_B!$DC95-1,"")</f>
        <v>6.8810907630625362E-3</v>
      </c>
      <c r="CI95" s="169">
        <f>IFERROR(Inv_SY_B!CI95/Inv_SY_B!$DC95-1,"")</f>
        <v>-1</v>
      </c>
      <c r="CJ95" s="169">
        <f>IFERROR(Inv_SY_B!CJ95/Inv_SY_B!$DC95-1,"")</f>
        <v>-1</v>
      </c>
      <c r="CK95" s="169">
        <f>IFERROR(Inv_SY_B!CK95/Inv_SY_B!$DC95-1,"")</f>
        <v>-1</v>
      </c>
      <c r="CL95" s="169">
        <f>IFERROR(Inv_SY_B!CL95/Inv_SY_B!$DC95-1,"")</f>
        <v>-1</v>
      </c>
      <c r="CM95" s="169">
        <f>IFERROR(Inv_SY_B!CM95/Inv_SY_B!$DB95-1,"")</f>
        <v>-0.99274816794648624</v>
      </c>
      <c r="CN95" s="169">
        <f>IFERROR(Inv_SY_B!CN95/Inv_SY_B!$DB95-1,"")</f>
        <v>-0.99321499919823186</v>
      </c>
      <c r="CO95" s="169">
        <f>IFERROR(Inv_SY_B!CO95/Inv_SY_B!$DB95-1,"")</f>
        <v>-0.87648109010490483</v>
      </c>
      <c r="CP95" s="169">
        <f>IFERROR(Inv_SY_B!CP95/Inv_SY_B!$DB95-1,"")</f>
        <v>-1</v>
      </c>
      <c r="CQ95" s="169">
        <f>IFERROR(Inv_SY_B!CQ95/Inv_SY_B!$DB95-1,"")</f>
        <v>-1</v>
      </c>
      <c r="CR95" s="169">
        <f>IFERROR(Inv_SY_B!CR95/Inv_SY_B!$DB95-1,"")</f>
        <v>-1</v>
      </c>
      <c r="CS95" s="169">
        <f>IFERROR(Inv_SY_B!CS95/Inv_SY_B!$DB95-1,"")</f>
        <v>-1</v>
      </c>
      <c r="CT95" s="169">
        <f>IFERROR(Inv_SY_B!CT95/Inv_SY_B!$DB95-1,"")</f>
        <v>-1</v>
      </c>
      <c r="CU95" s="169">
        <f>IFERROR(Inv_SY_B!CU95/Inv_SY_B!$DB95-1,"")</f>
        <v>-1.1573805074915233E-2</v>
      </c>
      <c r="CV95" s="169">
        <f>IFERROR(Inv_SY_B!CV95/Inv_SY_B!$DB95-1,"")</f>
        <v>0.63959167430239017</v>
      </c>
      <c r="CW95" s="169">
        <f>IFERROR(Inv_SY_B!CW95/Inv_SY_B!$DB95-1,"")</f>
        <v>-1</v>
      </c>
      <c r="CX95" s="169">
        <f>IFERROR(Inv_SY_B!CX95/Inv_SY_B!$DB95-1,"")</f>
        <v>8.8051209822546994E-2</v>
      </c>
      <c r="CY95" s="169">
        <f>IFERROR(Inv_SY_B!CY95/Inv_SY_B!$DB95-1,"")</f>
        <v>0.16041201105488301</v>
      </c>
      <c r="CZ95" s="169">
        <f>IFERROR(Inv_SY_B!CZ95/Inv_SY_B!$DB95-1,"")</f>
        <v>-1</v>
      </c>
    </row>
    <row r="96" spans="2:104">
      <c r="B96" s="164">
        <f t="shared" si="1"/>
        <v>45788</v>
      </c>
      <c r="C96" s="169">
        <f>IFERROR(Inv_SY_B!C96/Inv_SY_B!$DA96-1,"")</f>
        <v>3.3389496138505725E-2</v>
      </c>
      <c r="D96" s="169">
        <f>IFERROR(Inv_SY_B!D96/Inv_SY_B!$DA96-1,"")</f>
        <v>8.9425229752992941E-3</v>
      </c>
      <c r="E96" s="169">
        <f>IFERROR(Inv_SY_B!E96/Inv_SY_B!$DA96-1,"")</f>
        <v>-2.8585715746937024E-2</v>
      </c>
      <c r="F96" s="169">
        <f>IFERROR(Inv_SY_B!F96/Inv_SY_B!$DA96-1,"")</f>
        <v>-3.130785464723207E-2</v>
      </c>
      <c r="G96" s="169">
        <f>IFERROR(Inv_SY_B!G96/Inv_SY_B!$DA96-1,"")</f>
        <v>-3.5750376292617014E-2</v>
      </c>
      <c r="H96" s="169">
        <f>IFERROR(Inv_SY_B!H96/Inv_SY_B!$DA96-1,"")</f>
        <v>-3.1268178540520886E-2</v>
      </c>
      <c r="I96" s="169">
        <f>IFERROR(Inv_SY_B!I96/Inv_SY_B!$DA96-1,"")</f>
        <v>2.3386861500884759E-3</v>
      </c>
      <c r="J96" s="169">
        <f>IFERROR(Inv_SY_B!J96/Inv_SY_B!$DA96-1,"")</f>
        <v>-1.8712894994592166E-2</v>
      </c>
      <c r="K96" s="169">
        <f>IFERROR(Inv_SY_B!K96/Inv_SY_B!$DA96-1,"")</f>
        <v>-2.4900617719946561E-2</v>
      </c>
      <c r="L96" s="169">
        <f>IFERROR(Inv_SY_B!L96/Inv_SY_B!$DA96-1,"")</f>
        <v>-6.8950259572342354E-3</v>
      </c>
      <c r="M96" s="169">
        <f>IFERROR(Inv_SY_B!M96/Inv_SY_B!$DA96-1,"")</f>
        <v>-1.8179312825642335E-2</v>
      </c>
      <c r="N96" s="169">
        <f>IFERROR(Inv_SY_B!N96/Inv_SY_B!$DA96-1,"")</f>
        <v>-2.0310965070470477E-2</v>
      </c>
      <c r="O96" s="169">
        <f>IFERROR(Inv_SY_B!O96/Inv_SY_B!$DA96-1,"")</f>
        <v>-2.4122475321744719E-2</v>
      </c>
      <c r="P96" s="169">
        <f>IFERROR(Inv_SY_B!P96/Inv_SY_B!$DA96-1,"")</f>
        <v>-3.6566368790305726E-2</v>
      </c>
      <c r="Q96" s="169">
        <f>IFERROR(Inv_SY_B!Q96/Inv_SY_B!$DA96-1,"")</f>
        <v>-7.1592474423586072E-2</v>
      </c>
      <c r="R96" s="169">
        <f>IFERROR(Inv_SY_B!R96/Inv_SY_B!$DA96-1,"")</f>
        <v>-4.6201580941317655E-2</v>
      </c>
      <c r="S96" s="169">
        <f>IFERROR(Inv_SY_B!S96/Inv_SY_B!$DA96-1,"")</f>
        <v>-4.0925622620030744E-2</v>
      </c>
      <c r="T96" s="169">
        <f>IFERROR(Inv_SY_B!T96/Inv_SY_B!$DA96-1,"")</f>
        <v>-2.4768577059472108E-2</v>
      </c>
      <c r="U96" s="169">
        <f>IFERROR(Inv_SY_B!U96/Inv_SY_B!$DA96-1,"")</f>
        <v>0.12407200103352856</v>
      </c>
      <c r="V96" s="169">
        <f>IFERROR(Inv_SY_B!V96/Inv_SY_B!$DA96-1,"")</f>
        <v>0.10578962326458097</v>
      </c>
      <c r="W96" s="169">
        <f>IFERROR(Inv_SY_B!W96/Inv_SY_B!$DA96-1,"")</f>
        <v>0.13339699226107982</v>
      </c>
      <c r="X96" s="169">
        <f>IFERROR(Inv_SY_B!X96/Inv_SY_B!$DA96-1,"")</f>
        <v>2.9643354650374931E-2</v>
      </c>
      <c r="Y96" s="169">
        <f>IFERROR(Inv_SY_B!Y96/Inv_SY_B!$DA96-1,"")</f>
        <v>5.0046198704588374E-2</v>
      </c>
      <c r="Z96" s="169">
        <f>IFERROR(Inv_SY_B!Z96/Inv_SY_B!$DA96-1,"")</f>
        <v>4.6691225882011578E-2</v>
      </c>
      <c r="AA96" s="169">
        <f>IFERROR(Inv_SY_B!AA96/Inv_SY_B!$DA96-1,"")</f>
        <v>-3.8642499305683975E-2</v>
      </c>
      <c r="AB96" s="169">
        <f>IFERROR(Inv_SY_B!AB96/Inv_SY_B!$DA96-1,"")</f>
        <v>-1.9140971303015841E-2</v>
      </c>
      <c r="AC96" s="169">
        <f>IFERROR(Inv_SY_B!AC96/Inv_SY_B!$DA96-1,"")</f>
        <v>3.8842462634720576E-3</v>
      </c>
      <c r="AD96" s="169">
        <f>IFERROR(Inv_SY_B!AD96/Inv_SY_B!$DA96-1,"")</f>
        <v>-5.3945277754094745E-2</v>
      </c>
      <c r="AE96" s="169">
        <f>IFERROR(Inv_SY_B!AE96/Inv_SY_B!$DA96-1,"")</f>
        <v>-4.6757230185954235E-3</v>
      </c>
      <c r="AF96" s="169">
        <f>IFERROR(Inv_SY_B!AF96/Inv_SY_B!$DA96-1,"")</f>
        <v>2.7467296765222526E-2</v>
      </c>
      <c r="AG96" s="169">
        <f>IFERROR(Inv_SY_B!AG96/Inv_SY_B!$DA96-1,"")</f>
        <v>3.8171112220411363E-2</v>
      </c>
      <c r="AH96" s="169">
        <f>IFERROR(Inv_SY_B!AH96/Inv_SY_B!$DA96-1,"")</f>
        <v>-2.7340243976117118E-2</v>
      </c>
      <c r="AI96" s="169">
        <f>IFERROR(Inv_SY_B!AI96/Inv_SY_B!$DC96-1,"")</f>
        <v>4.4251012431145709E-2</v>
      </c>
      <c r="AJ96" s="169">
        <f>IFERROR(Inv_SY_B!AJ96/Inv_SY_B!$DC96-1,"")</f>
        <v>3.7688664846673881E-2</v>
      </c>
      <c r="AK96" s="169">
        <f>IFERROR(Inv_SY_B!AK96/Inv_SY_B!$DC96-1,"")</f>
        <v>6.9648212363712103E-2</v>
      </c>
      <c r="AL96" s="169">
        <f>IFERROR(Inv_SY_B!AL96/Inv_SY_B!$DC96-1,"")</f>
        <v>5.2529642171345481E-2</v>
      </c>
      <c r="AM96" s="169">
        <f>IFERROR(Inv_SY_B!AM96/Inv_SY_B!$DC96-1,"")</f>
        <v>5.1398881763030646E-2</v>
      </c>
      <c r="AN96" s="169">
        <f>IFERROR(Inv_SY_B!AN96/Inv_SY_B!$DC96-1,"")</f>
        <v>2.7379728747663368E-2</v>
      </c>
      <c r="AO96" s="169">
        <f>IFERROR(Inv_SY_B!AO96/Inv_SY_B!$DC96-1,"")</f>
        <v>2.0271261547553099E-2</v>
      </c>
      <c r="AP96" s="169">
        <f>IFERROR(Inv_SY_B!AP96/Inv_SY_B!$DC96-1,"")</f>
        <v>1.6445177279830858E-2</v>
      </c>
      <c r="AQ96" s="169">
        <f>IFERROR(Inv_SY_B!AQ96/Inv_SY_B!$DC96-1,"")</f>
        <v>-2.835915971543701E-2</v>
      </c>
      <c r="AR96" s="169">
        <f>IFERROR(Inv_SY_B!AR96/Inv_SY_B!$DC96-1,"")</f>
        <v>-2.1440116481452609E-2</v>
      </c>
      <c r="AS96" s="169">
        <f>IFERROR(Inv_SY_B!AS96/Inv_SY_B!$DC96-1,"")</f>
        <v>6.1335466745333633E-3</v>
      </c>
      <c r="AT96" s="169">
        <f>IFERROR(Inv_SY_B!AT96/Inv_SY_B!$DC96-1,"")</f>
        <v>9.4091354901018054E-3</v>
      </c>
      <c r="AU96" s="169">
        <f>IFERROR(Inv_SY_B!AU96/Inv_SY_B!$DC96-1,"")</f>
        <v>2.0006639404830384E-3</v>
      </c>
      <c r="AV96" s="169">
        <f>IFERROR(Inv_SY_B!AV96/Inv_SY_B!$DC96-1,"")</f>
        <v>-1.1269229933926761E-3</v>
      </c>
      <c r="AW96" s="169">
        <f>IFERROR(Inv_SY_B!AW96/Inv_SY_B!$DC96-1,"")</f>
        <v>1.3825844435318091E-2</v>
      </c>
      <c r="AX96" s="169">
        <f>IFERROR(Inv_SY_B!AX96/Inv_SY_B!$DC96-1,"")</f>
        <v>-2.486307383084374E-2</v>
      </c>
      <c r="AY96" s="169">
        <f>IFERROR(Inv_SY_B!AY96/Inv_SY_B!$DC96-1,"")</f>
        <v>4.8876672640607577E-3</v>
      </c>
      <c r="AZ96" s="169">
        <f>IFERROR(Inv_SY_B!AZ96/Inv_SY_B!$DC96-1,"")</f>
        <v>6.0058051869225082E-3</v>
      </c>
      <c r="BA96" s="169">
        <f>IFERROR(Inv_SY_B!BA96/Inv_SY_B!$DC96-1,"")</f>
        <v>-6.8837567953592083E-2</v>
      </c>
      <c r="BB96" s="169">
        <f>IFERROR(Inv_SY_B!BB96/Inv_SY_B!$DC96-1,"")</f>
        <v>2.5154117680540544E-2</v>
      </c>
      <c r="BC96" s="169">
        <f>IFERROR(Inv_SY_B!BC96/Inv_SY_B!$DC96-1,"")</f>
        <v>-3.4261713487702794E-2</v>
      </c>
      <c r="BD96" s="169">
        <f>IFERROR(Inv_SY_B!BD96/Inv_SY_B!$DC96-1,"")</f>
        <v>1.7370010884993903E-3</v>
      </c>
      <c r="BE96" s="169">
        <f>IFERROR(Inv_SY_B!BE96/Inv_SY_B!$DC96-1,"")</f>
        <v>-8.2285204148824231E-4</v>
      </c>
      <c r="BF96" s="169">
        <f>IFERROR(Inv_SY_B!BF96/Inv_SY_B!$DC96-1,"")</f>
        <v>2.9547487319620647E-2</v>
      </c>
      <c r="BG96" s="169">
        <f>IFERROR(Inv_SY_B!BG96/Inv_SY_B!$DC96-1,"")</f>
        <v>-9.251318739593839E-3</v>
      </c>
      <c r="BH96" s="169">
        <f>IFERROR(Inv_SY_B!BH96/Inv_SY_B!$DC96-1,"")</f>
        <v>1.8087773329089396E-2</v>
      </c>
      <c r="BI96" s="169">
        <f>IFERROR(Inv_SY_B!BI96/Inv_SY_B!$DC96-1,"")</f>
        <v>3.6542101989612163E-2</v>
      </c>
      <c r="BJ96" s="169">
        <f>IFERROR(Inv_SY_B!BJ96/Inv_SY_B!$DC96-1,"")</f>
        <v>2.4326758303137463E-2</v>
      </c>
      <c r="BK96" s="169">
        <f>IFERROR(Inv_SY_B!BK96/Inv_SY_B!$DC96-1,"")</f>
        <v>-3.8246222707278732E-2</v>
      </c>
      <c r="BL96" s="169">
        <f>IFERROR(Inv_SY_B!BL96/Inv_SY_B!$DC96-1,"")</f>
        <v>-3.9527997746799937E-3</v>
      </c>
      <c r="BM96" s="169">
        <f>IFERROR(Inv_SY_B!BM96/Inv_SY_B!$DC96-1,"")</f>
        <v>-6.5653979734410894E-2</v>
      </c>
      <c r="BN96" s="169">
        <f>IFERROR(Inv_SY_B!BN96/Inv_SY_B!$DC96-1,"")</f>
        <v>-6.5652567640206771E-2</v>
      </c>
      <c r="BO96" s="169">
        <f>IFERROR(Inv_SY_B!BO96/Inv_SY_B!$DC96-1,"")</f>
        <v>1.6618187505862858E-2</v>
      </c>
      <c r="BP96" s="169">
        <f>IFERROR(Inv_SY_B!BP96/Inv_SY_B!$DC96-1,"")</f>
        <v>-1.5500552164846471E-2</v>
      </c>
      <c r="BQ96" s="169">
        <f>IFERROR(Inv_SY_B!BQ96/Inv_SY_B!$DC96-1,"")</f>
        <v>3.7569582507493982E-2</v>
      </c>
      <c r="BR96" s="169">
        <f>IFERROR(Inv_SY_B!BR96/Inv_SY_B!$DC96-1,"")</f>
        <v>1.201228969899848E-2</v>
      </c>
      <c r="BS96" s="169">
        <f>IFERROR(Inv_SY_B!BS96/Inv_SY_B!$DC96-1,"")</f>
        <v>1.4677888228633584E-2</v>
      </c>
      <c r="BT96" s="169">
        <f>IFERROR(Inv_SY_B!BT96/Inv_SY_B!$DC96-1,"")</f>
        <v>3.5773544367563526E-2</v>
      </c>
      <c r="BU96" s="169">
        <f>IFERROR(Inv_SY_B!BU96/Inv_SY_B!$DC96-1,"")</f>
        <v>1.2706188000239704E-2</v>
      </c>
      <c r="BV96" s="169">
        <f>IFERROR(Inv_SY_B!BV96/Inv_SY_B!$DC96-1,"")</f>
        <v>-2.0697285547538691E-2</v>
      </c>
      <c r="BW96" s="169">
        <f>IFERROR(Inv_SY_B!BW96/Inv_SY_B!$DC96-1,"")</f>
        <v>8.7344606303021433E-3</v>
      </c>
      <c r="BX96" s="169">
        <f>IFERROR(Inv_SY_B!BX96/Inv_SY_B!$DC96-1,"")</f>
        <v>2.9458280094089684E-2</v>
      </c>
      <c r="BY96" s="169">
        <f>IFERROR(Inv_SY_B!BY96/Inv_SY_B!$DC96-1,"")</f>
        <v>9.7062369359153244E-3</v>
      </c>
      <c r="BZ96" s="169">
        <f>IFERROR(Inv_SY_B!BZ96/Inv_SY_B!$DC96-1,"")</f>
        <v>4.2098576086990303E-2</v>
      </c>
      <c r="CA96" s="169">
        <f>IFERROR(Inv_SY_B!CA96/Inv_SY_B!$DC96-1,"")</f>
        <v>-1.9580403239713107E-2</v>
      </c>
      <c r="CB96" s="169">
        <f>IFERROR(Inv_SY_B!CB96/Inv_SY_B!$DC96-1,"")</f>
        <v>-1</v>
      </c>
      <c r="CC96" s="169">
        <f>IFERROR(Inv_SY_B!CC96/Inv_SY_B!$DC96-1,"")</f>
        <v>-2.2182047403396354E-2</v>
      </c>
      <c r="CD96" s="169">
        <f>IFERROR(Inv_SY_B!CD96/Inv_SY_B!$DC96-1,"")</f>
        <v>-3.9807270540460959E-2</v>
      </c>
      <c r="CE96" s="169">
        <f>IFERROR(Inv_SY_B!CE96/Inv_SY_B!$DC96-1,"")</f>
        <v>-0.14614384090032784</v>
      </c>
      <c r="CF96" s="169">
        <f>IFERROR(Inv_SY_B!CF96/Inv_SY_B!$DC96-1,"")</f>
        <v>-5.3197510345723842E-2</v>
      </c>
      <c r="CG96" s="169">
        <f>IFERROR(Inv_SY_B!CG96/Inv_SY_B!$DC96-1,"")</f>
        <v>-4.0482653952044201E-2</v>
      </c>
      <c r="CH96" s="169">
        <f>IFERROR(Inv_SY_B!CH96/Inv_SY_B!$DC96-1,"")</f>
        <v>3.4341412851763842E-3</v>
      </c>
      <c r="CI96" s="169">
        <f>IFERROR(Inv_SY_B!CI96/Inv_SY_B!$DC96-1,"")</f>
        <v>-1</v>
      </c>
      <c r="CJ96" s="169">
        <f>IFERROR(Inv_SY_B!CJ96/Inv_SY_B!$DC96-1,"")</f>
        <v>-1</v>
      </c>
      <c r="CK96" s="169">
        <f>IFERROR(Inv_SY_B!CK96/Inv_SY_B!$DC96-1,"")</f>
        <v>-1</v>
      </c>
      <c r="CL96" s="169">
        <f>IFERROR(Inv_SY_B!CL96/Inv_SY_B!$DC96-1,"")</f>
        <v>-1</v>
      </c>
      <c r="CM96" s="169">
        <f>IFERROR(Inv_SY_B!CM96/Inv_SY_B!$DB96-1,"")</f>
        <v>-0.9925843071579975</v>
      </c>
      <c r="CN96" s="169">
        <f>IFERROR(Inv_SY_B!CN96/Inv_SY_B!$DB96-1,"")</f>
        <v>-0.99294604827224153</v>
      </c>
      <c r="CO96" s="169">
        <f>IFERROR(Inv_SY_B!CO96/Inv_SY_B!$DB96-1,"")</f>
        <v>-0.80113583695363333</v>
      </c>
      <c r="CP96" s="169">
        <f>IFERROR(Inv_SY_B!CP96/Inv_SY_B!$DB96-1,"")</f>
        <v>-1</v>
      </c>
      <c r="CQ96" s="169">
        <f>IFERROR(Inv_SY_B!CQ96/Inv_SY_B!$DB96-1,"")</f>
        <v>-1</v>
      </c>
      <c r="CR96" s="169">
        <f>IFERROR(Inv_SY_B!CR96/Inv_SY_B!$DB96-1,"")</f>
        <v>-1</v>
      </c>
      <c r="CS96" s="169">
        <f>IFERROR(Inv_SY_B!CS96/Inv_SY_B!$DB96-1,"")</f>
        <v>-1</v>
      </c>
      <c r="CT96" s="169">
        <f>IFERROR(Inv_SY_B!CT96/Inv_SY_B!$DB96-1,"")</f>
        <v>-1</v>
      </c>
      <c r="CU96" s="169">
        <f>IFERROR(Inv_SY_B!CU96/Inv_SY_B!$DB96-1,"")</f>
        <v>-5.8336783690418059E-3</v>
      </c>
      <c r="CV96" s="169">
        <f>IFERROR(Inv_SY_B!CV96/Inv_SY_B!$DB96-1,"")</f>
        <v>0.59452227488737441</v>
      </c>
      <c r="CW96" s="169">
        <f>IFERROR(Inv_SY_B!CW96/Inv_SY_B!$DB96-1,"")</f>
        <v>-1</v>
      </c>
      <c r="CX96" s="169">
        <f>IFERROR(Inv_SY_B!CX96/Inv_SY_B!$DB96-1,"")</f>
        <v>7.1048517170418712E-2</v>
      </c>
      <c r="CY96" s="169">
        <f>IFERROR(Inv_SY_B!CY96/Inv_SY_B!$DB96-1,"")</f>
        <v>0.14139872326488256</v>
      </c>
      <c r="CZ96" s="169">
        <f>IFERROR(Inv_SY_B!CZ96/Inv_SY_B!$DB96-1,"")</f>
        <v>-1</v>
      </c>
    </row>
    <row r="97" spans="2:104">
      <c r="B97" s="164">
        <f t="shared" si="1"/>
        <v>45789</v>
      </c>
      <c r="C97" s="169">
        <f>IFERROR(Inv_SY_B!C97/Inv_SY_B!$DA97-1,"")</f>
        <v>6.8216252653703568E-2</v>
      </c>
      <c r="D97" s="169">
        <f>IFERROR(Inv_SY_B!D97/Inv_SY_B!$DA97-1,"")</f>
        <v>5.8570522268189817E-2</v>
      </c>
      <c r="E97" s="169">
        <f>IFERROR(Inv_SY_B!E97/Inv_SY_B!$DA97-1,"")</f>
        <v>2.0343478933215309E-2</v>
      </c>
      <c r="F97" s="169">
        <f>IFERROR(Inv_SY_B!F97/Inv_SY_B!$DA97-1,"")</f>
        <v>-9.199674764570398E-3</v>
      </c>
      <c r="G97" s="169">
        <f>IFERROR(Inv_SY_B!G97/Inv_SY_B!$DA97-1,"")</f>
        <v>2.0314538825911832E-3</v>
      </c>
      <c r="H97" s="169">
        <f>IFERROR(Inv_SY_B!H97/Inv_SY_B!$DA97-1,"")</f>
        <v>2.4262411193741951E-2</v>
      </c>
      <c r="I97" s="169">
        <f>IFERROR(Inv_SY_B!I97/Inv_SY_B!$DA97-1,"")</f>
        <v>1.7629806878380894E-3</v>
      </c>
      <c r="J97" s="169">
        <f>IFERROR(Inv_SY_B!J97/Inv_SY_B!$DA97-1,"")</f>
        <v>-1.1048162427702235E-2</v>
      </c>
      <c r="K97" s="169">
        <f>IFERROR(Inv_SY_B!K97/Inv_SY_B!$DA97-1,"")</f>
        <v>-9.1658594385136682E-3</v>
      </c>
      <c r="L97" s="169">
        <f>IFERROR(Inv_SY_B!L97/Inv_SY_B!$DA97-1,"")</f>
        <v>1.7629806878380894E-3</v>
      </c>
      <c r="M97" s="169">
        <f>IFERROR(Inv_SY_B!M97/Inv_SY_B!$DA97-1,"")</f>
        <v>1.746013734928531E-2</v>
      </c>
      <c r="N97" s="169">
        <f>IFERROR(Inv_SY_B!N97/Inv_SY_B!$DA97-1,"")</f>
        <v>3.8427792076634271E-2</v>
      </c>
      <c r="O97" s="169">
        <f>IFERROR(Inv_SY_B!O97/Inv_SY_B!$DA97-1,"")</f>
        <v>2.3117292246666032E-3</v>
      </c>
      <c r="P97" s="169">
        <f>IFERROR(Inv_SY_B!P97/Inv_SY_B!$DA97-1,"")</f>
        <v>-1.3095351010581124E-2</v>
      </c>
      <c r="Q97" s="169">
        <f>IFERROR(Inv_SY_B!Q97/Inv_SY_B!$DA97-1,"")</f>
        <v>-5.469788890709093E-2</v>
      </c>
      <c r="R97" s="169">
        <f>IFERROR(Inv_SY_B!R97/Inv_SY_B!$DA97-1,"")</f>
        <v>-4.9124462070109676E-2</v>
      </c>
      <c r="S97" s="169">
        <f>IFERROR(Inv_SY_B!S97/Inv_SY_B!$DA97-1,"")</f>
        <v>-3.0869583960456581E-2</v>
      </c>
      <c r="T97" s="169">
        <f>IFERROR(Inv_SY_B!T97/Inv_SY_B!$DA97-1,"")</f>
        <v>-7.9669148198565631E-3</v>
      </c>
      <c r="U97" s="169">
        <f>IFERROR(Inv_SY_B!U97/Inv_SY_B!$DA97-1,"")</f>
        <v>0.15512595719603217</v>
      </c>
      <c r="V97" s="169">
        <f>IFERROR(Inv_SY_B!V97/Inv_SY_B!$DA97-1,"")</f>
        <v>0.14668216511175269</v>
      </c>
      <c r="W97" s="169">
        <f>IFERROR(Inv_SY_B!W97/Inv_SY_B!$DA97-1,"")</f>
        <v>0.18899994191101777</v>
      </c>
      <c r="X97" s="169">
        <f>IFERROR(Inv_SY_B!X97/Inv_SY_B!$DA97-1,"")</f>
        <v>5.1725187418675267E-2</v>
      </c>
      <c r="Y97" s="169">
        <f>IFERROR(Inv_SY_B!Y97/Inv_SY_B!$DA97-1,"")</f>
        <v>4.131803138142609E-2</v>
      </c>
      <c r="Z97" s="169">
        <f>IFERROR(Inv_SY_B!Z97/Inv_SY_B!$DA97-1,"")</f>
        <v>4.6316174141451949E-2</v>
      </c>
      <c r="AA97" s="169">
        <f>IFERROR(Inv_SY_B!AA97/Inv_SY_B!$DA97-1,"")</f>
        <v>-0.10489565783397836</v>
      </c>
      <c r="AB97" s="169">
        <f>IFERROR(Inv_SY_B!AB97/Inv_SY_B!$DA97-1,"")</f>
        <v>-0.10059628218517769</v>
      </c>
      <c r="AC97" s="169">
        <f>IFERROR(Inv_SY_B!AC97/Inv_SY_B!$DA97-1,"")</f>
        <v>-8.0403479664539867E-2</v>
      </c>
      <c r="AD97" s="169">
        <f>IFERROR(Inv_SY_B!AD97/Inv_SY_B!$DA97-1,"")</f>
        <v>-0.11896046588603115</v>
      </c>
      <c r="AE97" s="169">
        <f>IFERROR(Inv_SY_B!AE97/Inv_SY_B!$DA97-1,"")</f>
        <v>-8.658358382156961E-2</v>
      </c>
      <c r="AF97" s="169">
        <f>IFERROR(Inv_SY_B!AF97/Inv_SY_B!$DA97-1,"")</f>
        <v>-6.4659250320257655E-2</v>
      </c>
      <c r="AG97" s="169">
        <f>IFERROR(Inv_SY_B!AG97/Inv_SY_B!$DA97-1,"")</f>
        <v>-3.9728748436274941E-2</v>
      </c>
      <c r="AH97" s="169">
        <f>IFERROR(Inv_SY_B!AH97/Inv_SY_B!$DA97-1,"")</f>
        <v>-8.4321830571355116E-2</v>
      </c>
      <c r="AI97" s="169">
        <f>IFERROR(Inv_SY_B!AI97/Inv_SY_B!$DC97-1,"")</f>
        <v>3.4505851925682895E-2</v>
      </c>
      <c r="AJ97" s="169">
        <f>IFERROR(Inv_SY_B!AJ97/Inv_SY_B!$DC97-1,"")</f>
        <v>3.9098552711146484E-2</v>
      </c>
      <c r="AK97" s="169">
        <f>IFERROR(Inv_SY_B!AK97/Inv_SY_B!$DC97-1,"")</f>
        <v>7.6988334191221419E-2</v>
      </c>
      <c r="AL97" s="169">
        <f>IFERROR(Inv_SY_B!AL97/Inv_SY_B!$DC97-1,"")</f>
        <v>5.8565927669754769E-2</v>
      </c>
      <c r="AM97" s="169">
        <f>IFERROR(Inv_SY_B!AM97/Inv_SY_B!$DC97-1,"")</f>
        <v>6.0222507130308633E-2</v>
      </c>
      <c r="AN97" s="169">
        <f>IFERROR(Inv_SY_B!AN97/Inv_SY_B!$DC97-1,"")</f>
        <v>3.3285915779543984E-2</v>
      </c>
      <c r="AO97" s="169">
        <f>IFERROR(Inv_SY_B!AO97/Inv_SY_B!$DC97-1,"")</f>
        <v>1.5752101235286808E-3</v>
      </c>
      <c r="AP97" s="169">
        <f>IFERROR(Inv_SY_B!AP97/Inv_SY_B!$DC97-1,"")</f>
        <v>-6.768024869997058E-3</v>
      </c>
      <c r="AQ97" s="169">
        <f>IFERROR(Inv_SY_B!AQ97/Inv_SY_B!$DC97-1,"")</f>
        <v>-5.6019882674068433E-2</v>
      </c>
      <c r="AR97" s="169">
        <f>IFERROR(Inv_SY_B!AR97/Inv_SY_B!$DC97-1,"")</f>
        <v>-4.729867160096457E-2</v>
      </c>
      <c r="AS97" s="169">
        <f>IFERROR(Inv_SY_B!AS97/Inv_SY_B!$DC97-1,"")</f>
        <v>-1.9458382303514821E-2</v>
      </c>
      <c r="AT97" s="169">
        <f>IFERROR(Inv_SY_B!AT97/Inv_SY_B!$DC97-1,"")</f>
        <v>-4.5091412468306613E-3</v>
      </c>
      <c r="AU97" s="169">
        <f>IFERROR(Inv_SY_B!AU97/Inv_SY_B!$DC97-1,"")</f>
        <v>8.2509124354490648E-3</v>
      </c>
      <c r="AV97" s="169">
        <f>IFERROR(Inv_SY_B!AV97/Inv_SY_B!$DC97-1,"")</f>
        <v>-2.4658940545878028E-2</v>
      </c>
      <c r="AW97" s="169">
        <f>IFERROR(Inv_SY_B!AW97/Inv_SY_B!$DC97-1,"")</f>
        <v>-2.5092726566093959E-2</v>
      </c>
      <c r="AX97" s="169">
        <f>IFERROR(Inv_SY_B!AX97/Inv_SY_B!$DC97-1,"")</f>
        <v>-7.4078716644921716E-2</v>
      </c>
      <c r="AY97" s="169">
        <f>IFERROR(Inv_SY_B!AY97/Inv_SY_B!$DC97-1,"")</f>
        <v>-5.4786849884004396E-2</v>
      </c>
      <c r="AZ97" s="169">
        <f>IFERROR(Inv_SY_B!AZ97/Inv_SY_B!$DC97-1,"")</f>
        <v>-2.9718671292316756E-2</v>
      </c>
      <c r="BA97" s="169">
        <f>IFERROR(Inv_SY_B!BA97/Inv_SY_B!$DC97-1,"")</f>
        <v>-0.10099065810318886</v>
      </c>
      <c r="BB97" s="169">
        <f>IFERROR(Inv_SY_B!BB97/Inv_SY_B!$DC97-1,"")</f>
        <v>6.9421858297442629E-3</v>
      </c>
      <c r="BC97" s="169">
        <f>IFERROR(Inv_SY_B!BC97/Inv_SY_B!$DC97-1,"")</f>
        <v>-0.112122874621987</v>
      </c>
      <c r="BD97" s="169">
        <f>IFERROR(Inv_SY_B!BD97/Inv_SY_B!$DC97-1,"")</f>
        <v>-3.9831816601821557E-2</v>
      </c>
      <c r="BE97" s="169">
        <f>IFERROR(Inv_SY_B!BE97/Inv_SY_B!$DC97-1,"")</f>
        <v>-3.4639809899908669E-2</v>
      </c>
      <c r="BF97" s="169">
        <f>IFERROR(Inv_SY_B!BF97/Inv_SY_B!$DC97-1,"")</f>
        <v>2.7985522721936107E-3</v>
      </c>
      <c r="BG97" s="169">
        <f>IFERROR(Inv_SY_B!BG97/Inv_SY_B!$DC97-1,"")</f>
        <v>2.0225422920881808E-2</v>
      </c>
      <c r="BH97" s="169">
        <f>IFERROR(Inv_SY_B!BH97/Inv_SY_B!$DC97-1,"")</f>
        <v>2.568688924721263E-2</v>
      </c>
      <c r="BI97" s="169">
        <f>IFERROR(Inv_SY_B!BI97/Inv_SY_B!$DC97-1,"")</f>
        <v>4.3704761440096718E-2</v>
      </c>
      <c r="BJ97" s="169">
        <f>IFERROR(Inv_SY_B!BJ97/Inv_SY_B!$DC97-1,"")</f>
        <v>4.2419618601710285E-2</v>
      </c>
      <c r="BK97" s="169">
        <f>IFERROR(Inv_SY_B!BK97/Inv_SY_B!$DC97-1,"")</f>
        <v>1.2177508745290222E-2</v>
      </c>
      <c r="BL97" s="169">
        <f>IFERROR(Inv_SY_B!BL97/Inv_SY_B!$DC97-1,"")</f>
        <v>1.8805804131896808E-2</v>
      </c>
      <c r="BM97" s="169">
        <f>IFERROR(Inv_SY_B!BM97/Inv_SY_B!$DC97-1,"")</f>
        <v>-1.1842675992490559E-3</v>
      </c>
      <c r="BN97" s="169">
        <f>IFERROR(Inv_SY_B!BN97/Inv_SY_B!$DC97-1,"")</f>
        <v>1.0641818432587602E-2</v>
      </c>
      <c r="BO97" s="169">
        <f>IFERROR(Inv_SY_B!BO97/Inv_SY_B!$DC97-1,"")</f>
        <v>8.1926258658473472E-3</v>
      </c>
      <c r="BP97" s="169">
        <f>IFERROR(Inv_SY_B!BP97/Inv_SY_B!$DC97-1,"")</f>
        <v>-3.4303901356221633E-2</v>
      </c>
      <c r="BQ97" s="169">
        <f>IFERROR(Inv_SY_B!BQ97/Inv_SY_B!$DC97-1,"")</f>
        <v>2.5059875403943055E-2</v>
      </c>
      <c r="BR97" s="169">
        <f>IFERROR(Inv_SY_B!BR97/Inv_SY_B!$DC97-1,"")</f>
        <v>3.7097146405554282E-2</v>
      </c>
      <c r="BS97" s="169">
        <f>IFERROR(Inv_SY_B!BS97/Inv_SY_B!$DC97-1,"")</f>
        <v>2.5943869522584206E-2</v>
      </c>
      <c r="BT97" s="169">
        <f>IFERROR(Inv_SY_B!BT97/Inv_SY_B!$DC97-1,"")</f>
        <v>6.0578255411904758E-2</v>
      </c>
      <c r="BU97" s="169">
        <f>IFERROR(Inv_SY_B!BU97/Inv_SY_B!$DC97-1,"")</f>
        <v>4.5905683396485264E-2</v>
      </c>
      <c r="BV97" s="169">
        <f>IFERROR(Inv_SY_B!BV97/Inv_SY_B!$DC97-1,"")</f>
        <v>8.0256354635699356E-3</v>
      </c>
      <c r="BW97" s="169">
        <f>IFERROR(Inv_SY_B!BW97/Inv_SY_B!$DC97-1,"")</f>
        <v>2.5094560637223706E-2</v>
      </c>
      <c r="BX97" s="169">
        <f>IFERROR(Inv_SY_B!BX97/Inv_SY_B!$DC97-1,"")</f>
        <v>1.8445714228408461E-2</v>
      </c>
      <c r="BY97" s="169">
        <f>IFERROR(Inv_SY_B!BY97/Inv_SY_B!$DC97-1,"")</f>
        <v>1.3959430998194966E-2</v>
      </c>
      <c r="BZ97" s="169">
        <f>IFERROR(Inv_SY_B!BZ97/Inv_SY_B!$DC97-1,"")</f>
        <v>5.7236911822421632E-2</v>
      </c>
      <c r="CA97" s="169">
        <f>IFERROR(Inv_SY_B!CA97/Inv_SY_B!$DC97-1,"")</f>
        <v>-5.353459485393286E-2</v>
      </c>
      <c r="CB97" s="169">
        <f>IFERROR(Inv_SY_B!CB97/Inv_SY_B!$DC97-1,"")</f>
        <v>-1</v>
      </c>
      <c r="CC97" s="169">
        <f>IFERROR(Inv_SY_B!CC97/Inv_SY_B!$DC97-1,"")</f>
        <v>-1.2343390520264119E-2</v>
      </c>
      <c r="CD97" s="169">
        <f>IFERROR(Inv_SY_B!CD97/Inv_SY_B!$DC97-1,"")</f>
        <v>-3.7651447509557623E-2</v>
      </c>
      <c r="CE97" s="169">
        <f>IFERROR(Inv_SY_B!CE97/Inv_SY_B!$DC97-1,"")</f>
        <v>-0.11794742745920161</v>
      </c>
      <c r="CF97" s="169">
        <f>IFERROR(Inv_SY_B!CF97/Inv_SY_B!$DC97-1,"")</f>
        <v>-6.8825766570167479E-3</v>
      </c>
      <c r="CG97" s="169">
        <f>IFERROR(Inv_SY_B!CG97/Inv_SY_B!$DC97-1,"")</f>
        <v>2.0759062126488148E-2</v>
      </c>
      <c r="CH97" s="169">
        <f>IFERROR(Inv_SY_B!CH97/Inv_SY_B!$DC97-1,"")</f>
        <v>5.1628227940074822E-2</v>
      </c>
      <c r="CI97" s="169">
        <f>IFERROR(Inv_SY_B!CI97/Inv_SY_B!$DC97-1,"")</f>
        <v>-1</v>
      </c>
      <c r="CJ97" s="169">
        <f>IFERROR(Inv_SY_B!CJ97/Inv_SY_B!$DC97-1,"")</f>
        <v>-1</v>
      </c>
      <c r="CK97" s="169">
        <f>IFERROR(Inv_SY_B!CK97/Inv_SY_B!$DC97-1,"")</f>
        <v>-1</v>
      </c>
      <c r="CL97" s="169">
        <f>IFERROR(Inv_SY_B!CL97/Inv_SY_B!$DC97-1,"")</f>
        <v>-1</v>
      </c>
      <c r="CM97" s="169">
        <f>IFERROR(Inv_SY_B!CM97/Inv_SY_B!$DB97-1,"")</f>
        <v>-0.99337001922694423</v>
      </c>
      <c r="CN97" s="169">
        <f>IFERROR(Inv_SY_B!CN97/Inv_SY_B!$DB97-1,"")</f>
        <v>-1</v>
      </c>
      <c r="CO97" s="169">
        <f>IFERROR(Inv_SY_B!CO97/Inv_SY_B!$DB97-1,"")</f>
        <v>-0.73441077020876633</v>
      </c>
      <c r="CP97" s="169">
        <f>IFERROR(Inv_SY_B!CP97/Inv_SY_B!$DB97-1,"")</f>
        <v>-1</v>
      </c>
      <c r="CQ97" s="169">
        <f>IFERROR(Inv_SY_B!CQ97/Inv_SY_B!$DB97-1,"")</f>
        <v>-1</v>
      </c>
      <c r="CR97" s="169">
        <f>IFERROR(Inv_SY_B!CR97/Inv_SY_B!$DB97-1,"")</f>
        <v>-1</v>
      </c>
      <c r="CS97" s="169">
        <f>IFERROR(Inv_SY_B!CS97/Inv_SY_B!$DB97-1,"")</f>
        <v>-1</v>
      </c>
      <c r="CT97" s="169">
        <f>IFERROR(Inv_SY_B!CT97/Inv_SY_B!$DB97-1,"")</f>
        <v>-1</v>
      </c>
      <c r="CU97" s="169">
        <f>IFERROR(Inv_SY_B!CU97/Inv_SY_B!$DB97-1,"")</f>
        <v>-3.7759040498782648E-2</v>
      </c>
      <c r="CV97" s="169">
        <f>IFERROR(Inv_SY_B!CV97/Inv_SY_B!$DB97-1,"")</f>
        <v>0.58284940973671162</v>
      </c>
      <c r="CW97" s="169">
        <f>IFERROR(Inv_SY_B!CW97/Inv_SY_B!$DB97-1,"")</f>
        <v>-1</v>
      </c>
      <c r="CX97" s="169">
        <f>IFERROR(Inv_SY_B!CX97/Inv_SY_B!$DB97-1,"")</f>
        <v>5.97536767143374E-2</v>
      </c>
      <c r="CY97" s="169">
        <f>IFERROR(Inv_SY_B!CY97/Inv_SY_B!$DB97-1,"")</f>
        <v>0.12956672425649973</v>
      </c>
      <c r="CZ97" s="169">
        <f>IFERROR(Inv_SY_B!CZ97/Inv_SY_B!$DB97-1,"")</f>
        <v>-1</v>
      </c>
    </row>
    <row r="98" spans="2:104">
      <c r="B98" s="164">
        <f t="shared" si="1"/>
        <v>45790</v>
      </c>
      <c r="C98" s="169">
        <f>IFERROR(Inv_SY_B!C98/Inv_SY_B!$DA98-1,"")</f>
        <v>5.4683928240495172E-2</v>
      </c>
      <c r="D98" s="169">
        <f>IFERROR(Inv_SY_B!D98/Inv_SY_B!$DA98-1,"")</f>
        <v>4.9437936332959787E-2</v>
      </c>
      <c r="E98" s="169">
        <f>IFERROR(Inv_SY_B!E98/Inv_SY_B!$DA98-1,"")</f>
        <v>1.4844041205136937E-2</v>
      </c>
      <c r="F98" s="169">
        <f>IFERROR(Inv_SY_B!F98/Inv_SY_B!$DA98-1,"")</f>
        <v>-4.8747595617286699E-3</v>
      </c>
      <c r="G98" s="169">
        <f>IFERROR(Inv_SY_B!G98/Inv_SY_B!$DA98-1,"")</f>
        <v>7.7273566112203707E-3</v>
      </c>
      <c r="H98" s="169">
        <f>IFERROR(Inv_SY_B!H98/Inv_SY_B!$DA98-1,"")</f>
        <v>2.076280498117189E-2</v>
      </c>
      <c r="I98" s="169">
        <f>IFERROR(Inv_SY_B!I98/Inv_SY_B!$DA98-1,"")</f>
        <v>-0.38824839671567524</v>
      </c>
      <c r="J98" s="169">
        <f>IFERROR(Inv_SY_B!J98/Inv_SY_B!$DA98-1,"")</f>
        <v>-0.38985164675859729</v>
      </c>
      <c r="K98" s="169">
        <f>IFERROR(Inv_SY_B!K98/Inv_SY_B!$DA98-1,"")</f>
        <v>4.8438005592490452E-3</v>
      </c>
      <c r="L98" s="169">
        <f>IFERROR(Inv_SY_B!L98/Inv_SY_B!$DA98-1,"")</f>
        <v>1.4908836512516954E-2</v>
      </c>
      <c r="M98" s="169">
        <f>IFERROR(Inv_SY_B!M98/Inv_SY_B!$DA98-1,"")</f>
        <v>3.2180359910197964E-2</v>
      </c>
      <c r="N98" s="169">
        <f>IFERROR(Inv_SY_B!N98/Inv_SY_B!$DA98-1,"")</f>
        <v>2.9448321699145907E-2</v>
      </c>
      <c r="O98" s="169">
        <f>IFERROR(Inv_SY_B!O98/Inv_SY_B!$DA98-1,"")</f>
        <v>2.2651987204259649E-2</v>
      </c>
      <c r="P98" s="169">
        <f>IFERROR(Inv_SY_B!P98/Inv_SY_B!$DA98-1,"")</f>
        <v>1.6153848392572723E-2</v>
      </c>
      <c r="Q98" s="169">
        <f>IFERROR(Inv_SY_B!Q98/Inv_SY_B!$DA98-1,"")</f>
        <v>-1.3311639629452143E-2</v>
      </c>
      <c r="R98" s="169">
        <f>IFERROR(Inv_SY_B!R98/Inv_SY_B!$DA98-1,"")</f>
        <v>9.351139129390118E-3</v>
      </c>
      <c r="S98" s="169">
        <f>IFERROR(Inv_SY_B!S98/Inv_SY_B!$DA98-1,"")</f>
        <v>1.5368165279372015E-2</v>
      </c>
      <c r="T98" s="169">
        <f>IFERROR(Inv_SY_B!T98/Inv_SY_B!$DA98-1,"")</f>
        <v>3.0362213033119367E-4</v>
      </c>
      <c r="U98" s="169">
        <f>IFERROR(Inv_SY_B!U98/Inv_SY_B!$DA98-1,"")</f>
        <v>0.11551017910994643</v>
      </c>
      <c r="V98" s="169">
        <f>IFERROR(Inv_SY_B!V98/Inv_SY_B!$DA98-1,"")</f>
        <v>0.13809038000611751</v>
      </c>
      <c r="W98" s="169">
        <f>IFERROR(Inv_SY_B!W98/Inv_SY_B!$DA98-1,"")</f>
        <v>0.17769317154764352</v>
      </c>
      <c r="X98" s="169">
        <f>IFERROR(Inv_SY_B!X98/Inv_SY_B!$DA98-1,"")</f>
        <v>2.6921983754536472E-2</v>
      </c>
      <c r="Y98" s="169">
        <f>IFERROR(Inv_SY_B!Y98/Inv_SY_B!$DA98-1,"")</f>
        <v>3.148148243858695E-2</v>
      </c>
      <c r="Z98" s="169">
        <f>IFERROR(Inv_SY_B!Z98/Inv_SY_B!$DA98-1,"")</f>
        <v>2.9146470833480764E-2</v>
      </c>
      <c r="AA98" s="169">
        <f>IFERROR(Inv_SY_B!AA98/Inv_SY_B!$DA98-1,"")</f>
        <v>-3.865940366166698E-2</v>
      </c>
      <c r="AB98" s="169">
        <f>IFERROR(Inv_SY_B!AB98/Inv_SY_B!$DA98-1,"")</f>
        <v>-2.7302264131731868E-2</v>
      </c>
      <c r="AC98" s="169">
        <f>IFERROR(Inv_SY_B!AC98/Inv_SY_B!$DA98-1,"")</f>
        <v>1.5753914945999092E-2</v>
      </c>
      <c r="AD98" s="169">
        <f>IFERROR(Inv_SY_B!AD98/Inv_SY_B!$DA98-1,"")</f>
        <v>-4.151181584023611E-2</v>
      </c>
      <c r="AE98" s="169">
        <f>IFERROR(Inv_SY_B!AE98/Inv_SY_B!$DA98-1,"")</f>
        <v>5.8227693515819912E-3</v>
      </c>
      <c r="AF98" s="169">
        <f>IFERROR(Inv_SY_B!AF98/Inv_SY_B!$DA98-1,"")</f>
        <v>3.4212264485807831E-2</v>
      </c>
      <c r="AG98" s="169">
        <f>IFERROR(Inv_SY_B!AG98/Inv_SY_B!$DA98-1,"")</f>
        <v>4.4184344717646207E-2</v>
      </c>
      <c r="AH98" s="169">
        <f>IFERROR(Inv_SY_B!AH98/Inv_SY_B!$DA98-1,"")</f>
        <v>-7.7231830802720891E-3</v>
      </c>
      <c r="AI98" s="169">
        <f>IFERROR(Inv_SY_B!AI98/Inv_SY_B!$DC98-1,"")</f>
        <v>5.2041743735378176E-3</v>
      </c>
      <c r="AJ98" s="169">
        <f>IFERROR(Inv_SY_B!AJ98/Inv_SY_B!$DC98-1,"")</f>
        <v>1.5163941801397574E-2</v>
      </c>
      <c r="AK98" s="169">
        <f>IFERROR(Inv_SY_B!AK98/Inv_SY_B!$DC98-1,"")</f>
        <v>1.8623597322738217E-2</v>
      </c>
      <c r="AL98" s="169">
        <f>IFERROR(Inv_SY_B!AL98/Inv_SY_B!$DC98-1,"")</f>
        <v>1.8312163065358877E-2</v>
      </c>
      <c r="AM98" s="169">
        <f>IFERROR(Inv_SY_B!AM98/Inv_SY_B!$DC98-1,"")</f>
        <v>2.5755250459265522E-2</v>
      </c>
      <c r="AN98" s="169">
        <f>IFERROR(Inv_SY_B!AN98/Inv_SY_B!$DC98-1,"")</f>
        <v>1.7772888232408413E-2</v>
      </c>
      <c r="AO98" s="169">
        <f>IFERROR(Inv_SY_B!AO98/Inv_SY_B!$DC98-1,"")</f>
        <v>1.8202356457894142E-2</v>
      </c>
      <c r="AP98" s="169">
        <f>IFERROR(Inv_SY_B!AP98/Inv_SY_B!$DC98-1,"")</f>
        <v>-5.0562361887540597E-3</v>
      </c>
      <c r="AQ98" s="169">
        <f>IFERROR(Inv_SY_B!AQ98/Inv_SY_B!$DC98-1,"")</f>
        <v>-1.7891687695333891E-2</v>
      </c>
      <c r="AR98" s="169">
        <f>IFERROR(Inv_SY_B!AR98/Inv_SY_B!$DC98-1,"")</f>
        <v>-8.8491239058874349E-3</v>
      </c>
      <c r="AS98" s="169">
        <f>IFERROR(Inv_SY_B!AS98/Inv_SY_B!$DC98-1,"")</f>
        <v>7.4011818943893193E-3</v>
      </c>
      <c r="AT98" s="169">
        <f>IFERROR(Inv_SY_B!AT98/Inv_SY_B!$DC98-1,"")</f>
        <v>-6.4311774568910351E-3</v>
      </c>
      <c r="AU98" s="169">
        <f>IFERROR(Inv_SY_B!AU98/Inv_SY_B!$DC98-1,"")</f>
        <v>-4.0210412201927781E-2</v>
      </c>
      <c r="AV98" s="169">
        <f>IFERROR(Inv_SY_B!AV98/Inv_SY_B!$DC98-1,"")</f>
        <v>-2.4121183654134404E-3</v>
      </c>
      <c r="AW98" s="169">
        <f>IFERROR(Inv_SY_B!AW98/Inv_SY_B!$DC98-1,"")</f>
        <v>4.3208414527833305E-3</v>
      </c>
      <c r="AX98" s="169">
        <f>IFERROR(Inv_SY_B!AX98/Inv_SY_B!$DC98-1,"")</f>
        <v>-1.7644703843316623E-2</v>
      </c>
      <c r="AY98" s="169">
        <f>IFERROR(Inv_SY_B!AY98/Inv_SY_B!$DC98-1,"")</f>
        <v>4.7647728693676061E-3</v>
      </c>
      <c r="AZ98" s="169">
        <f>IFERROR(Inv_SY_B!AZ98/Inv_SY_B!$DC98-1,"")</f>
        <v>1.2247063731160468E-2</v>
      </c>
      <c r="BA98" s="169">
        <f>IFERROR(Inv_SY_B!BA98/Inv_SY_B!$DC98-1,"")</f>
        <v>-6.4814896841040026E-3</v>
      </c>
      <c r="BB98" s="169">
        <f>IFERROR(Inv_SY_B!BB98/Inv_SY_B!$DC98-1,"")</f>
        <v>1.5340810984842079E-2</v>
      </c>
      <c r="BC98" s="169">
        <f>IFERROR(Inv_SY_B!BC98/Inv_SY_B!$DC98-1,"")</f>
        <v>-1.5677782201453105E-3</v>
      </c>
      <c r="BD98" s="169">
        <f>IFERROR(Inv_SY_B!BD98/Inv_SY_B!$DC98-1,"")</f>
        <v>2.2623548732660259E-2</v>
      </c>
      <c r="BE98" s="169">
        <f>IFERROR(Inv_SY_B!BE98/Inv_SY_B!$DC98-1,"")</f>
        <v>1.4652934126177186E-2</v>
      </c>
      <c r="BF98" s="169">
        <f>IFERROR(Inv_SY_B!BF98/Inv_SY_B!$DC98-1,"")</f>
        <v>4.0097160486751715E-2</v>
      </c>
      <c r="BG98" s="169">
        <f>IFERROR(Inv_SY_B!BG98/Inv_SY_B!$DC98-1,"")</f>
        <v>1.9268073906321126E-2</v>
      </c>
      <c r="BH98" s="169">
        <f>IFERROR(Inv_SY_B!BH98/Inv_SY_B!$DC98-1,"")</f>
        <v>1.8813155711918217E-2</v>
      </c>
      <c r="BI98" s="169">
        <f>IFERROR(Inv_SY_B!BI98/Inv_SY_B!$DC98-1,"")</f>
        <v>3.2965733721331381E-2</v>
      </c>
      <c r="BJ98" s="169">
        <f>IFERROR(Inv_SY_B!BJ98/Inv_SY_B!$DC98-1,"")</f>
        <v>2.8687743651971687E-2</v>
      </c>
      <c r="BK98" s="169">
        <f>IFERROR(Inv_SY_B!BK98/Inv_SY_B!$DC98-1,"")</f>
        <v>1.2857862985184543E-2</v>
      </c>
      <c r="BL98" s="169">
        <f>IFERROR(Inv_SY_B!BL98/Inv_SY_B!$DC98-1,"")</f>
        <v>1.5530109721539453E-2</v>
      </c>
      <c r="BM98" s="169">
        <f>IFERROR(Inv_SY_B!BM98/Inv_SY_B!$DC98-1,"")</f>
        <v>-1.5934892376211929E-2</v>
      </c>
      <c r="BN98" s="169">
        <f>IFERROR(Inv_SY_B!BN98/Inv_SY_B!$DC98-1,"")</f>
        <v>-6.6338190917554218E-3</v>
      </c>
      <c r="BO98" s="169">
        <f>IFERROR(Inv_SY_B!BO98/Inv_SY_B!$DC98-1,"")</f>
        <v>1.3672395411094662E-2</v>
      </c>
      <c r="BP98" s="169">
        <f>IFERROR(Inv_SY_B!BP98/Inv_SY_B!$DC98-1,"")</f>
        <v>-1.4658923591737594E-2</v>
      </c>
      <c r="BQ98" s="169">
        <f>IFERROR(Inv_SY_B!BQ98/Inv_SY_B!$DC98-1,"")</f>
        <v>3.0582933797007383E-2</v>
      </c>
      <c r="BR98" s="169">
        <f>IFERROR(Inv_SY_B!BR98/Inv_SY_B!$DC98-1,"")</f>
        <v>-5.0019445602277335E-3</v>
      </c>
      <c r="BS98" s="169">
        <f>IFERROR(Inv_SY_B!BS98/Inv_SY_B!$DC98-1,"")</f>
        <v>-1.8637149946754805E-2</v>
      </c>
      <c r="BT98" s="169">
        <f>IFERROR(Inv_SY_B!BT98/Inv_SY_B!$DC98-1,"")</f>
        <v>1.835341381848643E-2</v>
      </c>
      <c r="BU98" s="169">
        <f>IFERROR(Inv_SY_B!BU98/Inv_SY_B!$DC98-1,"")</f>
        <v>-8.1530625054015982E-4</v>
      </c>
      <c r="BV98" s="169">
        <f>IFERROR(Inv_SY_B!BV98/Inv_SY_B!$DC98-1,"")</f>
        <v>-3.6716341606890746E-2</v>
      </c>
      <c r="BW98" s="169">
        <f>IFERROR(Inv_SY_B!BW98/Inv_SY_B!$DC98-1,"")</f>
        <v>-7.0869741238491768E-3</v>
      </c>
      <c r="BX98" s="169">
        <f>IFERROR(Inv_SY_B!BX98/Inv_SY_B!$DC98-1,"")</f>
        <v>3.768685871362365E-3</v>
      </c>
      <c r="BY98" s="169">
        <f>IFERROR(Inv_SY_B!BY98/Inv_SY_B!$DC98-1,"")</f>
        <v>-8.780080837165638E-3</v>
      </c>
      <c r="BZ98" s="169">
        <f>IFERROR(Inv_SY_B!BZ98/Inv_SY_B!$DC98-1,"")</f>
        <v>1.8618148243660704E-2</v>
      </c>
      <c r="CA98" s="169">
        <f>IFERROR(Inv_SY_B!CA98/Inv_SY_B!$DC98-1,"")</f>
        <v>-1.3489642039724692E-2</v>
      </c>
      <c r="CB98" s="169">
        <f>IFERROR(Inv_SY_B!CB98/Inv_SY_B!$DC98-1,"")</f>
        <v>-1</v>
      </c>
      <c r="CC98" s="169">
        <f>IFERROR(Inv_SY_B!CC98/Inv_SY_B!$DC98-1,"")</f>
        <v>-4.941736837659394E-2</v>
      </c>
      <c r="CD98" s="169">
        <f>IFERROR(Inv_SY_B!CD98/Inv_SY_B!$DC98-1,"")</f>
        <v>-5.5384234171323432E-2</v>
      </c>
      <c r="CE98" s="169">
        <f>IFERROR(Inv_SY_B!CE98/Inv_SY_B!$DC98-1,"")</f>
        <v>-0.11253057447117221</v>
      </c>
      <c r="CF98" s="169">
        <f>IFERROR(Inv_SY_B!CF98/Inv_SY_B!$DC98-1,"")</f>
        <v>-2.4678417745198189E-2</v>
      </c>
      <c r="CG98" s="169">
        <f>IFERROR(Inv_SY_B!CG98/Inv_SY_B!$DC98-1,"")</f>
        <v>-1.0920301728200132E-2</v>
      </c>
      <c r="CH98" s="169">
        <f>IFERROR(Inv_SY_B!CH98/Inv_SY_B!$DC98-1,"")</f>
        <v>3.3629755648504567E-2</v>
      </c>
      <c r="CI98" s="169">
        <f>IFERROR(Inv_SY_B!CI98/Inv_SY_B!$DC98-1,"")</f>
        <v>-1</v>
      </c>
      <c r="CJ98" s="169">
        <f>IFERROR(Inv_SY_B!CJ98/Inv_SY_B!$DC98-1,"")</f>
        <v>-1</v>
      </c>
      <c r="CK98" s="169">
        <f>IFERROR(Inv_SY_B!CK98/Inv_SY_B!$DC98-1,"")</f>
        <v>-1</v>
      </c>
      <c r="CL98" s="169">
        <f>IFERROR(Inv_SY_B!CL98/Inv_SY_B!$DC98-1,"")</f>
        <v>-1</v>
      </c>
      <c r="CM98" s="169">
        <f>IFERROR(Inv_SY_B!CM98/Inv_SY_B!$DB98-1,"")</f>
        <v>-0.99206477227197276</v>
      </c>
      <c r="CN98" s="169">
        <f>IFERROR(Inv_SY_B!CN98/Inv_SY_B!$DB98-1,"")</f>
        <v>-1</v>
      </c>
      <c r="CO98" s="169">
        <f>IFERROR(Inv_SY_B!CO98/Inv_SY_B!$DB98-1,"")</f>
        <v>-0.72903148594293921</v>
      </c>
      <c r="CP98" s="169">
        <f>IFERROR(Inv_SY_B!CP98/Inv_SY_B!$DB98-1,"")</f>
        <v>-1</v>
      </c>
      <c r="CQ98" s="169">
        <f>IFERROR(Inv_SY_B!CQ98/Inv_SY_B!$DB98-1,"")</f>
        <v>-1</v>
      </c>
      <c r="CR98" s="169">
        <f>IFERROR(Inv_SY_B!CR98/Inv_SY_B!$DB98-1,"")</f>
        <v>-1</v>
      </c>
      <c r="CS98" s="169">
        <f>IFERROR(Inv_SY_B!CS98/Inv_SY_B!$DB98-1,"")</f>
        <v>-1</v>
      </c>
      <c r="CT98" s="169">
        <f>IFERROR(Inv_SY_B!CT98/Inv_SY_B!$DB98-1,"")</f>
        <v>-1</v>
      </c>
      <c r="CU98" s="169">
        <f>IFERROR(Inv_SY_B!CU98/Inv_SY_B!$DB98-1,"")</f>
        <v>-3.6699127385121488E-2</v>
      </c>
      <c r="CV98" s="169">
        <f>IFERROR(Inv_SY_B!CV98/Inv_SY_B!$DB98-1,"")</f>
        <v>0.57899324074700398</v>
      </c>
      <c r="CW98" s="169">
        <f>IFERROR(Inv_SY_B!CW98/Inv_SY_B!$DB98-1,"")</f>
        <v>-1</v>
      </c>
      <c r="CX98" s="169">
        <f>IFERROR(Inv_SY_B!CX98/Inv_SY_B!$DB98-1,"")</f>
        <v>6.0455378003028137E-2</v>
      </c>
      <c r="CY98" s="169">
        <f>IFERROR(Inv_SY_B!CY98/Inv_SY_B!$DB98-1,"")</f>
        <v>0.1262819945780278</v>
      </c>
      <c r="CZ98" s="169">
        <f>IFERROR(Inv_SY_B!CZ98/Inv_SY_B!$DB98-1,"")</f>
        <v>-1</v>
      </c>
    </row>
    <row r="99" spans="2:104">
      <c r="B99" s="164">
        <f t="shared" si="1"/>
        <v>45791</v>
      </c>
      <c r="C99" s="169">
        <f>IFERROR(Inv_SY_B!C99/Inv_SY_B!$DA99-1,"")</f>
        <v>2.1179280244964627E-2</v>
      </c>
      <c r="D99" s="169">
        <f>IFERROR(Inv_SY_B!D99/Inv_SY_B!$DA99-1,"")</f>
        <v>1.9649802272091899E-2</v>
      </c>
      <c r="E99" s="169">
        <f>IFERROR(Inv_SY_B!E99/Inv_SY_B!$DA99-1,"")</f>
        <v>-2.8729253633286378E-2</v>
      </c>
      <c r="F99" s="169">
        <f>IFERROR(Inv_SY_B!F99/Inv_SY_B!$DA99-1,"")</f>
        <v>-5.3538335821700422E-2</v>
      </c>
      <c r="G99" s="169">
        <f>IFERROR(Inv_SY_B!G99/Inv_SY_B!$DA99-1,"")</f>
        <v>-3.1408816508858184E-2</v>
      </c>
      <c r="H99" s="169">
        <f>IFERROR(Inv_SY_B!H99/Inv_SY_B!$DA99-1,"")</f>
        <v>-1.9123085458029543E-2</v>
      </c>
      <c r="I99" s="169">
        <f>IFERROR(Inv_SY_B!I99/Inv_SY_B!$DA99-1,"")</f>
        <v>-0.13835890683565</v>
      </c>
      <c r="J99" s="169">
        <f>IFERROR(Inv_SY_B!J99/Inv_SY_B!$DA99-1,"")</f>
        <v>-6.7264140257397242E-2</v>
      </c>
      <c r="K99" s="169">
        <f>IFERROR(Inv_SY_B!K99/Inv_SY_B!$DA99-1,"")</f>
        <v>-4.2274431427301362E-2</v>
      </c>
      <c r="L99" s="169">
        <f>IFERROR(Inv_SY_B!L99/Inv_SY_B!$DA99-1,"")</f>
        <v>-3.9403424589764757E-2</v>
      </c>
      <c r="M99" s="169">
        <f>IFERROR(Inv_SY_B!M99/Inv_SY_B!$DA99-1,"")</f>
        <v>-6.5813670420467041E-5</v>
      </c>
      <c r="N99" s="169">
        <f>IFERROR(Inv_SY_B!N99/Inv_SY_B!$DA99-1,"")</f>
        <v>-5.2089694035968304E-3</v>
      </c>
      <c r="O99" s="169">
        <f>IFERROR(Inv_SY_B!O99/Inv_SY_B!$DA99-1,"")</f>
        <v>-2.053029220235203E-3</v>
      </c>
      <c r="P99" s="169">
        <f>IFERROR(Inv_SY_B!P99/Inv_SY_B!$DA99-1,"")</f>
        <v>-1.2367282964415471E-2</v>
      </c>
      <c r="Q99" s="169">
        <f>IFERROR(Inv_SY_B!Q99/Inv_SY_B!$DA99-1,"")</f>
        <v>-3.2712794648564691E-2</v>
      </c>
      <c r="R99" s="169">
        <f>IFERROR(Inv_SY_B!R99/Inv_SY_B!$DA99-1,"")</f>
        <v>-1.0481455727172184E-2</v>
      </c>
      <c r="S99" s="169">
        <f>IFERROR(Inv_SY_B!S99/Inv_SY_B!$DA99-1,"")</f>
        <v>-3.9106931165014958E-3</v>
      </c>
      <c r="T99" s="169">
        <f>IFERROR(Inv_SY_B!T99/Inv_SY_B!$DA99-1,"")</f>
        <v>-2.7139320919065457E-2</v>
      </c>
      <c r="U99" s="169">
        <f>IFERROR(Inv_SY_B!U99/Inv_SY_B!$DA99-1,"")</f>
        <v>0.11765482484101053</v>
      </c>
      <c r="V99" s="169">
        <f>IFERROR(Inv_SY_B!V99/Inv_SY_B!$DA99-1,"")</f>
        <v>0.13509487169724532</v>
      </c>
      <c r="W99" s="169">
        <f>IFERROR(Inv_SY_B!W99/Inv_SY_B!$DA99-1,"")</f>
        <v>0.14757961813408516</v>
      </c>
      <c r="X99" s="169">
        <f>IFERROR(Inv_SY_B!X99/Inv_SY_B!$DA99-1,"")</f>
        <v>3.1434896359370246E-3</v>
      </c>
      <c r="Y99" s="169">
        <f>IFERROR(Inv_SY_B!Y99/Inv_SY_B!$DA99-1,"")</f>
        <v>3.0149665714120477E-2</v>
      </c>
      <c r="Z99" s="169">
        <f>IFERROR(Inv_SY_B!Z99/Inv_SY_B!$DA99-1,"")</f>
        <v>3.0962384578729907E-2</v>
      </c>
      <c r="AA99" s="169">
        <f>IFERROR(Inv_SY_B!AA99/Inv_SY_B!$DA99-1,"")</f>
        <v>-3.1608377502049811E-2</v>
      </c>
      <c r="AB99" s="169">
        <f>IFERROR(Inv_SY_B!AB99/Inv_SY_B!$DA99-1,"")</f>
        <v>-1.7975424478351432E-2</v>
      </c>
      <c r="AC99" s="169">
        <f>IFERROR(Inv_SY_B!AC99/Inv_SY_B!$DA99-1,"")</f>
        <v>1.7605793374112944E-2</v>
      </c>
      <c r="AD99" s="169">
        <f>IFERROR(Inv_SY_B!AD99/Inv_SY_B!$DA99-1,"")</f>
        <v>-3.9329400440867301E-2</v>
      </c>
      <c r="AE99" s="169">
        <f>IFERROR(Inv_SY_B!AE99/Inv_SY_B!$DA99-1,"")</f>
        <v>4.3705181684210448E-3</v>
      </c>
      <c r="AF99" s="169">
        <f>IFERROR(Inv_SY_B!AF99/Inv_SY_B!$DA99-1,"")</f>
        <v>3.1912546454333723E-2</v>
      </c>
      <c r="AG99" s="169">
        <f>IFERROR(Inv_SY_B!AG99/Inv_SY_B!$DA99-1,"")</f>
        <v>5.3584572421939702E-2</v>
      </c>
      <c r="AH99" s="169">
        <f>IFERROR(Inv_SY_B!AH99/Inv_SY_B!$DA99-1,"")</f>
        <v>-9.9344109137572412E-3</v>
      </c>
      <c r="AI99" s="169">
        <f>IFERROR(Inv_SY_B!AI99/Inv_SY_B!$DC99-1,"")</f>
        <v>-3.8208666888015497E-2</v>
      </c>
      <c r="AJ99" s="169">
        <f>IFERROR(Inv_SY_B!AJ99/Inv_SY_B!$DC99-1,"")</f>
        <v>-4.0532395646440178E-2</v>
      </c>
      <c r="AK99" s="169">
        <f>IFERROR(Inv_SY_B!AK99/Inv_SY_B!$DC99-1,"")</f>
        <v>-4.5778146544769305E-2</v>
      </c>
      <c r="AL99" s="169">
        <f>IFERROR(Inv_SY_B!AL99/Inv_SY_B!$DC99-1,"")</f>
        <v>-6.0568681592677587E-2</v>
      </c>
      <c r="AM99" s="169">
        <f>IFERROR(Inv_SY_B!AM99/Inv_SY_B!$DC99-1,"")</f>
        <v>-5.1388956351123505E-2</v>
      </c>
      <c r="AN99" s="169">
        <f>IFERROR(Inv_SY_B!AN99/Inv_SY_B!$DC99-1,"")</f>
        <v>-5.0076627411511865E-2</v>
      </c>
      <c r="AO99" s="169">
        <f>IFERROR(Inv_SY_B!AO99/Inv_SY_B!$DC99-1,"")</f>
        <v>-3.1319058324473459E-2</v>
      </c>
      <c r="AP99" s="169">
        <f>IFERROR(Inv_SY_B!AP99/Inv_SY_B!$DC99-1,"")</f>
        <v>-4.2474543682428867E-2</v>
      </c>
      <c r="AQ99" s="169">
        <f>IFERROR(Inv_SY_B!AQ99/Inv_SY_B!$DC99-1,"")</f>
        <v>-3.9534559179587481E-2</v>
      </c>
      <c r="AR99" s="169">
        <f>IFERROR(Inv_SY_B!AR99/Inv_SY_B!$DC99-1,"")</f>
        <v>-2.5710839122343843E-2</v>
      </c>
      <c r="AS99" s="169">
        <f>IFERROR(Inv_SY_B!AS99/Inv_SY_B!$DC99-1,"")</f>
        <v>1.6671188070693788E-5</v>
      </c>
      <c r="AT99" s="169">
        <f>IFERROR(Inv_SY_B!AT99/Inv_SY_B!$DC99-1,"")</f>
        <v>-3.4102638171878974E-2</v>
      </c>
      <c r="AU99" s="169">
        <f>IFERROR(Inv_SY_B!AU99/Inv_SY_B!$DC99-1,"")</f>
        <v>-9.527944519492626E-2</v>
      </c>
      <c r="AV99" s="169">
        <f>IFERROR(Inv_SY_B!AV99/Inv_SY_B!$DC99-1,"")</f>
        <v>-5.5944184911874695E-2</v>
      </c>
      <c r="AW99" s="169">
        <f>IFERROR(Inv_SY_B!AW99/Inv_SY_B!$DC99-1,"")</f>
        <v>5.5133677202414688E-3</v>
      </c>
      <c r="AX99" s="169">
        <f>IFERROR(Inv_SY_B!AX99/Inv_SY_B!$DC99-1,"")</f>
        <v>-1.8805531755169302E-2</v>
      </c>
      <c r="AY99" s="169">
        <f>IFERROR(Inv_SY_B!AY99/Inv_SY_B!$DC99-1,"")</f>
        <v>1.5880588673470086E-2</v>
      </c>
      <c r="AZ99" s="169">
        <f>IFERROR(Inv_SY_B!AZ99/Inv_SY_B!$DC99-1,"")</f>
        <v>3.1789953881722566E-2</v>
      </c>
      <c r="BA99" s="169">
        <f>IFERROR(Inv_SY_B!BA99/Inv_SY_B!$DC99-1,"")</f>
        <v>2.2181929267786726E-2</v>
      </c>
      <c r="BB99" s="169">
        <f>IFERROR(Inv_SY_B!BB99/Inv_SY_B!$DC99-1,"")</f>
        <v>9.6283896857192186E-3</v>
      </c>
      <c r="BC99" s="169">
        <f>IFERROR(Inv_SY_B!BC99/Inv_SY_B!$DC99-1,"")</f>
        <v>1.2596700799856198E-2</v>
      </c>
      <c r="BD99" s="169">
        <f>IFERROR(Inv_SY_B!BD99/Inv_SY_B!$DC99-1,"")</f>
        <v>5.2700465759890402E-2</v>
      </c>
      <c r="BE99" s="169">
        <f>IFERROR(Inv_SY_B!BE99/Inv_SY_B!$DC99-1,"")</f>
        <v>3.096357440860209E-2</v>
      </c>
      <c r="BF99" s="169">
        <f>IFERROR(Inv_SY_B!BF99/Inv_SY_B!$DC99-1,"")</f>
        <v>5.3542869396553616E-2</v>
      </c>
      <c r="BG99" s="169">
        <f>IFERROR(Inv_SY_B!BG99/Inv_SY_B!$DC99-1,"")</f>
        <v>2.5238810420138869E-2</v>
      </c>
      <c r="BH99" s="169">
        <f>IFERROR(Inv_SY_B!BH99/Inv_SY_B!$DC99-1,"")</f>
        <v>3.275899821502315E-2</v>
      </c>
      <c r="BI99" s="169">
        <f>IFERROR(Inv_SY_B!BI99/Inv_SY_B!$DC99-1,"")</f>
        <v>3.2265925657196659E-2</v>
      </c>
      <c r="BJ99" s="169">
        <f>IFERROR(Inv_SY_B!BJ99/Inv_SY_B!$DC99-1,"")</f>
        <v>3.5171189216733678E-2</v>
      </c>
      <c r="BK99" s="169">
        <f>IFERROR(Inv_SY_B!BK99/Inv_SY_B!$DC99-1,"")</f>
        <v>2.9488473590133735E-2</v>
      </c>
      <c r="BL99" s="169">
        <f>IFERROR(Inv_SY_B!BL99/Inv_SY_B!$DC99-1,"")</f>
        <v>2.9591171223282808E-2</v>
      </c>
      <c r="BM99" s="169">
        <f>IFERROR(Inv_SY_B!BM99/Inv_SY_B!$DC99-1,"")</f>
        <v>-2.4428122504513983E-3</v>
      </c>
      <c r="BN99" s="169">
        <f>IFERROR(Inv_SY_B!BN99/Inv_SY_B!$DC99-1,"")</f>
        <v>1.3043221227945878E-2</v>
      </c>
      <c r="BO99" s="169">
        <f>IFERROR(Inv_SY_B!BO99/Inv_SY_B!$DC99-1,"")</f>
        <v>4.0321639909884688E-2</v>
      </c>
      <c r="BP99" s="169">
        <f>IFERROR(Inv_SY_B!BP99/Inv_SY_B!$DC99-1,"")</f>
        <v>4.046244253711917E-3</v>
      </c>
      <c r="BQ99" s="169">
        <f>IFERROR(Inv_SY_B!BQ99/Inv_SY_B!$DC99-1,"")</f>
        <v>6.2515288047901185E-2</v>
      </c>
      <c r="BR99" s="169">
        <f>IFERROR(Inv_SY_B!BR99/Inv_SY_B!$DC99-1,"")</f>
        <v>5.0183274724881377E-2</v>
      </c>
      <c r="BS99" s="169">
        <f>IFERROR(Inv_SY_B!BS99/Inv_SY_B!$DC99-1,"")</f>
        <v>2.0306839610611416E-2</v>
      </c>
      <c r="BT99" s="169">
        <f>IFERROR(Inv_SY_B!BT99/Inv_SY_B!$DC99-1,"")</f>
        <v>6.4873881564562641E-2</v>
      </c>
      <c r="BU99" s="169">
        <f>IFERROR(Inv_SY_B!BU99/Inv_SY_B!$DC99-1,"")</f>
        <v>1.639245599130712E-2</v>
      </c>
      <c r="BV99" s="169">
        <f>IFERROR(Inv_SY_B!BV99/Inv_SY_B!$DC99-1,"")</f>
        <v>-1.8471801417427547E-2</v>
      </c>
      <c r="BW99" s="169">
        <f>IFERROR(Inv_SY_B!BW99/Inv_SY_B!$DC99-1,"")</f>
        <v>2.5228654470035083E-2</v>
      </c>
      <c r="BX99" s="169">
        <f>IFERROR(Inv_SY_B!BX99/Inv_SY_B!$DC99-1,"")</f>
        <v>2.1643938894965187E-2</v>
      </c>
      <c r="BY99" s="169">
        <f>IFERROR(Inv_SY_B!BY99/Inv_SY_B!$DC99-1,"")</f>
        <v>4.1615925670355658E-2</v>
      </c>
      <c r="BZ99" s="169">
        <f>IFERROR(Inv_SY_B!BZ99/Inv_SY_B!$DC99-1,"")</f>
        <v>7.2468330952465188E-2</v>
      </c>
      <c r="CA99" s="169">
        <f>IFERROR(Inv_SY_B!CA99/Inv_SY_B!$DC99-1,"")</f>
        <v>-3.4976618213769961E-2</v>
      </c>
      <c r="CB99" s="169">
        <f>IFERROR(Inv_SY_B!CB99/Inv_SY_B!$DC99-1,"")</f>
        <v>-1</v>
      </c>
      <c r="CC99" s="169">
        <f>IFERROR(Inv_SY_B!CC99/Inv_SY_B!$DC99-1,"")</f>
        <v>-6.4837591232365321E-2</v>
      </c>
      <c r="CD99" s="169">
        <f>IFERROR(Inv_SY_B!CD99/Inv_SY_B!$DC99-1,"")</f>
        <v>-6.1644157515735376E-2</v>
      </c>
      <c r="CE99" s="169">
        <f>IFERROR(Inv_SY_B!CE99/Inv_SY_B!$DC99-1,"")</f>
        <v>-9.6200185331194676E-2</v>
      </c>
      <c r="CF99" s="169">
        <f>IFERROR(Inv_SY_B!CF99/Inv_SY_B!$DC99-1,"")</f>
        <v>-5.6950629216320214E-3</v>
      </c>
      <c r="CG99" s="169">
        <f>IFERROR(Inv_SY_B!CG99/Inv_SY_B!$DC99-1,"")</f>
        <v>2.763136350197426E-3</v>
      </c>
      <c r="CH99" s="169">
        <f>IFERROR(Inv_SY_B!CH99/Inv_SY_B!$DC99-1,"")</f>
        <v>5.9260592886548391E-2</v>
      </c>
      <c r="CI99" s="169">
        <f>IFERROR(Inv_SY_B!CI99/Inv_SY_B!$DC99-1,"")</f>
        <v>-1</v>
      </c>
      <c r="CJ99" s="169">
        <f>IFERROR(Inv_SY_B!CJ99/Inv_SY_B!$DC99-1,"")</f>
        <v>-1</v>
      </c>
      <c r="CK99" s="169">
        <f>IFERROR(Inv_SY_B!CK99/Inv_SY_B!$DC99-1,"")</f>
        <v>-1</v>
      </c>
      <c r="CL99" s="169">
        <f>IFERROR(Inv_SY_B!CL99/Inv_SY_B!$DC99-1,"")</f>
        <v>-1</v>
      </c>
      <c r="CM99" s="169">
        <f>IFERROR(Inv_SY_B!CM99/Inv_SY_B!$DB99-1,"")</f>
        <v>-0.99197836734026923</v>
      </c>
      <c r="CN99" s="169">
        <f>IFERROR(Inv_SY_B!CN99/Inv_SY_B!$DB99-1,"")</f>
        <v>-1</v>
      </c>
      <c r="CO99" s="169">
        <f>IFERROR(Inv_SY_B!CO99/Inv_SY_B!$DB99-1,"")</f>
        <v>-0.72726448956915413</v>
      </c>
      <c r="CP99" s="169">
        <f>IFERROR(Inv_SY_B!CP99/Inv_SY_B!$DB99-1,"")</f>
        <v>-1</v>
      </c>
      <c r="CQ99" s="169">
        <f>IFERROR(Inv_SY_B!CQ99/Inv_SY_B!$DB99-1,"")</f>
        <v>-1</v>
      </c>
      <c r="CR99" s="169">
        <f>IFERROR(Inv_SY_B!CR99/Inv_SY_B!$DB99-1,"")</f>
        <v>-1</v>
      </c>
      <c r="CS99" s="169">
        <f>IFERROR(Inv_SY_B!CS99/Inv_SY_B!$DB99-1,"")</f>
        <v>-0.9983585362798143</v>
      </c>
      <c r="CT99" s="169">
        <f>IFERROR(Inv_SY_B!CT99/Inv_SY_B!$DB99-1,"")</f>
        <v>-1</v>
      </c>
      <c r="CU99" s="169">
        <f>IFERROR(Inv_SY_B!CU99/Inv_SY_B!$DB99-1,"")</f>
        <v>-5.4388154920504084E-2</v>
      </c>
      <c r="CV99" s="169">
        <f>IFERROR(Inv_SY_B!CV99/Inv_SY_B!$DB99-1,"")</f>
        <v>0.59447279799993957</v>
      </c>
      <c r="CW99" s="169">
        <f>IFERROR(Inv_SY_B!CW99/Inv_SY_B!$DB99-1,"")</f>
        <v>-1</v>
      </c>
      <c r="CX99" s="169">
        <f>IFERROR(Inv_SY_B!CX99/Inv_SY_B!$DB99-1,"")</f>
        <v>6.4151274127412172E-2</v>
      </c>
      <c r="CY99" s="169">
        <f>IFERROR(Inv_SY_B!CY99/Inv_SY_B!$DB99-1,"")</f>
        <v>0.12302857236230658</v>
      </c>
      <c r="CZ99" s="169">
        <f>IFERROR(Inv_SY_B!CZ99/Inv_SY_B!$DB99-1,"")</f>
        <v>-1</v>
      </c>
    </row>
    <row r="100" spans="2:104">
      <c r="B100" s="164">
        <f t="shared" si="1"/>
        <v>45792</v>
      </c>
      <c r="C100" s="169">
        <f>IFERROR(Inv_SY_B!C100/Inv_SY_B!$DA100-1,"")</f>
        <v>2.9876667645629462E-2</v>
      </c>
      <c r="D100" s="169">
        <f>IFERROR(Inv_SY_B!D100/Inv_SY_B!$DA100-1,"")</f>
        <v>2.3694636806492309E-2</v>
      </c>
      <c r="E100" s="169">
        <f>IFERROR(Inv_SY_B!E100/Inv_SY_B!$DA100-1,"")</f>
        <v>-9.2029749006518058E-3</v>
      </c>
      <c r="F100" s="169">
        <f>IFERROR(Inv_SY_B!F100/Inv_SY_B!$DA100-1,"")</f>
        <v>-2.264540921368563E-2</v>
      </c>
      <c r="G100" s="169">
        <f>IFERROR(Inv_SY_B!G100/Inv_SY_B!$DA100-1,"")</f>
        <v>-1.2532353581011013E-2</v>
      </c>
      <c r="H100" s="169">
        <f>IFERROR(Inv_SY_B!H100/Inv_SY_B!$DA100-1,"")</f>
        <v>-1.1912840500835076E-3</v>
      </c>
      <c r="I100" s="169">
        <f>IFERROR(Inv_SY_B!I100/Inv_SY_B!$DA100-1,"")</f>
        <v>-1.3615895255940758E-2</v>
      </c>
      <c r="J100" s="169">
        <f>IFERROR(Inv_SY_B!J100/Inv_SY_B!$DA100-1,"")</f>
        <v>-3.1121112982022248E-2</v>
      </c>
      <c r="K100" s="169">
        <f>IFERROR(Inv_SY_B!K100/Inv_SY_B!$DA100-1,"")</f>
        <v>-1.4456811822997739E-2</v>
      </c>
      <c r="L100" s="169">
        <f>IFERROR(Inv_SY_B!L100/Inv_SY_B!$DA100-1,"")</f>
        <v>-2.0581173900272587E-3</v>
      </c>
      <c r="M100" s="169">
        <f>IFERROR(Inv_SY_B!M100/Inv_SY_B!$DA100-1,"")</f>
        <v>3.8507718846980676E-3</v>
      </c>
      <c r="N100" s="169">
        <f>IFERROR(Inv_SY_B!N100/Inv_SY_B!$DA100-1,"")</f>
        <v>7.4169460496693596E-3</v>
      </c>
      <c r="O100" s="169">
        <f>IFERROR(Inv_SY_B!O100/Inv_SY_B!$DA100-1,"")</f>
        <v>-8.4164691682538928E-3</v>
      </c>
      <c r="P100" s="169">
        <f>IFERROR(Inv_SY_B!P100/Inv_SY_B!$DA100-1,"")</f>
        <v>-8.0083659063496793E-3</v>
      </c>
      <c r="Q100" s="169">
        <f>IFERROR(Inv_SY_B!Q100/Inv_SY_B!$DA100-1,"")</f>
        <v>-6.9156349389245309E-2</v>
      </c>
      <c r="R100" s="169">
        <f>IFERROR(Inv_SY_B!R100/Inv_SY_B!$DA100-1,"")</f>
        <v>-4.3943624947766935E-2</v>
      </c>
      <c r="S100" s="169">
        <f>IFERROR(Inv_SY_B!S100/Inv_SY_B!$DA100-1,"")</f>
        <v>-3.4949964071720019E-2</v>
      </c>
      <c r="T100" s="169">
        <f>IFERROR(Inv_SY_B!T100/Inv_SY_B!$DA100-1,"")</f>
        <v>-4.6483326062132235E-2</v>
      </c>
      <c r="U100" s="169">
        <f>IFERROR(Inv_SY_B!U100/Inv_SY_B!$DA100-1,"")</f>
        <v>0.11920529650614498</v>
      </c>
      <c r="V100" s="169">
        <f>IFERROR(Inv_SY_B!V100/Inv_SY_B!$DA100-1,"")</f>
        <v>0.13085801202004776</v>
      </c>
      <c r="W100" s="169">
        <f>IFERROR(Inv_SY_B!W100/Inv_SY_B!$DA100-1,"")</f>
        <v>0.15449261183615803</v>
      </c>
      <c r="X100" s="169">
        <f>IFERROR(Inv_SY_B!X100/Inv_SY_B!$DA100-1,"")</f>
        <v>2.0379123634730378E-2</v>
      </c>
      <c r="Y100" s="169">
        <f>IFERROR(Inv_SY_B!Y100/Inv_SY_B!$DA100-1,"")</f>
        <v>2.5211014762362538E-2</v>
      </c>
      <c r="Z100" s="169">
        <f>IFERROR(Inv_SY_B!Z100/Inv_SY_B!$DA100-1,"")</f>
        <v>3.303569506664128E-2</v>
      </c>
      <c r="AA100" s="169">
        <f>IFERROR(Inv_SY_B!AA100/Inv_SY_B!$DA100-1,"")</f>
        <v>-4.7952786689776206E-2</v>
      </c>
      <c r="AB100" s="169">
        <f>IFERROR(Inv_SY_B!AB100/Inv_SY_B!$DA100-1,"")</f>
        <v>-3.0700981114195169E-2</v>
      </c>
      <c r="AC100" s="169">
        <f>IFERROR(Inv_SY_B!AC100/Inv_SY_B!$DA100-1,"")</f>
        <v>-1.063546637401025E-2</v>
      </c>
      <c r="AD100" s="169">
        <f>IFERROR(Inv_SY_B!AD100/Inv_SY_B!$DA100-1,"")</f>
        <v>-5.5919168147975595E-2</v>
      </c>
      <c r="AE100" s="169">
        <f>IFERROR(Inv_SY_B!AE100/Inv_SY_B!$DA100-1,"")</f>
        <v>-2.424918343590543E-2</v>
      </c>
      <c r="AF100" s="169">
        <f>IFERROR(Inv_SY_B!AF100/Inv_SY_B!$DA100-1,"")</f>
        <v>1.0224103687679342E-3</v>
      </c>
      <c r="AG100" s="169">
        <f>IFERROR(Inv_SY_B!AG100/Inv_SY_B!$DA100-1,"")</f>
        <v>-6.7534646480545968E-3</v>
      </c>
      <c r="AH100" s="169">
        <f>IFERROR(Inv_SY_B!AH100/Inv_SY_B!$DA100-1,"")</f>
        <v>-5.5050077429542932E-2</v>
      </c>
      <c r="AI100" s="169">
        <f>IFERROR(Inv_SY_B!AI100/Inv_SY_B!$DC100-1,"")</f>
        <v>1.1753370802973562E-2</v>
      </c>
      <c r="AJ100" s="169">
        <f>IFERROR(Inv_SY_B!AJ100/Inv_SY_B!$DC100-1,"")</f>
        <v>2.5073068591620951E-2</v>
      </c>
      <c r="AK100" s="169">
        <f>IFERROR(Inv_SY_B!AK100/Inv_SY_B!$DC100-1,"")</f>
        <v>3.417233411439069E-3</v>
      </c>
      <c r="AL100" s="169">
        <f>IFERROR(Inv_SY_B!AL100/Inv_SY_B!$DC100-1,"")</f>
        <v>9.0045223714707578E-3</v>
      </c>
      <c r="AM100" s="169">
        <f>IFERROR(Inv_SY_B!AM100/Inv_SY_B!$DC100-1,"")</f>
        <v>2.4041281600312603E-2</v>
      </c>
      <c r="AN100" s="169">
        <f>IFERROR(Inv_SY_B!AN100/Inv_SY_B!$DC100-1,"")</f>
        <v>2.3396780094410152E-2</v>
      </c>
      <c r="AO100" s="169">
        <f>IFERROR(Inv_SY_B!AO100/Inv_SY_B!$DC100-1,"")</f>
        <v>1.3147225413075336E-2</v>
      </c>
      <c r="AP100" s="169">
        <f>IFERROR(Inv_SY_B!AP100/Inv_SY_B!$DC100-1,"")</f>
        <v>4.1650059188718114E-3</v>
      </c>
      <c r="AQ100" s="169">
        <f>IFERROR(Inv_SY_B!AQ100/Inv_SY_B!$DC100-1,"")</f>
        <v>2.4310877001474163E-2</v>
      </c>
      <c r="AR100" s="169">
        <f>IFERROR(Inv_SY_B!AR100/Inv_SY_B!$DC100-1,"")</f>
        <v>-1.7912591913336495E-2</v>
      </c>
      <c r="AS100" s="169">
        <f>IFERROR(Inv_SY_B!AS100/Inv_SY_B!$DC100-1,"")</f>
        <v>2.1811101786237908E-2</v>
      </c>
      <c r="AT100" s="169">
        <f>IFERROR(Inv_SY_B!AT100/Inv_SY_B!$DC100-1,"")</f>
        <v>1.3895395671841948E-2</v>
      </c>
      <c r="AU100" s="169">
        <f>IFERROR(Inv_SY_B!AU100/Inv_SY_B!$DC100-1,"")</f>
        <v>-1.1297861288399935E-2</v>
      </c>
      <c r="AV100" s="169">
        <f>IFERROR(Inv_SY_B!AV100/Inv_SY_B!$DC100-1,"")</f>
        <v>-4.098175921738556E-2</v>
      </c>
      <c r="AW100" s="169">
        <f>IFERROR(Inv_SY_B!AW100/Inv_SY_B!$DC100-1,"")</f>
        <v>1.1473133104916489E-2</v>
      </c>
      <c r="AX100" s="169">
        <f>IFERROR(Inv_SY_B!AX100/Inv_SY_B!$DC100-1,"")</f>
        <v>-1.2167719103168939E-2</v>
      </c>
      <c r="AY100" s="169">
        <f>IFERROR(Inv_SY_B!AY100/Inv_SY_B!$DC100-1,"")</f>
        <v>-1.200043875417478E-2</v>
      </c>
      <c r="AZ100" s="169">
        <f>IFERROR(Inv_SY_B!AZ100/Inv_SY_B!$DC100-1,"")</f>
        <v>-4.9902354055086917E-3</v>
      </c>
      <c r="BA100" s="169">
        <f>IFERROR(Inv_SY_B!BA100/Inv_SY_B!$DC100-1,"")</f>
        <v>9.0014366080541919E-3</v>
      </c>
      <c r="BB100" s="169">
        <f>IFERROR(Inv_SY_B!BB100/Inv_SY_B!$DC100-1,"")</f>
        <v>2.1117805541592816E-5</v>
      </c>
      <c r="BC100" s="169">
        <f>IFERROR(Inv_SY_B!BC100/Inv_SY_B!$DC100-1,"")</f>
        <v>1.5953419565460036E-2</v>
      </c>
      <c r="BD100" s="169">
        <f>IFERROR(Inv_SY_B!BD100/Inv_SY_B!$DC100-1,"")</f>
        <v>5.1725424223461047E-3</v>
      </c>
      <c r="BE100" s="169">
        <f>IFERROR(Inv_SY_B!BE100/Inv_SY_B!$DC100-1,"")</f>
        <v>-1.1086437513977088E-2</v>
      </c>
      <c r="BF100" s="169">
        <f>IFERROR(Inv_SY_B!BF100/Inv_SY_B!$DC100-1,"")</f>
        <v>1.3175253769422524E-2</v>
      </c>
      <c r="BG100" s="169">
        <f>IFERROR(Inv_SY_B!BG100/Inv_SY_B!$DC100-1,"")</f>
        <v>-2.6876280750244286E-3</v>
      </c>
      <c r="BH100" s="169">
        <f>IFERROR(Inv_SY_B!BH100/Inv_SY_B!$DC100-1,"")</f>
        <v>2.6615058773316047E-3</v>
      </c>
      <c r="BI100" s="169">
        <f>IFERROR(Inv_SY_B!BI100/Inv_SY_B!$DC100-1,"")</f>
        <v>-2.1195821399203618E-3</v>
      </c>
      <c r="BJ100" s="169">
        <f>IFERROR(Inv_SY_B!BJ100/Inv_SY_B!$DC100-1,"")</f>
        <v>-3.0655306710747343E-4</v>
      </c>
      <c r="BK100" s="169">
        <f>IFERROR(Inv_SY_B!BK100/Inv_SY_B!$DC100-1,"")</f>
        <v>-1.1791783212477647E-2</v>
      </c>
      <c r="BL100" s="169">
        <f>IFERROR(Inv_SY_B!BL100/Inv_SY_B!$DC100-1,"")</f>
        <v>-9.9989839264013058E-3</v>
      </c>
      <c r="BM100" s="169">
        <f>IFERROR(Inv_SY_B!BM100/Inv_SY_B!$DC100-1,"")</f>
        <v>-4.8082641703222073E-3</v>
      </c>
      <c r="BN100" s="169">
        <f>IFERROR(Inv_SY_B!BN100/Inv_SY_B!$DC100-1,"")</f>
        <v>-2.3222162165855598E-2</v>
      </c>
      <c r="BO100" s="169">
        <f>IFERROR(Inv_SY_B!BO100/Inv_SY_B!$DC100-1,"")</f>
        <v>2.2736323257795066E-2</v>
      </c>
      <c r="BP100" s="169">
        <f>IFERROR(Inv_SY_B!BP100/Inv_SY_B!$DC100-1,"")</f>
        <v>-2.0409913704533267E-3</v>
      </c>
      <c r="BQ100" s="169">
        <f>IFERROR(Inv_SY_B!BQ100/Inv_SY_B!$DC100-1,"")</f>
        <v>4.316968846038538E-2</v>
      </c>
      <c r="BR100" s="169">
        <f>IFERROR(Inv_SY_B!BR100/Inv_SY_B!$DC100-1,"")</f>
        <v>2.7286783577027407E-2</v>
      </c>
      <c r="BS100" s="169">
        <f>IFERROR(Inv_SY_B!BS100/Inv_SY_B!$DC100-1,"")</f>
        <v>2.7330315049595821E-2</v>
      </c>
      <c r="BT100" s="169">
        <f>IFERROR(Inv_SY_B!BT100/Inv_SY_B!$DC100-1,"")</f>
        <v>2.9232136465066505E-2</v>
      </c>
      <c r="BU100" s="169">
        <f>IFERROR(Inv_SY_B!BU100/Inv_SY_B!$DC100-1,"")</f>
        <v>2.9900729945248283E-2</v>
      </c>
      <c r="BV100" s="169">
        <f>IFERROR(Inv_SY_B!BV100/Inv_SY_B!$DC100-1,"")</f>
        <v>-5.1019580775942819E-3</v>
      </c>
      <c r="BW100" s="169">
        <f>IFERROR(Inv_SY_B!BW100/Inv_SY_B!$DC100-1,"")</f>
        <v>4.7110187013750249E-2</v>
      </c>
      <c r="BX100" s="169">
        <f>IFERROR(Inv_SY_B!BX100/Inv_SY_B!$DC100-1,"")</f>
        <v>3.4336729477864258E-2</v>
      </c>
      <c r="BY100" s="169">
        <f>IFERROR(Inv_SY_B!BY100/Inv_SY_B!$DC100-1,"")</f>
        <v>2.0402455452908974E-2</v>
      </c>
      <c r="BZ100" s="169">
        <f>IFERROR(Inv_SY_B!BZ100/Inv_SY_B!$DC100-1,"")</f>
        <v>3.5922183978229993E-2</v>
      </c>
      <c r="CA100" s="169">
        <f>IFERROR(Inv_SY_B!CA100/Inv_SY_B!$DC100-1,"")</f>
        <v>-3.728207726280397E-2</v>
      </c>
      <c r="CB100" s="169">
        <f>IFERROR(Inv_SY_B!CB100/Inv_SY_B!$DC100-1,"")</f>
        <v>-1</v>
      </c>
      <c r="CC100" s="169">
        <f>IFERROR(Inv_SY_B!CC100/Inv_SY_B!$DC100-1,"")</f>
        <v>-7.1729876888772082E-2</v>
      </c>
      <c r="CD100" s="169">
        <f>IFERROR(Inv_SY_B!CD100/Inv_SY_B!$DC100-1,"")</f>
        <v>-7.989269442939495E-2</v>
      </c>
      <c r="CE100" s="169">
        <f>IFERROR(Inv_SY_B!CE100/Inv_SY_B!$DC100-1,"")</f>
        <v>-0.12347228016678591</v>
      </c>
      <c r="CF100" s="169">
        <f>IFERROR(Inv_SY_B!CF100/Inv_SY_B!$DC100-1,"")</f>
        <v>-4.4049377056719741E-2</v>
      </c>
      <c r="CG100" s="169">
        <f>IFERROR(Inv_SY_B!CG100/Inv_SY_B!$DC100-1,"")</f>
        <v>-2.7948308547232514E-2</v>
      </c>
      <c r="CH100" s="169">
        <f>IFERROR(Inv_SY_B!CH100/Inv_SY_B!$DC100-1,"")</f>
        <v>7.9877592581394374E-3</v>
      </c>
      <c r="CI100" s="169">
        <f>IFERROR(Inv_SY_B!CI100/Inv_SY_B!$DC100-1,"")</f>
        <v>-1</v>
      </c>
      <c r="CJ100" s="169">
        <f>IFERROR(Inv_SY_B!CJ100/Inv_SY_B!$DC100-1,"")</f>
        <v>-1</v>
      </c>
      <c r="CK100" s="169">
        <f>IFERROR(Inv_SY_B!CK100/Inv_SY_B!$DC100-1,"")</f>
        <v>-1</v>
      </c>
      <c r="CL100" s="169">
        <f>IFERROR(Inv_SY_B!CL100/Inv_SY_B!$DC100-1,"")</f>
        <v>-1</v>
      </c>
      <c r="CM100" s="169">
        <f>IFERROR(Inv_SY_B!CM100/Inv_SY_B!$DB100-1,"")</f>
        <v>-0.27038888534346273</v>
      </c>
      <c r="CN100" s="169">
        <f>IFERROR(Inv_SY_B!CN100/Inv_SY_B!$DB100-1,"")</f>
        <v>-0.896805676842934</v>
      </c>
      <c r="CO100" s="169">
        <f>IFERROR(Inv_SY_B!CO100/Inv_SY_B!$DB100-1,"")</f>
        <v>-0.30406822663253497</v>
      </c>
      <c r="CP100" s="169">
        <f>IFERROR(Inv_SY_B!CP100/Inv_SY_B!$DB100-1,"")</f>
        <v>-0.9990158634038907</v>
      </c>
      <c r="CQ100" s="169">
        <f>IFERROR(Inv_SY_B!CQ100/Inv_SY_B!$DB100-1,"")</f>
        <v>-1</v>
      </c>
      <c r="CR100" s="169">
        <f>IFERROR(Inv_SY_B!CR100/Inv_SY_B!$DB100-1,"")</f>
        <v>-1</v>
      </c>
      <c r="CS100" s="169">
        <f>IFERROR(Inv_SY_B!CS100/Inv_SY_B!$DB100-1,"")</f>
        <v>-0.98200260199865197</v>
      </c>
      <c r="CT100" s="169">
        <f>IFERROR(Inv_SY_B!CT100/Inv_SY_B!$DB100-1,"")</f>
        <v>-0.49954603803269138</v>
      </c>
      <c r="CU100" s="169">
        <f>IFERROR(Inv_SY_B!CU100/Inv_SY_B!$DB100-1,"")</f>
        <v>0.23271651515081015</v>
      </c>
      <c r="CV100" s="169">
        <f>IFERROR(Inv_SY_B!CV100/Inv_SY_B!$DB100-1,"")</f>
        <v>0.98834411135360578</v>
      </c>
      <c r="CW100" s="169">
        <f>IFERROR(Inv_SY_B!CW100/Inv_SY_B!$DB100-1,"")</f>
        <v>-1</v>
      </c>
      <c r="CX100" s="169">
        <f>IFERROR(Inv_SY_B!CX100/Inv_SY_B!$DB100-1,"")</f>
        <v>0.32517683178346624</v>
      </c>
      <c r="CY100" s="169">
        <f>IFERROR(Inv_SY_B!CY100/Inv_SY_B!$DB100-1,"")</f>
        <v>0.42457136856374067</v>
      </c>
      <c r="CZ100" s="169">
        <f>IFERROR(Inv_SY_B!CZ100/Inv_SY_B!$DB100-1,"")</f>
        <v>-1</v>
      </c>
    </row>
    <row r="101" spans="2:104">
      <c r="B101" s="164">
        <f t="shared" ref="B101:B125" si="2">B100+1</f>
        <v>45793</v>
      </c>
      <c r="C101" s="169">
        <f>IFERROR(Inv_SY_B!C101/Inv_SY_B!$DA101-1,"")</f>
        <v>2.5316138451692005E-2</v>
      </c>
      <c r="D101" s="169">
        <f>IFERROR(Inv_SY_B!D101/Inv_SY_B!$DA101-1,"")</f>
        <v>1.507051537314541E-2</v>
      </c>
      <c r="E101" s="169">
        <f>IFERROR(Inv_SY_B!E101/Inv_SY_B!$DA101-1,"")</f>
        <v>-2.3342885517929512E-2</v>
      </c>
      <c r="F101" s="169">
        <f>IFERROR(Inv_SY_B!F101/Inv_SY_B!$DA101-1,"")</f>
        <v>-5.2440903554937246E-2</v>
      </c>
      <c r="G101" s="169">
        <f>IFERROR(Inv_SY_B!G101/Inv_SY_B!$DA101-1,"")</f>
        <v>-2.6577563955505368E-2</v>
      </c>
      <c r="H101" s="169">
        <f>IFERROR(Inv_SY_B!H101/Inv_SY_B!$DA101-1,"")</f>
        <v>-1.7845992101217734E-2</v>
      </c>
      <c r="I101" s="169">
        <f>IFERROR(Inv_SY_B!I101/Inv_SY_B!$DA101-1,"")</f>
        <v>-2.5040176586127671E-2</v>
      </c>
      <c r="J101" s="169">
        <f>IFERROR(Inv_SY_B!J101/Inv_SY_B!$DA101-1,"")</f>
        <v>-6.8252149720236965E-2</v>
      </c>
      <c r="K101" s="169">
        <f>IFERROR(Inv_SY_B!K101/Inv_SY_B!$DA101-1,"")</f>
        <v>-4.5223764709042769E-2</v>
      </c>
      <c r="L101" s="169">
        <f>IFERROR(Inv_SY_B!L101/Inv_SY_B!$DA101-1,"")</f>
        <v>-4.2848246948089308E-2</v>
      </c>
      <c r="M101" s="169">
        <f>IFERROR(Inv_SY_B!M101/Inv_SY_B!$DA101-1,"")</f>
        <v>-6.9730595685298935E-3</v>
      </c>
      <c r="N101" s="169">
        <f>IFERROR(Inv_SY_B!N101/Inv_SY_B!$DA101-1,"")</f>
        <v>-7.3913240057158491E-3</v>
      </c>
      <c r="O101" s="169">
        <f>IFERROR(Inv_SY_B!O101/Inv_SY_B!$DA101-1,"")</f>
        <v>-1.0548199651205792E-2</v>
      </c>
      <c r="P101" s="169">
        <f>IFERROR(Inv_SY_B!P101/Inv_SY_B!$DA101-1,"")</f>
        <v>-2.2826110416116707E-2</v>
      </c>
      <c r="Q101" s="169">
        <f>IFERROR(Inv_SY_B!Q101/Inv_SY_B!$DA101-1,"")</f>
        <v>-3.1394144948396541E-2</v>
      </c>
      <c r="R101" s="169">
        <f>IFERROR(Inv_SY_B!R101/Inv_SY_B!$DA101-1,"")</f>
        <v>-2.1525812492519059E-2</v>
      </c>
      <c r="S101" s="169">
        <f>IFERROR(Inv_SY_B!S101/Inv_SY_B!$DA101-1,"")</f>
        <v>-1.9130526843785689E-2</v>
      </c>
      <c r="T101" s="169">
        <f>IFERROR(Inv_SY_B!T101/Inv_SY_B!$DA101-1,"")</f>
        <v>-5.2038485358766984E-2</v>
      </c>
      <c r="U101" s="169">
        <f>IFERROR(Inv_SY_B!U101/Inv_SY_B!$DA101-1,"")</f>
        <v>0.10565957815940874</v>
      </c>
      <c r="V101" s="169">
        <f>IFERROR(Inv_SY_B!V101/Inv_SY_B!$DA101-1,"")</f>
        <v>9.5187916602564204E-2</v>
      </c>
      <c r="W101" s="169">
        <f>IFERROR(Inv_SY_B!W101/Inv_SY_B!$DA101-1,"")</f>
        <v>0.12080060567513629</v>
      </c>
      <c r="X101" s="169">
        <f>IFERROR(Inv_SY_B!X101/Inv_SY_B!$DA101-1,"")</f>
        <v>6.5169120051034035E-4</v>
      </c>
      <c r="Y101" s="169">
        <f>IFERROR(Inv_SY_B!Y101/Inv_SY_B!$DA101-1,"")</f>
        <v>5.5160197849757342E-2</v>
      </c>
      <c r="Z101" s="169">
        <f>IFERROR(Inv_SY_B!Z101/Inv_SY_B!$DA101-1,"")</f>
        <v>5.4429747631968173E-2</v>
      </c>
      <c r="AA101" s="169">
        <f>IFERROR(Inv_SY_B!AA101/Inv_SY_B!$DA101-1,"")</f>
        <v>-3.2699033298416835E-2</v>
      </c>
      <c r="AB101" s="169">
        <f>IFERROR(Inv_SY_B!AB101/Inv_SY_B!$DA101-1,"")</f>
        <v>-1.8563711403632888E-2</v>
      </c>
      <c r="AC101" s="169">
        <f>IFERROR(Inv_SY_B!AC101/Inv_SY_B!$DA101-1,"")</f>
        <v>2.1904905159980448E-2</v>
      </c>
      <c r="AD101" s="169">
        <f>IFERROR(Inv_SY_B!AD101/Inv_SY_B!$DA101-1,"")</f>
        <v>-2.7485049555485475E-2</v>
      </c>
      <c r="AE101" s="169">
        <f>IFERROR(Inv_SY_B!AE101/Inv_SY_B!$DA101-1,"")</f>
        <v>-2.0028734975889861E-3</v>
      </c>
      <c r="AF101" s="169">
        <f>IFERROR(Inv_SY_B!AF101/Inv_SY_B!$DA101-1,"")</f>
        <v>2.9808865949526364E-2</v>
      </c>
      <c r="AG101" s="169">
        <f>IFERROR(Inv_SY_B!AG101/Inv_SY_B!$DA101-1,"")</f>
        <v>4.5607372058835915E-2</v>
      </c>
      <c r="AH101" s="169">
        <f>IFERROR(Inv_SY_B!AH101/Inv_SY_B!$DA101-1,"")</f>
        <v>-1.5447519979279623E-2</v>
      </c>
      <c r="AI101" s="169">
        <f>IFERROR(Inv_SY_B!AI101/Inv_SY_B!$DC101-1,"")</f>
        <v>-0.10680597914620027</v>
      </c>
      <c r="AJ101" s="169">
        <f>IFERROR(Inv_SY_B!AJ101/Inv_SY_B!$DC101-1,"")</f>
        <v>-0.10439411410339061</v>
      </c>
      <c r="AK101" s="169">
        <f>IFERROR(Inv_SY_B!AK101/Inv_SY_B!$DC101-1,"")</f>
        <v>-9.4169100042590936E-2</v>
      </c>
      <c r="AL101" s="169">
        <f>IFERROR(Inv_SY_B!AL101/Inv_SY_B!$DC101-1,"")</f>
        <v>-9.7041087343664456E-2</v>
      </c>
      <c r="AM101" s="169">
        <f>IFERROR(Inv_SY_B!AM101/Inv_SY_B!$DC101-1,"")</f>
        <v>-0.10241448293922084</v>
      </c>
      <c r="AN101" s="169">
        <f>IFERROR(Inv_SY_B!AN101/Inv_SY_B!$DC101-1,"")</f>
        <v>-0.12184663753816538</v>
      </c>
      <c r="AO101" s="169">
        <f>IFERROR(Inv_SY_B!AO101/Inv_SY_B!$DC101-1,"")</f>
        <v>-0.13040291408631211</v>
      </c>
      <c r="AP101" s="169">
        <f>IFERROR(Inv_SY_B!AP101/Inv_SY_B!$DC101-1,"")</f>
        <v>-0.10451682302662135</v>
      </c>
      <c r="AQ101" s="169">
        <f>IFERROR(Inv_SY_B!AQ101/Inv_SY_B!$DC101-1,"")</f>
        <v>-0.14897814879179649</v>
      </c>
      <c r="AR101" s="169">
        <f>IFERROR(Inv_SY_B!AR101/Inv_SY_B!$DC101-1,"")</f>
        <v>-0.14348953474577086</v>
      </c>
      <c r="AS101" s="169">
        <f>IFERROR(Inv_SY_B!AS101/Inv_SY_B!$DC101-1,"")</f>
        <v>-0.11162970923181936</v>
      </c>
      <c r="AT101" s="169">
        <f>IFERROR(Inv_SY_B!AT101/Inv_SY_B!$DC101-1,"")</f>
        <v>-0.1150183796169667</v>
      </c>
      <c r="AU101" s="169">
        <f>IFERROR(Inv_SY_B!AU101/Inv_SY_B!$DC101-1,"")</f>
        <v>-0.13333649461710517</v>
      </c>
      <c r="AV101" s="169">
        <f>IFERROR(Inv_SY_B!AV101/Inv_SY_B!$DC101-1,"")</f>
        <v>-0.13275717409211663</v>
      </c>
      <c r="AW101" s="169">
        <f>IFERROR(Inv_SY_B!AW101/Inv_SY_B!$DC101-1,"")</f>
        <v>-0.11709163041124016</v>
      </c>
      <c r="AX101" s="169">
        <f>IFERROR(Inv_SY_B!AX101/Inv_SY_B!$DC101-1,"")</f>
        <v>-0.1417780222669387</v>
      </c>
      <c r="AY101" s="169">
        <f>IFERROR(Inv_SY_B!AY101/Inv_SY_B!$DC101-1,"")</f>
        <v>-0.11688633817127603</v>
      </c>
      <c r="AZ101" s="169">
        <f>IFERROR(Inv_SY_B!AZ101/Inv_SY_B!$DC101-1,"")</f>
        <v>-0.11678271876477253</v>
      </c>
      <c r="BA101" s="169">
        <f>IFERROR(Inv_SY_B!BA101/Inv_SY_B!$DC101-1,"")</f>
        <v>-0.1162793872009471</v>
      </c>
      <c r="BB101" s="169">
        <f>IFERROR(Inv_SY_B!BB101/Inv_SY_B!$DC101-1,"")</f>
        <v>-0.11648194345641927</v>
      </c>
      <c r="BC101" s="169">
        <f>IFERROR(Inv_SY_B!BC101/Inv_SY_B!$DC101-1,"")</f>
        <v>-0.12715707568389389</v>
      </c>
      <c r="BD101" s="169">
        <f>IFERROR(Inv_SY_B!BD101/Inv_SY_B!$DC101-1,"")</f>
        <v>-0.10447824893046564</v>
      </c>
      <c r="BE101" s="169">
        <f>IFERROR(Inv_SY_B!BE101/Inv_SY_B!$DC101-1,"")</f>
        <v>-8.5188522095833386E-2</v>
      </c>
      <c r="BF101" s="169">
        <f>IFERROR(Inv_SY_B!BF101/Inv_SY_B!$DC101-1,"")</f>
        <v>-8.5068272414211776E-2</v>
      </c>
      <c r="BG101" s="169">
        <f>IFERROR(Inv_SY_B!BG101/Inv_SY_B!$DC101-1,"")</f>
        <v>-8.9428826494013514E-2</v>
      </c>
      <c r="BH101" s="169">
        <f>IFERROR(Inv_SY_B!BH101/Inv_SY_B!$DC101-1,"")</f>
        <v>-0.10232435757729175</v>
      </c>
      <c r="BI101" s="169">
        <f>IFERROR(Inv_SY_B!BI101/Inv_SY_B!$DC101-1,"")</f>
        <v>-9.324751428789646E-2</v>
      </c>
      <c r="BJ101" s="169">
        <f>IFERROR(Inv_SY_B!BJ101/Inv_SY_B!$DC101-1,"")</f>
        <v>-8.7588860901879118E-2</v>
      </c>
      <c r="BK101" s="169">
        <f>IFERROR(Inv_SY_B!BK101/Inv_SY_B!$DC101-1,"")</f>
        <v>-0.10148619171135098</v>
      </c>
      <c r="BL101" s="169">
        <f>IFERROR(Inv_SY_B!BL101/Inv_SY_B!$DC101-1,"")</f>
        <v>-8.9660764602749743E-2</v>
      </c>
      <c r="BM101" s="169">
        <f>IFERROR(Inv_SY_B!BM101/Inv_SY_B!$DC101-1,"")</f>
        <v>-8.8551968980094431E-2</v>
      </c>
      <c r="BN101" s="169">
        <f>IFERROR(Inv_SY_B!BN101/Inv_SY_B!$DC101-1,"")</f>
        <v>-0.1198190157007053</v>
      </c>
      <c r="BO101" s="169">
        <f>IFERROR(Inv_SY_B!BO101/Inv_SY_B!$DC101-1,"")</f>
        <v>0.25214702719065318</v>
      </c>
      <c r="BP101" s="169">
        <f>IFERROR(Inv_SY_B!BP101/Inv_SY_B!$DC101-1,"")</f>
        <v>0.19747501299777204</v>
      </c>
      <c r="BQ101" s="169">
        <f>IFERROR(Inv_SY_B!BQ101/Inv_SY_B!$DC101-1,"")</f>
        <v>0.2579475978821566</v>
      </c>
      <c r="BR101" s="169">
        <f>IFERROR(Inv_SY_B!BR101/Inv_SY_B!$DC101-1,"")</f>
        <v>0.20319735335163491</v>
      </c>
      <c r="BS101" s="169">
        <f>IFERROR(Inv_SY_B!BS101/Inv_SY_B!$DC101-1,"")</f>
        <v>0.17550987047434807</v>
      </c>
      <c r="BT101" s="169">
        <f>IFERROR(Inv_SY_B!BT101/Inv_SY_B!$DC101-1,"")</f>
        <v>0.20293771903430868</v>
      </c>
      <c r="BU101" s="169">
        <f>IFERROR(Inv_SY_B!BU101/Inv_SY_B!$DC101-1,"")</f>
        <v>0.20638461675963637</v>
      </c>
      <c r="BV101" s="169">
        <f>IFERROR(Inv_SY_B!BV101/Inv_SY_B!$DC101-1,"")</f>
        <v>0.19148692928382327</v>
      </c>
      <c r="BW101" s="169">
        <f>IFERROR(Inv_SY_B!BW101/Inv_SY_B!$DC101-1,"")</f>
        <v>0.18703425165037357</v>
      </c>
      <c r="BX101" s="169">
        <f>IFERROR(Inv_SY_B!BX101/Inv_SY_B!$DC101-1,"")</f>
        <v>0.18603033229004717</v>
      </c>
      <c r="BY101" s="169">
        <f>IFERROR(Inv_SY_B!BY101/Inv_SY_B!$DC101-1,"")</f>
        <v>0.18042382878545316</v>
      </c>
      <c r="BZ101" s="169">
        <f>IFERROR(Inv_SY_B!BZ101/Inv_SY_B!$DC101-1,"")</f>
        <v>0.20484779678001219</v>
      </c>
      <c r="CA101" s="169">
        <f>IFERROR(Inv_SY_B!CA101/Inv_SY_B!$DC101-1,"")</f>
        <v>0.1590699047789268</v>
      </c>
      <c r="CB101" s="169">
        <f>IFERROR(Inv_SY_B!CB101/Inv_SY_B!$DC101-1,"")</f>
        <v>-1</v>
      </c>
      <c r="CC101" s="169">
        <f>IFERROR(Inv_SY_B!CC101/Inv_SY_B!$DC101-1,"")</f>
        <v>0.18329356081646053</v>
      </c>
      <c r="CD101" s="169">
        <f>IFERROR(Inv_SY_B!CD101/Inv_SY_B!$DC101-1,"")</f>
        <v>0.1680191705832268</v>
      </c>
      <c r="CE101" s="169">
        <f>IFERROR(Inv_SY_B!CE101/Inv_SY_B!$DC101-1,"")</f>
        <v>2.3625069554940481E-2</v>
      </c>
      <c r="CF101" s="169">
        <f>IFERROR(Inv_SY_B!CF101/Inv_SY_B!$DC101-1,"")</f>
        <v>0.14769169045643715</v>
      </c>
      <c r="CG101" s="169">
        <f>IFERROR(Inv_SY_B!CG101/Inv_SY_B!$DC101-1,"")</f>
        <v>0.18108362278443679</v>
      </c>
      <c r="CH101" s="169">
        <f>IFERROR(Inv_SY_B!CH101/Inv_SY_B!$DC101-1,"")</f>
        <v>0.23789488351906685</v>
      </c>
      <c r="CI101" s="169">
        <f>IFERROR(Inv_SY_B!CI101/Inv_SY_B!$DC101-1,"")</f>
        <v>-1</v>
      </c>
      <c r="CJ101" s="169">
        <f>IFERROR(Inv_SY_B!CJ101/Inv_SY_B!$DC101-1,"")</f>
        <v>-1</v>
      </c>
      <c r="CK101" s="169">
        <f>IFERROR(Inv_SY_B!CK101/Inv_SY_B!$DC101-1,"")</f>
        <v>-1</v>
      </c>
      <c r="CL101" s="169">
        <f>IFERROR(Inv_SY_B!CL101/Inv_SY_B!$DC101-1,"")</f>
        <v>-1</v>
      </c>
      <c r="CM101" s="169">
        <f>IFERROR(Inv_SY_B!CM101/Inv_SY_B!$DB101-1,"")</f>
        <v>-4.513197520931489E-2</v>
      </c>
      <c r="CN101" s="169">
        <f>IFERROR(Inv_SY_B!CN101/Inv_SY_B!$DB101-1,"")</f>
        <v>-0.40791910580428425</v>
      </c>
      <c r="CO101" s="169">
        <f>IFERROR(Inv_SY_B!CO101/Inv_SY_B!$DB101-1,"")</f>
        <v>-0.25598488595959046</v>
      </c>
      <c r="CP101" s="169">
        <f>IFERROR(Inv_SY_B!CP101/Inv_SY_B!$DB101-1,"")</f>
        <v>-0.68907102522179864</v>
      </c>
      <c r="CQ101" s="169">
        <f>IFERROR(Inv_SY_B!CQ101/Inv_SY_B!$DB101-1,"")</f>
        <v>-1</v>
      </c>
      <c r="CR101" s="169">
        <f>IFERROR(Inv_SY_B!CR101/Inv_SY_B!$DB101-1,"")</f>
        <v>-1</v>
      </c>
      <c r="CS101" s="169">
        <f>IFERROR(Inv_SY_B!CS101/Inv_SY_B!$DB101-1,"")</f>
        <v>-0.49382171741450798</v>
      </c>
      <c r="CT101" s="169">
        <f>IFERROR(Inv_SY_B!CT101/Inv_SY_B!$DB101-1,"")</f>
        <v>-0.27818863112762005</v>
      </c>
      <c r="CU101" s="169">
        <f>IFERROR(Inv_SY_B!CU101/Inv_SY_B!$DB101-1,"")</f>
        <v>0.2333630939481639</v>
      </c>
      <c r="CV101" s="169">
        <f>IFERROR(Inv_SY_B!CV101/Inv_SY_B!$DB101-1,"")</f>
        <v>1.1003206270288981</v>
      </c>
      <c r="CW101" s="169">
        <f>IFERROR(Inv_SY_B!CW101/Inv_SY_B!$DB101-1,"")</f>
        <v>-1</v>
      </c>
      <c r="CX101" s="169">
        <f>IFERROR(Inv_SY_B!CX101/Inv_SY_B!$DB101-1,"")</f>
        <v>0.37933107877268002</v>
      </c>
      <c r="CY101" s="169">
        <f>IFERROR(Inv_SY_B!CY101/Inv_SY_B!$DB101-1,"")</f>
        <v>0.45710254098737457</v>
      </c>
      <c r="CZ101" s="169">
        <f>IFERROR(Inv_SY_B!CZ101/Inv_SY_B!$DB101-1,"")</f>
        <v>-1</v>
      </c>
    </row>
    <row r="102" spans="2:104">
      <c r="B102" s="164">
        <f t="shared" si="2"/>
        <v>45794</v>
      </c>
      <c r="C102" s="169">
        <f>IFERROR(Inv_SY_B!C102/Inv_SY_B!$DA102-1,"")</f>
        <v>2.3673297936295912E-2</v>
      </c>
      <c r="D102" s="169">
        <f>IFERROR(Inv_SY_B!D102/Inv_SY_B!$DA102-1,"")</f>
        <v>1.9818849354567458E-2</v>
      </c>
      <c r="E102" s="169">
        <f>IFERROR(Inv_SY_B!E102/Inv_SY_B!$DA102-1,"")</f>
        <v>-2.0914807058760365E-2</v>
      </c>
      <c r="F102" s="169">
        <f>IFERROR(Inv_SY_B!F102/Inv_SY_B!$DA102-1,"")</f>
        <v>-3.0021107191658514E-2</v>
      </c>
      <c r="G102" s="169">
        <f>IFERROR(Inv_SY_B!G102/Inv_SY_B!$DA102-1,"")</f>
        <v>-2.1116451625321941E-2</v>
      </c>
      <c r="H102" s="169">
        <f>IFERROR(Inv_SY_B!H102/Inv_SY_B!$DA102-1,"")</f>
        <v>-1.2967684468146223E-2</v>
      </c>
      <c r="I102" s="169">
        <f>IFERROR(Inv_SY_B!I102/Inv_SY_B!$DA102-1,"")</f>
        <v>-5.5737800913531199E-3</v>
      </c>
      <c r="J102" s="169">
        <f>IFERROR(Inv_SY_B!J102/Inv_SY_B!$DA102-1,"")</f>
        <v>-4.3763376945406107E-2</v>
      </c>
      <c r="K102" s="169">
        <f>IFERROR(Inv_SY_B!K102/Inv_SY_B!$DA102-1,"")</f>
        <v>-1.8762135865349472E-2</v>
      </c>
      <c r="L102" s="169">
        <f>IFERROR(Inv_SY_B!L102/Inv_SY_B!$DA102-1,"")</f>
        <v>-1.9592660298462405E-2</v>
      </c>
      <c r="M102" s="169">
        <f>IFERROR(Inv_SY_B!M102/Inv_SY_B!$DA102-1,"")</f>
        <v>1.2916145366548282E-3</v>
      </c>
      <c r="N102" s="169">
        <f>IFERROR(Inv_SY_B!N102/Inv_SY_B!$DA102-1,"")</f>
        <v>-2.9754846757157338E-3</v>
      </c>
      <c r="O102" s="169">
        <f>IFERROR(Inv_SY_B!O102/Inv_SY_B!$DA102-1,"")</f>
        <v>-9.2936198524329328E-4</v>
      </c>
      <c r="P102" s="169">
        <f>IFERROR(Inv_SY_B!P102/Inv_SY_B!$DA102-1,"")</f>
        <v>-1.9868660247835956E-2</v>
      </c>
      <c r="Q102" s="169">
        <f>IFERROR(Inv_SY_B!Q102/Inv_SY_B!$DA102-1,"")</f>
        <v>-2.6496767363658136E-2</v>
      </c>
      <c r="R102" s="169">
        <f>IFERROR(Inv_SY_B!R102/Inv_SY_B!$DA102-1,"")</f>
        <v>-1.3299944772837025E-2</v>
      </c>
      <c r="S102" s="169">
        <f>IFERROR(Inv_SY_B!S102/Inv_SY_B!$DA102-1,"")</f>
        <v>-7.2926991149211418E-3</v>
      </c>
      <c r="T102" s="169">
        <f>IFERROR(Inv_SY_B!T102/Inv_SY_B!$DA102-1,"")</f>
        <v>1.2468468408143529E-2</v>
      </c>
      <c r="U102" s="169">
        <f>IFERROR(Inv_SY_B!U102/Inv_SY_B!$DA102-1,"")</f>
        <v>9.3223417415875254E-2</v>
      </c>
      <c r="V102" s="169">
        <f>IFERROR(Inv_SY_B!V102/Inv_SY_B!$DA102-1,"")</f>
        <v>0.124186275725374</v>
      </c>
      <c r="W102" s="169">
        <f>IFERROR(Inv_SY_B!W102/Inv_SY_B!$DA102-1,"")</f>
        <v>0.1682116222793999</v>
      </c>
      <c r="X102" s="169">
        <f>IFERROR(Inv_SY_B!X102/Inv_SY_B!$DA102-1,"")</f>
        <v>1.1807351872745953E-2</v>
      </c>
      <c r="Y102" s="169">
        <f>IFERROR(Inv_SY_B!Y102/Inv_SY_B!$DA102-1,"")</f>
        <v>6.1086200812379143E-3</v>
      </c>
      <c r="Z102" s="169">
        <f>IFERROR(Inv_SY_B!Z102/Inv_SY_B!$DA102-1,"")</f>
        <v>6.8030443874087521E-3</v>
      </c>
      <c r="AA102" s="169">
        <f>IFERROR(Inv_SY_B!AA102/Inv_SY_B!$DA102-1,"")</f>
        <v>-6.4467271181791186E-2</v>
      </c>
      <c r="AB102" s="169">
        <f>IFERROR(Inv_SY_B!AB102/Inv_SY_B!$DA102-1,"")</f>
        <v>-0.14420516233733882</v>
      </c>
      <c r="AC102" s="169">
        <f>IFERROR(Inv_SY_B!AC102/Inv_SY_B!$DA102-1,"")</f>
        <v>1.4030904265891486E-3</v>
      </c>
      <c r="AD102" s="169">
        <f>IFERROR(Inv_SY_B!AD102/Inv_SY_B!$DA102-1,"")</f>
        <v>-5.4546740235149715E-2</v>
      </c>
      <c r="AE102" s="169">
        <f>IFERROR(Inv_SY_B!AE102/Inv_SY_B!$DA102-1,"")</f>
        <v>-5.6772301447363116E-3</v>
      </c>
      <c r="AF102" s="169">
        <f>IFERROR(Inv_SY_B!AF102/Inv_SY_B!$DA102-1,"")</f>
        <v>2.7279888749665471E-2</v>
      </c>
      <c r="AG102" s="169">
        <f>IFERROR(Inv_SY_B!AG102/Inv_SY_B!$DA102-1,"")</f>
        <v>3.9512209783201913E-2</v>
      </c>
      <c r="AH102" s="169">
        <f>IFERROR(Inv_SY_B!AH102/Inv_SY_B!$DA102-1,"")</f>
        <v>-2.3316425353476E-2</v>
      </c>
      <c r="AI102" s="169">
        <f>IFERROR(Inv_SY_B!AI102/Inv_SY_B!$DC102-1,"")</f>
        <v>8.891832204679373E-3</v>
      </c>
      <c r="AJ102" s="169">
        <f>IFERROR(Inv_SY_B!AJ102/Inv_SY_B!$DC102-1,"")</f>
        <v>2.2525505612850605E-2</v>
      </c>
      <c r="AK102" s="169">
        <f>IFERROR(Inv_SY_B!AK102/Inv_SY_B!$DC102-1,"")</f>
        <v>1.5534848128755607E-2</v>
      </c>
      <c r="AL102" s="169">
        <f>IFERROR(Inv_SY_B!AL102/Inv_SY_B!$DC102-1,"")</f>
        <v>4.051181245315405E-2</v>
      </c>
      <c r="AM102" s="169">
        <f>IFERROR(Inv_SY_B!AM102/Inv_SY_B!$DC102-1,"")</f>
        <v>4.3812638991348685E-2</v>
      </c>
      <c r="AN102" s="169">
        <f>IFERROR(Inv_SY_B!AN102/Inv_SY_B!$DC102-1,"")</f>
        <v>3.2789937891416265E-2</v>
      </c>
      <c r="AO102" s="169">
        <f>IFERROR(Inv_SY_B!AO102/Inv_SY_B!$DC102-1,"")</f>
        <v>2.4212626851426E-2</v>
      </c>
      <c r="AP102" s="169">
        <f>IFERROR(Inv_SY_B!AP102/Inv_SY_B!$DC102-1,"")</f>
        <v>-3.5426058050964659E-3</v>
      </c>
      <c r="AQ102" s="169">
        <f>IFERROR(Inv_SY_B!AQ102/Inv_SY_B!$DC102-1,"")</f>
        <v>-9.292544452872753E-3</v>
      </c>
      <c r="AR102" s="169">
        <f>IFERROR(Inv_SY_B!AR102/Inv_SY_B!$DC102-1,"")</f>
        <v>-2.2663199079643981E-2</v>
      </c>
      <c r="AS102" s="169">
        <f>IFERROR(Inv_SY_B!AS102/Inv_SY_B!$DC102-1,"")</f>
        <v>4.5039832917046496E-3</v>
      </c>
      <c r="AT102" s="169">
        <f>IFERROR(Inv_SY_B!AT102/Inv_SY_B!$DC102-1,"")</f>
        <v>-3.4536941297543811E-3</v>
      </c>
      <c r="AU102" s="169">
        <f>IFERROR(Inv_SY_B!AU102/Inv_SY_B!$DC102-1,"")</f>
        <v>-2.2679785450105294E-2</v>
      </c>
      <c r="AV102" s="169">
        <f>IFERROR(Inv_SY_B!AV102/Inv_SY_B!$DC102-1,"")</f>
        <v>3.6559116530625602E-3</v>
      </c>
      <c r="AW102" s="169">
        <f>IFERROR(Inv_SY_B!AW102/Inv_SY_B!$DC102-1,"")</f>
        <v>-1.7643722982592092E-3</v>
      </c>
      <c r="AX102" s="169">
        <f>IFERROR(Inv_SY_B!AX102/Inv_SY_B!$DC102-1,"")</f>
        <v>-2.2136527965641917E-2</v>
      </c>
      <c r="AY102" s="169">
        <f>IFERROR(Inv_SY_B!AY102/Inv_SY_B!$DC102-1,"")</f>
        <v>-9.0211993466405849E-3</v>
      </c>
      <c r="AZ102" s="169">
        <f>IFERROR(Inv_SY_B!AZ102/Inv_SY_B!$DC102-1,"")</f>
        <v>-1.1403636133677231E-2</v>
      </c>
      <c r="BA102" s="169">
        <f>IFERROR(Inv_SY_B!BA102/Inv_SY_B!$DC102-1,"")</f>
        <v>-1.4272003478027373E-2</v>
      </c>
      <c r="BB102" s="169">
        <f>IFERROR(Inv_SY_B!BB102/Inv_SY_B!$DC102-1,"")</f>
        <v>-4.0685800368673863E-3</v>
      </c>
      <c r="BC102" s="169">
        <f>IFERROR(Inv_SY_B!BC102/Inv_SY_B!$DC102-1,"")</f>
        <v>-3.0070299599605832E-2</v>
      </c>
      <c r="BD102" s="169">
        <f>IFERROR(Inv_SY_B!BD102/Inv_SY_B!$DC102-1,"")</f>
        <v>5.2000623136132518E-3</v>
      </c>
      <c r="BE102" s="169">
        <f>IFERROR(Inv_SY_B!BE102/Inv_SY_B!$DC102-1,"")</f>
        <v>-9.9550236024787964E-3</v>
      </c>
      <c r="BF102" s="169">
        <f>IFERROR(Inv_SY_B!BF102/Inv_SY_B!$DC102-1,"")</f>
        <v>1.8318474649586358E-2</v>
      </c>
      <c r="BG102" s="169">
        <f>IFERROR(Inv_SY_B!BG102/Inv_SY_B!$DC102-1,"")</f>
        <v>8.3139681737294246E-3</v>
      </c>
      <c r="BH102" s="169">
        <f>IFERROR(Inv_SY_B!BH102/Inv_SY_B!$DC102-1,"")</f>
        <v>-3.561523182828763E-3</v>
      </c>
      <c r="BI102" s="169">
        <f>IFERROR(Inv_SY_B!BI102/Inv_SY_B!$DC102-1,"")</f>
        <v>2.1723524824134532E-2</v>
      </c>
      <c r="BJ102" s="169">
        <f>IFERROR(Inv_SY_B!BJ102/Inv_SY_B!$DC102-1,"")</f>
        <v>8.6390759308905274E-3</v>
      </c>
      <c r="BK102" s="169">
        <f>IFERROR(Inv_SY_B!BK102/Inv_SY_B!$DC102-1,"")</f>
        <v>-3.561523182828763E-3</v>
      </c>
      <c r="BL102" s="169">
        <f>IFERROR(Inv_SY_B!BL102/Inv_SY_B!$DC102-1,"")</f>
        <v>1.0087589167764754E-2</v>
      </c>
      <c r="BM102" s="169">
        <f>IFERROR(Inv_SY_B!BM102/Inv_SY_B!$DC102-1,"")</f>
        <v>7.7734256020489667E-3</v>
      </c>
      <c r="BN102" s="169">
        <f>IFERROR(Inv_SY_B!BN102/Inv_SY_B!$DC102-1,"")</f>
        <v>-2.0283675798608236E-2</v>
      </c>
      <c r="BO102" s="169">
        <f>IFERROR(Inv_SY_B!BO102/Inv_SY_B!$DC102-1,"")</f>
        <v>6.2867266246298126E-3</v>
      </c>
      <c r="BP102" s="169">
        <f>IFERROR(Inv_SY_B!BP102/Inv_SY_B!$DC102-1,"")</f>
        <v>-9.04390757437179E-3</v>
      </c>
      <c r="BQ102" s="169">
        <f>IFERROR(Inv_SY_B!BQ102/Inv_SY_B!$DC102-1,"")</f>
        <v>2.4815272987042336E-2</v>
      </c>
      <c r="BR102" s="169">
        <f>IFERROR(Inv_SY_B!BR102/Inv_SY_B!$DC102-1,"")</f>
        <v>1.5612582876976644E-2</v>
      </c>
      <c r="BS102" s="169">
        <f>IFERROR(Inv_SY_B!BS102/Inv_SY_B!$DC102-1,"")</f>
        <v>8.6951421898264769E-3</v>
      </c>
      <c r="BT102" s="169">
        <f>IFERROR(Inv_SY_B!BT102/Inv_SY_B!$DC102-1,"")</f>
        <v>2.3560151145613384E-2</v>
      </c>
      <c r="BU102" s="169">
        <f>IFERROR(Inv_SY_B!BU102/Inv_SY_B!$DC102-1,"")</f>
        <v>4.9407740259204136E-3</v>
      </c>
      <c r="BV102" s="169">
        <f>IFERROR(Inv_SY_B!BV102/Inv_SY_B!$DC102-1,"")</f>
        <v>-1.0383784086293701E-2</v>
      </c>
      <c r="BW102" s="169">
        <f>IFERROR(Inv_SY_B!BW102/Inv_SY_B!$DC102-1,"")</f>
        <v>1.5064660866946911E-2</v>
      </c>
      <c r="BX102" s="169">
        <f>IFERROR(Inv_SY_B!BX102/Inv_SY_B!$DC102-1,"")</f>
        <v>3.9781362528188868E-2</v>
      </c>
      <c r="BY102" s="169">
        <f>IFERROR(Inv_SY_B!BY102/Inv_SY_B!$DC102-1,"")</f>
        <v>2.6809287436725837E-2</v>
      </c>
      <c r="BZ102" s="169">
        <f>IFERROR(Inv_SY_B!BZ102/Inv_SY_B!$DC102-1,"")</f>
        <v>5.2648979772088156E-2</v>
      </c>
      <c r="CA102" s="169">
        <f>IFERROR(Inv_SY_B!CA102/Inv_SY_B!$DC102-1,"")</f>
        <v>1.7822755893237563E-3</v>
      </c>
      <c r="CB102" s="169">
        <f>IFERROR(Inv_SY_B!CB102/Inv_SY_B!$DC102-1,"")</f>
        <v>-1</v>
      </c>
      <c r="CC102" s="169">
        <f>IFERROR(Inv_SY_B!CC102/Inv_SY_B!$DC102-1,"")</f>
        <v>-2.6859881006091602E-2</v>
      </c>
      <c r="CD102" s="169">
        <f>IFERROR(Inv_SY_B!CD102/Inv_SY_B!$DC102-1,"")</f>
        <v>-4.1720785597084475E-2</v>
      </c>
      <c r="CE102" s="169">
        <f>IFERROR(Inv_SY_B!CE102/Inv_SY_B!$DC102-1,"")</f>
        <v>-0.13421001771759999</v>
      </c>
      <c r="CF102" s="169">
        <f>IFERROR(Inv_SY_B!CF102/Inv_SY_B!$DC102-1,"")</f>
        <v>-5.0431183106369293E-2</v>
      </c>
      <c r="CG102" s="169">
        <f>IFERROR(Inv_SY_B!CG102/Inv_SY_B!$DC102-1,"")</f>
        <v>-5.268895159836362E-2</v>
      </c>
      <c r="CH102" s="169">
        <f>IFERROR(Inv_SY_B!CH102/Inv_SY_B!$DC102-1,"")</f>
        <v>2.0576270445672229E-2</v>
      </c>
      <c r="CI102" s="169">
        <f>IFERROR(Inv_SY_B!CI102/Inv_SY_B!$DC102-1,"")</f>
        <v>-1</v>
      </c>
      <c r="CJ102" s="169">
        <f>IFERROR(Inv_SY_B!CJ102/Inv_SY_B!$DC102-1,"")</f>
        <v>-1</v>
      </c>
      <c r="CK102" s="169">
        <f>IFERROR(Inv_SY_B!CK102/Inv_SY_B!$DC102-1,"")</f>
        <v>-1</v>
      </c>
      <c r="CL102" s="169">
        <f>IFERROR(Inv_SY_B!CL102/Inv_SY_B!$DC102-1,"")</f>
        <v>-1</v>
      </c>
      <c r="CM102" s="169">
        <f>IFERROR(Inv_SY_B!CM102/Inv_SY_B!$DB102-1,"")</f>
        <v>-4.1844077358157428E-2</v>
      </c>
      <c r="CN102" s="169">
        <f>IFERROR(Inv_SY_B!CN102/Inv_SY_B!$DB102-1,"")</f>
        <v>-0.3803530712676958</v>
      </c>
      <c r="CO102" s="169">
        <f>IFERROR(Inv_SY_B!CO102/Inv_SY_B!$DB102-1,"")</f>
        <v>-0.19601974872579897</v>
      </c>
      <c r="CP102" s="169">
        <f>IFERROR(Inv_SY_B!CP102/Inv_SY_B!$DB102-1,"")</f>
        <v>-0.68600395251052715</v>
      </c>
      <c r="CQ102" s="169">
        <f>IFERROR(Inv_SY_B!CQ102/Inv_SY_B!$DB102-1,"")</f>
        <v>-1</v>
      </c>
      <c r="CR102" s="169">
        <f>IFERROR(Inv_SY_B!CR102/Inv_SY_B!$DB102-1,"")</f>
        <v>-1</v>
      </c>
      <c r="CS102" s="169">
        <f>IFERROR(Inv_SY_B!CS102/Inv_SY_B!$DB102-1,"")</f>
        <v>-0.50272948935929718</v>
      </c>
      <c r="CT102" s="169">
        <f>IFERROR(Inv_SY_B!CT102/Inv_SY_B!$DB102-1,"")</f>
        <v>-0.28084335321803133</v>
      </c>
      <c r="CU102" s="169">
        <f>IFERROR(Inv_SY_B!CU102/Inv_SY_B!$DB102-1,"")</f>
        <v>0.27635687798783559</v>
      </c>
      <c r="CV102" s="169">
        <f>IFERROR(Inv_SY_B!CV102/Inv_SY_B!$DB102-1,"")</f>
        <v>0.99446110040865987</v>
      </c>
      <c r="CW102" s="169">
        <f>IFERROR(Inv_SY_B!CW102/Inv_SY_B!$DB102-1,"")</f>
        <v>-1</v>
      </c>
      <c r="CX102" s="169">
        <f>IFERROR(Inv_SY_B!CX102/Inv_SY_B!$DB102-1,"")</f>
        <v>0.34412131324151862</v>
      </c>
      <c r="CY102" s="169">
        <f>IFERROR(Inv_SY_B!CY102/Inv_SY_B!$DB102-1,"")</f>
        <v>0.47285440080149543</v>
      </c>
      <c r="CZ102" s="169">
        <f>IFERROR(Inv_SY_B!CZ102/Inv_SY_B!$DB102-1,"")</f>
        <v>-1</v>
      </c>
    </row>
    <row r="103" spans="2:104">
      <c r="B103" s="164">
        <f t="shared" si="2"/>
        <v>45795</v>
      </c>
      <c r="C103" s="169">
        <f>IFERROR(Inv_SY_B!C103/Inv_SY_B!$DA103-1,"")</f>
        <v>1.6085166164803155E-3</v>
      </c>
      <c r="D103" s="169">
        <f>IFERROR(Inv_SY_B!D103/Inv_SY_B!$DA103-1,"")</f>
        <v>7.1352658408418979E-3</v>
      </c>
      <c r="E103" s="169">
        <f>IFERROR(Inv_SY_B!E103/Inv_SY_B!$DA103-1,"")</f>
        <v>-2.9921356494703844E-2</v>
      </c>
      <c r="F103" s="169">
        <f>IFERROR(Inv_SY_B!F103/Inv_SY_B!$DA103-1,"")</f>
        <v>-3.5996745315248879E-2</v>
      </c>
      <c r="G103" s="169">
        <f>IFERROR(Inv_SY_B!G103/Inv_SY_B!$DA103-1,"")</f>
        <v>-2.1102045196843222E-2</v>
      </c>
      <c r="H103" s="169">
        <f>IFERROR(Inv_SY_B!H103/Inv_SY_B!$DA103-1,"")</f>
        <v>-1.7518357950309649E-2</v>
      </c>
      <c r="I103" s="169">
        <f>IFERROR(Inv_SY_B!I103/Inv_SY_B!$DA103-1,"")</f>
        <v>3.2520616047415629E-5</v>
      </c>
      <c r="J103" s="169">
        <f>IFERROR(Inv_SY_B!J103/Inv_SY_B!$DA103-1,"")</f>
        <v>-5.5973057794595715E-2</v>
      </c>
      <c r="K103" s="169">
        <f>IFERROR(Inv_SY_B!K103/Inv_SY_B!$DA103-1,"")</f>
        <v>-2.2796037113143708E-2</v>
      </c>
      <c r="L103" s="169">
        <f>IFERROR(Inv_SY_B!L103/Inv_SY_B!$DA103-1,"")</f>
        <v>-1.6231906118220674E-2</v>
      </c>
      <c r="M103" s="169">
        <f>IFERROR(Inv_SY_B!M103/Inv_SY_B!$DA103-1,"")</f>
        <v>-6.6069847621581523E-3</v>
      </c>
      <c r="N103" s="169">
        <f>IFERROR(Inv_SY_B!N103/Inv_SY_B!$DA103-1,"")</f>
        <v>-1.2836083119976305E-2</v>
      </c>
      <c r="O103" s="169">
        <f>IFERROR(Inv_SY_B!O103/Inv_SY_B!$DA103-1,"")</f>
        <v>-8.9829165412778078E-3</v>
      </c>
      <c r="P103" s="169">
        <f>IFERROR(Inv_SY_B!P103/Inv_SY_B!$DA103-1,"")</f>
        <v>-1.8996777973781298E-2</v>
      </c>
      <c r="Q103" s="169">
        <f>IFERROR(Inv_SY_B!Q103/Inv_SY_B!$DA103-1,"")</f>
        <v>-1.6123964871336716E-2</v>
      </c>
      <c r="R103" s="169">
        <f>IFERROR(Inv_SY_B!R103/Inv_SY_B!$DA103-1,"")</f>
        <v>-1.4954156450471823E-2</v>
      </c>
      <c r="S103" s="169">
        <f>IFERROR(Inv_SY_B!S103/Inv_SY_B!$DA103-1,"")</f>
        <v>-1.0566353436995413E-2</v>
      </c>
      <c r="T103" s="169">
        <f>IFERROR(Inv_SY_B!T103/Inv_SY_B!$DA103-1,"")</f>
        <v>-4.1927065021898358E-3</v>
      </c>
      <c r="U103" s="169">
        <f>IFERROR(Inv_SY_B!U103/Inv_SY_B!$DA103-1,"")</f>
        <v>0.10068988963726055</v>
      </c>
      <c r="V103" s="169">
        <f>IFERROR(Inv_SY_B!V103/Inv_SY_B!$DA103-1,"")</f>
        <v>0.12594206924180429</v>
      </c>
      <c r="W103" s="169">
        <f>IFERROR(Inv_SY_B!W103/Inv_SY_B!$DA103-1,"")</f>
        <v>0.12156678030245249</v>
      </c>
      <c r="X103" s="169">
        <f>IFERROR(Inv_SY_B!X103/Inv_SY_B!$DA103-1,"")</f>
        <v>-1.1305736907538444E-2</v>
      </c>
      <c r="Y103" s="169">
        <f>IFERROR(Inv_SY_B!Y103/Inv_SY_B!$DA103-1,"")</f>
        <v>-6.8591856272866014E-3</v>
      </c>
      <c r="Z103" s="169">
        <f>IFERROR(Inv_SY_B!Z103/Inv_SY_B!$DA103-1,"")</f>
        <v>4.5680176402673744E-3</v>
      </c>
      <c r="AA103" s="169">
        <f>IFERROR(Inv_SY_B!AA103/Inv_SY_B!$DA103-1,"")</f>
        <v>-2.6407714934862048E-2</v>
      </c>
      <c r="AB103" s="169">
        <f>IFERROR(Inv_SY_B!AB103/Inv_SY_B!$DA103-1,"")</f>
        <v>-1.1411830928630184E-2</v>
      </c>
      <c r="AC103" s="169">
        <f>IFERROR(Inv_SY_B!AC103/Inv_SY_B!$DA103-1,"")</f>
        <v>4.4256764635792756E-3</v>
      </c>
      <c r="AD103" s="169">
        <f>IFERROR(Inv_SY_B!AD103/Inv_SY_B!$DA103-1,"")</f>
        <v>-4.7504937560193916E-2</v>
      </c>
      <c r="AE103" s="169">
        <f>IFERROR(Inv_SY_B!AE103/Inv_SY_B!$DA103-1,"")</f>
        <v>-1.638702219758148E-2</v>
      </c>
      <c r="AF103" s="169">
        <f>IFERROR(Inv_SY_B!AF103/Inv_SY_B!$DA103-1,"")</f>
        <v>1.4325078349747056E-2</v>
      </c>
      <c r="AG103" s="169">
        <f>IFERROR(Inv_SY_B!AG103/Inv_SY_B!$DA103-1,"")</f>
        <v>4.0329563993736439E-2</v>
      </c>
      <c r="AH103" s="169">
        <f>IFERROR(Inv_SY_B!AH103/Inv_SY_B!$DA103-1,"")</f>
        <v>-7.9475009048796119E-3</v>
      </c>
      <c r="AI103" s="169">
        <f>IFERROR(Inv_SY_B!AI103/Inv_SY_B!$DC103-1,"")</f>
        <v>-1.7693269006411771E-2</v>
      </c>
      <c r="AJ103" s="169">
        <f>IFERROR(Inv_SY_B!AJ103/Inv_SY_B!$DC103-1,"")</f>
        <v>-1.8627059862672546E-3</v>
      </c>
      <c r="AK103" s="169">
        <f>IFERROR(Inv_SY_B!AK103/Inv_SY_B!$DC103-1,"")</f>
        <v>-1.4050948680920383E-2</v>
      </c>
      <c r="AL103" s="169">
        <f>IFERROR(Inv_SY_B!AL103/Inv_SY_B!$DC103-1,"")</f>
        <v>3.5722563489881676E-3</v>
      </c>
      <c r="AM103" s="169">
        <f>IFERROR(Inv_SY_B!AM103/Inv_SY_B!$DC103-1,"")</f>
        <v>1.0595442266788435E-2</v>
      </c>
      <c r="AN103" s="169">
        <f>IFERROR(Inv_SY_B!AN103/Inv_SY_B!$DC103-1,"")</f>
        <v>9.7585828746593606E-4</v>
      </c>
      <c r="AO103" s="169">
        <f>IFERROR(Inv_SY_B!AO103/Inv_SY_B!$DC103-1,"")</f>
        <v>8.318579320552022E-4</v>
      </c>
      <c r="AP103" s="169">
        <f>IFERROR(Inv_SY_B!AP103/Inv_SY_B!$DC103-1,"")</f>
        <v>-2.2544271943578997E-2</v>
      </c>
      <c r="AQ103" s="169">
        <f>IFERROR(Inv_SY_B!AQ103/Inv_SY_B!$DC103-1,"")</f>
        <v>-9.9358421133495245E-3</v>
      </c>
      <c r="AR103" s="169">
        <f>IFERROR(Inv_SY_B!AR103/Inv_SY_B!$DC103-1,"")</f>
        <v>-2.6567534750896904E-2</v>
      </c>
      <c r="AS103" s="169">
        <f>IFERROR(Inv_SY_B!AS103/Inv_SY_B!$DC103-1,"")</f>
        <v>1.2750121416943205E-2</v>
      </c>
      <c r="AT103" s="169">
        <f>IFERROR(Inv_SY_B!AT103/Inv_SY_B!$DC103-1,"")</f>
        <v>-5.3833149587811935E-3</v>
      </c>
      <c r="AU103" s="169">
        <f>IFERROR(Inv_SY_B!AU103/Inv_SY_B!$DC103-1,"")</f>
        <v>-1.3724352921589356E-2</v>
      </c>
      <c r="AV103" s="169">
        <f>IFERROR(Inv_SY_B!AV103/Inv_SY_B!$DC103-1,"")</f>
        <v>-1.2145806751489352E-2</v>
      </c>
      <c r="AW103" s="169">
        <f>IFERROR(Inv_SY_B!AW103/Inv_SY_B!$DC103-1,"")</f>
        <v>8.8374657405394519E-3</v>
      </c>
      <c r="AX103" s="169">
        <f>IFERROR(Inv_SY_B!AX103/Inv_SY_B!$DC103-1,"")</f>
        <v>3.1549417852438921E-5</v>
      </c>
      <c r="AY103" s="169">
        <f>IFERROR(Inv_SY_B!AY103/Inv_SY_B!$DC103-1,"")</f>
        <v>-1.0615831232777317E-2</v>
      </c>
      <c r="AZ103" s="169">
        <f>IFERROR(Inv_SY_B!AZ103/Inv_SY_B!$DC103-1,"")</f>
        <v>-1.0029883161781217E-2</v>
      </c>
      <c r="BA103" s="169">
        <f>IFERROR(Inv_SY_B!BA103/Inv_SY_B!$DC103-1,"")</f>
        <v>-7.1562989602252935E-3</v>
      </c>
      <c r="BB103" s="169">
        <f>IFERROR(Inv_SY_B!BB103/Inv_SY_B!$DC103-1,"")</f>
        <v>1.6563347844160692E-3</v>
      </c>
      <c r="BC103" s="169">
        <f>IFERROR(Inv_SY_B!BC103/Inv_SY_B!$DC103-1,"")</f>
        <v>-7.7258774752098081E-3</v>
      </c>
      <c r="BD103" s="169">
        <f>IFERROR(Inv_SY_B!BD103/Inv_SY_B!$DC103-1,"")</f>
        <v>1.7611624073696097E-2</v>
      </c>
      <c r="BE103" s="169">
        <f>IFERROR(Inv_SY_B!BE103/Inv_SY_B!$DC103-1,"")</f>
        <v>1.0690494509288717E-2</v>
      </c>
      <c r="BF103" s="169">
        <f>IFERROR(Inv_SY_B!BF103/Inv_SY_B!$DC103-1,"")</f>
        <v>2.2897918224728198E-2</v>
      </c>
      <c r="BG103" s="169">
        <f>IFERROR(Inv_SY_B!BG103/Inv_SY_B!$DC103-1,"")</f>
        <v>1.0368207999560397E-2</v>
      </c>
      <c r="BH103" s="169">
        <f>IFERROR(Inv_SY_B!BH103/Inv_SY_B!$DC103-1,"")</f>
        <v>1.265500688190091E-4</v>
      </c>
      <c r="BI103" s="169">
        <f>IFERROR(Inv_SY_B!BI103/Inv_SY_B!$DC103-1,"")</f>
        <v>1.6323737704547314E-2</v>
      </c>
      <c r="BJ103" s="169">
        <f>IFERROR(Inv_SY_B!BJ103/Inv_SY_B!$DC103-1,"")</f>
        <v>1.5728263361822981E-2</v>
      </c>
      <c r="BK103" s="169">
        <f>IFERROR(Inv_SY_B!BK103/Inv_SY_B!$DC103-1,"")</f>
        <v>3.6520435811802754E-2</v>
      </c>
      <c r="BL103" s="169">
        <f>IFERROR(Inv_SY_B!BL103/Inv_SY_B!$DC103-1,"")</f>
        <v>2.8065941120750892E-2</v>
      </c>
      <c r="BM103" s="169">
        <f>IFERROR(Inv_SY_B!BM103/Inv_SY_B!$DC103-1,"")</f>
        <v>2.1282816248583858E-2</v>
      </c>
      <c r="BN103" s="169">
        <f>IFERROR(Inv_SY_B!BN103/Inv_SY_B!$DC103-1,"")</f>
        <v>-8.3598772100890173E-4</v>
      </c>
      <c r="BO103" s="169">
        <f>IFERROR(Inv_SY_B!BO103/Inv_SY_B!$DC103-1,"")</f>
        <v>7.3354804780367822E-3</v>
      </c>
      <c r="BP103" s="169">
        <f>IFERROR(Inv_SY_B!BP103/Inv_SY_B!$DC103-1,"")</f>
        <v>-3.2481536403363487E-2</v>
      </c>
      <c r="BQ103" s="169">
        <f>IFERROR(Inv_SY_B!BQ103/Inv_SY_B!$DC103-1,"")</f>
        <v>2.1384594246214306E-2</v>
      </c>
      <c r="BR103" s="169">
        <f>IFERROR(Inv_SY_B!BR103/Inv_SY_B!$DC103-1,"")</f>
        <v>5.4325358289439851E-3</v>
      </c>
      <c r="BS103" s="169">
        <f>IFERROR(Inv_SY_B!BS103/Inv_SY_B!$DC103-1,"")</f>
        <v>8.0001745534163948E-3</v>
      </c>
      <c r="BT103" s="169">
        <f>IFERROR(Inv_SY_B!BT103/Inv_SY_B!$DC103-1,"")</f>
        <v>-8.590940658578905E-2</v>
      </c>
      <c r="BU103" s="169">
        <f>IFERROR(Inv_SY_B!BU103/Inv_SY_B!$DC103-1,"")</f>
        <v>6.0145277044756362E-3</v>
      </c>
      <c r="BV103" s="169">
        <f>IFERROR(Inv_SY_B!BV103/Inv_SY_B!$DC103-1,"")</f>
        <v>-1.3119002188468287E-2</v>
      </c>
      <c r="BW103" s="169">
        <f>IFERROR(Inv_SY_B!BW103/Inv_SY_B!$DC103-1,"")</f>
        <v>4.118395153463128E-2</v>
      </c>
      <c r="BX103" s="169">
        <f>IFERROR(Inv_SY_B!BX103/Inv_SY_B!$DC103-1,"")</f>
        <v>3.6718273754904107E-2</v>
      </c>
      <c r="BY103" s="169">
        <f>IFERROR(Inv_SY_B!BY103/Inv_SY_B!$DC103-1,"")</f>
        <v>4.0369984655107105E-2</v>
      </c>
      <c r="BZ103" s="169">
        <f>IFERROR(Inv_SY_B!BZ103/Inv_SY_B!$DC103-1,"")</f>
        <v>5.7133543418454114E-2</v>
      </c>
      <c r="CA103" s="169">
        <f>IFERROR(Inv_SY_B!CA103/Inv_SY_B!$DC103-1,"")</f>
        <v>-1.7156504809555773E-2</v>
      </c>
      <c r="CB103" s="169">
        <f>IFERROR(Inv_SY_B!CB103/Inv_SY_B!$DC103-1,"")</f>
        <v>-1</v>
      </c>
      <c r="CC103" s="169">
        <f>IFERROR(Inv_SY_B!CC103/Inv_SY_B!$DC103-1,"")</f>
        <v>-4.8851318346026851E-2</v>
      </c>
      <c r="CD103" s="169">
        <f>IFERROR(Inv_SY_B!CD103/Inv_SY_B!$DC103-1,"")</f>
        <v>-6.1320446961024899E-2</v>
      </c>
      <c r="CE103" s="169">
        <f>IFERROR(Inv_SY_B!CE103/Inv_SY_B!$DC103-1,"")</f>
        <v>-9.8919045041732767E-2</v>
      </c>
      <c r="CF103" s="169">
        <f>IFERROR(Inv_SY_B!CF103/Inv_SY_B!$DC103-1,"")</f>
        <v>-8.943070906086481E-3</v>
      </c>
      <c r="CG103" s="169">
        <f>IFERROR(Inv_SY_B!CG103/Inv_SY_B!$DC103-1,"")</f>
        <v>1.5247811725872751E-2</v>
      </c>
      <c r="CH103" s="169">
        <f>IFERROR(Inv_SY_B!CH103/Inv_SY_B!$DC103-1,"")</f>
        <v>6.9284503687631949E-2</v>
      </c>
      <c r="CI103" s="169">
        <f>IFERROR(Inv_SY_B!CI103/Inv_SY_B!$DC103-1,"")</f>
        <v>-1</v>
      </c>
      <c r="CJ103" s="169">
        <f>IFERROR(Inv_SY_B!CJ103/Inv_SY_B!$DC103-1,"")</f>
        <v>-1</v>
      </c>
      <c r="CK103" s="169">
        <f>IFERROR(Inv_SY_B!CK103/Inv_SY_B!$DC103-1,"")</f>
        <v>-1</v>
      </c>
      <c r="CL103" s="169">
        <f>IFERROR(Inv_SY_B!CL103/Inv_SY_B!$DC103-1,"")</f>
        <v>-1</v>
      </c>
      <c r="CM103" s="169">
        <f>IFERROR(Inv_SY_B!CM103/Inv_SY_B!$DB103-1,"")</f>
        <v>-5.2491181752802096E-2</v>
      </c>
      <c r="CN103" s="169">
        <f>IFERROR(Inv_SY_B!CN103/Inv_SY_B!$DB103-1,"")</f>
        <v>-0.39075805931120056</v>
      </c>
      <c r="CO103" s="169">
        <f>IFERROR(Inv_SY_B!CO103/Inv_SY_B!$DB103-1,"")</f>
        <v>-0.20812749154294974</v>
      </c>
      <c r="CP103" s="169">
        <f>IFERROR(Inv_SY_B!CP103/Inv_SY_B!$DB103-1,"")</f>
        <v>-0.67862725773270738</v>
      </c>
      <c r="CQ103" s="169">
        <f>IFERROR(Inv_SY_B!CQ103/Inv_SY_B!$DB103-1,"")</f>
        <v>-1</v>
      </c>
      <c r="CR103" s="169">
        <f>IFERROR(Inv_SY_B!CR103/Inv_SY_B!$DB103-1,"")</f>
        <v>-1</v>
      </c>
      <c r="CS103" s="169">
        <f>IFERROR(Inv_SY_B!CS103/Inv_SY_B!$DB103-1,"")</f>
        <v>-0.49858041063261138</v>
      </c>
      <c r="CT103" s="169">
        <f>IFERROR(Inv_SY_B!CT103/Inv_SY_B!$DB103-1,"")</f>
        <v>-0.27364738798493959</v>
      </c>
      <c r="CU103" s="169">
        <f>IFERROR(Inv_SY_B!CU103/Inv_SY_B!$DB103-1,"")</f>
        <v>0.23986784937157468</v>
      </c>
      <c r="CV103" s="169">
        <f>IFERROR(Inv_SY_B!CV103/Inv_SY_B!$DB103-1,"")</f>
        <v>1.0643921159960499</v>
      </c>
      <c r="CW103" s="169">
        <f>IFERROR(Inv_SY_B!CW103/Inv_SY_B!$DB103-1,"")</f>
        <v>-1</v>
      </c>
      <c r="CX103" s="169">
        <f>IFERROR(Inv_SY_B!CX103/Inv_SY_B!$DB103-1,"")</f>
        <v>0.3816656677641781</v>
      </c>
      <c r="CY103" s="169">
        <f>IFERROR(Inv_SY_B!CY103/Inv_SY_B!$DB103-1,"")</f>
        <v>0.41630615582540798</v>
      </c>
      <c r="CZ103" s="169">
        <f>IFERROR(Inv_SY_B!CZ103/Inv_SY_B!$DB103-1,"")</f>
        <v>-1</v>
      </c>
    </row>
    <row r="104" spans="2:104">
      <c r="B104" s="164">
        <f t="shared" si="2"/>
        <v>45796</v>
      </c>
      <c r="C104" s="169">
        <f>IFERROR(Inv_SY_B!C104/Inv_SY_B!$DA104-1,"")</f>
        <v>8.2175095686911614E-3</v>
      </c>
      <c r="D104" s="169">
        <f>IFERROR(Inv_SY_B!D104/Inv_SY_B!$DA104-1,"")</f>
        <v>4.3227227249489353E-3</v>
      </c>
      <c r="E104" s="169">
        <f>IFERROR(Inv_SY_B!E104/Inv_SY_B!$DA104-1,"")</f>
        <v>-4.5311650063120545E-2</v>
      </c>
      <c r="F104" s="169">
        <f>IFERROR(Inv_SY_B!F104/Inv_SY_B!$DA104-1,"")</f>
        <v>-6.2680900066584666E-2</v>
      </c>
      <c r="G104" s="169">
        <f>IFERROR(Inv_SY_B!G104/Inv_SY_B!$DA104-1,"")</f>
        <v>-4.4767932490668794E-2</v>
      </c>
      <c r="H104" s="169">
        <f>IFERROR(Inv_SY_B!H104/Inv_SY_B!$DA104-1,"")</f>
        <v>-3.8273321342323641E-2</v>
      </c>
      <c r="I104" s="169">
        <f>IFERROR(Inv_SY_B!I104/Inv_SY_B!$DA104-1,"")</f>
        <v>-2.2682371410720159E-2</v>
      </c>
      <c r="J104" s="169">
        <f>IFERROR(Inv_SY_B!J104/Inv_SY_B!$DA104-1,"")</f>
        <v>-6.2786945816214579E-2</v>
      </c>
      <c r="K104" s="169">
        <f>IFERROR(Inv_SY_B!K104/Inv_SY_B!$DA104-1,"")</f>
        <v>-7.1811063791661023E-2</v>
      </c>
      <c r="L104" s="169">
        <f>IFERROR(Inv_SY_B!L104/Inv_SY_B!$DA104-1,"")</f>
        <v>-4.4010713253642253E-2</v>
      </c>
      <c r="M104" s="169">
        <f>IFERROR(Inv_SY_B!M104/Inv_SY_B!$DA104-1,"")</f>
        <v>-2.2187144321345387E-2</v>
      </c>
      <c r="N104" s="169">
        <f>IFERROR(Inv_SY_B!N104/Inv_SY_B!$DA104-1,"")</f>
        <v>-2.5182566473272217E-2</v>
      </c>
      <c r="O104" s="169">
        <f>IFERROR(Inv_SY_B!O104/Inv_SY_B!$DA104-1,"")</f>
        <v>-2.3479173878122928E-2</v>
      </c>
      <c r="P104" s="169">
        <f>IFERROR(Inv_SY_B!P104/Inv_SY_B!$DA104-1,"")</f>
        <v>-3.5491252519360694E-2</v>
      </c>
      <c r="Q104" s="169">
        <f>IFERROR(Inv_SY_B!Q104/Inv_SY_B!$DA104-1,"")</f>
        <v>-4.2593319634062654E-2</v>
      </c>
      <c r="R104" s="169">
        <f>IFERROR(Inv_SY_B!R104/Inv_SY_B!$DA104-1,"")</f>
        <v>-4.9689484038575871E-2</v>
      </c>
      <c r="S104" s="169">
        <f>IFERROR(Inv_SY_B!S104/Inv_SY_B!$DA104-1,"")</f>
        <v>-4.0673793231080446E-2</v>
      </c>
      <c r="T104" s="169">
        <f>IFERROR(Inv_SY_B!T104/Inv_SY_B!$DA104-1,"")</f>
        <v>-2.9891005921009017E-2</v>
      </c>
      <c r="U104" s="169">
        <f>IFERROR(Inv_SY_B!U104/Inv_SY_B!$DA104-1,"")</f>
        <v>0.10730108667300597</v>
      </c>
      <c r="V104" s="169">
        <f>IFERROR(Inv_SY_B!V104/Inv_SY_B!$DA104-1,"")</f>
        <v>0.11315213806740698</v>
      </c>
      <c r="W104" s="169">
        <f>IFERROR(Inv_SY_B!W104/Inv_SY_B!$DA104-1,"")</f>
        <v>0.13109453102989566</v>
      </c>
      <c r="X104" s="169">
        <f>IFERROR(Inv_SY_B!X104/Inv_SY_B!$DA104-1,"")</f>
        <v>1.2900815078362715E-3</v>
      </c>
      <c r="Y104" s="169">
        <f>IFERROR(Inv_SY_B!Y104/Inv_SY_B!$DA104-1,"")</f>
        <v>1.6440622502332136E-2</v>
      </c>
      <c r="Z104" s="169">
        <f>IFERROR(Inv_SY_B!Z104/Inv_SY_B!$DA104-1,"")</f>
        <v>2.2279875325175613E-2</v>
      </c>
      <c r="AA104" s="169">
        <f>IFERROR(Inv_SY_B!AA104/Inv_SY_B!$DA104-1,"")</f>
        <v>6.9459922517585149E-3</v>
      </c>
      <c r="AB104" s="169">
        <f>IFERROR(Inv_SY_B!AB104/Inv_SY_B!$DA104-1,"")</f>
        <v>3.8361684230789006E-2</v>
      </c>
      <c r="AC104" s="169">
        <f>IFERROR(Inv_SY_B!AC104/Inv_SY_B!$DA104-1,"")</f>
        <v>3.450020496709616E-2</v>
      </c>
      <c r="AD104" s="169">
        <f>IFERROR(Inv_SY_B!AD104/Inv_SY_B!$DA104-1,"")</f>
        <v>-7.7588422809831137E-3</v>
      </c>
      <c r="AE104" s="169">
        <f>IFERROR(Inv_SY_B!AE104/Inv_SY_B!$DA104-1,"")</f>
        <v>3.2897983718080059E-2</v>
      </c>
      <c r="AF104" s="169">
        <f>IFERROR(Inv_SY_B!AF104/Inv_SY_B!$DA104-1,"")</f>
        <v>6.7673610743148815E-2</v>
      </c>
      <c r="AG104" s="169">
        <f>IFERROR(Inv_SY_B!AG104/Inv_SY_B!$DA104-1,"")</f>
        <v>6.7303750568945553E-2</v>
      </c>
      <c r="AH104" s="169">
        <f>IFERROR(Inv_SY_B!AH104/Inv_SY_B!$DA104-1,"")</f>
        <v>1.7489686653629599E-2</v>
      </c>
      <c r="AI104" s="169">
        <f>IFERROR(Inv_SY_B!AI104/Inv_SY_B!$DC104-1,"")</f>
        <v>-2.8671847105846693E-3</v>
      </c>
      <c r="AJ104" s="169">
        <f>IFERROR(Inv_SY_B!AJ104/Inv_SY_B!$DC104-1,"")</f>
        <v>1.8632085416832034E-2</v>
      </c>
      <c r="AK104" s="169">
        <f>IFERROR(Inv_SY_B!AK104/Inv_SY_B!$DC104-1,"")</f>
        <v>-1.0083414824634374E-2</v>
      </c>
      <c r="AL104" s="169">
        <f>IFERROR(Inv_SY_B!AL104/Inv_SY_B!$DC104-1,"")</f>
        <v>-8.2883489836335089E-3</v>
      </c>
      <c r="AM104" s="169">
        <f>IFERROR(Inv_SY_B!AM104/Inv_SY_B!$DC104-1,"")</f>
        <v>2.4462549766530728E-3</v>
      </c>
      <c r="AN104" s="169">
        <f>IFERROR(Inv_SY_B!AN104/Inv_SY_B!$DC104-1,"")</f>
        <v>1.1271224197496821E-2</v>
      </c>
      <c r="AO104" s="169">
        <f>IFERROR(Inv_SY_B!AO104/Inv_SY_B!$DC104-1,"")</f>
        <v>1.4196065801229452E-2</v>
      </c>
      <c r="AP104" s="169">
        <f>IFERROR(Inv_SY_B!AP104/Inv_SY_B!$DC104-1,"")</f>
        <v>-4.9039576700241616E-3</v>
      </c>
      <c r="AQ104" s="169">
        <f>IFERROR(Inv_SY_B!AQ104/Inv_SY_B!$DC104-1,"")</f>
        <v>-2.7719282190293626E-2</v>
      </c>
      <c r="AR104" s="169">
        <f>IFERROR(Inv_SY_B!AR104/Inv_SY_B!$DC104-1,"")</f>
        <v>-5.8760476208626455E-2</v>
      </c>
      <c r="AS104" s="169">
        <f>IFERROR(Inv_SY_B!AS104/Inv_SY_B!$DC104-1,"")</f>
        <v>1.7132136338175119E-2</v>
      </c>
      <c r="AT104" s="169">
        <f>IFERROR(Inv_SY_B!AT104/Inv_SY_B!$DC104-1,"")</f>
        <v>2.9128395747256342E-2</v>
      </c>
      <c r="AU104" s="169">
        <f>IFERROR(Inv_SY_B!AU104/Inv_SY_B!$DC104-1,"")</f>
        <v>7.0324792085514343E-3</v>
      </c>
      <c r="AV104" s="169">
        <f>IFERROR(Inv_SY_B!AV104/Inv_SY_B!$DC104-1,"")</f>
        <v>-3.6846423315977539E-2</v>
      </c>
      <c r="AW104" s="169">
        <f>IFERROR(Inv_SY_B!AW104/Inv_SY_B!$DC104-1,"")</f>
        <v>1.1453634957921732E-2</v>
      </c>
      <c r="AX104" s="169">
        <f>IFERROR(Inv_SY_B!AX104/Inv_SY_B!$DC104-1,"")</f>
        <v>2.4659675690843486E-3</v>
      </c>
      <c r="AY104" s="169">
        <f>IFERROR(Inv_SY_B!AY104/Inv_SY_B!$DC104-1,"")</f>
        <v>-1.6084684711399788E-2</v>
      </c>
      <c r="AZ104" s="169">
        <f>IFERROR(Inv_SY_B!AZ104/Inv_SY_B!$DC104-1,"")</f>
        <v>-7.0017961188921785E-3</v>
      </c>
      <c r="BA104" s="169">
        <f>IFERROR(Inv_SY_B!BA104/Inv_SY_B!$DC104-1,"")</f>
        <v>1.5192643132539985E-3</v>
      </c>
      <c r="BB104" s="169">
        <f>IFERROR(Inv_SY_B!BB104/Inv_SY_B!$DC104-1,"")</f>
        <v>1.0934079679817188E-2</v>
      </c>
      <c r="BC104" s="169">
        <f>IFERROR(Inv_SY_B!BC104/Inv_SY_B!$DC104-1,"")</f>
        <v>1.1191161556043383E-2</v>
      </c>
      <c r="BD104" s="169">
        <f>IFERROR(Inv_SY_B!BD104/Inv_SY_B!$DC104-1,"")</f>
        <v>9.0238844711196808E-3</v>
      </c>
      <c r="BE104" s="169">
        <f>IFERROR(Inv_SY_B!BE104/Inv_SY_B!$DC104-1,"")</f>
        <v>1.5622945439182079E-3</v>
      </c>
      <c r="BF104" s="169">
        <f>IFERROR(Inv_SY_B!BF104/Inv_SY_B!$DC104-1,"")</f>
        <v>3.0939359908376485E-2</v>
      </c>
      <c r="BG104" s="169">
        <f>IFERROR(Inv_SY_B!BG104/Inv_SY_B!$DC104-1,"")</f>
        <v>2.7093603714718695E-2</v>
      </c>
      <c r="BH104" s="169">
        <f>IFERROR(Inv_SY_B!BH104/Inv_SY_B!$DC104-1,"")</f>
        <v>2.4621243794731962E-2</v>
      </c>
      <c r="BI104" s="169">
        <f>IFERROR(Inv_SY_B!BI104/Inv_SY_B!$DC104-1,"")</f>
        <v>2.0318302681727518E-2</v>
      </c>
      <c r="BJ104" s="169">
        <f>IFERROR(Inv_SY_B!BJ104/Inv_SY_B!$DC104-1,"")</f>
        <v>2.4750157286049568E-2</v>
      </c>
      <c r="BK104" s="169">
        <f>IFERROR(Inv_SY_B!BK104/Inv_SY_B!$DC104-1,"")</f>
        <v>8.9834768044780855E-3</v>
      </c>
      <c r="BL104" s="169">
        <f>IFERROR(Inv_SY_B!BL104/Inv_SY_B!$DC104-1,"")</f>
        <v>1.7958195251058795E-2</v>
      </c>
      <c r="BM104" s="169">
        <f>IFERROR(Inv_SY_B!BM104/Inv_SY_B!$DC104-1,"")</f>
        <v>2.1400412488318254E-2</v>
      </c>
      <c r="BN104" s="169">
        <f>IFERROR(Inv_SY_B!BN104/Inv_SY_B!$DC104-1,"")</f>
        <v>-1.298610510681808E-3</v>
      </c>
      <c r="BO104" s="169">
        <f>IFERROR(Inv_SY_B!BO104/Inv_SY_B!$DC104-1,"")</f>
        <v>8.5009308855565902E-3</v>
      </c>
      <c r="BP104" s="169">
        <f>IFERROR(Inv_SY_B!BP104/Inv_SY_B!$DC104-1,"")</f>
        <v>-2.4778265526263499E-2</v>
      </c>
      <c r="BQ104" s="169">
        <f>IFERROR(Inv_SY_B!BQ104/Inv_SY_B!$DC104-1,"")</f>
        <v>2.6975559839763408E-2</v>
      </c>
      <c r="BR104" s="169">
        <f>IFERROR(Inv_SY_B!BR104/Inv_SY_B!$DC104-1,"")</f>
        <v>9.4461248930488573E-4</v>
      </c>
      <c r="BS104" s="169">
        <f>IFERROR(Inv_SY_B!BS104/Inv_SY_B!$DC104-1,"")</f>
        <v>1.1101841724237893E-2</v>
      </c>
      <c r="BT104" s="169">
        <f>IFERROR(Inv_SY_B!BT104/Inv_SY_B!$DC104-1,"")</f>
        <v>-2.3404713787568254E-2</v>
      </c>
      <c r="BU104" s="169">
        <f>IFERROR(Inv_SY_B!BU104/Inv_SY_B!$DC104-1,"")</f>
        <v>1.1843193060824042E-2</v>
      </c>
      <c r="BV104" s="169">
        <f>IFERROR(Inv_SY_B!BV104/Inv_SY_B!$DC104-1,"")</f>
        <v>-1.3830250197250038E-2</v>
      </c>
      <c r="BW104" s="169">
        <f>IFERROR(Inv_SY_B!BW104/Inv_SY_B!$DC104-1,"")</f>
        <v>3.0247049581473506E-2</v>
      </c>
      <c r="BX104" s="169">
        <f>IFERROR(Inv_SY_B!BX104/Inv_SY_B!$DC104-1,"")</f>
        <v>2.002065272041742E-2</v>
      </c>
      <c r="BY104" s="169">
        <f>IFERROR(Inv_SY_B!BY104/Inv_SY_B!$DC104-1,"")</f>
        <v>1.2866108499080875E-2</v>
      </c>
      <c r="BZ104" s="169">
        <f>IFERROR(Inv_SY_B!BZ104/Inv_SY_B!$DC104-1,"")</f>
        <v>3.4229517168091084E-2</v>
      </c>
      <c r="CA104" s="169">
        <f>IFERROR(Inv_SY_B!CA104/Inv_SY_B!$DC104-1,"")</f>
        <v>-1.9852424808183278E-2</v>
      </c>
      <c r="CB104" s="169">
        <f>IFERROR(Inv_SY_B!CB104/Inv_SY_B!$DC104-1,"")</f>
        <v>-1</v>
      </c>
      <c r="CC104" s="169">
        <f>IFERROR(Inv_SY_B!CC104/Inv_SY_B!$DC104-1,"")</f>
        <v>-3.9827615011100104E-2</v>
      </c>
      <c r="CD104" s="169">
        <f>IFERROR(Inv_SY_B!CD104/Inv_SY_B!$DC104-1,"")</f>
        <v>-4.9347430429688255E-2</v>
      </c>
      <c r="CE104" s="169">
        <f>IFERROR(Inv_SY_B!CE104/Inv_SY_B!$DC104-1,"")</f>
        <v>-0.11835765376687835</v>
      </c>
      <c r="CF104" s="169">
        <f>IFERROR(Inv_SY_B!CF104/Inv_SY_B!$DC104-1,"")</f>
        <v>-3.1503932660564948E-2</v>
      </c>
      <c r="CG104" s="169">
        <f>IFERROR(Inv_SY_B!CG104/Inv_SY_B!$DC104-1,"")</f>
        <v>-2.0074321215662772E-2</v>
      </c>
      <c r="CH104" s="169">
        <f>IFERROR(Inv_SY_B!CH104/Inv_SY_B!$DC104-1,"")</f>
        <v>3.4047639972346833E-2</v>
      </c>
      <c r="CI104" s="169">
        <f>IFERROR(Inv_SY_B!CI104/Inv_SY_B!$DC104-1,"")</f>
        <v>-1</v>
      </c>
      <c r="CJ104" s="169">
        <f>IFERROR(Inv_SY_B!CJ104/Inv_SY_B!$DC104-1,"")</f>
        <v>-1</v>
      </c>
      <c r="CK104" s="169">
        <f>IFERROR(Inv_SY_B!CK104/Inv_SY_B!$DC104-1,"")</f>
        <v>-1</v>
      </c>
      <c r="CL104" s="169">
        <f>IFERROR(Inv_SY_B!CL104/Inv_SY_B!$DC104-1,"")</f>
        <v>-1</v>
      </c>
      <c r="CM104" s="169">
        <f>IFERROR(Inv_SY_B!CM104/Inv_SY_B!$DB104-1,"")</f>
        <v>-5.9993364692833673E-2</v>
      </c>
      <c r="CN104" s="169">
        <f>IFERROR(Inv_SY_B!CN104/Inv_SY_B!$DB104-1,"")</f>
        <v>-0.3966473134671562</v>
      </c>
      <c r="CO104" s="169">
        <f>IFERROR(Inv_SY_B!CO104/Inv_SY_B!$DB104-1,"")</f>
        <v>-0.21485574677928954</v>
      </c>
      <c r="CP104" s="169">
        <f>IFERROR(Inv_SY_B!CP104/Inv_SY_B!$DB104-1,"")</f>
        <v>-0.68462720331979665</v>
      </c>
      <c r="CQ104" s="169">
        <f>IFERROR(Inv_SY_B!CQ104/Inv_SY_B!$DB104-1,"")</f>
        <v>-1</v>
      </c>
      <c r="CR104" s="169">
        <f>IFERROR(Inv_SY_B!CR104/Inv_SY_B!$DB104-1,"")</f>
        <v>-1</v>
      </c>
      <c r="CS104" s="169">
        <f>IFERROR(Inv_SY_B!CS104/Inv_SY_B!$DB104-1,"")</f>
        <v>-0.49754478874274266</v>
      </c>
      <c r="CT104" s="169">
        <f>IFERROR(Inv_SY_B!CT104/Inv_SY_B!$DB104-1,"")</f>
        <v>-0.27457906634754103</v>
      </c>
      <c r="CU104" s="169">
        <f>IFERROR(Inv_SY_B!CU104/Inv_SY_B!$DB104-1,"")</f>
        <v>0.26151658723601012</v>
      </c>
      <c r="CV104" s="169">
        <f>IFERROR(Inv_SY_B!CV104/Inv_SY_B!$DB104-1,"")</f>
        <v>1.0632804626793408</v>
      </c>
      <c r="CW104" s="169">
        <f>IFERROR(Inv_SY_B!CW104/Inv_SY_B!$DB104-1,"")</f>
        <v>-1</v>
      </c>
      <c r="CX104" s="169">
        <f>IFERROR(Inv_SY_B!CX104/Inv_SY_B!$DB104-1,"")</f>
        <v>0.38160514298219761</v>
      </c>
      <c r="CY104" s="169">
        <f>IFERROR(Inv_SY_B!CY104/Inv_SY_B!$DB104-1,"")</f>
        <v>0.42184529045181285</v>
      </c>
      <c r="CZ104" s="169">
        <f>IFERROR(Inv_SY_B!CZ104/Inv_SY_B!$DB104-1,"")</f>
        <v>-1</v>
      </c>
    </row>
    <row r="105" spans="2:104">
      <c r="B105" s="164">
        <f t="shared" si="2"/>
        <v>45797</v>
      </c>
      <c r="C105" s="169">
        <f>IFERROR(Inv_SY_B!C105/Inv_SY_B!$DA105-1,"")</f>
        <v>1.3867093997545599E-2</v>
      </c>
      <c r="D105" s="169">
        <f>IFERROR(Inv_SY_B!D105/Inv_SY_B!$DA105-1,"")</f>
        <v>1.658085950413013E-2</v>
      </c>
      <c r="E105" s="169">
        <f>IFERROR(Inv_SY_B!E105/Inv_SY_B!$DA105-1,"")</f>
        <v>-9.0082060459506508E-4</v>
      </c>
      <c r="F105" s="169">
        <f>IFERROR(Inv_SY_B!F105/Inv_SY_B!$DA105-1,"")</f>
        <v>-2.1685106065411075E-3</v>
      </c>
      <c r="G105" s="169">
        <f>IFERROR(Inv_SY_B!G105/Inv_SY_B!$DA105-1,"")</f>
        <v>-4.6427650967124645E-3</v>
      </c>
      <c r="H105" s="169">
        <f>IFERROR(Inv_SY_B!H105/Inv_SY_B!$DA105-1,"")</f>
        <v>1.9697480022951019E-3</v>
      </c>
      <c r="I105" s="169">
        <f>IFERROR(Inv_SY_B!I105/Inv_SY_B!$DA105-1,"")</f>
        <v>1.7293482504461499E-2</v>
      </c>
      <c r="J105" s="169">
        <f>IFERROR(Inv_SY_B!J105/Inv_SY_B!$DA105-1,"")</f>
        <v>-1.8718523974132872E-2</v>
      </c>
      <c r="K105" s="169">
        <f>IFERROR(Inv_SY_B!K105/Inv_SY_B!$DA105-1,"")</f>
        <v>-2.7609890745938337E-2</v>
      </c>
      <c r="L105" s="169">
        <f>IFERROR(Inv_SY_B!L105/Inv_SY_B!$DA105-1,"")</f>
        <v>7.6963741789479734E-3</v>
      </c>
      <c r="M105" s="169">
        <f>IFERROR(Inv_SY_B!M105/Inv_SY_B!$DA105-1,"")</f>
        <v>-2.8927175011206341E-4</v>
      </c>
      <c r="N105" s="169">
        <f>IFERROR(Inv_SY_B!N105/Inv_SY_B!$DA105-1,"")</f>
        <v>-1.6573958318299997E-3</v>
      </c>
      <c r="O105" s="169">
        <f>IFERROR(Inv_SY_B!O105/Inv_SY_B!$DA105-1,"")</f>
        <v>-9.4226486072144233E-3</v>
      </c>
      <c r="P105" s="169">
        <f>IFERROR(Inv_SY_B!P105/Inv_SY_B!$DA105-1,"")</f>
        <v>-1.5079013955462628E-2</v>
      </c>
      <c r="Q105" s="169">
        <f>IFERROR(Inv_SY_B!Q105/Inv_SY_B!$DA105-1,"")</f>
        <v>-3.9538972218158497E-2</v>
      </c>
      <c r="R105" s="169">
        <f>IFERROR(Inv_SY_B!R105/Inv_SY_B!$DA105-1,"")</f>
        <v>-4.7061066909697025E-2</v>
      </c>
      <c r="S105" s="169">
        <f>IFERROR(Inv_SY_B!S105/Inv_SY_B!$DA105-1,"")</f>
        <v>-3.5642543779118241E-2</v>
      </c>
      <c r="T105" s="169">
        <f>IFERROR(Inv_SY_B!T105/Inv_SY_B!$DA105-1,"")</f>
        <v>-2.8717293714056624E-2</v>
      </c>
      <c r="U105" s="169">
        <f>IFERROR(Inv_SY_B!U105/Inv_SY_B!$DA105-1,"")</f>
        <v>7.3158020666260981E-2</v>
      </c>
      <c r="V105" s="169">
        <f>IFERROR(Inv_SY_B!V105/Inv_SY_B!$DA105-1,"")</f>
        <v>9.7490258442581634E-2</v>
      </c>
      <c r="W105" s="169">
        <f>IFERROR(Inv_SY_B!W105/Inv_SY_B!$DA105-1,"")</f>
        <v>0.13271704537888018</v>
      </c>
      <c r="X105" s="169">
        <f>IFERROR(Inv_SY_B!X105/Inv_SY_B!$DA105-1,"")</f>
        <v>1.0586529154827939E-3</v>
      </c>
      <c r="Y105" s="169">
        <f>IFERROR(Inv_SY_B!Y105/Inv_SY_B!$DA105-1,"")</f>
        <v>-5.0571783511671575E-2</v>
      </c>
      <c r="Z105" s="169">
        <f>IFERROR(Inv_SY_B!Z105/Inv_SY_B!$DA105-1,"")</f>
        <v>-5.1743285540745476E-2</v>
      </c>
      <c r="AA105" s="169">
        <f>IFERROR(Inv_SY_B!AA105/Inv_SY_B!$DA105-1,"")</f>
        <v>-1.920745689012926E-2</v>
      </c>
      <c r="AB105" s="169">
        <f>IFERROR(Inv_SY_B!AB105/Inv_SY_B!$DA105-1,"")</f>
        <v>4.8739733561244947E-3</v>
      </c>
      <c r="AC105" s="169">
        <f>IFERROR(Inv_SY_B!AC105/Inv_SY_B!$DA105-1,"")</f>
        <v>-3.3653871179945449E-2</v>
      </c>
      <c r="AD105" s="169">
        <f>IFERROR(Inv_SY_B!AD105/Inv_SY_B!$DA105-1,"")</f>
        <v>-3.386253240921433E-2</v>
      </c>
      <c r="AE105" s="169">
        <f>IFERROR(Inv_SY_B!AE105/Inv_SY_B!$DA105-1,"")</f>
        <v>-1.9101677392844296E-3</v>
      </c>
      <c r="AF105" s="169">
        <f>IFERROR(Inv_SY_B!AF105/Inv_SY_B!$DA105-1,"")</f>
        <v>2.2788625132710072E-2</v>
      </c>
      <c r="AG105" s="169">
        <f>IFERROR(Inv_SY_B!AG105/Inv_SY_B!$DA105-1,"")</f>
        <v>4.0020700572024559E-2</v>
      </c>
      <c r="AH105" s="169">
        <f>IFERROR(Inv_SY_B!AH105/Inv_SY_B!$DA105-1,"")</f>
        <v>-7.1170195868842656E-3</v>
      </c>
      <c r="AI105" s="169">
        <f>IFERROR(Inv_SY_B!AI105/Inv_SY_B!$DC105-1,"")</f>
        <v>7.2690127352310618E-3</v>
      </c>
      <c r="AJ105" s="169">
        <f>IFERROR(Inv_SY_B!AJ105/Inv_SY_B!$DC105-1,"")</f>
        <v>1.0642318203198942E-2</v>
      </c>
      <c r="AK105" s="169">
        <f>IFERROR(Inv_SY_B!AK105/Inv_SY_B!$DC105-1,"")</f>
        <v>2.7723392940617986E-2</v>
      </c>
      <c r="AL105" s="169">
        <f>IFERROR(Inv_SY_B!AL105/Inv_SY_B!$DC105-1,"")</f>
        <v>1.304785139084319E-2</v>
      </c>
      <c r="AM105" s="169">
        <f>IFERROR(Inv_SY_B!AM105/Inv_SY_B!$DC105-1,"")</f>
        <v>2.3032868180165034E-2</v>
      </c>
      <c r="AN105" s="169">
        <f>IFERROR(Inv_SY_B!AN105/Inv_SY_B!$DC105-1,"")</f>
        <v>-2.7761827520319748E-2</v>
      </c>
      <c r="AO105" s="169">
        <f>IFERROR(Inv_SY_B!AO105/Inv_SY_B!$DC105-1,"")</f>
        <v>-1.5516349872518598E-2</v>
      </c>
      <c r="AP105" s="169">
        <f>IFERROR(Inv_SY_B!AP105/Inv_SY_B!$DC105-1,"")</f>
        <v>-1.3119955682739604E-2</v>
      </c>
      <c r="AQ105" s="169">
        <f>IFERROR(Inv_SY_B!AQ105/Inv_SY_B!$DC105-1,"")</f>
        <v>-2.0347996605793117E-2</v>
      </c>
      <c r="AR105" s="169">
        <f>IFERROR(Inv_SY_B!AR105/Inv_SY_B!$DC105-1,"")</f>
        <v>-5.1190023261203477E-2</v>
      </c>
      <c r="AS105" s="169">
        <f>IFERROR(Inv_SY_B!AS105/Inv_SY_B!$DC105-1,"")</f>
        <v>4.1205942984607891E-3</v>
      </c>
      <c r="AT105" s="169">
        <f>IFERROR(Inv_SY_B!AT105/Inv_SY_B!$DC105-1,"")</f>
        <v>-3.3996280247955424E-3</v>
      </c>
      <c r="AU105" s="169">
        <f>IFERROR(Inv_SY_B!AU105/Inv_SY_B!$DC105-1,"")</f>
        <v>3.086113954950731E-3</v>
      </c>
      <c r="AV105" s="169">
        <f>IFERROR(Inv_SY_B!AV105/Inv_SY_B!$DC105-1,"")</f>
        <v>-2.7694306291589865E-2</v>
      </c>
      <c r="AW105" s="169">
        <f>IFERROR(Inv_SY_B!AW105/Inv_SY_B!$DC105-1,"")</f>
        <v>-5.2320697462482357E-4</v>
      </c>
      <c r="AX105" s="169">
        <f>IFERROR(Inv_SY_B!AX105/Inv_SY_B!$DC105-1,"")</f>
        <v>-6.6739831990367815E-3</v>
      </c>
      <c r="AY105" s="169">
        <f>IFERROR(Inv_SY_B!AY105/Inv_SY_B!$DC105-1,"")</f>
        <v>-2.2537168399686003E-2</v>
      </c>
      <c r="AZ105" s="169">
        <f>IFERROR(Inv_SY_B!AZ105/Inv_SY_B!$DC105-1,"")</f>
        <v>-1.4344066412019241E-2</v>
      </c>
      <c r="BA105" s="169">
        <f>IFERROR(Inv_SY_B!BA105/Inv_SY_B!$DC105-1,"")</f>
        <v>-1.6881999677018089E-2</v>
      </c>
      <c r="BB105" s="169">
        <f>IFERROR(Inv_SY_B!BB105/Inv_SY_B!$DC105-1,"")</f>
        <v>-7.2582940365947257E-3</v>
      </c>
      <c r="BC105" s="169">
        <f>IFERROR(Inv_SY_B!BC105/Inv_SY_B!$DC105-1,"")</f>
        <v>-3.2786299829121734E-3</v>
      </c>
      <c r="BD105" s="169">
        <f>IFERROR(Inv_SY_B!BD105/Inv_SY_B!$DC105-1,"")</f>
        <v>-2.0977936107080541E-3</v>
      </c>
      <c r="BE105" s="169">
        <f>IFERROR(Inv_SY_B!BE105/Inv_SY_B!$DC105-1,"")</f>
        <v>3.2250221600782503E-4</v>
      </c>
      <c r="BF105" s="169">
        <f>IFERROR(Inv_SY_B!BF105/Inv_SY_B!$DC105-1,"")</f>
        <v>1.2821992505578139E-2</v>
      </c>
      <c r="BG105" s="169">
        <f>IFERROR(Inv_SY_B!BG105/Inv_SY_B!$DC105-1,"")</f>
        <v>-1.9267656946116984E-2</v>
      </c>
      <c r="BH105" s="169">
        <f>IFERROR(Inv_SY_B!BH105/Inv_SY_B!$DC105-1,"")</f>
        <v>6.5225791848719794E-3</v>
      </c>
      <c r="BI105" s="169">
        <f>IFERROR(Inv_SY_B!BI105/Inv_SY_B!$DC105-1,"")</f>
        <v>-5.1368141975547399E-3</v>
      </c>
      <c r="BJ105" s="169">
        <f>IFERROR(Inv_SY_B!BJ105/Inv_SY_B!$DC105-1,"")</f>
        <v>-1.7016368494017886E-2</v>
      </c>
      <c r="BK105" s="169">
        <f>IFERROR(Inv_SY_B!BK105/Inv_SY_B!$DC105-1,"")</f>
        <v>-3.5590585754239346E-3</v>
      </c>
      <c r="BL105" s="169">
        <f>IFERROR(Inv_SY_B!BL105/Inv_SY_B!$DC105-1,"")</f>
        <v>3.9690399948275612E-3</v>
      </c>
      <c r="BM105" s="169">
        <f>IFERROR(Inv_SY_B!BM105/Inv_SY_B!$DC105-1,"")</f>
        <v>-1.5439842951938676E-2</v>
      </c>
      <c r="BN105" s="169">
        <f>IFERROR(Inv_SY_B!BN105/Inv_SY_B!$DC105-1,"")</f>
        <v>-3.3960276317710814E-2</v>
      </c>
      <c r="BO105" s="169">
        <f>IFERROR(Inv_SY_B!BO105/Inv_SY_B!$DC105-1,"")</f>
        <v>1.8484479722309599E-2</v>
      </c>
      <c r="BP105" s="169">
        <f>IFERROR(Inv_SY_B!BP105/Inv_SY_B!$DC105-1,"")</f>
        <v>-2.3918073169236331E-2</v>
      </c>
      <c r="BQ105" s="169">
        <f>IFERROR(Inv_SY_B!BQ105/Inv_SY_B!$DC105-1,"")</f>
        <v>4.2248155114796848E-2</v>
      </c>
      <c r="BR105" s="169">
        <f>IFERROR(Inv_SY_B!BR105/Inv_SY_B!$DC105-1,"")</f>
        <v>4.6849130226054747E-2</v>
      </c>
      <c r="BS105" s="169">
        <f>IFERROR(Inv_SY_B!BS105/Inv_SY_B!$DC105-1,"")</f>
        <v>6.4178220217780746E-2</v>
      </c>
      <c r="BT105" s="169">
        <f>IFERROR(Inv_SY_B!BT105/Inv_SY_B!$DC105-1,"")</f>
        <v>2.8843583155282237E-2</v>
      </c>
      <c r="BU105" s="169">
        <f>IFERROR(Inv_SY_B!BU105/Inv_SY_B!$DC105-1,"")</f>
        <v>4.4052625631451736E-2</v>
      </c>
      <c r="BV105" s="169">
        <f>IFERROR(Inv_SY_B!BV105/Inv_SY_B!$DC105-1,"")</f>
        <v>2.0965579572441051E-2</v>
      </c>
      <c r="BW105" s="169">
        <f>IFERROR(Inv_SY_B!BW105/Inv_SY_B!$DC105-1,"")</f>
        <v>6.6225864489051212E-2</v>
      </c>
      <c r="BX105" s="169">
        <f>IFERROR(Inv_SY_B!BX105/Inv_SY_B!$DC105-1,"")</f>
        <v>6.3011529975858682E-2</v>
      </c>
      <c r="BY105" s="169">
        <f>IFERROR(Inv_SY_B!BY105/Inv_SY_B!$DC105-1,"")</f>
        <v>4.8021177315254793E-2</v>
      </c>
      <c r="BZ105" s="169">
        <f>IFERROR(Inv_SY_B!BZ105/Inv_SY_B!$DC105-1,"")</f>
        <v>7.7359904489910258E-2</v>
      </c>
      <c r="CA105" s="169">
        <f>IFERROR(Inv_SY_B!CA105/Inv_SY_B!$DC105-1,"")</f>
        <v>-3.4812039209151546E-2</v>
      </c>
      <c r="CB105" s="169">
        <f>IFERROR(Inv_SY_B!CB105/Inv_SY_B!$DC105-1,"")</f>
        <v>-1</v>
      </c>
      <c r="CC105" s="169">
        <f>IFERROR(Inv_SY_B!CC105/Inv_SY_B!$DC105-1,"")</f>
        <v>-4.7983317802106962E-2</v>
      </c>
      <c r="CD105" s="169">
        <f>IFERROR(Inv_SY_B!CD105/Inv_SY_B!$DC105-1,"")</f>
        <v>-5.9764438269365949E-2</v>
      </c>
      <c r="CE105" s="169">
        <f>IFERROR(Inv_SY_B!CE105/Inv_SY_B!$DC105-1,"")</f>
        <v>-0.12059567349111755</v>
      </c>
      <c r="CF105" s="169">
        <f>IFERROR(Inv_SY_B!CF105/Inv_SY_B!$DC105-1,"")</f>
        <v>-3.7496312441386737E-2</v>
      </c>
      <c r="CG105" s="169">
        <f>IFERROR(Inv_SY_B!CG105/Inv_SY_B!$DC105-1,"")</f>
        <v>-1.3773850764725259E-2</v>
      </c>
      <c r="CH105" s="169">
        <f>IFERROR(Inv_SY_B!CH105/Inv_SY_B!$DC105-1,"")</f>
        <v>3.2550436666464622E-2</v>
      </c>
      <c r="CI105" s="169">
        <f>IFERROR(Inv_SY_B!CI105/Inv_SY_B!$DC105-1,"")</f>
        <v>-1</v>
      </c>
      <c r="CJ105" s="169">
        <f>IFERROR(Inv_SY_B!CJ105/Inv_SY_B!$DC105-1,"")</f>
        <v>-1</v>
      </c>
      <c r="CK105" s="169">
        <f>IFERROR(Inv_SY_B!CK105/Inv_SY_B!$DC105-1,"")</f>
        <v>-1</v>
      </c>
      <c r="CL105" s="169">
        <f>IFERROR(Inv_SY_B!CL105/Inv_SY_B!$DC105-1,"")</f>
        <v>-1</v>
      </c>
      <c r="CM105" s="169">
        <f>IFERROR(Inv_SY_B!CM105/Inv_SY_B!$DB105-1,"")</f>
        <v>-6.5631894975426208E-2</v>
      </c>
      <c r="CN105" s="169">
        <f>IFERROR(Inv_SY_B!CN105/Inv_SY_B!$DB105-1,"")</f>
        <v>-0.3988296044206906</v>
      </c>
      <c r="CO105" s="169">
        <f>IFERROR(Inv_SY_B!CO105/Inv_SY_B!$DB105-1,"")</f>
        <v>-0.21626536195109425</v>
      </c>
      <c r="CP105" s="169">
        <f>IFERROR(Inv_SY_B!CP105/Inv_SY_B!$DB105-1,"")</f>
        <v>-0.69203093358795953</v>
      </c>
      <c r="CQ105" s="169">
        <f>IFERROR(Inv_SY_B!CQ105/Inv_SY_B!$DB105-1,"")</f>
        <v>-1</v>
      </c>
      <c r="CR105" s="169">
        <f>IFERROR(Inv_SY_B!CR105/Inv_SY_B!$DB105-1,"")</f>
        <v>-1</v>
      </c>
      <c r="CS105" s="169">
        <f>IFERROR(Inv_SY_B!CS105/Inv_SY_B!$DB105-1,"")</f>
        <v>-0.51643765599159264</v>
      </c>
      <c r="CT105" s="169">
        <f>IFERROR(Inv_SY_B!CT105/Inv_SY_B!$DB105-1,"")</f>
        <v>-0.29143752035636483</v>
      </c>
      <c r="CU105" s="169">
        <f>IFERROR(Inv_SY_B!CU105/Inv_SY_B!$DB105-1,"")</f>
        <v>0.26954133810091752</v>
      </c>
      <c r="CV105" s="169">
        <f>IFERROR(Inv_SY_B!CV105/Inv_SY_B!$DB105-1,"")</f>
        <v>1.082817484686962</v>
      </c>
      <c r="CW105" s="169">
        <f>IFERROR(Inv_SY_B!CW105/Inv_SY_B!$DB105-1,"")</f>
        <v>-1</v>
      </c>
      <c r="CX105" s="169">
        <f>IFERROR(Inv_SY_B!CX105/Inv_SY_B!$DB105-1,"")</f>
        <v>0.39188628058833053</v>
      </c>
      <c r="CY105" s="169">
        <f>IFERROR(Inv_SY_B!CY105/Inv_SY_B!$DB105-1,"")</f>
        <v>0.4363878679069193</v>
      </c>
      <c r="CZ105" s="169">
        <f>IFERROR(Inv_SY_B!CZ105/Inv_SY_B!$DB105-1,"")</f>
        <v>-1</v>
      </c>
    </row>
    <row r="106" spans="2:104">
      <c r="B106" s="164">
        <f t="shared" si="2"/>
        <v>45798</v>
      </c>
      <c r="C106" s="169">
        <f>IFERROR(Inv_SY_B!C106/Inv_SY_B!$DA106-1,"")</f>
        <v>4.6567070230252305E-3</v>
      </c>
      <c r="D106" s="169">
        <f>IFERROR(Inv_SY_B!D106/Inv_SY_B!$DA106-1,"")</f>
        <v>3.5370304033228717E-3</v>
      </c>
      <c r="E106" s="169">
        <f>IFERROR(Inv_SY_B!E106/Inv_SY_B!$DA106-1,"")</f>
        <v>-2.6191001891170407E-2</v>
      </c>
      <c r="F106" s="169">
        <f>IFERROR(Inv_SY_B!F106/Inv_SY_B!$DA106-1,"")</f>
        <v>-2.66350029200213E-2</v>
      </c>
      <c r="G106" s="169">
        <f>IFERROR(Inv_SY_B!G106/Inv_SY_B!$DA106-1,"")</f>
        <v>-2.235236582559974E-2</v>
      </c>
      <c r="H106" s="169">
        <f>IFERROR(Inv_SY_B!H106/Inv_SY_B!$DA106-1,"")</f>
        <v>-2.0704269730325242E-2</v>
      </c>
      <c r="I106" s="169">
        <f>IFERROR(Inv_SY_B!I106/Inv_SY_B!$DA106-1,"")</f>
        <v>3.3836692958058023E-3</v>
      </c>
      <c r="J106" s="169">
        <f>IFERROR(Inv_SY_B!J106/Inv_SY_B!$DA106-1,"")</f>
        <v>-4.5021523428371513E-2</v>
      </c>
      <c r="K106" s="169">
        <f>IFERROR(Inv_SY_B!K106/Inv_SY_B!$DA106-1,"")</f>
        <v>-1.3916938283421443E-2</v>
      </c>
      <c r="L106" s="169">
        <f>IFERROR(Inv_SY_B!L106/Inv_SY_B!$DA106-1,"")</f>
        <v>-1.3183903313599088E-2</v>
      </c>
      <c r="M106" s="169">
        <f>IFERROR(Inv_SY_B!M106/Inv_SY_B!$DA106-1,"")</f>
        <v>-9.7062508719684137E-3</v>
      </c>
      <c r="N106" s="169">
        <f>IFERROR(Inv_SY_B!N106/Inv_SY_B!$DA106-1,"")</f>
        <v>-1.7159071864748077E-2</v>
      </c>
      <c r="O106" s="169">
        <f>IFERROR(Inv_SY_B!O106/Inv_SY_B!$DA106-1,"")</f>
        <v>-1.6700657252744722E-2</v>
      </c>
      <c r="P106" s="169">
        <f>IFERROR(Inv_SY_B!P106/Inv_SY_B!$DA106-1,"")</f>
        <v>-2.1244333382954839E-2</v>
      </c>
      <c r="Q106" s="169">
        <f>IFERROR(Inv_SY_B!Q106/Inv_SY_B!$DA106-1,"")</f>
        <v>-3.5346810875817591E-2</v>
      </c>
      <c r="R106" s="169">
        <f>IFERROR(Inv_SY_B!R106/Inv_SY_B!$DA106-1,"")</f>
        <v>-4.131365056522085E-2</v>
      </c>
      <c r="S106" s="169">
        <f>IFERROR(Inv_SY_B!S106/Inv_SY_B!$DA106-1,"")</f>
        <v>-3.2400883304888883E-2</v>
      </c>
      <c r="T106" s="169">
        <f>IFERROR(Inv_SY_B!T106/Inv_SY_B!$DA106-1,"")</f>
        <v>-3.2131764033716537E-2</v>
      </c>
      <c r="U106" s="169">
        <f>IFERROR(Inv_SY_B!U106/Inv_SY_B!$DA106-1,"")</f>
        <v>5.5025654711519101E-2</v>
      </c>
      <c r="V106" s="169">
        <f>IFERROR(Inv_SY_B!V106/Inv_SY_B!$DA106-1,"")</f>
        <v>9.3831811272554244E-2</v>
      </c>
      <c r="W106" s="169">
        <f>IFERROR(Inv_SY_B!W106/Inv_SY_B!$DA106-1,"")</f>
        <v>0.12221514442660197</v>
      </c>
      <c r="X106" s="169">
        <f>IFERROR(Inv_SY_B!X106/Inv_SY_B!$DA106-1,"")</f>
        <v>-8.6447885825828852E-3</v>
      </c>
      <c r="Y106" s="169">
        <f>IFERROR(Inv_SY_B!Y106/Inv_SY_B!$DA106-1,"")</f>
        <v>-2.4121718240196488E-2</v>
      </c>
      <c r="Z106" s="169">
        <f>IFERROR(Inv_SY_B!Z106/Inv_SY_B!$DA106-1,"")</f>
        <v>-2.2366770322869378E-2</v>
      </c>
      <c r="AA106" s="169">
        <f>IFERROR(Inv_SY_B!AA106/Inv_SY_B!$DA106-1,"")</f>
        <v>-1.3581070382064908E-3</v>
      </c>
      <c r="AB106" s="169">
        <f>IFERROR(Inv_SY_B!AB106/Inv_SY_B!$DA106-1,"")</f>
        <v>2.280771994131503E-2</v>
      </c>
      <c r="AC106" s="169">
        <f>IFERROR(Inv_SY_B!AC106/Inv_SY_B!$DA106-1,"")</f>
        <v>3.7461814274789118E-2</v>
      </c>
      <c r="AD106" s="169">
        <f>IFERROR(Inv_SY_B!AD106/Inv_SY_B!$DA106-1,"")</f>
        <v>-1.9041532140710582E-2</v>
      </c>
      <c r="AE106" s="169">
        <f>IFERROR(Inv_SY_B!AE106/Inv_SY_B!$DA106-1,"")</f>
        <v>1.664717179988795E-2</v>
      </c>
      <c r="AF106" s="169">
        <f>IFERROR(Inv_SY_B!AF106/Inv_SY_B!$DA106-1,"")</f>
        <v>4.3291810389292085E-2</v>
      </c>
      <c r="AG106" s="169">
        <f>IFERROR(Inv_SY_B!AG106/Inv_SY_B!$DA106-1,"")</f>
        <v>4.727515739869026E-2</v>
      </c>
      <c r="AH106" s="169">
        <f>IFERROR(Inv_SY_B!AH106/Inv_SY_B!$DA106-1,"")</f>
        <v>-5.9234706767696821E-4</v>
      </c>
      <c r="AI106" s="169">
        <f>IFERROR(Inv_SY_B!AI106/Inv_SY_B!$DC106-1,"")</f>
        <v>2.7605686430615561E-2</v>
      </c>
      <c r="AJ106" s="169">
        <f>IFERROR(Inv_SY_B!AJ106/Inv_SY_B!$DC106-1,"")</f>
        <v>2.9079660640174199E-2</v>
      </c>
      <c r="AK106" s="169">
        <f>IFERROR(Inv_SY_B!AK106/Inv_SY_B!$DC106-1,"")</f>
        <v>2.3598848493137092E-2</v>
      </c>
      <c r="AL106" s="169">
        <f>IFERROR(Inv_SY_B!AL106/Inv_SY_B!$DC106-1,"")</f>
        <v>1.4392363319834178E-2</v>
      </c>
      <c r="AM106" s="169">
        <f>IFERROR(Inv_SY_B!AM106/Inv_SY_B!$DC106-1,"")</f>
        <v>2.4348678903042487E-2</v>
      </c>
      <c r="AN106" s="169">
        <f>IFERROR(Inv_SY_B!AN106/Inv_SY_B!$DC106-1,"")</f>
        <v>1.2901770097067278E-2</v>
      </c>
      <c r="AO106" s="169">
        <f>IFERROR(Inv_SY_B!AO106/Inv_SY_B!$DC106-1,"")</f>
        <v>1.3195236445675551E-2</v>
      </c>
      <c r="AP106" s="169">
        <f>IFERROR(Inv_SY_B!AP106/Inv_SY_B!$DC106-1,"")</f>
        <v>8.1052662301215328E-3</v>
      </c>
      <c r="AQ106" s="169">
        <f>IFERROR(Inv_SY_B!AQ106/Inv_SY_B!$DC106-1,"")</f>
        <v>1.2090421956797437E-2</v>
      </c>
      <c r="AR106" s="169">
        <f>IFERROR(Inv_SY_B!AR106/Inv_SY_B!$DC106-1,"")</f>
        <v>-1.7644308762140293E-2</v>
      </c>
      <c r="AS106" s="169">
        <f>IFERROR(Inv_SY_B!AS106/Inv_SY_B!$DC106-1,"")</f>
        <v>1.5322568017626992E-2</v>
      </c>
      <c r="AT106" s="169">
        <f>IFERROR(Inv_SY_B!AT106/Inv_SY_B!$DC106-1,"")</f>
        <v>1.5479791933313392E-2</v>
      </c>
      <c r="AU106" s="169">
        <f>IFERROR(Inv_SY_B!AU106/Inv_SY_B!$DC106-1,"")</f>
        <v>2.2839836486375775E-2</v>
      </c>
      <c r="AV106" s="169">
        <f>IFERROR(Inv_SY_B!AV106/Inv_SY_B!$DC106-1,"")</f>
        <v>-4.6208629867672713E-2</v>
      </c>
      <c r="AW106" s="169">
        <f>IFERROR(Inv_SY_B!AW106/Inv_SY_B!$DC106-1,"")</f>
        <v>8.6643580572669521E-3</v>
      </c>
      <c r="AX106" s="169">
        <f>IFERROR(Inv_SY_B!AX106/Inv_SY_B!$DC106-1,"")</f>
        <v>5.7417356554958499E-3</v>
      </c>
      <c r="AY106" s="169">
        <f>IFERROR(Inv_SY_B!AY106/Inv_SY_B!$DC106-1,"")</f>
        <v>-2.1659066958093831E-2</v>
      </c>
      <c r="AZ106" s="169">
        <f>IFERROR(Inv_SY_B!AZ106/Inv_SY_B!$DC106-1,"")</f>
        <v>-1.0879675643782116E-2</v>
      </c>
      <c r="BA106" s="169">
        <f>IFERROR(Inv_SY_B!BA106/Inv_SY_B!$DC106-1,"")</f>
        <v>-3.2490005024645718E-3</v>
      </c>
      <c r="BB106" s="169">
        <f>IFERROR(Inv_SY_B!BB106/Inv_SY_B!$DC106-1,"")</f>
        <v>-1.5951738130695059E-3</v>
      </c>
      <c r="BC106" s="169">
        <f>IFERROR(Inv_SY_B!BC106/Inv_SY_B!$DC106-1,"")</f>
        <v>9.2580793580376852E-3</v>
      </c>
      <c r="BD106" s="169">
        <f>IFERROR(Inv_SY_B!BD106/Inv_SY_B!$DC106-1,"")</f>
        <v>-4.5303791847614017E-3</v>
      </c>
      <c r="BE106" s="169">
        <f>IFERROR(Inv_SY_B!BE106/Inv_SY_B!$DC106-1,"")</f>
        <v>1.3018800919724072E-2</v>
      </c>
      <c r="BF106" s="169">
        <f>IFERROR(Inv_SY_B!BF106/Inv_SY_B!$DC106-1,"")</f>
        <v>1.5643818806889698E-2</v>
      </c>
      <c r="BG106" s="169">
        <f>IFERROR(Inv_SY_B!BG106/Inv_SY_B!$DC106-1,"")</f>
        <v>1.1397088091475993E-2</v>
      </c>
      <c r="BH106" s="169">
        <f>IFERROR(Inv_SY_B!BH106/Inv_SY_B!$DC106-1,"")</f>
        <v>4.9995216918174989E-3</v>
      </c>
      <c r="BI106" s="169">
        <f>IFERROR(Inv_SY_B!BI106/Inv_SY_B!$DC106-1,"")</f>
        <v>-4.6629689770383287E-4</v>
      </c>
      <c r="BJ106" s="169">
        <f>IFERROR(Inv_SY_B!BJ106/Inv_SY_B!$DC106-1,"")</f>
        <v>5.4511672629307117E-3</v>
      </c>
      <c r="BK106" s="169">
        <f>IFERROR(Inv_SY_B!BK106/Inv_SY_B!$DC106-1,"")</f>
        <v>-8.0623986971434247E-3</v>
      </c>
      <c r="BL106" s="169">
        <f>IFERROR(Inv_SY_B!BL106/Inv_SY_B!$DC106-1,"")</f>
        <v>-1.6761997686957075E-3</v>
      </c>
      <c r="BM106" s="169">
        <f>IFERROR(Inv_SY_B!BM106/Inv_SY_B!$DC106-1,"")</f>
        <v>-1.0178583511465389E-3</v>
      </c>
      <c r="BN106" s="169">
        <f>IFERROR(Inv_SY_B!BN106/Inv_SY_B!$DC106-1,"")</f>
        <v>-1.2692575782349835E-2</v>
      </c>
      <c r="BO106" s="169">
        <f>IFERROR(Inv_SY_B!BO106/Inv_SY_B!$DC106-1,"")</f>
        <v>3.2397229503278391E-2</v>
      </c>
      <c r="BP106" s="169">
        <f>IFERROR(Inv_SY_B!BP106/Inv_SY_B!$DC106-1,"")</f>
        <v>-1.4180205266560941E-2</v>
      </c>
      <c r="BQ106" s="169">
        <f>IFERROR(Inv_SY_B!BQ106/Inv_SY_B!$DC106-1,"")</f>
        <v>5.1812321454691279E-2</v>
      </c>
      <c r="BR106" s="169">
        <f>IFERROR(Inv_SY_B!BR106/Inv_SY_B!$DC106-1,"")</f>
        <v>3.2202652887439509E-2</v>
      </c>
      <c r="BS106" s="169">
        <f>IFERROR(Inv_SY_B!BS106/Inv_SY_B!$DC106-1,"")</f>
        <v>4.6758766133394136E-2</v>
      </c>
      <c r="BT106" s="169">
        <f>IFERROR(Inv_SY_B!BT106/Inv_SY_B!$DC106-1,"")</f>
        <v>-5.9673674927135378E-3</v>
      </c>
      <c r="BU106" s="169">
        <f>IFERROR(Inv_SY_B!BU106/Inv_SY_B!$DC106-1,"")</f>
        <v>3.5979171999441784E-2</v>
      </c>
      <c r="BV106" s="169">
        <f>IFERROR(Inv_SY_B!BV106/Inv_SY_B!$DC106-1,"")</f>
        <v>2.1673397622555157E-2</v>
      </c>
      <c r="BW106" s="169">
        <f>IFERROR(Inv_SY_B!BW106/Inv_SY_B!$DC106-1,"")</f>
        <v>6.0179614948582705E-2</v>
      </c>
      <c r="BX106" s="169">
        <f>IFERROR(Inv_SY_B!BX106/Inv_SY_B!$DC106-1,"")</f>
        <v>4.5964599812253093E-2</v>
      </c>
      <c r="BY106" s="169">
        <f>IFERROR(Inv_SY_B!BY106/Inv_SY_B!$DC106-1,"")</f>
        <v>3.5908103617342535E-2</v>
      </c>
      <c r="BZ106" s="169">
        <f>IFERROR(Inv_SY_B!BZ106/Inv_SY_B!$DC106-1,"")</f>
        <v>-3.1732067780709583E-2</v>
      </c>
      <c r="CA106" s="169">
        <f>IFERROR(Inv_SY_B!CA106/Inv_SY_B!$DC106-1,"")</f>
        <v>-4.6181077025245765E-2</v>
      </c>
      <c r="CB106" s="169">
        <f>IFERROR(Inv_SY_B!CB106/Inv_SY_B!$DC106-1,"")</f>
        <v>-1</v>
      </c>
      <c r="CC106" s="169">
        <f>IFERROR(Inv_SY_B!CC106/Inv_SY_B!$DC106-1,"")</f>
        <v>-3.9964464923598397E-2</v>
      </c>
      <c r="CD106" s="169">
        <f>IFERROR(Inv_SY_B!CD106/Inv_SY_B!$DC106-1,"")</f>
        <v>-5.1608983828345889E-2</v>
      </c>
      <c r="CE106" s="169">
        <f>IFERROR(Inv_SY_B!CE106/Inv_SY_B!$DC106-1,"")</f>
        <v>-0.11958375411486621</v>
      </c>
      <c r="CF106" s="169">
        <f>IFERROR(Inv_SY_B!CF106/Inv_SY_B!$DC106-1,"")</f>
        <v>-3.8724785049422117E-2</v>
      </c>
      <c r="CG106" s="169">
        <f>IFERROR(Inv_SY_B!CG106/Inv_SY_B!$DC106-1,"")</f>
        <v>-0.19657507147988962</v>
      </c>
      <c r="CH106" s="169">
        <f>IFERROR(Inv_SY_B!CH106/Inv_SY_B!$DC106-1,"")</f>
        <v>1.8188784413981418E-2</v>
      </c>
      <c r="CI106" s="169">
        <f>IFERROR(Inv_SY_B!CI106/Inv_SY_B!$DC106-1,"")</f>
        <v>-1</v>
      </c>
      <c r="CJ106" s="169">
        <f>IFERROR(Inv_SY_B!CJ106/Inv_SY_B!$DC106-1,"")</f>
        <v>-1</v>
      </c>
      <c r="CK106" s="169">
        <f>IFERROR(Inv_SY_B!CK106/Inv_SY_B!$DC106-1,"")</f>
        <v>-1</v>
      </c>
      <c r="CL106" s="169">
        <f>IFERROR(Inv_SY_B!CL106/Inv_SY_B!$DC106-1,"")</f>
        <v>-1</v>
      </c>
      <c r="CM106" s="169">
        <f>IFERROR(Inv_SY_B!CM106/Inv_SY_B!$DB106-1,"")</f>
        <v>-6.6548338466768442E-2</v>
      </c>
      <c r="CN106" s="169">
        <f>IFERROR(Inv_SY_B!CN106/Inv_SY_B!$DB106-1,"")</f>
        <v>-0.40085960278629562</v>
      </c>
      <c r="CO106" s="169">
        <f>IFERROR(Inv_SY_B!CO106/Inv_SY_B!$DB106-1,"")</f>
        <v>-0.2178371004656714</v>
      </c>
      <c r="CP106" s="169">
        <f>IFERROR(Inv_SY_B!CP106/Inv_SY_B!$DB106-1,"")</f>
        <v>-0.69247120742768442</v>
      </c>
      <c r="CQ106" s="169">
        <f>IFERROR(Inv_SY_B!CQ106/Inv_SY_B!$DB106-1,"")</f>
        <v>-1</v>
      </c>
      <c r="CR106" s="169">
        <f>IFERROR(Inv_SY_B!CR106/Inv_SY_B!$DB106-1,"")</f>
        <v>-1</v>
      </c>
      <c r="CS106" s="169">
        <f>IFERROR(Inv_SY_B!CS106/Inv_SY_B!$DB106-1,"")</f>
        <v>-0.5070823023123241</v>
      </c>
      <c r="CT106" s="169">
        <f>IFERROR(Inv_SY_B!CT106/Inv_SY_B!$DB106-1,"")</f>
        <v>-0.28336404550644645</v>
      </c>
      <c r="CU106" s="169">
        <f>IFERROR(Inv_SY_B!CU106/Inv_SY_B!$DB106-1,"")</f>
        <v>0.24315236474181923</v>
      </c>
      <c r="CV106" s="169">
        <f>IFERROR(Inv_SY_B!CV106/Inv_SY_B!$DB106-1,"")</f>
        <v>1.1083601872167126</v>
      </c>
      <c r="CW106" s="169">
        <f>IFERROR(Inv_SY_B!CW106/Inv_SY_B!$DB106-1,"")</f>
        <v>-1</v>
      </c>
      <c r="CX106" s="169">
        <f>IFERROR(Inv_SY_B!CX106/Inv_SY_B!$DB106-1,"")</f>
        <v>0.39024916729366921</v>
      </c>
      <c r="CY106" s="169">
        <f>IFERROR(Inv_SY_B!CY106/Inv_SY_B!$DB106-1,"")</f>
        <v>0.4264008777129904</v>
      </c>
      <c r="CZ106" s="169">
        <f>IFERROR(Inv_SY_B!CZ106/Inv_SY_B!$DB106-1,"")</f>
        <v>-1</v>
      </c>
    </row>
    <row r="107" spans="2:104">
      <c r="B107" s="164">
        <f t="shared" si="2"/>
        <v>45799</v>
      </c>
      <c r="C107" s="169">
        <f>IFERROR(Inv_SY_B!C107/Inv_SY_B!$DA107-1,"")</f>
        <v>5.6215124292400942E-2</v>
      </c>
      <c r="D107" s="169">
        <f>IFERROR(Inv_SY_B!D107/Inv_SY_B!$DA107-1,"")</f>
        <v>5.2589167592775432E-2</v>
      </c>
      <c r="E107" s="169">
        <f>IFERROR(Inv_SY_B!E107/Inv_SY_B!$DA107-1,"")</f>
        <v>-2.6024279310621901E-2</v>
      </c>
      <c r="F107" s="169">
        <f>IFERROR(Inv_SY_B!F107/Inv_SY_B!$DA107-1,"")</f>
        <v>-3.7424344298291334E-2</v>
      </c>
      <c r="G107" s="169">
        <f>IFERROR(Inv_SY_B!G107/Inv_SY_B!$DA107-1,"")</f>
        <v>-3.0043062396195808E-2</v>
      </c>
      <c r="H107" s="169">
        <f>IFERROR(Inv_SY_B!H107/Inv_SY_B!$DA107-1,"")</f>
        <v>-1.9709834579434204E-2</v>
      </c>
      <c r="I107" s="169">
        <f>IFERROR(Inv_SY_B!I107/Inv_SY_B!$DA107-1,"")</f>
        <v>-8.7816024238886015E-2</v>
      </c>
      <c r="J107" s="169">
        <f>IFERROR(Inv_SY_B!J107/Inv_SY_B!$DA107-1,"")</f>
        <v>-0.11673307286490975</v>
      </c>
      <c r="K107" s="169">
        <f>IFERROR(Inv_SY_B!K107/Inv_SY_B!$DA107-1,"")</f>
        <v>-0.11292987705007973</v>
      </c>
      <c r="L107" s="169">
        <f>IFERROR(Inv_SY_B!L107/Inv_SY_B!$DA107-1,"")</f>
        <v>-0.10078546465255112</v>
      </c>
      <c r="M107" s="169">
        <f>IFERROR(Inv_SY_B!M107/Inv_SY_B!$DA107-1,"")</f>
        <v>-4.9110624332860287E-2</v>
      </c>
      <c r="N107" s="169">
        <f>IFERROR(Inv_SY_B!N107/Inv_SY_B!$DA107-1,"")</f>
        <v>-4.8773462730141715E-2</v>
      </c>
      <c r="O107" s="169">
        <f>IFERROR(Inv_SY_B!O107/Inv_SY_B!$DA107-1,"")</f>
        <v>-5.599726713838804E-2</v>
      </c>
      <c r="P107" s="169">
        <f>IFERROR(Inv_SY_B!P107/Inv_SY_B!$DA107-1,"")</f>
        <v>-6.3055668359586425E-2</v>
      </c>
      <c r="Q107" s="169">
        <f>IFERROR(Inv_SY_B!Q107/Inv_SY_B!$DA107-1,"")</f>
        <v>-4.8818666085608364E-2</v>
      </c>
      <c r="R107" s="169">
        <f>IFERROR(Inv_SY_B!R107/Inv_SY_B!$DA107-1,"")</f>
        <v>-5.7351848872428612E-2</v>
      </c>
      <c r="S107" s="169">
        <f>IFERROR(Inv_SY_B!S107/Inv_SY_B!$DA107-1,"")</f>
        <v>-4.2202754887687322E-2</v>
      </c>
      <c r="T107" s="169">
        <f>IFERROR(Inv_SY_B!T107/Inv_SY_B!$DA107-1,"")</f>
        <v>-3.5323503176238336E-2</v>
      </c>
      <c r="U107" s="169">
        <f>IFERROR(Inv_SY_B!U107/Inv_SY_B!$DA107-1,"")</f>
        <v>0.12747442023382427</v>
      </c>
      <c r="V107" s="169">
        <f>IFERROR(Inv_SY_B!V107/Inv_SY_B!$DA107-1,"")</f>
        <v>0.15371257654843018</v>
      </c>
      <c r="W107" s="169">
        <f>IFERROR(Inv_SY_B!W107/Inv_SY_B!$DA107-1,"")</f>
        <v>0.11899927115347197</v>
      </c>
      <c r="X107" s="169">
        <f>IFERROR(Inv_SY_B!X107/Inv_SY_B!$DA107-1,"")</f>
        <v>3.9453199983014775E-2</v>
      </c>
      <c r="Y107" s="169">
        <f>IFERROR(Inv_SY_B!Y107/Inv_SY_B!$DA107-1,"")</f>
        <v>4.4432966645911343E-2</v>
      </c>
      <c r="Z107" s="169">
        <f>IFERROR(Inv_SY_B!Z107/Inv_SY_B!$DA107-1,"")</f>
        <v>4.8976083606736109E-2</v>
      </c>
      <c r="AA107" s="169">
        <f>IFERROR(Inv_SY_B!AA107/Inv_SY_B!$DA107-1,"")</f>
        <v>1.8545231390988848E-2</v>
      </c>
      <c r="AB107" s="169">
        <f>IFERROR(Inv_SY_B!AB107/Inv_SY_B!$DA107-1,"")</f>
        <v>4.632078592451494E-2</v>
      </c>
      <c r="AC107" s="169">
        <f>IFERROR(Inv_SY_B!AC107/Inv_SY_B!$DA107-1,"")</f>
        <v>5.5177831517884801E-2</v>
      </c>
      <c r="AD107" s="169">
        <f>IFERROR(Inv_SY_B!AD107/Inv_SY_B!$DA107-1,"")</f>
        <v>6.2835413763595582E-4</v>
      </c>
      <c r="AE107" s="169">
        <f>IFERROR(Inv_SY_B!AE107/Inv_SY_B!$DA107-1,"")</f>
        <v>3.0416091581100924E-2</v>
      </c>
      <c r="AF107" s="169">
        <f>IFERROR(Inv_SY_B!AF107/Inv_SY_B!$DA107-1,"")</f>
        <v>5.8500492185615149E-2</v>
      </c>
      <c r="AG107" s="169">
        <f>IFERROR(Inv_SY_B!AG107/Inv_SY_B!$DA107-1,"")</f>
        <v>6.4380913265064565E-2</v>
      </c>
      <c r="AH107" s="169">
        <f>IFERROR(Inv_SY_B!AH107/Inv_SY_B!$DA107-1,"")</f>
        <v>1.6277244914540745E-2</v>
      </c>
      <c r="AI107" s="169">
        <f>IFERROR(Inv_SY_B!AI107/Inv_SY_B!$DC107-1,"")</f>
        <v>1.9657786040635283E-2</v>
      </c>
      <c r="AJ107" s="169">
        <f>IFERROR(Inv_SY_B!AJ107/Inv_SY_B!$DC107-1,"")</f>
        <v>2.4472034322224667E-2</v>
      </c>
      <c r="AK107" s="169">
        <f>IFERROR(Inv_SY_B!AK107/Inv_SY_B!$DC107-1,"")</f>
        <v>1.2464081711823338E-2</v>
      </c>
      <c r="AL107" s="169">
        <f>IFERROR(Inv_SY_B!AL107/Inv_SY_B!$DC107-1,"")</f>
        <v>5.8803811269179107E-3</v>
      </c>
      <c r="AM107" s="169">
        <f>IFERROR(Inv_SY_B!AM107/Inv_SY_B!$DC107-1,"")</f>
        <v>2.0957115415559002E-2</v>
      </c>
      <c r="AN107" s="169">
        <f>IFERROR(Inv_SY_B!AN107/Inv_SY_B!$DC107-1,"")</f>
        <v>2.2716839636228503E-2</v>
      </c>
      <c r="AO107" s="169">
        <f>IFERROR(Inv_SY_B!AO107/Inv_SY_B!$DC107-1,"")</f>
        <v>1.536593491300553E-2</v>
      </c>
      <c r="AP107" s="169">
        <f>IFERROR(Inv_SY_B!AP107/Inv_SY_B!$DC107-1,"")</f>
        <v>8.6508941799909866E-3</v>
      </c>
      <c r="AQ107" s="169">
        <f>IFERROR(Inv_SY_B!AQ107/Inv_SY_B!$DC107-1,"")</f>
        <v>-4.7387701057381881E-2</v>
      </c>
      <c r="AR107" s="169">
        <f>IFERROR(Inv_SY_B!AR107/Inv_SY_B!$DC107-1,"")</f>
        <v>-1.50643592975086E-2</v>
      </c>
      <c r="AS107" s="169">
        <f>IFERROR(Inv_SY_B!AS107/Inv_SY_B!$DC107-1,"")</f>
        <v>1.3399263274569195E-2</v>
      </c>
      <c r="AT107" s="169">
        <f>IFERROR(Inv_SY_B!AT107/Inv_SY_B!$DC107-1,"")</f>
        <v>5.397982630567677E-3</v>
      </c>
      <c r="AU107" s="169">
        <f>IFERROR(Inv_SY_B!AU107/Inv_SY_B!$DC107-1,"")</f>
        <v>1.1666133893196706E-2</v>
      </c>
      <c r="AV107" s="169">
        <f>IFERROR(Inv_SY_B!AV107/Inv_SY_B!$DC107-1,"")</f>
        <v>-2.032879380409558E-2</v>
      </c>
      <c r="AW107" s="169">
        <f>IFERROR(Inv_SY_B!AW107/Inv_SY_B!$DC107-1,"")</f>
        <v>1.9712380608776892E-2</v>
      </c>
      <c r="AX107" s="169">
        <f>IFERROR(Inv_SY_B!AX107/Inv_SY_B!$DC107-1,"")</f>
        <v>1.9657786040635061E-2</v>
      </c>
      <c r="AY107" s="169">
        <f>IFERROR(Inv_SY_B!AY107/Inv_SY_B!$DC107-1,"")</f>
        <v>-5.3392723445405688E-3</v>
      </c>
      <c r="AZ107" s="169">
        <f>IFERROR(Inv_SY_B!AZ107/Inv_SY_B!$DC107-1,"")</f>
        <v>6.5824925694670799E-3</v>
      </c>
      <c r="BA107" s="169">
        <f>IFERROR(Inv_SY_B!BA107/Inv_SY_B!$DC107-1,"")</f>
        <v>1.436211293088685E-2</v>
      </c>
      <c r="BB107" s="169">
        <f>IFERROR(Inv_SY_B!BB107/Inv_SY_B!$DC107-1,"")</f>
        <v>1.1765068903754283E-2</v>
      </c>
      <c r="BC107" s="169">
        <f>IFERROR(Inv_SY_B!BC107/Inv_SY_B!$DC107-1,"")</f>
        <v>1.4108410831599194E-3</v>
      </c>
      <c r="BD107" s="169">
        <f>IFERROR(Inv_SY_B!BD107/Inv_SY_B!$DC107-1,"")</f>
        <v>1.1344810810216321E-2</v>
      </c>
      <c r="BE107" s="169">
        <f>IFERROR(Inv_SY_B!BE107/Inv_SY_B!$DC107-1,"")</f>
        <v>2.4060148635910661E-2</v>
      </c>
      <c r="BF107" s="169">
        <f>IFERROR(Inv_SY_B!BF107/Inv_SY_B!$DC107-1,"")</f>
        <v>3.2767354438193896E-2</v>
      </c>
      <c r="BG107" s="169">
        <f>IFERROR(Inv_SY_B!BG107/Inv_SY_B!$DC107-1,"")</f>
        <v>7.236022505742401E-3</v>
      </c>
      <c r="BH107" s="169">
        <f>IFERROR(Inv_SY_B!BH107/Inv_SY_B!$DC107-1,"")</f>
        <v>2.1639822301247058E-2</v>
      </c>
      <c r="BI107" s="169">
        <f>IFERROR(Inv_SY_B!BI107/Inv_SY_B!$DC107-1,"")</f>
        <v>1.1031785884328515E-2</v>
      </c>
      <c r="BJ107" s="169">
        <f>IFERROR(Inv_SY_B!BJ107/Inv_SY_B!$DC107-1,"")</f>
        <v>1.182557351370539E-2</v>
      </c>
      <c r="BK107" s="169">
        <f>IFERROR(Inv_SY_B!BK107/Inv_SY_B!$DC107-1,"")</f>
        <v>-3.2047717561894951E-3</v>
      </c>
      <c r="BL107" s="169">
        <f>IFERROR(Inv_SY_B!BL107/Inv_SY_B!$DC107-1,"")</f>
        <v>2.0543825414323091E-3</v>
      </c>
      <c r="BM107" s="169">
        <f>IFERROR(Inv_SY_B!BM107/Inv_SY_B!$DC107-1,"")</f>
        <v>4.9261862989717908E-3</v>
      </c>
      <c r="BN107" s="169">
        <f>IFERROR(Inv_SY_B!BN107/Inv_SY_B!$DC107-1,"")</f>
        <v>-1.3390612457099049E-2</v>
      </c>
      <c r="BO107" s="169">
        <f>IFERROR(Inv_SY_B!BO107/Inv_SY_B!$DC107-1,"")</f>
        <v>-5.2851859866569706E-2</v>
      </c>
      <c r="BP107" s="169">
        <f>IFERROR(Inv_SY_B!BP107/Inv_SY_B!$DC107-1,"")</f>
        <v>-3.7470557443968766E-2</v>
      </c>
      <c r="BQ107" s="169">
        <f>IFERROR(Inv_SY_B!BQ107/Inv_SY_B!$DC107-1,"")</f>
        <v>4.3303988612819477E-2</v>
      </c>
      <c r="BR107" s="169">
        <f>IFERROR(Inv_SY_B!BR107/Inv_SY_B!$DC107-1,"")</f>
        <v>2.8176944352995115E-2</v>
      </c>
      <c r="BS107" s="169">
        <f>IFERROR(Inv_SY_B!BS107/Inv_SY_B!$DC107-1,"")</f>
        <v>4.6202335281349427E-2</v>
      </c>
      <c r="BT107" s="169">
        <f>IFERROR(Inv_SY_B!BT107/Inv_SY_B!$DC107-1,"")</f>
        <v>1.5664366329549484E-2</v>
      </c>
      <c r="BU107" s="169">
        <f>IFERROR(Inv_SY_B!BU107/Inv_SY_B!$DC107-1,"")</f>
        <v>2.7949884648384771E-2</v>
      </c>
      <c r="BV107" s="169">
        <f>IFERROR(Inv_SY_B!BV107/Inv_SY_B!$DC107-1,"")</f>
        <v>1.1239931324738439E-2</v>
      </c>
      <c r="BW107" s="169">
        <f>IFERROR(Inv_SY_B!BW107/Inv_SY_B!$DC107-1,"")</f>
        <v>5.7093105858800453E-2</v>
      </c>
      <c r="BX107" s="169">
        <f>IFERROR(Inv_SY_B!BX107/Inv_SY_B!$DC107-1,"")</f>
        <v>1.1765068903754283E-2</v>
      </c>
      <c r="BY107" s="169">
        <f>IFERROR(Inv_SY_B!BY107/Inv_SY_B!$DC107-1,"")</f>
        <v>4.642799628054739E-2</v>
      </c>
      <c r="BZ107" s="169">
        <f>IFERROR(Inv_SY_B!BZ107/Inv_SY_B!$DC107-1,"")</f>
        <v>6.3980081871493066E-2</v>
      </c>
      <c r="CA107" s="169">
        <f>IFERROR(Inv_SY_B!CA107/Inv_SY_B!$DC107-1,"")</f>
        <v>-3.1332428960300085E-2</v>
      </c>
      <c r="CB107" s="169">
        <f>IFERROR(Inv_SY_B!CB107/Inv_SY_B!$DC107-1,"")</f>
        <v>-1</v>
      </c>
      <c r="CC107" s="169">
        <f>IFERROR(Inv_SY_B!CC107/Inv_SY_B!$DC107-1,"")</f>
        <v>-7.4834430600028368E-2</v>
      </c>
      <c r="CD107" s="169">
        <f>IFERROR(Inv_SY_B!CD107/Inv_SY_B!$DC107-1,"")</f>
        <v>-8.094513542164361E-2</v>
      </c>
      <c r="CE107" s="169">
        <f>IFERROR(Inv_SY_B!CE107/Inv_SY_B!$DC107-1,"")</f>
        <v>-0.13372700490644285</v>
      </c>
      <c r="CF107" s="169">
        <f>IFERROR(Inv_SY_B!CF107/Inv_SY_B!$DC107-1,"")</f>
        <v>-5.3661037377486509E-2</v>
      </c>
      <c r="CG107" s="169">
        <f>IFERROR(Inv_SY_B!CG107/Inv_SY_B!$DC107-1,"")</f>
        <v>-0.14395380954960368</v>
      </c>
      <c r="CH107" s="169">
        <f>IFERROR(Inv_SY_B!CH107/Inv_SY_B!$DC107-1,"")</f>
        <v>6.8285516728328055E-4</v>
      </c>
      <c r="CI107" s="169">
        <f>IFERROR(Inv_SY_B!CI107/Inv_SY_B!$DC107-1,"")</f>
        <v>-1</v>
      </c>
      <c r="CJ107" s="169">
        <f>IFERROR(Inv_SY_B!CJ107/Inv_SY_B!$DC107-1,"")</f>
        <v>-1</v>
      </c>
      <c r="CK107" s="169">
        <f>IFERROR(Inv_SY_B!CK107/Inv_SY_B!$DC107-1,"")</f>
        <v>-1</v>
      </c>
      <c r="CL107" s="169">
        <f>IFERROR(Inv_SY_B!CL107/Inv_SY_B!$DC107-1,"")</f>
        <v>-1</v>
      </c>
      <c r="CM107" s="169">
        <f>IFERROR(Inv_SY_B!CM107/Inv_SY_B!$DB107-1,"")</f>
        <v>-5.6559175200709966E-2</v>
      </c>
      <c r="CN107" s="169">
        <f>IFERROR(Inv_SY_B!CN107/Inv_SY_B!$DB107-1,"")</f>
        <v>-0.40013350416462301</v>
      </c>
      <c r="CO107" s="169">
        <f>IFERROR(Inv_SY_B!CO107/Inv_SY_B!$DB107-1,"")</f>
        <v>-0.21515483109369404</v>
      </c>
      <c r="CP107" s="169">
        <f>IFERROR(Inv_SY_B!CP107/Inv_SY_B!$DB107-1,"")</f>
        <v>-0.6875618047742611</v>
      </c>
      <c r="CQ107" s="169">
        <f>IFERROR(Inv_SY_B!CQ107/Inv_SY_B!$DB107-1,"")</f>
        <v>-1</v>
      </c>
      <c r="CR107" s="169">
        <f>IFERROR(Inv_SY_B!CR107/Inv_SY_B!$DB107-1,"")</f>
        <v>-1</v>
      </c>
      <c r="CS107" s="169">
        <f>IFERROR(Inv_SY_B!CS107/Inv_SY_B!$DB107-1,"")</f>
        <v>-0.50469356698037271</v>
      </c>
      <c r="CT107" s="169">
        <f>IFERROR(Inv_SY_B!CT107/Inv_SY_B!$DB107-1,"")</f>
        <v>-0.28174467379235091</v>
      </c>
      <c r="CU107" s="169">
        <f>IFERROR(Inv_SY_B!CU107/Inv_SY_B!$DB107-1,"")</f>
        <v>0.24334927664820216</v>
      </c>
      <c r="CV107" s="169">
        <f>IFERROR(Inv_SY_B!CV107/Inv_SY_B!$DB107-1,"")</f>
        <v>1.0841095806449834</v>
      </c>
      <c r="CW107" s="169">
        <f>IFERROR(Inv_SY_B!CW107/Inv_SY_B!$DB107-1,"")</f>
        <v>-1</v>
      </c>
      <c r="CX107" s="169">
        <f>IFERROR(Inv_SY_B!CX107/Inv_SY_B!$DB107-1,"")</f>
        <v>0.3925918553987795</v>
      </c>
      <c r="CY107" s="169">
        <f>IFERROR(Inv_SY_B!CY107/Inv_SY_B!$DB107-1,"")</f>
        <v>0.42579684331404621</v>
      </c>
      <c r="CZ107" s="169">
        <f>IFERROR(Inv_SY_B!CZ107/Inv_SY_B!$DB107-1,"")</f>
        <v>-1</v>
      </c>
    </row>
    <row r="108" spans="2:104">
      <c r="B108" s="164">
        <f t="shared" si="2"/>
        <v>45800</v>
      </c>
      <c r="C108" s="169">
        <f>IFERROR(Inv_SY_B!C108/Inv_SY_B!$DA108-1,"")</f>
        <v>6.5686082537941282E-3</v>
      </c>
      <c r="D108" s="169">
        <f>IFERROR(Inv_SY_B!D108/Inv_SY_B!$DA108-1,"")</f>
        <v>4.9942960798494695E-3</v>
      </c>
      <c r="E108" s="169">
        <f>IFERROR(Inv_SY_B!E108/Inv_SY_B!$DA108-1,"")</f>
        <v>-2.6056558768339011E-2</v>
      </c>
      <c r="F108" s="169">
        <f>IFERROR(Inv_SY_B!F108/Inv_SY_B!$DA108-1,"")</f>
        <v>-1.6935448161299105E-2</v>
      </c>
      <c r="G108" s="169">
        <f>IFERROR(Inv_SY_B!G108/Inv_SY_B!$DA108-1,"")</f>
        <v>-2.7320614691365042E-2</v>
      </c>
      <c r="H108" s="169">
        <f>IFERROR(Inv_SY_B!H108/Inv_SY_B!$DA108-1,"")</f>
        <v>-2.1131692017933301E-2</v>
      </c>
      <c r="I108" s="169">
        <f>IFERROR(Inv_SY_B!I108/Inv_SY_B!$DA108-1,"")</f>
        <v>-2.4874648089583284E-2</v>
      </c>
      <c r="J108" s="169">
        <f>IFERROR(Inv_SY_B!J108/Inv_SY_B!$DA108-1,"")</f>
        <v>-5.9299363225774115E-2</v>
      </c>
      <c r="K108" s="169">
        <f>IFERROR(Inv_SY_B!K108/Inv_SY_B!$DA108-1,"")</f>
        <v>-3.3861863796894043E-2</v>
      </c>
      <c r="L108" s="169">
        <f>IFERROR(Inv_SY_B!L108/Inv_SY_B!$DA108-1,"")</f>
        <v>-3.4495450056592381E-2</v>
      </c>
      <c r="M108" s="169">
        <f>IFERROR(Inv_SY_B!M108/Inv_SY_B!$DA108-1,"")</f>
        <v>-1.1902553542389782E-2</v>
      </c>
      <c r="N108" s="169">
        <f>IFERROR(Inv_SY_B!N108/Inv_SY_B!$DA108-1,"")</f>
        <v>-1.8834934557335536E-2</v>
      </c>
      <c r="O108" s="169">
        <f>IFERROR(Inv_SY_B!O108/Inv_SY_B!$DA108-1,"")</f>
        <v>-1.9965417339332436E-2</v>
      </c>
      <c r="P108" s="169">
        <f>IFERROR(Inv_SY_B!P108/Inv_SY_B!$DA108-1,"")</f>
        <v>-2.8406927337661148E-2</v>
      </c>
      <c r="Q108" s="169">
        <f>IFERROR(Inv_SY_B!Q108/Inv_SY_B!$DA108-1,"")</f>
        <v>-3.7583355044058409E-2</v>
      </c>
      <c r="R108" s="169">
        <f>IFERROR(Inv_SY_B!R108/Inv_SY_B!$DA108-1,"")</f>
        <v>-4.2831522362505869E-2</v>
      </c>
      <c r="S108" s="169">
        <f>IFERROR(Inv_SY_B!S108/Inv_SY_B!$DA108-1,"")</f>
        <v>-4.3775635525313716E-2</v>
      </c>
      <c r="T108" s="169">
        <f>IFERROR(Inv_SY_B!T108/Inv_SY_B!$DA108-1,"")</f>
        <v>-2.6460412369637587E-2</v>
      </c>
      <c r="U108" s="169">
        <f>IFERROR(Inv_SY_B!U108/Inv_SY_B!$DA108-1,"")</f>
        <v>9.5925540813103227E-2</v>
      </c>
      <c r="V108" s="169">
        <f>IFERROR(Inv_SY_B!V108/Inv_SY_B!$DA108-1,"")</f>
        <v>0.11725750733524709</v>
      </c>
      <c r="W108" s="169">
        <f>IFERROR(Inv_SY_B!W108/Inv_SY_B!$DA108-1,"")</f>
        <v>0.11127206554519598</v>
      </c>
      <c r="X108" s="169">
        <f>IFERROR(Inv_SY_B!X108/Inv_SY_B!$DA108-1,"")</f>
        <v>-7.7292840373155425E-4</v>
      </c>
      <c r="Y108" s="169">
        <f>IFERROR(Inv_SY_B!Y108/Inv_SY_B!$DA108-1,"")</f>
        <v>1.1977915377265225E-2</v>
      </c>
      <c r="Z108" s="169">
        <f>IFERROR(Inv_SY_B!Z108/Inv_SY_B!$DA108-1,"")</f>
        <v>1.9843949264786831E-2</v>
      </c>
      <c r="AA108" s="169">
        <f>IFERROR(Inv_SY_B!AA108/Inv_SY_B!$DA108-1,"")</f>
        <v>-1.9160691407064112E-2</v>
      </c>
      <c r="AB108" s="169">
        <f>IFERROR(Inv_SY_B!AB108/Inv_SY_B!$DA108-1,"")</f>
        <v>1.5659797976913081E-2</v>
      </c>
      <c r="AC108" s="169">
        <f>IFERROR(Inv_SY_B!AC108/Inv_SY_B!$DA108-1,"")</f>
        <v>3.350491100638342E-2</v>
      </c>
      <c r="AD108" s="169">
        <f>IFERROR(Inv_SY_B!AD108/Inv_SY_B!$DA108-1,"")</f>
        <v>-1.6449652016778504E-2</v>
      </c>
      <c r="AE108" s="169">
        <f>IFERROR(Inv_SY_B!AE108/Inv_SY_B!$DA108-1,"")</f>
        <v>1.698354488770093E-2</v>
      </c>
      <c r="AF108" s="169">
        <f>IFERROR(Inv_SY_B!AF108/Inv_SY_B!$DA108-1,"")</f>
        <v>4.9206047095885719E-2</v>
      </c>
      <c r="AG108" s="169">
        <f>IFERROR(Inv_SY_B!AG108/Inv_SY_B!$DA108-1,"")</f>
        <v>3.8143486307097074E-2</v>
      </c>
      <c r="AH108" s="169">
        <f>IFERROR(Inv_SY_B!AH108/Inv_SY_B!$DA108-1,"")</f>
        <v>-1.1218001229634011E-2</v>
      </c>
      <c r="AI108" s="169">
        <f>IFERROR(Inv_SY_B!AI108/Inv_SY_B!$DC108-1,"")</f>
        <v>6.0678946118343235E-2</v>
      </c>
      <c r="AJ108" s="169">
        <f>IFERROR(Inv_SY_B!AJ108/Inv_SY_B!$DC108-1,"")</f>
        <v>5.4173089638344996E-2</v>
      </c>
      <c r="AK108" s="169">
        <f>IFERROR(Inv_SY_B!AK108/Inv_SY_B!$DC108-1,"")</f>
        <v>7.2478708009929393E-2</v>
      </c>
      <c r="AL108" s="169">
        <f>IFERROR(Inv_SY_B!AL108/Inv_SY_B!$DC108-1,"")</f>
        <v>4.7884011018586525E-2</v>
      </c>
      <c r="AM108" s="169">
        <f>IFERROR(Inv_SY_B!AM108/Inv_SY_B!$DC108-1,"")</f>
        <v>5.434918438177827E-2</v>
      </c>
      <c r="AN108" s="169">
        <f>IFERROR(Inv_SY_B!AN108/Inv_SY_B!$DC108-1,"")</f>
        <v>4.8882407500874914E-2</v>
      </c>
      <c r="AO108" s="169">
        <f>IFERROR(Inv_SY_B!AO108/Inv_SY_B!$DC108-1,"")</f>
        <v>4.0326068619654487E-2</v>
      </c>
      <c r="AP108" s="169">
        <f>IFERROR(Inv_SY_B!AP108/Inv_SY_B!$DC108-1,"")</f>
        <v>4.302930135191585E-2</v>
      </c>
      <c r="AQ108" s="169">
        <f>IFERROR(Inv_SY_B!AQ108/Inv_SY_B!$DC108-1,"")</f>
        <v>8.5221237496211355E-3</v>
      </c>
      <c r="AR108" s="169">
        <f>IFERROR(Inv_SY_B!AR108/Inv_SY_B!$DC108-1,"")</f>
        <v>-2.048334169788335E-3</v>
      </c>
      <c r="AS108" s="169">
        <f>IFERROR(Inv_SY_B!AS108/Inv_SY_B!$DC108-1,"")</f>
        <v>3.0617402383178671E-2</v>
      </c>
      <c r="AT108" s="169">
        <f>IFERROR(Inv_SY_B!AT108/Inv_SY_B!$DC108-1,"")</f>
        <v>3.9025661033879944E-2</v>
      </c>
      <c r="AU108" s="169">
        <f>IFERROR(Inv_SY_B!AU108/Inv_SY_B!$DC108-1,"")</f>
        <v>3.917222975457868E-2</v>
      </c>
      <c r="AV108" s="169">
        <f>IFERROR(Inv_SY_B!AV108/Inv_SY_B!$DC108-1,"")</f>
        <v>-9.6173464853710477E-4</v>
      </c>
      <c r="AW108" s="169">
        <f>IFERROR(Inv_SY_B!AW108/Inv_SY_B!$DC108-1,"")</f>
        <v>2.6963206422141672E-2</v>
      </c>
      <c r="AX108" s="169">
        <f>IFERROR(Inv_SY_B!AX108/Inv_SY_B!$DC108-1,"")</f>
        <v>8.1834145211154841E-3</v>
      </c>
      <c r="AY108" s="169">
        <f>IFERROR(Inv_SY_B!AY108/Inv_SY_B!$DC108-1,"")</f>
        <v>2.8682850891805778E-3</v>
      </c>
      <c r="AZ108" s="169">
        <f>IFERROR(Inv_SY_B!AZ108/Inv_SY_B!$DC108-1,"")</f>
        <v>6.1786751802501705E-3</v>
      </c>
      <c r="BA108" s="169">
        <f>IFERROR(Inv_SY_B!BA108/Inv_SY_B!$DC108-1,"")</f>
        <v>3.844635012947295E-3</v>
      </c>
      <c r="BB108" s="169">
        <f>IFERROR(Inv_SY_B!BB108/Inv_SY_B!$DC108-1,"")</f>
        <v>3.6087059033905966E-2</v>
      </c>
      <c r="BC108" s="169">
        <f>IFERROR(Inv_SY_B!BC108/Inv_SY_B!$DC108-1,"")</f>
        <v>-1.3032099882557047E-2</v>
      </c>
      <c r="BD108" s="169">
        <f>IFERROR(Inv_SY_B!BD108/Inv_SY_B!$DC108-1,"")</f>
        <v>8.0008122943311388E-3</v>
      </c>
      <c r="BE108" s="169">
        <f>IFERROR(Inv_SY_B!BE108/Inv_SY_B!$DC108-1,"")</f>
        <v>2.2805389276544519E-2</v>
      </c>
      <c r="BF108" s="169">
        <f>IFERROR(Inv_SY_B!BF108/Inv_SY_B!$DC108-1,"")</f>
        <v>4.2731755828692597E-2</v>
      </c>
      <c r="BG108" s="169">
        <f>IFERROR(Inv_SY_B!BG108/Inv_SY_B!$DC108-1,"")</f>
        <v>5.3233666396621082E-2</v>
      </c>
      <c r="BH108" s="169">
        <f>IFERROR(Inv_SY_B!BH108/Inv_SY_B!$DC108-1,"")</f>
        <v>3.5648343490968903E-2</v>
      </c>
      <c r="BI108" s="169">
        <f>IFERROR(Inv_SY_B!BI108/Inv_SY_B!$DC108-1,"")</f>
        <v>4.4948761688002437E-2</v>
      </c>
      <c r="BJ108" s="169">
        <f>IFERROR(Inv_SY_B!BJ108/Inv_SY_B!$DC108-1,"")</f>
        <v>4.6784347184420261E-2</v>
      </c>
      <c r="BK108" s="169">
        <f>IFERROR(Inv_SY_B!BK108/Inv_SY_B!$DC108-1,"")</f>
        <v>1.8574646771266634E-2</v>
      </c>
      <c r="BL108" s="169">
        <f>IFERROR(Inv_SY_B!BL108/Inv_SY_B!$DC108-1,"")</f>
        <v>3.2114627225277248E-2</v>
      </c>
      <c r="BM108" s="169">
        <f>IFERROR(Inv_SY_B!BM108/Inv_SY_B!$DC108-1,"")</f>
        <v>3.9326512618472087E-2</v>
      </c>
      <c r="BN108" s="169">
        <f>IFERROR(Inv_SY_B!BN108/Inv_SY_B!$DC108-1,"")</f>
        <v>1.8652608856745134E-2</v>
      </c>
      <c r="BO108" s="169">
        <f>IFERROR(Inv_SY_B!BO108/Inv_SY_B!$DC108-1,"")</f>
        <v>-3.1537092978880521E-2</v>
      </c>
      <c r="BP108" s="169">
        <f>IFERROR(Inv_SY_B!BP108/Inv_SY_B!$DC108-1,"")</f>
        <v>-2.3435473325574607E-2</v>
      </c>
      <c r="BQ108" s="169">
        <f>IFERROR(Inv_SY_B!BQ108/Inv_SY_B!$DC108-1,"")</f>
        <v>1.3314672825669671E-2</v>
      </c>
      <c r="BR108" s="169">
        <f>IFERROR(Inv_SY_B!BR108/Inv_SY_B!$DC108-1,"")</f>
        <v>-1.5535553746624964E-2</v>
      </c>
      <c r="BS108" s="169">
        <f>IFERROR(Inv_SY_B!BS108/Inv_SY_B!$DC108-1,"")</f>
        <v>-1.174662041600294E-2</v>
      </c>
      <c r="BT108" s="169">
        <f>IFERROR(Inv_SY_B!BT108/Inv_SY_B!$DC108-1,"")</f>
        <v>-4.2324569369446507E-2</v>
      </c>
      <c r="BU108" s="169">
        <f>IFERROR(Inv_SY_B!BU108/Inv_SY_B!$DC108-1,"")</f>
        <v>-2.1696596185741379E-2</v>
      </c>
      <c r="BV108" s="169">
        <f>IFERROR(Inv_SY_B!BV108/Inv_SY_B!$DC108-1,"")</f>
        <v>-3.0786650055172893E-2</v>
      </c>
      <c r="BW108" s="169">
        <f>IFERROR(Inv_SY_B!BW108/Inv_SY_B!$DC108-1,"")</f>
        <v>-1.1893746848527509E-2</v>
      </c>
      <c r="BX108" s="169">
        <f>IFERROR(Inv_SY_B!BX108/Inv_SY_B!$DC108-1,"")</f>
        <v>-0.62566534918207384</v>
      </c>
      <c r="BY108" s="169">
        <f>IFERROR(Inv_SY_B!BY108/Inv_SY_B!$DC108-1,"")</f>
        <v>-2.6941212713193385E-2</v>
      </c>
      <c r="BZ108" s="169">
        <f>IFERROR(Inv_SY_B!BZ108/Inv_SY_B!$DC108-1,"")</f>
        <v>-1.2234395862995462E-2</v>
      </c>
      <c r="CA108" s="169">
        <f>IFERROR(Inv_SY_B!CA108/Inv_SY_B!$DC108-1,"")</f>
        <v>-3.0274728720409816E-2</v>
      </c>
      <c r="CB108" s="169">
        <f>IFERROR(Inv_SY_B!CB108/Inv_SY_B!$DC108-1,"")</f>
        <v>-1</v>
      </c>
      <c r="CC108" s="169">
        <f>IFERROR(Inv_SY_B!CC108/Inv_SY_B!$DC108-1,"")</f>
        <v>-4.3178141039903473E-3</v>
      </c>
      <c r="CD108" s="169">
        <f>IFERROR(Inv_SY_B!CD108/Inv_SY_B!$DC108-1,"")</f>
        <v>-1.5646820219567648E-2</v>
      </c>
      <c r="CE108" s="169">
        <f>IFERROR(Inv_SY_B!CE108/Inv_SY_B!$DC108-1,"")</f>
        <v>-7.7563163543383773E-2</v>
      </c>
      <c r="CF108" s="169">
        <f>IFERROR(Inv_SY_B!CF108/Inv_SY_B!$DC108-1,"")</f>
        <v>-4.9509366262446841E-3</v>
      </c>
      <c r="CG108" s="169">
        <f>IFERROR(Inv_SY_B!CG108/Inv_SY_B!$DC108-1,"")</f>
        <v>-5.8723776288845841E-2</v>
      </c>
      <c r="CH108" s="169">
        <f>IFERROR(Inv_SY_B!CH108/Inv_SY_B!$DC108-1,"")</f>
        <v>6.1916115610312517E-2</v>
      </c>
      <c r="CI108" s="169">
        <f>IFERROR(Inv_SY_B!CI108/Inv_SY_B!$DC108-1,"")</f>
        <v>-1</v>
      </c>
      <c r="CJ108" s="169">
        <f>IFERROR(Inv_SY_B!CJ108/Inv_SY_B!$DC108-1,"")</f>
        <v>-1</v>
      </c>
      <c r="CK108" s="169">
        <f>IFERROR(Inv_SY_B!CK108/Inv_SY_B!$DC108-1,"")</f>
        <v>-1</v>
      </c>
      <c r="CL108" s="169">
        <f>IFERROR(Inv_SY_B!CL108/Inv_SY_B!$DC108-1,"")</f>
        <v>-1</v>
      </c>
      <c r="CM108" s="169">
        <f>IFERROR(Inv_SY_B!CM108/Inv_SY_B!$DB108-1,"")</f>
        <v>-5.4448656895443759E-2</v>
      </c>
      <c r="CN108" s="169">
        <f>IFERROR(Inv_SY_B!CN108/Inv_SY_B!$DB108-1,"")</f>
        <v>-0.39823763685858382</v>
      </c>
      <c r="CO108" s="169">
        <f>IFERROR(Inv_SY_B!CO108/Inv_SY_B!$DB108-1,"")</f>
        <v>-0.21546551559742999</v>
      </c>
      <c r="CP108" s="169">
        <f>IFERROR(Inv_SY_B!CP108/Inv_SY_B!$DB108-1,"")</f>
        <v>-0.68827665862687848</v>
      </c>
      <c r="CQ108" s="169">
        <f>IFERROR(Inv_SY_B!CQ108/Inv_SY_B!$DB108-1,"")</f>
        <v>-1</v>
      </c>
      <c r="CR108" s="169">
        <f>IFERROR(Inv_SY_B!CR108/Inv_SY_B!$DB108-1,"")</f>
        <v>-1</v>
      </c>
      <c r="CS108" s="169">
        <f>IFERROR(Inv_SY_B!CS108/Inv_SY_B!$DB108-1,"")</f>
        <v>-0.50670703486109958</v>
      </c>
      <c r="CT108" s="169">
        <f>IFERROR(Inv_SY_B!CT108/Inv_SY_B!$DB108-1,"")</f>
        <v>-0.31141881729968401</v>
      </c>
      <c r="CU108" s="169">
        <f>IFERROR(Inv_SY_B!CU108/Inv_SY_B!$DB108-1,"")</f>
        <v>0.23640267611935184</v>
      </c>
      <c r="CV108" s="169">
        <f>IFERROR(Inv_SY_B!CV108/Inv_SY_B!$DB108-1,"")</f>
        <v>1.1030258441808543</v>
      </c>
      <c r="CW108" s="169">
        <f>IFERROR(Inv_SY_B!CW108/Inv_SY_B!$DB108-1,"")</f>
        <v>-1</v>
      </c>
      <c r="CX108" s="169">
        <f>IFERROR(Inv_SY_B!CX108/Inv_SY_B!$DB108-1,"")</f>
        <v>0.40886499812164079</v>
      </c>
      <c r="CY108" s="169">
        <f>IFERROR(Inv_SY_B!CY108/Inv_SY_B!$DB108-1,"")</f>
        <v>0.42626080171727154</v>
      </c>
      <c r="CZ108" s="169">
        <f>IFERROR(Inv_SY_B!CZ108/Inv_SY_B!$DB108-1,"")</f>
        <v>-1</v>
      </c>
    </row>
    <row r="109" spans="2:104">
      <c r="B109" s="164">
        <f t="shared" si="2"/>
        <v>45801</v>
      </c>
      <c r="C109" s="169">
        <f>IFERROR(Inv_SY_B!C109/Inv_SY_B!$DA109-1,"")</f>
        <v>2.0039300316167408E-2</v>
      </c>
      <c r="D109" s="169">
        <f>IFERROR(Inv_SY_B!D109/Inv_SY_B!$DA109-1,"")</f>
        <v>1.4531233515805653E-2</v>
      </c>
      <c r="E109" s="169">
        <f>IFERROR(Inv_SY_B!E109/Inv_SY_B!$DA109-1,"")</f>
        <v>-1.1278620954560559E-2</v>
      </c>
      <c r="F109" s="169">
        <f>IFERROR(Inv_SY_B!F109/Inv_SY_B!$DA109-1,"")</f>
        <v>-1.6023668052115858E-2</v>
      </c>
      <c r="G109" s="169">
        <f>IFERROR(Inv_SY_B!G109/Inv_SY_B!$DA109-1,"")</f>
        <v>-1.3959929451805575E-2</v>
      </c>
      <c r="H109" s="169">
        <f>IFERROR(Inv_SY_B!H109/Inv_SY_B!$DA109-1,"")</f>
        <v>-7.1142293350846542E-3</v>
      </c>
      <c r="I109" s="169">
        <f>IFERROR(Inv_SY_B!I109/Inv_SY_B!$DA109-1,"")</f>
        <v>9.2678043116851683E-3</v>
      </c>
      <c r="J109" s="169">
        <f>IFERROR(Inv_SY_B!J109/Inv_SY_B!$DA109-1,"")</f>
        <v>-2.7113877737041991E-2</v>
      </c>
      <c r="K109" s="169">
        <f>IFERROR(Inv_SY_B!K109/Inv_SY_B!$DA109-1,"")</f>
        <v>-1.0716182168264643E-2</v>
      </c>
      <c r="L109" s="169">
        <f>IFERROR(Inv_SY_B!L109/Inv_SY_B!$DA109-1,"")</f>
        <v>-4.0919379836559244E-3</v>
      </c>
      <c r="M109" s="169">
        <f>IFERROR(Inv_SY_B!M109/Inv_SY_B!$DA109-1,"")</f>
        <v>-1.6820692297201401E-3</v>
      </c>
      <c r="N109" s="169">
        <f>IFERROR(Inv_SY_B!N109/Inv_SY_B!$DA109-1,"")</f>
        <v>-5.0056151047719322E-3</v>
      </c>
      <c r="O109" s="169">
        <f>IFERROR(Inv_SY_B!O109/Inv_SY_B!$DA109-1,"")</f>
        <v>-4.4441368164643724E-2</v>
      </c>
      <c r="P109" s="169">
        <f>IFERROR(Inv_SY_B!P109/Inv_SY_B!$DA109-1,"")</f>
        <v>-1.6850786353524549E-2</v>
      </c>
      <c r="Q109" s="169">
        <f>IFERROR(Inv_SY_B!Q109/Inv_SY_B!$DA109-1,"")</f>
        <v>-3.3194646334382183E-2</v>
      </c>
      <c r="R109" s="169">
        <f>IFERROR(Inv_SY_B!R109/Inv_SY_B!$DA109-1,"")</f>
        <v>-3.9711687276569929E-2</v>
      </c>
      <c r="S109" s="169">
        <f>IFERROR(Inv_SY_B!S109/Inv_SY_B!$DA109-1,"")</f>
        <v>-7.4616903906812748E-2</v>
      </c>
      <c r="T109" s="169">
        <f>IFERROR(Inv_SY_B!T109/Inv_SY_B!$DA109-1,"")</f>
        <v>-2.3298656733943157E-2</v>
      </c>
      <c r="U109" s="169">
        <f>IFERROR(Inv_SY_B!U109/Inv_SY_B!$DA109-1,"")</f>
        <v>9.9610680558331222E-2</v>
      </c>
      <c r="V109" s="169">
        <f>IFERROR(Inv_SY_B!V109/Inv_SY_B!$DA109-1,"")</f>
        <v>0.11776075192398427</v>
      </c>
      <c r="W109" s="169">
        <f>IFERROR(Inv_SY_B!W109/Inv_SY_B!$DA109-1,"")</f>
        <v>0.14555523266658632</v>
      </c>
      <c r="X109" s="169">
        <f>IFERROR(Inv_SY_B!X109/Inv_SY_B!$DA109-1,"")</f>
        <v>1.3711177580645773E-2</v>
      </c>
      <c r="Y109" s="169">
        <f>IFERROR(Inv_SY_B!Y109/Inv_SY_B!$DA109-1,"")</f>
        <v>1.9743056793259495E-2</v>
      </c>
      <c r="Z109" s="169">
        <f>IFERROR(Inv_SY_B!Z109/Inv_SY_B!$DA109-1,"")</f>
        <v>2.4113976550334204E-2</v>
      </c>
      <c r="AA109" s="169">
        <f>IFERROR(Inv_SY_B!AA109/Inv_SY_B!$DA109-1,"")</f>
        <v>-2.7529717508639528E-2</v>
      </c>
      <c r="AB109" s="169">
        <f>IFERROR(Inv_SY_B!AB109/Inv_SY_B!$DA109-1,"")</f>
        <v>-6.7261943798220258E-3</v>
      </c>
      <c r="AC109" s="169">
        <f>IFERROR(Inv_SY_B!AC109/Inv_SY_B!$DA109-1,"")</f>
        <v>1.299481083682541E-2</v>
      </c>
      <c r="AD109" s="169">
        <f>IFERROR(Inv_SY_B!AD109/Inv_SY_B!$DA109-1,"")</f>
        <v>-4.046434243356678E-2</v>
      </c>
      <c r="AE109" s="169">
        <f>IFERROR(Inv_SY_B!AE109/Inv_SY_B!$DA109-1,"")</f>
        <v>-1.0122764103216886E-2</v>
      </c>
      <c r="AF109" s="169">
        <f>IFERROR(Inv_SY_B!AF109/Inv_SY_B!$DA109-1,"")</f>
        <v>1.4383228890476385E-2</v>
      </c>
      <c r="AG109" s="169">
        <f>IFERROR(Inv_SY_B!AG109/Inv_SY_B!$DA109-1,"")</f>
        <v>2.0136219372463904E-2</v>
      </c>
      <c r="AH109" s="169">
        <f>IFERROR(Inv_SY_B!AH109/Inv_SY_B!$DA109-1,"")</f>
        <v>-9.7904276104421983E-2</v>
      </c>
      <c r="AI109" s="169">
        <f>IFERROR(Inv_SY_B!AI109/Inv_SY_B!$DC109-1,"")</f>
        <v>1.0989393771132949E-2</v>
      </c>
      <c r="AJ109" s="169">
        <f>IFERROR(Inv_SY_B!AJ109/Inv_SY_B!$DC109-1,"")</f>
        <v>1.6860412318003615E-2</v>
      </c>
      <c r="AK109" s="169">
        <f>IFERROR(Inv_SY_B!AK109/Inv_SY_B!$DC109-1,"")</f>
        <v>6.5490142264881257E-3</v>
      </c>
      <c r="AL109" s="169">
        <f>IFERROR(Inv_SY_B!AL109/Inv_SY_B!$DC109-1,"")</f>
        <v>2.0311429996153763E-3</v>
      </c>
      <c r="AM109" s="169">
        <f>IFERROR(Inv_SY_B!AM109/Inv_SY_B!$DC109-1,"")</f>
        <v>1.6881455395232559E-2</v>
      </c>
      <c r="AN109" s="169">
        <f>IFERROR(Inv_SY_B!AN109/Inv_SY_B!$DC109-1,"")</f>
        <v>1.8067232797082555E-2</v>
      </c>
      <c r="AO109" s="169">
        <f>IFERROR(Inv_SY_B!AO109/Inv_SY_B!$DC109-1,"")</f>
        <v>8.1038506129902377E-3</v>
      </c>
      <c r="AP109" s="169">
        <f>IFERROR(Inv_SY_B!AP109/Inv_SY_B!$DC109-1,"")</f>
        <v>-8.5201214122032631E-5</v>
      </c>
      <c r="AQ109" s="169">
        <f>IFERROR(Inv_SY_B!AQ109/Inv_SY_B!$DC109-1,"")</f>
        <v>-1.1734901545578436E-2</v>
      </c>
      <c r="AR109" s="169">
        <f>IFERROR(Inv_SY_B!AR109/Inv_SY_B!$DC109-1,"")</f>
        <v>-1.9911128587585925E-2</v>
      </c>
      <c r="AS109" s="169">
        <f>IFERROR(Inv_SY_B!AS109/Inv_SY_B!$DC109-1,"")</f>
        <v>7.8581838794686831E-3</v>
      </c>
      <c r="AT109" s="169">
        <f>IFERROR(Inv_SY_B!AT109/Inv_SY_B!$DC109-1,"")</f>
        <v>3.0439486710347463E-3</v>
      </c>
      <c r="AU109" s="169">
        <f>IFERROR(Inv_SY_B!AU109/Inv_SY_B!$DC109-1,"")</f>
        <v>7.5189694745383395E-3</v>
      </c>
      <c r="AV109" s="169">
        <f>IFERROR(Inv_SY_B!AV109/Inv_SY_B!$DC109-1,"")</f>
        <v>-3.1477640384564909E-2</v>
      </c>
      <c r="AW109" s="169">
        <f>IFERROR(Inv_SY_B!AW109/Inv_SY_B!$DC109-1,"")</f>
        <v>6.9785398635113793E-3</v>
      </c>
      <c r="AX109" s="169">
        <f>IFERROR(Inv_SY_B!AX109/Inv_SY_B!$DC109-1,"")</f>
        <v>9.6194894435297496E-3</v>
      </c>
      <c r="AY109" s="169">
        <f>IFERROR(Inv_SY_B!AY109/Inv_SY_B!$DC109-1,"")</f>
        <v>-1.7462465340625122E-2</v>
      </c>
      <c r="AZ109" s="169">
        <f>IFERROR(Inv_SY_B!AZ109/Inv_SY_B!$DC109-1,"")</f>
        <v>-8.8304986282321529E-3</v>
      </c>
      <c r="BA109" s="169">
        <f>IFERROR(Inv_SY_B!BA109/Inv_SY_B!$DC109-1,"")</f>
        <v>4.4082039086270619E-3</v>
      </c>
      <c r="BB109" s="169">
        <f>IFERROR(Inv_SY_B!BB109/Inv_SY_B!$DC109-1,"")</f>
        <v>-5.2536079236663591E-3</v>
      </c>
      <c r="BC109" s="169">
        <f>IFERROR(Inv_SY_B!BC109/Inv_SY_B!$DC109-1,"")</f>
        <v>-7.2222755252384641E-3</v>
      </c>
      <c r="BD109" s="169">
        <f>IFERROR(Inv_SY_B!BD109/Inv_SY_B!$DC109-1,"")</f>
        <v>4.20358861347081E-3</v>
      </c>
      <c r="BE109" s="169">
        <f>IFERROR(Inv_SY_B!BE109/Inv_SY_B!$DC109-1,"")</f>
        <v>2.0091646970096022E-2</v>
      </c>
      <c r="BF109" s="169">
        <f>IFERROR(Inv_SY_B!BF109/Inv_SY_B!$DC109-1,"")</f>
        <v>1.5204484009911923E-2</v>
      </c>
      <c r="BG109" s="169">
        <f>IFERROR(Inv_SY_B!BG109/Inv_SY_B!$DC109-1,"")</f>
        <v>-1.4496534656984306E-2</v>
      </c>
      <c r="BH109" s="169">
        <f>IFERROR(Inv_SY_B!BH109/Inv_SY_B!$DC109-1,"")</f>
        <v>3.4111996184345017E-3</v>
      </c>
      <c r="BI109" s="169">
        <f>IFERROR(Inv_SY_B!BI109/Inv_SY_B!$DC109-1,"")</f>
        <v>-5.6428564181195684E-3</v>
      </c>
      <c r="BJ109" s="169">
        <f>IFERROR(Inv_SY_B!BJ109/Inv_SY_B!$DC109-1,"")</f>
        <v>-8.0714255828292503E-3</v>
      </c>
      <c r="BK109" s="169">
        <f>IFERROR(Inv_SY_B!BK109/Inv_SY_B!$DC109-1,"")</f>
        <v>-2.1276225179009733E-2</v>
      </c>
      <c r="BL109" s="169">
        <f>IFERROR(Inv_SY_B!BL109/Inv_SY_B!$DC109-1,"")</f>
        <v>-1.5634399030545754E-2</v>
      </c>
      <c r="BM109" s="169">
        <f>IFERROR(Inv_SY_B!BM109/Inv_SY_B!$DC109-1,"")</f>
        <v>-1.5630010321029508E-2</v>
      </c>
      <c r="BN109" s="169">
        <f>IFERROR(Inv_SY_B!BN109/Inv_SY_B!$DC109-1,"")</f>
        <v>-3.3357901226373277E-2</v>
      </c>
      <c r="BO109" s="169">
        <f>IFERROR(Inv_SY_B!BO109/Inv_SY_B!$DC109-1,"")</f>
        <v>-3.1716431047174809E-2</v>
      </c>
      <c r="BP109" s="169">
        <f>IFERROR(Inv_SY_B!BP109/Inv_SY_B!$DC109-1,"")</f>
        <v>-1.7313583712925129E-2</v>
      </c>
      <c r="BQ109" s="169">
        <f>IFERROR(Inv_SY_B!BQ109/Inv_SY_B!$DC109-1,"")</f>
        <v>5.1788929703912467E-2</v>
      </c>
      <c r="BR109" s="169">
        <f>IFERROR(Inv_SY_B!BR109/Inv_SY_B!$DC109-1,"")</f>
        <v>3.0193190216799115E-2</v>
      </c>
      <c r="BS109" s="169">
        <f>IFERROR(Inv_SY_B!BS109/Inv_SY_B!$DC109-1,"")</f>
        <v>4.175088853925546E-2</v>
      </c>
      <c r="BT109" s="169">
        <f>IFERROR(Inv_SY_B!BT109/Inv_SY_B!$DC109-1,"")</f>
        <v>4.8152328254089438E-2</v>
      </c>
      <c r="BU109" s="169">
        <f>IFERROR(Inv_SY_B!BU109/Inv_SY_B!$DC109-1,"")</f>
        <v>4.7376895415200737E-2</v>
      </c>
      <c r="BV109" s="169">
        <f>IFERROR(Inv_SY_B!BV109/Inv_SY_B!$DC109-1,"")</f>
        <v>2.0386508670303893E-2</v>
      </c>
      <c r="BW109" s="169">
        <f>IFERROR(Inv_SY_B!BW109/Inv_SY_B!$DC109-1,"")</f>
        <v>7.9948227110275827E-2</v>
      </c>
      <c r="BX109" s="169">
        <f>IFERROR(Inv_SY_B!BX109/Inv_SY_B!$DC109-1,"")</f>
        <v>7.9143664778765999E-2</v>
      </c>
      <c r="BY109" s="169">
        <f>IFERROR(Inv_SY_B!BY109/Inv_SY_B!$DC109-1,"")</f>
        <v>5.9611813144791137E-2</v>
      </c>
      <c r="BZ109" s="169">
        <f>IFERROR(Inv_SY_B!BZ109/Inv_SY_B!$DC109-1,"")</f>
        <v>7.1987421207319713E-2</v>
      </c>
      <c r="CA109" s="169">
        <f>IFERROR(Inv_SY_B!CA109/Inv_SY_B!$DC109-1,"")</f>
        <v>-2.4594315349664386E-2</v>
      </c>
      <c r="CB109" s="169">
        <f>IFERROR(Inv_SY_B!CB109/Inv_SY_B!$DC109-1,"")</f>
        <v>-1</v>
      </c>
      <c r="CC109" s="169">
        <f>IFERROR(Inv_SY_B!CC109/Inv_SY_B!$DC109-1,"")</f>
        <v>-7.9113190056825711E-2</v>
      </c>
      <c r="CD109" s="169">
        <f>IFERROR(Inv_SY_B!CD109/Inv_SY_B!$DC109-1,"")</f>
        <v>-8.8697653772690788E-2</v>
      </c>
      <c r="CE109" s="169">
        <f>IFERROR(Inv_SY_B!CE109/Inv_SY_B!$DC109-1,"")</f>
        <v>-0.13252352320703265</v>
      </c>
      <c r="CF109" s="169">
        <f>IFERROR(Inv_SY_B!CF109/Inv_SY_B!$DC109-1,"")</f>
        <v>-6.5105519631754927E-2</v>
      </c>
      <c r="CG109" s="169">
        <f>IFERROR(Inv_SY_B!CG109/Inv_SY_B!$DC109-1,"")</f>
        <v>-3.0546064122574323E-2</v>
      </c>
      <c r="CH109" s="169">
        <f>IFERROR(Inv_SY_B!CH109/Inv_SY_B!$DC109-1,"")</f>
        <v>-6.4632711487285777E-3</v>
      </c>
      <c r="CI109" s="169">
        <f>IFERROR(Inv_SY_B!CI109/Inv_SY_B!$DC109-1,"")</f>
        <v>-1</v>
      </c>
      <c r="CJ109" s="169">
        <f>IFERROR(Inv_SY_B!CJ109/Inv_SY_B!$DC109-1,"")</f>
        <v>-1</v>
      </c>
      <c r="CK109" s="169">
        <f>IFERROR(Inv_SY_B!CK109/Inv_SY_B!$DC109-1,"")</f>
        <v>-1</v>
      </c>
      <c r="CL109" s="169">
        <f>IFERROR(Inv_SY_B!CL109/Inv_SY_B!$DC109-1,"")</f>
        <v>-1</v>
      </c>
      <c r="CM109" s="169">
        <f>IFERROR(Inv_SY_B!CM109/Inv_SY_B!$DB109-1,"")</f>
        <v>-4.8164086476541246E-2</v>
      </c>
      <c r="CN109" s="169">
        <f>IFERROR(Inv_SY_B!CN109/Inv_SY_B!$DB109-1,"")</f>
        <v>-0.39279640710394381</v>
      </c>
      <c r="CO109" s="169">
        <f>IFERROR(Inv_SY_B!CO109/Inv_SY_B!$DB109-1,"")</f>
        <v>-0.20441723306895554</v>
      </c>
      <c r="CP109" s="169">
        <f>IFERROR(Inv_SY_B!CP109/Inv_SY_B!$DB109-1,"")</f>
        <v>-0.64417714546524629</v>
      </c>
      <c r="CQ109" s="169">
        <f>IFERROR(Inv_SY_B!CQ109/Inv_SY_B!$DB109-1,"")</f>
        <v>-1</v>
      </c>
      <c r="CR109" s="169">
        <f>IFERROR(Inv_SY_B!CR109/Inv_SY_B!$DB109-1,"")</f>
        <v>-1</v>
      </c>
      <c r="CS109" s="169">
        <f>IFERROR(Inv_SY_B!CS109/Inv_SY_B!$DB109-1,"")</f>
        <v>-0.502526267525502</v>
      </c>
      <c r="CT109" s="169">
        <f>IFERROR(Inv_SY_B!CT109/Inv_SY_B!$DB109-1,"")</f>
        <v>-0.29602773706438967</v>
      </c>
      <c r="CU109" s="169">
        <f>IFERROR(Inv_SY_B!CU109/Inv_SY_B!$DB109-1,"")</f>
        <v>0.24027477891561677</v>
      </c>
      <c r="CV109" s="169">
        <f>IFERROR(Inv_SY_B!CV109/Inv_SY_B!$DB109-1,"")</f>
        <v>1.0566419296429981</v>
      </c>
      <c r="CW109" s="169">
        <f>IFERROR(Inv_SY_B!CW109/Inv_SY_B!$DB109-1,"")</f>
        <v>-1</v>
      </c>
      <c r="CX109" s="169">
        <f>IFERROR(Inv_SY_B!CX109/Inv_SY_B!$DB109-1,"")</f>
        <v>0.37232473273806832</v>
      </c>
      <c r="CY109" s="169">
        <f>IFERROR(Inv_SY_B!CY109/Inv_SY_B!$DB109-1,"")</f>
        <v>0.41886743540789428</v>
      </c>
      <c r="CZ109" s="169">
        <f>IFERROR(Inv_SY_B!CZ109/Inv_SY_B!$DB109-1,"")</f>
        <v>-1</v>
      </c>
    </row>
    <row r="110" spans="2:104">
      <c r="B110" s="164">
        <f t="shared" si="2"/>
        <v>45802</v>
      </c>
      <c r="C110" s="169">
        <f>IFERROR(Inv_SY_B!C110/Inv_SY_B!$DA110-1,"")</f>
        <v>1.6361860778343562E-2</v>
      </c>
      <c r="D110" s="169">
        <f>IFERROR(Inv_SY_B!D110/Inv_SY_B!$DA110-1,"")</f>
        <v>1.7483124612028389E-2</v>
      </c>
      <c r="E110" s="169">
        <f>IFERROR(Inv_SY_B!E110/Inv_SY_B!$DA110-1,"")</f>
        <v>2.3963426937598786E-3</v>
      </c>
      <c r="F110" s="169">
        <f>IFERROR(Inv_SY_B!F110/Inv_SY_B!$DA110-1,"")</f>
        <v>7.5251322928544528E-3</v>
      </c>
      <c r="G110" s="169">
        <f>IFERROR(Inv_SY_B!G110/Inv_SY_B!$DA110-1,"")</f>
        <v>3.5444876760786226E-3</v>
      </c>
      <c r="H110" s="169">
        <f>IFERROR(Inv_SY_B!H110/Inv_SY_B!$DA110-1,"")</f>
        <v>6.0496006701242777E-3</v>
      </c>
      <c r="I110" s="169">
        <f>IFERROR(Inv_SY_B!I110/Inv_SY_B!$DA110-1,"")</f>
        <v>3.930314582388772E-2</v>
      </c>
      <c r="J110" s="169">
        <f>IFERROR(Inv_SY_B!J110/Inv_SY_B!$DA110-1,"")</f>
        <v>-9.0025894174639021E-3</v>
      </c>
      <c r="K110" s="169">
        <f>IFERROR(Inv_SY_B!K110/Inv_SY_B!$DA110-1,"")</f>
        <v>2.0019736161897228E-2</v>
      </c>
      <c r="L110" s="169">
        <f>IFERROR(Inv_SY_B!L110/Inv_SY_B!$DA110-1,"")</f>
        <v>2.2421375882861971E-2</v>
      </c>
      <c r="M110" s="169">
        <f>IFERROR(Inv_SY_B!M110/Inv_SY_B!$DA110-1,"")</f>
        <v>1.3799449916938267E-2</v>
      </c>
      <c r="N110" s="169">
        <f>IFERROR(Inv_SY_B!N110/Inv_SY_B!$DA110-1,"")</f>
        <v>5.3719471244324524E-3</v>
      </c>
      <c r="O110" s="169">
        <f>IFERROR(Inv_SY_B!O110/Inv_SY_B!$DA110-1,"")</f>
        <v>-9.6028028186068148E-4</v>
      </c>
      <c r="P110" s="169">
        <f>IFERROR(Inv_SY_B!P110/Inv_SY_B!$DA110-1,"")</f>
        <v>-4.8163431488783548E-3</v>
      </c>
      <c r="Q110" s="169">
        <f>IFERROR(Inv_SY_B!Q110/Inv_SY_B!$DA110-1,"")</f>
        <v>-2.2235447089150817E-2</v>
      </c>
      <c r="R110" s="169">
        <f>IFERROR(Inv_SY_B!R110/Inv_SY_B!$DA110-1,"")</f>
        <v>-2.7921807077379568E-2</v>
      </c>
      <c r="S110" s="169">
        <f>IFERROR(Inv_SY_B!S110/Inv_SY_B!$DA110-1,"")</f>
        <v>-4.0639419370703922E-2</v>
      </c>
      <c r="T110" s="169">
        <f>IFERROR(Inv_SY_B!T110/Inv_SY_B!$DA110-1,"")</f>
        <v>-1.6133545409474426E-2</v>
      </c>
      <c r="U110" s="169">
        <f>IFERROR(Inv_SY_B!U110/Inv_SY_B!$DA110-1,"")</f>
        <v>-2.4530179344755432E-2</v>
      </c>
      <c r="V110" s="169">
        <f>IFERROR(Inv_SY_B!V110/Inv_SY_B!$DA110-1,"")</f>
        <v>4.9388338393665521E-3</v>
      </c>
      <c r="W110" s="169">
        <f>IFERROR(Inv_SY_B!W110/Inv_SY_B!$DA110-1,"")</f>
        <v>5.1941094988721126E-3</v>
      </c>
      <c r="X110" s="169">
        <f>IFERROR(Inv_SY_B!X110/Inv_SY_B!$DA110-1,"")</f>
        <v>-8.7066821628226432E-2</v>
      </c>
      <c r="Y110" s="169">
        <f>IFERROR(Inv_SY_B!Y110/Inv_SY_B!$DA110-1,"")</f>
        <v>-8.5796925542948044E-3</v>
      </c>
      <c r="Z110" s="169">
        <f>IFERROR(Inv_SY_B!Z110/Inv_SY_B!$DA110-1,"")</f>
        <v>-7.0495674090296223E-3</v>
      </c>
      <c r="AA110" s="169">
        <f>IFERROR(Inv_SY_B!AA110/Inv_SY_B!$DA110-1,"")</f>
        <v>-6.1031390062836754E-3</v>
      </c>
      <c r="AB110" s="169">
        <f>IFERROR(Inv_SY_B!AB110/Inv_SY_B!$DA110-1,"")</f>
        <v>1.3045907661068501E-2</v>
      </c>
      <c r="AC110" s="169">
        <f>IFERROR(Inv_SY_B!AC110/Inv_SY_B!$DA110-1,"")</f>
        <v>2.7597202364433748E-2</v>
      </c>
      <c r="AD110" s="169">
        <f>IFERROR(Inv_SY_B!AD110/Inv_SY_B!$DA110-1,"")</f>
        <v>-4.153751159825203E-2</v>
      </c>
      <c r="AE110" s="169">
        <f>IFERROR(Inv_SY_B!AE110/Inv_SY_B!$DA110-1,"")</f>
        <v>2.2195714530168775E-3</v>
      </c>
      <c r="AF110" s="169">
        <f>IFERROR(Inv_SY_B!AF110/Inv_SY_B!$DA110-1,"")</f>
        <v>2.7228781531662083E-2</v>
      </c>
      <c r="AG110" s="169">
        <f>IFERROR(Inv_SY_B!AG110/Inv_SY_B!$DA110-1,"")</f>
        <v>5.5500200620452578E-2</v>
      </c>
      <c r="AH110" s="169">
        <f>IFERROR(Inv_SY_B!AH110/Inv_SY_B!$DA110-1,"")</f>
        <v>6.5755327336716185E-3</v>
      </c>
      <c r="AI110" s="169">
        <f>IFERROR(Inv_SY_B!AI110/Inv_SY_B!$DC110-1,"")</f>
        <v>1.1445208540400209E-2</v>
      </c>
      <c r="AJ110" s="169">
        <f>IFERROR(Inv_SY_B!AJ110/Inv_SY_B!$DC110-1,"")</f>
        <v>1.2080139619207841E-2</v>
      </c>
      <c r="AK110" s="169">
        <f>IFERROR(Inv_SY_B!AK110/Inv_SY_B!$DC110-1,"")</f>
        <v>2.7994772253532973E-2</v>
      </c>
      <c r="AL110" s="169">
        <f>IFERROR(Inv_SY_B!AL110/Inv_SY_B!$DC110-1,"")</f>
        <v>1.6779105206187639E-2</v>
      </c>
      <c r="AM110" s="169">
        <f>IFERROR(Inv_SY_B!AM110/Inv_SY_B!$DC110-1,"")</f>
        <v>2.0104394041700058E-2</v>
      </c>
      <c r="AN110" s="169">
        <f>IFERROR(Inv_SY_B!AN110/Inv_SY_B!$DC110-1,"")</f>
        <v>1.1559848874073797E-2</v>
      </c>
      <c r="AO110" s="169">
        <f>IFERROR(Inv_SY_B!AO110/Inv_SY_B!$DC110-1,"")</f>
        <v>5.9424725240682097E-3</v>
      </c>
      <c r="AP110" s="169">
        <f>IFERROR(Inv_SY_B!AP110/Inv_SY_B!$DC110-1,"")</f>
        <v>5.1783274011525382E-3</v>
      </c>
      <c r="AQ110" s="169">
        <f>IFERROR(Inv_SY_B!AQ110/Inv_SY_B!$DC110-1,"")</f>
        <v>-1.2561826040655921E-2</v>
      </c>
      <c r="AR110" s="169">
        <f>IFERROR(Inv_SY_B!AR110/Inv_SY_B!$DC110-1,"")</f>
        <v>-2.4741499164146141E-2</v>
      </c>
      <c r="AS110" s="169">
        <f>IFERROR(Inv_SY_B!AS110/Inv_SY_B!$DC110-1,"")</f>
        <v>4.3973650773621031E-4</v>
      </c>
      <c r="AT110" s="169">
        <f>IFERROR(Inv_SY_B!AT110/Inv_SY_B!$DC110-1,"")</f>
        <v>-2.3539602390166836E-3</v>
      </c>
      <c r="AU110" s="169">
        <f>IFERROR(Inv_SY_B!AU110/Inv_SY_B!$DC110-1,"")</f>
        <v>-1.2675226152794039E-3</v>
      </c>
      <c r="AV110" s="169">
        <f>IFERROR(Inv_SY_B!AV110/Inv_SY_B!$DC110-1,"")</f>
        <v>-9.9183548171237756E-3</v>
      </c>
      <c r="AW110" s="169">
        <f>IFERROR(Inv_SY_B!AW110/Inv_SY_B!$DC110-1,"")</f>
        <v>1.9866991705355108E-3</v>
      </c>
      <c r="AX110" s="169">
        <f>IFERROR(Inv_SY_B!AX110/Inv_SY_B!$DC110-1,"")</f>
        <v>-7.8143675167616777E-3</v>
      </c>
      <c r="AY110" s="169">
        <f>IFERROR(Inv_SY_B!AY110/Inv_SY_B!$DC110-1,"")</f>
        <v>-7.3910801308899599E-3</v>
      </c>
      <c r="AZ110" s="169">
        <f>IFERROR(Inv_SY_B!AZ110/Inv_SY_B!$DC110-1,"")</f>
        <v>-5.9726170824903058E-3</v>
      </c>
      <c r="BA110" s="169">
        <f>IFERROR(Inv_SY_B!BA110/Inv_SY_B!$DC110-1,"")</f>
        <v>-4.8557196031430161E-3</v>
      </c>
      <c r="BB110" s="169">
        <f>IFERROR(Inv_SY_B!BB110/Inv_SY_B!$DC110-1,"")</f>
        <v>7.5400749722349669E-3</v>
      </c>
      <c r="BC110" s="169">
        <f>IFERROR(Inv_SY_B!BC110/Inv_SY_B!$DC110-1,"")</f>
        <v>-2.2118991233425533E-2</v>
      </c>
      <c r="BD110" s="169">
        <f>IFERROR(Inv_SY_B!BD110/Inv_SY_B!$DC110-1,"")</f>
        <v>8.7778973264995841E-4</v>
      </c>
      <c r="BE110" s="169">
        <f>IFERROR(Inv_SY_B!BE110/Inv_SY_B!$DC110-1,"")</f>
        <v>1.6543469943565814E-2</v>
      </c>
      <c r="BF110" s="169">
        <f>IFERROR(Inv_SY_B!BF110/Inv_SY_B!$DC110-1,"")</f>
        <v>1.7908481316979419E-2</v>
      </c>
      <c r="BG110" s="169">
        <f>IFERROR(Inv_SY_B!BG110/Inv_SY_B!$DC110-1,"")</f>
        <v>2.0634072208698173E-2</v>
      </c>
      <c r="BH110" s="169">
        <f>IFERROR(Inv_SY_B!BH110/Inv_SY_B!$DC110-1,"")</f>
        <v>1.5209764440280438E-2</v>
      </c>
      <c r="BI110" s="169">
        <f>IFERROR(Inv_SY_B!BI110/Inv_SY_B!$DC110-1,"")</f>
        <v>2.265734441440137E-2</v>
      </c>
      <c r="BJ110" s="169">
        <f>IFERROR(Inv_SY_B!BJ110/Inv_SY_B!$DC110-1,"")</f>
        <v>1.9212304497282284E-2</v>
      </c>
      <c r="BK110" s="169">
        <f>IFERROR(Inv_SY_B!BK110/Inv_SY_B!$DC110-1,"")</f>
        <v>-2.2215703544996579E-3</v>
      </c>
      <c r="BL110" s="169">
        <f>IFERROR(Inv_SY_B!BL110/Inv_SY_B!$DC110-1,"")</f>
        <v>5.9424725240682097E-3</v>
      </c>
      <c r="BM110" s="169">
        <f>IFERROR(Inv_SY_B!BM110/Inv_SY_B!$DC110-1,"")</f>
        <v>1.0636506850550509E-2</v>
      </c>
      <c r="BN110" s="169">
        <f>IFERROR(Inv_SY_B!BN110/Inv_SY_B!$DC110-1,"")</f>
        <v>-1.073173057821053E-2</v>
      </c>
      <c r="BO110" s="169">
        <f>IFERROR(Inv_SY_B!BO110/Inv_SY_B!$DC110-1,"")</f>
        <v>-2.7698692209147113E-3</v>
      </c>
      <c r="BP110" s="169">
        <f>IFERROR(Inv_SY_B!BP110/Inv_SY_B!$DC110-1,"")</f>
        <v>-2.764285735401717E-2</v>
      </c>
      <c r="BQ110" s="169">
        <f>IFERROR(Inv_SY_B!BQ110/Inv_SY_B!$DC110-1,"")</f>
        <v>1.1580885569294264E-2</v>
      </c>
      <c r="BR110" s="169">
        <f>IFERROR(Inv_SY_B!BR110/Inv_SY_B!$DC110-1,"")</f>
        <v>-6.8700612537850869E-3</v>
      </c>
      <c r="BS110" s="169">
        <f>IFERROR(Inv_SY_B!BS110/Inv_SY_B!$DC110-1,"")</f>
        <v>-3.443233810176749E-3</v>
      </c>
      <c r="BT110" s="169">
        <f>IFERROR(Inv_SY_B!BT110/Inv_SY_B!$DC110-1,"")</f>
        <v>2.0043258673917652E-2</v>
      </c>
      <c r="BU110" s="169">
        <f>IFERROR(Inv_SY_B!BU110/Inv_SY_B!$DC110-1,"")</f>
        <v>-3.1248204609317654E-3</v>
      </c>
      <c r="BV110" s="169">
        <f>IFERROR(Inv_SY_B!BV110/Inv_SY_B!$DC110-1,"")</f>
        <v>-2.2997660920287655E-2</v>
      </c>
      <c r="BW110" s="169">
        <f>IFERROR(Inv_SY_B!BW110/Inv_SY_B!$DC110-1,"")</f>
        <v>3.8599072152916136E-3</v>
      </c>
      <c r="BX110" s="169">
        <f>IFERROR(Inv_SY_B!BX110/Inv_SY_B!$DC110-1,"")</f>
        <v>2.2685126621061036E-2</v>
      </c>
      <c r="BY110" s="169">
        <f>IFERROR(Inv_SY_B!BY110/Inv_SY_B!$DC110-1,"")</f>
        <v>-3.5749218002540939E-3</v>
      </c>
      <c r="BZ110" s="169">
        <f>IFERROR(Inv_SY_B!BZ110/Inv_SY_B!$DC110-1,"")</f>
        <v>2.8427835020349956E-2</v>
      </c>
      <c r="CA110" s="169">
        <f>IFERROR(Inv_SY_B!CA110/Inv_SY_B!$DC110-1,"")</f>
        <v>-2.2721689549276558E-2</v>
      </c>
      <c r="CB110" s="169">
        <f>IFERROR(Inv_SY_B!CB110/Inv_SY_B!$DC110-1,"")</f>
        <v>-1</v>
      </c>
      <c r="CC110" s="169">
        <f>IFERROR(Inv_SY_B!CC110/Inv_SY_B!$DC110-1,"")</f>
        <v>-3.6398732245253473E-2</v>
      </c>
      <c r="CD110" s="169">
        <f>IFERROR(Inv_SY_B!CD110/Inv_SY_B!$DC110-1,"")</f>
        <v>-4.5559142733660463E-2</v>
      </c>
      <c r="CE110" s="169">
        <f>IFERROR(Inv_SY_B!CE110/Inv_SY_B!$DC110-1,"")</f>
        <v>-8.0525702981034675E-2</v>
      </c>
      <c r="CF110" s="169">
        <f>IFERROR(Inv_SY_B!CF110/Inv_SY_B!$DC110-1,"")</f>
        <v>-2.6474900195025297E-2</v>
      </c>
      <c r="CG110" s="169">
        <f>IFERROR(Inv_SY_B!CG110/Inv_SY_B!$DC110-1,"")</f>
        <v>8.2897572114999374E-3</v>
      </c>
      <c r="CH110" s="169">
        <f>IFERROR(Inv_SY_B!CH110/Inv_SY_B!$DC110-1,"")</f>
        <v>4.8493076549545266E-2</v>
      </c>
      <c r="CI110" s="169">
        <f>IFERROR(Inv_SY_B!CI110/Inv_SY_B!$DC110-1,"")</f>
        <v>-1</v>
      </c>
      <c r="CJ110" s="169">
        <f>IFERROR(Inv_SY_B!CJ110/Inv_SY_B!$DC110-1,"")</f>
        <v>-1</v>
      </c>
      <c r="CK110" s="169">
        <f>IFERROR(Inv_SY_B!CK110/Inv_SY_B!$DC110-1,"")</f>
        <v>-1</v>
      </c>
      <c r="CL110" s="169">
        <f>IFERROR(Inv_SY_B!CL110/Inv_SY_B!$DC110-1,"")</f>
        <v>-1</v>
      </c>
      <c r="CM110" s="169">
        <f>IFERROR(Inv_SY_B!CM110/Inv_SY_B!$DB110-1,"")</f>
        <v>-7.3844057278684372E-2</v>
      </c>
      <c r="CN110" s="169">
        <f>IFERROR(Inv_SY_B!CN110/Inv_SY_B!$DB110-1,"")</f>
        <v>-0.24491008038761675</v>
      </c>
      <c r="CO110" s="169">
        <f>IFERROR(Inv_SY_B!CO110/Inv_SY_B!$DB110-1,"")</f>
        <v>-0.22332016385193698</v>
      </c>
      <c r="CP110" s="169">
        <f>IFERROR(Inv_SY_B!CP110/Inv_SY_B!$DB110-1,"")</f>
        <v>-0.42728020485720553</v>
      </c>
      <c r="CQ110" s="169">
        <f>IFERROR(Inv_SY_B!CQ110/Inv_SY_B!$DB110-1,"")</f>
        <v>-1</v>
      </c>
      <c r="CR110" s="169">
        <f>IFERROR(Inv_SY_B!CR110/Inv_SY_B!$DB110-1,"")</f>
        <v>-1</v>
      </c>
      <c r="CS110" s="169">
        <f>IFERROR(Inv_SY_B!CS110/Inv_SY_B!$DB110-1,"")</f>
        <v>-0.52041634062529407</v>
      </c>
      <c r="CT110" s="169">
        <f>IFERROR(Inv_SY_B!CT110/Inv_SY_B!$DB110-1,"")</f>
        <v>-0.35724653425550534</v>
      </c>
      <c r="CU110" s="169">
        <f>IFERROR(Inv_SY_B!CU110/Inv_SY_B!$DB110-1,"")</f>
        <v>0.19633648834427309</v>
      </c>
      <c r="CV110" s="169">
        <f>IFERROR(Inv_SY_B!CV110/Inv_SY_B!$DB110-1,"")</f>
        <v>0.96255672151991378</v>
      </c>
      <c r="CW110" s="169">
        <f>IFERROR(Inv_SY_B!CW110/Inv_SY_B!$DB110-1,"")</f>
        <v>-1</v>
      </c>
      <c r="CX110" s="169">
        <f>IFERROR(Inv_SY_B!CX110/Inv_SY_B!$DB110-1,"")</f>
        <v>0.32520997042763256</v>
      </c>
      <c r="CY110" s="169">
        <f>IFERROR(Inv_SY_B!CY110/Inv_SY_B!$DB110-1,"")</f>
        <v>0.36291420096442395</v>
      </c>
      <c r="CZ110" s="169">
        <f>IFERROR(Inv_SY_B!CZ110/Inv_SY_B!$DB110-1,"")</f>
        <v>-1</v>
      </c>
    </row>
    <row r="111" spans="2:104">
      <c r="B111" s="164">
        <f t="shared" si="2"/>
        <v>45803</v>
      </c>
      <c r="C111" s="169">
        <f>IFERROR(Inv_SY_B!C111/Inv_SY_B!$DA111-1,"")</f>
        <v>-3.0138106732494618E-3</v>
      </c>
      <c r="D111" s="169">
        <f>IFERROR(Inv_SY_B!D111/Inv_SY_B!$DA111-1,"")</f>
        <v>4.0222551212178992E-3</v>
      </c>
      <c r="E111" s="169">
        <f>IFERROR(Inv_SY_B!E111/Inv_SY_B!$DA111-1,"")</f>
        <v>-1.9249447874023828E-2</v>
      </c>
      <c r="F111" s="169">
        <f>IFERROR(Inv_SY_B!F111/Inv_SY_B!$DA111-1,"")</f>
        <v>-2.4262785472027537E-2</v>
      </c>
      <c r="G111" s="169">
        <f>IFERROR(Inv_SY_B!G111/Inv_SY_B!$DA111-1,"")</f>
        <v>-1.7175511213331829E-2</v>
      </c>
      <c r="H111" s="169">
        <f>IFERROR(Inv_SY_B!H111/Inv_SY_B!$DA111-1,"")</f>
        <v>-1.1572319828926925E-2</v>
      </c>
      <c r="I111" s="169">
        <f>IFERROR(Inv_SY_B!I111/Inv_SY_B!$DA111-1,"")</f>
        <v>3.2442073888432343E-3</v>
      </c>
      <c r="J111" s="169">
        <f>IFERROR(Inv_SY_B!J111/Inv_SY_B!$DA111-1,"")</f>
        <v>-4.261647209473074E-2</v>
      </c>
      <c r="K111" s="169">
        <f>IFERROR(Inv_SY_B!K111/Inv_SY_B!$DA111-1,"")</f>
        <v>-1.3720692098059706E-2</v>
      </c>
      <c r="L111" s="169">
        <f>IFERROR(Inv_SY_B!L111/Inv_SY_B!$DA111-1,"")</f>
        <v>-1.2823767904671879E-2</v>
      </c>
      <c r="M111" s="169">
        <f>IFERROR(Inv_SY_B!M111/Inv_SY_B!$DA111-1,"")</f>
        <v>-8.0802098581718163E-3</v>
      </c>
      <c r="N111" s="169">
        <f>IFERROR(Inv_SY_B!N111/Inv_SY_B!$DA111-1,"")</f>
        <v>-1.1937166056921855E-2</v>
      </c>
      <c r="O111" s="169">
        <f>IFERROR(Inv_SY_B!O111/Inv_SY_B!$DA111-1,"")</f>
        <v>-1.5485256644874767E-2</v>
      </c>
      <c r="P111" s="169">
        <f>IFERROR(Inv_SY_B!P111/Inv_SY_B!$DA111-1,"")</f>
        <v>-1.8969031391354307E-2</v>
      </c>
      <c r="Q111" s="169">
        <f>IFERROR(Inv_SY_B!Q111/Inv_SY_B!$DA111-1,"")</f>
        <v>-3.7169977005615196E-2</v>
      </c>
      <c r="R111" s="169">
        <f>IFERROR(Inv_SY_B!R111/Inv_SY_B!$DA111-1,"")</f>
        <v>-4.3902369791965268E-2</v>
      </c>
      <c r="S111" s="169">
        <f>IFERROR(Inv_SY_B!S111/Inv_SY_B!$DA111-1,"")</f>
        <v>-3.3754904841675981E-2</v>
      </c>
      <c r="T111" s="169">
        <f>IFERROR(Inv_SY_B!T111/Inv_SY_B!$DA111-1,"")</f>
        <v>-3.8984900843855086E-2</v>
      </c>
      <c r="U111" s="169">
        <f>IFERROR(Inv_SY_B!U111/Inv_SY_B!$DA111-1,"")</f>
        <v>6.6853482998110447E-2</v>
      </c>
      <c r="V111" s="169">
        <f>IFERROR(Inv_SY_B!V111/Inv_SY_B!$DA111-1,"")</f>
        <v>9.7263400805944311E-2</v>
      </c>
      <c r="W111" s="169">
        <f>IFERROR(Inv_SY_B!W111/Inv_SY_B!$DA111-1,"")</f>
        <v>0.12085080291969086</v>
      </c>
      <c r="X111" s="169">
        <f>IFERROR(Inv_SY_B!X111/Inv_SY_B!$DA111-1,"")</f>
        <v>-1.1541922314691089E-2</v>
      </c>
      <c r="Y111" s="169">
        <f>IFERROR(Inv_SY_B!Y111/Inv_SY_B!$DA111-1,"")</f>
        <v>-1.3995391103157284E-2</v>
      </c>
      <c r="Z111" s="169">
        <f>IFERROR(Inv_SY_B!Z111/Inv_SY_B!$DA111-1,"")</f>
        <v>-7.7725480596022578E-3</v>
      </c>
      <c r="AA111" s="169">
        <f>IFERROR(Inv_SY_B!AA111/Inv_SY_B!$DA111-1,"")</f>
        <v>-2.7675265180625575E-3</v>
      </c>
      <c r="AB111" s="169">
        <f>IFERROR(Inv_SY_B!AB111/Inv_SY_B!$DA111-1,"")</f>
        <v>2.2241817832856947E-2</v>
      </c>
      <c r="AC111" s="169">
        <f>IFERROR(Inv_SY_B!AC111/Inv_SY_B!$DA111-1,"")</f>
        <v>2.9791630309378592E-2</v>
      </c>
      <c r="AD111" s="169">
        <f>IFERROR(Inv_SY_B!AD111/Inv_SY_B!$DA111-1,"")</f>
        <v>-3.0035470606231907E-2</v>
      </c>
      <c r="AE111" s="169">
        <f>IFERROR(Inv_SY_B!AE111/Inv_SY_B!$DA111-1,"")</f>
        <v>6.7053328008828128E-3</v>
      </c>
      <c r="AF111" s="169">
        <f>IFERROR(Inv_SY_B!AF111/Inv_SY_B!$DA111-1,"")</f>
        <v>2.8985404483995891E-2</v>
      </c>
      <c r="AG111" s="169">
        <f>IFERROR(Inv_SY_B!AG111/Inv_SY_B!$DA111-1,"")</f>
        <v>4.3113729417890712E-2</v>
      </c>
      <c r="AH111" s="169">
        <f>IFERROR(Inv_SY_B!AH111/Inv_SY_B!$DA111-1,"")</f>
        <v>-4.2405818836243059E-3</v>
      </c>
      <c r="AI111" s="169">
        <f>IFERROR(Inv_SY_B!AI111/Inv_SY_B!$DC111-1,"")</f>
        <v>4.3409124658760234E-2</v>
      </c>
      <c r="AJ111" s="169">
        <f>IFERROR(Inv_SY_B!AJ111/Inv_SY_B!$DC111-1,"")</f>
        <v>3.9170664654172516E-2</v>
      </c>
      <c r="AK111" s="169">
        <f>IFERROR(Inv_SY_B!AK111/Inv_SY_B!$DC111-1,"")</f>
        <v>3.2384543429788915E-2</v>
      </c>
      <c r="AL111" s="169">
        <f>IFERROR(Inv_SY_B!AL111/Inv_SY_B!$DC111-1,"")</f>
        <v>1.7969960546625474E-2</v>
      </c>
      <c r="AM111" s="169">
        <f>IFERROR(Inv_SY_B!AM111/Inv_SY_B!$DC111-1,"")</f>
        <v>2.9884121038808109E-2</v>
      </c>
      <c r="AN111" s="169">
        <f>IFERROR(Inv_SY_B!AN111/Inv_SY_B!$DC111-1,"")</f>
        <v>2.9260147878739762E-2</v>
      </c>
      <c r="AO111" s="169">
        <f>IFERROR(Inv_SY_B!AO111/Inv_SY_B!$DC111-1,"")</f>
        <v>1.8927906985203968E-2</v>
      </c>
      <c r="AP111" s="169">
        <f>IFERROR(Inv_SY_B!AP111/Inv_SY_B!$DC111-1,"")</f>
        <v>2.4148407647200942E-2</v>
      </c>
      <c r="AQ111" s="169">
        <f>IFERROR(Inv_SY_B!AQ111/Inv_SY_B!$DC111-1,"")</f>
        <v>1.686375231168924E-2</v>
      </c>
      <c r="AR111" s="169">
        <f>IFERROR(Inv_SY_B!AR111/Inv_SY_B!$DC111-1,"")</f>
        <v>-1.3844784742202854E-2</v>
      </c>
      <c r="AS111" s="169">
        <f>IFERROR(Inv_SY_B!AS111/Inv_SY_B!$DC111-1,"")</f>
        <v>2.3712751696265189E-2</v>
      </c>
      <c r="AT111" s="169">
        <f>IFERROR(Inv_SY_B!AT111/Inv_SY_B!$DC111-1,"")</f>
        <v>3.2069997540604911E-2</v>
      </c>
      <c r="AU111" s="169">
        <f>IFERROR(Inv_SY_B!AU111/Inv_SY_B!$DC111-1,"")</f>
        <v>3.5746653826937314E-2</v>
      </c>
      <c r="AV111" s="169">
        <f>IFERROR(Inv_SY_B!AV111/Inv_SY_B!$DC111-1,"")</f>
        <v>-4.4219935989719406E-2</v>
      </c>
      <c r="AW111" s="169">
        <f>IFERROR(Inv_SY_B!AW111/Inv_SY_B!$DC111-1,"")</f>
        <v>1.9404893013615698E-2</v>
      </c>
      <c r="AX111" s="169">
        <f>IFERROR(Inv_SY_B!AX111/Inv_SY_B!$DC111-1,"")</f>
        <v>1.0498729329021517E-2</v>
      </c>
      <c r="AY111" s="169">
        <f>IFERROR(Inv_SY_B!AY111/Inv_SY_B!$DC111-1,"")</f>
        <v>-8.1620018223979018E-3</v>
      </c>
      <c r="AZ111" s="169">
        <f>IFERROR(Inv_SY_B!AZ111/Inv_SY_B!$DC111-1,"")</f>
        <v>-4.7025976510739476E-5</v>
      </c>
      <c r="BA111" s="169">
        <f>IFERROR(Inv_SY_B!BA111/Inv_SY_B!$DC111-1,"")</f>
        <v>7.314101102408932E-3</v>
      </c>
      <c r="BB111" s="169">
        <f>IFERROR(Inv_SY_B!BB111/Inv_SY_B!$DC111-1,"")</f>
        <v>2.4319280736317062E-2</v>
      </c>
      <c r="BC111" s="169">
        <f>IFERROR(Inv_SY_B!BC111/Inv_SY_B!$DC111-1,"")</f>
        <v>1.4228769679079489E-2</v>
      </c>
      <c r="BD111" s="169">
        <f>IFERROR(Inv_SY_B!BD111/Inv_SY_B!$DC111-1,"")</f>
        <v>1.2042677868135954E-3</v>
      </c>
      <c r="BE111" s="169">
        <f>IFERROR(Inv_SY_B!BE111/Inv_SY_B!$DC111-1,"")</f>
        <v>2.1047785340439384E-2</v>
      </c>
      <c r="BF111" s="169">
        <f>IFERROR(Inv_SY_B!BF111/Inv_SY_B!$DC111-1,"")</f>
        <v>2.1372968345316323E-2</v>
      </c>
      <c r="BG111" s="169">
        <f>IFERROR(Inv_SY_B!BG111/Inv_SY_B!$DC111-1,"")</f>
        <v>4.1222370171099199E-2</v>
      </c>
      <c r="BH111" s="169">
        <f>IFERROR(Inv_SY_B!BH111/Inv_SY_B!$DC111-1,"")</f>
        <v>3.1924436411035373E-2</v>
      </c>
      <c r="BI111" s="169">
        <f>IFERROR(Inv_SY_B!BI111/Inv_SY_B!$DC111-1,"")</f>
        <v>2.7643226717820379E-2</v>
      </c>
      <c r="BJ111" s="169">
        <f>IFERROR(Inv_SY_B!BJ111/Inv_SY_B!$DC111-1,"")</f>
        <v>3.6977710648004036E-2</v>
      </c>
      <c r="BK111" s="169">
        <f>IFERROR(Inv_SY_B!BK111/Inv_SY_B!$DC111-1,"")</f>
        <v>1.9447768162236923E-2</v>
      </c>
      <c r="BL111" s="169">
        <f>IFERROR(Inv_SY_B!BL111/Inv_SY_B!$DC111-1,"")</f>
        <v>2.4878057196247694E-2</v>
      </c>
      <c r="BM111" s="169">
        <f>IFERROR(Inv_SY_B!BM111/Inv_SY_B!$DC111-1,"")</f>
        <v>3.2121436436016504E-2</v>
      </c>
      <c r="BN111" s="169">
        <f>IFERROR(Inv_SY_B!BN111/Inv_SY_B!$DC111-1,"")</f>
        <v>1.9019647192915601E-2</v>
      </c>
      <c r="BO111" s="169">
        <f>IFERROR(Inv_SY_B!BO111/Inv_SY_B!$DC111-1,"")</f>
        <v>1.0258557553262104E-2</v>
      </c>
      <c r="BP111" s="169">
        <f>IFERROR(Inv_SY_B!BP111/Inv_SY_B!$DC111-1,"")</f>
        <v>-1.9672182856899534E-2</v>
      </c>
      <c r="BQ111" s="169">
        <f>IFERROR(Inv_SY_B!BQ111/Inv_SY_B!$DC111-1,"")</f>
        <v>2.3201887880159422E-2</v>
      </c>
      <c r="BR111" s="169">
        <f>IFERROR(Inv_SY_B!BR111/Inv_SY_B!$DC111-1,"")</f>
        <v>-9.958568815085278E-3</v>
      </c>
      <c r="BS111" s="169">
        <f>IFERROR(Inv_SY_B!BS111/Inv_SY_B!$DC111-1,"")</f>
        <v>-1.0306502142478302E-2</v>
      </c>
      <c r="BT111" s="169">
        <f>IFERROR(Inv_SY_B!BT111/Inv_SY_B!$DC111-1,"")</f>
        <v>4.1609550441037424E-3</v>
      </c>
      <c r="BU111" s="169">
        <f>IFERROR(Inv_SY_B!BU111/Inv_SY_B!$DC111-1,"")</f>
        <v>1.0963061428822529E-2</v>
      </c>
      <c r="BV111" s="169">
        <f>IFERROR(Inv_SY_B!BV111/Inv_SY_B!$DC111-1,"")</f>
        <v>-1.5507635660239272E-2</v>
      </c>
      <c r="BW111" s="169">
        <f>IFERROR(Inv_SY_B!BW111/Inv_SY_B!$DC111-1,"")</f>
        <v>-7.496506278722681E-2</v>
      </c>
      <c r="BX111" s="169">
        <f>IFERROR(Inv_SY_B!BX111/Inv_SY_B!$DC111-1,"")</f>
        <v>-0.37533989700332915</v>
      </c>
      <c r="BY111" s="169">
        <f>IFERROR(Inv_SY_B!BY111/Inv_SY_B!$DC111-1,"")</f>
        <v>-0.10067370654455576</v>
      </c>
      <c r="BZ111" s="169">
        <f>IFERROR(Inv_SY_B!BZ111/Inv_SY_B!$DC111-1,"")</f>
        <v>-8.6681175723815063E-2</v>
      </c>
      <c r="CA111" s="169">
        <f>IFERROR(Inv_SY_B!CA111/Inv_SY_B!$DC111-1,"")</f>
        <v>-4.5579447894152025E-2</v>
      </c>
      <c r="CB111" s="169">
        <f>IFERROR(Inv_SY_B!CB111/Inv_SY_B!$DC111-1,"")</f>
        <v>-1</v>
      </c>
      <c r="CC111" s="169">
        <f>IFERROR(Inv_SY_B!CC111/Inv_SY_B!$DC111-1,"")</f>
        <v>-1.566003792658488E-2</v>
      </c>
      <c r="CD111" s="169">
        <f>IFERROR(Inv_SY_B!CD111/Inv_SY_B!$DC111-1,"")</f>
        <v>-3.0364525074107807E-2</v>
      </c>
      <c r="CE111" s="169">
        <f>IFERROR(Inv_SY_B!CE111/Inv_SY_B!$DC111-1,"")</f>
        <v>-1.6318459867673551E-3</v>
      </c>
      <c r="CF111" s="169">
        <f>IFERROR(Inv_SY_B!CF111/Inv_SY_B!$DC111-1,"")</f>
        <v>1.1000071709803549E-3</v>
      </c>
      <c r="CG111" s="169">
        <f>IFERROR(Inv_SY_B!CG111/Inv_SY_B!$DC111-1,"")</f>
        <v>4.7611739064982617E-2</v>
      </c>
      <c r="CH111" s="169">
        <f>IFERROR(Inv_SY_B!CH111/Inv_SY_B!$DC111-1,"")</f>
        <v>5.9144648320580417E-2</v>
      </c>
      <c r="CI111" s="169">
        <f>IFERROR(Inv_SY_B!CI111/Inv_SY_B!$DC111-1,"")</f>
        <v>-1</v>
      </c>
      <c r="CJ111" s="169">
        <f>IFERROR(Inv_SY_B!CJ111/Inv_SY_B!$DC111-1,"")</f>
        <v>-1</v>
      </c>
      <c r="CK111" s="169">
        <f>IFERROR(Inv_SY_B!CK111/Inv_SY_B!$DC111-1,"")</f>
        <v>-1</v>
      </c>
      <c r="CL111" s="169">
        <f>IFERROR(Inv_SY_B!CL111/Inv_SY_B!$DC111-1,"")</f>
        <v>-1</v>
      </c>
      <c r="CM111" s="169">
        <f>IFERROR(Inv_SY_B!CM111/Inv_SY_B!$DB111-1,"")</f>
        <v>-6.6206590830568679E-3</v>
      </c>
      <c r="CN111" s="169">
        <f>IFERROR(Inv_SY_B!CN111/Inv_SY_B!$DB111-1,"")</f>
        <v>-0.18210296814366467</v>
      </c>
      <c r="CO111" s="169">
        <f>IFERROR(Inv_SY_B!CO111/Inv_SY_B!$DB111-1,"")</f>
        <v>-0.16799127938826064</v>
      </c>
      <c r="CP111" s="169">
        <f>IFERROR(Inv_SY_B!CP111/Inv_SY_B!$DB111-1,"")</f>
        <v>-0.39845470259814997</v>
      </c>
      <c r="CQ111" s="169">
        <f>IFERROR(Inv_SY_B!CQ111/Inv_SY_B!$DB111-1,"")</f>
        <v>-1</v>
      </c>
      <c r="CR111" s="169">
        <f>IFERROR(Inv_SY_B!CR111/Inv_SY_B!$DB111-1,"")</f>
        <v>-0.70776663785525273</v>
      </c>
      <c r="CS111" s="169">
        <f>IFERROR(Inv_SY_B!CS111/Inv_SY_B!$DB111-1,"")</f>
        <v>-0.53242662056840429</v>
      </c>
      <c r="CT111" s="169">
        <f>IFERROR(Inv_SY_B!CT111/Inv_SY_B!$DB111-1,"")</f>
        <v>-0.47893747839012479</v>
      </c>
      <c r="CU111" s="169">
        <f>IFERROR(Inv_SY_B!CU111/Inv_SY_B!$DB111-1,"")</f>
        <v>0.30330861063661851</v>
      </c>
      <c r="CV111" s="169">
        <f>IFERROR(Inv_SY_B!CV111/Inv_SY_B!$DB111-1,"")</f>
        <v>1.1875754537692513</v>
      </c>
      <c r="CW111" s="169">
        <f>IFERROR(Inv_SY_B!CW111/Inv_SY_B!$DB111-1,"")</f>
        <v>-1</v>
      </c>
      <c r="CX111" s="169">
        <f>IFERROR(Inv_SY_B!CX111/Inv_SY_B!$DB111-1,"")</f>
        <v>0.4898683016486669</v>
      </c>
      <c r="CY111" s="169">
        <f>IFERROR(Inv_SY_B!CY111/Inv_SY_B!$DB111-1,"")</f>
        <v>0.49354797997237609</v>
      </c>
      <c r="CZ111" s="169">
        <f>IFERROR(Inv_SY_B!CZ111/Inv_SY_B!$DB111-1,"")</f>
        <v>-1</v>
      </c>
    </row>
    <row r="112" spans="2:104">
      <c r="B112" s="164">
        <f t="shared" si="2"/>
        <v>45804</v>
      </c>
      <c r="C112" s="169">
        <f>IFERROR(Inv_SY_B!C112/Inv_SY_B!$DA112-1,"")</f>
        <v>3.0020819801885201E-2</v>
      </c>
      <c r="D112" s="169">
        <f>IFERROR(Inv_SY_B!D112/Inv_SY_B!$DA112-1,"")</f>
        <v>2.605515351058374E-2</v>
      </c>
      <c r="E112" s="169">
        <f>IFERROR(Inv_SY_B!E112/Inv_SY_B!$DA112-1,"")</f>
        <v>7.4047251820972271E-3</v>
      </c>
      <c r="F112" s="169">
        <f>IFERROR(Inv_SY_B!F112/Inv_SY_B!$DA112-1,"")</f>
        <v>-8.1808015231676912E-4</v>
      </c>
      <c r="G112" s="169">
        <f>IFERROR(Inv_SY_B!G112/Inv_SY_B!$DA112-1,"")</f>
        <v>3.4927307390297813E-5</v>
      </c>
      <c r="H112" s="169">
        <f>IFERROR(Inv_SY_B!H112/Inv_SY_B!$DA112-1,"")</f>
        <v>1.1984189847844995E-2</v>
      </c>
      <c r="I112" s="169">
        <f>IFERROR(Inv_SY_B!I112/Inv_SY_B!$DA112-1,"")</f>
        <v>3.0263819763783006E-2</v>
      </c>
      <c r="J112" s="169">
        <f>IFERROR(Inv_SY_B!J112/Inv_SY_B!$DA112-1,"")</f>
        <v>-5.9757596006057012E-3</v>
      </c>
      <c r="K112" s="169">
        <f>IFERROR(Inv_SY_B!K112/Inv_SY_B!$DA112-1,"")</f>
        <v>6.759538509521601E-3</v>
      </c>
      <c r="L112" s="169">
        <f>IFERROR(Inv_SY_B!L112/Inv_SY_B!$DA112-1,"")</f>
        <v>-3.9128758119150175E-3</v>
      </c>
      <c r="M112" s="169">
        <f>IFERROR(Inv_SY_B!M112/Inv_SY_B!$DA112-1,"")</f>
        <v>1.6605809542659999E-2</v>
      </c>
      <c r="N112" s="169">
        <f>IFERROR(Inv_SY_B!N112/Inv_SY_B!$DA112-1,"")</f>
        <v>1.7569875546914915E-2</v>
      </c>
      <c r="O112" s="169">
        <f>IFERROR(Inv_SY_B!O112/Inv_SY_B!$DA112-1,"")</f>
        <v>7.1748629751293702E-3</v>
      </c>
      <c r="P112" s="169">
        <f>IFERROR(Inv_SY_B!P112/Inv_SY_B!$DA112-1,"")</f>
        <v>-6.6029403452230184E-3</v>
      </c>
      <c r="Q112" s="169">
        <f>IFERROR(Inv_SY_B!Q112/Inv_SY_B!$DA112-1,"")</f>
        <v>-2.334558741805659E-2</v>
      </c>
      <c r="R112" s="169">
        <f>IFERROR(Inv_SY_B!R112/Inv_SY_B!$DA112-1,"")</f>
        <v>-2.8838763601313211E-2</v>
      </c>
      <c r="S112" s="169">
        <f>IFERROR(Inv_SY_B!S112/Inv_SY_B!$DA112-1,"")</f>
        <v>-1.8758870338724032E-2</v>
      </c>
      <c r="T112" s="169">
        <f>IFERROR(Inv_SY_B!T112/Inv_SY_B!$DA112-1,"")</f>
        <v>-2.344102671976156E-3</v>
      </c>
      <c r="U112" s="169">
        <f>IFERROR(Inv_SY_B!U112/Inv_SY_B!$DA112-1,"")</f>
        <v>6.7522625327662844E-2</v>
      </c>
      <c r="V112" s="169">
        <f>IFERROR(Inv_SY_B!V112/Inv_SY_B!$DA112-1,"")</f>
        <v>9.9567540420125056E-2</v>
      </c>
      <c r="W112" s="169">
        <f>IFERROR(Inv_SY_B!W112/Inv_SY_B!$DA112-1,"")</f>
        <v>0.14095141656769106</v>
      </c>
      <c r="X112" s="169">
        <f>IFERROR(Inv_SY_B!X112/Inv_SY_B!$DA112-1,"")</f>
        <v>6.3899274506615811E-3</v>
      </c>
      <c r="Y112" s="169">
        <f>IFERROR(Inv_SY_B!Y112/Inv_SY_B!$DA112-1,"")</f>
        <v>1.1628710557629596E-3</v>
      </c>
      <c r="Z112" s="169">
        <f>IFERROR(Inv_SY_B!Z112/Inv_SY_B!$DA112-1,"")</f>
        <v>1.7756643757744772E-3</v>
      </c>
      <c r="AA112" s="169">
        <f>IFERROR(Inv_SY_B!AA112/Inv_SY_B!$DA112-1,"")</f>
        <v>-7.6482922428118716E-2</v>
      </c>
      <c r="AB112" s="169">
        <f>IFERROR(Inv_SY_B!AB112/Inv_SY_B!$DA112-1,"")</f>
        <v>-5.1733801281723446E-2</v>
      </c>
      <c r="AC112" s="169">
        <f>IFERROR(Inv_SY_B!AC112/Inv_SY_B!$DA112-1,"")</f>
        <v>-2.6086872263706429E-2</v>
      </c>
      <c r="AD112" s="169">
        <f>IFERROR(Inv_SY_B!AD112/Inv_SY_B!$DA112-1,"")</f>
        <v>-7.8855338360055871E-2</v>
      </c>
      <c r="AE112" s="169">
        <f>IFERROR(Inv_SY_B!AE112/Inv_SY_B!$DA112-1,"")</f>
        <v>-4.5656107798716317E-2</v>
      </c>
      <c r="AF112" s="169">
        <f>IFERROR(Inv_SY_B!AF112/Inv_SY_B!$DA112-1,"")</f>
        <v>-2.3822585910160066E-2</v>
      </c>
      <c r="AG112" s="169">
        <f>IFERROR(Inv_SY_B!AG112/Inv_SY_B!$DA112-1,"")</f>
        <v>-1.1354412387718504E-2</v>
      </c>
      <c r="AH112" s="169">
        <f>IFERROR(Inv_SY_B!AH112/Inv_SY_B!$DA112-1,"")</f>
        <v>-6.6654746815156041E-2</v>
      </c>
      <c r="AI112" s="169">
        <f>IFERROR(Inv_SY_B!AI112/Inv_SY_B!$DC112-1,"")</f>
        <v>2.1897572134344401E-2</v>
      </c>
      <c r="AJ112" s="169">
        <f>IFERROR(Inv_SY_B!AJ112/Inv_SY_B!$DC112-1,"")</f>
        <v>2.7818587378476423E-2</v>
      </c>
      <c r="AK112" s="169">
        <f>IFERROR(Inv_SY_B!AK112/Inv_SY_B!$DC112-1,"")</f>
        <v>2.5360505323103189E-2</v>
      </c>
      <c r="AL112" s="169">
        <f>IFERROR(Inv_SY_B!AL112/Inv_SY_B!$DC112-1,"")</f>
        <v>1.9768667776903337E-2</v>
      </c>
      <c r="AM112" s="169">
        <f>IFERROR(Inv_SY_B!AM112/Inv_SY_B!$DC112-1,"")</f>
        <v>2.8575099130098813E-2</v>
      </c>
      <c r="AN112" s="169">
        <f>IFERROR(Inv_SY_B!AN112/Inv_SY_B!$DC112-1,"")</f>
        <v>2.3987342220508578E-2</v>
      </c>
      <c r="AO112" s="169">
        <f>IFERROR(Inv_SY_B!AO112/Inv_SY_B!$DC112-1,"")</f>
        <v>1.2367627698857353E-2</v>
      </c>
      <c r="AP112" s="169">
        <f>IFERROR(Inv_SY_B!AP112/Inv_SY_B!$DC112-1,"")</f>
        <v>8.8970024404166903E-3</v>
      </c>
      <c r="AQ112" s="169">
        <f>IFERROR(Inv_SY_B!AQ112/Inv_SY_B!$DC112-1,"")</f>
        <v>7.4228410963532721E-3</v>
      </c>
      <c r="AR112" s="169">
        <f>IFERROR(Inv_SY_B!AR112/Inv_SY_B!$DC112-1,"")</f>
        <v>-2.5100710782845814E-2</v>
      </c>
      <c r="AS112" s="169">
        <f>IFERROR(Inv_SY_B!AS112/Inv_SY_B!$DC112-1,"")</f>
        <v>6.9208865168335354E-3</v>
      </c>
      <c r="AT112" s="169">
        <f>IFERROR(Inv_SY_B!AT112/Inv_SY_B!$DC112-1,"")</f>
        <v>6.238228288686587E-3</v>
      </c>
      <c r="AU112" s="169">
        <f>IFERROR(Inv_SY_B!AU112/Inv_SY_B!$DC112-1,"")</f>
        <v>1.1797016717883357E-2</v>
      </c>
      <c r="AV112" s="169">
        <f>IFERROR(Inv_SY_B!AV112/Inv_SY_B!$DC112-1,"")</f>
        <v>-3.0725706947155818E-2</v>
      </c>
      <c r="AW112" s="169">
        <f>IFERROR(Inv_SY_B!AW112/Inv_SY_B!$DC112-1,"")</f>
        <v>2.874201143797217E-3</v>
      </c>
      <c r="AX112" s="169">
        <f>IFERROR(Inv_SY_B!AX112/Inv_SY_B!$DC112-1,"")</f>
        <v>-5.6745629192211933E-4</v>
      </c>
      <c r="AY112" s="169">
        <f>IFERROR(Inv_SY_B!AY112/Inv_SY_B!$DC112-1,"")</f>
        <v>-2.3648698974364946E-2</v>
      </c>
      <c r="AZ112" s="169">
        <f>IFERROR(Inv_SY_B!AZ112/Inv_SY_B!$DC112-1,"")</f>
        <v>-1.8134122920477003E-2</v>
      </c>
      <c r="BA112" s="169">
        <f>IFERROR(Inv_SY_B!BA112/Inv_SY_B!$DC112-1,"")</f>
        <v>-1.0673397713759525E-2</v>
      </c>
      <c r="BB112" s="169">
        <f>IFERROR(Inv_SY_B!BB112/Inv_SY_B!$DC112-1,"")</f>
        <v>-3.4670968113825751E-4</v>
      </c>
      <c r="BC112" s="169">
        <f>IFERROR(Inv_SY_B!BC112/Inv_SY_B!$DC112-1,"")</f>
        <v>-7.8031144824157739E-3</v>
      </c>
      <c r="BD112" s="169">
        <f>IFERROR(Inv_SY_B!BD112/Inv_SY_B!$DC112-1,"")</f>
        <v>-1.6297431126538697E-2</v>
      </c>
      <c r="BE112" s="169">
        <f>IFERROR(Inv_SY_B!BE112/Inv_SY_B!$DC112-1,"")</f>
        <v>-2.1812231917934799E-3</v>
      </c>
      <c r="BF112" s="169">
        <f>IFERROR(Inv_SY_B!BF112/Inv_SY_B!$DC112-1,"")</f>
        <v>-5.8085225401283136E-4</v>
      </c>
      <c r="BG112" s="169">
        <f>IFERROR(Inv_SY_B!BG112/Inv_SY_B!$DC112-1,"")</f>
        <v>8.5208667390528348E-3</v>
      </c>
      <c r="BH112" s="169">
        <f>IFERROR(Inv_SY_B!BH112/Inv_SY_B!$DC112-1,"")</f>
        <v>6.5577704380317403E-3</v>
      </c>
      <c r="BI112" s="169">
        <f>IFERROR(Inv_SY_B!BI112/Inv_SY_B!$DC112-1,"")</f>
        <v>2.7044680488665929E-3</v>
      </c>
      <c r="BJ112" s="169">
        <f>IFERROR(Inv_SY_B!BJ112/Inv_SY_B!$DC112-1,"")</f>
        <v>6.0033351349155772E-3</v>
      </c>
      <c r="BK112" s="169">
        <f>IFERROR(Inv_SY_B!BK112/Inv_SY_B!$DC112-1,"")</f>
        <v>-1.66816586052706E-2</v>
      </c>
      <c r="BL112" s="169">
        <f>IFERROR(Inv_SY_B!BL112/Inv_SY_B!$DC112-1,"")</f>
        <v>-1.0887589000044939E-2</v>
      </c>
      <c r="BM112" s="169">
        <f>IFERROR(Inv_SY_B!BM112/Inv_SY_B!$DC112-1,"")</f>
        <v>-2.9596931010837935E-3</v>
      </c>
      <c r="BN112" s="169">
        <f>IFERROR(Inv_SY_B!BN112/Inv_SY_B!$DC112-1,"")</f>
        <v>-1.7674887879639445E-2</v>
      </c>
      <c r="BO112" s="169">
        <f>IFERROR(Inv_SY_B!BO112/Inv_SY_B!$DC112-1,"")</f>
        <v>-6.600309384702352E-3</v>
      </c>
      <c r="BP112" s="169">
        <f>IFERROR(Inv_SY_B!BP112/Inv_SY_B!$DC112-1,"")</f>
        <v>-3.1596068557516066E-2</v>
      </c>
      <c r="BQ112" s="169">
        <f>IFERROR(Inv_SY_B!BQ112/Inv_SY_B!$DC112-1,"")</f>
        <v>2.1061598793105762E-2</v>
      </c>
      <c r="BR112" s="169">
        <f>IFERROR(Inv_SY_B!BR112/Inv_SY_B!$DC112-1,"")</f>
        <v>1.7072035245777606E-2</v>
      </c>
      <c r="BS112" s="169">
        <f>IFERROR(Inv_SY_B!BS112/Inv_SY_B!$DC112-1,"")</f>
        <v>4.0631306804663758E-3</v>
      </c>
      <c r="BT112" s="169">
        <f>IFERROR(Inv_SY_B!BT112/Inv_SY_B!$DC112-1,"")</f>
        <v>1.586174404460472E-2</v>
      </c>
      <c r="BU112" s="169">
        <f>IFERROR(Inv_SY_B!BU112/Inv_SY_B!$DC112-1,"")</f>
        <v>1.3432745827964387E-2</v>
      </c>
      <c r="BV112" s="169">
        <f>IFERROR(Inv_SY_B!BV112/Inv_SY_B!$DC112-1,"")</f>
        <v>-2.0693522988586954E-2</v>
      </c>
      <c r="BW112" s="169">
        <f>IFERROR(Inv_SY_B!BW112/Inv_SY_B!$DC112-1,"")</f>
        <v>3.4251571440863549E-2</v>
      </c>
      <c r="BX112" s="169">
        <f>IFERROR(Inv_SY_B!BX112/Inv_SY_B!$DC112-1,"")</f>
        <v>-6.5845373804056528E-3</v>
      </c>
      <c r="BY112" s="169">
        <f>IFERROR(Inv_SY_B!BY112/Inv_SY_B!$DC112-1,"")</f>
        <v>1.3130467990224437E-2</v>
      </c>
      <c r="BZ112" s="169">
        <f>IFERROR(Inv_SY_B!BZ112/Inv_SY_B!$DC112-1,"")</f>
        <v>7.0813103863741844E-2</v>
      </c>
      <c r="CA112" s="169">
        <f>IFERROR(Inv_SY_B!CA112/Inv_SY_B!$DC112-1,"")</f>
        <v>-2.927446907868636E-2</v>
      </c>
      <c r="CB112" s="169">
        <f>IFERROR(Inv_SY_B!CB112/Inv_SY_B!$DC112-1,"")</f>
        <v>-1</v>
      </c>
      <c r="CC112" s="169">
        <f>IFERROR(Inv_SY_B!CC112/Inv_SY_B!$DC112-1,"")</f>
        <v>-5.1360571838863001E-2</v>
      </c>
      <c r="CD112" s="169">
        <f>IFERROR(Inv_SY_B!CD112/Inv_SY_B!$DC112-1,"")</f>
        <v>-6.4741026462443951E-2</v>
      </c>
      <c r="CE112" s="169">
        <f>IFERROR(Inv_SY_B!CE112/Inv_SY_B!$DC112-1,"")</f>
        <v>-3.1793192823118432E-2</v>
      </c>
      <c r="CF112" s="169">
        <f>IFERROR(Inv_SY_B!CF112/Inv_SY_B!$DC112-1,"")</f>
        <v>-2.4345119487590106E-2</v>
      </c>
      <c r="CG112" s="169">
        <f>IFERROR(Inv_SY_B!CG112/Inv_SY_B!$DC112-1,"")</f>
        <v>1.1558020767348021E-2</v>
      </c>
      <c r="CH112" s="169">
        <f>IFERROR(Inv_SY_B!CH112/Inv_SY_B!$DC112-1,"")</f>
        <v>2.229563407314461E-2</v>
      </c>
      <c r="CI112" s="169">
        <f>IFERROR(Inv_SY_B!CI112/Inv_SY_B!$DC112-1,"")</f>
        <v>-1</v>
      </c>
      <c r="CJ112" s="169">
        <f>IFERROR(Inv_SY_B!CJ112/Inv_SY_B!$DC112-1,"")</f>
        <v>-1</v>
      </c>
      <c r="CK112" s="169">
        <f>IFERROR(Inv_SY_B!CK112/Inv_SY_B!$DC112-1,"")</f>
        <v>-1</v>
      </c>
      <c r="CL112" s="169">
        <f>IFERROR(Inv_SY_B!CL112/Inv_SY_B!$DC112-1,"")</f>
        <v>-1</v>
      </c>
      <c r="CM112" s="169">
        <f>IFERROR(Inv_SY_B!CM112/Inv_SY_B!$DB112-1,"")</f>
        <v>-1.542397764584269E-2</v>
      </c>
      <c r="CN112" s="169">
        <f>IFERROR(Inv_SY_B!CN112/Inv_SY_B!$DB112-1,"")</f>
        <v>-0.18912181209767309</v>
      </c>
      <c r="CO112" s="169">
        <f>IFERROR(Inv_SY_B!CO112/Inv_SY_B!$DB112-1,"")</f>
        <v>-0.17327224301194444</v>
      </c>
      <c r="CP112" s="169">
        <f>IFERROR(Inv_SY_B!CP112/Inv_SY_B!$DB112-1,"")</f>
        <v>-0.39714873014589469</v>
      </c>
      <c r="CQ112" s="169">
        <f>IFERROR(Inv_SY_B!CQ112/Inv_SY_B!$DB112-1,"")</f>
        <v>-1</v>
      </c>
      <c r="CR112" s="169">
        <f>IFERROR(Inv_SY_B!CR112/Inv_SY_B!$DB112-1,"")</f>
        <v>-0.55982825820952131</v>
      </c>
      <c r="CS112" s="169">
        <f>IFERROR(Inv_SY_B!CS112/Inv_SY_B!$DB112-1,"")</f>
        <v>-0.49621277308540357</v>
      </c>
      <c r="CT112" s="169">
        <f>IFERROR(Inv_SY_B!CT112/Inv_SY_B!$DB112-1,"")</f>
        <v>-0.48060524723197107</v>
      </c>
      <c r="CU112" s="169">
        <f>IFERROR(Inv_SY_B!CU112/Inv_SY_B!$DB112-1,"")</f>
        <v>0.27576706580431609</v>
      </c>
      <c r="CV112" s="169">
        <f>IFERROR(Inv_SY_B!CV112/Inv_SY_B!$DB112-1,"")</f>
        <v>1.1260479521190625</v>
      </c>
      <c r="CW112" s="169">
        <f>IFERROR(Inv_SY_B!CW112/Inv_SY_B!$DB112-1,"")</f>
        <v>-1</v>
      </c>
      <c r="CX112" s="169">
        <f>IFERROR(Inv_SY_B!CX112/Inv_SY_B!$DB112-1,"")</f>
        <v>0.44458517772530515</v>
      </c>
      <c r="CY112" s="169">
        <f>IFERROR(Inv_SY_B!CY112/Inv_SY_B!$DB112-1,"")</f>
        <v>0.46521284577956612</v>
      </c>
      <c r="CZ112" s="169">
        <f>IFERROR(Inv_SY_B!CZ112/Inv_SY_B!$DB112-1,"")</f>
        <v>-1</v>
      </c>
    </row>
    <row r="113" spans="2:104">
      <c r="B113" s="164">
        <f t="shared" si="2"/>
        <v>45805</v>
      </c>
      <c r="C113" s="169">
        <f>IFERROR(Inv_SY_B!C113/Inv_SY_B!$DA113-1,"")</f>
        <v>1.9578244346081686E-2</v>
      </c>
      <c r="D113" s="169">
        <f>IFERROR(Inv_SY_B!D113/Inv_SY_B!$DA113-1,"")</f>
        <v>1.5619854602368033E-2</v>
      </c>
      <c r="E113" s="169">
        <f>IFERROR(Inv_SY_B!E113/Inv_SY_B!$DA113-1,"")</f>
        <v>-8.3931424241567854E-4</v>
      </c>
      <c r="F113" s="169">
        <f>IFERROR(Inv_SY_B!F113/Inv_SY_B!$DA113-1,"")</f>
        <v>-4.6191096550914912E-3</v>
      </c>
      <c r="G113" s="169">
        <f>IFERROR(Inv_SY_B!G113/Inv_SY_B!$DA113-1,"")</f>
        <v>-4.4016921350300553E-3</v>
      </c>
      <c r="H113" s="169">
        <f>IFERROR(Inv_SY_B!H113/Inv_SY_B!$DA113-1,"")</f>
        <v>1.4960089630036144E-3</v>
      </c>
      <c r="I113" s="169">
        <f>IFERROR(Inv_SY_B!I113/Inv_SY_B!$DA113-1,"")</f>
        <v>2.6906430753805388E-2</v>
      </c>
      <c r="J113" s="169">
        <f>IFERROR(Inv_SY_B!J113/Inv_SY_B!$DA113-1,"")</f>
        <v>-1.1560043195539271E-2</v>
      </c>
      <c r="K113" s="169">
        <f>IFERROR(Inv_SY_B!K113/Inv_SY_B!$DA113-1,"")</f>
        <v>5.5351183696368267E-3</v>
      </c>
      <c r="L113" s="169">
        <f>IFERROR(Inv_SY_B!L113/Inv_SY_B!$DA113-1,"")</f>
        <v>-2.6897158210712035E-2</v>
      </c>
      <c r="M113" s="169">
        <f>IFERROR(Inv_SY_B!M113/Inv_SY_B!$DA113-1,"")</f>
        <v>-3.1533023606251653E-2</v>
      </c>
      <c r="N113" s="169">
        <f>IFERROR(Inv_SY_B!N113/Inv_SY_B!$DA113-1,"")</f>
        <v>-4.850466981253243E-4</v>
      </c>
      <c r="O113" s="169">
        <f>IFERROR(Inv_SY_B!O113/Inv_SY_B!$DA113-1,"")</f>
        <v>-9.9683785110599166E-3</v>
      </c>
      <c r="P113" s="169">
        <f>IFERROR(Inv_SY_B!P113/Inv_SY_B!$DA113-1,"")</f>
        <v>-1.2299162714328182E-2</v>
      </c>
      <c r="Q113" s="169">
        <f>IFERROR(Inv_SY_B!Q113/Inv_SY_B!$DA113-1,"")</f>
        <v>-4.7353526657315514E-2</v>
      </c>
      <c r="R113" s="169">
        <f>IFERROR(Inv_SY_B!R113/Inv_SY_B!$DA113-1,"")</f>
        <v>-5.8918999096151947E-2</v>
      </c>
      <c r="S113" s="169">
        <f>IFERROR(Inv_SY_B!S113/Inv_SY_B!$DA113-1,"")</f>
        <v>-4.6212036578141991E-2</v>
      </c>
      <c r="T113" s="169">
        <f>IFERROR(Inv_SY_B!T113/Inv_SY_B!$DA113-1,"")</f>
        <v>-4.7224566031298765E-2</v>
      </c>
      <c r="U113" s="169">
        <f>IFERROR(Inv_SY_B!U113/Inv_SY_B!$DA113-1,"")</f>
        <v>8.0772835556359945E-2</v>
      </c>
      <c r="V113" s="169">
        <f>IFERROR(Inv_SY_B!V113/Inv_SY_B!$DA113-1,"")</f>
        <v>0.10202750945189276</v>
      </c>
      <c r="W113" s="169">
        <f>IFERROR(Inv_SY_B!W113/Inv_SY_B!$DA113-1,"")</f>
        <v>0.12774741688025992</v>
      </c>
      <c r="X113" s="169">
        <f>IFERROR(Inv_SY_B!X113/Inv_SY_B!$DA113-1,"")</f>
        <v>8.7154780509155483E-3</v>
      </c>
      <c r="Y113" s="169">
        <f>IFERROR(Inv_SY_B!Y113/Inv_SY_B!$DA113-1,"")</f>
        <v>1.3455533512676032E-2</v>
      </c>
      <c r="Z113" s="169">
        <f>IFERROR(Inv_SY_B!Z113/Inv_SY_B!$DA113-1,"")</f>
        <v>1.6148482059664682E-2</v>
      </c>
      <c r="AA113" s="169">
        <f>IFERROR(Inv_SY_B!AA113/Inv_SY_B!$DA113-1,"")</f>
        <v>-2.8371229141246679E-2</v>
      </c>
      <c r="AB113" s="169">
        <f>IFERROR(Inv_SY_B!AB113/Inv_SY_B!$DA113-1,"")</f>
        <v>-5.2029881537942746E-3</v>
      </c>
      <c r="AC113" s="169">
        <f>IFERROR(Inv_SY_B!AC113/Inv_SY_B!$DA113-1,"")</f>
        <v>2.2635655792171416E-3</v>
      </c>
      <c r="AD113" s="169">
        <f>IFERROR(Inv_SY_B!AD113/Inv_SY_B!$DA113-1,"")</f>
        <v>-4.7402046102720807E-2</v>
      </c>
      <c r="AE113" s="169">
        <f>IFERROR(Inv_SY_B!AE113/Inv_SY_B!$DA113-1,"")</f>
        <v>-2.0778085058942408E-2</v>
      </c>
      <c r="AF113" s="169">
        <f>IFERROR(Inv_SY_B!AF113/Inv_SY_B!$DA113-1,"")</f>
        <v>1.3330899301664534E-3</v>
      </c>
      <c r="AG113" s="169">
        <f>IFERROR(Inv_SY_B!AG113/Inv_SY_B!$DA113-1,"")</f>
        <v>1.3871785858776242E-2</v>
      </c>
      <c r="AH113" s="169">
        <f>IFERROR(Inv_SY_B!AH113/Inv_SY_B!$DA113-1,"")</f>
        <v>-3.1404948126650845E-2</v>
      </c>
      <c r="AI113" s="169">
        <f>IFERROR(Inv_SY_B!AI113/Inv_SY_B!$DC113-1,"")</f>
        <v>4.8618102713978484E-2</v>
      </c>
      <c r="AJ113" s="169">
        <f>IFERROR(Inv_SY_B!AJ113/Inv_SY_B!$DC113-1,"")</f>
        <v>5.1684237517235498E-2</v>
      </c>
      <c r="AK113" s="169">
        <f>IFERROR(Inv_SY_B!AK113/Inv_SY_B!$DC113-1,"")</f>
        <v>4.6996927990416992E-2</v>
      </c>
      <c r="AL113" s="169">
        <f>IFERROR(Inv_SY_B!AL113/Inv_SY_B!$DC113-1,"")</f>
        <v>4.0349874031037292E-2</v>
      </c>
      <c r="AM113" s="169">
        <f>IFERROR(Inv_SY_B!AM113/Inv_SY_B!$DC113-1,"")</f>
        <v>5.1915021857265709E-2</v>
      </c>
      <c r="AN113" s="169">
        <f>IFERROR(Inv_SY_B!AN113/Inv_SY_B!$DC113-1,"")</f>
        <v>4.6318501611535501E-2</v>
      </c>
      <c r="AO113" s="169">
        <f>IFERROR(Inv_SY_B!AO113/Inv_SY_B!$DC113-1,"")</f>
        <v>2.7481343644715661E-2</v>
      </c>
      <c r="AP113" s="169">
        <f>IFERROR(Inv_SY_B!AP113/Inv_SY_B!$DC113-1,"")</f>
        <v>2.5702779447529522E-2</v>
      </c>
      <c r="AQ113" s="169">
        <f>IFERROR(Inv_SY_B!AQ113/Inv_SY_B!$DC113-1,"")</f>
        <v>1.8016874971665819E-2</v>
      </c>
      <c r="AR113" s="169">
        <f>IFERROR(Inv_SY_B!AR113/Inv_SY_B!$DC113-1,"")</f>
        <v>-1.7572477471801906E-2</v>
      </c>
      <c r="AS113" s="169">
        <f>IFERROR(Inv_SY_B!AS113/Inv_SY_B!$DC113-1,"")</f>
        <v>1.620467765097322E-2</v>
      </c>
      <c r="AT113" s="169">
        <f>IFERROR(Inv_SY_B!AT113/Inv_SY_B!$DC113-1,"")</f>
        <v>2.7645740659698825E-2</v>
      </c>
      <c r="AU113" s="169">
        <f>IFERROR(Inv_SY_B!AU113/Inv_SY_B!$DC113-1,"")</f>
        <v>4.2485833107463788E-2</v>
      </c>
      <c r="AV113" s="169">
        <f>IFERROR(Inv_SY_B!AV113/Inv_SY_B!$DC113-1,"")</f>
        <v>-8.7193632983239566E-2</v>
      </c>
      <c r="AW113" s="169">
        <f>IFERROR(Inv_SY_B!AW113/Inv_SY_B!$DC113-1,"")</f>
        <v>8.9796177316632253E-3</v>
      </c>
      <c r="AX113" s="169">
        <f>IFERROR(Inv_SY_B!AX113/Inv_SY_B!$DC113-1,"")</f>
        <v>3.0640999227278254E-3</v>
      </c>
      <c r="AY113" s="169">
        <f>IFERROR(Inv_SY_B!AY113/Inv_SY_B!$DC113-1,"")</f>
        <v>-2.6855984750815409E-2</v>
      </c>
      <c r="AZ113" s="169">
        <f>IFERROR(Inv_SY_B!AZ113/Inv_SY_B!$DC113-1,"")</f>
        <v>-2.2294419225184159E-2</v>
      </c>
      <c r="BA113" s="169">
        <f>IFERROR(Inv_SY_B!BA113/Inv_SY_B!$DC113-1,"")</f>
        <v>-1.4032198111339933E-2</v>
      </c>
      <c r="BB113" s="169">
        <f>IFERROR(Inv_SY_B!BB113/Inv_SY_B!$DC113-1,"")</f>
        <v>4.1438480359579088E-4</v>
      </c>
      <c r="BC113" s="169">
        <f>IFERROR(Inv_SY_B!BC113/Inv_SY_B!$DC113-1,"")</f>
        <v>-9.3378570966097252E-3</v>
      </c>
      <c r="BD113" s="169">
        <f>IFERROR(Inv_SY_B!BD113/Inv_SY_B!$DC113-1,"")</f>
        <v>-3.0174431183678796E-2</v>
      </c>
      <c r="BE113" s="169">
        <f>IFERROR(Inv_SY_B!BE113/Inv_SY_B!$DC113-1,"")</f>
        <v>-1.4612410562082401E-2</v>
      </c>
      <c r="BF113" s="169">
        <f>IFERROR(Inv_SY_B!BF113/Inv_SY_B!$DC113-1,"")</f>
        <v>-8.9308889779269318E-3</v>
      </c>
      <c r="BG113" s="169">
        <f>IFERROR(Inv_SY_B!BG113/Inv_SY_B!$DC113-1,"")</f>
        <v>-1.0468870057124935E-2</v>
      </c>
      <c r="BH113" s="169">
        <f>IFERROR(Inv_SY_B!BH113/Inv_SY_B!$DC113-1,"")</f>
        <v>-2.2014507272427597E-3</v>
      </c>
      <c r="BI113" s="169">
        <f>IFERROR(Inv_SY_B!BI113/Inv_SY_B!$DC113-1,"")</f>
        <v>-1.2199582912983065E-2</v>
      </c>
      <c r="BJ113" s="169">
        <f>IFERROR(Inv_SY_B!BJ113/Inv_SY_B!$DC113-1,"")</f>
        <v>-9.0120439106846639E-3</v>
      </c>
      <c r="BK113" s="169">
        <f>IFERROR(Inv_SY_B!BK113/Inv_SY_B!$DC113-1,"")</f>
        <v>-3.279756184910787E-2</v>
      </c>
      <c r="BL113" s="169">
        <f>IFERROR(Inv_SY_B!BL113/Inv_SY_B!$DC113-1,"")</f>
        <v>-2.3902650893497301E-2</v>
      </c>
      <c r="BM113" s="169">
        <f>IFERROR(Inv_SY_B!BM113/Inv_SY_B!$DC113-1,"")</f>
        <v>-1.5415702019309863E-2</v>
      </c>
      <c r="BN113" s="169">
        <f>IFERROR(Inv_SY_B!BN113/Inv_SY_B!$DC113-1,"")</f>
        <v>-2.6592380401214033E-2</v>
      </c>
      <c r="BO113" s="169">
        <f>IFERROR(Inv_SY_B!BO113/Inv_SY_B!$DC113-1,"")</f>
        <v>1.3371617315066864E-2</v>
      </c>
      <c r="BP113" s="169">
        <f>IFERROR(Inv_SY_B!BP113/Inv_SY_B!$DC113-1,"")</f>
        <v>-4.6313760251590619E-3</v>
      </c>
      <c r="BQ113" s="169">
        <f>IFERROR(Inv_SY_B!BQ113/Inv_SY_B!$DC113-1,"")</f>
        <v>3.2716416785292912E-2</v>
      </c>
      <c r="BR113" s="169">
        <f>IFERROR(Inv_SY_B!BR113/Inv_SY_B!$DC113-1,"")</f>
        <v>2.9171119282921598E-2</v>
      </c>
      <c r="BS113" s="169">
        <f>IFERROR(Inv_SY_B!BS113/Inv_SY_B!$DC113-1,"")</f>
        <v>5.6123357746440394E-3</v>
      </c>
      <c r="BT113" s="169">
        <f>IFERROR(Inv_SY_B!BT113/Inv_SY_B!$DC113-1,"")</f>
        <v>1.6519231183010463E-2</v>
      </c>
      <c r="BU113" s="169">
        <f>IFERROR(Inv_SY_B!BU113/Inv_SY_B!$DC113-1,"")</f>
        <v>1.8480492841978169E-2</v>
      </c>
      <c r="BV113" s="169">
        <f>IFERROR(Inv_SY_B!BV113/Inv_SY_B!$DC113-1,"")</f>
        <v>-1.8936144170954461E-2</v>
      </c>
      <c r="BW113" s="169">
        <f>IFERROR(Inv_SY_B!BW113/Inv_SY_B!$DC113-1,"")</f>
        <v>1.1664629759033929E-3</v>
      </c>
      <c r="BX113" s="169">
        <f>IFERROR(Inv_SY_B!BX113/Inv_SY_B!$DC113-1,"")</f>
        <v>-5.8074156135096811E-2</v>
      </c>
      <c r="BY113" s="169">
        <f>IFERROR(Inv_SY_B!BY113/Inv_SY_B!$DC113-1,"")</f>
        <v>-2.6020749723251857E-2</v>
      </c>
      <c r="BZ113" s="169">
        <f>IFERROR(Inv_SY_B!BZ113/Inv_SY_B!$DC113-1,"")</f>
        <v>1.5991427908431222E-2</v>
      </c>
      <c r="CA113" s="169">
        <f>IFERROR(Inv_SY_B!CA113/Inv_SY_B!$DC113-1,"")</f>
        <v>-5.4435454314701204E-2</v>
      </c>
      <c r="CB113" s="169">
        <f>IFERROR(Inv_SY_B!CB113/Inv_SY_B!$DC113-1,"")</f>
        <v>-1</v>
      </c>
      <c r="CC113" s="169">
        <f>IFERROR(Inv_SY_B!CC113/Inv_SY_B!$DC113-1,"")</f>
        <v>-2.1225847128281794E-2</v>
      </c>
      <c r="CD113" s="169">
        <f>IFERROR(Inv_SY_B!CD113/Inv_SY_B!$DC113-1,"")</f>
        <v>-4.0255036812712253E-2</v>
      </c>
      <c r="CE113" s="169">
        <f>IFERROR(Inv_SY_B!CE113/Inv_SY_B!$DC113-1,"")</f>
        <v>-2.4527557345351392E-2</v>
      </c>
      <c r="CF113" s="169">
        <f>IFERROR(Inv_SY_B!CF113/Inv_SY_B!$DC113-1,"")</f>
        <v>-1.7389639570632776E-2</v>
      </c>
      <c r="CG113" s="169">
        <f>IFERROR(Inv_SY_B!CG113/Inv_SY_B!$DC113-1,"")</f>
        <v>1.4452490523956918E-2</v>
      </c>
      <c r="CH113" s="169">
        <f>IFERROR(Inv_SY_B!CH113/Inv_SY_B!$DC113-1,"")</f>
        <v>2.5730892107275194E-2</v>
      </c>
      <c r="CI113" s="169">
        <f>IFERROR(Inv_SY_B!CI113/Inv_SY_B!$DC113-1,"")</f>
        <v>-1</v>
      </c>
      <c r="CJ113" s="169">
        <f>IFERROR(Inv_SY_B!CJ113/Inv_SY_B!$DC113-1,"")</f>
        <v>-1</v>
      </c>
      <c r="CK113" s="169">
        <f>IFERROR(Inv_SY_B!CK113/Inv_SY_B!$DC113-1,"")</f>
        <v>-1</v>
      </c>
      <c r="CL113" s="169">
        <f>IFERROR(Inv_SY_B!CL113/Inv_SY_B!$DC113-1,"")</f>
        <v>-1</v>
      </c>
      <c r="CM113" s="169">
        <f>IFERROR(Inv_SY_B!CM113/Inv_SY_B!$DB113-1,"")</f>
        <v>-4.2667866921820563E-2</v>
      </c>
      <c r="CN113" s="169">
        <f>IFERROR(Inv_SY_B!CN113/Inv_SY_B!$DB113-1,"")</f>
        <v>-0.2111653491716845</v>
      </c>
      <c r="CO113" s="169">
        <f>IFERROR(Inv_SY_B!CO113/Inv_SY_B!$DB113-1,"")</f>
        <v>-0.2002225283218344</v>
      </c>
      <c r="CP113" s="169">
        <f>IFERROR(Inv_SY_B!CP113/Inv_SY_B!$DB113-1,"")</f>
        <v>-0.43253039703544793</v>
      </c>
      <c r="CQ113" s="169">
        <f>IFERROR(Inv_SY_B!CQ113/Inv_SY_B!$DB113-1,"")</f>
        <v>-0.99414796971942809</v>
      </c>
      <c r="CR113" s="169">
        <f>IFERROR(Inv_SY_B!CR113/Inv_SY_B!$DB113-1,"")</f>
        <v>-0.60498795606139388</v>
      </c>
      <c r="CS113" s="169">
        <f>IFERROR(Inv_SY_B!CS113/Inv_SY_B!$DB113-1,"")</f>
        <v>-0.51623216347271939</v>
      </c>
      <c r="CT113" s="169">
        <f>IFERROR(Inv_SY_B!CT113/Inv_SY_B!$DB113-1,"")</f>
        <v>-0.5137938175224811</v>
      </c>
      <c r="CU113" s="169">
        <f>IFERROR(Inv_SY_B!CU113/Inv_SY_B!$DB113-1,"")</f>
        <v>0.30776621131114656</v>
      </c>
      <c r="CV113" s="169">
        <f>IFERROR(Inv_SY_B!CV113/Inv_SY_B!$DB113-1,"")</f>
        <v>1.2146683484031153</v>
      </c>
      <c r="CW113" s="169">
        <f>IFERROR(Inv_SY_B!CW113/Inv_SY_B!$DB113-1,"")</f>
        <v>-1</v>
      </c>
      <c r="CX113" s="169">
        <f>IFERROR(Inv_SY_B!CX113/Inv_SY_B!$DB113-1,"")</f>
        <v>0.4971444134463221</v>
      </c>
      <c r="CY113" s="169">
        <f>IFERROR(Inv_SY_B!CY113/Inv_SY_B!$DB113-1,"")</f>
        <v>0.50202110534679867</v>
      </c>
      <c r="CZ113" s="169">
        <f>IFERROR(Inv_SY_B!CZ113/Inv_SY_B!$DB113-1,"")</f>
        <v>-1</v>
      </c>
    </row>
    <row r="114" spans="2:104">
      <c r="B114" s="164">
        <f t="shared" si="2"/>
        <v>45806</v>
      </c>
      <c r="C114" s="169">
        <f>IFERROR(Inv_SY_B!C114/Inv_SY_B!$DA114-1,"")</f>
        <v>7.0229493740492366E-3</v>
      </c>
      <c r="D114" s="169">
        <f>IFERROR(Inv_SY_B!D114/Inv_SY_B!$DA114-1,"")</f>
        <v>6.259962658484941E-3</v>
      </c>
      <c r="E114" s="169">
        <f>IFERROR(Inv_SY_B!E114/Inv_SY_B!$DA114-1,"")</f>
        <v>-2.2741470305127853E-2</v>
      </c>
      <c r="F114" s="169">
        <f>IFERROR(Inv_SY_B!F114/Inv_SY_B!$DA114-1,"")</f>
        <v>-3.7844855073649653E-2</v>
      </c>
      <c r="G114" s="169">
        <f>IFERROR(Inv_SY_B!G114/Inv_SY_B!$DA114-1,"")</f>
        <v>-2.6756789450527285E-2</v>
      </c>
      <c r="H114" s="169">
        <f>IFERROR(Inv_SY_B!H114/Inv_SY_B!$DA114-1,"")</f>
        <v>-1.7298258408173117E-2</v>
      </c>
      <c r="I114" s="169">
        <f>IFERROR(Inv_SY_B!I114/Inv_SY_B!$DA114-1,"")</f>
        <v>-2.3275450165402778E-2</v>
      </c>
      <c r="J114" s="169">
        <f>IFERROR(Inv_SY_B!J114/Inv_SY_B!$DA114-1,"")</f>
        <v>-5.3149983017486524E-2</v>
      </c>
      <c r="K114" s="169">
        <f>IFERROR(Inv_SY_B!K114/Inv_SY_B!$DA114-1,"")</f>
        <v>-3.9813672027378399E-2</v>
      </c>
      <c r="L114" s="169">
        <f>IFERROR(Inv_SY_B!L114/Inv_SY_B!$DA114-1,"")</f>
        <v>-3.4276482306396905E-2</v>
      </c>
      <c r="M114" s="169">
        <f>IFERROR(Inv_SY_B!M114/Inv_SY_B!$DA114-1,"")</f>
        <v>-2.9786171123488137E-2</v>
      </c>
      <c r="N114" s="169">
        <f>IFERROR(Inv_SY_B!N114/Inv_SY_B!$DA114-1,"")</f>
        <v>-1.0565736411128013E-2</v>
      </c>
      <c r="O114" s="169">
        <f>IFERROR(Inv_SY_B!O114/Inv_SY_B!$DA114-1,"")</f>
        <v>-1.1627016672945412E-2</v>
      </c>
      <c r="P114" s="169">
        <f>IFERROR(Inv_SY_B!P114/Inv_SY_B!$DA114-1,"")</f>
        <v>-1.9626751083451688E-2</v>
      </c>
      <c r="Q114" s="169">
        <f>IFERROR(Inv_SY_B!Q114/Inv_SY_B!$DA114-1,"")</f>
        <v>-3.3122901653557912E-2</v>
      </c>
      <c r="R114" s="169">
        <f>IFERROR(Inv_SY_B!R114/Inv_SY_B!$DA114-1,"")</f>
        <v>-3.85857601086943E-2</v>
      </c>
      <c r="S114" s="169">
        <f>IFERROR(Inv_SY_B!S114/Inv_SY_B!$DA114-1,"")</f>
        <v>-2.4264278277948081E-2</v>
      </c>
      <c r="T114" s="169">
        <f>IFERROR(Inv_SY_B!T114/Inv_SY_B!$DA114-1,"")</f>
        <v>-2.0216981817296698E-2</v>
      </c>
      <c r="U114" s="169">
        <f>IFERROR(Inv_SY_B!U114/Inv_SY_B!$DA114-1,"")</f>
        <v>8.1500786373678524E-2</v>
      </c>
      <c r="V114" s="169">
        <f>IFERROR(Inv_SY_B!V114/Inv_SY_B!$DA114-1,"")</f>
        <v>0.10981347516818185</v>
      </c>
      <c r="W114" s="169">
        <f>IFERROR(Inv_SY_B!W114/Inv_SY_B!$DA114-1,"")</f>
        <v>0.1324234629701222</v>
      </c>
      <c r="X114" s="169">
        <f>IFERROR(Inv_SY_B!X114/Inv_SY_B!$DA114-1,"")</f>
        <v>-4.4116858828828764E-3</v>
      </c>
      <c r="Y114" s="169">
        <f>IFERROR(Inv_SY_B!Y114/Inv_SY_B!$DA114-1,"")</f>
        <v>-2.0103740769439327E-5</v>
      </c>
      <c r="Z114" s="169">
        <f>IFERROR(Inv_SY_B!Z114/Inv_SY_B!$DA114-1,"")</f>
        <v>6.3169729639143135E-3</v>
      </c>
      <c r="AA114" s="169">
        <f>IFERROR(Inv_SY_B!AA114/Inv_SY_B!$DA114-1,"")</f>
        <v>-1.4954572378162001E-2</v>
      </c>
      <c r="AB114" s="169">
        <f>IFERROR(Inv_SY_B!AB114/Inv_SY_B!$DA114-1,"")</f>
        <v>2.340426770846582E-2</v>
      </c>
      <c r="AC114" s="169">
        <f>IFERROR(Inv_SY_B!AC114/Inv_SY_B!$DA114-1,"")</f>
        <v>3.5255696007891357E-2</v>
      </c>
      <c r="AD114" s="169">
        <f>IFERROR(Inv_SY_B!AD114/Inv_SY_B!$DA114-1,"")</f>
        <v>-1.9654857308872842E-2</v>
      </c>
      <c r="AE114" s="169">
        <f>IFERROR(Inv_SY_B!AE114/Inv_SY_B!$DA114-1,"")</f>
        <v>1.7445360247098529E-2</v>
      </c>
      <c r="AF114" s="169">
        <f>IFERROR(Inv_SY_B!AF114/Inv_SY_B!$DA114-1,"")</f>
        <v>4.2781114876771609E-2</v>
      </c>
      <c r="AG114" s="169">
        <f>IFERROR(Inv_SY_B!AG114/Inv_SY_B!$DA114-1,"")</f>
        <v>3.8945902021862766E-2</v>
      </c>
      <c r="AH114" s="169">
        <f>IFERROR(Inv_SY_B!AH114/Inv_SY_B!$DA114-1,"")</f>
        <v>-1.9176173157168352E-2</v>
      </c>
      <c r="AI114" s="169">
        <f>IFERROR(Inv_SY_B!AI114/Inv_SY_B!$DC114-1,"")</f>
        <v>2.2871210667666952E-2</v>
      </c>
      <c r="AJ114" s="169">
        <f>IFERROR(Inv_SY_B!AJ114/Inv_SY_B!$DC114-1,"")</f>
        <v>2.0022483188000706E-2</v>
      </c>
      <c r="AK114" s="169">
        <f>IFERROR(Inv_SY_B!AK114/Inv_SY_B!$DC114-1,"")</f>
        <v>1.2812665004908297E-2</v>
      </c>
      <c r="AL114" s="169">
        <f>IFERROR(Inv_SY_B!AL114/Inv_SY_B!$DC114-1,"")</f>
        <v>1.8158337551053005E-3</v>
      </c>
      <c r="AM114" s="169">
        <f>IFERROR(Inv_SY_B!AM114/Inv_SY_B!$DC114-1,"")</f>
        <v>1.5012322022485591E-2</v>
      </c>
      <c r="AN114" s="169">
        <f>IFERROR(Inv_SY_B!AN114/Inv_SY_B!$DC114-1,"")</f>
        <v>1.5463777364419951E-2</v>
      </c>
      <c r="AO114" s="169">
        <f>IFERROR(Inv_SY_B!AO114/Inv_SY_B!$DC114-1,"")</f>
        <v>9.7829747072322171E-3</v>
      </c>
      <c r="AP114" s="169">
        <f>IFERROR(Inv_SY_B!AP114/Inv_SY_B!$DC114-1,"")</f>
        <v>1.237777306329102E-2</v>
      </c>
      <c r="AQ114" s="169">
        <f>IFERROR(Inv_SY_B!AQ114/Inv_SY_B!$DC114-1,"")</f>
        <v>1.2865753612858688E-2</v>
      </c>
      <c r="AR114" s="169">
        <f>IFERROR(Inv_SY_B!AR114/Inv_SY_B!$DC114-1,"")</f>
        <v>-1.2273496196489098E-2</v>
      </c>
      <c r="AS114" s="169">
        <f>IFERROR(Inv_SY_B!AS114/Inv_SY_B!$DC114-1,"")</f>
        <v>2.1446846927833718E-2</v>
      </c>
      <c r="AT114" s="169">
        <f>IFERROR(Inv_SY_B!AT114/Inv_SY_B!$DC114-1,"")</f>
        <v>1.8989819476621816E-2</v>
      </c>
      <c r="AU114" s="169">
        <f>IFERROR(Inv_SY_B!AU114/Inv_SY_B!$DC114-1,"")</f>
        <v>1.6331007162266431E-2</v>
      </c>
      <c r="AV114" s="169">
        <f>IFERROR(Inv_SY_B!AV114/Inv_SY_B!$DC114-1,"")</f>
        <v>-2.0833714967065875E-2</v>
      </c>
      <c r="AW114" s="169">
        <f>IFERROR(Inv_SY_B!AW114/Inv_SY_B!$DC114-1,"")</f>
        <v>2.154412950284823E-2</v>
      </c>
      <c r="AX114" s="169">
        <f>IFERROR(Inv_SY_B!AX114/Inv_SY_B!$DC114-1,"")</f>
        <v>1.3790891826230611E-2</v>
      </c>
      <c r="AY114" s="169">
        <f>IFERROR(Inv_SY_B!AY114/Inv_SY_B!$DC114-1,"")</f>
        <v>1.6564084272676638E-3</v>
      </c>
      <c r="AZ114" s="169">
        <f>IFERROR(Inv_SY_B!AZ114/Inv_SY_B!$DC114-1,"")</f>
        <v>1.0154218447933072E-2</v>
      </c>
      <c r="BA114" s="169">
        <f>IFERROR(Inv_SY_B!BA114/Inv_SY_B!$DC114-1,"")</f>
        <v>1.7047104808787239E-2</v>
      </c>
      <c r="BB114" s="169">
        <f>IFERROR(Inv_SY_B!BB114/Inv_SY_B!$DC114-1,"")</f>
        <v>2.3129158802890792E-2</v>
      </c>
      <c r="BC114" s="169">
        <f>IFERROR(Inv_SY_B!BC114/Inv_SY_B!$DC114-1,"")</f>
        <v>1.8168715673658964E-2</v>
      </c>
      <c r="BD114" s="169">
        <f>IFERROR(Inv_SY_B!BD114/Inv_SY_B!$DC114-1,"")</f>
        <v>2.0328887015755415E-2</v>
      </c>
      <c r="BE114" s="169">
        <f>IFERROR(Inv_SY_B!BE114/Inv_SY_B!$DC114-1,"")</f>
        <v>3.8958607795892997E-2</v>
      </c>
      <c r="BF114" s="169">
        <f>IFERROR(Inv_SY_B!BF114/Inv_SY_B!$DC114-1,"")</f>
        <v>3.751202641652851E-2</v>
      </c>
      <c r="BG114" s="169">
        <f>IFERROR(Inv_SY_B!BG114/Inv_SY_B!$DC114-1,"")</f>
        <v>2.2915722034536623E-2</v>
      </c>
      <c r="BH114" s="169">
        <f>IFERROR(Inv_SY_B!BH114/Inv_SY_B!$DC114-1,"")</f>
        <v>3.6326902167367114E-2</v>
      </c>
      <c r="BI114" s="169">
        <f>IFERROR(Inv_SY_B!BI114/Inv_SY_B!$DC114-1,"")</f>
        <v>3.5411895535874205E-2</v>
      </c>
      <c r="BJ114" s="169">
        <f>IFERROR(Inv_SY_B!BJ114/Inv_SY_B!$DC114-1,"")</f>
        <v>3.3023631248762397E-2</v>
      </c>
      <c r="BK114" s="169">
        <f>IFERROR(Inv_SY_B!BK114/Inv_SY_B!$DC114-1,"")</f>
        <v>2.1848396280020665E-2</v>
      </c>
      <c r="BL114" s="169">
        <f>IFERROR(Inv_SY_B!BL114/Inv_SY_B!$DC114-1,"")</f>
        <v>2.8131293065583263E-2</v>
      </c>
      <c r="BM114" s="169">
        <f>IFERROR(Inv_SY_B!BM114/Inv_SY_B!$DC114-1,"")</f>
        <v>2.7989549316988382E-2</v>
      </c>
      <c r="BN114" s="169">
        <f>IFERROR(Inv_SY_B!BN114/Inv_SY_B!$DC114-1,"")</f>
        <v>1.0470867520884442E-2</v>
      </c>
      <c r="BO114" s="169">
        <f>IFERROR(Inv_SY_B!BO114/Inv_SY_B!$DC114-1,"")</f>
        <v>2.1546487051835816E-2</v>
      </c>
      <c r="BP114" s="169">
        <f>IFERROR(Inv_SY_B!BP114/Inv_SY_B!$DC114-1,"")</f>
        <v>-1.6189895867359527E-2</v>
      </c>
      <c r="BQ114" s="169">
        <f>IFERROR(Inv_SY_B!BQ114/Inv_SY_B!$DC114-1,"")</f>
        <v>3.8132293319285138E-2</v>
      </c>
      <c r="BR114" s="169">
        <f>IFERROR(Inv_SY_B!BR114/Inv_SY_B!$DC114-1,"")</f>
        <v>3.7302694201411857E-2</v>
      </c>
      <c r="BS114" s="169">
        <f>IFERROR(Inv_SY_B!BS114/Inv_SY_B!$DC114-1,"")</f>
        <v>2.9897578841336925E-2</v>
      </c>
      <c r="BT114" s="169">
        <f>IFERROR(Inv_SY_B!BT114/Inv_SY_B!$DC114-1,"")</f>
        <v>4.3609198714636088E-2</v>
      </c>
      <c r="BU114" s="169">
        <f>IFERROR(Inv_SY_B!BU114/Inv_SY_B!$DC114-1,"")</f>
        <v>3.4723026785332456E-2</v>
      </c>
      <c r="BV114" s="169">
        <f>IFERROR(Inv_SY_B!BV114/Inv_SY_B!$DC114-1,"")</f>
        <v>1.0807501247442897E-2</v>
      </c>
      <c r="BW114" s="169">
        <f>IFERROR(Inv_SY_B!BW114/Inv_SY_B!$DC114-1,"")</f>
        <v>-9.8051789729876715E-2</v>
      </c>
      <c r="BX114" s="169">
        <f>IFERROR(Inv_SY_B!BX114/Inv_SY_B!$DC114-1,"")</f>
        <v>-0.33313323549025253</v>
      </c>
      <c r="BY114" s="169">
        <f>IFERROR(Inv_SY_B!BY114/Inv_SY_B!$DC114-1,"")</f>
        <v>-0.11415532026531838</v>
      </c>
      <c r="BZ114" s="169">
        <f>IFERROR(Inv_SY_B!BZ114/Inv_SY_B!$DC114-1,"")</f>
        <v>-0.1160516238610807</v>
      </c>
      <c r="CA114" s="169">
        <f>IFERROR(Inv_SY_B!CA114/Inv_SY_B!$DC114-1,"")</f>
        <v>-2.8494709560193177E-2</v>
      </c>
      <c r="CB114" s="169">
        <f>IFERROR(Inv_SY_B!CB114/Inv_SY_B!$DC114-1,"")</f>
        <v>-1</v>
      </c>
      <c r="CC114" s="169">
        <f>IFERROR(Inv_SY_B!CC114/Inv_SY_B!$DC114-1,"")</f>
        <v>-3.7144978586482469E-2</v>
      </c>
      <c r="CD114" s="169">
        <f>IFERROR(Inv_SY_B!CD114/Inv_SY_B!$DC114-1,"")</f>
        <v>-4.8643181956990578E-2</v>
      </c>
      <c r="CE114" s="169">
        <f>IFERROR(Inv_SY_B!CE114/Inv_SY_B!$DC114-1,"")</f>
        <v>-3.1530663592817532E-2</v>
      </c>
      <c r="CF114" s="169">
        <f>IFERROR(Inv_SY_B!CF114/Inv_SY_B!$DC114-1,"")</f>
        <v>-1.4650759171425776E-2</v>
      </c>
      <c r="CG114" s="169">
        <f>IFERROR(Inv_SY_B!CG114/Inv_SY_B!$DC114-1,"")</f>
        <v>1.9244627892540223E-2</v>
      </c>
      <c r="CH114" s="169">
        <f>IFERROR(Inv_SY_B!CH114/Inv_SY_B!$DC114-1,"")</f>
        <v>3.7689088351018807E-2</v>
      </c>
      <c r="CI114" s="169">
        <f>IFERROR(Inv_SY_B!CI114/Inv_SY_B!$DC114-1,"")</f>
        <v>-1</v>
      </c>
      <c r="CJ114" s="169">
        <f>IFERROR(Inv_SY_B!CJ114/Inv_SY_B!$DC114-1,"")</f>
        <v>-1</v>
      </c>
      <c r="CK114" s="169">
        <f>IFERROR(Inv_SY_B!CK114/Inv_SY_B!$DC114-1,"")</f>
        <v>-1</v>
      </c>
      <c r="CL114" s="169">
        <f>IFERROR(Inv_SY_B!CL114/Inv_SY_B!$DC114-1,"")</f>
        <v>-1</v>
      </c>
      <c r="CM114" s="169">
        <f>IFERROR(Inv_SY_B!CM114/Inv_SY_B!$DB114-1,"")</f>
        <v>1.5006733807656492E-3</v>
      </c>
      <c r="CN114" s="169">
        <f>IFERROR(Inv_SY_B!CN114/Inv_SY_B!$DB114-1,"")</f>
        <v>-7.7233089394690979E-2</v>
      </c>
      <c r="CO114" s="169">
        <f>IFERROR(Inv_SY_B!CO114/Inv_SY_B!$DB114-1,"")</f>
        <v>-0.10890461302975218</v>
      </c>
      <c r="CP114" s="169">
        <f>IFERROR(Inv_SY_B!CP114/Inv_SY_B!$DB114-1,"")</f>
        <v>-0.38769250954101508</v>
      </c>
      <c r="CQ114" s="169">
        <f>IFERROR(Inv_SY_B!CQ114/Inv_SY_B!$DB114-1,"")</f>
        <v>-0.6306735293505894</v>
      </c>
      <c r="CR114" s="169">
        <f>IFERROR(Inv_SY_B!CR114/Inv_SY_B!$DB114-1,"")</f>
        <v>-0.58675971119410464</v>
      </c>
      <c r="CS114" s="169">
        <f>IFERROR(Inv_SY_B!CS114/Inv_SY_B!$DB114-1,"")</f>
        <v>-0.4716829877173675</v>
      </c>
      <c r="CT114" s="169">
        <f>IFERROR(Inv_SY_B!CT114/Inv_SY_B!$DB114-1,"")</f>
        <v>-0.47078219144749101</v>
      </c>
      <c r="CU114" s="169">
        <f>IFERROR(Inv_SY_B!CU114/Inv_SY_B!$DB114-1,"")</f>
        <v>0.34781641880287961</v>
      </c>
      <c r="CV114" s="169">
        <f>IFERROR(Inv_SY_B!CV114/Inv_SY_B!$DB114-1,"")</f>
        <v>1.2919259759893911</v>
      </c>
      <c r="CW114" s="169">
        <f>IFERROR(Inv_SY_B!CW114/Inv_SY_B!$DB114-1,"")</f>
        <v>-1</v>
      </c>
      <c r="CX114" s="169">
        <f>IFERROR(Inv_SY_B!CX114/Inv_SY_B!$DB114-1,"")</f>
        <v>0.54103721869141252</v>
      </c>
      <c r="CY114" s="169">
        <f>IFERROR(Inv_SY_B!CY114/Inv_SY_B!$DB114-1,"")</f>
        <v>0.55144834481056337</v>
      </c>
      <c r="CZ114" s="169">
        <f>IFERROR(Inv_SY_B!CZ114/Inv_SY_B!$DB114-1,"")</f>
        <v>-1</v>
      </c>
    </row>
    <row r="115" spans="2:104">
      <c r="B115" s="164">
        <f t="shared" si="2"/>
        <v>45807</v>
      </c>
      <c r="C115" s="169">
        <f>IFERROR(Inv_SY_B!C115/Inv_SY_B!$DA115-1,"")</f>
        <v>3.2868593331268015E-2</v>
      </c>
      <c r="D115" s="169">
        <f>IFERROR(Inv_SY_B!D115/Inv_SY_B!$DA115-1,"")</f>
        <v>3.6002249322156121E-2</v>
      </c>
      <c r="E115" s="169">
        <f>IFERROR(Inv_SY_B!E115/Inv_SY_B!$DA115-1,"")</f>
        <v>1.2242580131220926E-2</v>
      </c>
      <c r="F115" s="169">
        <f>IFERROR(Inv_SY_B!F115/Inv_SY_B!$DA115-1,"")</f>
        <v>6.9171490473973751E-3</v>
      </c>
      <c r="G115" s="169">
        <f>IFERROR(Inv_SY_B!G115/Inv_SY_B!$DA115-1,"")</f>
        <v>7.0138780956265911E-3</v>
      </c>
      <c r="H115" s="169">
        <f>IFERROR(Inv_SY_B!H115/Inv_SY_B!$DA115-1,"")</f>
        <v>1.4299807636072304E-2</v>
      </c>
      <c r="I115" s="169">
        <f>IFERROR(Inv_SY_B!I115/Inv_SY_B!$DA115-1,"")</f>
        <v>3.1260626185019014E-2</v>
      </c>
      <c r="J115" s="169">
        <f>IFERROR(Inv_SY_B!J115/Inv_SY_B!$DA115-1,"")</f>
        <v>-1.2001380926094374E-2</v>
      </c>
      <c r="K115" s="169">
        <f>IFERROR(Inv_SY_B!K115/Inv_SY_B!$DA115-1,"")</f>
        <v>1.0369120806713372E-2</v>
      </c>
      <c r="L115" s="169">
        <f>IFERROR(Inv_SY_B!L115/Inv_SY_B!$DA115-1,"")</f>
        <v>1.6643792230420562E-2</v>
      </c>
      <c r="M115" s="169">
        <f>IFERROR(Inv_SY_B!M115/Inv_SY_B!$DA115-1,"")</f>
        <v>-1.4807156877617023E-2</v>
      </c>
      <c r="N115" s="169">
        <f>IFERROR(Inv_SY_B!N115/Inv_SY_B!$DA115-1,"")</f>
        <v>-1.9213778961684413E-2</v>
      </c>
      <c r="O115" s="169">
        <f>IFERROR(Inv_SY_B!O115/Inv_SY_B!$DA115-1,"")</f>
        <v>-2.5185654280113656E-2</v>
      </c>
      <c r="P115" s="169">
        <f>IFERROR(Inv_SY_B!P115/Inv_SY_B!$DA115-1,"")</f>
        <v>-3.1674360538963997E-2</v>
      </c>
      <c r="Q115" s="169">
        <f>IFERROR(Inv_SY_B!Q115/Inv_SY_B!$DA115-1,"")</f>
        <v>-3.204835779265458E-2</v>
      </c>
      <c r="R115" s="169">
        <f>IFERROR(Inv_SY_B!R115/Inv_SY_B!$DA115-1,"")</f>
        <v>-4.0601534232898251E-2</v>
      </c>
      <c r="S115" s="169">
        <f>IFERROR(Inv_SY_B!S115/Inv_SY_B!$DA115-1,"")</f>
        <v>-3.258720909895807E-2</v>
      </c>
      <c r="T115" s="169">
        <f>IFERROR(Inv_SY_B!T115/Inv_SY_B!$DA115-1,"")</f>
        <v>-2.9822436637877869E-2</v>
      </c>
      <c r="U115" s="169">
        <f>IFERROR(Inv_SY_B!U115/Inv_SY_B!$DA115-1,"")</f>
        <v>1.8285439266505721E-2</v>
      </c>
      <c r="V115" s="169">
        <f>IFERROR(Inv_SY_B!V115/Inv_SY_B!$DA115-1,"")</f>
        <v>4.2283596378303479E-2</v>
      </c>
      <c r="W115" s="169">
        <f>IFERROR(Inv_SY_B!W115/Inv_SY_B!$DA115-1,"")</f>
        <v>7.0221977671795832E-2</v>
      </c>
      <c r="X115" s="169">
        <f>IFERROR(Inv_SY_B!X115/Inv_SY_B!$DA115-1,"")</f>
        <v>-5.3835770975625641E-2</v>
      </c>
      <c r="Y115" s="169">
        <f>IFERROR(Inv_SY_B!Y115/Inv_SY_B!$DA115-1,"")</f>
        <v>9.765282134138964E-3</v>
      </c>
      <c r="Z115" s="169">
        <f>IFERROR(Inv_SY_B!Z115/Inv_SY_B!$DA115-1,"")</f>
        <v>1.1633772936412434E-2</v>
      </c>
      <c r="AA115" s="169">
        <f>IFERROR(Inv_SY_B!AA115/Inv_SY_B!$DA115-1,"")</f>
        <v>-2.3939417337640712E-2</v>
      </c>
      <c r="AB115" s="169">
        <f>IFERROR(Inv_SY_B!AB115/Inv_SY_B!$DA115-1,"")</f>
        <v>2.9863918392518674E-3</v>
      </c>
      <c r="AC115" s="169">
        <f>IFERROR(Inv_SY_B!AC115/Inv_SY_B!$DA115-1,"")</f>
        <v>1.764668950400039E-2</v>
      </c>
      <c r="AD115" s="169">
        <f>IFERROR(Inv_SY_B!AD115/Inv_SY_B!$DA115-1,"")</f>
        <v>-3.5604224042584787E-2</v>
      </c>
      <c r="AE115" s="169">
        <f>IFERROR(Inv_SY_B!AE115/Inv_SY_B!$DA115-1,"")</f>
        <v>-6.6547942608378152E-3</v>
      </c>
      <c r="AF115" s="169">
        <f>IFERROR(Inv_SY_B!AF115/Inv_SY_B!$DA115-1,"")</f>
        <v>1.2649508429644074E-2</v>
      </c>
      <c r="AG115" s="169">
        <f>IFERROR(Inv_SY_B!AG115/Inv_SY_B!$DA115-1,"")</f>
        <v>2.6696999294216761E-2</v>
      </c>
      <c r="AH115" s="169">
        <f>IFERROR(Inv_SY_B!AH115/Inv_SY_B!$DA115-1,"")</f>
        <v>-2.1811378276603732E-2</v>
      </c>
      <c r="AI115" s="169">
        <f>IFERROR(Inv_SY_B!AI115/Inv_SY_B!$DC115-1,"")</f>
        <v>3.4305242887549436E-2</v>
      </c>
      <c r="AJ115" s="169">
        <f>IFERROR(Inv_SY_B!AJ115/Inv_SY_B!$DC115-1,"")</f>
        <v>3.5176053447757871E-2</v>
      </c>
      <c r="AK115" s="169">
        <f>IFERROR(Inv_SY_B!AK115/Inv_SY_B!$DC115-1,"")</f>
        <v>3.0449153596511236E-2</v>
      </c>
      <c r="AL115" s="169">
        <f>IFERROR(Inv_SY_B!AL115/Inv_SY_B!$DC115-1,"")</f>
        <v>1.8319998474734422E-2</v>
      </c>
      <c r="AM115" s="169">
        <f>IFERROR(Inv_SY_B!AM115/Inv_SY_B!$DC115-1,"")</f>
        <v>2.9808395881741889E-2</v>
      </c>
      <c r="AN115" s="169">
        <f>IFERROR(Inv_SY_B!AN115/Inv_SY_B!$DC115-1,"")</f>
        <v>3.0073647821536431E-2</v>
      </c>
      <c r="AO115" s="169">
        <f>IFERROR(Inv_SY_B!AO115/Inv_SY_B!$DC115-1,"")</f>
        <v>2.5435018298192391E-2</v>
      </c>
      <c r="AP115" s="169">
        <f>IFERROR(Inv_SY_B!AP115/Inv_SY_B!$DC115-1,"")</f>
        <v>2.3848641344836219E-2</v>
      </c>
      <c r="AQ115" s="169">
        <f>IFERROR(Inv_SY_B!AQ115/Inv_SY_B!$DC115-1,"")</f>
        <v>2.9093185563948909E-2</v>
      </c>
      <c r="AR115" s="169">
        <f>IFERROR(Inv_SY_B!AR115/Inv_SY_B!$DC115-1,"")</f>
        <v>2.5184130828279638E-3</v>
      </c>
      <c r="AS115" s="169">
        <f>IFERROR(Inv_SY_B!AS115/Inv_SY_B!$DC115-1,"")</f>
        <v>2.9080379526298827E-2</v>
      </c>
      <c r="AT115" s="169">
        <f>IFERROR(Inv_SY_B!AT115/Inv_SY_B!$DC115-1,"")</f>
        <v>2.4286567392351577E-2</v>
      </c>
      <c r="AU115" s="169">
        <f>IFERROR(Inv_SY_B!AU115/Inv_SY_B!$DC115-1,"")</f>
        <v>2.9965703595844051E-2</v>
      </c>
      <c r="AV115" s="169">
        <f>IFERROR(Inv_SY_B!AV115/Inv_SY_B!$DC115-1,"")</f>
        <v>-6.0465817479906647E-3</v>
      </c>
      <c r="AW115" s="169">
        <f>IFERROR(Inv_SY_B!AW115/Inv_SY_B!$DC115-1,"")</f>
        <v>3.1111522714413864E-2</v>
      </c>
      <c r="AX115" s="169">
        <f>IFERROR(Inv_SY_B!AX115/Inv_SY_B!$DC115-1,"")</f>
        <v>2.6903353125777629E-2</v>
      </c>
      <c r="AY115" s="169">
        <f>IFERROR(Inv_SY_B!AY115/Inv_SY_B!$DC115-1,"")</f>
        <v>1.2819666950099284E-2</v>
      </c>
      <c r="AZ115" s="169">
        <f>IFERROR(Inv_SY_B!AZ115/Inv_SY_B!$DC115-1,"")</f>
        <v>1.9987820325824579E-2</v>
      </c>
      <c r="BA115" s="169">
        <f>IFERROR(Inv_SY_B!BA115/Inv_SY_B!$DC115-1,"")</f>
        <v>3.0891575717247655E-2</v>
      </c>
      <c r="BB115" s="169">
        <f>IFERROR(Inv_SY_B!BB115/Inv_SY_B!$DC115-1,"")</f>
        <v>2.786146111313248E-2</v>
      </c>
      <c r="BC115" s="169">
        <f>IFERROR(Inv_SY_B!BC115/Inv_SY_B!$DC115-1,"")</f>
        <v>3.0557342535279641E-2</v>
      </c>
      <c r="BD115" s="169">
        <f>IFERROR(Inv_SY_B!BD115/Inv_SY_B!$DC115-1,"")</f>
        <v>3.2259850641478183E-2</v>
      </c>
      <c r="BE115" s="169">
        <f>IFERROR(Inv_SY_B!BE115/Inv_SY_B!$DC115-1,"")</f>
        <v>4.4696915572703055E-2</v>
      </c>
      <c r="BF115" s="169">
        <f>IFERROR(Inv_SY_B!BF115/Inv_SY_B!$DC115-1,"")</f>
        <v>3.8374607620830892E-2</v>
      </c>
      <c r="BG115" s="169">
        <f>IFERROR(Inv_SY_B!BG115/Inv_SY_B!$DC115-1,"")</f>
        <v>1.5628170559745858E-2</v>
      </c>
      <c r="BH115" s="169">
        <f>IFERROR(Inv_SY_B!BH115/Inv_SY_B!$DC115-1,"")</f>
        <v>3.156311601710593E-2</v>
      </c>
      <c r="BI115" s="169">
        <f>IFERROR(Inv_SY_B!BI115/Inv_SY_B!$DC115-1,"")</f>
        <v>4.0388110771357955E-2</v>
      </c>
      <c r="BJ115" s="169">
        <f>IFERROR(Inv_SY_B!BJ115/Inv_SY_B!$DC115-1,"")</f>
        <v>3.0037802964807625E-2</v>
      </c>
      <c r="BK115" s="169">
        <f>IFERROR(Inv_SY_B!BK115/Inv_SY_B!$DC115-1,"")</f>
        <v>2.0214786908006488E-2</v>
      </c>
      <c r="BL115" s="169">
        <f>IFERROR(Inv_SY_B!BL115/Inv_SY_B!$DC115-1,"")</f>
        <v>2.7087927103213172E-2</v>
      </c>
      <c r="BM115" s="169">
        <f>IFERROR(Inv_SY_B!BM115/Inv_SY_B!$DC115-1,"")</f>
        <v>2.6318993407743241E-2</v>
      </c>
      <c r="BN115" s="169">
        <f>IFERROR(Inv_SY_B!BN115/Inv_SY_B!$DC115-1,"")</f>
        <v>3.5750212064689091E-3</v>
      </c>
      <c r="BO115" s="169">
        <f>IFERROR(Inv_SY_B!BO115/Inv_SY_B!$DC115-1,"")</f>
        <v>-1.097690624328862E-2</v>
      </c>
      <c r="BP115" s="169">
        <f>IFERROR(Inv_SY_B!BP115/Inv_SY_B!$DC115-1,"")</f>
        <v>-4.1399352236624942E-2</v>
      </c>
      <c r="BQ115" s="169">
        <f>IFERROR(Inv_SY_B!BQ115/Inv_SY_B!$DC115-1,"")</f>
        <v>4.3683630032637311E-2</v>
      </c>
      <c r="BR115" s="169">
        <f>IFERROR(Inv_SY_B!BR115/Inv_SY_B!$DC115-1,"")</f>
        <v>3.6893707305049261E-2</v>
      </c>
      <c r="BS115" s="169">
        <f>IFERROR(Inv_SY_B!BS115/Inv_SY_B!$DC115-1,"")</f>
        <v>1.884073226855576E-2</v>
      </c>
      <c r="BT115" s="169">
        <f>IFERROR(Inv_SY_B!BT115/Inv_SY_B!$DC115-1,"")</f>
        <v>4.423368163708119E-2</v>
      </c>
      <c r="BU115" s="169">
        <f>IFERROR(Inv_SY_B!BU115/Inv_SY_B!$DC115-1,"")</f>
        <v>3.4242867654200593E-2</v>
      </c>
      <c r="BV115" s="169">
        <f>IFERROR(Inv_SY_B!BV115/Inv_SY_B!$DC115-1,"")</f>
        <v>9.8797233418652652E-3</v>
      </c>
      <c r="BW115" s="169">
        <f>IFERROR(Inv_SY_B!BW115/Inv_SY_B!$DC115-1,"")</f>
        <v>4.6517229207046817E-2</v>
      </c>
      <c r="BX115" s="169">
        <f>IFERROR(Inv_SY_B!BX115/Inv_SY_B!$DC115-1,"")</f>
        <v>-1.6217594143653535E-2</v>
      </c>
      <c r="BY115" s="169">
        <f>IFERROR(Inv_SY_B!BY115/Inv_SY_B!$DC115-1,"")</f>
        <v>2.1874990594892063E-2</v>
      </c>
      <c r="BZ115" s="169">
        <f>IFERROR(Inv_SY_B!BZ115/Inv_SY_B!$DC115-1,"")</f>
        <v>4.4951368016213467E-2</v>
      </c>
      <c r="CA115" s="169">
        <f>IFERROR(Inv_SY_B!CA115/Inv_SY_B!$DC115-1,"")</f>
        <v>-2.2214177948072122E-2</v>
      </c>
      <c r="CB115" s="169">
        <f>IFERROR(Inv_SY_B!CB115/Inv_SY_B!$DC115-1,"")</f>
        <v>-0.91467506381430497</v>
      </c>
      <c r="CC115" s="169">
        <f>IFERROR(Inv_SY_B!CC115/Inv_SY_B!$DC115-1,"")</f>
        <v>-5.2966017101884977E-2</v>
      </c>
      <c r="CD115" s="169">
        <f>IFERROR(Inv_SY_B!CD115/Inv_SY_B!$DC115-1,"")</f>
        <v>-6.5542009593533734E-2</v>
      </c>
      <c r="CE115" s="169">
        <f>IFERROR(Inv_SY_B!CE115/Inv_SY_B!$DC115-1,"")</f>
        <v>-2.6941186969643871E-2</v>
      </c>
      <c r="CF115" s="169">
        <f>IFERROR(Inv_SY_B!CF115/Inv_SY_B!$DC115-1,"")</f>
        <v>-1.9986875392145276E-2</v>
      </c>
      <c r="CG115" s="169">
        <f>IFERROR(Inv_SY_B!CG115/Inv_SY_B!$DC115-1,"")</f>
        <v>7.5137004582037648E-3</v>
      </c>
      <c r="CH115" s="169">
        <f>IFERROR(Inv_SY_B!CH115/Inv_SY_B!$DC115-1,"")</f>
        <v>3.5695688506028445E-2</v>
      </c>
      <c r="CI115" s="169">
        <f>IFERROR(Inv_SY_B!CI115/Inv_SY_B!$DC115-1,"")</f>
        <v>-1</v>
      </c>
      <c r="CJ115" s="169">
        <f>IFERROR(Inv_SY_B!CJ115/Inv_SY_B!$DC115-1,"")</f>
        <v>-1</v>
      </c>
      <c r="CK115" s="169">
        <f>IFERROR(Inv_SY_B!CK115/Inv_SY_B!$DC115-1,"")</f>
        <v>-1</v>
      </c>
      <c r="CL115" s="169">
        <f>IFERROR(Inv_SY_B!CL115/Inv_SY_B!$DC115-1,"")</f>
        <v>-1</v>
      </c>
      <c r="CM115" s="169">
        <f>IFERROR(Inv_SY_B!CM115/Inv_SY_B!$DB115-1,"")</f>
        <v>-1.7551262188549854E-2</v>
      </c>
      <c r="CN115" s="169">
        <f>IFERROR(Inv_SY_B!CN115/Inv_SY_B!$DB115-1,"")</f>
        <v>-9.7883771054093294E-2</v>
      </c>
      <c r="CO115" s="169">
        <f>IFERROR(Inv_SY_B!CO115/Inv_SY_B!$DB115-1,"")</f>
        <v>-0.1270225257536689</v>
      </c>
      <c r="CP115" s="169">
        <f>IFERROR(Inv_SY_B!CP115/Inv_SY_B!$DB115-1,"")</f>
        <v>-0.38895711352202356</v>
      </c>
      <c r="CQ115" s="169">
        <f>IFERROR(Inv_SY_B!CQ115/Inv_SY_B!$DB115-1,"")</f>
        <v>-0.62615703124225619</v>
      </c>
      <c r="CR115" s="169">
        <f>IFERROR(Inv_SY_B!CR115/Inv_SY_B!$DB115-1,"")</f>
        <v>-0.55400234317175201</v>
      </c>
      <c r="CS115" s="169">
        <f>IFERROR(Inv_SY_B!CS115/Inv_SY_B!$DB115-1,"")</f>
        <v>-0.46659987196182062</v>
      </c>
      <c r="CT115" s="169">
        <f>IFERROR(Inv_SY_B!CT115/Inv_SY_B!$DB115-1,"")</f>
        <v>-0.47939711852526856</v>
      </c>
      <c r="CU115" s="169">
        <f>IFERROR(Inv_SY_B!CU115/Inv_SY_B!$DB115-1,"")</f>
        <v>0.41200825114071393</v>
      </c>
      <c r="CV115" s="169">
        <f>IFERROR(Inv_SY_B!CV115/Inv_SY_B!$DB115-1,"")</f>
        <v>1.3245608438512591</v>
      </c>
      <c r="CW115" s="169">
        <f>IFERROR(Inv_SY_B!CW115/Inv_SY_B!$DB115-1,"")</f>
        <v>-1</v>
      </c>
      <c r="CX115" s="169">
        <f>IFERROR(Inv_SY_B!CX115/Inv_SY_B!$DB115-1,"")</f>
        <v>0.48393603767640481</v>
      </c>
      <c r="CY115" s="169">
        <f>IFERROR(Inv_SY_B!CY115/Inv_SY_B!$DB115-1,"")</f>
        <v>0.53706590475105798</v>
      </c>
      <c r="CZ115" s="169">
        <f>IFERROR(Inv_SY_B!CZ115/Inv_SY_B!$DB115-1,"")</f>
        <v>-1</v>
      </c>
    </row>
    <row r="116" spans="2:104">
      <c r="B116" s="164">
        <f t="shared" si="2"/>
        <v>45808</v>
      </c>
      <c r="C116" s="169">
        <f>IFERROR(Inv_SY_B!C116/Inv_SY_B!$DA116-1,"")</f>
        <v>2.515815800477017E-2</v>
      </c>
      <c r="D116" s="169">
        <f>IFERROR(Inv_SY_B!D116/Inv_SY_B!$DA116-1,"")</f>
        <v>2.5092548160279948E-2</v>
      </c>
      <c r="E116" s="169">
        <f>IFERROR(Inv_SY_B!E116/Inv_SY_B!$DA116-1,"")</f>
        <v>-2.0049500872587611E-3</v>
      </c>
      <c r="F116" s="169">
        <f>IFERROR(Inv_SY_B!F116/Inv_SY_B!$DA116-1,"")</f>
        <v>-7.9988712274645657E-3</v>
      </c>
      <c r="G116" s="169">
        <f>IFERROR(Inv_SY_B!G116/Inv_SY_B!$DA116-1,"")</f>
        <v>-8.4271514314829821E-3</v>
      </c>
      <c r="H116" s="169">
        <f>IFERROR(Inv_SY_B!H116/Inv_SY_B!$DA116-1,"")</f>
        <v>4.2891200065826585E-3</v>
      </c>
      <c r="I116" s="169">
        <f>IFERROR(Inv_SY_B!I116/Inv_SY_B!$DA116-1,"")</f>
        <v>1.9630989502049001E-2</v>
      </c>
      <c r="J116" s="169">
        <f>IFERROR(Inv_SY_B!J116/Inv_SY_B!$DA116-1,"")</f>
        <v>-1.7695495161928809E-2</v>
      </c>
      <c r="K116" s="169">
        <f>IFERROR(Inv_SY_B!K116/Inv_SY_B!$DA116-1,"")</f>
        <v>3.5511100668506046E-4</v>
      </c>
      <c r="L116" s="169">
        <f>IFERROR(Inv_SY_B!L116/Inv_SY_B!$DA116-1,"")</f>
        <v>5.185213971913516E-3</v>
      </c>
      <c r="M116" s="169">
        <f>IFERROR(Inv_SY_B!M116/Inv_SY_B!$DA116-1,"")</f>
        <v>1.3996348345292287E-2</v>
      </c>
      <c r="N116" s="169">
        <f>IFERROR(Inv_SY_B!N116/Inv_SY_B!$DA116-1,"")</f>
        <v>1.2364121103773718E-2</v>
      </c>
      <c r="O116" s="169">
        <f>IFERROR(Inv_SY_B!O116/Inv_SY_B!$DA116-1,"")</f>
        <v>3.6077028311514159E-3</v>
      </c>
      <c r="P116" s="169">
        <f>IFERROR(Inv_SY_B!P116/Inv_SY_B!$DA116-1,"")</f>
        <v>-8.2266572521657588E-3</v>
      </c>
      <c r="Q116" s="169">
        <f>IFERROR(Inv_SY_B!Q116/Inv_SY_B!$DA116-1,"")</f>
        <v>-1.9580342336420031E-2</v>
      </c>
      <c r="R116" s="169">
        <f>IFERROR(Inv_SY_B!R116/Inv_SY_B!$DA116-1,"")</f>
        <v>-2.0190755512992764E-2</v>
      </c>
      <c r="S116" s="169">
        <f>IFERROR(Inv_SY_B!S116/Inv_SY_B!$DA116-1,"")</f>
        <v>-1.1602685912998845E-2</v>
      </c>
      <c r="T116" s="169">
        <f>IFERROR(Inv_SY_B!T116/Inv_SY_B!$DA116-1,"")</f>
        <v>-3.0681798927808535E-3</v>
      </c>
      <c r="U116" s="169">
        <f>IFERROR(Inv_SY_B!U116/Inv_SY_B!$DA116-1,"")</f>
        <v>6.1145785165815258E-2</v>
      </c>
      <c r="V116" s="169">
        <f>IFERROR(Inv_SY_B!V116/Inv_SY_B!$DA116-1,"")</f>
        <v>5.5088780643264057E-2</v>
      </c>
      <c r="W116" s="169">
        <f>IFERROR(Inv_SY_B!W116/Inv_SY_B!$DA116-1,"")</f>
        <v>0.14051398147165139</v>
      </c>
      <c r="X116" s="169">
        <f>IFERROR(Inv_SY_B!X116/Inv_SY_B!$DA116-1,"")</f>
        <v>3.4077240810104215E-3</v>
      </c>
      <c r="Y116" s="169">
        <f>IFERROR(Inv_SY_B!Y116/Inv_SY_B!$DA116-1,"")</f>
        <v>1.3519315239299168E-2</v>
      </c>
      <c r="Z116" s="169">
        <f>IFERROR(Inv_SY_B!Z116/Inv_SY_B!$DA116-1,"")</f>
        <v>1.0250633730614744E-2</v>
      </c>
      <c r="AA116" s="169">
        <f>IFERROR(Inv_SY_B!AA116/Inv_SY_B!$DA116-1,"")</f>
        <v>-5.6709124405491584E-2</v>
      </c>
      <c r="AB116" s="169">
        <f>IFERROR(Inv_SY_B!AB116/Inv_SY_B!$DA116-1,"")</f>
        <v>-2.8707436477237946E-2</v>
      </c>
      <c r="AC116" s="169">
        <f>IFERROR(Inv_SY_B!AC116/Inv_SY_B!$DA116-1,"")</f>
        <v>-5.0567532259789827E-3</v>
      </c>
      <c r="AD116" s="169">
        <f>IFERROR(Inv_SY_B!AD116/Inv_SY_B!$DA116-1,"")</f>
        <v>-5.5067251487112112E-2</v>
      </c>
      <c r="AE116" s="169">
        <f>IFERROR(Inv_SY_B!AE116/Inv_SY_B!$DA116-1,"")</f>
        <v>-2.3907680819281629E-2</v>
      </c>
      <c r="AF116" s="169">
        <f>IFERROR(Inv_SY_B!AF116/Inv_SY_B!$DA116-1,"")</f>
        <v>4.4734556780756662E-4</v>
      </c>
      <c r="AG116" s="169">
        <f>IFERROR(Inv_SY_B!AG116/Inv_SY_B!$DA116-1,"")</f>
        <v>-4.267223961266664E-3</v>
      </c>
      <c r="AH116" s="169">
        <f>IFERROR(Inv_SY_B!AH116/Inv_SY_B!$DA116-1,"")</f>
        <v>-0.12154231964010853</v>
      </c>
      <c r="AI116" s="169">
        <f>IFERROR(Inv_SY_B!AI116/Inv_SY_B!$DC116-1,"")</f>
        <v>2.1691076464186887E-2</v>
      </c>
      <c r="AJ116" s="169">
        <f>IFERROR(Inv_SY_B!AJ116/Inv_SY_B!$DC116-1,"")</f>
        <v>2.3544604398682001E-2</v>
      </c>
      <c r="AK116" s="169">
        <f>IFERROR(Inv_SY_B!AK116/Inv_SY_B!$DC116-1,"")</f>
        <v>3.40981480979623E-2</v>
      </c>
      <c r="AL116" s="169">
        <f>IFERROR(Inv_SY_B!AL116/Inv_SY_B!$DC116-1,"")</f>
        <v>2.4126249199955874E-2</v>
      </c>
      <c r="AM116" s="169">
        <f>IFERROR(Inv_SY_B!AM116/Inv_SY_B!$DC116-1,"")</f>
        <v>3.058146198716849E-2</v>
      </c>
      <c r="AN116" s="169">
        <f>IFERROR(Inv_SY_B!AN116/Inv_SY_B!$DC116-1,"")</f>
        <v>2.5136100854342036E-2</v>
      </c>
      <c r="AO116" s="169">
        <f>IFERROR(Inv_SY_B!AO116/Inv_SY_B!$DC116-1,"")</f>
        <v>2.3206574988135609E-2</v>
      </c>
      <c r="AP116" s="169">
        <f>IFERROR(Inv_SY_B!AP116/Inv_SY_B!$DC116-1,"")</f>
        <v>1.9537918074115534E-2</v>
      </c>
      <c r="AQ116" s="169">
        <f>IFERROR(Inv_SY_B!AQ116/Inv_SY_B!$DC116-1,"")</f>
        <v>1.1390237746992771E-2</v>
      </c>
      <c r="AR116" s="169">
        <f>IFERROR(Inv_SY_B!AR116/Inv_SY_B!$DC116-1,"")</f>
        <v>1.2427531477869902E-2</v>
      </c>
      <c r="AS116" s="169">
        <f>IFERROR(Inv_SY_B!AS116/Inv_SY_B!$DC116-1,"")</f>
        <v>2.5530527185640972E-2</v>
      </c>
      <c r="AT116" s="169">
        <f>IFERROR(Inv_SY_B!AT116/Inv_SY_B!$DC116-1,"")</f>
        <v>1.4231950476368826E-2</v>
      </c>
      <c r="AU116" s="169">
        <f>IFERROR(Inv_SY_B!AU116/Inv_SY_B!$DC116-1,"")</f>
        <v>7.7013537204977389E-3</v>
      </c>
      <c r="AV116" s="169">
        <f>IFERROR(Inv_SY_B!AV116/Inv_SY_B!$DC116-1,"")</f>
        <v>8.2101653103592298E-3</v>
      </c>
      <c r="AW116" s="169">
        <f>IFERROR(Inv_SY_B!AW116/Inv_SY_B!$DC116-1,"")</f>
        <v>2.7141103741388006E-2</v>
      </c>
      <c r="AX116" s="169">
        <f>IFERROR(Inv_SY_B!AX116/Inv_SY_B!$DC116-1,"")</f>
        <v>2.1823471316650744E-2</v>
      </c>
      <c r="AY116" s="169">
        <f>IFERROR(Inv_SY_B!AY116/Inv_SY_B!$DC116-1,"")</f>
        <v>1.8584889540994576E-2</v>
      </c>
      <c r="AZ116" s="169">
        <f>IFERROR(Inv_SY_B!AZ116/Inv_SY_B!$DC116-1,"")</f>
        <v>2.6519263211488564E-2</v>
      </c>
      <c r="BA116" s="169">
        <f>IFERROR(Inv_SY_B!BA116/Inv_SY_B!$DC116-1,"")</f>
        <v>3.3294052142495145E-2</v>
      </c>
      <c r="BB116" s="169">
        <f>IFERROR(Inv_SY_B!BB116/Inv_SY_B!$DC116-1,"")</f>
        <v>2.2538433885747944E-2</v>
      </c>
      <c r="BC116" s="169">
        <f>IFERROR(Inv_SY_B!BC116/Inv_SY_B!$DC116-1,"")</f>
        <v>3.0216266571864381E-2</v>
      </c>
      <c r="BD116" s="169">
        <f>IFERROR(Inv_SY_B!BD116/Inv_SY_B!$DC116-1,"")</f>
        <v>4.8234704908177051E-2</v>
      </c>
      <c r="BE116" s="169">
        <f>IFERROR(Inv_SY_B!BE116/Inv_SY_B!$DC116-1,"")</f>
        <v>5.4986910804950107E-2</v>
      </c>
      <c r="BF116" s="169">
        <f>IFERROR(Inv_SY_B!BF116/Inv_SY_B!$DC116-1,"")</f>
        <v>2.9848636219849345E-2</v>
      </c>
      <c r="BG116" s="169">
        <f>IFERROR(Inv_SY_B!BG116/Inv_SY_B!$DC116-1,"")</f>
        <v>-4.5975764281833698E-3</v>
      </c>
      <c r="BH116" s="169">
        <f>IFERROR(Inv_SY_B!BH116/Inv_SY_B!$DC116-1,"")</f>
        <v>1.3682596345996112E-2</v>
      </c>
      <c r="BI116" s="169">
        <f>IFERROR(Inv_SY_B!BI116/Inv_SY_B!$DC116-1,"")</f>
        <v>2.316922605228422E-2</v>
      </c>
      <c r="BJ116" s="169">
        <f>IFERROR(Inv_SY_B!BJ116/Inv_SY_B!$DC116-1,"")</f>
        <v>9.5150208391971969E-3</v>
      </c>
      <c r="BK116" s="169">
        <f>IFERROR(Inv_SY_B!BK116/Inv_SY_B!$DC116-1,"")</f>
        <v>-1.0864719831192859E-3</v>
      </c>
      <c r="BL116" s="169">
        <f>IFERROR(Inv_SY_B!BL116/Inv_SY_B!$DC116-1,"")</f>
        <v>7.513314654679526E-3</v>
      </c>
      <c r="BM116" s="169">
        <f>IFERROR(Inv_SY_B!BM116/Inv_SY_B!$DC116-1,"")</f>
        <v>4.787737879607068E-3</v>
      </c>
      <c r="BN116" s="169">
        <f>IFERROR(Inv_SY_B!BN116/Inv_SY_B!$DC116-1,"")</f>
        <v>-1.0234254822116484E-2</v>
      </c>
      <c r="BO116" s="169">
        <f>IFERROR(Inv_SY_B!BO116/Inv_SY_B!$DC116-1,"")</f>
        <v>3.3749939723470623E-2</v>
      </c>
      <c r="BP116" s="169">
        <f>IFERROR(Inv_SY_B!BP116/Inv_SY_B!$DC116-1,"")</f>
        <v>-3.8846129403831142E-3</v>
      </c>
      <c r="BQ116" s="169">
        <f>IFERROR(Inv_SY_B!BQ116/Inv_SY_B!$DC116-1,"")</f>
        <v>4.6064735628979614E-2</v>
      </c>
      <c r="BR116" s="169">
        <f>IFERROR(Inv_SY_B!BR116/Inv_SY_B!$DC116-1,"")</f>
        <v>4.4324118199924989E-2</v>
      </c>
      <c r="BS116" s="169">
        <f>IFERROR(Inv_SY_B!BS116/Inv_SY_B!$DC116-1,"")</f>
        <v>4.1101419118262372E-2</v>
      </c>
      <c r="BT116" s="169">
        <f>IFERROR(Inv_SY_B!BT116/Inv_SY_B!$DC116-1,"")</f>
        <v>5.7770160637313328E-2</v>
      </c>
      <c r="BU116" s="169">
        <f>IFERROR(Inv_SY_B!BU116/Inv_SY_B!$DC116-1,"")</f>
        <v>3.8266805384711722E-2</v>
      </c>
      <c r="BV116" s="169">
        <f>IFERROR(Inv_SY_B!BV116/Inv_SY_B!$DC116-1,"")</f>
        <v>2.0348122526295587E-2</v>
      </c>
      <c r="BW116" s="169">
        <f>IFERROR(Inv_SY_B!BW116/Inv_SY_B!$DC116-1,"")</f>
        <v>4.6440276494149835E-2</v>
      </c>
      <c r="BX116" s="169">
        <f>IFERROR(Inv_SY_B!BX116/Inv_SY_B!$DC116-1,"")</f>
        <v>-8.1928123877874404E-2</v>
      </c>
      <c r="BY116" s="169">
        <f>IFERROR(Inv_SY_B!BY116/Inv_SY_B!$DC116-1,"")</f>
        <v>3.742625606778871E-2</v>
      </c>
      <c r="BZ116" s="169">
        <f>IFERROR(Inv_SY_B!BZ116/Inv_SY_B!$DC116-1,"")</f>
        <v>5.9020837553316108E-2</v>
      </c>
      <c r="CA116" s="169">
        <f>IFERROR(Inv_SY_B!CA116/Inv_SY_B!$DC116-1,"")</f>
        <v>-6.6825937884581466E-3</v>
      </c>
      <c r="CB116" s="169">
        <f>IFERROR(Inv_SY_B!CB116/Inv_SY_B!$DC116-1,"")</f>
        <v>-0.77158716411711359</v>
      </c>
      <c r="CC116" s="169">
        <f>IFERROR(Inv_SY_B!CC116/Inv_SY_B!$DC116-1,"")</f>
        <v>-5.7251479922863946E-2</v>
      </c>
      <c r="CD116" s="169">
        <f>IFERROR(Inv_SY_B!CD116/Inv_SY_B!$DC116-1,"")</f>
        <v>-7.0714046817549003E-2</v>
      </c>
      <c r="CE116" s="169">
        <f>IFERROR(Inv_SY_B!CE116/Inv_SY_B!$DC116-1,"")</f>
        <v>-4.9715520529761359E-2</v>
      </c>
      <c r="CF116" s="169">
        <f>IFERROR(Inv_SY_B!CF116/Inv_SY_B!$DC116-1,"")</f>
        <v>-3.3773068503318293E-2</v>
      </c>
      <c r="CG116" s="169">
        <f>IFERROR(Inv_SY_B!CG116/Inv_SY_B!$DC116-1,"")</f>
        <v>-1.0347229922831547E-2</v>
      </c>
      <c r="CH116" s="169">
        <f>IFERROR(Inv_SY_B!CH116/Inv_SY_B!$DC116-1,"")</f>
        <v>2.4019944221716827E-2</v>
      </c>
      <c r="CI116" s="169">
        <f>IFERROR(Inv_SY_B!CI116/Inv_SY_B!$DC116-1,"")</f>
        <v>-1</v>
      </c>
      <c r="CJ116" s="169">
        <f>IFERROR(Inv_SY_B!CJ116/Inv_SY_B!$DC116-1,"")</f>
        <v>-1</v>
      </c>
      <c r="CK116" s="169">
        <f>IFERROR(Inv_SY_B!CK116/Inv_SY_B!$DC116-1,"")</f>
        <v>-1</v>
      </c>
      <c r="CL116" s="169">
        <f>IFERROR(Inv_SY_B!CL116/Inv_SY_B!$DC116-1,"")</f>
        <v>-1</v>
      </c>
      <c r="CM116" s="169">
        <f>IFERROR(Inv_SY_B!CM116/Inv_SY_B!$DB116-1,"")</f>
        <v>-3.5104063101711991E-2</v>
      </c>
      <c r="CN116" s="169">
        <f>IFERROR(Inv_SY_B!CN116/Inv_SY_B!$DB116-1,"")</f>
        <v>-0.11012259092341847</v>
      </c>
      <c r="CO116" s="169">
        <f>IFERROR(Inv_SY_B!CO116/Inv_SY_B!$DB116-1,"")</f>
        <v>-0.14202413264002678</v>
      </c>
      <c r="CP116" s="169">
        <f>IFERROR(Inv_SY_B!CP116/Inv_SY_B!$DB116-1,"")</f>
        <v>-0.3950300032528532</v>
      </c>
      <c r="CQ116" s="169">
        <f>IFERROR(Inv_SY_B!CQ116/Inv_SY_B!$DB116-1,"")</f>
        <v>-0.6349102690289905</v>
      </c>
      <c r="CR116" s="169">
        <f>IFERROR(Inv_SY_B!CR116/Inv_SY_B!$DB116-1,"")</f>
        <v>-0.56111234477355221</v>
      </c>
      <c r="CS116" s="169">
        <f>IFERROR(Inv_SY_B!CS116/Inv_SY_B!$DB116-1,"")</f>
        <v>-0.36281792228231358</v>
      </c>
      <c r="CT116" s="169">
        <f>IFERROR(Inv_SY_B!CT116/Inv_SY_B!$DB116-1,"")</f>
        <v>-0.50801383829707825</v>
      </c>
      <c r="CU116" s="169">
        <f>IFERROR(Inv_SY_B!CU116/Inv_SY_B!$DB116-1,"")</f>
        <v>0.37783624503336033</v>
      </c>
      <c r="CV116" s="169">
        <f>IFERROR(Inv_SY_B!CV116/Inv_SY_B!$DB116-1,"")</f>
        <v>1.3261345718563753</v>
      </c>
      <c r="CW116" s="169">
        <f>IFERROR(Inv_SY_B!CW116/Inv_SY_B!$DB116-1,"")</f>
        <v>-1</v>
      </c>
      <c r="CX116" s="169">
        <f>IFERROR(Inv_SY_B!CX116/Inv_SY_B!$DB116-1,"")</f>
        <v>0.51120749364540718</v>
      </c>
      <c r="CY116" s="169">
        <f>IFERROR(Inv_SY_B!CY116/Inv_SY_B!$DB116-1,"")</f>
        <v>0.53395685376480073</v>
      </c>
      <c r="CZ116" s="169">
        <f>IFERROR(Inv_SY_B!CZ116/Inv_SY_B!$DB116-1,"")</f>
        <v>-1</v>
      </c>
    </row>
    <row r="117" spans="2:104">
      <c r="B117" s="164">
        <f t="shared" si="2"/>
        <v>45809</v>
      </c>
      <c r="C117" s="169">
        <f>IFERROR(Inv_SY_B!C117/Inv_SY_B!$DA117-1,"")</f>
        <v>-5.3198015896380735E-3</v>
      </c>
      <c r="D117" s="169">
        <f>IFERROR(Inv_SY_B!D117/Inv_SY_B!$DA117-1,"")</f>
        <v>-9.2212246801326447E-4</v>
      </c>
      <c r="E117" s="169">
        <f>IFERROR(Inv_SY_B!E117/Inv_SY_B!$DA117-1,"")</f>
        <v>-2.5201071913074968E-2</v>
      </c>
      <c r="F117" s="169">
        <f>IFERROR(Inv_SY_B!F117/Inv_SY_B!$DA117-1,"")</f>
        <v>-3.4570090844186274E-2</v>
      </c>
      <c r="G117" s="169">
        <f>IFERROR(Inv_SY_B!G117/Inv_SY_B!$DA117-1,"")</f>
        <v>-3.0928885208861834E-2</v>
      </c>
      <c r="H117" s="169">
        <f>IFERROR(Inv_SY_B!H117/Inv_SY_B!$DA117-1,"")</f>
        <v>-2.0107849158740643E-2</v>
      </c>
      <c r="I117" s="169">
        <f>IFERROR(Inv_SY_B!I117/Inv_SY_B!$DA117-1,"")</f>
        <v>-7.9242296648588395E-3</v>
      </c>
      <c r="J117" s="169">
        <f>IFERROR(Inv_SY_B!J117/Inv_SY_B!$DA117-1,"")</f>
        <v>-5.9436765573558592E-2</v>
      </c>
      <c r="K117" s="169">
        <f>IFERROR(Inv_SY_B!K117/Inv_SY_B!$DA117-1,"")</f>
        <v>-2.2835987874927799E-2</v>
      </c>
      <c r="L117" s="169">
        <f>IFERROR(Inv_SY_B!L117/Inv_SY_B!$DA117-1,"")</f>
        <v>-2.2072092824420797E-2</v>
      </c>
      <c r="M117" s="169">
        <f>IFERROR(Inv_SY_B!M117/Inv_SY_B!$DA117-1,"")</f>
        <v>-7.9658265190800659E-3</v>
      </c>
      <c r="N117" s="169">
        <f>IFERROR(Inv_SY_B!N117/Inv_SY_B!$DA117-1,"")</f>
        <v>-1.406462193241742E-2</v>
      </c>
      <c r="O117" s="169">
        <f>IFERROR(Inv_SY_B!O117/Inv_SY_B!$DA117-1,"")</f>
        <v>-1.6974398339595242E-2</v>
      </c>
      <c r="P117" s="169">
        <f>IFERROR(Inv_SY_B!P117/Inv_SY_B!$DA117-1,"")</f>
        <v>-2.2323546071127076E-2</v>
      </c>
      <c r="Q117" s="169">
        <f>IFERROR(Inv_SY_B!Q117/Inv_SY_B!$DA117-1,"")</f>
        <v>-3.2189274148866742E-2</v>
      </c>
      <c r="R117" s="169">
        <f>IFERROR(Inv_SY_B!R117/Inv_SY_B!$DA117-1,"")</f>
        <v>-3.9963097339819287E-2</v>
      </c>
      <c r="S117" s="169">
        <f>IFERROR(Inv_SY_B!S117/Inv_SY_B!$DA117-1,"")</f>
        <v>-2.8078074092449334E-2</v>
      </c>
      <c r="T117" s="169">
        <f>IFERROR(Inv_SY_B!T117/Inv_SY_B!$DA117-1,"")</f>
        <v>-2.5810876980035591E-2</v>
      </c>
      <c r="U117" s="169">
        <f>IFERROR(Inv_SY_B!U117/Inv_SY_B!$DA117-1,"")</f>
        <v>5.1284618109519675E-2</v>
      </c>
      <c r="V117" s="169">
        <f>IFERROR(Inv_SY_B!V117/Inv_SY_B!$DA117-1,"")</f>
        <v>8.876720235644564E-2</v>
      </c>
      <c r="W117" s="169">
        <f>IFERROR(Inv_SY_B!W117/Inv_SY_B!$DA117-1,"")</f>
        <v>0.11423679324365721</v>
      </c>
      <c r="X117" s="169">
        <f>IFERROR(Inv_SY_B!X117/Inv_SY_B!$DA117-1,"")</f>
        <v>-1.8655059842396793E-2</v>
      </c>
      <c r="Y117" s="169">
        <f>IFERROR(Inv_SY_B!Y117/Inv_SY_B!$DA117-1,"")</f>
        <v>-2.2417162657580869E-2</v>
      </c>
      <c r="Z117" s="169">
        <f>IFERROR(Inv_SY_B!Z117/Inv_SY_B!$DA117-1,"")</f>
        <v>-1.8085763707019753E-2</v>
      </c>
      <c r="AA117" s="169">
        <f>IFERROR(Inv_SY_B!AA117/Inv_SY_B!$DA117-1,"")</f>
        <v>2.4545423540297095E-2</v>
      </c>
      <c r="AB117" s="169">
        <f>IFERROR(Inv_SY_B!AB117/Inv_SY_B!$DA117-1,"")</f>
        <v>4.3967133866554153E-2</v>
      </c>
      <c r="AC117" s="169">
        <f>IFERROR(Inv_SY_B!AC117/Inv_SY_B!$DA117-1,"")</f>
        <v>3.3260250040922479E-2</v>
      </c>
      <c r="AD117" s="169">
        <f>IFERROR(Inv_SY_B!AD117/Inv_SY_B!$DA117-1,"")</f>
        <v>-3.5031382114209197E-2</v>
      </c>
      <c r="AE117" s="169">
        <f>IFERROR(Inv_SY_B!AE117/Inv_SY_B!$DA117-1,"")</f>
        <v>1.3597786381927657E-2</v>
      </c>
      <c r="AF117" s="169">
        <f>IFERROR(Inv_SY_B!AF117/Inv_SY_B!$DA117-1,"")</f>
        <v>3.7786342503949077E-2</v>
      </c>
      <c r="AG117" s="169">
        <f>IFERROR(Inv_SY_B!AG117/Inv_SY_B!$DA117-1,"")</f>
        <v>7.2288285313379275E-2</v>
      </c>
      <c r="AH117" s="169">
        <f>IFERROR(Inv_SY_B!AH117/Inv_SY_B!$DA117-1,"")</f>
        <v>3.1144145508230414E-2</v>
      </c>
      <c r="AI117" s="169">
        <f>IFERROR(Inv_SY_B!AI117/Inv_SY_B!$DC117-1,"")</f>
        <v>4.141282920246514E-2</v>
      </c>
      <c r="AJ117" s="169">
        <f>IFERROR(Inv_SY_B!AJ117/Inv_SY_B!$DC117-1,"")</f>
        <v>3.8749369281231516E-2</v>
      </c>
      <c r="AK117" s="169">
        <f>IFERROR(Inv_SY_B!AK117/Inv_SY_B!$DC117-1,"")</f>
        <v>3.0663544368222384E-2</v>
      </c>
      <c r="AL117" s="169">
        <f>IFERROR(Inv_SY_B!AL117/Inv_SY_B!$DC117-1,"")</f>
        <v>1.5610891287378692E-2</v>
      </c>
      <c r="AM117" s="169">
        <f>IFERROR(Inv_SY_B!AM117/Inv_SY_B!$DC117-1,"")</f>
        <v>2.6906154071696609E-2</v>
      </c>
      <c r="AN117" s="169">
        <f>IFERROR(Inv_SY_B!AN117/Inv_SY_B!$DC117-1,"")</f>
        <v>2.7762597106141262E-2</v>
      </c>
      <c r="AO117" s="169">
        <f>IFERROR(Inv_SY_B!AO117/Inv_SY_B!$DC117-1,"")</f>
        <v>2.0391830124491417E-2</v>
      </c>
      <c r="AP117" s="169">
        <f>IFERROR(Inv_SY_B!AP117/Inv_SY_B!$DC117-1,"")</f>
        <v>2.5651413433280812E-2</v>
      </c>
      <c r="AQ117" s="169">
        <f>IFERROR(Inv_SY_B!AQ117/Inv_SY_B!$DC117-1,"")</f>
        <v>2.1797844661428867E-2</v>
      </c>
      <c r="AR117" s="169">
        <f>IFERROR(Inv_SY_B!AR117/Inv_SY_B!$DC117-1,"")</f>
        <v>2.4448414676861763E-2</v>
      </c>
      <c r="AS117" s="169">
        <f>IFERROR(Inv_SY_B!AS117/Inv_SY_B!$DC117-1,"")</f>
        <v>3.1855708308625941E-2</v>
      </c>
      <c r="AT117" s="169">
        <f>IFERROR(Inv_SY_B!AT117/Inv_SY_B!$DC117-1,"")</f>
        <v>3.332844497095544E-2</v>
      </c>
      <c r="AU117" s="169">
        <f>IFERROR(Inv_SY_B!AU117/Inv_SY_B!$DC117-1,"")</f>
        <v>3.2670413696297418E-2</v>
      </c>
      <c r="AV117" s="169">
        <f>IFERROR(Inv_SY_B!AV117/Inv_SY_B!$DC117-1,"")</f>
        <v>-1.7339963177694706E-2</v>
      </c>
      <c r="AW117" s="169">
        <f>IFERROR(Inv_SY_B!AW117/Inv_SY_B!$DC117-1,"")</f>
        <v>2.8880515358405967E-2</v>
      </c>
      <c r="AX117" s="169">
        <f>IFERROR(Inv_SY_B!AX117/Inv_SY_B!$DC117-1,"")</f>
        <v>2.0105149832593927E-2</v>
      </c>
      <c r="AY117" s="169">
        <f>IFERROR(Inv_SY_B!AY117/Inv_SY_B!$DC117-1,"")</f>
        <v>2.5697010298999512E-3</v>
      </c>
      <c r="AZ117" s="169">
        <f>IFERROR(Inv_SY_B!AZ117/Inv_SY_B!$DC117-1,"")</f>
        <v>1.2224775297178248E-2</v>
      </c>
      <c r="BA117" s="169">
        <f>IFERROR(Inv_SY_B!BA117/Inv_SY_B!$DC117-1,"")</f>
        <v>1.9541446065152623E-2</v>
      </c>
      <c r="BB117" s="169">
        <f>IFERROR(Inv_SY_B!BB117/Inv_SY_B!$DC117-1,"")</f>
        <v>3.0251176136702584E-2</v>
      </c>
      <c r="BC117" s="169">
        <f>IFERROR(Inv_SY_B!BC117/Inv_SY_B!$DC117-1,"")</f>
        <v>2.4507385204137311E-2</v>
      </c>
      <c r="BD117" s="169">
        <f>IFERROR(Inv_SY_B!BD117/Inv_SY_B!$DC117-1,"")</f>
        <v>1.7653017784727387E-2</v>
      </c>
      <c r="BE117" s="169">
        <f>IFERROR(Inv_SY_B!BE117/Inv_SY_B!$DC117-1,"")</f>
        <v>3.7764063192722519E-2</v>
      </c>
      <c r="BF117" s="169">
        <f>IFERROR(Inv_SY_B!BF117/Inv_SY_B!$DC117-1,"")</f>
        <v>4.0870495734340651E-2</v>
      </c>
      <c r="BG117" s="169">
        <f>IFERROR(Inv_SY_B!BG117/Inv_SY_B!$DC117-1,"")</f>
        <v>3.0481545775734364E-2</v>
      </c>
      <c r="BH117" s="169">
        <f>IFERROR(Inv_SY_B!BH117/Inv_SY_B!$DC117-1,"")</f>
        <v>4.342292473751419E-2</v>
      </c>
      <c r="BI117" s="169">
        <f>IFERROR(Inv_SY_B!BI117/Inv_SY_B!$DC117-1,"")</f>
        <v>3.6850847676476395E-2</v>
      </c>
      <c r="BJ117" s="169">
        <f>IFERROR(Inv_SY_B!BJ117/Inv_SY_B!$DC117-1,"")</f>
        <v>3.7802585931621335E-2</v>
      </c>
      <c r="BK117" s="169">
        <f>IFERROR(Inv_SY_B!BK117/Inv_SY_B!$DC117-1,"")</f>
        <v>3.1499024689636945E-2</v>
      </c>
      <c r="BL117" s="169">
        <f>IFERROR(Inv_SY_B!BL117/Inv_SY_B!$DC117-1,"")</f>
        <v>4.0070881364912658E-2</v>
      </c>
      <c r="BM117" s="169">
        <f>IFERROR(Inv_SY_B!BM117/Inv_SY_B!$DC117-1,"")</f>
        <v>3.7773042176977301E-2</v>
      </c>
      <c r="BN117" s="169">
        <f>IFERROR(Inv_SY_B!BN117/Inv_SY_B!$DC117-1,"")</f>
        <v>4.4076289123699208E-2</v>
      </c>
      <c r="BO117" s="169">
        <f>IFERROR(Inv_SY_B!BO117/Inv_SY_B!$DC117-1,"")</f>
        <v>4.7352756082255087E-3</v>
      </c>
      <c r="BP117" s="169">
        <f>IFERROR(Inv_SY_B!BP117/Inv_SY_B!$DC117-1,"")</f>
        <v>-2.6989076211285545E-2</v>
      </c>
      <c r="BQ117" s="169">
        <f>IFERROR(Inv_SY_B!BQ117/Inv_SY_B!$DC117-1,"")</f>
        <v>6.7177859575764387E-3</v>
      </c>
      <c r="BR117" s="169">
        <f>IFERROR(Inv_SY_B!BR117/Inv_SY_B!$DC117-1,"")</f>
        <v>-1.9711156404927599E-2</v>
      </c>
      <c r="BS117" s="169">
        <f>IFERROR(Inv_SY_B!BS117/Inv_SY_B!$DC117-1,"")</f>
        <v>-6.9053509441223682E-3</v>
      </c>
      <c r="BT117" s="169">
        <f>IFERROR(Inv_SY_B!BT117/Inv_SY_B!$DC117-1,"")</f>
        <v>1.1177501015715574E-2</v>
      </c>
      <c r="BU117" s="169">
        <f>IFERROR(Inv_SY_B!BU117/Inv_SY_B!$DC117-1,"")</f>
        <v>6.0554496767368793E-3</v>
      </c>
      <c r="BV117" s="169">
        <f>IFERROR(Inv_SY_B!BV117/Inv_SY_B!$DC117-1,"")</f>
        <v>-1.960412817248125E-2</v>
      </c>
      <c r="BW117" s="169">
        <f>IFERROR(Inv_SY_B!BW117/Inv_SY_B!$DC117-1,"")</f>
        <v>1.3900311948090716E-2</v>
      </c>
      <c r="BX117" s="169">
        <f>IFERROR(Inv_SY_B!BX117/Inv_SY_B!$DC117-1,"")</f>
        <v>-0.15969824171257752</v>
      </c>
      <c r="BY117" s="169">
        <f>IFERROR(Inv_SY_B!BY117/Inv_SY_B!$DC117-1,"")</f>
        <v>-6.6219943568748274E-3</v>
      </c>
      <c r="BZ117" s="169">
        <f>IFERROR(Inv_SY_B!BZ117/Inv_SY_B!$DC117-1,"")</f>
        <v>6.1371974879758096E-3</v>
      </c>
      <c r="CA117" s="169">
        <f>IFERROR(Inv_SY_B!CA117/Inv_SY_B!$DC117-1,"")</f>
        <v>-2.7559814082640521E-2</v>
      </c>
      <c r="CB117" s="169">
        <f>IFERROR(Inv_SY_B!CB117/Inv_SY_B!$DC117-1,"")</f>
        <v>-0.65423359486281929</v>
      </c>
      <c r="CC117" s="169">
        <f>IFERROR(Inv_SY_B!CC117/Inv_SY_B!$DC117-1,"")</f>
        <v>-3.5496995087301308E-2</v>
      </c>
      <c r="CD117" s="169">
        <f>IFERROR(Inv_SY_B!CD117/Inv_SY_B!$DC117-1,"")</f>
        <v>-4.4443187841389897E-2</v>
      </c>
      <c r="CE117" s="169">
        <f>IFERROR(Inv_SY_B!CE117/Inv_SY_B!$DC117-1,"")</f>
        <v>-2.1924596624521953E-2</v>
      </c>
      <c r="CF117" s="169">
        <f>IFERROR(Inv_SY_B!CF117/Inv_SY_B!$DC117-1,"")</f>
        <v>2.040837730448164E-3</v>
      </c>
      <c r="CG117" s="169">
        <f>IFERROR(Inv_SY_B!CG117/Inv_SY_B!$DC117-1,"")</f>
        <v>3.1898396441969235E-2</v>
      </c>
      <c r="CH117" s="169">
        <f>IFERROR(Inv_SY_B!CH117/Inv_SY_B!$DC117-1,"")</f>
        <v>5.0271021310378972E-2</v>
      </c>
      <c r="CI117" s="169">
        <f>IFERROR(Inv_SY_B!CI117/Inv_SY_B!$DC117-1,"")</f>
        <v>-1</v>
      </c>
      <c r="CJ117" s="169">
        <f>IFERROR(Inv_SY_B!CJ117/Inv_SY_B!$DC117-1,"")</f>
        <v>-1</v>
      </c>
      <c r="CK117" s="169">
        <f>IFERROR(Inv_SY_B!CK117/Inv_SY_B!$DC117-1,"")</f>
        <v>-1</v>
      </c>
      <c r="CL117" s="169">
        <f>IFERROR(Inv_SY_B!CL117/Inv_SY_B!$DC117-1,"")</f>
        <v>-1</v>
      </c>
      <c r="CM117" s="169">
        <f>IFERROR(Inv_SY_B!CM117/Inv_SY_B!$DB117-1,"")</f>
        <v>-6.2887023710210488E-2</v>
      </c>
      <c r="CN117" s="169">
        <f>IFERROR(Inv_SY_B!CN117/Inv_SY_B!$DB117-1,"")</f>
        <v>-0.13945990235474726</v>
      </c>
      <c r="CO117" s="169">
        <f>IFERROR(Inv_SY_B!CO117/Inv_SY_B!$DB117-1,"")</f>
        <v>-0.16588790135386677</v>
      </c>
      <c r="CP117" s="169">
        <f>IFERROR(Inv_SY_B!CP117/Inv_SY_B!$DB117-1,"")</f>
        <v>-0.38402541956805691</v>
      </c>
      <c r="CQ117" s="169">
        <f>IFERROR(Inv_SY_B!CQ117/Inv_SY_B!$DB117-1,"")</f>
        <v>-0.34973826307564637</v>
      </c>
      <c r="CR117" s="169">
        <f>IFERROR(Inv_SY_B!CR117/Inv_SY_B!$DB117-1,"")</f>
        <v>-0.56113382507949661</v>
      </c>
      <c r="CS117" s="169">
        <f>IFERROR(Inv_SY_B!CS117/Inv_SY_B!$DB117-1,"")</f>
        <v>-0.31274836097521774</v>
      </c>
      <c r="CT117" s="169">
        <f>IFERROR(Inv_SY_B!CT117/Inv_SY_B!$DB117-1,"")</f>
        <v>-0.50322907179144272</v>
      </c>
      <c r="CU117" s="169">
        <f>IFERROR(Inv_SY_B!CU117/Inv_SY_B!$DB117-1,"")</f>
        <v>0.35716066039811722</v>
      </c>
      <c r="CV117" s="169">
        <f>IFERROR(Inv_SY_B!CV117/Inv_SY_B!$DB117-1,"")</f>
        <v>1.2486633943543928</v>
      </c>
      <c r="CW117" s="169">
        <f>IFERROR(Inv_SY_B!CW117/Inv_SY_B!$DB117-1,"")</f>
        <v>-1</v>
      </c>
      <c r="CX117" s="169">
        <f>IFERROR(Inv_SY_B!CX117/Inv_SY_B!$DB117-1,"")</f>
        <v>0.3936896291390386</v>
      </c>
      <c r="CY117" s="169">
        <f>IFERROR(Inv_SY_B!CY117/Inv_SY_B!$DB117-1,"")</f>
        <v>0.47959608401713649</v>
      </c>
      <c r="CZ117" s="169">
        <f>IFERROR(Inv_SY_B!CZ117/Inv_SY_B!$DB117-1,"")</f>
        <v>-1</v>
      </c>
    </row>
    <row r="118" spans="2:104">
      <c r="B118" s="164">
        <f t="shared" si="2"/>
        <v>45810</v>
      </c>
      <c r="C118" s="169">
        <f>IFERROR(Inv_SY_B!C118/Inv_SY_B!$DA118-1,"")</f>
        <v>-5.9074566202615975E-3</v>
      </c>
      <c r="D118" s="169">
        <f>IFERROR(Inv_SY_B!D118/Inv_SY_B!$DA118-1,"")</f>
        <v>-4.8208374722721326E-3</v>
      </c>
      <c r="E118" s="169">
        <f>IFERROR(Inv_SY_B!E118/Inv_SY_B!$DA118-1,"")</f>
        <v>-2.0449963538896165E-2</v>
      </c>
      <c r="F118" s="169">
        <f>IFERROR(Inv_SY_B!F118/Inv_SY_B!$DA118-1,"")</f>
        <v>-1.7702734222668104E-2</v>
      </c>
      <c r="G118" s="169">
        <f>IFERROR(Inv_SY_B!G118/Inv_SY_B!$DA118-1,"")</f>
        <v>-1.8100801465317229E-2</v>
      </c>
      <c r="H118" s="169">
        <f>IFERROR(Inv_SY_B!H118/Inv_SY_B!$DA118-1,"")</f>
        <v>-1.4970700070127019E-2</v>
      </c>
      <c r="I118" s="169">
        <f>IFERROR(Inv_SY_B!I118/Inv_SY_B!$DA118-1,"")</f>
        <v>1.1975390201510727E-2</v>
      </c>
      <c r="J118" s="169">
        <f>IFERROR(Inv_SY_B!J118/Inv_SY_B!$DA118-1,"")</f>
        <v>-3.5999739408042353E-2</v>
      </c>
      <c r="K118" s="169">
        <f>IFERROR(Inv_SY_B!K118/Inv_SY_B!$DA118-1,"")</f>
        <v>-4.9007701518202218E-3</v>
      </c>
      <c r="L118" s="169">
        <f>IFERROR(Inv_SY_B!L118/Inv_SY_B!$DA118-1,"")</f>
        <v>-3.711407805109479E-3</v>
      </c>
      <c r="M118" s="169">
        <f>IFERROR(Inv_SY_B!M118/Inv_SY_B!$DA118-1,"")</f>
        <v>-2.9778384720943185E-3</v>
      </c>
      <c r="N118" s="169">
        <f>IFERROR(Inv_SY_B!N118/Inv_SY_B!$DA118-1,"")</f>
        <v>-1.6206759256899517E-2</v>
      </c>
      <c r="O118" s="169">
        <f>IFERROR(Inv_SY_B!O118/Inv_SY_B!$DA118-1,"")</f>
        <v>-1.2986996750244506E-2</v>
      </c>
      <c r="P118" s="169">
        <f>IFERROR(Inv_SY_B!P118/Inv_SY_B!$DA118-1,"")</f>
        <v>-1.7121835454852796E-2</v>
      </c>
      <c r="Q118" s="169">
        <f>IFERROR(Inv_SY_B!Q118/Inv_SY_B!$DA118-1,"")</f>
        <v>-3.0204218619124812E-2</v>
      </c>
      <c r="R118" s="169">
        <f>IFERROR(Inv_SY_B!R118/Inv_SY_B!$DA118-1,"")</f>
        <v>-2.976117459724803E-2</v>
      </c>
      <c r="S118" s="169">
        <f>IFERROR(Inv_SY_B!S118/Inv_SY_B!$DA118-1,"")</f>
        <v>-2.5379330401032019E-2</v>
      </c>
      <c r="T118" s="169">
        <f>IFERROR(Inv_SY_B!T118/Inv_SY_B!$DA118-1,"")</f>
        <v>-3.1767371019267188E-2</v>
      </c>
      <c r="U118" s="169">
        <f>IFERROR(Inv_SY_B!U118/Inv_SY_B!$DA118-1,"")</f>
        <v>5.0563108813892699E-2</v>
      </c>
      <c r="V118" s="169">
        <f>IFERROR(Inv_SY_B!V118/Inv_SY_B!$DA118-1,"")</f>
        <v>7.4962624826545587E-2</v>
      </c>
      <c r="W118" s="169">
        <f>IFERROR(Inv_SY_B!W118/Inv_SY_B!$DA118-1,"")</f>
        <v>0.10715990559643962</v>
      </c>
      <c r="X118" s="169">
        <f>IFERROR(Inv_SY_B!X118/Inv_SY_B!$DA118-1,"")</f>
        <v>-1.9921770315159737E-2</v>
      </c>
      <c r="Y118" s="169">
        <f>IFERROR(Inv_SY_B!Y118/Inv_SY_B!$DA118-1,"")</f>
        <v>-2.0577664308467969E-2</v>
      </c>
      <c r="Z118" s="169">
        <f>IFERROR(Inv_SY_B!Z118/Inv_SY_B!$DA118-1,"")</f>
        <v>-2.0440354214817824E-2</v>
      </c>
      <c r="AA118" s="169">
        <f>IFERROR(Inv_SY_B!AA118/Inv_SY_B!$DA118-1,"")</f>
        <v>-1.1484524007586261E-2</v>
      </c>
      <c r="AB118" s="169">
        <f>IFERROR(Inv_SY_B!AB118/Inv_SY_B!$DA118-1,"")</f>
        <v>1.1545904624767456E-2</v>
      </c>
      <c r="AC118" s="169">
        <f>IFERROR(Inv_SY_B!AC118/Inv_SY_B!$DA118-1,"")</f>
        <v>2.7544242358456872E-2</v>
      </c>
      <c r="AD118" s="169">
        <f>IFERROR(Inv_SY_B!AD118/Inv_SY_B!$DA118-1,"")</f>
        <v>-3.9380198510638453E-2</v>
      </c>
      <c r="AE118" s="169">
        <f>IFERROR(Inv_SY_B!AE118/Inv_SY_B!$DA118-1,"")</f>
        <v>1.245150188826738E-2</v>
      </c>
      <c r="AF118" s="169">
        <f>IFERROR(Inv_SY_B!AF118/Inv_SY_B!$DA118-1,"")</f>
        <v>3.6347774166440416E-2</v>
      </c>
      <c r="AG118" s="169">
        <f>IFERROR(Inv_SY_B!AG118/Inv_SY_B!$DA118-1,"")</f>
        <v>6.1343288921400285E-2</v>
      </c>
      <c r="AH118" s="169">
        <f>IFERROR(Inv_SY_B!AH118/Inv_SY_B!$DA118-1,"")</f>
        <v>1.0880705284225245E-2</v>
      </c>
      <c r="AI118" s="169">
        <f>IFERROR(Inv_SY_B!AI118/Inv_SY_B!$DC118-1,"")</f>
        <v>2.0100062880309189E-2</v>
      </c>
      <c r="AJ118" s="169">
        <f>IFERROR(Inv_SY_B!AJ118/Inv_SY_B!$DC118-1,"")</f>
        <v>2.3360731133083235E-2</v>
      </c>
      <c r="AK118" s="169">
        <f>IFERROR(Inv_SY_B!AK118/Inv_SY_B!$DC118-1,"")</f>
        <v>3.3748020860166816E-2</v>
      </c>
      <c r="AL118" s="169">
        <f>IFERROR(Inv_SY_B!AL118/Inv_SY_B!$DC118-1,"")</f>
        <v>2.6495002695159364E-2</v>
      </c>
      <c r="AM118" s="169">
        <f>IFERROR(Inv_SY_B!AM118/Inv_SY_B!$DC118-1,"")</f>
        <v>3.3197080362284304E-2</v>
      </c>
      <c r="AN118" s="169">
        <f>IFERROR(Inv_SY_B!AN118/Inv_SY_B!$DC118-1,"")</f>
        <v>2.4043433548507576E-2</v>
      </c>
      <c r="AO118" s="169">
        <f>IFERROR(Inv_SY_B!AO118/Inv_SY_B!$DC118-1,"")</f>
        <v>1.8466259957908848E-2</v>
      </c>
      <c r="AP118" s="169">
        <f>IFERROR(Inv_SY_B!AP118/Inv_SY_B!$DC118-1,"")</f>
        <v>1.3631926751517254E-2</v>
      </c>
      <c r="AQ118" s="169">
        <f>IFERROR(Inv_SY_B!AQ118/Inv_SY_B!$DC118-1,"")</f>
        <v>1.2425314851003399E-3</v>
      </c>
      <c r="AR118" s="169">
        <f>IFERROR(Inv_SY_B!AR118/Inv_SY_B!$DC118-1,"")</f>
        <v>1.134500054592813E-2</v>
      </c>
      <c r="AS118" s="169">
        <f>IFERROR(Inv_SY_B!AS118/Inv_SY_B!$DC118-1,"")</f>
        <v>1.1296258597819797E-2</v>
      </c>
      <c r="AT118" s="169">
        <f>IFERROR(Inv_SY_B!AT118/Inv_SY_B!$DC118-1,"")</f>
        <v>9.9235172634020152E-3</v>
      </c>
      <c r="AU118" s="169">
        <f>IFERROR(Inv_SY_B!AU118/Inv_SY_B!$DC118-1,"")</f>
        <v>9.76374451901596E-3</v>
      </c>
      <c r="AV118" s="169">
        <f>IFERROR(Inv_SY_B!AV118/Inv_SY_B!$DC118-1,"")</f>
        <v>-7.9992252980067846E-3</v>
      </c>
      <c r="AW118" s="169">
        <f>IFERROR(Inv_SY_B!AW118/Inv_SY_B!$DC118-1,"")</f>
        <v>1.1674428884868249E-2</v>
      </c>
      <c r="AX118" s="169">
        <f>IFERROR(Inv_SY_B!AX118/Inv_SY_B!$DC118-1,"")</f>
        <v>2.981554553246335E-3</v>
      </c>
      <c r="AY118" s="169">
        <f>IFERROR(Inv_SY_B!AY118/Inv_SY_B!$DC118-1,"")</f>
        <v>-4.8440492534109758E-3</v>
      </c>
      <c r="AZ118" s="169">
        <f>IFERROR(Inv_SY_B!AZ118/Inv_SY_B!$DC118-1,"")</f>
        <v>9.5924647732381629E-4</v>
      </c>
      <c r="BA118" s="169">
        <f>IFERROR(Inv_SY_B!BA118/Inv_SY_B!$DC118-1,"")</f>
        <v>9.6800786931683369E-4</v>
      </c>
      <c r="BB118" s="169">
        <f>IFERROR(Inv_SY_B!BB118/Inv_SY_B!$DC118-1,"")</f>
        <v>9.7564154940441572E-3</v>
      </c>
      <c r="BC118" s="169">
        <f>IFERROR(Inv_SY_B!BC118/Inv_SY_B!$DC118-1,"")</f>
        <v>-3.7699467701444167E-3</v>
      </c>
      <c r="BD118" s="169">
        <f>IFERROR(Inv_SY_B!BD118/Inv_SY_B!$DC118-1,"")</f>
        <v>8.0545477186084735E-3</v>
      </c>
      <c r="BE118" s="169">
        <f>IFERROR(Inv_SY_B!BE118/Inv_SY_B!$DC118-1,"")</f>
        <v>2.2012988255269761E-2</v>
      </c>
      <c r="BF118" s="169">
        <f>IFERROR(Inv_SY_B!BF118/Inv_SY_B!$DC118-1,"")</f>
        <v>3.1324286288896275E-2</v>
      </c>
      <c r="BG118" s="169">
        <f>IFERROR(Inv_SY_B!BG118/Inv_SY_B!$DC118-1,"")</f>
        <v>3.9054105581990406E-3</v>
      </c>
      <c r="BH118" s="169">
        <f>IFERROR(Inv_SY_B!BH118/Inv_SY_B!$DC118-1,"")</f>
        <v>1.6936520915915798E-2</v>
      </c>
      <c r="BI118" s="169">
        <f>IFERROR(Inv_SY_B!BI118/Inv_SY_B!$DC118-1,"")</f>
        <v>2.0477916789601425E-2</v>
      </c>
      <c r="BJ118" s="169">
        <f>IFERROR(Inv_SY_B!BJ118/Inv_SY_B!$DC118-1,"")</f>
        <v>2.1171174870870946E-2</v>
      </c>
      <c r="BK118" s="169">
        <f>IFERROR(Inv_SY_B!BK118/Inv_SY_B!$DC118-1,"")</f>
        <v>1.1667419771273613E-2</v>
      </c>
      <c r="BL118" s="169">
        <f>IFERROR(Inv_SY_B!BL118/Inv_SY_B!$DC118-1,"")</f>
        <v>1.9766907645786702E-2</v>
      </c>
      <c r="BM118" s="169">
        <f>IFERROR(Inv_SY_B!BM118/Inv_SY_B!$DC118-1,"")</f>
        <v>1.8509200001192605E-2</v>
      </c>
      <c r="BN118" s="169">
        <f>IFERROR(Inv_SY_B!BN118/Inv_SY_B!$DC118-1,"")</f>
        <v>7.9780491405851972E-3</v>
      </c>
      <c r="BO118" s="169">
        <f>IFERROR(Inv_SY_B!BO118/Inv_SY_B!$DC118-1,"")</f>
        <v>3.0189475377964126E-3</v>
      </c>
      <c r="BP118" s="169">
        <f>IFERROR(Inv_SY_B!BP118/Inv_SY_B!$DC118-1,"")</f>
        <v>-1.9620759601379323E-2</v>
      </c>
      <c r="BQ118" s="169">
        <f>IFERROR(Inv_SY_B!BQ118/Inv_SY_B!$DC118-1,"")</f>
        <v>1.1801320454250419E-2</v>
      </c>
      <c r="BR118" s="169">
        <f>IFERROR(Inv_SY_B!BR118/Inv_SY_B!$DC118-1,"")</f>
        <v>-1.3268937959125648E-2</v>
      </c>
      <c r="BS118" s="169">
        <f>IFERROR(Inv_SY_B!BS118/Inv_SY_B!$DC118-1,"")</f>
        <v>-3.4784195236483351E-2</v>
      </c>
      <c r="BT118" s="169">
        <f>IFERROR(Inv_SY_B!BT118/Inv_SY_B!$DC118-1,"")</f>
        <v>-8.4554236018477003E-2</v>
      </c>
      <c r="BU118" s="169">
        <f>IFERROR(Inv_SY_B!BU118/Inv_SY_B!$DC118-1,"")</f>
        <v>3.8549685877693474E-3</v>
      </c>
      <c r="BV118" s="169">
        <f>IFERROR(Inv_SY_B!BV118/Inv_SY_B!$DC118-1,"")</f>
        <v>-2.1779947840629532E-2</v>
      </c>
      <c r="BW118" s="169">
        <f>IFERROR(Inv_SY_B!BW118/Inv_SY_B!$DC118-1,"")</f>
        <v>-4.2298071605337828E-3</v>
      </c>
      <c r="BX118" s="169">
        <f>IFERROR(Inv_SY_B!BX118/Inv_SY_B!$DC118-1,"")</f>
        <v>-0.22440123426303205</v>
      </c>
      <c r="BY118" s="169">
        <f>IFERROR(Inv_SY_B!BY118/Inv_SY_B!$DC118-1,"")</f>
        <v>-7.2312173870930918E-3</v>
      </c>
      <c r="BZ118" s="169">
        <f>IFERROR(Inv_SY_B!BZ118/Inv_SY_B!$DC118-1,"")</f>
        <v>1.4942922165776862E-2</v>
      </c>
      <c r="CA118" s="169">
        <f>IFERROR(Inv_SY_B!CA118/Inv_SY_B!$DC118-1,"")</f>
        <v>2.1918806072298569E-2</v>
      </c>
      <c r="CB118" s="169">
        <f>IFERROR(Inv_SY_B!CB118/Inv_SY_B!$DC118-1,"")</f>
        <v>-3.2568703718281022E-2</v>
      </c>
      <c r="CC118" s="169">
        <f>IFERROR(Inv_SY_B!CC118/Inv_SY_B!$DC118-1,"")</f>
        <v>-2.0534232279027842E-2</v>
      </c>
      <c r="CD118" s="169">
        <f>IFERROR(Inv_SY_B!CD118/Inv_SY_B!$DC118-1,"")</f>
        <v>1.2964154240518333E-2</v>
      </c>
      <c r="CE118" s="169">
        <f>IFERROR(Inv_SY_B!CE118/Inv_SY_B!$DC118-1,"")</f>
        <v>-3.5352678671609628E-2</v>
      </c>
      <c r="CF118" s="169">
        <f>IFERROR(Inv_SY_B!CF118/Inv_SY_B!$DC118-1,"")</f>
        <v>-2.1004007762729371E-2</v>
      </c>
      <c r="CG118" s="169">
        <f>IFERROR(Inv_SY_B!CG118/Inv_SY_B!$DC118-1,"")</f>
        <v>-7.3889850479349484E-3</v>
      </c>
      <c r="CH118" s="169">
        <f>IFERROR(Inv_SY_B!CH118/Inv_SY_B!$DC118-1,"")</f>
        <v>3.00733993742901E-2</v>
      </c>
      <c r="CI118" s="169">
        <f>IFERROR(Inv_SY_B!CI118/Inv_SY_B!$DC118-1,"")</f>
        <v>-1</v>
      </c>
      <c r="CJ118" s="169">
        <f>IFERROR(Inv_SY_B!CJ118/Inv_SY_B!$DC118-1,"")</f>
        <v>-1</v>
      </c>
      <c r="CK118" s="169">
        <f>IFERROR(Inv_SY_B!CK118/Inv_SY_B!$DC118-1,"")</f>
        <v>-1</v>
      </c>
      <c r="CL118" s="169">
        <f>IFERROR(Inv_SY_B!CL118/Inv_SY_B!$DC118-1,"")</f>
        <v>-1</v>
      </c>
      <c r="CM118" s="169">
        <f>IFERROR(Inv_SY_B!CM118/Inv_SY_B!$DB118-1,"")</f>
        <v>-0.11510248930745604</v>
      </c>
      <c r="CN118" s="169">
        <f>IFERROR(Inv_SY_B!CN118/Inv_SY_B!$DB118-1,"")</f>
        <v>-0.18238308009962256</v>
      </c>
      <c r="CO118" s="169">
        <f>IFERROR(Inv_SY_B!CO118/Inv_SY_B!$DB118-1,"")</f>
        <v>-0.20855151542617933</v>
      </c>
      <c r="CP118" s="169">
        <f>IFERROR(Inv_SY_B!CP118/Inv_SY_B!$DB118-1,"")</f>
        <v>-0.28862424530273179</v>
      </c>
      <c r="CQ118" s="169">
        <f>IFERROR(Inv_SY_B!CQ118/Inv_SY_B!$DB118-1,"")</f>
        <v>-0.18088690274350783</v>
      </c>
      <c r="CR118" s="169">
        <f>IFERROR(Inv_SY_B!CR118/Inv_SY_B!$DB118-1,"")</f>
        <v>-0.45657078217256508</v>
      </c>
      <c r="CS118" s="169">
        <f>IFERROR(Inv_SY_B!CS118/Inv_SY_B!$DB118-1,"")</f>
        <v>-0.29996501820370269</v>
      </c>
      <c r="CT118" s="169">
        <f>IFERROR(Inv_SY_B!CT118/Inv_SY_B!$DB118-1,"")</f>
        <v>-0.24619944485955425</v>
      </c>
      <c r="CU118" s="169">
        <f>IFERROR(Inv_SY_B!CU118/Inv_SY_B!$DB118-1,"")</f>
        <v>0.25768741897036662</v>
      </c>
      <c r="CV118" s="169">
        <f>IFERROR(Inv_SY_B!CV118/Inv_SY_B!$DB118-1,"")</f>
        <v>1.0180733547385357</v>
      </c>
      <c r="CW118" s="169">
        <f>IFERROR(Inv_SY_B!CW118/Inv_SY_B!$DB118-1,"")</f>
        <v>-1</v>
      </c>
      <c r="CX118" s="169">
        <f>IFERROR(Inv_SY_B!CX118/Inv_SY_B!$DB118-1,"")</f>
        <v>0.30282283596676862</v>
      </c>
      <c r="CY118" s="169">
        <f>IFERROR(Inv_SY_B!CY118/Inv_SY_B!$DB118-1,"")</f>
        <v>0.39969986843964911</v>
      </c>
      <c r="CZ118" s="169">
        <f>IFERROR(Inv_SY_B!CZ118/Inv_SY_B!$DB118-1,"")</f>
        <v>-1</v>
      </c>
    </row>
    <row r="119" spans="2:104">
      <c r="B119" s="164">
        <f t="shared" si="2"/>
        <v>45811</v>
      </c>
      <c r="C119" s="169">
        <f>IFERROR(Inv_SY_B!C119/Inv_SY_B!$DA119-1,"")</f>
        <v>1.3629310257344818E-2</v>
      </c>
      <c r="D119" s="169">
        <f>IFERROR(Inv_SY_B!D119/Inv_SY_B!$DA119-1,"")</f>
        <v>1.4038372093865936E-2</v>
      </c>
      <c r="E119" s="169">
        <f>IFERROR(Inv_SY_B!E119/Inv_SY_B!$DA119-1,"")</f>
        <v>-6.8679418625593458E-3</v>
      </c>
      <c r="F119" s="169">
        <f>IFERROR(Inv_SY_B!F119/Inv_SY_B!$DA119-1,"")</f>
        <v>-1.3937111026384952E-2</v>
      </c>
      <c r="G119" s="169">
        <f>IFERROR(Inv_SY_B!G119/Inv_SY_B!$DA119-1,"")</f>
        <v>-1.3291553176374205E-2</v>
      </c>
      <c r="H119" s="169">
        <f>IFERROR(Inv_SY_B!H119/Inv_SY_B!$DA119-1,"")</f>
        <v>1.0869590309725563E-3</v>
      </c>
      <c r="I119" s="169">
        <f>IFERROR(Inv_SY_B!I119/Inv_SY_B!$DA119-1,"")</f>
        <v>6.0505113233018104E-3</v>
      </c>
      <c r="J119" s="169">
        <f>IFERROR(Inv_SY_B!J119/Inv_SY_B!$DA119-1,"")</f>
        <v>-3.2902622957074246E-2</v>
      </c>
      <c r="K119" s="169">
        <f>IFERROR(Inv_SY_B!K119/Inv_SY_B!$DA119-1,"")</f>
        <v>-6.6875092398643865E-3</v>
      </c>
      <c r="L119" s="169">
        <f>IFERROR(Inv_SY_B!L119/Inv_SY_B!$DA119-1,"")</f>
        <v>-6.8441983431490883E-3</v>
      </c>
      <c r="M119" s="169">
        <f>IFERROR(Inv_SY_B!M119/Inv_SY_B!$DA119-1,"")</f>
        <v>1.3075470410123247E-2</v>
      </c>
      <c r="N119" s="169">
        <f>IFERROR(Inv_SY_B!N119/Inv_SY_B!$DA119-1,"")</f>
        <v>-2.4539339638984803E-4</v>
      </c>
      <c r="O119" s="169">
        <f>IFERROR(Inv_SY_B!O119/Inv_SY_B!$DA119-1,"")</f>
        <v>3.7362658384401115E-3</v>
      </c>
      <c r="P119" s="169">
        <f>IFERROR(Inv_SY_B!P119/Inv_SY_B!$DA119-1,"")</f>
        <v>-7.8054296759757502E-3</v>
      </c>
      <c r="Q119" s="169">
        <f>IFERROR(Inv_SY_B!Q119/Inv_SY_B!$DA119-1,"")</f>
        <v>-2.3634040667175005E-2</v>
      </c>
      <c r="R119" s="169">
        <f>IFERROR(Inv_SY_B!R119/Inv_SY_B!$DA119-1,"")</f>
        <v>-2.7116892803140114E-2</v>
      </c>
      <c r="S119" s="169">
        <f>IFERROR(Inv_SY_B!S119/Inv_SY_B!$DA119-1,"")</f>
        <v>-1.6048733062828613E-2</v>
      </c>
      <c r="T119" s="169">
        <f>IFERROR(Inv_SY_B!T119/Inv_SY_B!$DA119-1,"")</f>
        <v>-1.8048906742699322E-2</v>
      </c>
      <c r="U119" s="169">
        <f>IFERROR(Inv_SY_B!U119/Inv_SY_B!$DA119-1,"")</f>
        <v>1.5634428031643832E-2</v>
      </c>
      <c r="V119" s="169">
        <f>IFERROR(Inv_SY_B!V119/Inv_SY_B!$DA119-1,"")</f>
        <v>3.959537417494885E-2</v>
      </c>
      <c r="W119" s="169">
        <f>IFERROR(Inv_SY_B!W119/Inv_SY_B!$DA119-1,"")</f>
        <v>7.017423616233831E-2</v>
      </c>
      <c r="X119" s="169">
        <f>IFERROR(Inv_SY_B!X119/Inv_SY_B!$DA119-1,"")</f>
        <v>-4.8692633895792037E-2</v>
      </c>
      <c r="Y119" s="169">
        <f>IFERROR(Inv_SY_B!Y119/Inv_SY_B!$DA119-1,"")</f>
        <v>4.2084099423802535E-3</v>
      </c>
      <c r="Z119" s="169">
        <f>IFERROR(Inv_SY_B!Z119/Inv_SY_B!$DA119-1,"")</f>
        <v>5.9405351214558699E-3</v>
      </c>
      <c r="AA119" s="169">
        <f>IFERROR(Inv_SY_B!AA119/Inv_SY_B!$DA119-1,"")</f>
        <v>-1.5474317141438987E-2</v>
      </c>
      <c r="AB119" s="169">
        <f>IFERROR(Inv_SY_B!AB119/Inv_SY_B!$DA119-1,"")</f>
        <v>9.7619372582620212E-3</v>
      </c>
      <c r="AC119" s="169">
        <f>IFERROR(Inv_SY_B!AC119/Inv_SY_B!$DA119-1,"")</f>
        <v>1.9033609714682376E-2</v>
      </c>
      <c r="AD119" s="169">
        <f>IFERROR(Inv_SY_B!AD119/Inv_SY_B!$DA119-1,"")</f>
        <v>-3.6898959564017897E-2</v>
      </c>
      <c r="AE119" s="169">
        <f>IFERROR(Inv_SY_B!AE119/Inv_SY_B!$DA119-1,"")</f>
        <v>-1.4506800142123355E-3</v>
      </c>
      <c r="AF119" s="169">
        <f>IFERROR(Inv_SY_B!AF119/Inv_SY_B!$DA119-1,"")</f>
        <v>2.2868093318268112E-2</v>
      </c>
      <c r="AG119" s="169">
        <f>IFERROR(Inv_SY_B!AG119/Inv_SY_B!$DA119-1,"")</f>
        <v>4.3587544224644725E-2</v>
      </c>
      <c r="AH119" s="169">
        <f>IFERROR(Inv_SY_B!AH119/Inv_SY_B!$DA119-1,"")</f>
        <v>-6.4741333335889273E-3</v>
      </c>
      <c r="AI119" s="169">
        <f>IFERROR(Inv_SY_B!AI119/Inv_SY_B!$DC119-1,"")</f>
        <v>6.6606271296479225E-2</v>
      </c>
      <c r="AJ119" s="169">
        <f>IFERROR(Inv_SY_B!AJ119/Inv_SY_B!$DC119-1,"")</f>
        <v>6.8273712054107927E-2</v>
      </c>
      <c r="AK119" s="169">
        <f>IFERROR(Inv_SY_B!AK119/Inv_SY_B!$DC119-1,"")</f>
        <v>7.5829369535674207E-2</v>
      </c>
      <c r="AL119" s="169">
        <f>IFERROR(Inv_SY_B!AL119/Inv_SY_B!$DC119-1,"")</f>
        <v>6.9197986331744676E-2</v>
      </c>
      <c r="AM119" s="169">
        <f>IFERROR(Inv_SY_B!AM119/Inv_SY_B!$DC119-1,"")</f>
        <v>7.7095011546079117E-2</v>
      </c>
      <c r="AN119" s="169">
        <f>IFERROR(Inv_SY_B!AN119/Inv_SY_B!$DC119-1,"")</f>
        <v>6.9346741060174466E-2</v>
      </c>
      <c r="AO119" s="169">
        <f>IFERROR(Inv_SY_B!AO119/Inv_SY_B!$DC119-1,"")</f>
        <v>5.8296661090613267E-2</v>
      </c>
      <c r="AP119" s="169">
        <f>IFERROR(Inv_SY_B!AP119/Inv_SY_B!$DC119-1,"")</f>
        <v>5.5757180144796914E-2</v>
      </c>
      <c r="AQ119" s="169">
        <f>IFERROR(Inv_SY_B!AQ119/Inv_SY_B!$DC119-1,"")</f>
        <v>5.0767400483274328E-2</v>
      </c>
      <c r="AR119" s="169">
        <f>IFERROR(Inv_SY_B!AR119/Inv_SY_B!$DC119-1,"")</f>
        <v>5.5327648531533713E-2</v>
      </c>
      <c r="AS119" s="169">
        <f>IFERROR(Inv_SY_B!AS119/Inv_SY_B!$DC119-1,"")</f>
        <v>5.1784575673113231E-2</v>
      </c>
      <c r="AT119" s="169">
        <f>IFERROR(Inv_SY_B!AT119/Inv_SY_B!$DC119-1,"")</f>
        <v>5.6168092153723759E-2</v>
      </c>
      <c r="AU119" s="169">
        <f>IFERROR(Inv_SY_B!AU119/Inv_SY_B!$DC119-1,"")</f>
        <v>6.0344104895607042E-2</v>
      </c>
      <c r="AV119" s="169">
        <f>IFERROR(Inv_SY_B!AV119/Inv_SY_B!$DC119-1,"")</f>
        <v>3.5458913876199816E-2</v>
      </c>
      <c r="AW119" s="169">
        <f>IFERROR(Inv_SY_B!AW119/Inv_SY_B!$DC119-1,"")</f>
        <v>5.3268655247772578E-2</v>
      </c>
      <c r="AX119" s="169">
        <f>IFERROR(Inv_SY_B!AX119/Inv_SY_B!$DC119-1,"")</f>
        <v>4.641171100964292E-2</v>
      </c>
      <c r="AY119" s="169">
        <f>IFERROR(Inv_SY_B!AY119/Inv_SY_B!$DC119-1,"")</f>
        <v>3.0535394736152854E-2</v>
      </c>
      <c r="AZ119" s="169">
        <f>IFERROR(Inv_SY_B!AZ119/Inv_SY_B!$DC119-1,"")</f>
        <v>3.3765966445877371E-2</v>
      </c>
      <c r="BA119" s="169">
        <f>IFERROR(Inv_SY_B!BA119/Inv_SY_B!$DC119-1,"")</f>
        <v>3.8668521053827565E-2</v>
      </c>
      <c r="BB119" s="169">
        <f>IFERROR(Inv_SY_B!BB119/Inv_SY_B!$DC119-1,"")</f>
        <v>5.3008597870449981E-2</v>
      </c>
      <c r="BC119" s="169">
        <f>IFERROR(Inv_SY_B!BC119/Inv_SY_B!$DC119-1,"")</f>
        <v>3.7060964800195828E-2</v>
      </c>
      <c r="BD119" s="169">
        <f>IFERROR(Inv_SY_B!BD119/Inv_SY_B!$DC119-1,"")</f>
        <v>4.125858660105397E-2</v>
      </c>
      <c r="BE119" s="169">
        <f>IFERROR(Inv_SY_B!BE119/Inv_SY_B!$DC119-1,"")</f>
        <v>5.6309309975912658E-2</v>
      </c>
      <c r="BF119" s="169">
        <f>IFERROR(Inv_SY_B!BF119/Inv_SY_B!$DC119-1,"")</f>
        <v>6.8045685967594638E-2</v>
      </c>
      <c r="BG119" s="169">
        <f>IFERROR(Inv_SY_B!BG119/Inv_SY_B!$DC119-1,"")</f>
        <v>5.5351046182485542E-2</v>
      </c>
      <c r="BH119" s="169">
        <f>IFERROR(Inv_SY_B!BH119/Inv_SY_B!$DC119-1,"")</f>
        <v>5.7910350938727762E-2</v>
      </c>
      <c r="BI119" s="169">
        <f>IFERROR(Inv_SY_B!BI119/Inv_SY_B!$DC119-1,"")</f>
        <v>5.7140003047614574E-2</v>
      </c>
      <c r="BJ119" s="169">
        <f>IFERROR(Inv_SY_B!BJ119/Inv_SY_B!$DC119-1,"")</f>
        <v>5.7376578309509485E-2</v>
      </c>
      <c r="BK119" s="169">
        <f>IFERROR(Inv_SY_B!BK119/Inv_SY_B!$DC119-1,"")</f>
        <v>4.0719549179818237E-2</v>
      </c>
      <c r="BL119" s="169">
        <f>IFERROR(Inv_SY_B!BL119/Inv_SY_B!$DC119-1,"")</f>
        <v>4.8937037954167595E-2</v>
      </c>
      <c r="BM119" s="169">
        <f>IFERROR(Inv_SY_B!BM119/Inv_SY_B!$DC119-1,"")</f>
        <v>5.5757180144796914E-2</v>
      </c>
      <c r="BN119" s="169">
        <f>IFERROR(Inv_SY_B!BN119/Inv_SY_B!$DC119-1,"")</f>
        <v>6.0557711685473192E-2</v>
      </c>
      <c r="BO119" s="169">
        <f>IFERROR(Inv_SY_B!BO119/Inv_SY_B!$DC119-1,"")</f>
        <v>5.0248455585717444E-3</v>
      </c>
      <c r="BP119" s="169">
        <f>IFERROR(Inv_SY_B!BP119/Inv_SY_B!$DC119-1,"")</f>
        <v>-6.0660875404704884E-2</v>
      </c>
      <c r="BQ119" s="169">
        <f>IFERROR(Inv_SY_B!BQ119/Inv_SY_B!$DC119-1,"")</f>
        <v>6.5417684557031341E-2</v>
      </c>
      <c r="BR119" s="169">
        <f>IFERROR(Inv_SY_B!BR119/Inv_SY_B!$DC119-1,"")</f>
        <v>4.2892691456251075E-2</v>
      </c>
      <c r="BS119" s="169">
        <f>IFERROR(Inv_SY_B!BS119/Inv_SY_B!$DC119-1,"")</f>
        <v>3.253055312731834E-2</v>
      </c>
      <c r="BT119" s="169">
        <f>IFERROR(Inv_SY_B!BT119/Inv_SY_B!$DC119-1,"")</f>
        <v>6.9377016381908296E-2</v>
      </c>
      <c r="BU119" s="169">
        <f>IFERROR(Inv_SY_B!BU119/Inv_SY_B!$DC119-1,"")</f>
        <v>4.9033363844509292E-2</v>
      </c>
      <c r="BV119" s="169">
        <f>IFERROR(Inv_SY_B!BV119/Inv_SY_B!$DC119-1,"")</f>
        <v>-4.4515400302369557E-4</v>
      </c>
      <c r="BW119" s="169">
        <f>IFERROR(Inv_SY_B!BW119/Inv_SY_B!$DC119-1,"")</f>
        <v>-2.9243148908463135E-2</v>
      </c>
      <c r="BX119" s="169">
        <f>IFERROR(Inv_SY_B!BX119/Inv_SY_B!$DC119-1,"")</f>
        <v>-0.31123744310176182</v>
      </c>
      <c r="BY119" s="169">
        <f>IFERROR(Inv_SY_B!BY119/Inv_SY_B!$DC119-1,"")</f>
        <v>-4.6793428857066832E-2</v>
      </c>
      <c r="BZ119" s="169">
        <f>IFERROR(Inv_SY_B!BZ119/Inv_SY_B!$DC119-1,"")</f>
        <v>-2.1543723740606424E-2</v>
      </c>
      <c r="CA119" s="169">
        <f>IFERROR(Inv_SY_B!CA119/Inv_SY_B!$DC119-1,"")</f>
        <v>6.5586019573464771E-2</v>
      </c>
      <c r="CB119" s="169">
        <f>IFERROR(Inv_SY_B!CB119/Inv_SY_B!$DC119-1,"")</f>
        <v>9.1305887069761393E-3</v>
      </c>
      <c r="CC119" s="169">
        <f>IFERROR(Inv_SY_B!CC119/Inv_SY_B!$DC119-1,"")</f>
        <v>2.4370375528038446E-2</v>
      </c>
      <c r="CD119" s="169">
        <f>IFERROR(Inv_SY_B!CD119/Inv_SY_B!$DC119-1,"")</f>
        <v>6.1710481756381608E-2</v>
      </c>
      <c r="CE119" s="169">
        <f>IFERROR(Inv_SY_B!CE119/Inv_SY_B!$DC119-1,"")</f>
        <v>1.4364379842108477E-2</v>
      </c>
      <c r="CF119" s="169">
        <f>IFERROR(Inv_SY_B!CF119/Inv_SY_B!$DC119-1,"")</f>
        <v>3.848039239309009E-2</v>
      </c>
      <c r="CG119" s="169">
        <f>IFERROR(Inv_SY_B!CG119/Inv_SY_B!$DC119-1,"")</f>
        <v>6.8264817546554557E-2</v>
      </c>
      <c r="CH119" s="169">
        <f>IFERROR(Inv_SY_B!CH119/Inv_SY_B!$DC119-1,"")</f>
        <v>9.9599685382559366E-2</v>
      </c>
      <c r="CI119" s="169">
        <f>IFERROR(Inv_SY_B!CI119/Inv_SY_B!$DC119-1,"")</f>
        <v>-0.9875279390713797</v>
      </c>
      <c r="CJ119" s="169">
        <f>IFERROR(Inv_SY_B!CJ119/Inv_SY_B!$DC119-1,"")</f>
        <v>-0.95321189737354739</v>
      </c>
      <c r="CK119" s="169">
        <f>IFERROR(Inv_SY_B!CK119/Inv_SY_B!$DC119-1,"")</f>
        <v>-0.9649837440897977</v>
      </c>
      <c r="CL119" s="169">
        <f>IFERROR(Inv_SY_B!CL119/Inv_SY_B!$DC119-1,"")</f>
        <v>-0.99574455223313518</v>
      </c>
      <c r="CM119" s="169">
        <f>IFERROR(Inv_SY_B!CM119/Inv_SY_B!$DB119-1,"")</f>
        <v>-0.14210782941676858</v>
      </c>
      <c r="CN119" s="169">
        <f>IFERROR(Inv_SY_B!CN119/Inv_SY_B!$DB119-1,"")</f>
        <v>-0.19062640723254454</v>
      </c>
      <c r="CO119" s="169">
        <f>IFERROR(Inv_SY_B!CO119/Inv_SY_B!$DB119-1,"")</f>
        <v>-0.21481368340898044</v>
      </c>
      <c r="CP119" s="169">
        <f>IFERROR(Inv_SY_B!CP119/Inv_SY_B!$DB119-1,"")</f>
        <v>-0.29340780568713287</v>
      </c>
      <c r="CQ119" s="169">
        <f>IFERROR(Inv_SY_B!CQ119/Inv_SY_B!$DB119-1,"")</f>
        <v>-0.18532537003853522</v>
      </c>
      <c r="CR119" s="169">
        <f>IFERROR(Inv_SY_B!CR119/Inv_SY_B!$DB119-1,"")</f>
        <v>-0.43739232157917396</v>
      </c>
      <c r="CS119" s="169">
        <f>IFERROR(Inv_SY_B!CS119/Inv_SY_B!$DB119-1,"")</f>
        <v>-0.29741509938173127</v>
      </c>
      <c r="CT119" s="169">
        <f>IFERROR(Inv_SY_B!CT119/Inv_SY_B!$DB119-1,"")</f>
        <v>-0.24379914537808378</v>
      </c>
      <c r="CU119" s="169">
        <f>IFERROR(Inv_SY_B!CU119/Inv_SY_B!$DB119-1,"")</f>
        <v>0.23169760106254311</v>
      </c>
      <c r="CV119" s="169">
        <f>IFERROR(Inv_SY_B!CV119/Inv_SY_B!$DB119-1,"")</f>
        <v>1.0664332339481919</v>
      </c>
      <c r="CW119" s="169">
        <f>IFERROR(Inv_SY_B!CW119/Inv_SY_B!$DB119-1,"")</f>
        <v>-1</v>
      </c>
      <c r="CX119" s="169">
        <f>IFERROR(Inv_SY_B!CX119/Inv_SY_B!$DB119-1,"")</f>
        <v>0.30855313244472904</v>
      </c>
      <c r="CY119" s="169">
        <f>IFERROR(Inv_SY_B!CY119/Inv_SY_B!$DB119-1,"")</f>
        <v>0.39820369466748651</v>
      </c>
      <c r="CZ119" s="169">
        <f>IFERROR(Inv_SY_B!CZ119/Inv_SY_B!$DB119-1,"")</f>
        <v>-1</v>
      </c>
    </row>
    <row r="120" spans="2:104">
      <c r="B120" s="164">
        <f t="shared" si="2"/>
        <v>45812</v>
      </c>
      <c r="C120" s="169">
        <f>IFERROR(Inv_SY_B!C120/Inv_SY_B!$DA120-1,"")</f>
        <v>3.8052063987559226E-3</v>
      </c>
      <c r="D120" s="169">
        <f>IFERROR(Inv_SY_B!D120/Inv_SY_B!$DA120-1,"")</f>
        <v>5.0612717586306921E-3</v>
      </c>
      <c r="E120" s="169">
        <f>IFERROR(Inv_SY_B!E120/Inv_SY_B!$DA120-1,"")</f>
        <v>-1.8457856120076221E-2</v>
      </c>
      <c r="F120" s="169">
        <f>IFERROR(Inv_SY_B!F120/Inv_SY_B!$DA120-1,"")</f>
        <v>-2.3853641654726698E-2</v>
      </c>
      <c r="G120" s="169">
        <f>IFERROR(Inv_SY_B!G120/Inv_SY_B!$DA120-1,"")</f>
        <v>-1.882909711170988E-2</v>
      </c>
      <c r="H120" s="169">
        <f>IFERROR(Inv_SY_B!H120/Inv_SY_B!$DA120-1,"")</f>
        <v>-1.4339570697501469E-2</v>
      </c>
      <c r="I120" s="169">
        <f>IFERROR(Inv_SY_B!I120/Inv_SY_B!$DA120-1,"")</f>
        <v>1.387659965123289E-2</v>
      </c>
      <c r="J120" s="169">
        <f>IFERROR(Inv_SY_B!J120/Inv_SY_B!$DA120-1,"")</f>
        <v>-4.1664472485979931E-2</v>
      </c>
      <c r="K120" s="169">
        <f>IFERROR(Inv_SY_B!K120/Inv_SY_B!$DA120-1,"")</f>
        <v>-1.3463277118093142E-3</v>
      </c>
      <c r="L120" s="169">
        <f>IFERROR(Inv_SY_B!L120/Inv_SY_B!$DA120-1,"")</f>
        <v>-4.6917959303089951E-3</v>
      </c>
      <c r="M120" s="169">
        <f>IFERROR(Inv_SY_B!M120/Inv_SY_B!$DA120-1,"")</f>
        <v>4.7019333170292832E-3</v>
      </c>
      <c r="N120" s="169">
        <f>IFERROR(Inv_SY_B!N120/Inv_SY_B!$DA120-1,"")</f>
        <v>-6.0535715894575182E-3</v>
      </c>
      <c r="O120" s="169">
        <f>IFERROR(Inv_SY_B!O120/Inv_SY_B!$DA120-1,"")</f>
        <v>-4.7968142226670896E-3</v>
      </c>
      <c r="P120" s="169">
        <f>IFERROR(Inv_SY_B!P120/Inv_SY_B!$DA120-1,"")</f>
        <v>-1.6818055579049251E-2</v>
      </c>
      <c r="Q120" s="169">
        <f>IFERROR(Inv_SY_B!Q120/Inv_SY_B!$DA120-1,"")</f>
        <v>-2.5680718457957163E-2</v>
      </c>
      <c r="R120" s="169">
        <f>IFERROR(Inv_SY_B!R120/Inv_SY_B!$DA120-1,"")</f>
        <v>-2.7851896613906302E-2</v>
      </c>
      <c r="S120" s="169">
        <f>IFERROR(Inv_SY_B!S120/Inv_SY_B!$DA120-1,"")</f>
        <v>-1.6511613650175394E-2</v>
      </c>
      <c r="T120" s="169">
        <f>IFERROR(Inv_SY_B!T120/Inv_SY_B!$DA120-1,"")</f>
        <v>-1.7972496293858331E-2</v>
      </c>
      <c r="U120" s="169">
        <f>IFERROR(Inv_SY_B!U120/Inv_SY_B!$DA120-1,"")</f>
        <v>4.078128597915831E-2</v>
      </c>
      <c r="V120" s="169">
        <f>IFERROR(Inv_SY_B!V120/Inv_SY_B!$DA120-1,"")</f>
        <v>5.9699229489755812E-2</v>
      </c>
      <c r="W120" s="169">
        <f>IFERROR(Inv_SY_B!W120/Inv_SY_B!$DA120-1,"")</f>
        <v>0.11079619465237833</v>
      </c>
      <c r="X120" s="169">
        <f>IFERROR(Inv_SY_B!X120/Inv_SY_B!$DA120-1,"")</f>
        <v>-1.9951023452279948E-2</v>
      </c>
      <c r="Y120" s="169">
        <f>IFERROR(Inv_SY_B!Y120/Inv_SY_B!$DA120-1,"")</f>
        <v>-2.6108752197655405E-2</v>
      </c>
      <c r="Z120" s="169">
        <f>IFERROR(Inv_SY_B!Z120/Inv_SY_B!$DA120-1,"")</f>
        <v>-2.5574942317894367E-2</v>
      </c>
      <c r="AA120" s="169">
        <f>IFERROR(Inv_SY_B!AA120/Inv_SY_B!$DA120-1,"")</f>
        <v>-1.8291469219716472E-2</v>
      </c>
      <c r="AB120" s="169">
        <f>IFERROR(Inv_SY_B!AB120/Inv_SY_B!$DA120-1,"")</f>
        <v>6.9192721218167552E-3</v>
      </c>
      <c r="AC120" s="169">
        <f>IFERROR(Inv_SY_B!AC120/Inv_SY_B!$DA120-1,"")</f>
        <v>2.7250418918542074E-2</v>
      </c>
      <c r="AD120" s="169">
        <f>IFERROR(Inv_SY_B!AD120/Inv_SY_B!$DA120-1,"")</f>
        <v>-4.7789464084057931E-2</v>
      </c>
      <c r="AE120" s="169">
        <f>IFERROR(Inv_SY_B!AE120/Inv_SY_B!$DA120-1,"")</f>
        <v>8.8047484811286658E-3</v>
      </c>
      <c r="AF120" s="169">
        <f>IFERROR(Inv_SY_B!AF120/Inv_SY_B!$DA120-1,"")</f>
        <v>3.0854211233456441E-2</v>
      </c>
      <c r="AG120" s="169">
        <f>IFERROR(Inv_SY_B!AG120/Inv_SY_B!$DA120-1,"")</f>
        <v>5.9707858092736599E-2</v>
      </c>
      <c r="AH120" s="169">
        <f>IFERROR(Inv_SY_B!AH120/Inv_SY_B!$DA120-1,"")</f>
        <v>4.3253492961676798E-3</v>
      </c>
      <c r="AI120" s="169">
        <f>IFERROR(Inv_SY_B!AI120/Inv_SY_B!$DC120-1,"")</f>
        <v>7.1685724646757265E-2</v>
      </c>
      <c r="AJ120" s="169">
        <f>IFERROR(Inv_SY_B!AJ120/Inv_SY_B!$DC120-1,"")</f>
        <v>7.6443133900885973E-2</v>
      </c>
      <c r="AK120" s="169">
        <f>IFERROR(Inv_SY_B!AK120/Inv_SY_B!$DC120-1,"")</f>
        <v>9.0004484418402475E-2</v>
      </c>
      <c r="AL120" s="169">
        <f>IFERROR(Inv_SY_B!AL120/Inv_SY_B!$DC120-1,"")</f>
        <v>8.6463983955275436E-2</v>
      </c>
      <c r="AM120" s="169">
        <f>IFERROR(Inv_SY_B!AM120/Inv_SY_B!$DC120-1,"")</f>
        <v>9.0033295820386661E-2</v>
      </c>
      <c r="AN120" s="169">
        <f>IFERROR(Inv_SY_B!AN120/Inv_SY_B!$DC120-1,"")</f>
        <v>7.895729254143613E-2</v>
      </c>
      <c r="AO120" s="169">
        <f>IFERROR(Inv_SY_B!AO120/Inv_SY_B!$DC120-1,"")</f>
        <v>5.5621876803560344E-2</v>
      </c>
      <c r="AP120" s="169">
        <f>IFERROR(Inv_SY_B!AP120/Inv_SY_B!$DC120-1,"")</f>
        <v>6.6921638327008592E-2</v>
      </c>
      <c r="AQ120" s="169">
        <f>IFERROR(Inv_SY_B!AQ120/Inv_SY_B!$DC120-1,"")</f>
        <v>4.2000112784555732E-2</v>
      </c>
      <c r="AR120" s="169">
        <f>IFERROR(Inv_SY_B!AR120/Inv_SY_B!$DC120-1,"")</f>
        <v>6.0464124261760288E-2</v>
      </c>
      <c r="AS120" s="169">
        <f>IFERROR(Inv_SY_B!AS120/Inv_SY_B!$DC120-1,"")</f>
        <v>5.8999299969080266E-2</v>
      </c>
      <c r="AT120" s="169">
        <f>IFERROR(Inv_SY_B!AT120/Inv_SY_B!$DC120-1,"")</f>
        <v>5.8954897482708546E-2</v>
      </c>
      <c r="AU120" s="169">
        <f>IFERROR(Inv_SY_B!AU120/Inv_SY_B!$DC120-1,"")</f>
        <v>5.8703283393267913E-2</v>
      </c>
      <c r="AV120" s="169">
        <f>IFERROR(Inv_SY_B!AV120/Inv_SY_B!$DC120-1,"")</f>
        <v>4.5809149605672062E-2</v>
      </c>
      <c r="AW120" s="169">
        <f>IFERROR(Inv_SY_B!AW120/Inv_SY_B!$DC120-1,"")</f>
        <v>6.5591009286141366E-2</v>
      </c>
      <c r="AX120" s="169">
        <f>IFERROR(Inv_SY_B!AX120/Inv_SY_B!$DC120-1,"")</f>
        <v>4.8532999609996796E-2</v>
      </c>
      <c r="AY120" s="169">
        <f>IFERROR(Inv_SY_B!AY120/Inv_SY_B!$DC120-1,"")</f>
        <v>5.3534378569465524E-2</v>
      </c>
      <c r="AZ120" s="169">
        <f>IFERROR(Inv_SY_B!AZ120/Inv_SY_B!$DC120-1,"")</f>
        <v>5.9755086971154503E-2</v>
      </c>
      <c r="BA120" s="169">
        <f>IFERROR(Inv_SY_B!BA120/Inv_SY_B!$DC120-1,"")</f>
        <v>5.5497454394391577E-2</v>
      </c>
      <c r="BB120" s="169">
        <f>IFERROR(Inv_SY_B!BB120/Inv_SY_B!$DC120-1,"")</f>
        <v>7.464285943568294E-2</v>
      </c>
      <c r="BC120" s="169">
        <f>IFERROR(Inv_SY_B!BC120/Inv_SY_B!$DC120-1,"")</f>
        <v>4.4133173404380832E-2</v>
      </c>
      <c r="BD120" s="169">
        <f>IFERROR(Inv_SY_B!BD120/Inv_SY_B!$DC120-1,"")</f>
        <v>6.7260227666172012E-2</v>
      </c>
      <c r="BE120" s="169">
        <f>IFERROR(Inv_SY_B!BE120/Inv_SY_B!$DC120-1,"")</f>
        <v>8.7688239774904364E-2</v>
      </c>
      <c r="BF120" s="169">
        <f>IFERROR(Inv_SY_B!BF120/Inv_SY_B!$DC120-1,"")</f>
        <v>9.8278422528810694E-2</v>
      </c>
      <c r="BG120" s="169">
        <f>IFERROR(Inv_SY_B!BG120/Inv_SY_B!$DC120-1,"")</f>
        <v>8.2518741969179743E-2</v>
      </c>
      <c r="BH120" s="169">
        <f>IFERROR(Inv_SY_B!BH120/Inv_SY_B!$DC120-1,"")</f>
        <v>8.4389019570016099E-2</v>
      </c>
      <c r="BI120" s="169">
        <f>IFERROR(Inv_SY_B!BI120/Inv_SY_B!$DC120-1,"")</f>
        <v>9.042058885458526E-2</v>
      </c>
      <c r="BJ120" s="169">
        <f>IFERROR(Inv_SY_B!BJ120/Inv_SY_B!$DC120-1,"")</f>
        <v>8.9531977425865605E-2</v>
      </c>
      <c r="BK120" s="169">
        <f>IFERROR(Inv_SY_B!BK120/Inv_SY_B!$DC120-1,"")</f>
        <v>7.0336105000195603E-2</v>
      </c>
      <c r="BL120" s="169">
        <f>IFERROR(Inv_SY_B!BL120/Inv_SY_B!$DC120-1,"")</f>
        <v>8.19486285232367E-2</v>
      </c>
      <c r="BM120" s="169">
        <f>IFERROR(Inv_SY_B!BM120/Inv_SY_B!$DC120-1,"")</f>
        <v>8.4916330172450039E-2</v>
      </c>
      <c r="BN120" s="169">
        <f>IFERROR(Inv_SY_B!BN120/Inv_SY_B!$DC120-1,"")</f>
        <v>8.0090480995718361E-2</v>
      </c>
      <c r="BO120" s="169">
        <f>IFERROR(Inv_SY_B!BO120/Inv_SY_B!$DC120-1,"")</f>
        <v>6.2665560311711443E-2</v>
      </c>
      <c r="BP120" s="169">
        <f>IFERROR(Inv_SY_B!BP120/Inv_SY_B!$DC120-1,"")</f>
        <v>1.7047776529970138E-2</v>
      </c>
      <c r="BQ120" s="169">
        <f>IFERROR(Inv_SY_B!BQ120/Inv_SY_B!$DC120-1,"")</f>
        <v>9.0743673127973823E-2</v>
      </c>
      <c r="BR120" s="169">
        <f>IFERROR(Inv_SY_B!BR120/Inv_SY_B!$DC120-1,"")</f>
        <v>0.10520775902824542</v>
      </c>
      <c r="BS120" s="169">
        <f>IFERROR(Inv_SY_B!BS120/Inv_SY_B!$DC120-1,"")</f>
        <v>5.0551508484933061E-2</v>
      </c>
      <c r="BT120" s="169">
        <f>IFERROR(Inv_SY_B!BT120/Inv_SY_B!$DC120-1,"")</f>
        <v>5.2818982366592548E-2</v>
      </c>
      <c r="BU120" s="169">
        <f>IFERROR(Inv_SY_B!BU120/Inv_SY_B!$DC120-1,"")</f>
        <v>7.5613672328335824E-2</v>
      </c>
      <c r="BV120" s="169">
        <f>IFERROR(Inv_SY_B!BV120/Inv_SY_B!$DC120-1,"")</f>
        <v>3.3147072525275156E-2</v>
      </c>
      <c r="BW120" s="169">
        <f>IFERROR(Inv_SY_B!BW120/Inv_SY_B!$DC120-1,"")</f>
        <v>9.9108640742201271E-2</v>
      </c>
      <c r="BX120" s="169">
        <f>IFERROR(Inv_SY_B!BX120/Inv_SY_B!$DC120-1,"")</f>
        <v>0.11030762117152149</v>
      </c>
      <c r="BY120" s="169">
        <f>IFERROR(Inv_SY_B!BY120/Inv_SY_B!$DC120-1,"")</f>
        <v>8.8879321761526242E-2</v>
      </c>
      <c r="BZ120" s="169">
        <f>IFERROR(Inv_SY_B!BZ120/Inv_SY_B!$DC120-1,"")</f>
        <v>0.11624320265956611</v>
      </c>
      <c r="CA120" s="169">
        <f>IFERROR(Inv_SY_B!CA120/Inv_SY_B!$DC120-1,"")</f>
        <v>7.7290567804932708E-2</v>
      </c>
      <c r="CB120" s="169">
        <f>IFERROR(Inv_SY_B!CB120/Inv_SY_B!$DC120-1,"")</f>
        <v>2.6394477280011763E-2</v>
      </c>
      <c r="CC120" s="169">
        <f>IFERROR(Inv_SY_B!CC120/Inv_SY_B!$DC120-1,"")</f>
        <v>7.9089343962542857E-2</v>
      </c>
      <c r="CD120" s="169">
        <f>IFERROR(Inv_SY_B!CD120/Inv_SY_B!$DC120-1,"")</f>
        <v>8.2599631706737231E-2</v>
      </c>
      <c r="CE120" s="169">
        <f>IFERROR(Inv_SY_B!CE120/Inv_SY_B!$DC120-1,"")</f>
        <v>2.6983703507029499E-2</v>
      </c>
      <c r="CF120" s="169">
        <f>IFERROR(Inv_SY_B!CF120/Inv_SY_B!$DC120-1,"")</f>
        <v>5.3386831310465954E-2</v>
      </c>
      <c r="CG120" s="169">
        <f>IFERROR(Inv_SY_B!CG120/Inv_SY_B!$DC120-1,"")</f>
        <v>4.0478546903362389E-2</v>
      </c>
      <c r="CH120" s="169">
        <f>IFERROR(Inv_SY_B!CH120/Inv_SY_B!$DC120-1,"")</f>
        <v>0.10721530579951422</v>
      </c>
      <c r="CI120" s="169">
        <f>IFERROR(Inv_SY_B!CI120/Inv_SY_B!$DC120-1,"")</f>
        <v>-0.967183375560564</v>
      </c>
      <c r="CJ120" s="169">
        <f>IFERROR(Inv_SY_B!CJ120/Inv_SY_B!$DC120-1,"")</f>
        <v>-0.86730487726560623</v>
      </c>
      <c r="CK120" s="169">
        <f>IFERROR(Inv_SY_B!CK120/Inv_SY_B!$DC120-1,"")</f>
        <v>-0.8531017742530661</v>
      </c>
      <c r="CL120" s="169">
        <f>IFERROR(Inv_SY_B!CL120/Inv_SY_B!$DC120-1,"")</f>
        <v>-0.96831119429632617</v>
      </c>
      <c r="CM120" s="169">
        <f>IFERROR(Inv_SY_B!CM120/Inv_SY_B!$DB120-1,"")</f>
        <v>-0.14276082919396016</v>
      </c>
      <c r="CN120" s="169">
        <f>IFERROR(Inv_SY_B!CN120/Inv_SY_B!$DB120-1,"")</f>
        <v>-0.18898983420812809</v>
      </c>
      <c r="CO120" s="169">
        <f>IFERROR(Inv_SY_B!CO120/Inv_SY_B!$DB120-1,"")</f>
        <v>-0.21404280209107129</v>
      </c>
      <c r="CP120" s="169">
        <f>IFERROR(Inv_SY_B!CP120/Inv_SY_B!$DB120-1,"")</f>
        <v>-0.29076676012921321</v>
      </c>
      <c r="CQ120" s="169">
        <f>IFERROR(Inv_SY_B!CQ120/Inv_SY_B!$DB120-1,"")</f>
        <v>-0.18559959403375337</v>
      </c>
      <c r="CR120" s="169">
        <f>IFERROR(Inv_SY_B!CR120/Inv_SY_B!$DB120-1,"")</f>
        <v>-0.43616114063055123</v>
      </c>
      <c r="CS120" s="169">
        <f>IFERROR(Inv_SY_B!CS120/Inv_SY_B!$DB120-1,"")</f>
        <v>-0.31057884922553747</v>
      </c>
      <c r="CT120" s="169">
        <f>IFERROR(Inv_SY_B!CT120/Inv_SY_B!$DB120-1,"")</f>
        <v>-0.22645529748004223</v>
      </c>
      <c r="CU120" s="169">
        <f>IFERROR(Inv_SY_B!CU120/Inv_SY_B!$DB120-1,"")</f>
        <v>0.24727990102938691</v>
      </c>
      <c r="CV120" s="169">
        <f>IFERROR(Inv_SY_B!CV120/Inv_SY_B!$DB120-1,"")</f>
        <v>1.0448957990607499</v>
      </c>
      <c r="CW120" s="169">
        <f>IFERROR(Inv_SY_B!CW120/Inv_SY_B!$DB120-1,"")</f>
        <v>-1</v>
      </c>
      <c r="CX120" s="169">
        <f>IFERROR(Inv_SY_B!CX120/Inv_SY_B!$DB120-1,"")</f>
        <v>0.30738251028124597</v>
      </c>
      <c r="CY120" s="169">
        <f>IFERROR(Inv_SY_B!CY120/Inv_SY_B!$DB120-1,"")</f>
        <v>0.39579689662087336</v>
      </c>
      <c r="CZ120" s="169">
        <f>IFERROR(Inv_SY_B!CZ120/Inv_SY_B!$DB120-1,"")</f>
        <v>-1</v>
      </c>
    </row>
    <row r="121" spans="2:104">
      <c r="B121" s="164">
        <f t="shared" si="2"/>
        <v>45813</v>
      </c>
      <c r="C121" s="169">
        <f>IFERROR(Inv_SY_B!C121/Inv_SY_B!$DA121-1,"")</f>
        <v>3.0064588204123277E-2</v>
      </c>
      <c r="D121" s="169">
        <f>IFERROR(Inv_SY_B!D121/Inv_SY_B!$DA121-1,"")</f>
        <v>3.6532442168169865E-2</v>
      </c>
      <c r="E121" s="169">
        <f>IFERROR(Inv_SY_B!E121/Inv_SY_B!$DA121-1,"")</f>
        <v>4.2487875369277006E-3</v>
      </c>
      <c r="F121" s="169">
        <f>IFERROR(Inv_SY_B!F121/Inv_SY_B!$DA121-1,"")</f>
        <v>-5.5127231581868497E-3</v>
      </c>
      <c r="G121" s="169">
        <f>IFERROR(Inv_SY_B!G121/Inv_SY_B!$DA121-1,"")</f>
        <v>3.833993544910097E-3</v>
      </c>
      <c r="H121" s="169">
        <f>IFERROR(Inv_SY_B!H121/Inv_SY_B!$DA121-1,"")</f>
        <v>1.5707925149589963E-2</v>
      </c>
      <c r="I121" s="169">
        <f>IFERROR(Inv_SY_B!I121/Inv_SY_B!$DA121-1,"")</f>
        <v>2.3485197800727997E-2</v>
      </c>
      <c r="J121" s="169">
        <f>IFERROR(Inv_SY_B!J121/Inv_SY_B!$DA121-1,"")</f>
        <v>-2.3673686051511433E-2</v>
      </c>
      <c r="K121" s="169">
        <f>IFERROR(Inv_SY_B!K121/Inv_SY_B!$DA121-1,"")</f>
        <v>1.0406873405249595E-2</v>
      </c>
      <c r="L121" s="169">
        <f>IFERROR(Inv_SY_B!L121/Inv_SY_B!$DA121-1,"")</f>
        <v>5.7269994594613127E-3</v>
      </c>
      <c r="M121" s="169">
        <f>IFERROR(Inv_SY_B!M121/Inv_SY_B!$DA121-1,"")</f>
        <v>2.1988171635378695E-2</v>
      </c>
      <c r="N121" s="169">
        <f>IFERROR(Inv_SY_B!N121/Inv_SY_B!$DA121-1,"")</f>
        <v>2.1978147018870908E-2</v>
      </c>
      <c r="O121" s="169">
        <f>IFERROR(Inv_SY_B!O121/Inv_SY_B!$DA121-1,"")</f>
        <v>4.6429558529221815E-3</v>
      </c>
      <c r="P121" s="169">
        <f>IFERROR(Inv_SY_B!P121/Inv_SY_B!$DA121-1,"")</f>
        <v>-8.0485970357390135E-3</v>
      </c>
      <c r="Q121" s="169">
        <f>IFERROR(Inv_SY_B!Q121/Inv_SY_B!$DA121-1,"")</f>
        <v>-2.9675355435244244E-2</v>
      </c>
      <c r="R121" s="169">
        <f>IFERROR(Inv_SY_B!R121/Inv_SY_B!$DA121-1,"")</f>
        <v>-2.7218143554585184E-2</v>
      </c>
      <c r="S121" s="169">
        <f>IFERROR(Inv_SY_B!S121/Inv_SY_B!$DA121-1,"")</f>
        <v>-1.8625619982221231E-2</v>
      </c>
      <c r="T121" s="169">
        <f>IFERROR(Inv_SY_B!T121/Inv_SY_B!$DA121-1,"")</f>
        <v>-8.1070778400642585E-3</v>
      </c>
      <c r="U121" s="169">
        <f>IFERROR(Inv_SY_B!U121/Inv_SY_B!$DA121-1,"")</f>
        <v>5.7376261314163957E-2</v>
      </c>
      <c r="V121" s="169">
        <f>IFERROR(Inv_SY_B!V121/Inv_SY_B!$DA121-1,"")</f>
        <v>8.2201664563718246E-2</v>
      </c>
      <c r="W121" s="169">
        <f>IFERROR(Inv_SY_B!W121/Inv_SY_B!$DA121-1,"")</f>
        <v>0.12931862211079181</v>
      </c>
      <c r="X121" s="169">
        <f>IFERROR(Inv_SY_B!X121/Inv_SY_B!$DA121-1,"")</f>
        <v>-8.7983302976823996E-4</v>
      </c>
      <c r="Y121" s="169">
        <f>IFERROR(Inv_SY_B!Y121/Inv_SY_B!$DA121-1,"")</f>
        <v>-5.7211791666346157E-3</v>
      </c>
      <c r="Z121" s="169">
        <f>IFERROR(Inv_SY_B!Z121/Inv_SY_B!$DA121-1,"")</f>
        <v>-9.0174581223210204E-3</v>
      </c>
      <c r="AA121" s="169">
        <f>IFERROR(Inv_SY_B!AA121/Inv_SY_B!$DA121-1,"")</f>
        <v>-7.3760726388928055E-2</v>
      </c>
      <c r="AB121" s="169">
        <f>IFERROR(Inv_SY_B!AB121/Inv_SY_B!$DA121-1,"")</f>
        <v>-4.7514025016100914E-2</v>
      </c>
      <c r="AC121" s="169">
        <f>IFERROR(Inv_SY_B!AC121/Inv_SY_B!$DA121-1,"")</f>
        <v>-1.8386634224152432E-2</v>
      </c>
      <c r="AD121" s="169">
        <f>IFERROR(Inv_SY_B!AD121/Inv_SY_B!$DA121-1,"")</f>
        <v>-8.006673288216648E-2</v>
      </c>
      <c r="AE121" s="169">
        <f>IFERROR(Inv_SY_B!AE121/Inv_SY_B!$DA121-1,"")</f>
        <v>-3.0440247225148487E-2</v>
      </c>
      <c r="AF121" s="169">
        <f>IFERROR(Inv_SY_B!AF121/Inv_SY_B!$DA121-1,"")</f>
        <v>-8.4774562674573284E-3</v>
      </c>
      <c r="AG121" s="169">
        <f>IFERROR(Inv_SY_B!AG121/Inv_SY_B!$DA121-1,"")</f>
        <v>-1.5098766314547429E-3</v>
      </c>
      <c r="AH121" s="169">
        <f>IFERROR(Inv_SY_B!AH121/Inv_SY_B!$DA121-1,"")</f>
        <v>-5.0877257753326854E-2</v>
      </c>
      <c r="AI121" s="169">
        <f>IFERROR(Inv_SY_B!AI121/Inv_SY_B!$DC121-1,"")</f>
        <v>5.4974541948871192E-2</v>
      </c>
      <c r="AJ121" s="169">
        <f>IFERROR(Inv_SY_B!AJ121/Inv_SY_B!$DC121-1,"")</f>
        <v>5.3866375413210488E-2</v>
      </c>
      <c r="AK121" s="169">
        <f>IFERROR(Inv_SY_B!AK121/Inv_SY_B!$DC121-1,"")</f>
        <v>7.9449737331305448E-2</v>
      </c>
      <c r="AL121" s="169">
        <f>IFERROR(Inv_SY_B!AL121/Inv_SY_B!$DC121-1,"")</f>
        <v>6.2971395404241681E-2</v>
      </c>
      <c r="AM121" s="169">
        <f>IFERROR(Inv_SY_B!AM121/Inv_SY_B!$DC121-1,"")</f>
        <v>6.4399915386586404E-2</v>
      </c>
      <c r="AN121" s="169">
        <f>IFERROR(Inv_SY_B!AN121/Inv_SY_B!$DC121-1,"")</f>
        <v>5.9560158160237409E-2</v>
      </c>
      <c r="AO121" s="169">
        <f>IFERROR(Inv_SY_B!AO121/Inv_SY_B!$DC121-1,"")</f>
        <v>6.9828689129002308E-2</v>
      </c>
      <c r="AP121" s="169">
        <f>IFERROR(Inv_SY_B!AP121/Inv_SY_B!$DC121-1,"")</f>
        <v>6.9427366556065406E-2</v>
      </c>
      <c r="AQ121" s="169">
        <f>IFERROR(Inv_SY_B!AQ121/Inv_SY_B!$DC121-1,"")</f>
        <v>5.1267073024418242E-2</v>
      </c>
      <c r="AR121" s="169">
        <f>IFERROR(Inv_SY_B!AR121/Inv_SY_B!$DC121-1,"")</f>
        <v>7.1868369419057387E-2</v>
      </c>
      <c r="AS121" s="169">
        <f>IFERROR(Inv_SY_B!AS121/Inv_SY_B!$DC121-1,"")</f>
        <v>5.8853124823683212E-2</v>
      </c>
      <c r="AT121" s="169">
        <f>IFERROR(Inv_SY_B!AT121/Inv_SY_B!$DC121-1,"")</f>
        <v>5.369460960018313E-2</v>
      </c>
      <c r="AU121" s="169">
        <f>IFERROR(Inv_SY_B!AU121/Inv_SY_B!$DC121-1,"")</f>
        <v>3.6486630245600393E-2</v>
      </c>
      <c r="AV121" s="169">
        <f>IFERROR(Inv_SY_B!AV121/Inv_SY_B!$DC121-1,"")</f>
        <v>6.2047251897057842E-2</v>
      </c>
      <c r="AW121" s="169">
        <f>IFERROR(Inv_SY_B!AW121/Inv_SY_B!$DC121-1,"")</f>
        <v>6.0532511223086338E-2</v>
      </c>
      <c r="AX121" s="169">
        <f>IFERROR(Inv_SY_B!AX121/Inv_SY_B!$DC121-1,"")</f>
        <v>5.9268687274555809E-2</v>
      </c>
      <c r="AY121" s="169">
        <f>IFERROR(Inv_SY_B!AY121/Inv_SY_B!$DC121-1,"")</f>
        <v>6.2880883962910916E-2</v>
      </c>
      <c r="AZ121" s="169">
        <f>IFERROR(Inv_SY_B!AZ121/Inv_SY_B!$DC121-1,"")</f>
        <v>5.7986632904841962E-2</v>
      </c>
      <c r="BA121" s="169">
        <f>IFERROR(Inv_SY_B!BA121/Inv_SY_B!$DC121-1,"")</f>
        <v>6.2351846489106189E-2</v>
      </c>
      <c r="BB121" s="169">
        <f>IFERROR(Inv_SY_B!BB121/Inv_SY_B!$DC121-1,"")</f>
        <v>5.5866719794787745E-2</v>
      </c>
      <c r="BC121" s="169">
        <f>IFERROR(Inv_SY_B!BC121/Inv_SY_B!$DC121-1,"")</f>
        <v>4.4080287109325322E-2</v>
      </c>
      <c r="BD121" s="169">
        <f>IFERROR(Inv_SY_B!BD121/Inv_SY_B!$DC121-1,"")</f>
        <v>8.5845355644322607E-2</v>
      </c>
      <c r="BE121" s="169">
        <f>IFERROR(Inv_SY_B!BE121/Inv_SY_B!$DC121-1,"")</f>
        <v>8.3740698270393432E-2</v>
      </c>
      <c r="BF121" s="169">
        <f>IFERROR(Inv_SY_B!BF121/Inv_SY_B!$DC121-1,"")</f>
        <v>8.2721327130218514E-2</v>
      </c>
      <c r="BG121" s="169">
        <f>IFERROR(Inv_SY_B!BG121/Inv_SY_B!$DC121-1,"")</f>
        <v>2.0956137984373902E-2</v>
      </c>
      <c r="BH121" s="169">
        <f>IFERROR(Inv_SY_B!BH121/Inv_SY_B!$DC121-1,"")</f>
        <v>5.755338694542167E-2</v>
      </c>
      <c r="BI121" s="169">
        <f>IFERROR(Inv_SY_B!BI121/Inv_SY_B!$DC121-1,"")</f>
        <v>7.2268458531856483E-2</v>
      </c>
      <c r="BJ121" s="169">
        <f>IFERROR(Inv_SY_B!BJ121/Inv_SY_B!$DC121-1,"")</f>
        <v>4.7029702834336939E-2</v>
      </c>
      <c r="BK121" s="169">
        <f>IFERROR(Inv_SY_B!BK121/Inv_SY_B!$DC121-1,"")</f>
        <v>3.285836725845348E-2</v>
      </c>
      <c r="BL121" s="169">
        <f>IFERROR(Inv_SY_B!BL121/Inv_SY_B!$DC121-1,"")</f>
        <v>4.8671844777301576E-2</v>
      </c>
      <c r="BM121" s="169">
        <f>IFERROR(Inv_SY_B!BM121/Inv_SY_B!$DC121-1,"")</f>
        <v>4.0705439688378364E-2</v>
      </c>
      <c r="BN121" s="169">
        <f>IFERROR(Inv_SY_B!BN121/Inv_SY_B!$DC121-1,"")</f>
        <v>1.4002257168381327E-2</v>
      </c>
      <c r="BO121" s="169">
        <f>IFERROR(Inv_SY_B!BO121/Inv_SY_B!$DC121-1,"")</f>
        <v>9.3030912449893366E-2</v>
      </c>
      <c r="BP121" s="169">
        <f>IFERROR(Inv_SY_B!BP121/Inv_SY_B!$DC121-1,"")</f>
        <v>4.3970397416434048E-2</v>
      </c>
      <c r="BQ121" s="169">
        <f>IFERROR(Inv_SY_B!BQ121/Inv_SY_B!$DC121-1,"")</f>
        <v>0.11186605164658436</v>
      </c>
      <c r="BR121" s="169">
        <f>IFERROR(Inv_SY_B!BR121/Inv_SY_B!$DC121-1,"")</f>
        <v>0.13322524797594615</v>
      </c>
      <c r="BS121" s="169">
        <f>IFERROR(Inv_SY_B!BS121/Inv_SY_B!$DC121-1,"")</f>
        <v>0.11018900361486939</v>
      </c>
      <c r="BT121" s="169">
        <f>IFERROR(Inv_SY_B!BT121/Inv_SY_B!$DC121-1,"")</f>
        <v>0.13375848665811807</v>
      </c>
      <c r="BU121" s="169">
        <f>IFERROR(Inv_SY_B!BU121/Inv_SY_B!$DC121-1,"")</f>
        <v>8.67020717712228E-2</v>
      </c>
      <c r="BV121" s="169">
        <f>IFERROR(Inv_SY_B!BV121/Inv_SY_B!$DC121-1,"")</f>
        <v>6.1415386162932517E-2</v>
      </c>
      <c r="BW121" s="169">
        <f>IFERROR(Inv_SY_B!BW121/Inv_SY_B!$DC121-1,"")</f>
        <v>0.10952773920336267</v>
      </c>
      <c r="BX121" s="169">
        <f>IFERROR(Inv_SY_B!BX121/Inv_SY_B!$DC121-1,"")</f>
        <v>0.15339939890294874</v>
      </c>
      <c r="BY121" s="169">
        <f>IFERROR(Inv_SY_B!BY121/Inv_SY_B!$DC121-1,"")</f>
        <v>0.12622605275637433</v>
      </c>
      <c r="BZ121" s="169">
        <f>IFERROR(Inv_SY_B!BZ121/Inv_SY_B!$DC121-1,"")</f>
        <v>0.16282049586612146</v>
      </c>
      <c r="CA121" s="169">
        <f>IFERROR(Inv_SY_B!CA121/Inv_SY_B!$DC121-1,"")</f>
        <v>0.10470592543750401</v>
      </c>
      <c r="CB121" s="169">
        <f>IFERROR(Inv_SY_B!CB121/Inv_SY_B!$DC121-1,"")</f>
        <v>5.359931217317726E-2</v>
      </c>
      <c r="CC121" s="169">
        <f>IFERROR(Inv_SY_B!CC121/Inv_SY_B!$DC121-1,"")</f>
        <v>4.2657295216595115E-2</v>
      </c>
      <c r="CD121" s="169">
        <f>IFERROR(Inv_SY_B!CD121/Inv_SY_B!$DC121-1,"")</f>
        <v>3.1810045274203835E-2</v>
      </c>
      <c r="CE121" s="169">
        <f>IFERROR(Inv_SY_B!CE121/Inv_SY_B!$DC121-1,"")</f>
        <v>-2.8610954164957958E-2</v>
      </c>
      <c r="CF121" s="169">
        <f>IFERROR(Inv_SY_B!CF121/Inv_SY_B!$DC121-1,"")</f>
        <v>-4.2766090925075995E-3</v>
      </c>
      <c r="CG121" s="169">
        <f>IFERROR(Inv_SY_B!CG121/Inv_SY_B!$DC121-1,"")</f>
        <v>1.0484900518884066E-2</v>
      </c>
      <c r="CH121" s="169">
        <f>IFERROR(Inv_SY_B!CH121/Inv_SY_B!$DC121-1,"")</f>
        <v>5.8804453373498378E-2</v>
      </c>
      <c r="CI121" s="169">
        <f>IFERROR(Inv_SY_B!CI121/Inv_SY_B!$DC121-1,"")</f>
        <v>-0.94807973653010669</v>
      </c>
      <c r="CJ121" s="169">
        <f>IFERROR(Inv_SY_B!CJ121/Inv_SY_B!$DC121-1,"")</f>
        <v>-0.8010734514014678</v>
      </c>
      <c r="CK121" s="169">
        <f>IFERROR(Inv_SY_B!CK121/Inv_SY_B!$DC121-1,"")</f>
        <v>-0.74886175885592132</v>
      </c>
      <c r="CL121" s="169">
        <f>IFERROR(Inv_SY_B!CL121/Inv_SY_B!$DC121-1,"")</f>
        <v>-0.93530644970528376</v>
      </c>
      <c r="CM121" s="169">
        <f>IFERROR(Inv_SY_B!CM121/Inv_SY_B!$DB121-1,"")</f>
        <v>-0.16758947182950246</v>
      </c>
      <c r="CN121" s="169">
        <f>IFERROR(Inv_SY_B!CN121/Inv_SY_B!$DB121-1,"")</f>
        <v>-0.27784500471893203</v>
      </c>
      <c r="CO121" s="169">
        <f>IFERROR(Inv_SY_B!CO121/Inv_SY_B!$DB121-1,"")</f>
        <v>-0.1756941907541103</v>
      </c>
      <c r="CP121" s="169">
        <f>IFERROR(Inv_SY_B!CP121/Inv_SY_B!$DB121-1,"")</f>
        <v>-0.32918842079491961</v>
      </c>
      <c r="CQ121" s="169">
        <f>IFERROR(Inv_SY_B!CQ121/Inv_SY_B!$DB121-1,"")</f>
        <v>-0.19739178094408416</v>
      </c>
      <c r="CR121" s="169">
        <f>IFERROR(Inv_SY_B!CR121/Inv_SY_B!$DB121-1,"")</f>
        <v>-0.25352394632365249</v>
      </c>
      <c r="CS121" s="169">
        <f>IFERROR(Inv_SY_B!CS121/Inv_SY_B!$DB121-1,"")</f>
        <v>-0.25979112983690511</v>
      </c>
      <c r="CT121" s="169">
        <f>IFERROR(Inv_SY_B!CT121/Inv_SY_B!$DB121-1,"")</f>
        <v>-0.21551211588457597</v>
      </c>
      <c r="CU121" s="169">
        <f>IFERROR(Inv_SY_B!CU121/Inv_SY_B!$DB121-1,"")</f>
        <v>0.20484332323620502</v>
      </c>
      <c r="CV121" s="169">
        <f>IFERROR(Inv_SY_B!CV121/Inv_SY_B!$DB121-1,"")</f>
        <v>1.010040161569334</v>
      </c>
      <c r="CW121" s="169">
        <f>IFERROR(Inv_SY_B!CW121/Inv_SY_B!$DB121-1,"")</f>
        <v>-1</v>
      </c>
      <c r="CX121" s="169">
        <f>IFERROR(Inv_SY_B!CX121/Inv_SY_B!$DB121-1,"")</f>
        <v>0.29349217988743259</v>
      </c>
      <c r="CY121" s="169">
        <f>IFERROR(Inv_SY_B!CY121/Inv_SY_B!$DB121-1,"")</f>
        <v>0.3681603963937119</v>
      </c>
      <c r="CZ121" s="169">
        <f>IFERROR(Inv_SY_B!CZ121/Inv_SY_B!$DB121-1,"")</f>
        <v>-1</v>
      </c>
    </row>
    <row r="122" spans="2:104">
      <c r="B122" s="164">
        <f t="shared" si="2"/>
        <v>45814</v>
      </c>
      <c r="C122" s="169">
        <f>IFERROR(Inv_SY_B!C122/Inv_SY_B!$DA122-1,"")</f>
        <v>3.0726819400971994E-2</v>
      </c>
      <c r="D122" s="169">
        <f>IFERROR(Inv_SY_B!D122/Inv_SY_B!$DA122-1,"")</f>
        <v>3.6340525924053457E-2</v>
      </c>
      <c r="E122" s="169">
        <f>IFERROR(Inv_SY_B!E122/Inv_SY_B!$DA122-1,"")</f>
        <v>3.9112817161668367E-4</v>
      </c>
      <c r="F122" s="169">
        <f>IFERROR(Inv_SY_B!F122/Inv_SY_B!$DA122-1,"")</f>
        <v>-2.0268206897163465E-2</v>
      </c>
      <c r="G122" s="169">
        <f>IFERROR(Inv_SY_B!G122/Inv_SY_B!$DA122-1,"")</f>
        <v>-1.587010194209959E-2</v>
      </c>
      <c r="H122" s="169">
        <f>IFERROR(Inv_SY_B!H122/Inv_SY_B!$DA122-1,"")</f>
        <v>3.729490522409451E-3</v>
      </c>
      <c r="I122" s="169">
        <f>IFERROR(Inv_SY_B!I122/Inv_SY_B!$DA122-1,"")</f>
        <v>5.9831862744430531E-3</v>
      </c>
      <c r="J122" s="169">
        <f>IFERROR(Inv_SY_B!J122/Inv_SY_B!$DA122-1,"")</f>
        <v>-1.770108451675545E-2</v>
      </c>
      <c r="K122" s="169">
        <f>IFERROR(Inv_SY_B!K122/Inv_SY_B!$DA122-1,"")</f>
        <v>-1.720784660227459E-2</v>
      </c>
      <c r="L122" s="169">
        <f>IFERROR(Inv_SY_B!L122/Inv_SY_B!$DA122-1,"")</f>
        <v>-6.8778398051492218E-3</v>
      </c>
      <c r="M122" s="169">
        <f>IFERROR(Inv_SY_B!M122/Inv_SY_B!$DA122-1,"")</f>
        <v>1.21522963451417E-2</v>
      </c>
      <c r="N122" s="169">
        <f>IFERROR(Inv_SY_B!N122/Inv_SY_B!$DA122-1,"")</f>
        <v>1.3473737240158323E-2</v>
      </c>
      <c r="O122" s="169">
        <f>IFERROR(Inv_SY_B!O122/Inv_SY_B!$DA122-1,"")</f>
        <v>3.6368194175251389E-4</v>
      </c>
      <c r="P122" s="169">
        <f>IFERROR(Inv_SY_B!P122/Inv_SY_B!$DA122-1,"")</f>
        <v>-1.5439797709876468E-2</v>
      </c>
      <c r="Q122" s="169">
        <f>IFERROR(Inv_SY_B!Q122/Inv_SY_B!$DA122-1,"")</f>
        <v>-4.9010810497283952E-2</v>
      </c>
      <c r="R122" s="169">
        <f>IFERROR(Inv_SY_B!R122/Inv_SY_B!$DA122-1,"")</f>
        <v>-5.8839149122096757E-2</v>
      </c>
      <c r="S122" s="169">
        <f>IFERROR(Inv_SY_B!S122/Inv_SY_B!$DA122-1,"")</f>
        <v>-4.0972259238014619E-2</v>
      </c>
      <c r="T122" s="169">
        <f>IFERROR(Inv_SY_B!T122/Inv_SY_B!$DA122-1,"")</f>
        <v>-2.9422766703230407E-2</v>
      </c>
      <c r="U122" s="169">
        <f>IFERROR(Inv_SY_B!U122/Inv_SY_B!$DA122-1,"")</f>
        <v>6.66511039137474E-2</v>
      </c>
      <c r="V122" s="169">
        <f>IFERROR(Inv_SY_B!V122/Inv_SY_B!$DA122-1,"")</f>
        <v>9.0206302955304407E-2</v>
      </c>
      <c r="W122" s="169">
        <f>IFERROR(Inv_SY_B!W122/Inv_SY_B!$DA122-1,"")</f>
        <v>0.13082830296882175</v>
      </c>
      <c r="X122" s="169">
        <f>IFERROR(Inv_SY_B!X122/Inv_SY_B!$DA122-1,"")</f>
        <v>8.0004521140142337E-3</v>
      </c>
      <c r="Y122" s="169">
        <f>IFERROR(Inv_SY_B!Y122/Inv_SY_B!$DA122-1,"")</f>
        <v>9.8519502170846263E-3</v>
      </c>
      <c r="Z122" s="169">
        <f>IFERROR(Inv_SY_B!Z122/Inv_SY_B!$DA122-1,"")</f>
        <v>4.4615869020849797E-3</v>
      </c>
      <c r="AA122" s="169">
        <f>IFERROR(Inv_SY_B!AA122/Inv_SY_B!$DA122-1,"")</f>
        <v>-5.1627163424552092E-2</v>
      </c>
      <c r="AB122" s="169">
        <f>IFERROR(Inv_SY_B!AB122/Inv_SY_B!$DA122-1,"")</f>
        <v>-3.242682517100004E-2</v>
      </c>
      <c r="AC122" s="169">
        <f>IFERROR(Inv_SY_B!AC122/Inv_SY_B!$DA122-1,"")</f>
        <v>4.6015418789999707E-3</v>
      </c>
      <c r="AD122" s="169">
        <f>IFERROR(Inv_SY_B!AD122/Inv_SY_B!$DA122-1,"")</f>
        <v>-5.4270198102508105E-2</v>
      </c>
      <c r="AE122" s="169">
        <f>IFERROR(Inv_SY_B!AE122/Inv_SY_B!$DA122-1,"")</f>
        <v>-9.795960289532113E-3</v>
      </c>
      <c r="AF122" s="169">
        <f>IFERROR(Inv_SY_B!AF122/Inv_SY_B!$DA122-1,"")</f>
        <v>1.5137018057823859E-2</v>
      </c>
      <c r="AG122" s="169">
        <f>IFERROR(Inv_SY_B!AG122/Inv_SY_B!$DA122-1,"")</f>
        <v>1.734282094178341E-2</v>
      </c>
      <c r="AH122" s="169">
        <f>IFERROR(Inv_SY_B!AH122/Inv_SY_B!$DA122-1,"")</f>
        <v>-3.0511935748668062E-2</v>
      </c>
      <c r="AI122" s="169">
        <f>IFERROR(Inv_SY_B!AI122/Inv_SY_B!$DC122-1,"")</f>
        <v>6.5362257452772798E-2</v>
      </c>
      <c r="AJ122" s="169">
        <f>IFERROR(Inv_SY_B!AJ122/Inv_SY_B!$DC122-1,"")</f>
        <v>6.1539538891667078E-2</v>
      </c>
      <c r="AK122" s="169">
        <f>IFERROR(Inv_SY_B!AK122/Inv_SY_B!$DC122-1,"")</f>
        <v>7.9328192991666491E-2</v>
      </c>
      <c r="AL122" s="169">
        <f>IFERROR(Inv_SY_B!AL122/Inv_SY_B!$DC122-1,"")</f>
        <v>5.4102253255496668E-2</v>
      </c>
      <c r="AM122" s="169">
        <f>IFERROR(Inv_SY_B!AM122/Inv_SY_B!$DC122-1,"")</f>
        <v>5.8807670540306223E-2</v>
      </c>
      <c r="AN122" s="169">
        <f>IFERROR(Inv_SY_B!AN122/Inv_SY_B!$DC122-1,"")</f>
        <v>5.8889978350516126E-2</v>
      </c>
      <c r="AO122" s="169">
        <f>IFERROR(Inv_SY_B!AO122/Inv_SY_B!$DC122-1,"")</f>
        <v>6.1186046913430658E-2</v>
      </c>
      <c r="AP122" s="169">
        <f>IFERROR(Inv_SY_B!AP122/Inv_SY_B!$DC122-1,"")</f>
        <v>5.9722586830639468E-2</v>
      </c>
      <c r="AQ122" s="169">
        <f>IFERROR(Inv_SY_B!AQ122/Inv_SY_B!$DC122-1,"")</f>
        <v>2.5702273105011386E-2</v>
      </c>
      <c r="AR122" s="169">
        <f>IFERROR(Inv_SY_B!AR122/Inv_SY_B!$DC122-1,"")</f>
        <v>4.5002719105123212E-2</v>
      </c>
      <c r="AS122" s="169">
        <f>IFERROR(Inv_SY_B!AS122/Inv_SY_B!$DC122-1,"")</f>
        <v>4.9630300297452967E-2</v>
      </c>
      <c r="AT122" s="169">
        <f>IFERROR(Inv_SY_B!AT122/Inv_SY_B!$DC122-1,"")</f>
        <v>4.5063621893301375E-2</v>
      </c>
      <c r="AU122" s="169">
        <f>IFERROR(Inv_SY_B!AU122/Inv_SY_B!$DC122-1,"")</f>
        <v>4.6209457277386567E-2</v>
      </c>
      <c r="AV122" s="169">
        <f>IFERROR(Inv_SY_B!AV122/Inv_SY_B!$DC122-1,"")</f>
        <v>3.7850791971149933E-2</v>
      </c>
      <c r="AW122" s="169">
        <f>IFERROR(Inv_SY_B!AW122/Inv_SY_B!$DC122-1,"")</f>
        <v>5.3469692095740484E-2</v>
      </c>
      <c r="AX122" s="169">
        <f>IFERROR(Inv_SY_B!AX122/Inv_SY_B!$DC122-1,"")</f>
        <v>3.6691868244479675E-2</v>
      </c>
      <c r="AY122" s="169">
        <f>IFERROR(Inv_SY_B!AY122/Inv_SY_B!$DC122-1,"")</f>
        <v>4.2810479905894594E-2</v>
      </c>
      <c r="AZ122" s="169">
        <f>IFERROR(Inv_SY_B!AZ122/Inv_SY_B!$DC122-1,"")</f>
        <v>4.2945235186910402E-2</v>
      </c>
      <c r="BA122" s="169">
        <f>IFERROR(Inv_SY_B!BA122/Inv_SY_B!$DC122-1,"")</f>
        <v>4.7082326506327377E-2</v>
      </c>
      <c r="BB122" s="169">
        <f>IFERROR(Inv_SY_B!BB122/Inv_SY_B!$DC122-1,"")</f>
        <v>6.1788519179036161E-2</v>
      </c>
      <c r="BC122" s="169">
        <f>IFERROR(Inv_SY_B!BC122/Inv_SY_B!$DC122-1,"")</f>
        <v>4.3642527709657708E-2</v>
      </c>
      <c r="BD122" s="169">
        <f>IFERROR(Inv_SY_B!BD122/Inv_SY_B!$DC122-1,"")</f>
        <v>7.177334627394738E-2</v>
      </c>
      <c r="BE122" s="169">
        <f>IFERROR(Inv_SY_B!BE122/Inv_SY_B!$DC122-1,"")</f>
        <v>7.1527616362863755E-2</v>
      </c>
      <c r="BF122" s="169">
        <f>IFERROR(Inv_SY_B!BF122/Inv_SY_B!$DC122-1,"")</f>
        <v>8.286985606990771E-2</v>
      </c>
      <c r="BG122" s="169">
        <f>IFERROR(Inv_SY_B!BG122/Inv_SY_B!$DC122-1,"")</f>
        <v>7.4949684613238254E-2</v>
      </c>
      <c r="BH122" s="169">
        <f>IFERROR(Inv_SY_B!BH122/Inv_SY_B!$DC122-1,"")</f>
        <v>7.3142209221569887E-2</v>
      </c>
      <c r="BI122" s="169">
        <f>IFERROR(Inv_SY_B!BI122/Inv_SY_B!$DC122-1,"")</f>
        <v>9.5231354336561935E-2</v>
      </c>
      <c r="BJ122" s="169">
        <f>IFERROR(Inv_SY_B!BJ122/Inv_SY_B!$DC122-1,"")</f>
        <v>9.3512516633520892E-2</v>
      </c>
      <c r="BK122" s="169">
        <f>IFERROR(Inv_SY_B!BK122/Inv_SY_B!$DC122-1,"")</f>
        <v>7.9426858639950471E-2</v>
      </c>
      <c r="BL122" s="169">
        <f>IFERROR(Inv_SY_B!BL122/Inv_SY_B!$DC122-1,"")</f>
        <v>8.8483951492102975E-2</v>
      </c>
      <c r="BM122" s="169">
        <f>IFERROR(Inv_SY_B!BM122/Inv_SY_B!$DC122-1,"")</f>
        <v>8.6113273836297299E-2</v>
      </c>
      <c r="BN122" s="169">
        <f>IFERROR(Inv_SY_B!BN122/Inv_SY_B!$DC122-1,"")</f>
        <v>6.073521123062009E-2</v>
      </c>
      <c r="BO122" s="169">
        <f>IFERROR(Inv_SY_B!BO122/Inv_SY_B!$DC122-1,"")</f>
        <v>6.7198079598737692E-2</v>
      </c>
      <c r="BP122" s="169">
        <f>IFERROR(Inv_SY_B!BP122/Inv_SY_B!$DC122-1,"")</f>
        <v>3.5598378296160638E-2</v>
      </c>
      <c r="BQ122" s="169">
        <f>IFERROR(Inv_SY_B!BQ122/Inv_SY_B!$DC122-1,"")</f>
        <v>8.398682804757307E-2</v>
      </c>
      <c r="BR122" s="169">
        <f>IFERROR(Inv_SY_B!BR122/Inv_SY_B!$DC122-1,"")</f>
        <v>8.5720414475796147E-2</v>
      </c>
      <c r="BS122" s="169">
        <f>IFERROR(Inv_SY_B!BS122/Inv_SY_B!$DC122-1,"")</f>
        <v>9.2121369754705418E-2</v>
      </c>
      <c r="BT122" s="169">
        <f>IFERROR(Inv_SY_B!BT122/Inv_SY_B!$DC122-1,"")</f>
        <v>0.11325619623147443</v>
      </c>
      <c r="BU122" s="169">
        <f>IFERROR(Inv_SY_B!BU122/Inv_SY_B!$DC122-1,"")</f>
        <v>7.6654146883179841E-2</v>
      </c>
      <c r="BV122" s="169">
        <f>IFERROR(Inv_SY_B!BV122/Inv_SY_B!$DC122-1,"")</f>
        <v>4.4699399603762346E-2</v>
      </c>
      <c r="BW122" s="169">
        <f>IFERROR(Inv_SY_B!BW122/Inv_SY_B!$DC122-1,"")</f>
        <v>9.2476791513929957E-2</v>
      </c>
      <c r="BX122" s="169">
        <f>IFERROR(Inv_SY_B!BX122/Inv_SY_B!$DC122-1,"")</f>
        <v>0.13344438873846864</v>
      </c>
      <c r="BY122" s="169">
        <f>IFERROR(Inv_SY_B!BY122/Inv_SY_B!$DC122-1,"")</f>
        <v>0.11277820345507927</v>
      </c>
      <c r="BZ122" s="169">
        <f>IFERROR(Inv_SY_B!BZ122/Inv_SY_B!$DC122-1,"")</f>
        <v>0.12604717272775434</v>
      </c>
      <c r="CA122" s="169">
        <f>IFERROR(Inv_SY_B!CA122/Inv_SY_B!$DC122-1,"")</f>
        <v>7.3268725609040297E-2</v>
      </c>
      <c r="CB122" s="169">
        <f>IFERROR(Inv_SY_B!CB122/Inv_SY_B!$DC122-1,"")</f>
        <v>2.9441752118295916E-2</v>
      </c>
      <c r="CC122" s="169">
        <f>IFERROR(Inv_SY_B!CC122/Inv_SY_B!$DC122-1,"")</f>
        <v>5.6111773514257113E-2</v>
      </c>
      <c r="CD122" s="169">
        <f>IFERROR(Inv_SY_B!CD122/Inv_SY_B!$DC122-1,"")</f>
        <v>5.6570350530803504E-2</v>
      </c>
      <c r="CE122" s="169">
        <f>IFERROR(Inv_SY_B!CE122/Inv_SY_B!$DC122-1,"")</f>
        <v>2.7696301883050722E-2</v>
      </c>
      <c r="CF122" s="169">
        <f>IFERROR(Inv_SY_B!CF122/Inv_SY_B!$DC122-1,"")</f>
        <v>4.7746941851273261E-2</v>
      </c>
      <c r="CG122" s="169">
        <f>IFERROR(Inv_SY_B!CG122/Inv_SY_B!$DC122-1,"")</f>
        <v>-1.3808383304244165E-2</v>
      </c>
      <c r="CH122" s="169">
        <f>IFERROR(Inv_SY_B!CH122/Inv_SY_B!$DC122-1,"")</f>
        <v>9.7921398197583942E-2</v>
      </c>
      <c r="CI122" s="169">
        <f>IFERROR(Inv_SY_B!CI122/Inv_SY_B!$DC122-1,"")</f>
        <v>-0.94428025483932743</v>
      </c>
      <c r="CJ122" s="169">
        <f>IFERROR(Inv_SY_B!CJ122/Inv_SY_B!$DC122-1,"")</f>
        <v>-0.78802573185939617</v>
      </c>
      <c r="CK122" s="169">
        <f>IFERROR(Inv_SY_B!CK122/Inv_SY_B!$DC122-1,"")</f>
        <v>-0.72932212034632138</v>
      </c>
      <c r="CL122" s="169">
        <f>IFERROR(Inv_SY_B!CL122/Inv_SY_B!$DC122-1,"")</f>
        <v>-0.93189633909616632</v>
      </c>
      <c r="CM122" s="169">
        <f>IFERROR(Inv_SY_B!CM122/Inv_SY_B!$DB122-1,"")</f>
        <v>-0.16381772088683388</v>
      </c>
      <c r="CN122" s="169">
        <f>IFERROR(Inv_SY_B!CN122/Inv_SY_B!$DB122-1,"")</f>
        <v>-0.20693281058864677</v>
      </c>
      <c r="CO122" s="169">
        <f>IFERROR(Inv_SY_B!CO122/Inv_SY_B!$DB122-1,"")</f>
        <v>-0.17400512682144853</v>
      </c>
      <c r="CP122" s="169">
        <f>IFERROR(Inv_SY_B!CP122/Inv_SY_B!$DB122-1,"")</f>
        <v>-0.23331435191715022</v>
      </c>
      <c r="CQ122" s="169">
        <f>IFERROR(Inv_SY_B!CQ122/Inv_SY_B!$DB122-1,"")</f>
        <v>-0.17783559145286365</v>
      </c>
      <c r="CR122" s="169">
        <f>IFERROR(Inv_SY_B!CR122/Inv_SY_B!$DB122-1,"")</f>
        <v>-0.16485683629216474</v>
      </c>
      <c r="CS122" s="169">
        <f>IFERROR(Inv_SY_B!CS122/Inv_SY_B!$DB122-1,"")</f>
        <v>-0.19054947405926259</v>
      </c>
      <c r="CT122" s="169">
        <f>IFERROR(Inv_SY_B!CT122/Inv_SY_B!$DB122-1,"")</f>
        <v>-0.21452044022341088</v>
      </c>
      <c r="CU122" s="169">
        <f>IFERROR(Inv_SY_B!CU122/Inv_SY_B!$DB122-1,"")</f>
        <v>0.13873125636132855</v>
      </c>
      <c r="CV122" s="169">
        <f>IFERROR(Inv_SY_B!CV122/Inv_SY_B!$DB122-1,"")</f>
        <v>0.87035339676358858</v>
      </c>
      <c r="CW122" s="169">
        <f>IFERROR(Inv_SY_B!CW122/Inv_SY_B!$DB122-1,"")</f>
        <v>-1</v>
      </c>
      <c r="CX122" s="169">
        <f>IFERROR(Inv_SY_B!CX122/Inv_SY_B!$DB122-1,"")</f>
        <v>0.22172465670865527</v>
      </c>
      <c r="CY122" s="169">
        <f>IFERROR(Inv_SY_B!CY122/Inv_SY_B!$DB122-1,"")</f>
        <v>0.29502304240820743</v>
      </c>
      <c r="CZ122" s="169">
        <f>IFERROR(Inv_SY_B!CZ122/Inv_SY_B!$DB122-1,"")</f>
        <v>-1</v>
      </c>
    </row>
    <row r="123" spans="2:104">
      <c r="B123" s="164">
        <f t="shared" si="2"/>
        <v>45815</v>
      </c>
      <c r="C123" s="169">
        <f>IFERROR(Inv_SY_B!C123/Inv_SY_B!$DA123-1,"")</f>
        <v>3.766650067678845E-2</v>
      </c>
      <c r="D123" s="169">
        <f>IFERROR(Inv_SY_B!D123/Inv_SY_B!$DA123-1,"")</f>
        <v>2.6805738401606938E-2</v>
      </c>
      <c r="E123" s="169">
        <f>IFERROR(Inv_SY_B!E123/Inv_SY_B!$DA123-1,"")</f>
        <v>-1.0951935765515008E-2</v>
      </c>
      <c r="F123" s="169">
        <f>IFERROR(Inv_SY_B!F123/Inv_SY_B!$DA123-1,"")</f>
        <v>-2.8711271321027132E-2</v>
      </c>
      <c r="G123" s="169">
        <f>IFERROR(Inv_SY_B!G123/Inv_SY_B!$DA123-1,"")</f>
        <v>-1.7533146169166569E-2</v>
      </c>
      <c r="H123" s="169">
        <f>IFERROR(Inv_SY_B!H123/Inv_SY_B!$DA123-1,"")</f>
        <v>-9.5478431978690548E-4</v>
      </c>
      <c r="I123" s="169">
        <f>IFERROR(Inv_SY_B!I123/Inv_SY_B!$DA123-1,"")</f>
        <v>8.7496226164354152E-3</v>
      </c>
      <c r="J123" s="169">
        <f>IFERROR(Inv_SY_B!J123/Inv_SY_B!$DA123-1,"")</f>
        <v>-3.7707761807606044E-2</v>
      </c>
      <c r="K123" s="169">
        <f>IFERROR(Inv_SY_B!K123/Inv_SY_B!$DA123-1,"")</f>
        <v>-1.5330079315037382E-2</v>
      </c>
      <c r="L123" s="169">
        <f>IFERROR(Inv_SY_B!L123/Inv_SY_B!$DA123-1,"")</f>
        <v>-9.648315533486107E-3</v>
      </c>
      <c r="M123" s="169">
        <f>IFERROR(Inv_SY_B!M123/Inv_SY_B!$DA123-1,"")</f>
        <v>7.6214842804183114E-3</v>
      </c>
      <c r="N123" s="169">
        <f>IFERROR(Inv_SY_B!N123/Inv_SY_B!$DA123-1,"")</f>
        <v>7.0813635518962581E-3</v>
      </c>
      <c r="O123" s="169">
        <f>IFERROR(Inv_SY_B!O123/Inv_SY_B!$DA123-1,"")</f>
        <v>-8.7710240909272263E-3</v>
      </c>
      <c r="P123" s="169">
        <f>IFERROR(Inv_SY_B!P123/Inv_SY_B!$DA123-1,"")</f>
        <v>-1.6853325514575968E-2</v>
      </c>
      <c r="Q123" s="169">
        <f>IFERROR(Inv_SY_B!Q123/Inv_SY_B!$DA123-1,"")</f>
        <v>-3.6203022105334992E-2</v>
      </c>
      <c r="R123" s="169">
        <f>IFERROR(Inv_SY_B!R123/Inv_SY_B!$DA123-1,"")</f>
        <v>-3.8791705600893178E-2</v>
      </c>
      <c r="S123" s="169">
        <f>IFERROR(Inv_SY_B!S123/Inv_SY_B!$DA123-1,"")</f>
        <v>-3.2278614188899213E-2</v>
      </c>
      <c r="T123" s="169">
        <f>IFERROR(Inv_SY_B!T123/Inv_SY_B!$DA123-1,"")</f>
        <v>-1.8573100648786367E-2</v>
      </c>
      <c r="U123" s="169">
        <f>IFERROR(Inv_SY_B!U123/Inv_SY_B!$DA123-1,"")</f>
        <v>9.2923005570669348E-2</v>
      </c>
      <c r="V123" s="169">
        <f>IFERROR(Inv_SY_B!V123/Inv_SY_B!$DA123-1,"")</f>
        <v>9.8021930685361802E-2</v>
      </c>
      <c r="W123" s="169">
        <f>IFERROR(Inv_SY_B!W123/Inv_SY_B!$DA123-1,"")</f>
        <v>0.12423252614989222</v>
      </c>
      <c r="X123" s="169">
        <f>IFERROR(Inv_SY_B!X123/Inv_SY_B!$DA123-1,"")</f>
        <v>1.3046679542987993E-2</v>
      </c>
      <c r="Y123" s="169">
        <f>IFERROR(Inv_SY_B!Y123/Inv_SY_B!$DA123-1,"")</f>
        <v>2.7741042642160929E-2</v>
      </c>
      <c r="Z123" s="169">
        <f>IFERROR(Inv_SY_B!Z123/Inv_SY_B!$DA123-1,"")</f>
        <v>2.6015010065195909E-2</v>
      </c>
      <c r="AA123" s="169">
        <f>IFERROR(Inv_SY_B!AA123/Inv_SY_B!$DA123-1,"")</f>
        <v>-5.747180516162298E-2</v>
      </c>
      <c r="AB123" s="169">
        <f>IFERROR(Inv_SY_B!AB123/Inv_SY_B!$DA123-1,"")</f>
        <v>-3.3451324087280909E-2</v>
      </c>
      <c r="AC123" s="169">
        <f>IFERROR(Inv_SY_B!AC123/Inv_SY_B!$DA123-1,"")</f>
        <v>-1.5586370288667162E-2</v>
      </c>
      <c r="AD123" s="169">
        <f>IFERROR(Inv_SY_B!AD123/Inv_SY_B!$DA123-1,"")</f>
        <v>-8.4328118238812699E-2</v>
      </c>
      <c r="AE123" s="169">
        <f>IFERROR(Inv_SY_B!AE123/Inv_SY_B!$DA123-1,"")</f>
        <v>-2.6145244896428887E-2</v>
      </c>
      <c r="AF123" s="169">
        <f>IFERROR(Inv_SY_B!AF123/Inv_SY_B!$DA123-1,"")</f>
        <v>3.8255342726092323E-3</v>
      </c>
      <c r="AG123" s="169">
        <f>IFERROR(Inv_SY_B!AG123/Inv_SY_B!$DA123-1,"")</f>
        <v>3.5441089543616799E-2</v>
      </c>
      <c r="AH123" s="169">
        <f>IFERROR(Inv_SY_B!AH123/Inv_SY_B!$DA123-1,"")</f>
        <v>-1.98805789457841E-2</v>
      </c>
      <c r="AI123" s="169">
        <f>IFERROR(Inv_SY_B!AI123/Inv_SY_B!$DC123-1,"")</f>
        <v>4.570336707937428E-2</v>
      </c>
      <c r="AJ123" s="169">
        <f>IFERROR(Inv_SY_B!AJ123/Inv_SY_B!$DC123-1,"")</f>
        <v>4.444181156353455E-2</v>
      </c>
      <c r="AK123" s="169">
        <f>IFERROR(Inv_SY_B!AK123/Inv_SY_B!$DC123-1,"")</f>
        <v>6.3096882496034956E-2</v>
      </c>
      <c r="AL123" s="169">
        <f>IFERROR(Inv_SY_B!AL123/Inv_SY_B!$DC123-1,"")</f>
        <v>3.9623803475513641E-2</v>
      </c>
      <c r="AM123" s="169">
        <f>IFERROR(Inv_SY_B!AM123/Inv_SY_B!$DC123-1,"")</f>
        <v>4.515940604512525E-2</v>
      </c>
      <c r="AN123" s="169">
        <f>IFERROR(Inv_SY_B!AN123/Inv_SY_B!$DC123-1,"")</f>
        <v>4.4178987497734745E-2</v>
      </c>
      <c r="AO123" s="169">
        <f>IFERROR(Inv_SY_B!AO123/Inv_SY_B!$DC123-1,"")</f>
        <v>2.5623161092149793E-2</v>
      </c>
      <c r="AP123" s="169">
        <f>IFERROR(Inv_SY_B!AP123/Inv_SY_B!$DC123-1,"")</f>
        <v>3.9553615927950148E-2</v>
      </c>
      <c r="AQ123" s="169">
        <f>IFERROR(Inv_SY_B!AQ123/Inv_SY_B!$DC123-1,"")</f>
        <v>1.4755678729044153E-2</v>
      </c>
      <c r="AR123" s="169">
        <f>IFERROR(Inv_SY_B!AR123/Inv_SY_B!$DC123-1,"")</f>
        <v>4.8326622208702208E-2</v>
      </c>
      <c r="AS123" s="169">
        <f>IFERROR(Inv_SY_B!AS123/Inv_SY_B!$DC123-1,"")</f>
        <v>5.2011144658571817E-2</v>
      </c>
      <c r="AT123" s="169">
        <f>IFERROR(Inv_SY_B!AT123/Inv_SY_B!$DC123-1,"")</f>
        <v>4.2221473855657221E-2</v>
      </c>
      <c r="AU123" s="169">
        <f>IFERROR(Inv_SY_B!AU123/Inv_SY_B!$DC123-1,"")</f>
        <v>3.5451125920651805E-2</v>
      </c>
      <c r="AV123" s="169">
        <f>IFERROR(Inv_SY_B!AV123/Inv_SY_B!$DC123-1,"")</f>
        <v>3.5967126863012622E-2</v>
      </c>
      <c r="AW123" s="169">
        <f>IFERROR(Inv_SY_B!AW123/Inv_SY_B!$DC123-1,"")</f>
        <v>5.6611270286947235E-2</v>
      </c>
      <c r="AX123" s="169">
        <f>IFERROR(Inv_SY_B!AX123/Inv_SY_B!$DC123-1,"")</f>
        <v>4.1414078325519688E-2</v>
      </c>
      <c r="AY123" s="169">
        <f>IFERROR(Inv_SY_B!AY123/Inv_SY_B!$DC123-1,"")</f>
        <v>4.9653006271271671E-2</v>
      </c>
      <c r="AZ123" s="169">
        <f>IFERROR(Inv_SY_B!AZ123/Inv_SY_B!$DC123-1,"")</f>
        <v>5.4689937009226419E-2</v>
      </c>
      <c r="BA123" s="169">
        <f>IFERROR(Inv_SY_B!BA123/Inv_SY_B!$DC123-1,"")</f>
        <v>4.6669692593053203E-2</v>
      </c>
      <c r="BB123" s="169">
        <f>IFERROR(Inv_SY_B!BB123/Inv_SY_B!$DC123-1,"")</f>
        <v>6.597534895901469E-2</v>
      </c>
      <c r="BC123" s="169">
        <f>IFERROR(Inv_SY_B!BC123/Inv_SY_B!$DC123-1,"")</f>
        <v>3.4755044112499967E-2</v>
      </c>
      <c r="BD123" s="169">
        <f>IFERROR(Inv_SY_B!BD123/Inv_SY_B!$DC123-1,"")</f>
        <v>6.367026470495829E-2</v>
      </c>
      <c r="BE123" s="169">
        <f>IFERROR(Inv_SY_B!BE123/Inv_SY_B!$DC123-1,"")</f>
        <v>6.6810592587720041E-2</v>
      </c>
      <c r="BF123" s="169">
        <f>IFERROR(Inv_SY_B!BF123/Inv_SY_B!$DC123-1,"")</f>
        <v>8.3482102642168154E-2</v>
      </c>
      <c r="BG123" s="169">
        <f>IFERROR(Inv_SY_B!BG123/Inv_SY_B!$DC123-1,"")</f>
        <v>4.4822906458944489E-2</v>
      </c>
      <c r="BH123" s="169">
        <f>IFERROR(Inv_SY_B!BH123/Inv_SY_B!$DC123-1,"")</f>
        <v>6.2186797766119684E-2</v>
      </c>
      <c r="BI123" s="169">
        <f>IFERROR(Inv_SY_B!BI123/Inv_SY_B!$DC123-1,"")</f>
        <v>7.0656935182679792E-2</v>
      </c>
      <c r="BJ123" s="169">
        <f>IFERROR(Inv_SY_B!BJ123/Inv_SY_B!$DC123-1,"")</f>
        <v>5.9782597938404791E-2</v>
      </c>
      <c r="BK123" s="169">
        <f>IFERROR(Inv_SY_B!BK123/Inv_SY_B!$DC123-1,"")</f>
        <v>4.7719171744045275E-2</v>
      </c>
      <c r="BL123" s="169">
        <f>IFERROR(Inv_SY_B!BL123/Inv_SY_B!$DC123-1,"")</f>
        <v>6.0282560823293529E-2</v>
      </c>
      <c r="BM123" s="169">
        <f>IFERROR(Inv_SY_B!BM123/Inv_SY_B!$DC123-1,"")</f>
        <v>5.8814248771883015E-2</v>
      </c>
      <c r="BN123" s="169">
        <f>IFERROR(Inv_SY_B!BN123/Inv_SY_B!$DC123-1,"")</f>
        <v>-1.9909887935612325E-2</v>
      </c>
      <c r="BO123" s="169">
        <f>IFERROR(Inv_SY_B!BO123/Inv_SY_B!$DC123-1,"")</f>
        <v>4.2158280340826693E-2</v>
      </c>
      <c r="BP123" s="169">
        <f>IFERROR(Inv_SY_B!BP123/Inv_SY_B!$DC123-1,"")</f>
        <v>2.1385437773590477E-2</v>
      </c>
      <c r="BQ123" s="169">
        <f>IFERROR(Inv_SY_B!BQ123/Inv_SY_B!$DC123-1,"")</f>
        <v>4.8222279402881041E-2</v>
      </c>
      <c r="BR123" s="169">
        <f>IFERROR(Inv_SY_B!BR123/Inv_SY_B!$DC123-1,"")</f>
        <v>3.9911399813533421E-2</v>
      </c>
      <c r="BS123" s="169">
        <f>IFERROR(Inv_SY_B!BS123/Inv_SY_B!$DC123-1,"")</f>
        <v>2.6039295662577677E-2</v>
      </c>
      <c r="BT123" s="169">
        <f>IFERROR(Inv_SY_B!BT123/Inv_SY_B!$DC123-1,"")</f>
        <v>4.1909361588776894E-2</v>
      </c>
      <c r="BU123" s="169">
        <f>IFERROR(Inv_SY_B!BU123/Inv_SY_B!$DC123-1,"")</f>
        <v>2.6766969985604572E-2</v>
      </c>
      <c r="BV123" s="169">
        <f>IFERROR(Inv_SY_B!BV123/Inv_SY_B!$DC123-1,"")</f>
        <v>1.8499791225352169E-2</v>
      </c>
      <c r="BW123" s="169">
        <f>IFERROR(Inv_SY_B!BW123/Inv_SY_B!$DC123-1,"")</f>
        <v>3.6571685568237644E-2</v>
      </c>
      <c r="BX123" s="169">
        <f>IFERROR(Inv_SY_B!BX123/Inv_SY_B!$DC123-1,"")</f>
        <v>5.3638643271701758E-2</v>
      </c>
      <c r="BY123" s="169">
        <f>IFERROR(Inv_SY_B!BY123/Inv_SY_B!$DC123-1,"")</f>
        <v>4.5983544581727598E-2</v>
      </c>
      <c r="BZ123" s="169">
        <f>IFERROR(Inv_SY_B!BZ123/Inv_SY_B!$DC123-1,"")</f>
        <v>5.3862583472184644E-2</v>
      </c>
      <c r="CA123" s="169">
        <f>IFERROR(Inv_SY_B!CA123/Inv_SY_B!$DC123-1,"")</f>
        <v>3.7284389714273614E-2</v>
      </c>
      <c r="CB123" s="169">
        <f>IFERROR(Inv_SY_B!CB123/Inv_SY_B!$DC123-1,"")</f>
        <v>4.8338979918729486E-3</v>
      </c>
      <c r="CC123" s="169">
        <f>IFERROR(Inv_SY_B!CC123/Inv_SY_B!$DC123-1,"")</f>
        <v>6.7207193928285225E-2</v>
      </c>
      <c r="CD123" s="169">
        <f>IFERROR(Inv_SY_B!CD123/Inv_SY_B!$DC123-1,"")</f>
        <v>5.445420013865121E-2</v>
      </c>
      <c r="CE123" s="169">
        <f>IFERROR(Inv_SY_B!CE123/Inv_SY_B!$DC123-1,"")</f>
        <v>1.3841500654550476E-2</v>
      </c>
      <c r="CF123" s="169">
        <f>IFERROR(Inv_SY_B!CF123/Inv_SY_B!$DC123-1,"")</f>
        <v>2.5582135296924546E-2</v>
      </c>
      <c r="CG123" s="169">
        <f>IFERROR(Inv_SY_B!CG123/Inv_SY_B!$DC123-1,"")</f>
        <v>3.9152648502699838E-2</v>
      </c>
      <c r="CH123" s="169">
        <f>IFERROR(Inv_SY_B!CH123/Inv_SY_B!$DC123-1,"")</f>
        <v>9.6369301723437273E-2</v>
      </c>
      <c r="CI123" s="169">
        <f>IFERROR(Inv_SY_B!CI123/Inv_SY_B!$DC123-1,"")</f>
        <v>-0.98102288265056092</v>
      </c>
      <c r="CJ123" s="169">
        <f>IFERROR(Inv_SY_B!CJ123/Inv_SY_B!$DC123-1,"")</f>
        <v>-0.75011981726838772</v>
      </c>
      <c r="CK123" s="169">
        <f>IFERROR(Inv_SY_B!CK123/Inv_SY_B!$DC123-1,"")</f>
        <v>-0.63440121150970841</v>
      </c>
      <c r="CL123" s="169">
        <f>IFERROR(Inv_SY_B!CL123/Inv_SY_B!$DC123-1,"")</f>
        <v>-0.93335438751479061</v>
      </c>
      <c r="CM123" s="169">
        <f>IFERROR(Inv_SY_B!CM123/Inv_SY_B!$DB123-1,"")</f>
        <v>-0.17027138995545099</v>
      </c>
      <c r="CN123" s="169">
        <f>IFERROR(Inv_SY_B!CN123/Inv_SY_B!$DB123-1,"")</f>
        <v>-0.17014373678153283</v>
      </c>
      <c r="CO123" s="169">
        <f>IFERROR(Inv_SY_B!CO123/Inv_SY_B!$DB123-1,"")</f>
        <v>-0.17306273935846039</v>
      </c>
      <c r="CP123" s="169">
        <f>IFERROR(Inv_SY_B!CP123/Inv_SY_B!$DB123-1,"")</f>
        <v>-0.20297005439070415</v>
      </c>
      <c r="CQ123" s="169">
        <f>IFERROR(Inv_SY_B!CQ123/Inv_SY_B!$DB123-1,"")</f>
        <v>-0.1937361708744989</v>
      </c>
      <c r="CR123" s="169">
        <f>IFERROR(Inv_SY_B!CR123/Inv_SY_B!$DB123-1,"")</f>
        <v>-0.18024174110432534</v>
      </c>
      <c r="CS123" s="169">
        <f>IFERROR(Inv_SY_B!CS123/Inv_SY_B!$DB123-1,"")</f>
        <v>-0.20314825214277121</v>
      </c>
      <c r="CT123" s="169">
        <f>IFERROR(Inv_SY_B!CT123/Inv_SY_B!$DB123-1,"")</f>
        <v>-0.22435378463875855</v>
      </c>
      <c r="CU123" s="169">
        <f>IFERROR(Inv_SY_B!CU123/Inv_SY_B!$DB123-1,"")</f>
        <v>0.14324657814818464</v>
      </c>
      <c r="CV123" s="169">
        <f>IFERROR(Inv_SY_B!CV123/Inv_SY_B!$DB123-1,"")</f>
        <v>0.86472607681290281</v>
      </c>
      <c r="CW123" s="169">
        <f>IFERROR(Inv_SY_B!CW123/Inv_SY_B!$DB123-1,"")</f>
        <v>-1</v>
      </c>
      <c r="CX123" s="169">
        <f>IFERROR(Inv_SY_B!CX123/Inv_SY_B!$DB123-1,"")</f>
        <v>0.21302449791216382</v>
      </c>
      <c r="CY123" s="169">
        <f>IFERROR(Inv_SY_B!CY123/Inv_SY_B!$DB123-1,"")</f>
        <v>0.29693071637325019</v>
      </c>
      <c r="CZ123" s="169">
        <f>IFERROR(Inv_SY_B!CZ123/Inv_SY_B!$DB123-1,"")</f>
        <v>-1</v>
      </c>
    </row>
    <row r="124" spans="2:104">
      <c r="B124" s="164">
        <f t="shared" si="2"/>
        <v>45816</v>
      </c>
      <c r="C124" s="169">
        <f>IFERROR(Inv_SY_B!C124/Inv_SY_B!$DA124-1,"")</f>
        <v>1.6812255383636066E-2</v>
      </c>
      <c r="D124" s="169">
        <f>IFERROR(Inv_SY_B!D124/Inv_SY_B!$DA124-1,"")</f>
        <v>3.0550703442186355E-2</v>
      </c>
      <c r="E124" s="169">
        <f>IFERROR(Inv_SY_B!E124/Inv_SY_B!$DA124-1,"")</f>
        <v>1.4483571199888079E-3</v>
      </c>
      <c r="F124" s="169">
        <f>IFERROR(Inv_SY_B!F124/Inv_SY_B!$DA124-1,"")</f>
        <v>-3.7560082042352727E-3</v>
      </c>
      <c r="G124" s="169">
        <f>IFERROR(Inv_SY_B!G124/Inv_SY_B!$DA124-1,"")</f>
        <v>7.5875637995306278E-3</v>
      </c>
      <c r="H124" s="169">
        <f>IFERROR(Inv_SY_B!H124/Inv_SY_B!$DA124-1,"")</f>
        <v>1.3365665676823957E-2</v>
      </c>
      <c r="I124" s="169">
        <f>IFERROR(Inv_SY_B!I124/Inv_SY_B!$DA124-1,"")</f>
        <v>2.95231091712298E-2</v>
      </c>
      <c r="J124" s="169">
        <f>IFERROR(Inv_SY_B!J124/Inv_SY_B!$DA124-1,"")</f>
        <v>-2.6997108243361989E-2</v>
      </c>
      <c r="K124" s="169">
        <f>IFERROR(Inv_SY_B!K124/Inv_SY_B!$DA124-1,"")</f>
        <v>1.6513249154210152E-2</v>
      </c>
      <c r="L124" s="169">
        <f>IFERROR(Inv_SY_B!L124/Inv_SY_B!$DA124-1,"")</f>
        <v>1.0928002181007423E-2</v>
      </c>
      <c r="M124" s="169">
        <f>IFERROR(Inv_SY_B!M124/Inv_SY_B!$DA124-1,"")</f>
        <v>2.9440388124047701E-2</v>
      </c>
      <c r="N124" s="169">
        <f>IFERROR(Inv_SY_B!N124/Inv_SY_B!$DA124-1,"")</f>
        <v>1.8669159703342375E-2</v>
      </c>
      <c r="O124" s="169">
        <f>IFERROR(Inv_SY_B!O124/Inv_SY_B!$DA124-1,"")</f>
        <v>1.6392543095232304E-2</v>
      </c>
      <c r="P124" s="169">
        <f>IFERROR(Inv_SY_B!P124/Inv_SY_B!$DA124-1,"")</f>
        <v>8.6285138639725645E-3</v>
      </c>
      <c r="Q124" s="169">
        <f>IFERROR(Inv_SY_B!Q124/Inv_SY_B!$DA124-1,"")</f>
        <v>-9.5340644168915301E-3</v>
      </c>
      <c r="R124" s="169">
        <f>IFERROR(Inv_SY_B!R124/Inv_SY_B!$DA124-1,"")</f>
        <v>-1.7049726289743661E-2</v>
      </c>
      <c r="S124" s="169">
        <f>IFERROR(Inv_SY_B!S124/Inv_SY_B!$DA124-1,"")</f>
        <v>-8.077871737179998E-3</v>
      </c>
      <c r="T124" s="169">
        <f>IFERROR(Inv_SY_B!T124/Inv_SY_B!$DA124-1,"")</f>
        <v>-3.3388364843466301E-3</v>
      </c>
      <c r="U124" s="169">
        <f>IFERROR(Inv_SY_B!U124/Inv_SY_B!$DA124-1,"")</f>
        <v>6.6193796693043705E-2</v>
      </c>
      <c r="V124" s="169">
        <f>IFERROR(Inv_SY_B!V124/Inv_SY_B!$DA124-1,"")</f>
        <v>8.8506639901656969E-2</v>
      </c>
      <c r="W124" s="169">
        <f>IFERROR(Inv_SY_B!W124/Inv_SY_B!$DA124-1,"")</f>
        <v>0.12937005256319156</v>
      </c>
      <c r="X124" s="169">
        <f>IFERROR(Inv_SY_B!X124/Inv_SY_B!$DA124-1,"")</f>
        <v>-1.7357898294212415E-3</v>
      </c>
      <c r="Y124" s="169">
        <f>IFERROR(Inv_SY_B!Y124/Inv_SY_B!$DA124-1,"")</f>
        <v>-9.4486719460026292E-3</v>
      </c>
      <c r="Z124" s="169">
        <f>IFERROR(Inv_SY_B!Z124/Inv_SY_B!$DA124-1,"")</f>
        <v>-1.2825672339615291E-2</v>
      </c>
      <c r="AA124" s="169">
        <f>IFERROR(Inv_SY_B!AA124/Inv_SY_B!$DA124-1,"")</f>
        <v>-8.6211640889479302E-2</v>
      </c>
      <c r="AB124" s="169">
        <f>IFERROR(Inv_SY_B!AB124/Inv_SY_B!$DA124-1,"")</f>
        <v>-4.5242813058050446E-2</v>
      </c>
      <c r="AC124" s="169">
        <f>IFERROR(Inv_SY_B!AC124/Inv_SY_B!$DA124-1,"")</f>
        <v>-3.0497683670913101E-2</v>
      </c>
      <c r="AD124" s="169">
        <f>IFERROR(Inv_SY_B!AD124/Inv_SY_B!$DA124-1,"")</f>
        <v>-7.4234618555649168E-2</v>
      </c>
      <c r="AE124" s="169">
        <f>IFERROR(Inv_SY_B!AE124/Inv_SY_B!$DA124-1,"")</f>
        <v>-5.384892081833248E-2</v>
      </c>
      <c r="AF124" s="169">
        <f>IFERROR(Inv_SY_B!AF124/Inv_SY_B!$DA124-1,"")</f>
        <v>-3.0690104673675611E-2</v>
      </c>
      <c r="AG124" s="169">
        <f>IFERROR(Inv_SY_B!AG124/Inv_SY_B!$DA124-1,"")</f>
        <v>-2.7298604220356903E-2</v>
      </c>
      <c r="AH124" s="169">
        <f>IFERROR(Inv_SY_B!AH124/Inv_SY_B!$DA124-1,"")</f>
        <v>-4.3141864495838234E-2</v>
      </c>
      <c r="AI124" s="169">
        <f>IFERROR(Inv_SY_B!AI124/Inv_SY_B!$DC124-1,"")</f>
        <v>4.4431940198348618E-2</v>
      </c>
      <c r="AJ124" s="169">
        <f>IFERROR(Inv_SY_B!AJ124/Inv_SY_B!$DC124-1,"")</f>
        <v>4.621784900328918E-2</v>
      </c>
      <c r="AK124" s="169">
        <f>IFERROR(Inv_SY_B!AK124/Inv_SY_B!$DC124-1,"")</f>
        <v>7.1877458269674621E-2</v>
      </c>
      <c r="AL124" s="169">
        <f>IFERROR(Inv_SY_B!AL124/Inv_SY_B!$DC124-1,"")</f>
        <v>6.2628508461148202E-2</v>
      </c>
      <c r="AM124" s="169">
        <f>IFERROR(Inv_SY_B!AM124/Inv_SY_B!$DC124-1,"")</f>
        <v>6.6367369459420678E-2</v>
      </c>
      <c r="AN124" s="169">
        <f>IFERROR(Inv_SY_B!AN124/Inv_SY_B!$DC124-1,"")</f>
        <v>5.2766181288070646E-2</v>
      </c>
      <c r="AO124" s="169">
        <f>IFERROR(Inv_SY_B!AO124/Inv_SY_B!$DC124-1,"")</f>
        <v>2.8279310465463725E-2</v>
      </c>
      <c r="AP124" s="169">
        <f>IFERROR(Inv_SY_B!AP124/Inv_SY_B!$DC124-1,"")</f>
        <v>4.3247600675072162E-2</v>
      </c>
      <c r="AQ124" s="169">
        <f>IFERROR(Inv_SY_B!AQ124/Inv_SY_B!$DC124-1,"")</f>
        <v>1.5796913994357009E-2</v>
      </c>
      <c r="AR124" s="169">
        <f>IFERROR(Inv_SY_B!AR124/Inv_SY_B!$DC124-1,"")</f>
        <v>4.9294231743195915E-2</v>
      </c>
      <c r="AS124" s="169">
        <f>IFERROR(Inv_SY_B!AS124/Inv_SY_B!$DC124-1,"")</f>
        <v>4.3782518814733828E-2</v>
      </c>
      <c r="AT124" s="169">
        <f>IFERROR(Inv_SY_B!AT124/Inv_SY_B!$DC124-1,"")</f>
        <v>3.6112852274244212E-2</v>
      </c>
      <c r="AU124" s="169">
        <f>IFERROR(Inv_SY_B!AU124/Inv_SY_B!$DC124-1,"")</f>
        <v>3.0263730345821083E-2</v>
      </c>
      <c r="AV124" s="169">
        <f>IFERROR(Inv_SY_B!AV124/Inv_SY_B!$DC124-1,"")</f>
        <v>2.6716106865918077E-2</v>
      </c>
      <c r="AW124" s="169">
        <f>IFERROR(Inv_SY_B!AW124/Inv_SY_B!$DC124-1,"")</f>
        <v>4.3061125473656814E-2</v>
      </c>
      <c r="AX124" s="169">
        <f>IFERROR(Inv_SY_B!AX124/Inv_SY_B!$DC124-1,"")</f>
        <v>3.7937726362201607E-2</v>
      </c>
      <c r="AY124" s="169">
        <f>IFERROR(Inv_SY_B!AY124/Inv_SY_B!$DC124-1,"")</f>
        <v>3.5077774499744585E-2</v>
      </c>
      <c r="AZ124" s="169">
        <f>IFERROR(Inv_SY_B!AZ124/Inv_SY_B!$DC124-1,"")</f>
        <v>4.2497493523751428E-2</v>
      </c>
      <c r="BA124" s="169">
        <f>IFERROR(Inv_SY_B!BA124/Inv_SY_B!$DC124-1,"")</f>
        <v>4.3717241923081795E-2</v>
      </c>
      <c r="BB124" s="169">
        <f>IFERROR(Inv_SY_B!BB124/Inv_SY_B!$DC124-1,"")</f>
        <v>4.8207632927225408E-2</v>
      </c>
      <c r="BC124" s="169">
        <f>IFERROR(Inv_SY_B!BC124/Inv_SY_B!$DC124-1,"")</f>
        <v>3.685535738951029E-2</v>
      </c>
      <c r="BD124" s="169">
        <f>IFERROR(Inv_SY_B!BD124/Inv_SY_B!$DC124-1,"")</f>
        <v>6.288003833986866E-2</v>
      </c>
      <c r="BE124" s="169">
        <f>IFERROR(Inv_SY_B!BE124/Inv_SY_B!$DC124-1,"")</f>
        <v>8.0344942712241574E-2</v>
      </c>
      <c r="BF124" s="169">
        <f>IFERROR(Inv_SY_B!BF124/Inv_SY_B!$DC124-1,"")</f>
        <v>8.7181351662062756E-2</v>
      </c>
      <c r="BG124" s="169">
        <f>IFERROR(Inv_SY_B!BG124/Inv_SY_B!$DC124-1,"")</f>
        <v>8.1770287353154503E-2</v>
      </c>
      <c r="BH124" s="169">
        <f>IFERROR(Inv_SY_B!BH124/Inv_SY_B!$DC124-1,"")</f>
        <v>7.7535158917389824E-2</v>
      </c>
      <c r="BI124" s="169">
        <f>IFERROR(Inv_SY_B!BI124/Inv_SY_B!$DC124-1,"")</f>
        <v>8.6802865353422076E-2</v>
      </c>
      <c r="BJ124" s="169">
        <f>IFERROR(Inv_SY_B!BJ124/Inv_SY_B!$DC124-1,"")</f>
        <v>9.8017933128599743E-2</v>
      </c>
      <c r="BK124" s="169">
        <f>IFERROR(Inv_SY_B!BK124/Inv_SY_B!$DC124-1,"")</f>
        <v>9.0229965219432273E-2</v>
      </c>
      <c r="BL124" s="169">
        <f>IFERROR(Inv_SY_B!BL124/Inv_SY_B!$DC124-1,"")</f>
        <v>9.9057455166852826E-2</v>
      </c>
      <c r="BM124" s="169">
        <f>IFERROR(Inv_SY_B!BM124/Inv_SY_B!$DC124-1,"")</f>
        <v>0.10019160199623545</v>
      </c>
      <c r="BN124" s="169">
        <f>IFERROR(Inv_SY_B!BN124/Inv_SY_B!$DC124-1,"")</f>
        <v>8.7774328626395448E-3</v>
      </c>
      <c r="BO124" s="169">
        <f>IFERROR(Inv_SY_B!BO124/Inv_SY_B!$DC124-1,"")</f>
        <v>6.8694382670137388E-2</v>
      </c>
      <c r="BP124" s="169">
        <f>IFERROR(Inv_SY_B!BP124/Inv_SY_B!$DC124-1,"")</f>
        <v>5.9870096545531881E-2</v>
      </c>
      <c r="BQ124" s="169">
        <f>IFERROR(Inv_SY_B!BQ124/Inv_SY_B!$DC124-1,"")</f>
        <v>7.5570843158081269E-2</v>
      </c>
      <c r="BR124" s="169">
        <f>IFERROR(Inv_SY_B!BR124/Inv_SY_B!$DC124-1,"")</f>
        <v>9.0767262220105893E-2</v>
      </c>
      <c r="BS124" s="169">
        <f>IFERROR(Inv_SY_B!BS124/Inv_SY_B!$DC124-1,"")</f>
        <v>2.1628887974996625E-2</v>
      </c>
      <c r="BT124" s="169">
        <f>IFERROR(Inv_SY_B!BT124/Inv_SY_B!$DC124-1,"")</f>
        <v>6.9022637341339399E-2</v>
      </c>
      <c r="BU124" s="169">
        <f>IFERROR(Inv_SY_B!BU124/Inv_SY_B!$DC124-1,"")</f>
        <v>5.3048496635224707E-2</v>
      </c>
      <c r="BV124" s="169">
        <f>IFERROR(Inv_SY_B!BV124/Inv_SY_B!$DC124-1,"")</f>
        <v>5.3491026791274487E-2</v>
      </c>
      <c r="BW124" s="169">
        <f>IFERROR(Inv_SY_B!BW124/Inv_SY_B!$DC124-1,"")</f>
        <v>8.115751384100589E-2</v>
      </c>
      <c r="BX124" s="169">
        <f>IFERROR(Inv_SY_B!BX124/Inv_SY_B!$DC124-1,"")</f>
        <v>0.11141839627334194</v>
      </c>
      <c r="BY124" s="169">
        <f>IFERROR(Inv_SY_B!BY124/Inv_SY_B!$DC124-1,"")</f>
        <v>0.11162425261641928</v>
      </c>
      <c r="BZ124" s="169">
        <f>IFERROR(Inv_SY_B!BZ124/Inv_SY_B!$DC124-1,"")</f>
        <v>0.10599202306982924</v>
      </c>
      <c r="CA124" s="169">
        <f>IFERROR(Inv_SY_B!CA124/Inv_SY_B!$DC124-1,"")</f>
        <v>5.6149517404431304E-2</v>
      </c>
      <c r="CB124" s="169">
        <f>IFERROR(Inv_SY_B!CB124/Inv_SY_B!$DC124-1,"")</f>
        <v>2.4364036078731166E-2</v>
      </c>
      <c r="CC124" s="169">
        <f>IFERROR(Inv_SY_B!CC124/Inv_SY_B!$DC124-1,"")</f>
        <v>6.5566133421861128E-2</v>
      </c>
      <c r="CD124" s="169">
        <f>IFERROR(Inv_SY_B!CD124/Inv_SY_B!$DC124-1,"")</f>
        <v>6.2575354646904335E-2</v>
      </c>
      <c r="CE124" s="169">
        <f>IFERROR(Inv_SY_B!CE124/Inv_SY_B!$DC124-1,"")</f>
        <v>4.8081286745435659E-2</v>
      </c>
      <c r="CF124" s="169">
        <f>IFERROR(Inv_SY_B!CF124/Inv_SY_B!$DC124-1,"")</f>
        <v>8.3224595465283935E-2</v>
      </c>
      <c r="CG124" s="169">
        <f>IFERROR(Inv_SY_B!CG124/Inv_SY_B!$DC124-1,"")</f>
        <v>9.7250967949788159E-2</v>
      </c>
      <c r="CH124" s="169">
        <f>IFERROR(Inv_SY_B!CH124/Inv_SY_B!$DC124-1,"")</f>
        <v>0.14224715827278733</v>
      </c>
      <c r="CI124" s="169">
        <f>IFERROR(Inv_SY_B!CI124/Inv_SY_B!$DC124-1,"")</f>
        <v>-0.94575771854179824</v>
      </c>
      <c r="CJ124" s="169">
        <f>IFERROR(Inv_SY_B!CJ124/Inv_SY_B!$DC124-1,"")</f>
        <v>-0.75001647836300511</v>
      </c>
      <c r="CK124" s="169">
        <f>IFERROR(Inv_SY_B!CK124/Inv_SY_B!$DC124-1,"")</f>
        <v>-0.63102041720957869</v>
      </c>
      <c r="CL124" s="169">
        <f>IFERROR(Inv_SY_B!CL124/Inv_SY_B!$DC124-1,"")</f>
        <v>-0.93287621167794887</v>
      </c>
      <c r="CM124" s="169">
        <f>IFERROR(Inv_SY_B!CM124/Inv_SY_B!$DB124-1,"")</f>
        <v>-0.17861338307167163</v>
      </c>
      <c r="CN124" s="169">
        <f>IFERROR(Inv_SY_B!CN124/Inv_SY_B!$DB124-1,"")</f>
        <v>-0.169671691471173</v>
      </c>
      <c r="CO124" s="169">
        <f>IFERROR(Inv_SY_B!CO124/Inv_SY_B!$DB124-1,"")</f>
        <v>-0.16216999035909307</v>
      </c>
      <c r="CP124" s="169">
        <f>IFERROR(Inv_SY_B!CP124/Inv_SY_B!$DB124-1,"")</f>
        <v>-0.19792852229138203</v>
      </c>
      <c r="CQ124" s="169">
        <f>IFERROR(Inv_SY_B!CQ124/Inv_SY_B!$DB124-1,"")</f>
        <v>-0.20098031225428159</v>
      </c>
      <c r="CR124" s="169">
        <f>IFERROR(Inv_SY_B!CR124/Inv_SY_B!$DB124-1,"")</f>
        <v>-0.1838791838331999</v>
      </c>
      <c r="CS124" s="169">
        <f>IFERROR(Inv_SY_B!CS124/Inv_SY_B!$DB124-1,"")</f>
        <v>-0.21212658345730784</v>
      </c>
      <c r="CT124" s="169">
        <f>IFERROR(Inv_SY_B!CT124/Inv_SY_B!$DB124-1,"")</f>
        <v>-0.23365568263027692</v>
      </c>
      <c r="CU124" s="169">
        <f>IFERROR(Inv_SY_B!CU124/Inv_SY_B!$DB124-1,"")</f>
        <v>0.17099467901201493</v>
      </c>
      <c r="CV124" s="169">
        <f>IFERROR(Inv_SY_B!CV124/Inv_SY_B!$DB124-1,"")</f>
        <v>0.86280148872496976</v>
      </c>
      <c r="CW124" s="169">
        <f>IFERROR(Inv_SY_B!CW124/Inv_SY_B!$DB124-1,"")</f>
        <v>-1</v>
      </c>
      <c r="CX124" s="169">
        <f>IFERROR(Inv_SY_B!CX124/Inv_SY_B!$DB124-1,"")</f>
        <v>0.19555210300955017</v>
      </c>
      <c r="CY124" s="169">
        <f>IFERROR(Inv_SY_B!CY124/Inv_SY_B!$DB124-1,"")</f>
        <v>0.30967707862185145</v>
      </c>
      <c r="CZ124" s="169">
        <f>IFERROR(Inv_SY_B!CZ124/Inv_SY_B!$DB124-1,"")</f>
        <v>-1</v>
      </c>
    </row>
    <row r="125" spans="2:104">
      <c r="B125" s="164">
        <f t="shared" si="2"/>
        <v>45817</v>
      </c>
      <c r="C125" s="169">
        <f>IFERROR(Inv_SY_B!C125/Inv_SY_B!$DA125-1,"")</f>
        <v>-3.0697446895067704E-2</v>
      </c>
      <c r="D125" s="169">
        <f>IFERROR(Inv_SY_B!D125/Inv_SY_B!$DA125-1,"")</f>
        <v>-4.5856775375014869E-2</v>
      </c>
      <c r="E125" s="169">
        <f>IFERROR(Inv_SY_B!E125/Inv_SY_B!$DA125-1,"")</f>
        <v>3.1681570040991813E-2</v>
      </c>
      <c r="F125" s="169">
        <f>IFERROR(Inv_SY_B!F125/Inv_SY_B!$DA125-1,"")</f>
        <v>1.596963638168325E-2</v>
      </c>
      <c r="G125" s="169">
        <f>IFERROR(Inv_SY_B!G125/Inv_SY_B!$DA125-1,"")</f>
        <v>3.0183048333258578E-2</v>
      </c>
      <c r="H125" s="169">
        <f>IFERROR(Inv_SY_B!H125/Inv_SY_B!$DA125-1,"")</f>
        <v>3.6802324028431199E-2</v>
      </c>
      <c r="I125" s="169">
        <f>IFERROR(Inv_SY_B!I125/Inv_SY_B!$DA125-1,"")</f>
        <v>4.6679443551666644E-2</v>
      </c>
      <c r="J125" s="169">
        <f>IFERROR(Inv_SY_B!J125/Inv_SY_B!$DA125-1,"")</f>
        <v>1.178888187354854E-2</v>
      </c>
      <c r="K125" s="169">
        <f>IFERROR(Inv_SY_B!K125/Inv_SY_B!$DA125-1,"")</f>
        <v>3.0244726707653546E-2</v>
      </c>
      <c r="L125" s="169">
        <f>IFERROR(Inv_SY_B!L125/Inv_SY_B!$DA125-1,"")</f>
        <v>2.3786486922038774E-2</v>
      </c>
      <c r="M125" s="169">
        <f>IFERROR(Inv_SY_B!M125/Inv_SY_B!$DA125-1,"")</f>
        <v>3.2291460169924902E-2</v>
      </c>
      <c r="N125" s="169">
        <f>IFERROR(Inv_SY_B!N125/Inv_SY_B!$DA125-1,"")</f>
        <v>3.2745189188980062E-2</v>
      </c>
      <c r="O125" s="169">
        <f>IFERROR(Inv_SY_B!O125/Inv_SY_B!$DA125-1,"")</f>
        <v>1.6180918264366184E-2</v>
      </c>
      <c r="P125" s="169">
        <f>IFERROR(Inv_SY_B!P125/Inv_SY_B!$DA125-1,"")</f>
        <v>7.8822270015441731E-3</v>
      </c>
      <c r="Q125" s="169">
        <f>IFERROR(Inv_SY_B!Q125/Inv_SY_B!$DA125-1,"")</f>
        <v>-1.5502263698036312E-2</v>
      </c>
      <c r="R125" s="169">
        <f>IFERROR(Inv_SY_B!R125/Inv_SY_B!$DA125-1,"")</f>
        <v>-1.8992657557059256E-2</v>
      </c>
      <c r="S125" s="169">
        <f>IFERROR(Inv_SY_B!S125/Inv_SY_B!$DA125-1,"")</f>
        <v>-2.3594949736823745E-2</v>
      </c>
      <c r="T125" s="169">
        <f>IFERROR(Inv_SY_B!T125/Inv_SY_B!$DA125-1,"")</f>
        <v>5.1496682087124324E-3</v>
      </c>
      <c r="U125" s="169">
        <f>IFERROR(Inv_SY_B!U125/Inv_SY_B!$DA125-1,"")</f>
        <v>-1.1587052165381806E-2</v>
      </c>
      <c r="V125" s="169">
        <f>IFERROR(Inv_SY_B!V125/Inv_SY_B!$DA125-1,"")</f>
        <v>-6.2329289584772685E-4</v>
      </c>
      <c r="W125" s="169">
        <f>IFERROR(Inv_SY_B!W125/Inv_SY_B!$DA125-1,"")</f>
        <v>4.4613031814391357E-2</v>
      </c>
      <c r="X125" s="169">
        <f>IFERROR(Inv_SY_B!X125/Inv_SY_B!$DA125-1,"")</f>
        <v>-5.6779531537203165E-2</v>
      </c>
      <c r="Y125" s="169">
        <f>IFERROR(Inv_SY_B!Y125/Inv_SY_B!$DA125-1,"")</f>
        <v>3.7814033876467645E-2</v>
      </c>
      <c r="Z125" s="169">
        <f>IFERROR(Inv_SY_B!Z125/Inv_SY_B!$DA125-1,"")</f>
        <v>3.1167907749282575E-2</v>
      </c>
      <c r="AA125" s="169">
        <f>IFERROR(Inv_SY_B!AA125/Inv_SY_B!$DA125-1,"")</f>
        <v>-6.9514763193594398E-2</v>
      </c>
      <c r="AB125" s="169">
        <f>IFERROR(Inv_SY_B!AB125/Inv_SY_B!$DA125-1,"")</f>
        <v>-2.448143147282289E-2</v>
      </c>
      <c r="AC125" s="169">
        <f>IFERROR(Inv_SY_B!AC125/Inv_SY_B!$DA125-1,"")</f>
        <v>-2.3214549729311251E-3</v>
      </c>
      <c r="AD125" s="169">
        <f>IFERROR(Inv_SY_B!AD125/Inv_SY_B!$DA125-1,"")</f>
        <v>-7.3461820264031918E-2</v>
      </c>
      <c r="AE125" s="169">
        <f>IFERROR(Inv_SY_B!AE125/Inv_SY_B!$DA125-1,"")</f>
        <v>-6.0365410723037027E-2</v>
      </c>
      <c r="AF125" s="169">
        <f>IFERROR(Inv_SY_B!AF125/Inv_SY_B!$DA125-1,"")</f>
        <v>6.4466494395707397E-3</v>
      </c>
      <c r="AG125" s="169">
        <f>IFERROR(Inv_SY_B!AG125/Inv_SY_B!$DA125-1,"")</f>
        <v>4.5328112645637297E-4</v>
      </c>
      <c r="AH125" s="169">
        <f>IFERROR(Inv_SY_B!AH125/Inv_SY_B!$DA125-1,"")</f>
        <v>-8.1016341921167356E-3</v>
      </c>
      <c r="AI125" s="169">
        <f>IFERROR(Inv_SY_B!AI125/Inv_SY_B!$DC125-1,"")</f>
        <v>5.5050720683971655E-2</v>
      </c>
      <c r="AJ125" s="169">
        <f>IFERROR(Inv_SY_B!AJ125/Inv_SY_B!$DC125-1,"")</f>
        <v>5.7430023211287429E-2</v>
      </c>
      <c r="AK125" s="169">
        <f>IFERROR(Inv_SY_B!AK125/Inv_SY_B!$DC125-1,"")</f>
        <v>9.1580242244565069E-2</v>
      </c>
      <c r="AL125" s="169">
        <f>IFERROR(Inv_SY_B!AL125/Inv_SY_B!$DC125-1,"")</f>
        <v>8.5015419928463842E-2</v>
      </c>
      <c r="AM125" s="169">
        <f>IFERROR(Inv_SY_B!AM125/Inv_SY_B!$DC125-1,"")</f>
        <v>8.5627133807662847E-2</v>
      </c>
      <c r="AN125" s="169">
        <f>IFERROR(Inv_SY_B!AN125/Inv_SY_B!$DC125-1,"")</f>
        <v>6.6101023046698071E-2</v>
      </c>
      <c r="AO125" s="169">
        <f>IFERROR(Inv_SY_B!AO125/Inv_SY_B!$DC125-1,"")</f>
        <v>4.5020044071853782E-2</v>
      </c>
      <c r="AP125" s="169">
        <f>IFERROR(Inv_SY_B!AP125/Inv_SY_B!$DC125-1,"")</f>
        <v>5.7687631905974035E-2</v>
      </c>
      <c r="AQ125" s="169">
        <f>IFERROR(Inv_SY_B!AQ125/Inv_SY_B!$DC125-1,"")</f>
        <v>2.4453023476951552E-2</v>
      </c>
      <c r="AR125" s="169">
        <f>IFERROR(Inv_SY_B!AR125/Inv_SY_B!$DC125-1,"")</f>
        <v>5.4766886361861777E-2</v>
      </c>
      <c r="AS125" s="169">
        <f>IFERROR(Inv_SY_B!AS125/Inv_SY_B!$DC125-1,"")</f>
        <v>4.9102464365682552E-2</v>
      </c>
      <c r="AT125" s="169">
        <f>IFERROR(Inv_SY_B!AT125/Inv_SY_B!$DC125-1,"")</f>
        <v>4.6774146892523794E-2</v>
      </c>
      <c r="AU125" s="169">
        <f>IFERROR(Inv_SY_B!AU125/Inv_SY_B!$DC125-1,"")</f>
        <v>4.1024165784844246E-2</v>
      </c>
      <c r="AV125" s="169">
        <f>IFERROR(Inv_SY_B!AV125/Inv_SY_B!$DC125-1,"")</f>
        <v>4.5843419727426671E-2</v>
      </c>
      <c r="AW125" s="169">
        <f>IFERROR(Inv_SY_B!AW125/Inv_SY_B!$DC125-1,"")</f>
        <v>5.3564970652187016E-2</v>
      </c>
      <c r="AX125" s="169">
        <f>IFERROR(Inv_SY_B!AX125/Inv_SY_B!$DC125-1,"")</f>
        <v>4.6043361116276715E-2</v>
      </c>
      <c r="AY125" s="169">
        <f>IFERROR(Inv_SY_B!AY125/Inv_SY_B!$DC125-1,"")</f>
        <v>4.6527065476225316E-2</v>
      </c>
      <c r="AZ125" s="169">
        <f>IFERROR(Inv_SY_B!AZ125/Inv_SY_B!$DC125-1,"")</f>
        <v>4.9981142958596791E-2</v>
      </c>
      <c r="BA125" s="169">
        <f>IFERROR(Inv_SY_B!BA125/Inv_SY_B!$DC125-1,"")</f>
        <v>4.8757307813487305E-2</v>
      </c>
      <c r="BB125" s="169">
        <f>IFERROR(Inv_SY_B!BB125/Inv_SY_B!$DC125-1,"")</f>
        <v>6.1349921526413276E-2</v>
      </c>
      <c r="BC125" s="169">
        <f>IFERROR(Inv_SY_B!BC125/Inv_SY_B!$DC125-1,"")</f>
        <v>-8.8540520075176321E-2</v>
      </c>
      <c r="BD125" s="169">
        <f>IFERROR(Inv_SY_B!BD125/Inv_SY_B!$DC125-1,"")</f>
        <v>6.3797226486213443E-2</v>
      </c>
      <c r="BE125" s="169">
        <f>IFERROR(Inv_SY_B!BE125/Inv_SY_B!$DC125-1,"")</f>
        <v>6.2596508699172659E-2</v>
      </c>
      <c r="BF125" s="169">
        <f>IFERROR(Inv_SY_B!BF125/Inv_SY_B!$DC125-1,"")</f>
        <v>8.496195245593996E-2</v>
      </c>
      <c r="BG125" s="169">
        <f>IFERROR(Inv_SY_B!BG125/Inv_SY_B!$DC125-1,"")</f>
        <v>5.7426482582526361E-2</v>
      </c>
      <c r="BH125" s="169">
        <f>IFERROR(Inv_SY_B!BH125/Inv_SY_B!$DC125-1,"")</f>
        <v>7.3014816361333779E-2</v>
      </c>
      <c r="BI125" s="169">
        <f>IFERROR(Inv_SY_B!BI125/Inv_SY_B!$DC125-1,"")</f>
        <v>8.9636582127254227E-2</v>
      </c>
      <c r="BJ125" s="169">
        <f>IFERROR(Inv_SY_B!BJ125/Inv_SY_B!$DC125-1,"")</f>
        <v>7.0762888986475536E-2</v>
      </c>
      <c r="BK125" s="169">
        <f>IFERROR(Inv_SY_B!BK125/Inv_SY_B!$DC125-1,"")</f>
        <v>5.0335507164792848E-2</v>
      </c>
      <c r="BL125" s="169">
        <f>IFERROR(Inv_SY_B!BL125/Inv_SY_B!$DC125-1,"")</f>
        <v>-3.5451445013426341E-2</v>
      </c>
      <c r="BM125" s="169">
        <f>IFERROR(Inv_SY_B!BM125/Inv_SY_B!$DC125-1,"")</f>
        <v>6.2245874642515631E-2</v>
      </c>
      <c r="BN125" s="169">
        <f>IFERROR(Inv_SY_B!BN125/Inv_SY_B!$DC125-1,"")</f>
        <v>-2.616547146692072E-2</v>
      </c>
      <c r="BO125" s="169">
        <f>IFERROR(Inv_SY_B!BO125/Inv_SY_B!$DC125-1,"")</f>
        <v>-0.14747844169195723</v>
      </c>
      <c r="BP125" s="169">
        <f>IFERROR(Inv_SY_B!BP125/Inv_SY_B!$DC125-1,"")</f>
        <v>9.7483432055975872E-3</v>
      </c>
      <c r="BQ125" s="169">
        <f>IFERROR(Inv_SY_B!BQ125/Inv_SY_B!$DC125-1,"")</f>
        <v>8.159558911320075E-2</v>
      </c>
      <c r="BR125" s="169">
        <f>IFERROR(Inv_SY_B!BR125/Inv_SY_B!$DC125-1,"")</f>
        <v>6.1063422942275514E-2</v>
      </c>
      <c r="BS125" s="169">
        <f>IFERROR(Inv_SY_B!BS125/Inv_SY_B!$DC125-1,"")</f>
        <v>3.3109520376648938E-2</v>
      </c>
      <c r="BT125" s="169">
        <f>IFERROR(Inv_SY_B!BT125/Inv_SY_B!$DC125-1,"")</f>
        <v>-0.21408498740245996</v>
      </c>
      <c r="BU125" s="169">
        <f>IFERROR(Inv_SY_B!BU125/Inv_SY_B!$DC125-1,"")</f>
        <v>-0.10869672132468744</v>
      </c>
      <c r="BV125" s="169">
        <f>IFERROR(Inv_SY_B!BV125/Inv_SY_B!$DC125-1,"")</f>
        <v>-4.0960033647023941E-2</v>
      </c>
      <c r="BW125" s="169">
        <f>IFERROR(Inv_SY_B!BW125/Inv_SY_B!$DC125-1,"")</f>
        <v>6.0426759421969178E-2</v>
      </c>
      <c r="BX125" s="169">
        <f>IFERROR(Inv_SY_B!BX125/Inv_SY_B!$DC125-1,"")</f>
        <v>9.2730086959965874E-2</v>
      </c>
      <c r="BY125" s="169">
        <f>IFERROR(Inv_SY_B!BY125/Inv_SY_B!$DC125-1,"")</f>
        <v>8.937466031887964E-2</v>
      </c>
      <c r="BZ125" s="169">
        <f>IFERROR(Inv_SY_B!BZ125/Inv_SY_B!$DC125-1,"")</f>
        <v>0.10371987880278932</v>
      </c>
      <c r="CA125" s="169">
        <f>IFERROR(Inv_SY_B!CA125/Inv_SY_B!$DC125-1,"")</f>
        <v>0.10120835098475411</v>
      </c>
      <c r="CB125" s="169">
        <f>IFERROR(Inv_SY_B!CB125/Inv_SY_B!$DC125-1,"")</f>
        <v>4.7693489015845802E-2</v>
      </c>
      <c r="CC125" s="169">
        <f>IFERROR(Inv_SY_B!CC125/Inv_SY_B!$DC125-1,"")</f>
        <v>7.4732311913022764E-2</v>
      </c>
      <c r="CD125" s="169">
        <f>IFERROR(Inv_SY_B!CD125/Inv_SY_B!$DC125-1,"")</f>
        <v>7.0853693808054174E-2</v>
      </c>
      <c r="CE125" s="169">
        <f>IFERROR(Inv_SY_B!CE125/Inv_SY_B!$DC125-1,"")</f>
        <v>-0.16468280435638871</v>
      </c>
      <c r="CF125" s="169">
        <f>IFERROR(Inv_SY_B!CF125/Inv_SY_B!$DC125-1,"")</f>
        <v>4.8466266806010516E-2</v>
      </c>
      <c r="CG125" s="169">
        <f>IFERROR(Inv_SY_B!CG125/Inv_SY_B!$DC125-1,"")</f>
        <v>-0.11021650685625917</v>
      </c>
      <c r="CH125" s="169">
        <f>IFERROR(Inv_SY_B!CH125/Inv_SY_B!$DC125-1,"")</f>
        <v>0.10719737885853076</v>
      </c>
      <c r="CI125" s="169">
        <f>IFERROR(Inv_SY_B!CI125/Inv_SY_B!$DC125-1,"")</f>
        <v>-0.97980225107680774</v>
      </c>
      <c r="CJ125" s="169">
        <f>IFERROR(Inv_SY_B!CJ125/Inv_SY_B!$DC125-1,"")</f>
        <v>-0.90615481762453043</v>
      </c>
      <c r="CK125" s="169">
        <f>IFERROR(Inv_SY_B!CK125/Inv_SY_B!$DC125-1,"")</f>
        <v>-0.86596595762788464</v>
      </c>
      <c r="CL125" s="169">
        <f>IFERROR(Inv_SY_B!CL125/Inv_SY_B!$DC125-1,"")</f>
        <v>-0.97670885885369907</v>
      </c>
      <c r="CM125" s="169">
        <f>IFERROR(Inv_SY_B!CM125/Inv_SY_B!$DB125-1,"")</f>
        <v>0.303426826479263</v>
      </c>
      <c r="CN125" s="169">
        <f>IFERROR(Inv_SY_B!CN125/Inv_SY_B!$DB125-1,"")</f>
        <v>0.28349829211526867</v>
      </c>
      <c r="CO125" s="169">
        <f>IFERROR(Inv_SY_B!CO125/Inv_SY_B!$DB125-1,"")</f>
        <v>0.31848130919940343</v>
      </c>
      <c r="CP125" s="169">
        <f>IFERROR(Inv_SY_B!CP125/Inv_SY_B!$DB125-1,"")</f>
        <v>0.23451173109469003</v>
      </c>
      <c r="CQ125" s="169">
        <f>IFERROR(Inv_SY_B!CQ125/Inv_SY_B!$DB125-1,"")</f>
        <v>0.21378588037913571</v>
      </c>
      <c r="CR125" s="169">
        <f>IFERROR(Inv_SY_B!CR125/Inv_SY_B!$DB125-1,"")</f>
        <v>0.2964094950177778</v>
      </c>
      <c r="CS125" s="169">
        <f>IFERROR(Inv_SY_B!CS125/Inv_SY_B!$DB125-1,"")</f>
        <v>0.23746026852774405</v>
      </c>
      <c r="CT125" s="169">
        <f>IFERROR(Inv_SY_B!CT125/Inv_SY_B!$DB125-1,"")</f>
        <v>0.23414585418693856</v>
      </c>
      <c r="CU125" s="169">
        <f>IFERROR(Inv_SY_B!CU125/Inv_SY_B!$DB125-1,"")</f>
        <v>-0.69243024063600012</v>
      </c>
      <c r="CV125" s="169">
        <f>IFERROR(Inv_SY_B!CV125/Inv_SY_B!$DB125-1,"")</f>
        <v>-0.51767379878569164</v>
      </c>
      <c r="CW125" s="169">
        <f>IFERROR(Inv_SY_B!CW125/Inv_SY_B!$DB125-1,"")</f>
        <v>-1</v>
      </c>
      <c r="CX125" s="169">
        <f>IFERROR(Inv_SY_B!CX125/Inv_SY_B!$DB125-1,"")</f>
        <v>-1</v>
      </c>
      <c r="CY125" s="169">
        <f>IFERROR(Inv_SY_B!CY125/Inv_SY_B!$DB125-1,"")</f>
        <v>-0.91161561757852982</v>
      </c>
      <c r="CZ125" s="169">
        <f>IFERROR(Inv_SY_B!CZ125/Inv_SY_B!$DB125-1,"")</f>
        <v>-1</v>
      </c>
    </row>
    <row r="126" spans="2:104">
      <c r="B126" s="164">
        <f t="shared" ref="B126:B189" si="3">B125+1</f>
        <v>45818</v>
      </c>
      <c r="C126" s="169">
        <f>IFERROR(Inv_SY_B!C126/Inv_SY_B!$DA126-1,"")</f>
        <v>-8.8574200958302374E-4</v>
      </c>
      <c r="D126" s="169">
        <f>IFERROR(Inv_SY_B!D126/Inv_SY_B!$DA126-1,"")</f>
        <v>1.2307863756614079E-2</v>
      </c>
      <c r="E126" s="169">
        <f>IFERROR(Inv_SY_B!E126/Inv_SY_B!$DA126-1,"")</f>
        <v>-1.2974644628670484E-2</v>
      </c>
      <c r="F126" s="169">
        <f>IFERROR(Inv_SY_B!F126/Inv_SY_B!$DA126-1,"")</f>
        <v>-1.516187778329936E-2</v>
      </c>
      <c r="G126" s="169">
        <f>IFERROR(Inv_SY_B!G126/Inv_SY_B!$DA126-1,"")</f>
        <v>-1.0334928071882965E-2</v>
      </c>
      <c r="H126" s="169">
        <f>IFERROR(Inv_SY_B!H126/Inv_SY_B!$DA126-1,"")</f>
        <v>-7.8575756679377662E-3</v>
      </c>
      <c r="I126" s="169">
        <f>IFERROR(Inv_SY_B!I126/Inv_SY_B!$DA126-1,"")</f>
        <v>2.1686358007727558E-2</v>
      </c>
      <c r="J126" s="169">
        <f>IFERROR(Inv_SY_B!J126/Inv_SY_B!$DA126-1,"")</f>
        <v>-2.6470994214638277E-2</v>
      </c>
      <c r="K126" s="169">
        <f>IFERROR(Inv_SY_B!K126/Inv_SY_B!$DA126-1,"")</f>
        <v>3.7193373105239846E-3</v>
      </c>
      <c r="L126" s="169">
        <f>IFERROR(Inv_SY_B!L126/Inv_SY_B!$DA126-1,"")</f>
        <v>-1.1371588412590117E-2</v>
      </c>
      <c r="M126" s="169">
        <f>IFERROR(Inv_SY_B!M126/Inv_SY_B!$DA126-1,"")</f>
        <v>7.3410117620646975E-3</v>
      </c>
      <c r="N126" s="169">
        <f>IFERROR(Inv_SY_B!N126/Inv_SY_B!$DA126-1,"")</f>
        <v>-6.073183514322178E-3</v>
      </c>
      <c r="O126" s="169">
        <f>IFERROR(Inv_SY_B!O126/Inv_SY_B!$DA126-1,"")</f>
        <v>-5.6471706176050018E-3</v>
      </c>
      <c r="P126" s="169">
        <f>IFERROR(Inv_SY_B!P126/Inv_SY_B!$DA126-1,"")</f>
        <v>-1.1308636998278887E-2</v>
      </c>
      <c r="Q126" s="169">
        <f>IFERROR(Inv_SY_B!Q126/Inv_SY_B!$DA126-1,"")</f>
        <v>-1.6115330086494462E-2</v>
      </c>
      <c r="R126" s="169">
        <f>IFERROR(Inv_SY_B!R126/Inv_SY_B!$DA126-1,"")</f>
        <v>-2.0468980860941621E-2</v>
      </c>
      <c r="S126" s="169">
        <f>IFERROR(Inv_SY_B!S126/Inv_SY_B!$DA126-1,"")</f>
        <v>-3.6729805364188683E-2</v>
      </c>
      <c r="T126" s="169">
        <f>IFERROR(Inv_SY_B!T126/Inv_SY_B!$DA126-1,"")</f>
        <v>-1.8342891437710174E-2</v>
      </c>
      <c r="U126" s="169">
        <f>IFERROR(Inv_SY_B!U126/Inv_SY_B!$DA126-1,"")</f>
        <v>2.8402685160493935E-2</v>
      </c>
      <c r="V126" s="169">
        <f>IFERROR(Inv_SY_B!V126/Inv_SY_B!$DA126-1,"")</f>
        <v>6.8283496274745836E-2</v>
      </c>
      <c r="W126" s="169">
        <f>IFERROR(Inv_SY_B!W126/Inv_SY_B!$DA126-1,"")</f>
        <v>0.1013149520272536</v>
      </c>
      <c r="X126" s="169">
        <f>IFERROR(Inv_SY_B!X126/Inv_SY_B!$DA126-1,"")</f>
        <v>-2.6056205217128148E-2</v>
      </c>
      <c r="Y126" s="169">
        <f>IFERROR(Inv_SY_B!Y126/Inv_SY_B!$DA126-1,"")</f>
        <v>-3.3026271085132675E-2</v>
      </c>
      <c r="Z126" s="169">
        <f>IFERROR(Inv_SY_B!Z126/Inv_SY_B!$DA126-1,"")</f>
        <v>-3.9516143035660534E-2</v>
      </c>
      <c r="AA126" s="169">
        <f>IFERROR(Inv_SY_B!AA126/Inv_SY_B!$DA126-1,"")</f>
        <v>-4.5666584615425387E-2</v>
      </c>
      <c r="AB126" s="169">
        <f>IFERROR(Inv_SY_B!AB126/Inv_SY_B!$DA126-1,"")</f>
        <v>6.3183649415865517E-3</v>
      </c>
      <c r="AC126" s="169">
        <f>IFERROR(Inv_SY_B!AC126/Inv_SY_B!$DA126-1,"")</f>
        <v>3.4592295650556215E-2</v>
      </c>
      <c r="AD126" s="169">
        <f>IFERROR(Inv_SY_B!AD126/Inv_SY_B!$DA126-1,"")</f>
        <v>-3.2411953846195107E-2</v>
      </c>
      <c r="AE126" s="169">
        <f>IFERROR(Inv_SY_B!AE126/Inv_SY_B!$DA126-1,"")</f>
        <v>7.8113832131498917E-3</v>
      </c>
      <c r="AF126" s="169">
        <f>IFERROR(Inv_SY_B!AF126/Inv_SY_B!$DA126-1,"")</f>
        <v>3.132532156592327E-2</v>
      </c>
      <c r="AG126" s="169">
        <f>IFERROR(Inv_SY_B!AG126/Inv_SY_B!$DA126-1,"")</f>
        <v>2.856789246313185E-2</v>
      </c>
      <c r="AH126" s="169">
        <f>IFERROR(Inv_SY_B!AH126/Inv_SY_B!$DA126-1,"")</f>
        <v>2.474954533391327E-2</v>
      </c>
      <c r="AI126" s="169">
        <f>IFERROR(Inv_SY_B!AI126/Inv_SY_B!$DC126-1,"")</f>
        <v>1.8414040004944177E-2</v>
      </c>
      <c r="AJ126" s="169">
        <f>IFERROR(Inv_SY_B!AJ126/Inv_SY_B!$DC126-1,"")</f>
        <v>1.3036670477197365E-2</v>
      </c>
      <c r="AK126" s="169">
        <f>IFERROR(Inv_SY_B!AK126/Inv_SY_B!$DC126-1,"")</f>
        <v>2.1154232139772855E-2</v>
      </c>
      <c r="AL126" s="169">
        <f>IFERROR(Inv_SY_B!AL126/Inv_SY_B!$DC126-1,"")</f>
        <v>8.8979085373022127E-3</v>
      </c>
      <c r="AM126" s="169">
        <f>IFERROR(Inv_SY_B!AM126/Inv_SY_B!$DC126-1,"")</f>
        <v>1.4771305808728652E-2</v>
      </c>
      <c r="AN126" s="169">
        <f>IFERROR(Inv_SY_B!AN126/Inv_SY_B!$DC126-1,"")</f>
        <v>9.8967596823495985E-3</v>
      </c>
      <c r="AO126" s="169">
        <f>IFERROR(Inv_SY_B!AO126/Inv_SY_B!$DC126-1,"")</f>
        <v>-5.1463160826361931E-2</v>
      </c>
      <c r="AP126" s="169">
        <f>IFERROR(Inv_SY_B!AP126/Inv_SY_B!$DC126-1,"")</f>
        <v>1.9448633323440268E-2</v>
      </c>
      <c r="AQ126" s="169">
        <f>IFERROR(Inv_SY_B!AQ126/Inv_SY_B!$DC126-1,"")</f>
        <v>-1.4922136446480105E-2</v>
      </c>
      <c r="AR126" s="169">
        <f>IFERROR(Inv_SY_B!AR126/Inv_SY_B!$DC126-1,"")</f>
        <v>-3.0093159343287712E-2</v>
      </c>
      <c r="AS126" s="169">
        <f>IFERROR(Inv_SY_B!AS126/Inv_SY_B!$DC126-1,"")</f>
        <v>2.2895181278066667E-2</v>
      </c>
      <c r="AT126" s="169">
        <f>IFERROR(Inv_SY_B!AT126/Inv_SY_B!$DC126-1,"")</f>
        <v>1.7368440374549099E-2</v>
      </c>
      <c r="AU126" s="169">
        <f>IFERROR(Inv_SY_B!AU126/Inv_SY_B!$DC126-1,"")</f>
        <v>-6.6803511245411284E-3</v>
      </c>
      <c r="AV126" s="169">
        <f>IFERROR(Inv_SY_B!AV126/Inv_SY_B!$DC126-1,"")</f>
        <v>-1.3630513373638742E-2</v>
      </c>
      <c r="AW126" s="169">
        <f>IFERROR(Inv_SY_B!AW126/Inv_SY_B!$DC126-1,"")</f>
        <v>2.4234903926732221E-2</v>
      </c>
      <c r="AX126" s="169">
        <f>IFERROR(Inv_SY_B!AX126/Inv_SY_B!$DC126-1,"")</f>
        <v>1.4978498362216985E-2</v>
      </c>
      <c r="AY126" s="169">
        <f>IFERROR(Inv_SY_B!AY126/Inv_SY_B!$DC126-1,"")</f>
        <v>5.5451214770030344E-3</v>
      </c>
      <c r="AZ126" s="169">
        <f>IFERROR(Inv_SY_B!AZ126/Inv_SY_B!$DC126-1,"")</f>
        <v>1.7212712770021898E-2</v>
      </c>
      <c r="BA126" s="169">
        <f>IFERROR(Inv_SY_B!BA126/Inv_SY_B!$DC126-1,"")</f>
        <v>5.0691704953640393E-3</v>
      </c>
      <c r="BB126" s="169">
        <f>IFERROR(Inv_SY_B!BB126/Inv_SY_B!$DC126-1,"")</f>
        <v>2.8548682294050165E-2</v>
      </c>
      <c r="BC126" s="169">
        <f>IFERROR(Inv_SY_B!BC126/Inv_SY_B!$DC126-1,"")</f>
        <v>2.1559908499753089E-3</v>
      </c>
      <c r="BD126" s="169">
        <f>IFERROR(Inv_SY_B!BD126/Inv_SY_B!$DC126-1,"")</f>
        <v>1.0219456855102393E-2</v>
      </c>
      <c r="BE126" s="169">
        <f>IFERROR(Inv_SY_B!BE126/Inv_SY_B!$DC126-1,"")</f>
        <v>2.6639423764053038E-2</v>
      </c>
      <c r="BF126" s="169">
        <f>IFERROR(Inv_SY_B!BF126/Inv_SY_B!$DC126-1,"")</f>
        <v>4.0452062984043247E-2</v>
      </c>
      <c r="BG126" s="169">
        <f>IFERROR(Inv_SY_B!BG126/Inv_SY_B!$DC126-1,"")</f>
        <v>2.1028039080932315E-2</v>
      </c>
      <c r="BH126" s="169">
        <f>IFERROR(Inv_SY_B!BH126/Inv_SY_B!$DC126-1,"")</f>
        <v>3.0138103945758665E-2</v>
      </c>
      <c r="BI126" s="169">
        <f>IFERROR(Inv_SY_B!BI126/Inv_SY_B!$DC126-1,"")</f>
        <v>2.5720936245588355E-2</v>
      </c>
      <c r="BJ126" s="169">
        <f>IFERROR(Inv_SY_B!BJ126/Inv_SY_B!$DC126-1,"")</f>
        <v>3.0039309013854432E-2</v>
      </c>
      <c r="BK126" s="169">
        <f>IFERROR(Inv_SY_B!BK126/Inv_SY_B!$DC126-1,"")</f>
        <v>1.2385157029686455E-2</v>
      </c>
      <c r="BL126" s="169">
        <f>IFERROR(Inv_SY_B!BL126/Inv_SY_B!$DC126-1,"")</f>
        <v>-0.10339831693609891</v>
      </c>
      <c r="BM126" s="169">
        <f>IFERROR(Inv_SY_B!BM126/Inv_SY_B!$DC126-1,"")</f>
        <v>-0.14573409565520645</v>
      </c>
      <c r="BN126" s="169">
        <f>IFERROR(Inv_SY_B!BN126/Inv_SY_B!$DC126-1,"")</f>
        <v>-4.0324056879022518E-2</v>
      </c>
      <c r="BO126" s="169">
        <f>IFERROR(Inv_SY_B!BO126/Inv_SY_B!$DC126-1,"")</f>
        <v>1.0768692248751321E-2</v>
      </c>
      <c r="BP126" s="169">
        <f>IFERROR(Inv_SY_B!BP126/Inv_SY_B!$DC126-1,"")</f>
        <v>1.0810260429776397E-2</v>
      </c>
      <c r="BQ126" s="169">
        <f>IFERROR(Inv_SY_B!BQ126/Inv_SY_B!$DC126-1,"")</f>
        <v>-7.3182278159560354E-3</v>
      </c>
      <c r="BR126" s="169">
        <f>IFERROR(Inv_SY_B!BR126/Inv_SY_B!$DC126-1,"")</f>
        <v>6.3336870886347985E-3</v>
      </c>
      <c r="BS126" s="169">
        <f>IFERROR(Inv_SY_B!BS126/Inv_SY_B!$DC126-1,"")</f>
        <v>1.412839227271423E-2</v>
      </c>
      <c r="BT126" s="169">
        <f>IFERROR(Inv_SY_B!BT126/Inv_SY_B!$DC126-1,"")</f>
        <v>-6.4099019850309746E-2</v>
      </c>
      <c r="BU126" s="169">
        <f>IFERROR(Inv_SY_B!BU126/Inv_SY_B!$DC126-1,"")</f>
        <v>-1.5330995548674231E-2</v>
      </c>
      <c r="BV126" s="169">
        <f>IFERROR(Inv_SY_B!BV126/Inv_SY_B!$DC126-1,"")</f>
        <v>-2.2395380647750485E-2</v>
      </c>
      <c r="BW126" s="169">
        <f>IFERROR(Inv_SY_B!BW126/Inv_SY_B!$DC126-1,"")</f>
        <v>4.050486359268235E-2</v>
      </c>
      <c r="BX126" s="169">
        <f>IFERROR(Inv_SY_B!BX126/Inv_SY_B!$DC126-1,"")</f>
        <v>4.0338426891537438E-2</v>
      </c>
      <c r="BY126" s="169">
        <f>IFERROR(Inv_SY_B!BY126/Inv_SY_B!$DC126-1,"")</f>
        <v>5.2594891154674306E-2</v>
      </c>
      <c r="BZ126" s="169">
        <f>IFERROR(Inv_SY_B!BZ126/Inv_SY_B!$DC126-1,"")</f>
        <v>4.2952057019173262E-2</v>
      </c>
      <c r="CA126" s="169">
        <f>IFERROR(Inv_SY_B!CA126/Inv_SY_B!$DC126-1,"")</f>
        <v>4.5430577521783366E-3</v>
      </c>
      <c r="CB126" s="169">
        <f>IFERROR(Inv_SY_B!CB126/Inv_SY_B!$DC126-1,"")</f>
        <v>-1.8710253769862906E-2</v>
      </c>
      <c r="CC126" s="169">
        <f>IFERROR(Inv_SY_B!CC126/Inv_SY_B!$DC126-1,"")</f>
        <v>2.4561125932022199E-2</v>
      </c>
      <c r="CD126" s="169">
        <f>IFERROR(Inv_SY_B!CD126/Inv_SY_B!$DC126-1,"")</f>
        <v>2.1084311499340203E-2</v>
      </c>
      <c r="CE126" s="169">
        <f>IFERROR(Inv_SY_B!CE126/Inv_SY_B!$DC126-1,"")</f>
        <v>-4.5514049759594499E-2</v>
      </c>
      <c r="CF126" s="169">
        <f>IFERROR(Inv_SY_B!CF126/Inv_SY_B!$DC126-1,"")</f>
        <v>-0.15805843516592288</v>
      </c>
      <c r="CG126" s="169">
        <f>IFERROR(Inv_SY_B!CG126/Inv_SY_B!$DC126-1,"")</f>
        <v>-8.0036121875147748E-3</v>
      </c>
      <c r="CH126" s="169">
        <f>IFERROR(Inv_SY_B!CH126/Inv_SY_B!$DC126-1,"")</f>
        <v>3.6805258727991896E-2</v>
      </c>
      <c r="CI126" s="169">
        <f>IFERROR(Inv_SY_B!CI126/Inv_SY_B!$DC126-1,"")</f>
        <v>-1</v>
      </c>
      <c r="CJ126" s="169">
        <f>IFERROR(Inv_SY_B!CJ126/Inv_SY_B!$DC126-1,"")</f>
        <v>-1</v>
      </c>
      <c r="CK126" s="169">
        <f>IFERROR(Inv_SY_B!CK126/Inv_SY_B!$DC126-1,"")</f>
        <v>-1</v>
      </c>
      <c r="CL126" s="169">
        <f>IFERROR(Inv_SY_B!CL126/Inv_SY_B!$DC126-1,"")</f>
        <v>-1</v>
      </c>
      <c r="CM126" s="169">
        <f>IFERROR(Inv_SY_B!CM126/Inv_SY_B!$DB126-1,"")</f>
        <v>5.3809402391493455E-2</v>
      </c>
      <c r="CN126" s="169">
        <f>IFERROR(Inv_SY_B!CN126/Inv_SY_B!$DB126-1,"")</f>
        <v>5.4293648749670576E-2</v>
      </c>
      <c r="CO126" s="169">
        <f>IFERROR(Inv_SY_B!CO126/Inv_SY_B!$DB126-1,"")</f>
        <v>6.8073513563428945E-2</v>
      </c>
      <c r="CP126" s="169">
        <f>IFERROR(Inv_SY_B!CP126/Inv_SY_B!$DB126-1,"")</f>
        <v>-3.8141293897793416E-2</v>
      </c>
      <c r="CQ126" s="169">
        <f>IFERROR(Inv_SY_B!CQ126/Inv_SY_B!$DB126-1,"")</f>
        <v>-0.21610516884204389</v>
      </c>
      <c r="CR126" s="169">
        <f>IFERROR(Inv_SY_B!CR126/Inv_SY_B!$DB126-1,"")</f>
        <v>6.6931420878378445E-2</v>
      </c>
      <c r="CS126" s="169">
        <f>IFERROR(Inv_SY_B!CS126/Inv_SY_B!$DB126-1,"")</f>
        <v>6.7908440453541274E-3</v>
      </c>
      <c r="CT126" s="169">
        <f>IFERROR(Inv_SY_B!CT126/Inv_SY_B!$DB126-1,"")</f>
        <v>4.3476331115122058E-3</v>
      </c>
      <c r="CU126" s="169">
        <f>IFERROR(Inv_SY_B!CU126/Inv_SY_B!$DB126-1,"")</f>
        <v>-1</v>
      </c>
      <c r="CV126" s="169">
        <f>IFERROR(Inv_SY_B!CV126/Inv_SY_B!$DB126-1,"")</f>
        <v>-1</v>
      </c>
      <c r="CW126" s="169">
        <f>IFERROR(Inv_SY_B!CW126/Inv_SY_B!$DB126-1,"")</f>
        <v>-1</v>
      </c>
      <c r="CX126" s="169">
        <f>IFERROR(Inv_SY_B!CX126/Inv_SY_B!$DB126-1,"")</f>
        <v>-1</v>
      </c>
      <c r="CY126" s="169">
        <f>IFERROR(Inv_SY_B!CY126/Inv_SY_B!$DB126-1,"")</f>
        <v>-1</v>
      </c>
      <c r="CZ126" s="169">
        <f>IFERROR(Inv_SY_B!CZ126/Inv_SY_B!$DB126-1,"")</f>
        <v>-1</v>
      </c>
    </row>
    <row r="127" spans="2:104">
      <c r="B127" s="164">
        <f t="shared" si="3"/>
        <v>45819</v>
      </c>
      <c r="C127" s="169">
        <f>IFERROR(Inv_SY_B!C127/Inv_SY_B!$DA127-1,"")</f>
        <v>2.8005377407861465E-2</v>
      </c>
      <c r="D127" s="169">
        <f>IFERROR(Inv_SY_B!D127/Inv_SY_B!$DA127-1,"")</f>
        <v>2.2309191775479853E-2</v>
      </c>
      <c r="E127" s="169">
        <f>IFERROR(Inv_SY_B!E127/Inv_SY_B!$DA127-1,"")</f>
        <v>1.3606055218258195E-3</v>
      </c>
      <c r="F127" s="169">
        <f>IFERROR(Inv_SY_B!F127/Inv_SY_B!$DA127-1,"")</f>
        <v>-1.0012550906702278E-2</v>
      </c>
      <c r="G127" s="169">
        <f>IFERROR(Inv_SY_B!G127/Inv_SY_B!$DA127-1,"")</f>
        <v>-6.8349338036565177E-3</v>
      </c>
      <c r="H127" s="169">
        <f>IFERROR(Inv_SY_B!H127/Inv_SY_B!$DA127-1,"")</f>
        <v>3.8921428343168252E-3</v>
      </c>
      <c r="I127" s="169">
        <f>IFERROR(Inv_SY_B!I127/Inv_SY_B!$DA127-1,"")</f>
        <v>1.4326763164773659E-2</v>
      </c>
      <c r="J127" s="169">
        <f>IFERROR(Inv_SY_B!J127/Inv_SY_B!$DA127-1,"")</f>
        <v>-1.1896205959948003E-2</v>
      </c>
      <c r="K127" s="169">
        <f>IFERROR(Inv_SY_B!K127/Inv_SY_B!$DA127-1,"")</f>
        <v>-2.6869235944222414E-3</v>
      </c>
      <c r="L127" s="169">
        <f>IFERROR(Inv_SY_B!L127/Inv_SY_B!$DA127-1,"")</f>
        <v>-1.0242325688403997E-2</v>
      </c>
      <c r="M127" s="169">
        <f>IFERROR(Inv_SY_B!M127/Inv_SY_B!$DA127-1,"")</f>
        <v>1.1881329208164093E-2</v>
      </c>
      <c r="N127" s="169">
        <f>IFERROR(Inv_SY_B!N127/Inv_SY_B!$DA127-1,"")</f>
        <v>6.6703511950945149E-3</v>
      </c>
      <c r="O127" s="169">
        <f>IFERROR(Inv_SY_B!O127/Inv_SY_B!$DA127-1,"")</f>
        <v>1.897270432391629E-4</v>
      </c>
      <c r="P127" s="169">
        <f>IFERROR(Inv_SY_B!P127/Inv_SY_B!$DA127-1,"")</f>
        <v>-1.6431664896588427E-2</v>
      </c>
      <c r="Q127" s="169">
        <f>IFERROR(Inv_SY_B!Q127/Inv_SY_B!$DA127-1,"")</f>
        <v>-2.930278814766929E-2</v>
      </c>
      <c r="R127" s="169">
        <f>IFERROR(Inv_SY_B!R127/Inv_SY_B!$DA127-1,"")</f>
        <v>-4.004969376216716E-2</v>
      </c>
      <c r="S127" s="169">
        <f>IFERROR(Inv_SY_B!S127/Inv_SY_B!$DA127-1,"")</f>
        <v>-5.3720971731656908E-2</v>
      </c>
      <c r="T127" s="169">
        <f>IFERROR(Inv_SY_B!T127/Inv_SY_B!$DA127-1,"")</f>
        <v>-2.7856781274161913E-2</v>
      </c>
      <c r="U127" s="169">
        <f>IFERROR(Inv_SY_B!U127/Inv_SY_B!$DA127-1,"")</f>
        <v>8.0529713500335776E-2</v>
      </c>
      <c r="V127" s="169">
        <f>IFERROR(Inv_SY_B!V127/Inv_SY_B!$DA127-1,"")</f>
        <v>9.0696618516342475E-2</v>
      </c>
      <c r="W127" s="169">
        <f>IFERROR(Inv_SY_B!W127/Inv_SY_B!$DA127-1,"")</f>
        <v>0.11187039639220298</v>
      </c>
      <c r="X127" s="169">
        <f>IFERROR(Inv_SY_B!X127/Inv_SY_B!$DA127-1,"")</f>
        <v>3.86401427091565E-3</v>
      </c>
      <c r="Y127" s="169">
        <f>IFERROR(Inv_SY_B!Y127/Inv_SY_B!$DA127-1,"")</f>
        <v>2.9929031268616679E-2</v>
      </c>
      <c r="Z127" s="169">
        <f>IFERROR(Inv_SY_B!Z127/Inv_SY_B!$DA127-1,"")</f>
        <v>3.0809653366088652E-2</v>
      </c>
      <c r="AA127" s="169">
        <f>IFERROR(Inv_SY_B!AA127/Inv_SY_B!$DA127-1,"")</f>
        <v>-7.8883952690367964E-2</v>
      </c>
      <c r="AB127" s="169">
        <f>IFERROR(Inv_SY_B!AB127/Inv_SY_B!$DA127-1,"")</f>
        <v>-8.044527002670443E-3</v>
      </c>
      <c r="AC127" s="169">
        <f>IFERROR(Inv_SY_B!AC127/Inv_SY_B!$DA127-1,"")</f>
        <v>1.4693004964143608E-3</v>
      </c>
      <c r="AD127" s="169">
        <f>IFERROR(Inv_SY_B!AD127/Inv_SY_B!$DA127-1,"")</f>
        <v>-4.1431917194840739E-2</v>
      </c>
      <c r="AE127" s="169">
        <f>IFERROR(Inv_SY_B!AE127/Inv_SY_B!$DA127-1,"")</f>
        <v>-3.3557704924886078E-2</v>
      </c>
      <c r="AF127" s="169">
        <f>IFERROR(Inv_SY_B!AF127/Inv_SY_B!$DA127-1,"")</f>
        <v>-3.2734332564898772E-3</v>
      </c>
      <c r="AG127" s="169">
        <f>IFERROR(Inv_SY_B!AG127/Inv_SY_B!$DA127-1,"")</f>
        <v>-2.6194069882990223E-2</v>
      </c>
      <c r="AH127" s="169">
        <f>IFERROR(Inv_SY_B!AH127/Inv_SY_B!$DA127-1,"")</f>
        <v>-3.7383771244047459E-2</v>
      </c>
      <c r="AI127" s="169">
        <f>IFERROR(Inv_SY_B!AI127/Inv_SY_B!$DC127-1,"")</f>
        <v>4.0426637238831331E-2</v>
      </c>
      <c r="AJ127" s="169">
        <f>IFERROR(Inv_SY_B!AJ127/Inv_SY_B!$DC127-1,"")</f>
        <v>3.7432212066244475E-2</v>
      </c>
      <c r="AK127" s="169">
        <f>IFERROR(Inv_SY_B!AK127/Inv_SY_B!$DC127-1,"")</f>
        <v>3.1227462727435595E-2</v>
      </c>
      <c r="AL127" s="169">
        <f>IFERROR(Inv_SY_B!AL127/Inv_SY_B!$DC127-1,"")</f>
        <v>1.9144502048984657E-2</v>
      </c>
      <c r="AM127" s="169">
        <f>IFERROR(Inv_SY_B!AM127/Inv_SY_B!$DC127-1,"")</f>
        <v>3.0099821980877683E-2</v>
      </c>
      <c r="AN127" s="169">
        <f>IFERROR(Inv_SY_B!AN127/Inv_SY_B!$DC127-1,"")</f>
        <v>2.9033076307529937E-2</v>
      </c>
      <c r="AO127" s="169">
        <f>IFERROR(Inv_SY_B!AO127/Inv_SY_B!$DC127-1,"")</f>
        <v>-4.4118484583632878E-4</v>
      </c>
      <c r="AP127" s="169">
        <f>IFERROR(Inv_SY_B!AP127/Inv_SY_B!$DC127-1,"")</f>
        <v>2.1892721433766971E-2</v>
      </c>
      <c r="AQ127" s="169">
        <f>IFERROR(Inv_SY_B!AQ127/Inv_SY_B!$DC127-1,"")</f>
        <v>-0.19234855309363741</v>
      </c>
      <c r="AR127" s="169">
        <f>IFERROR(Inv_SY_B!AR127/Inv_SY_B!$DC127-1,"")</f>
        <v>-4.1277151885256158E-3</v>
      </c>
      <c r="AS127" s="169">
        <f>IFERROR(Inv_SY_B!AS127/Inv_SY_B!$DC127-1,"")</f>
        <v>2.028232244142858E-2</v>
      </c>
      <c r="AT127" s="169">
        <f>IFERROR(Inv_SY_B!AT127/Inv_SY_B!$DC127-1,"")</f>
        <v>2.388652146734227E-2</v>
      </c>
      <c r="AU127" s="169">
        <f>IFERROR(Inv_SY_B!AU127/Inv_SY_B!$DC127-1,"")</f>
        <v>3.102595700004307E-2</v>
      </c>
      <c r="AV127" s="169">
        <f>IFERROR(Inv_SY_B!AV127/Inv_SY_B!$DC127-1,"")</f>
        <v>-4.3529358375463567E-2</v>
      </c>
      <c r="AW127" s="169">
        <f>IFERROR(Inv_SY_B!AW127/Inv_SY_B!$DC127-1,"")</f>
        <v>1.9799622226166269E-2</v>
      </c>
      <c r="AX127" s="169">
        <f>IFERROR(Inv_SY_B!AX127/Inv_SY_B!$DC127-1,"")</f>
        <v>1.6199015387900806E-2</v>
      </c>
      <c r="AY127" s="169">
        <f>IFERROR(Inv_SY_B!AY127/Inv_SY_B!$DC127-1,"")</f>
        <v>-1.0290130369598693E-2</v>
      </c>
      <c r="AZ127" s="169">
        <f>IFERROR(Inv_SY_B!AZ127/Inv_SY_B!$DC127-1,"")</f>
        <v>4.1022811426061345E-4</v>
      </c>
      <c r="BA127" s="169">
        <f>IFERROR(Inv_SY_B!BA127/Inv_SY_B!$DC127-1,"")</f>
        <v>6.873359484895758E-3</v>
      </c>
      <c r="BB127" s="169">
        <f>IFERROR(Inv_SY_B!BB127/Inv_SY_B!$DC127-1,"")</f>
        <v>2.1927716201121994E-2</v>
      </c>
      <c r="BC127" s="169">
        <f>IFERROR(Inv_SY_B!BC127/Inv_SY_B!$DC127-1,"")</f>
        <v>-4.7190990582940628E-2</v>
      </c>
      <c r="BD127" s="169">
        <f>IFERROR(Inv_SY_B!BD127/Inv_SY_B!$DC127-1,"")</f>
        <v>-5.2038605142701311E-4</v>
      </c>
      <c r="BE127" s="169">
        <f>IFERROR(Inv_SY_B!BE127/Inv_SY_B!$DC127-1,"")</f>
        <v>1.7306045300190309E-2</v>
      </c>
      <c r="BF127" s="169">
        <f>IFERROR(Inv_SY_B!BF127/Inv_SY_B!$DC127-1,"")</f>
        <v>2.6941253944104071E-2</v>
      </c>
      <c r="BG127" s="169">
        <f>IFERROR(Inv_SY_B!BG127/Inv_SY_B!$DC127-1,"")</f>
        <v>2.1252107866641223E-2</v>
      </c>
      <c r="BH127" s="169">
        <f>IFERROR(Inv_SY_B!BH127/Inv_SY_B!$DC127-1,"")</f>
        <v>2.5952616917178206E-2</v>
      </c>
      <c r="BI127" s="169">
        <f>IFERROR(Inv_SY_B!BI127/Inv_SY_B!$DC127-1,"")</f>
        <v>1.8770698183181223E-2</v>
      </c>
      <c r="BJ127" s="169">
        <f>IFERROR(Inv_SY_B!BJ127/Inv_SY_B!$DC127-1,"")</f>
        <v>2.5223270331288461E-2</v>
      </c>
      <c r="BK127" s="169">
        <f>IFERROR(Inv_SY_B!BK127/Inv_SY_B!$DC127-1,"")</f>
        <v>-4.1306410062580401E-3</v>
      </c>
      <c r="BL127" s="169">
        <f>IFERROR(Inv_SY_B!BL127/Inv_SY_B!$DC127-1,"")</f>
        <v>-0.18894278027953981</v>
      </c>
      <c r="BM127" s="169">
        <f>IFERROR(Inv_SY_B!BM127/Inv_SY_B!$DC127-1,"")</f>
        <v>-8.154687522927917E-3</v>
      </c>
      <c r="BN127" s="169">
        <f>IFERROR(Inv_SY_B!BN127/Inv_SY_B!$DC127-1,"")</f>
        <v>-1.0313123350493281E-2</v>
      </c>
      <c r="BO127" s="169">
        <f>IFERROR(Inv_SY_B!BO127/Inv_SY_B!$DC127-1,"")</f>
        <v>3.2423199789091139E-3</v>
      </c>
      <c r="BP127" s="169">
        <f>IFERROR(Inv_SY_B!BP127/Inv_SY_B!$DC127-1,"")</f>
        <v>1.6522849525275385E-2</v>
      </c>
      <c r="BQ127" s="169">
        <f>IFERROR(Inv_SY_B!BQ127/Inv_SY_B!$DC127-1,"")</f>
        <v>-0.12394264575071556</v>
      </c>
      <c r="BR127" s="169">
        <f>IFERROR(Inv_SY_B!BR127/Inv_SY_B!$DC127-1,"")</f>
        <v>-9.667341481792846E-2</v>
      </c>
      <c r="BS127" s="169">
        <f>IFERROR(Inv_SY_B!BS127/Inv_SY_B!$DC127-1,"")</f>
        <v>1.9555740288504486E-2</v>
      </c>
      <c r="BT127" s="169">
        <f>IFERROR(Inv_SY_B!BT127/Inv_SY_B!$DC127-1,"")</f>
        <v>0.14698514859743605</v>
      </c>
      <c r="BU127" s="169">
        <f>IFERROR(Inv_SY_B!BU127/Inv_SY_B!$DC127-1,"")</f>
        <v>-3.0407856531540212E-2</v>
      </c>
      <c r="BV127" s="169">
        <f>IFERROR(Inv_SY_B!BV127/Inv_SY_B!$DC127-1,"")</f>
        <v>-3.5546232324168758E-2</v>
      </c>
      <c r="BW127" s="169">
        <f>IFERROR(Inv_SY_B!BW127/Inv_SY_B!$DC127-1,"")</f>
        <v>3.5014971988549304E-2</v>
      </c>
      <c r="BX127" s="169">
        <f>IFERROR(Inv_SY_B!BX127/Inv_SY_B!$DC127-1,"")</f>
        <v>1.9252738644570888E-2</v>
      </c>
      <c r="BY127" s="169">
        <f>IFERROR(Inv_SY_B!BY127/Inv_SY_B!$DC127-1,"")</f>
        <v>2.7191381715625962E-2</v>
      </c>
      <c r="BZ127" s="169">
        <f>IFERROR(Inv_SY_B!BZ127/Inv_SY_B!$DC127-1,"")</f>
        <v>1.4075362728665608E-2</v>
      </c>
      <c r="CA127" s="169">
        <f>IFERROR(Inv_SY_B!CA127/Inv_SY_B!$DC127-1,"")</f>
        <v>-3.4086952494147837E-3</v>
      </c>
      <c r="CB127" s="169">
        <f>IFERROR(Inv_SY_B!CB127/Inv_SY_B!$DC127-1,"")</f>
        <v>-3.2789477043455695E-2</v>
      </c>
      <c r="CC127" s="169">
        <f>IFERROR(Inv_SY_B!CC127/Inv_SY_B!$DC127-1,"")</f>
        <v>3.7095926946053348E-2</v>
      </c>
      <c r="CD127" s="169">
        <f>IFERROR(Inv_SY_B!CD127/Inv_SY_B!$DC127-1,"")</f>
        <v>3.5373094078507306E-2</v>
      </c>
      <c r="CE127" s="169">
        <f>IFERROR(Inv_SY_B!CE127/Inv_SY_B!$DC127-1,"")</f>
        <v>-3.3506832619333848E-2</v>
      </c>
      <c r="CF127" s="169">
        <f>IFERROR(Inv_SY_B!CF127/Inv_SY_B!$DC127-1,"")</f>
        <v>6.5247253009634854E-3</v>
      </c>
      <c r="CG127" s="169">
        <f>IFERROR(Inv_SY_B!CG127/Inv_SY_B!$DC127-1,"")</f>
        <v>3.6831909377088579E-4</v>
      </c>
      <c r="CH127" s="169">
        <f>IFERROR(Inv_SY_B!CH127/Inv_SY_B!$DC127-1,"")</f>
        <v>1.9954957446958188E-2</v>
      </c>
      <c r="CI127" s="169">
        <f>IFERROR(Inv_SY_B!CI127/Inv_SY_B!$DC127-1,"")</f>
        <v>-1</v>
      </c>
      <c r="CJ127" s="169">
        <f>IFERROR(Inv_SY_B!CJ127/Inv_SY_B!$DC127-1,"")</f>
        <v>-1</v>
      </c>
      <c r="CK127" s="169">
        <f>IFERROR(Inv_SY_B!CK127/Inv_SY_B!$DC127-1,"")</f>
        <v>-1</v>
      </c>
      <c r="CL127" s="169">
        <f>IFERROR(Inv_SY_B!CL127/Inv_SY_B!$DC127-1,"")</f>
        <v>-1</v>
      </c>
      <c r="CM127" s="169">
        <f>IFERROR(Inv_SY_B!CM127/Inv_SY_B!$DB127-1,"")</f>
        <v>4.6441725574492887E-2</v>
      </c>
      <c r="CN127" s="169">
        <f>IFERROR(Inv_SY_B!CN127/Inv_SY_B!$DB127-1,"")</f>
        <v>4.9396750093433583E-2</v>
      </c>
      <c r="CO127" s="169">
        <f>IFERROR(Inv_SY_B!CO127/Inv_SY_B!$DB127-1,"")</f>
        <v>5.9595806147377584E-2</v>
      </c>
      <c r="CP127" s="169">
        <f>IFERROR(Inv_SY_B!CP127/Inv_SY_B!$DB127-1,"")</f>
        <v>8.1348491009620716E-3</v>
      </c>
      <c r="CQ127" s="169">
        <f>IFERROR(Inv_SY_B!CQ127/Inv_SY_B!$DB127-1,"")</f>
        <v>-0.2223861421334633</v>
      </c>
      <c r="CR127" s="169">
        <f>IFERROR(Inv_SY_B!CR127/Inv_SY_B!$DB127-1,"")</f>
        <v>5.3356271875634187E-2</v>
      </c>
      <c r="CS127" s="169">
        <f>IFERROR(Inv_SY_B!CS127/Inv_SY_B!$DB127-1,"")</f>
        <v>3.0678756854807254E-3</v>
      </c>
      <c r="CT127" s="169">
        <f>IFERROR(Inv_SY_B!CT127/Inv_SY_B!$DB127-1,"")</f>
        <v>2.3928636560823779E-3</v>
      </c>
      <c r="CU127" s="169">
        <f>IFERROR(Inv_SY_B!CU127/Inv_SY_B!$DB127-1,"")</f>
        <v>-1</v>
      </c>
      <c r="CV127" s="169">
        <f>IFERROR(Inv_SY_B!CV127/Inv_SY_B!$DB127-1,"")</f>
        <v>-1</v>
      </c>
      <c r="CW127" s="169">
        <f>IFERROR(Inv_SY_B!CW127/Inv_SY_B!$DB127-1,"")</f>
        <v>-1</v>
      </c>
      <c r="CX127" s="169">
        <f>IFERROR(Inv_SY_B!CX127/Inv_SY_B!$DB127-1,"")</f>
        <v>-1</v>
      </c>
      <c r="CY127" s="169">
        <f>IFERROR(Inv_SY_B!CY127/Inv_SY_B!$DB127-1,"")</f>
        <v>-1</v>
      </c>
      <c r="CZ127" s="169">
        <f>IFERROR(Inv_SY_B!CZ127/Inv_SY_B!$DB127-1,"")</f>
        <v>-1</v>
      </c>
    </row>
    <row r="128" spans="2:104">
      <c r="B128" s="164">
        <f t="shared" si="3"/>
        <v>45820</v>
      </c>
      <c r="C128" s="169">
        <f>IFERROR(Inv_SY_B!C128/Inv_SY_B!$DA128-1,"")</f>
        <v>-1.3555065448014325E-2</v>
      </c>
      <c r="D128" s="169">
        <f>IFERROR(Inv_SY_B!D128/Inv_SY_B!$DA128-1,"")</f>
        <v>-1.7986030751374615E-3</v>
      </c>
      <c r="E128" s="169">
        <f>IFERROR(Inv_SY_B!E128/Inv_SY_B!$DA128-1,"")</f>
        <v>5.1192311090023424E-2</v>
      </c>
      <c r="F128" s="169">
        <f>IFERROR(Inv_SY_B!F128/Inv_SY_B!$DA128-1,"")</f>
        <v>5.6442887438961975E-2</v>
      </c>
      <c r="G128" s="169">
        <f>IFERROR(Inv_SY_B!G128/Inv_SY_B!$DA128-1,"")</f>
        <v>5.4316961465434854E-2</v>
      </c>
      <c r="H128" s="169">
        <f>IFERROR(Inv_SY_B!H128/Inv_SY_B!$DA128-1,"")</f>
        <v>5.5508082139626991E-2</v>
      </c>
      <c r="I128" s="169">
        <f>IFERROR(Inv_SY_B!I128/Inv_SY_B!$DA128-1,"")</f>
        <v>8.8758741254127305E-2</v>
      </c>
      <c r="J128" s="169">
        <f>IFERROR(Inv_SY_B!J128/Inv_SY_B!$DA128-1,"")</f>
        <v>4.6751788163822638E-2</v>
      </c>
      <c r="K128" s="169">
        <f>IFERROR(Inv_SY_B!K128/Inv_SY_B!$DA128-1,"")</f>
        <v>8.158183136566266E-2</v>
      </c>
      <c r="L128" s="169">
        <f>IFERROR(Inv_SY_B!L128/Inv_SY_B!$DA128-1,"")</f>
        <v>7.2818743996550417E-2</v>
      </c>
      <c r="M128" s="169">
        <f>IFERROR(Inv_SY_B!M128/Inv_SY_B!$DA128-1,"")</f>
        <v>5.4637131485634649E-2</v>
      </c>
      <c r="N128" s="169">
        <f>IFERROR(Inv_SY_B!N128/Inv_SY_B!$DA128-1,"")</f>
        <v>4.7107885177755326E-2</v>
      </c>
      <c r="O128" s="169">
        <f>IFERROR(Inv_SY_B!O128/Inv_SY_B!$DA128-1,"")</f>
        <v>4.2732782593447372E-2</v>
      </c>
      <c r="P128" s="169">
        <f>IFERROR(Inv_SY_B!P128/Inv_SY_B!$DA128-1,"")</f>
        <v>-0.1585011024628985</v>
      </c>
      <c r="Q128" s="169">
        <f>IFERROR(Inv_SY_B!Q128/Inv_SY_B!$DA128-1,"")</f>
        <v>1.4488072712437239E-2</v>
      </c>
      <c r="R128" s="169">
        <f>IFERROR(Inv_SY_B!R128/Inv_SY_B!$DA128-1,"")</f>
        <v>1.3496438121236576E-3</v>
      </c>
      <c r="S128" s="169">
        <f>IFERROR(Inv_SY_B!S128/Inv_SY_B!$DA128-1,"")</f>
        <v>-2.0130533486349078E-2</v>
      </c>
      <c r="T128" s="169">
        <f>IFERROR(Inv_SY_B!T128/Inv_SY_B!$DA128-1,"")</f>
        <v>-8.5420939059825951E-3</v>
      </c>
      <c r="U128" s="169">
        <f>IFERROR(Inv_SY_B!U128/Inv_SY_B!$DA128-1,"")</f>
        <v>-0.10893744032923602</v>
      </c>
      <c r="V128" s="169">
        <f>IFERROR(Inv_SY_B!V128/Inv_SY_B!$DA128-1,"")</f>
        <v>-2.5021538302341551E-2</v>
      </c>
      <c r="W128" s="169">
        <f>IFERROR(Inv_SY_B!W128/Inv_SY_B!$DA128-1,"")</f>
        <v>1.9167198891675064E-2</v>
      </c>
      <c r="X128" s="169">
        <f>IFERROR(Inv_SY_B!X128/Inv_SY_B!$DA128-1,"")</f>
        <v>-8.8782003461905235E-2</v>
      </c>
      <c r="Y128" s="169">
        <f>IFERROR(Inv_SY_B!Y128/Inv_SY_B!$DA128-1,"")</f>
        <v>1.4182325513321548E-2</v>
      </c>
      <c r="Z128" s="169">
        <f>IFERROR(Inv_SY_B!Z128/Inv_SY_B!$DA128-1,"")</f>
        <v>1.5868940361737804E-2</v>
      </c>
      <c r="AA128" s="169">
        <f>IFERROR(Inv_SY_B!AA128/Inv_SY_B!$DA128-1,"")</f>
        <v>-0.11523657100728268</v>
      </c>
      <c r="AB128" s="169">
        <f>IFERROR(Inv_SY_B!AB128/Inv_SY_B!$DA128-1,"")</f>
        <v>-1.4813942896982124E-2</v>
      </c>
      <c r="AC128" s="169">
        <f>IFERROR(Inv_SY_B!AC128/Inv_SY_B!$DA128-1,"")</f>
        <v>-6.7573900770910855E-3</v>
      </c>
      <c r="AD128" s="169">
        <f>IFERROR(Inv_SY_B!AD128/Inv_SY_B!$DA128-1,"")</f>
        <v>-6.6158107092946783E-2</v>
      </c>
      <c r="AE128" s="169">
        <f>IFERROR(Inv_SY_B!AE128/Inv_SY_B!$DA128-1,"")</f>
        <v>-2.3910194145307595E-2</v>
      </c>
      <c r="AF128" s="169">
        <f>IFERROR(Inv_SY_B!AF128/Inv_SY_B!$DA128-1,"")</f>
        <v>-3.0090306689494195E-3</v>
      </c>
      <c r="AG128" s="169">
        <f>IFERROR(Inv_SY_B!AG128/Inv_SY_B!$DA128-1,"")</f>
        <v>-2.63172371159337E-2</v>
      </c>
      <c r="AH128" s="169">
        <f>IFERROR(Inv_SY_B!AH128/Inv_SY_B!$DA128-1,"")</f>
        <v>-3.5434473985988202E-2</v>
      </c>
      <c r="AI128" s="169">
        <f>IFERROR(Inv_SY_B!AI128/Inv_SY_B!$DC128-1,"")</f>
        <v>8.8812149234682725E-3</v>
      </c>
      <c r="AJ128" s="169">
        <f>IFERROR(Inv_SY_B!AJ128/Inv_SY_B!$DC128-1,"")</f>
        <v>3.8535676730189206E-3</v>
      </c>
      <c r="AK128" s="169">
        <f>IFERROR(Inv_SY_B!AK128/Inv_SY_B!$DC128-1,"")</f>
        <v>-1.7442648594736543E-3</v>
      </c>
      <c r="AL128" s="169">
        <f>IFERROR(Inv_SY_B!AL128/Inv_SY_B!$DC128-1,"")</f>
        <v>-1.9379058460330278E-2</v>
      </c>
      <c r="AM128" s="169">
        <f>IFERROR(Inv_SY_B!AM128/Inv_SY_B!$DC128-1,"")</f>
        <v>-7.5172044238750457E-3</v>
      </c>
      <c r="AN128" s="169">
        <f>IFERROR(Inv_SY_B!AN128/Inv_SY_B!$DC128-1,"")</f>
        <v>-9.4487490104612215E-3</v>
      </c>
      <c r="AO128" s="169">
        <f>IFERROR(Inv_SY_B!AO128/Inv_SY_B!$DC128-1,"")</f>
        <v>-3.7993572845613444E-2</v>
      </c>
      <c r="AP128" s="169">
        <f>IFERROR(Inv_SY_B!AP128/Inv_SY_B!$DC128-1,"")</f>
        <v>-8.3574408419316848E-3</v>
      </c>
      <c r="AQ128" s="169">
        <f>IFERROR(Inv_SY_B!AQ128/Inv_SY_B!$DC128-1,"")</f>
        <v>-5.5157209662645368E-2</v>
      </c>
      <c r="AR128" s="169">
        <f>IFERROR(Inv_SY_B!AR128/Inv_SY_B!$DC128-1,"")</f>
        <v>-3.2528630196382857E-2</v>
      </c>
      <c r="AS128" s="169">
        <f>IFERROR(Inv_SY_B!AS128/Inv_SY_B!$DC128-1,"")</f>
        <v>-5.0372661070363645E-4</v>
      </c>
      <c r="AT128" s="169">
        <f>IFERROR(Inv_SY_B!AT128/Inv_SY_B!$DC128-1,"")</f>
        <v>3.8133464950154128E-3</v>
      </c>
      <c r="AU128" s="169">
        <f>IFERROR(Inv_SY_B!AU128/Inv_SY_B!$DC128-1,"")</f>
        <v>7.0042266166336908E-3</v>
      </c>
      <c r="AV128" s="169">
        <f>IFERROR(Inv_SY_B!AV128/Inv_SY_B!$DC128-1,"")</f>
        <v>-8.9936698877517318E-2</v>
      </c>
      <c r="AW128" s="169">
        <f>IFERROR(Inv_SY_B!AW128/Inv_SY_B!$DC128-1,"")</f>
        <v>-1.0358624708886044E-3</v>
      </c>
      <c r="AX128" s="169">
        <f>IFERROR(Inv_SY_B!AX128/Inv_SY_B!$DC128-1,"")</f>
        <v>-1.3575609461871641E-2</v>
      </c>
      <c r="AY128" s="169">
        <f>IFERROR(Inv_SY_B!AY128/Inv_SY_B!$DC128-1,"")</f>
        <v>-3.2268144110977448E-2</v>
      </c>
      <c r="AZ128" s="169">
        <f>IFERROR(Inv_SY_B!AZ128/Inv_SY_B!$DC128-1,"")</f>
        <v>-1.5629456849289181E-2</v>
      </c>
      <c r="BA128" s="169">
        <f>IFERROR(Inv_SY_B!BA128/Inv_SY_B!$DC128-1,"")</f>
        <v>-1.1533451712720022E-2</v>
      </c>
      <c r="BB128" s="169">
        <f>IFERROR(Inv_SY_B!BB128/Inv_SY_B!$DC128-1,"")</f>
        <v>1.3796111674926559E-2</v>
      </c>
      <c r="BC128" s="169">
        <f>IFERROR(Inv_SY_B!BC128/Inv_SY_B!$DC128-1,"")</f>
        <v>3.7747026181098597E-3</v>
      </c>
      <c r="BD128" s="169">
        <f>IFERROR(Inv_SY_B!BD128/Inv_SY_B!$DC128-1,"")</f>
        <v>-1.2289467141989197E-2</v>
      </c>
      <c r="BE128" s="169">
        <f>IFERROR(Inv_SY_B!BE128/Inv_SY_B!$DC128-1,"")</f>
        <v>1.3886517075026195E-2</v>
      </c>
      <c r="BF128" s="169">
        <f>IFERROR(Inv_SY_B!BF128/Inv_SY_B!$DC128-1,"")</f>
        <v>2.043191219629481E-2</v>
      </c>
      <c r="BG128" s="169">
        <f>IFERROR(Inv_SY_B!BG128/Inv_SY_B!$DC128-1,"")</f>
        <v>4.5638902598974296E-2</v>
      </c>
      <c r="BH128" s="169">
        <f>IFERROR(Inv_SY_B!BH128/Inv_SY_B!$DC128-1,"")</f>
        <v>2.9098775143359568E-2</v>
      </c>
      <c r="BI128" s="169">
        <f>IFERROR(Inv_SY_B!BI128/Inv_SY_B!$DC128-1,"")</f>
        <v>2.7154248145884852E-2</v>
      </c>
      <c r="BJ128" s="169">
        <f>IFERROR(Inv_SY_B!BJ128/Inv_SY_B!$DC128-1,"")</f>
        <v>4.3696320614750483E-2</v>
      </c>
      <c r="BK128" s="169">
        <f>IFERROR(Inv_SY_B!BK128/Inv_SY_B!$DC128-1,"")</f>
        <v>3.0496532393129661E-2</v>
      </c>
      <c r="BL128" s="169">
        <f>IFERROR(Inv_SY_B!BL128/Inv_SY_B!$DC128-1,"")</f>
        <v>-3.314700151217076E-2</v>
      </c>
      <c r="BM128" s="169">
        <f>IFERROR(Inv_SY_B!BM128/Inv_SY_B!$DC128-1,"")</f>
        <v>2.0686483484873674E-2</v>
      </c>
      <c r="BN128" s="169">
        <f>IFERROR(Inv_SY_B!BN128/Inv_SY_B!$DC128-1,"")</f>
        <v>2.1808511840636147E-2</v>
      </c>
      <c r="BO128" s="169">
        <f>IFERROR(Inv_SY_B!BO128/Inv_SY_B!$DC128-1,"")</f>
        <v>5.3510993005225771E-3</v>
      </c>
      <c r="BP128" s="169">
        <f>IFERROR(Inv_SY_B!BP128/Inv_SY_B!$DC128-1,"")</f>
        <v>1.0029220004100559E-2</v>
      </c>
      <c r="BQ128" s="169">
        <f>IFERROR(Inv_SY_B!BQ128/Inv_SY_B!$DC128-1,"")</f>
        <v>-2.4413551039605963E-2</v>
      </c>
      <c r="BR128" s="169">
        <f>IFERROR(Inv_SY_B!BR128/Inv_SY_B!$DC128-1,"")</f>
        <v>1.239806105507002E-3</v>
      </c>
      <c r="BS128" s="169">
        <f>IFERROR(Inv_SY_B!BS128/Inv_SY_B!$DC128-1,"")</f>
        <v>-2.2669370527228505E-4</v>
      </c>
      <c r="BT128" s="169">
        <f>IFERROR(Inv_SY_B!BT128/Inv_SY_B!$DC128-1,"")</f>
        <v>-2.3543743232202319E-2</v>
      </c>
      <c r="BU128" s="169">
        <f>IFERROR(Inv_SY_B!BU128/Inv_SY_B!$DC128-1,"")</f>
        <v>-1.555673675476521E-2</v>
      </c>
      <c r="BV128" s="169">
        <f>IFERROR(Inv_SY_B!BV128/Inv_SY_B!$DC128-1,"")</f>
        <v>-4.7707627428929755E-2</v>
      </c>
      <c r="BW128" s="169">
        <f>IFERROR(Inv_SY_B!BW128/Inv_SY_B!$DC128-1,"")</f>
        <v>7.1831240750321879E-3</v>
      </c>
      <c r="BX128" s="169">
        <f>IFERROR(Inv_SY_B!BX128/Inv_SY_B!$DC128-1,"")</f>
        <v>-4.2656509518537167E-3</v>
      </c>
      <c r="BY128" s="169">
        <f>IFERROR(Inv_SY_B!BY128/Inv_SY_B!$DC128-1,"")</f>
        <v>3.9304430132398593E-3</v>
      </c>
      <c r="BZ128" s="169">
        <f>IFERROR(Inv_SY_B!BZ128/Inv_SY_B!$DC128-1,"")</f>
        <v>-1.8358075627242787E-2</v>
      </c>
      <c r="CA128" s="169">
        <f>IFERROR(Inv_SY_B!CA128/Inv_SY_B!$DC128-1,"")</f>
        <v>-5.5263568956880338E-2</v>
      </c>
      <c r="CB128" s="169">
        <f>IFERROR(Inv_SY_B!CB128/Inv_SY_B!$DC128-1,"")</f>
        <v>-8.165971355392676E-2</v>
      </c>
      <c r="CC128" s="169">
        <f>IFERROR(Inv_SY_B!CC128/Inv_SY_B!$DC128-1,"")</f>
        <v>4.7545277340209635E-2</v>
      </c>
      <c r="CD128" s="169">
        <f>IFERROR(Inv_SY_B!CD128/Inv_SY_B!$DC128-1,"")</f>
        <v>5.2119371067788522E-2</v>
      </c>
      <c r="CE128" s="169">
        <f>IFERROR(Inv_SY_B!CE128/Inv_SY_B!$DC128-1,"")</f>
        <v>2.283845834758047E-2</v>
      </c>
      <c r="CF128" s="169">
        <f>IFERROR(Inv_SY_B!CF128/Inv_SY_B!$DC128-1,"")</f>
        <v>6.0070860434832785E-2</v>
      </c>
      <c r="CG128" s="169">
        <f>IFERROR(Inv_SY_B!CG128/Inv_SY_B!$DC128-1,"")</f>
        <v>6.1664876606014607E-2</v>
      </c>
      <c r="CH128" s="169">
        <f>IFERROR(Inv_SY_B!CH128/Inv_SY_B!$DC128-1,"")</f>
        <v>8.7047000510594996E-2</v>
      </c>
      <c r="CI128" s="169">
        <f>IFERROR(Inv_SY_B!CI128/Inv_SY_B!$DC128-1,"")</f>
        <v>-1</v>
      </c>
      <c r="CJ128" s="169">
        <f>IFERROR(Inv_SY_B!CJ128/Inv_SY_B!$DC128-1,"")</f>
        <v>-1</v>
      </c>
      <c r="CK128" s="169">
        <f>IFERROR(Inv_SY_B!CK128/Inv_SY_B!$DC128-1,"")</f>
        <v>-1</v>
      </c>
      <c r="CL128" s="169">
        <f>IFERROR(Inv_SY_B!CL128/Inv_SY_B!$DC128-1,"")</f>
        <v>-1</v>
      </c>
      <c r="CM128" s="169">
        <f>IFERROR(Inv_SY_B!CM128/Inv_SY_B!$DB128-1,"")</f>
        <v>5.0898741883397935E-2</v>
      </c>
      <c r="CN128" s="169">
        <f>IFERROR(Inv_SY_B!CN128/Inv_SY_B!$DB128-1,"")</f>
        <v>1.6815915426577899E-2</v>
      </c>
      <c r="CO128" s="169">
        <f>IFERROR(Inv_SY_B!CO128/Inv_SY_B!$DB128-1,"")</f>
        <v>5.3750570219580851E-2</v>
      </c>
      <c r="CP128" s="169">
        <f>IFERROR(Inv_SY_B!CP128/Inv_SY_B!$DB128-1,"")</f>
        <v>3.3991335567153946E-3</v>
      </c>
      <c r="CQ128" s="169">
        <f>IFERROR(Inv_SY_B!CQ128/Inv_SY_B!$DB128-1,"")</f>
        <v>-0.22469481895447685</v>
      </c>
      <c r="CR128" s="169">
        <f>IFERROR(Inv_SY_B!CR128/Inv_SY_B!$DB128-1,"")</f>
        <v>5.6138976451133971E-2</v>
      </c>
      <c r="CS128" s="169">
        <f>IFERROR(Inv_SY_B!CS128/Inv_SY_B!$DB128-1,"")</f>
        <v>2.2309162813164418E-2</v>
      </c>
      <c r="CT128" s="169">
        <f>IFERROR(Inv_SY_B!CT128/Inv_SY_B!$DB128-1,"")</f>
        <v>2.1382318603904826E-2</v>
      </c>
      <c r="CU128" s="169">
        <f>IFERROR(Inv_SY_B!CU128/Inv_SY_B!$DB128-1,"")</f>
        <v>-1</v>
      </c>
      <c r="CV128" s="169">
        <f>IFERROR(Inv_SY_B!CV128/Inv_SY_B!$DB128-1,"")</f>
        <v>-1</v>
      </c>
      <c r="CW128" s="169">
        <f>IFERROR(Inv_SY_B!CW128/Inv_SY_B!$DB128-1,"")</f>
        <v>-1</v>
      </c>
      <c r="CX128" s="169">
        <f>IFERROR(Inv_SY_B!CX128/Inv_SY_B!$DB128-1,"")</f>
        <v>-1</v>
      </c>
      <c r="CY128" s="169">
        <f>IFERROR(Inv_SY_B!CY128/Inv_SY_B!$DB128-1,"")</f>
        <v>-1</v>
      </c>
      <c r="CZ128" s="169">
        <f>IFERROR(Inv_SY_B!CZ128/Inv_SY_B!$DB128-1,"")</f>
        <v>-1</v>
      </c>
    </row>
    <row r="129" spans="2:104">
      <c r="B129" s="164">
        <f t="shared" si="3"/>
        <v>45821</v>
      </c>
      <c r="C129" s="169">
        <f>IFERROR(Inv_SY_B!C129/Inv_SY_B!$DA129-1,"")</f>
        <v>5.6830948181777696E-2</v>
      </c>
      <c r="D129" s="169">
        <f>IFERROR(Inv_SY_B!D129/Inv_SY_B!$DA129-1,"")</f>
        <v>4.2710693816647494E-2</v>
      </c>
      <c r="E129" s="169">
        <f>IFERROR(Inv_SY_B!E129/Inv_SY_B!$DA129-1,"")</f>
        <v>6.5176407185960405E-2</v>
      </c>
      <c r="F129" s="169">
        <f>IFERROR(Inv_SY_B!F129/Inv_SY_B!$DA129-1,"")</f>
        <v>4.9074343854564439E-2</v>
      </c>
      <c r="G129" s="169">
        <f>IFERROR(Inv_SY_B!G129/Inv_SY_B!$DA129-1,"")</f>
        <v>6.013278470547756E-2</v>
      </c>
      <c r="H129" s="169">
        <f>IFERROR(Inv_SY_B!H129/Inv_SY_B!$DA129-1,"")</f>
        <v>7.1004047193505171E-2</v>
      </c>
      <c r="I129" s="169">
        <f>IFERROR(Inv_SY_B!I129/Inv_SY_B!$DA129-1,"")</f>
        <v>5.1636947058012028E-2</v>
      </c>
      <c r="J129" s="169">
        <f>IFERROR(Inv_SY_B!J129/Inv_SY_B!$DA129-1,"")</f>
        <v>3.9824859739458596E-2</v>
      </c>
      <c r="K129" s="169">
        <f>IFERROR(Inv_SY_B!K129/Inv_SY_B!$DA129-1,"")</f>
        <v>4.6823672957705398E-2</v>
      </c>
      <c r="L129" s="169">
        <f>IFERROR(Inv_SY_B!L129/Inv_SY_B!$DA129-1,"")</f>
        <v>5.5700173758973515E-2</v>
      </c>
      <c r="M129" s="169">
        <f>IFERROR(Inv_SY_B!M129/Inv_SY_B!$DA129-1,"")</f>
        <v>7.8146472992981053E-2</v>
      </c>
      <c r="N129" s="169">
        <f>IFERROR(Inv_SY_B!N129/Inv_SY_B!$DA129-1,"")</f>
        <v>7.3448865178854517E-2</v>
      </c>
      <c r="O129" s="169">
        <f>IFERROR(Inv_SY_B!O129/Inv_SY_B!$DA129-1,"")</f>
        <v>7.0231546647817611E-2</v>
      </c>
      <c r="P129" s="169">
        <f>IFERROR(Inv_SY_B!P129/Inv_SY_B!$DA129-1,"")</f>
        <v>5.0373391512973376E-2</v>
      </c>
      <c r="Q129" s="169">
        <f>IFERROR(Inv_SY_B!Q129/Inv_SY_B!$DA129-1,"")</f>
        <v>3.5335420683931362E-2</v>
      </c>
      <c r="R129" s="169">
        <f>IFERROR(Inv_SY_B!R129/Inv_SY_B!$DA129-1,"")</f>
        <v>2.3274162015513022E-2</v>
      </c>
      <c r="S129" s="169">
        <f>IFERROR(Inv_SY_B!S129/Inv_SY_B!$DA129-1,"")</f>
        <v>1.1313778502051619E-2</v>
      </c>
      <c r="T129" s="169">
        <f>IFERROR(Inv_SY_B!T129/Inv_SY_B!$DA129-1,"")</f>
        <v>4.3671463854833892E-2</v>
      </c>
      <c r="U129" s="169">
        <f>IFERROR(Inv_SY_B!U129/Inv_SY_B!$DA129-1,"")</f>
        <v>-9.7889117768122924E-2</v>
      </c>
      <c r="V129" s="169">
        <f>IFERROR(Inv_SY_B!V129/Inv_SY_B!$DA129-1,"")</f>
        <v>-0.10319960656814664</v>
      </c>
      <c r="W129" s="169">
        <f>IFERROR(Inv_SY_B!W129/Inv_SY_B!$DA129-1,"")</f>
        <v>-0.43206103336123969</v>
      </c>
      <c r="X129" s="169">
        <f>IFERROR(Inv_SY_B!X129/Inv_SY_B!$DA129-1,"")</f>
        <v>-0.63490421545504572</v>
      </c>
      <c r="Y129" s="169">
        <f>IFERROR(Inv_SY_B!Y129/Inv_SY_B!$DA129-1,"")</f>
        <v>0.1227434143248427</v>
      </c>
      <c r="Z129" s="169">
        <f>IFERROR(Inv_SY_B!Z129/Inv_SY_B!$DA129-1,"")</f>
        <v>0.12454347337214799</v>
      </c>
      <c r="AA129" s="169">
        <f>IFERROR(Inv_SY_B!AA129/Inv_SY_B!$DA129-1,"")</f>
        <v>-3.5846398437539451E-2</v>
      </c>
      <c r="AB129" s="169">
        <f>IFERROR(Inv_SY_B!AB129/Inv_SY_B!$DA129-1,"")</f>
        <v>2.8304600127536217E-2</v>
      </c>
      <c r="AC129" s="169">
        <f>IFERROR(Inv_SY_B!AC129/Inv_SY_B!$DA129-1,"")</f>
        <v>3.8076879601436353E-2</v>
      </c>
      <c r="AD129" s="169">
        <f>IFERROR(Inv_SY_B!AD129/Inv_SY_B!$DA129-1,"")</f>
        <v>-1.1620104991051594E-2</v>
      </c>
      <c r="AE129" s="169">
        <f>IFERROR(Inv_SY_B!AE129/Inv_SY_B!$DA129-1,"")</f>
        <v>1.5433902148608514E-2</v>
      </c>
      <c r="AF129" s="169">
        <f>IFERROR(Inv_SY_B!AF129/Inv_SY_B!$DA129-1,"")</f>
        <v>3.879434923670666E-2</v>
      </c>
      <c r="AG129" s="169">
        <f>IFERROR(Inv_SY_B!AG129/Inv_SY_B!$DA129-1,"")</f>
        <v>1.7265269440785103E-2</v>
      </c>
      <c r="AH129" s="169">
        <f>IFERROR(Inv_SY_B!AH129/Inv_SY_B!$DA129-1,"")</f>
        <v>5.6486084880353893E-3</v>
      </c>
      <c r="AI129" s="169">
        <f>IFERROR(Inv_SY_B!AI129/Inv_SY_B!$DC129-1,"")</f>
        <v>1.6494551766157217E-2</v>
      </c>
      <c r="AJ129" s="169">
        <f>IFERROR(Inv_SY_B!AJ129/Inv_SY_B!$DC129-1,"")</f>
        <v>2.2957033684670503E-2</v>
      </c>
      <c r="AK129" s="169">
        <f>IFERROR(Inv_SY_B!AK129/Inv_SY_B!$DC129-1,"")</f>
        <v>1.5501038022937452E-2</v>
      </c>
      <c r="AL129" s="169">
        <f>IFERROR(Inv_SY_B!AL129/Inv_SY_B!$DC129-1,"")</f>
        <v>1.1360267208237129E-2</v>
      </c>
      <c r="AM129" s="169">
        <f>IFERROR(Inv_SY_B!AM129/Inv_SY_B!$DC129-1,"")</f>
        <v>2.2624065306252605E-2</v>
      </c>
      <c r="AN129" s="169">
        <f>IFERROR(Inv_SY_B!AN129/Inv_SY_B!$DC129-1,"")</f>
        <v>1.8979690212252098E-2</v>
      </c>
      <c r="AO129" s="169">
        <f>IFERROR(Inv_SY_B!AO129/Inv_SY_B!$DC129-1,"")</f>
        <v>-1.4362653564616412E-2</v>
      </c>
      <c r="AP129" s="169">
        <f>IFERROR(Inv_SY_B!AP129/Inv_SY_B!$DC129-1,"")</f>
        <v>3.0395510349368049E-3</v>
      </c>
      <c r="AQ129" s="169">
        <f>IFERROR(Inv_SY_B!AQ129/Inv_SY_B!$DC129-1,"")</f>
        <v>-2.9318320461734992E-2</v>
      </c>
      <c r="AR129" s="169">
        <f>IFERROR(Inv_SY_B!AR129/Inv_SY_B!$DC129-1,"")</f>
        <v>-1.4921216220017741E-2</v>
      </c>
      <c r="AS129" s="169">
        <f>IFERROR(Inv_SY_B!AS129/Inv_SY_B!$DC129-1,"")</f>
        <v>5.1852084087591344E-3</v>
      </c>
      <c r="AT129" s="169">
        <f>IFERROR(Inv_SY_B!AT129/Inv_SY_B!$DC129-1,"")</f>
        <v>6.4561631860666768E-3</v>
      </c>
      <c r="AU129" s="169">
        <f>IFERROR(Inv_SY_B!AU129/Inv_SY_B!$DC129-1,"")</f>
        <v>1.3065846081612653E-2</v>
      </c>
      <c r="AV129" s="169">
        <f>IFERROR(Inv_SY_B!AV129/Inv_SY_B!$DC129-1,"")</f>
        <v>-5.622420923358451E-2</v>
      </c>
      <c r="AW129" s="169">
        <f>IFERROR(Inv_SY_B!AW129/Inv_SY_B!$DC129-1,"")</f>
        <v>1.1295013284549071E-3</v>
      </c>
      <c r="AX129" s="169">
        <f>IFERROR(Inv_SY_B!AX129/Inv_SY_B!$DC129-1,"")</f>
        <v>3.3834696987389279E-4</v>
      </c>
      <c r="AY129" s="169">
        <f>IFERROR(Inv_SY_B!AY129/Inv_SY_B!$DC129-1,"")</f>
        <v>-3.2036201871909142E-2</v>
      </c>
      <c r="AZ129" s="169">
        <f>IFERROR(Inv_SY_B!AZ129/Inv_SY_B!$DC129-1,"")</f>
        <v>-2.2784505000976951E-2</v>
      </c>
      <c r="BA129" s="169">
        <f>IFERROR(Inv_SY_B!BA129/Inv_SY_B!$DC129-1,"")</f>
        <v>-1.4921216220017741E-2</v>
      </c>
      <c r="BB129" s="169">
        <f>IFERROR(Inv_SY_B!BB129/Inv_SY_B!$DC129-1,"")</f>
        <v>-2.4634617365151268E-3</v>
      </c>
      <c r="BC129" s="169">
        <f>IFERROR(Inv_SY_B!BC129/Inv_SY_B!$DC129-1,"")</f>
        <v>-5.7756677863667338E-3</v>
      </c>
      <c r="BD129" s="169">
        <f>IFERROR(Inv_SY_B!BD129/Inv_SY_B!$DC129-1,"")</f>
        <v>-2.1171948950759023E-2</v>
      </c>
      <c r="BE129" s="169">
        <f>IFERROR(Inv_SY_B!BE129/Inv_SY_B!$DC129-1,"")</f>
        <v>-5.1547626608624553E-3</v>
      </c>
      <c r="BF129" s="169">
        <f>IFERROR(Inv_SY_B!BF129/Inv_SY_B!$DC129-1,"")</f>
        <v>4.7916598303880953E-3</v>
      </c>
      <c r="BG129" s="169">
        <f>IFERROR(Inv_SY_B!BG129/Inv_SY_B!$DC129-1,"")</f>
        <v>-2.6190091665467818E-4</v>
      </c>
      <c r="BH129" s="169">
        <f>IFERROR(Inv_SY_B!BH129/Inv_SY_B!$DC129-1,"")</f>
        <v>3.6039628329525009E-3</v>
      </c>
      <c r="BI129" s="169">
        <f>IFERROR(Inv_SY_B!BI129/Inv_SY_B!$DC129-1,"")</f>
        <v>-3.1368210029736332E-3</v>
      </c>
      <c r="BJ129" s="169">
        <f>IFERROR(Inv_SY_B!BJ129/Inv_SY_B!$DC129-1,"")</f>
        <v>1.3430428595353483E-3</v>
      </c>
      <c r="BK129" s="169">
        <f>IFERROR(Inv_SY_B!BK129/Inv_SY_B!$DC129-1,"")</f>
        <v>-2.3065233382189021E-2</v>
      </c>
      <c r="BL129" s="169">
        <f>IFERROR(Inv_SY_B!BL129/Inv_SY_B!$DC129-1,"")</f>
        <v>-7.6690456984579547E-2</v>
      </c>
      <c r="BM129" s="169">
        <f>IFERROR(Inv_SY_B!BM129/Inv_SY_B!$DC129-1,"")</f>
        <v>-2.8626610365778515E-2</v>
      </c>
      <c r="BN129" s="169">
        <f>IFERROR(Inv_SY_B!BN129/Inv_SY_B!$DC129-1,"")</f>
        <v>-3.0353162337575124E-2</v>
      </c>
      <c r="BO129" s="169">
        <f>IFERROR(Inv_SY_B!BO129/Inv_SY_B!$DC129-1,"")</f>
        <v>1.5765793292930264E-2</v>
      </c>
      <c r="BP129" s="169">
        <f>IFERROR(Inv_SY_B!BP129/Inv_SY_B!$DC129-1,"")</f>
        <v>2.4873215568510965E-2</v>
      </c>
      <c r="BQ129" s="169">
        <f>IFERROR(Inv_SY_B!BQ129/Inv_SY_B!$DC129-1,"")</f>
        <v>1.332211277105233E-2</v>
      </c>
      <c r="BR129" s="169">
        <f>IFERROR(Inv_SY_B!BR129/Inv_SY_B!$DC129-1,"")</f>
        <v>4.1819938030667414E-2</v>
      </c>
      <c r="BS129" s="169">
        <f>IFERROR(Inv_SY_B!BS129/Inv_SY_B!$DC129-1,"")</f>
        <v>4.1031431860127476E-2</v>
      </c>
      <c r="BT129" s="169">
        <f>IFERROR(Inv_SY_B!BT129/Inv_SY_B!$DC129-1,"")</f>
        <v>-0.18845652347173059</v>
      </c>
      <c r="BU129" s="169">
        <f>IFERROR(Inv_SY_B!BU129/Inv_SY_B!$DC129-1,"")</f>
        <v>3.0162172116309893E-2</v>
      </c>
      <c r="BV129" s="169">
        <f>IFERROR(Inv_SY_B!BV129/Inv_SY_B!$DC129-1,"")</f>
        <v>-9.382186663291936E-3</v>
      </c>
      <c r="BW129" s="169">
        <f>IFERROR(Inv_SY_B!BW129/Inv_SY_B!$DC129-1,"")</f>
        <v>7.7596352117442313E-2</v>
      </c>
      <c r="BX129" s="169">
        <f>IFERROR(Inv_SY_B!BX129/Inv_SY_B!$DC129-1,"")</f>
        <v>7.7855001727670681E-2</v>
      </c>
      <c r="BY129" s="169">
        <f>IFERROR(Inv_SY_B!BY129/Inv_SY_B!$DC129-1,"")</f>
        <v>8.336645542219201E-2</v>
      </c>
      <c r="BZ129" s="169">
        <f>IFERROR(Inv_SY_B!BZ129/Inv_SY_B!$DC129-1,"")</f>
        <v>6.0251516175222397E-2</v>
      </c>
      <c r="CA129" s="169">
        <f>IFERROR(Inv_SY_B!CA129/Inv_SY_B!$DC129-1,"")</f>
        <v>-5.0270361319603163E-3</v>
      </c>
      <c r="CB129" s="169">
        <f>IFERROR(Inv_SY_B!CB129/Inv_SY_B!$DC129-1,"")</f>
        <v>-4.1299700712290388E-2</v>
      </c>
      <c r="CC129" s="169">
        <f>IFERROR(Inv_SY_B!CC129/Inv_SY_B!$DC129-1,"")</f>
        <v>1.1382501724413352E-2</v>
      </c>
      <c r="CD129" s="169">
        <f>IFERROR(Inv_SY_B!CD129/Inv_SY_B!$DC129-1,"")</f>
        <v>1.083619193285501E-2</v>
      </c>
      <c r="CE129" s="169">
        <f>IFERROR(Inv_SY_B!CE129/Inv_SY_B!$DC129-1,"")</f>
        <v>-3.4594163047408255E-2</v>
      </c>
      <c r="CF129" s="169">
        <f>IFERROR(Inv_SY_B!CF129/Inv_SY_B!$DC129-1,"")</f>
        <v>-1.6293435003851275E-3</v>
      </c>
      <c r="CG129" s="169">
        <f>IFERROR(Inv_SY_B!CG129/Inv_SY_B!$DC129-1,"")</f>
        <v>-1.3538549086359319E-3</v>
      </c>
      <c r="CH129" s="169">
        <f>IFERROR(Inv_SY_B!CH129/Inv_SY_B!$DC129-1,"")</f>
        <v>2.7878545660322329E-2</v>
      </c>
      <c r="CI129" s="169">
        <f>IFERROR(Inv_SY_B!CI129/Inv_SY_B!$DC129-1,"")</f>
        <v>-0.99686699248598787</v>
      </c>
      <c r="CJ129" s="169">
        <f>IFERROR(Inv_SY_B!CJ129/Inv_SY_B!$DC129-1,"")</f>
        <v>-0.9923879419709819</v>
      </c>
      <c r="CK129" s="169">
        <f>IFERROR(Inv_SY_B!CK129/Inv_SY_B!$DC129-1,"")</f>
        <v>-1</v>
      </c>
      <c r="CL129" s="169">
        <f>IFERROR(Inv_SY_B!CL129/Inv_SY_B!$DC129-1,"")</f>
        <v>-0.99690760142571144</v>
      </c>
      <c r="CM129" s="169">
        <f>IFERROR(Inv_SY_B!CM129/Inv_SY_B!$DB129-1,"")</f>
        <v>4.9213256654442761E-2</v>
      </c>
      <c r="CN129" s="169">
        <f>IFERROR(Inv_SY_B!CN129/Inv_SY_B!$DB129-1,"")</f>
        <v>-2.0132610809543094E-2</v>
      </c>
      <c r="CO129" s="169">
        <f>IFERROR(Inv_SY_B!CO129/Inv_SY_B!$DB129-1,"")</f>
        <v>3.0837612392980995E-2</v>
      </c>
      <c r="CP129" s="169">
        <f>IFERROR(Inv_SY_B!CP129/Inv_SY_B!$DB129-1,"")</f>
        <v>2.4150880625823268E-2</v>
      </c>
      <c r="CQ129" s="169">
        <f>IFERROR(Inv_SY_B!CQ129/Inv_SY_B!$DB129-1,"")</f>
        <v>7.0759600317882088E-2</v>
      </c>
      <c r="CR129" s="169">
        <f>IFERROR(Inv_SY_B!CR129/Inv_SY_B!$DB129-1,"")</f>
        <v>-0.20325368322803261</v>
      </c>
      <c r="CS129" s="169">
        <f>IFERROR(Inv_SY_B!CS129/Inv_SY_B!$DB129-1,"")</f>
        <v>2.6847215134242264E-2</v>
      </c>
      <c r="CT129" s="169">
        <f>IFERROR(Inv_SY_B!CT129/Inv_SY_B!$DB129-1,"")</f>
        <v>2.1577728912204996E-2</v>
      </c>
      <c r="CU129" s="169">
        <f>IFERROR(Inv_SY_B!CU129/Inv_SY_B!$DB129-1,"")</f>
        <v>-1</v>
      </c>
      <c r="CV129" s="169">
        <f>IFERROR(Inv_SY_B!CV129/Inv_SY_B!$DB129-1,"")</f>
        <v>-1</v>
      </c>
      <c r="CW129" s="169">
        <f>IFERROR(Inv_SY_B!CW129/Inv_SY_B!$DB129-1,"")</f>
        <v>-1</v>
      </c>
      <c r="CX129" s="169">
        <f>IFERROR(Inv_SY_B!CX129/Inv_SY_B!$DB129-1,"")</f>
        <v>-1</v>
      </c>
      <c r="CY129" s="169">
        <f>IFERROR(Inv_SY_B!CY129/Inv_SY_B!$DB129-1,"")</f>
        <v>-1</v>
      </c>
      <c r="CZ129" s="169">
        <f>IFERROR(Inv_SY_B!CZ129/Inv_SY_B!$DB129-1,"")</f>
        <v>-1</v>
      </c>
    </row>
    <row r="130" spans="2:104">
      <c r="B130" s="164">
        <f t="shared" si="3"/>
        <v>45822</v>
      </c>
      <c r="C130" s="169">
        <f>IFERROR(Inv_SY_B!C130/Inv_SY_B!$DA130-1,"")</f>
        <v>1.5309403207402372E-2</v>
      </c>
      <c r="D130" s="169">
        <f>IFERROR(Inv_SY_B!D130/Inv_SY_B!$DA130-1,"")</f>
        <v>1.2469674664502994E-2</v>
      </c>
      <c r="E130" s="169">
        <f>IFERROR(Inv_SY_B!E130/Inv_SY_B!$DA130-1,"")</f>
        <v>-6.9408702722931759E-3</v>
      </c>
      <c r="F130" s="169">
        <f>IFERROR(Inv_SY_B!F130/Inv_SY_B!$DA130-1,"")</f>
        <v>-2.0331171037636708E-2</v>
      </c>
      <c r="G130" s="169">
        <f>IFERROR(Inv_SY_B!G130/Inv_SY_B!$DA130-1,"")</f>
        <v>-7.3279328701516544E-3</v>
      </c>
      <c r="H130" s="169">
        <f>IFERROR(Inv_SY_B!H130/Inv_SY_B!$DA130-1,"")</f>
        <v>9.3193939637847834E-4</v>
      </c>
      <c r="I130" s="169">
        <f>IFERROR(Inv_SY_B!I130/Inv_SY_B!$DA130-1,"")</f>
        <v>-3.6457697551928403E-2</v>
      </c>
      <c r="J130" s="169">
        <f>IFERROR(Inv_SY_B!J130/Inv_SY_B!$DA130-1,"")</f>
        <v>-4.7188835000789742E-2</v>
      </c>
      <c r="K130" s="169">
        <f>IFERROR(Inv_SY_B!K130/Inv_SY_B!$DA130-1,"")</f>
        <v>-3.0873661982172118E-2</v>
      </c>
      <c r="L130" s="169">
        <f>IFERROR(Inv_SY_B!L130/Inv_SY_B!$DA130-1,"")</f>
        <v>-2.5282917135212468E-2</v>
      </c>
      <c r="M130" s="169">
        <f>IFERROR(Inv_SY_B!M130/Inv_SY_B!$DA130-1,"")</f>
        <v>1.8852754691896845E-2</v>
      </c>
      <c r="N130" s="169">
        <f>IFERROR(Inv_SY_B!N130/Inv_SY_B!$DA130-1,"")</f>
        <v>3.038465208964336E-3</v>
      </c>
      <c r="O130" s="169">
        <f>IFERROR(Inv_SY_B!O130/Inv_SY_B!$DA130-1,"")</f>
        <v>1.2700076259090975E-2</v>
      </c>
      <c r="P130" s="169">
        <f>IFERROR(Inv_SY_B!P130/Inv_SY_B!$DA130-1,"")</f>
        <v>-1.2336483045585322E-2</v>
      </c>
      <c r="Q130" s="169">
        <f>IFERROR(Inv_SY_B!Q130/Inv_SY_B!$DA130-1,"")</f>
        <v>-1.5050172571856257E-2</v>
      </c>
      <c r="R130" s="169">
        <f>IFERROR(Inv_SY_B!R130/Inv_SY_B!$DA130-1,"")</f>
        <v>-1.2992929074899906E-2</v>
      </c>
      <c r="S130" s="169">
        <f>IFERROR(Inv_SY_B!S130/Inv_SY_B!$DA130-1,"")</f>
        <v>-2.9546538535098144E-2</v>
      </c>
      <c r="T130" s="169">
        <f>IFERROR(Inv_SY_B!T130/Inv_SY_B!$DA130-1,"")</f>
        <v>-2.5290322190809622E-3</v>
      </c>
      <c r="U130" s="169">
        <f>IFERROR(Inv_SY_B!U130/Inv_SY_B!$DA130-1,"")</f>
        <v>5.0810370577953234E-2</v>
      </c>
      <c r="V130" s="169">
        <f>IFERROR(Inv_SY_B!V130/Inv_SY_B!$DA130-1,"")</f>
        <v>7.9779272849206384E-2</v>
      </c>
      <c r="W130" s="169">
        <f>IFERROR(Inv_SY_B!W130/Inv_SY_B!$DA130-1,"")</f>
        <v>3.3253277686212224E-2</v>
      </c>
      <c r="X130" s="169">
        <f>IFERROR(Inv_SY_B!X130/Inv_SY_B!$DA130-1,"")</f>
        <v>-0.30430331136579847</v>
      </c>
      <c r="Y130" s="169">
        <f>IFERROR(Inv_SY_B!Y130/Inv_SY_B!$DA130-1,"")</f>
        <v>-6.7328835233226858E-4</v>
      </c>
      <c r="Z130" s="169">
        <f>IFERROR(Inv_SY_B!Z130/Inv_SY_B!$DA130-1,"")</f>
        <v>-1.0270144048123431E-2</v>
      </c>
      <c r="AA130" s="169">
        <f>IFERROR(Inv_SY_B!AA130/Inv_SY_B!$DA130-1,"")</f>
        <v>-2.1803375687926341E-2</v>
      </c>
      <c r="AB130" s="169">
        <f>IFERROR(Inv_SY_B!AB130/Inv_SY_B!$DA130-1,"")</f>
        <v>5.5695923642007816E-2</v>
      </c>
      <c r="AC130" s="169">
        <f>IFERROR(Inv_SY_B!AC130/Inv_SY_B!$DA130-1,"")</f>
        <v>7.0214059176606503E-2</v>
      </c>
      <c r="AD130" s="169">
        <f>IFERROR(Inv_SY_B!AD130/Inv_SY_B!$DA130-1,"")</f>
        <v>1.0658441227539894E-2</v>
      </c>
      <c r="AE130" s="169">
        <f>IFERROR(Inv_SY_B!AE130/Inv_SY_B!$DA130-1,"")</f>
        <v>5.3604051968793254E-2</v>
      </c>
      <c r="AF130" s="169">
        <f>IFERROR(Inv_SY_B!AF130/Inv_SY_B!$DA130-1,"")</f>
        <v>8.5058611559397423E-2</v>
      </c>
      <c r="AG130" s="169">
        <f>IFERROR(Inv_SY_B!AG130/Inv_SY_B!$DA130-1,"")</f>
        <v>5.5767240453616251E-2</v>
      </c>
      <c r="AH130" s="169">
        <f>IFERROR(Inv_SY_B!AH130/Inv_SY_B!$DA130-1,"")</f>
        <v>2.5764798181316717E-2</v>
      </c>
      <c r="AI130" s="169">
        <f>IFERROR(Inv_SY_B!AI130/Inv_SY_B!$DC130-1,"")</f>
        <v>9.9482192146729931E-2</v>
      </c>
      <c r="AJ130" s="169">
        <f>IFERROR(Inv_SY_B!AJ130/Inv_SY_B!$DC130-1,"")</f>
        <v>0.10340891426153975</v>
      </c>
      <c r="AK130" s="169">
        <f>IFERROR(Inv_SY_B!AK130/Inv_SY_B!$DC130-1,"")</f>
        <v>0.11464746376254675</v>
      </c>
      <c r="AL130" s="169">
        <f>IFERROR(Inv_SY_B!AL130/Inv_SY_B!$DC130-1,"")</f>
        <v>0.10627674501954676</v>
      </c>
      <c r="AM130" s="169">
        <f>IFERROR(Inv_SY_B!AM130/Inv_SY_B!$DC130-1,"")</f>
        <v>9.4162117023439462E-2</v>
      </c>
      <c r="AN130" s="169">
        <f>IFERROR(Inv_SY_B!AN130/Inv_SY_B!$DC130-1,"")</f>
        <v>0.10368160329729026</v>
      </c>
      <c r="AO130" s="169">
        <f>IFERROR(Inv_SY_B!AO130/Inv_SY_B!$DC130-1,"")</f>
        <v>7.2969855598510991E-2</v>
      </c>
      <c r="AP130" s="169">
        <f>IFERROR(Inv_SY_B!AP130/Inv_SY_B!$DC130-1,"")</f>
        <v>8.7330020549318599E-2</v>
      </c>
      <c r="AQ130" s="169">
        <f>IFERROR(Inv_SY_B!AQ130/Inv_SY_B!$DC130-1,"")</f>
        <v>2.5285109572122044E-2</v>
      </c>
      <c r="AR130" s="169">
        <f>IFERROR(Inv_SY_B!AR130/Inv_SY_B!$DC130-1,"")</f>
        <v>5.5465121567659814E-2</v>
      </c>
      <c r="AS130" s="169">
        <f>IFERROR(Inv_SY_B!AS130/Inv_SY_B!$DC130-1,"")</f>
        <v>7.4612952086268169E-2</v>
      </c>
      <c r="AT130" s="169">
        <f>IFERROR(Inv_SY_B!AT130/Inv_SY_B!$DC130-1,"")</f>
        <v>7.5843325015575225E-2</v>
      </c>
      <c r="AU130" s="169">
        <f>IFERROR(Inv_SY_B!AU130/Inv_SY_B!$DC130-1,"")</f>
        <v>8.1681051892925627E-2</v>
      </c>
      <c r="AV130" s="169">
        <f>IFERROR(Inv_SY_B!AV130/Inv_SY_B!$DC130-1,"")</f>
        <v>5.5826281576198067E-2</v>
      </c>
      <c r="AW130" s="169">
        <f>IFERROR(Inv_SY_B!AW130/Inv_SY_B!$DC130-1,"")</f>
        <v>7.397873923610998E-2</v>
      </c>
      <c r="AX130" s="169">
        <f>IFERROR(Inv_SY_B!AX130/Inv_SY_B!$DC130-1,"")</f>
        <v>6.3580732811326479E-2</v>
      </c>
      <c r="AY130" s="169">
        <f>IFERROR(Inv_SY_B!AY130/Inv_SY_B!$DC130-1,"")</f>
        <v>4.4306712174531304E-2</v>
      </c>
      <c r="AZ130" s="169">
        <f>IFERROR(Inv_SY_B!AZ130/Inv_SY_B!$DC130-1,"")</f>
        <v>4.5092913492662756E-2</v>
      </c>
      <c r="BA130" s="169">
        <f>IFERROR(Inv_SY_B!BA130/Inv_SY_B!$DC130-1,"")</f>
        <v>5.0553345451540332E-2</v>
      </c>
      <c r="BB130" s="169">
        <f>IFERROR(Inv_SY_B!BB130/Inv_SY_B!$DC130-1,"")</f>
        <v>7.1427744009958438E-2</v>
      </c>
      <c r="BC130" s="169">
        <f>IFERROR(Inv_SY_B!BC130/Inv_SY_B!$DC130-1,"")</f>
        <v>4.3250504868637352E-2</v>
      </c>
      <c r="BD130" s="169">
        <f>IFERROR(Inv_SY_B!BD130/Inv_SY_B!$DC130-1,"")</f>
        <v>5.0261187033184385E-2</v>
      </c>
      <c r="BE130" s="169">
        <f>IFERROR(Inv_SY_B!BE130/Inv_SY_B!$DC130-1,"")</f>
        <v>5.6928159154383984E-2</v>
      </c>
      <c r="BF130" s="169">
        <f>IFERROR(Inv_SY_B!BF130/Inv_SY_B!$DC130-1,"")</f>
        <v>7.2095822525492625E-2</v>
      </c>
      <c r="BG130" s="169">
        <f>IFERROR(Inv_SY_B!BG130/Inv_SY_B!$DC130-1,"")</f>
        <v>5.1188963915284935E-2</v>
      </c>
      <c r="BH130" s="169">
        <f>IFERROR(Inv_SY_B!BH130/Inv_SY_B!$DC130-1,"")</f>
        <v>6.2832785741838926E-2</v>
      </c>
      <c r="BI130" s="169">
        <f>IFERROR(Inv_SY_B!BI130/Inv_SY_B!$DC130-1,"")</f>
        <v>6.4557463690304351E-2</v>
      </c>
      <c r="BJ130" s="169">
        <f>IFERROR(Inv_SY_B!BJ130/Inv_SY_B!$DC130-1,"")</f>
        <v>5.9877188451121999E-2</v>
      </c>
      <c r="BK130" s="169">
        <f>IFERROR(Inv_SY_B!BK130/Inv_SY_B!$DC130-1,"")</f>
        <v>2.0530013455342111E-2</v>
      </c>
      <c r="BL130" s="169">
        <f>IFERROR(Inv_SY_B!BL130/Inv_SY_B!$DC130-1,"")</f>
        <v>-2.6400551591808652E-2</v>
      </c>
      <c r="BM130" s="169">
        <f>IFERROR(Inv_SY_B!BM130/Inv_SY_B!$DC130-1,"")</f>
        <v>2.2325547083801522E-2</v>
      </c>
      <c r="BN130" s="169">
        <f>IFERROR(Inv_SY_B!BN130/Inv_SY_B!$DC130-1,"")</f>
        <v>-1.2442220550559657E-2</v>
      </c>
      <c r="BO130" s="169">
        <f>IFERROR(Inv_SY_B!BO130/Inv_SY_B!$DC130-1,"")</f>
        <v>4.4712224056065342E-2</v>
      </c>
      <c r="BP130" s="169">
        <f>IFERROR(Inv_SY_B!BP130/Inv_SY_B!$DC130-1,"")</f>
        <v>7.6366167464745782E-2</v>
      </c>
      <c r="BQ130" s="169">
        <f>IFERROR(Inv_SY_B!BQ130/Inv_SY_B!$DC130-1,"")</f>
        <v>6.4754468271473353E-2</v>
      </c>
      <c r="BR130" s="169">
        <f>IFERROR(Inv_SY_B!BR130/Inv_SY_B!$DC130-1,"")</f>
        <v>5.6892667884165249E-2</v>
      </c>
      <c r="BS130" s="169">
        <f>IFERROR(Inv_SY_B!BS130/Inv_SY_B!$DC130-1,"")</f>
        <v>5.9455054890320103E-2</v>
      </c>
      <c r="BT130" s="169">
        <f>IFERROR(Inv_SY_B!BT130/Inv_SY_B!$DC130-1,"")</f>
        <v>-5.3732552351851703E-3</v>
      </c>
      <c r="BU130" s="169">
        <f>IFERROR(Inv_SY_B!BU130/Inv_SY_B!$DC130-1,"")</f>
        <v>1.1916453129037663E-2</v>
      </c>
      <c r="BV130" s="169">
        <f>IFERROR(Inv_SY_B!BV130/Inv_SY_B!$DC130-1,"")</f>
        <v>9.2386872990712909E-4</v>
      </c>
      <c r="BW130" s="169">
        <f>IFERROR(Inv_SY_B!BW130/Inv_SY_B!$DC130-1,"")</f>
        <v>7.4638302993567107E-2</v>
      </c>
      <c r="BX130" s="169">
        <f>IFERROR(Inv_SY_B!BX130/Inv_SY_B!$DC130-1,"")</f>
        <v>0.10340491148670305</v>
      </c>
      <c r="BY130" s="169">
        <f>IFERROR(Inv_SY_B!BY130/Inv_SY_B!$DC130-1,"")</f>
        <v>9.5953592175294311E-2</v>
      </c>
      <c r="BZ130" s="169">
        <f>IFERROR(Inv_SY_B!BZ130/Inv_SY_B!$DC130-1,"")</f>
        <v>9.6500925448350428E-2</v>
      </c>
      <c r="CA130" s="169">
        <f>IFERROR(Inv_SY_B!CA130/Inv_SY_B!$DC130-1,"")</f>
        <v>9.9047407983432478E-2</v>
      </c>
      <c r="CB130" s="169">
        <f>IFERROR(Inv_SY_B!CB130/Inv_SY_B!$DC130-1,"")</f>
        <v>6.7789110495201532E-2</v>
      </c>
      <c r="CC130" s="169">
        <f>IFERROR(Inv_SY_B!CC130/Inv_SY_B!$DC130-1,"")</f>
        <v>1.6435056306368878E-2</v>
      </c>
      <c r="CD130" s="169">
        <f>IFERROR(Inv_SY_B!CD130/Inv_SY_B!$DC130-1,"")</f>
        <v>6.216505524654381E-2</v>
      </c>
      <c r="CE130" s="169">
        <f>IFERROR(Inv_SY_B!CE130/Inv_SY_B!$DC130-1,"")</f>
        <v>-1.2962376312867341E-2</v>
      </c>
      <c r="CF130" s="169">
        <f>IFERROR(Inv_SY_B!CF130/Inv_SY_B!$DC130-1,"")</f>
        <v>2.131379670801592E-2</v>
      </c>
      <c r="CG130" s="169">
        <f>IFERROR(Inv_SY_B!CG130/Inv_SY_B!$DC130-1,"")</f>
        <v>-0.21646176064244926</v>
      </c>
      <c r="CH130" s="169">
        <f>IFERROR(Inv_SY_B!CH130/Inv_SY_B!$DC130-1,"")</f>
        <v>-8.8273738658262157E-3</v>
      </c>
      <c r="CI130" s="169">
        <f>IFERROR(Inv_SY_B!CI130/Inv_SY_B!$DC130-1,"")</f>
        <v>-0.9541564552525359</v>
      </c>
      <c r="CJ130" s="169">
        <f>IFERROR(Inv_SY_B!CJ130/Inv_SY_B!$DC130-1,"")</f>
        <v>-0.78997070944889392</v>
      </c>
      <c r="CK130" s="169">
        <f>IFERROR(Inv_SY_B!CK130/Inv_SY_B!$DC130-1,"")</f>
        <v>-1</v>
      </c>
      <c r="CL130" s="169">
        <f>IFERROR(Inv_SY_B!CL130/Inv_SY_B!$DC130-1,"")</f>
        <v>-0.92913493683429282</v>
      </c>
      <c r="CM130" s="169">
        <f>IFERROR(Inv_SY_B!CM130/Inv_SY_B!$DB130-1,"")</f>
        <v>-0.19186384413133029</v>
      </c>
      <c r="CN130" s="169">
        <f>IFERROR(Inv_SY_B!CN130/Inv_SY_B!$DB130-1,"")</f>
        <v>-2.2573636447238865E-2</v>
      </c>
      <c r="CO130" s="169">
        <f>IFERROR(Inv_SY_B!CO130/Inv_SY_B!$DB130-1,"")</f>
        <v>3.9137857530946674E-2</v>
      </c>
      <c r="CP130" s="169">
        <f>IFERROR(Inv_SY_B!CP130/Inv_SY_B!$DB130-1,"")</f>
        <v>8.6846853587296602E-2</v>
      </c>
      <c r="CQ130" s="169">
        <f>IFERROR(Inv_SY_B!CQ130/Inv_SY_B!$DB130-1,"")</f>
        <v>4.5849726610728281E-2</v>
      </c>
      <c r="CR130" s="169">
        <f>IFERROR(Inv_SY_B!CR130/Inv_SY_B!$DB130-1,"")</f>
        <v>4.3205656973238415E-2</v>
      </c>
      <c r="CS130" s="169">
        <f>IFERROR(Inv_SY_B!CS130/Inv_SY_B!$DB130-1,"")</f>
        <v>1.0996081389272216E-2</v>
      </c>
      <c r="CT130" s="169">
        <f>IFERROR(Inv_SY_B!CT130/Inv_SY_B!$DB130-1,"")</f>
        <v>-1.1598695512913149E-2</v>
      </c>
      <c r="CU130" s="169">
        <f>IFERROR(Inv_SY_B!CU130/Inv_SY_B!$DB130-1,"")</f>
        <v>-1</v>
      </c>
      <c r="CV130" s="169">
        <f>IFERROR(Inv_SY_B!CV130/Inv_SY_B!$DB130-1,"")</f>
        <v>-1</v>
      </c>
      <c r="CW130" s="169">
        <f>IFERROR(Inv_SY_B!CW130/Inv_SY_B!$DB130-1,"")</f>
        <v>-1</v>
      </c>
      <c r="CX130" s="169">
        <f>IFERROR(Inv_SY_B!CX130/Inv_SY_B!$DB130-1,"")</f>
        <v>-1</v>
      </c>
      <c r="CY130" s="169">
        <f>IFERROR(Inv_SY_B!CY130/Inv_SY_B!$DB130-1,"")</f>
        <v>-1</v>
      </c>
      <c r="CZ130" s="169">
        <f>IFERROR(Inv_SY_B!CZ130/Inv_SY_B!$DB130-1,"")</f>
        <v>-1</v>
      </c>
    </row>
    <row r="131" spans="2:104">
      <c r="B131" s="164">
        <f t="shared" si="3"/>
        <v>45823</v>
      </c>
      <c r="C131" s="169">
        <f>IFERROR(Inv_SY_B!C131/Inv_SY_B!$DA131-1,"")</f>
        <v>-2.7760623200380974E-2</v>
      </c>
      <c r="D131" s="169">
        <f>IFERROR(Inv_SY_B!D131/Inv_SY_B!$DA131-1,"")</f>
        <v>-2.0180569946687044E-2</v>
      </c>
      <c r="E131" s="169">
        <f>IFERROR(Inv_SY_B!E131/Inv_SY_B!$DA131-1,"")</f>
        <v>3.8754483815613971E-2</v>
      </c>
      <c r="F131" s="169">
        <f>IFERROR(Inv_SY_B!F131/Inv_SY_B!$DA131-1,"")</f>
        <v>2.8204633589361761E-2</v>
      </c>
      <c r="G131" s="169">
        <f>IFERROR(Inv_SY_B!G131/Inv_SY_B!$DA131-1,"")</f>
        <v>3.7028303343975555E-2</v>
      </c>
      <c r="H131" s="169">
        <f>IFERROR(Inv_SY_B!H131/Inv_SY_B!$DA131-1,"")</f>
        <v>4.3961144007444108E-2</v>
      </c>
      <c r="I131" s="169">
        <f>IFERROR(Inv_SY_B!I131/Inv_SY_B!$DA131-1,"")</f>
        <v>6.0661744801266071E-2</v>
      </c>
      <c r="J131" s="169">
        <f>IFERROR(Inv_SY_B!J131/Inv_SY_B!$DA131-1,"")</f>
        <v>1.6068185172663618E-2</v>
      </c>
      <c r="K131" s="169">
        <f>IFERROR(Inv_SY_B!K131/Inv_SY_B!$DA131-1,"")</f>
        <v>3.9931107953893319E-2</v>
      </c>
      <c r="L131" s="169">
        <f>IFERROR(Inv_SY_B!L131/Inv_SY_B!$DA131-1,"")</f>
        <v>4.4136105286017635E-2</v>
      </c>
      <c r="M131" s="169">
        <f>IFERROR(Inv_SY_B!M131/Inv_SY_B!$DA131-1,"")</f>
        <v>5.2347459067877189E-2</v>
      </c>
      <c r="N131" s="169">
        <f>IFERROR(Inv_SY_B!N131/Inv_SY_B!$DA131-1,"")</f>
        <v>4.40703944847185E-2</v>
      </c>
      <c r="O131" s="169">
        <f>IFERROR(Inv_SY_B!O131/Inv_SY_B!$DA131-1,"")</f>
        <v>4.4480083774497192E-2</v>
      </c>
      <c r="P131" s="169">
        <f>IFERROR(Inv_SY_B!P131/Inv_SY_B!$DA131-1,"")</f>
        <v>2.5120639081307461E-2</v>
      </c>
      <c r="Q131" s="169">
        <f>IFERROR(Inv_SY_B!Q131/Inv_SY_B!$DA131-1,"")</f>
        <v>1.422717737621837E-2</v>
      </c>
      <c r="R131" s="169">
        <f>IFERROR(Inv_SY_B!R131/Inv_SY_B!$DA131-1,"")</f>
        <v>3.5968126529206668E-3</v>
      </c>
      <c r="S131" s="169">
        <f>IFERROR(Inv_SY_B!S131/Inv_SY_B!$DA131-1,"")</f>
        <v>-7.0664955798129814E-3</v>
      </c>
      <c r="T131" s="169">
        <f>IFERROR(Inv_SY_B!T131/Inv_SY_B!$DA131-1,"")</f>
        <v>1.5967364516166871E-2</v>
      </c>
      <c r="U131" s="169">
        <f>IFERROR(Inv_SY_B!U131/Inv_SY_B!$DA131-1,"")</f>
        <v>2.6304185918445633E-2</v>
      </c>
      <c r="V131" s="169">
        <f>IFERROR(Inv_SY_B!V131/Inv_SY_B!$DA131-1,"")</f>
        <v>3.3178181600185264E-2</v>
      </c>
      <c r="W131" s="169">
        <f>IFERROR(Inv_SY_B!W131/Inv_SY_B!$DA131-1,"")</f>
        <v>-1.1749589384758563E-3</v>
      </c>
      <c r="X131" s="169">
        <f>IFERROR(Inv_SY_B!X131/Inv_SY_B!$DA131-1,"")</f>
        <v>-0.34304840343001486</v>
      </c>
      <c r="Y131" s="169">
        <f>IFERROR(Inv_SY_B!Y131/Inv_SY_B!$DA131-1,"")</f>
        <v>4.2003764703404833E-2</v>
      </c>
      <c r="Z131" s="169">
        <f>IFERROR(Inv_SY_B!Z131/Inv_SY_B!$DA131-1,"")</f>
        <v>3.3278142170076741E-2</v>
      </c>
      <c r="AA131" s="169">
        <f>IFERROR(Inv_SY_B!AA131/Inv_SY_B!$DA131-1,"")</f>
        <v>-7.6711132801185578E-2</v>
      </c>
      <c r="AB131" s="169">
        <f>IFERROR(Inv_SY_B!AB131/Inv_SY_B!$DA131-1,"")</f>
        <v>-1.2270430539555566E-2</v>
      </c>
      <c r="AC131" s="169">
        <f>IFERROR(Inv_SY_B!AC131/Inv_SY_B!$DA131-1,"")</f>
        <v>-4.831766871945975E-3</v>
      </c>
      <c r="AD131" s="169">
        <f>IFERROR(Inv_SY_B!AD131/Inv_SY_B!$DA131-1,"")</f>
        <v>-5.3462900130650914E-2</v>
      </c>
      <c r="AE131" s="169">
        <f>IFERROR(Inv_SY_B!AE131/Inv_SY_B!$DA131-1,"")</f>
        <v>-2.8056991319808766E-2</v>
      </c>
      <c r="AF131" s="169">
        <f>IFERROR(Inv_SY_B!AF131/Inv_SY_B!$DA131-1,"")</f>
        <v>-6.5721151131722388E-3</v>
      </c>
      <c r="AG131" s="169">
        <f>IFERROR(Inv_SY_B!AG131/Inv_SY_B!$DA131-1,"")</f>
        <v>-2.5884856409691737E-2</v>
      </c>
      <c r="AH131" s="169">
        <f>IFERROR(Inv_SY_B!AH131/Inv_SY_B!$DA131-1,"")</f>
        <v>-3.6298669034672382E-2</v>
      </c>
      <c r="AI131" s="169">
        <f>IFERROR(Inv_SY_B!AI131/Inv_SY_B!$DC131-1,"")</f>
        <v>6.393968022967722E-2</v>
      </c>
      <c r="AJ131" s="169">
        <f>IFERROR(Inv_SY_B!AJ131/Inv_SY_B!$DC131-1,"")</f>
        <v>6.3178998856777024E-2</v>
      </c>
      <c r="AK131" s="169">
        <f>IFERROR(Inv_SY_B!AK131/Inv_SY_B!$DC131-1,"")</f>
        <v>5.3080297871723081E-2</v>
      </c>
      <c r="AL131" s="169">
        <f>IFERROR(Inv_SY_B!AL131/Inv_SY_B!$DC131-1,"")</f>
        <v>3.8350016966047118E-2</v>
      </c>
      <c r="AM131" s="169">
        <f>IFERROR(Inv_SY_B!AM131/Inv_SY_B!$DC131-1,"")</f>
        <v>2.8692050162103078E-2</v>
      </c>
      <c r="AN131" s="169">
        <f>IFERROR(Inv_SY_B!AN131/Inv_SY_B!$DC131-1,"")</f>
        <v>5.5561620108707244E-2</v>
      </c>
      <c r="AO131" s="169">
        <f>IFERROR(Inv_SY_B!AO131/Inv_SY_B!$DC131-1,"")</f>
        <v>3.3080833045358915E-2</v>
      </c>
      <c r="AP131" s="169">
        <f>IFERROR(Inv_SY_B!AP131/Inv_SY_B!$DC131-1,"")</f>
        <v>4.8886196218600464E-2</v>
      </c>
      <c r="AQ131" s="169">
        <f>IFERROR(Inv_SY_B!AQ131/Inv_SY_B!$DC131-1,"")</f>
        <v>2.7332510630567075E-2</v>
      </c>
      <c r="AR131" s="169">
        <f>IFERROR(Inv_SY_B!AR131/Inv_SY_B!$DC131-1,"")</f>
        <v>4.2117796721187428E-2</v>
      </c>
      <c r="AS131" s="169">
        <f>IFERROR(Inv_SY_B!AS131/Inv_SY_B!$DC131-1,"")</f>
        <v>5.9629152449909517E-2</v>
      </c>
      <c r="AT131" s="169">
        <f>IFERROR(Inv_SY_B!AT131/Inv_SY_B!$DC131-1,"")</f>
        <v>5.9061177024811062E-2</v>
      </c>
      <c r="AU131" s="169">
        <f>IFERROR(Inv_SY_B!AU131/Inv_SY_B!$DC131-1,"")</f>
        <v>5.9510824236347126E-2</v>
      </c>
      <c r="AV131" s="169">
        <f>IFERROR(Inv_SY_B!AV131/Inv_SY_B!$DC131-1,"")</f>
        <v>-9.6972597312648956E-3</v>
      </c>
      <c r="AW131" s="169">
        <f>IFERROR(Inv_SY_B!AW131/Inv_SY_B!$DC131-1,"")</f>
        <v>5.7744440182346146E-2</v>
      </c>
      <c r="AX131" s="169">
        <f>IFERROR(Inv_SY_B!AX131/Inv_SY_B!$DC131-1,"")</f>
        <v>5.4304382839608367E-2</v>
      </c>
      <c r="AY131" s="169">
        <f>IFERROR(Inv_SY_B!AY131/Inv_SY_B!$DC131-1,"")</f>
        <v>2.8909327775095806E-2</v>
      </c>
      <c r="AZ131" s="169">
        <f>IFERROR(Inv_SY_B!AZ131/Inv_SY_B!$DC131-1,"")</f>
        <v>4.4447894412029898E-2</v>
      </c>
      <c r="BA131" s="169">
        <f>IFERROR(Inv_SY_B!BA131/Inv_SY_B!$DC131-1,"")</f>
        <v>5.0059205693251396E-2</v>
      </c>
      <c r="BB131" s="169">
        <f>IFERROR(Inv_SY_B!BB131/Inv_SY_B!$DC131-1,"")</f>
        <v>5.7931576817267683E-2</v>
      </c>
      <c r="BC131" s="169">
        <f>IFERROR(Inv_SY_B!BC131/Inv_SY_B!$DC131-1,"")</f>
        <v>6.1438878069096647E-2</v>
      </c>
      <c r="BD131" s="169">
        <f>IFERROR(Inv_SY_B!BD131/Inv_SY_B!$DC131-1,"")</f>
        <v>4.6833194471666673E-2</v>
      </c>
      <c r="BE131" s="169">
        <f>IFERROR(Inv_SY_B!BE131/Inv_SY_B!$DC131-1,"")</f>
        <v>6.7399371807163488E-2</v>
      </c>
      <c r="BF131" s="169">
        <f>IFERROR(Inv_SY_B!BF131/Inv_SY_B!$DC131-1,"")</f>
        <v>7.1780549765724677E-2</v>
      </c>
      <c r="BG131" s="169">
        <f>IFERROR(Inv_SY_B!BG131/Inv_SY_B!$DC131-1,"")</f>
        <v>6.1256165386390338E-2</v>
      </c>
      <c r="BH131" s="169">
        <f>IFERROR(Inv_SY_B!BH131/Inv_SY_B!$DC131-1,"")</f>
        <v>6.956116952444269E-2</v>
      </c>
      <c r="BI131" s="169">
        <f>IFERROR(Inv_SY_B!BI131/Inv_SY_B!$DC131-1,"")</f>
        <v>6.236462232814266E-2</v>
      </c>
      <c r="BJ131" s="169">
        <f>IFERROR(Inv_SY_B!BJ131/Inv_SY_B!$DC131-1,"")</f>
        <v>6.8503768467078174E-2</v>
      </c>
      <c r="BK131" s="169">
        <f>IFERROR(Inv_SY_B!BK131/Inv_SY_B!$DC131-1,"")</f>
        <v>4.6827046791100502E-2</v>
      </c>
      <c r="BL131" s="169">
        <f>IFERROR(Inv_SY_B!BL131/Inv_SY_B!$DC131-1,"")</f>
        <v>-1.387581934446358E-2</v>
      </c>
      <c r="BM131" s="169">
        <f>IFERROR(Inv_SY_B!BM131/Inv_SY_B!$DC131-1,"")</f>
        <v>3.6069382349595003E-2</v>
      </c>
      <c r="BN131" s="169">
        <f>IFERROR(Inv_SY_B!BN131/Inv_SY_B!$DC131-1,"")</f>
        <v>3.439740102854838E-2</v>
      </c>
      <c r="BO131" s="169">
        <f>IFERROR(Inv_SY_B!BO131/Inv_SY_B!$DC131-1,"")</f>
        <v>5.9857124237506332E-2</v>
      </c>
      <c r="BP131" s="169">
        <f>IFERROR(Inv_SY_B!BP131/Inv_SY_B!$DC131-1,"")</f>
        <v>6.4058318608936515E-2</v>
      </c>
      <c r="BQ131" s="169">
        <f>IFERROR(Inv_SY_B!BQ131/Inv_SY_B!$DC131-1,"")</f>
        <v>8.3248717444427633E-2</v>
      </c>
      <c r="BR131" s="169">
        <f>IFERROR(Inv_SY_B!BR131/Inv_SY_B!$DC131-1,"")</f>
        <v>7.0327542767853801E-2</v>
      </c>
      <c r="BS131" s="169">
        <f>IFERROR(Inv_SY_B!BS131/Inv_SY_B!$DC131-1,"")</f>
        <v>7.2755181269363867E-2</v>
      </c>
      <c r="BT131" s="169">
        <f>IFERROR(Inv_SY_B!BT131/Inv_SY_B!$DC131-1,"")</f>
        <v>2.577478048489068E-2</v>
      </c>
      <c r="BU131" s="169">
        <f>IFERROR(Inv_SY_B!BU131/Inv_SY_B!$DC131-1,"")</f>
        <v>6.1528487800531328E-2</v>
      </c>
      <c r="BV131" s="169">
        <f>IFERROR(Inv_SY_B!BV131/Inv_SY_B!$DC131-1,"")</f>
        <v>4.0691210380245701E-2</v>
      </c>
      <c r="BW131" s="169">
        <f>IFERROR(Inv_SY_B!BW131/Inv_SY_B!$DC131-1,"")</f>
        <v>9.2491466562005131E-2</v>
      </c>
      <c r="BX131" s="169">
        <f>IFERROR(Inv_SY_B!BX131/Inv_SY_B!$DC131-1,"")</f>
        <v>8.0235547382645933E-2</v>
      </c>
      <c r="BY131" s="169">
        <f>IFERROR(Inv_SY_B!BY131/Inv_SY_B!$DC131-1,"")</f>
        <v>8.8778226456335263E-2</v>
      </c>
      <c r="BZ131" s="169">
        <f>IFERROR(Inv_SY_B!BZ131/Inv_SY_B!$DC131-1,"")</f>
        <v>7.4294251872041306E-2</v>
      </c>
      <c r="CA131" s="169">
        <f>IFERROR(Inv_SY_B!CA131/Inv_SY_B!$DC131-1,"")</f>
        <v>3.2044004643808188E-2</v>
      </c>
      <c r="CB131" s="169">
        <f>IFERROR(Inv_SY_B!CB131/Inv_SY_B!$DC131-1,"")</f>
        <v>3.0758654267426522E-3</v>
      </c>
      <c r="CC131" s="169">
        <f>IFERROR(Inv_SY_B!CC131/Inv_SY_B!$DC131-1,"")</f>
        <v>4.4870693152856855E-2</v>
      </c>
      <c r="CD131" s="169">
        <f>IFERROR(Inv_SY_B!CD131/Inv_SY_B!$DC131-1,"")</f>
        <v>6.3295736925073731E-2</v>
      </c>
      <c r="CE131" s="169">
        <f>IFERROR(Inv_SY_B!CE131/Inv_SY_B!$DC131-1,"")</f>
        <v>6.142824008083414E-3</v>
      </c>
      <c r="CF131" s="169">
        <f>IFERROR(Inv_SY_B!CF131/Inv_SY_B!$DC131-1,"")</f>
        <v>5.2710826353893792E-2</v>
      </c>
      <c r="CG131" s="169">
        <f>IFERROR(Inv_SY_B!CG131/Inv_SY_B!$DC131-1,"")</f>
        <v>1.338143938660652E-2</v>
      </c>
      <c r="CH131" s="169">
        <f>IFERROR(Inv_SY_B!CH131/Inv_SY_B!$DC131-1,"")</f>
        <v>7.7441834760104689E-2</v>
      </c>
      <c r="CI131" s="169">
        <f>IFERROR(Inv_SY_B!CI131/Inv_SY_B!$DC131-1,"")</f>
        <v>-0.94984620672866282</v>
      </c>
      <c r="CJ131" s="169">
        <f>IFERROR(Inv_SY_B!CJ131/Inv_SY_B!$DC131-1,"")</f>
        <v>-0.76154589424638996</v>
      </c>
      <c r="CK131" s="169">
        <f>IFERROR(Inv_SY_B!CK131/Inv_SY_B!$DC131-1,"")</f>
        <v>-1</v>
      </c>
      <c r="CL131" s="169">
        <f>IFERROR(Inv_SY_B!CL131/Inv_SY_B!$DC131-1,"")</f>
        <v>-0.92428843210353184</v>
      </c>
      <c r="CM131" s="169">
        <f>IFERROR(Inv_SY_B!CM131/Inv_SY_B!$DB131-1,"")</f>
        <v>8.1810752690955058E-2</v>
      </c>
      <c r="CN131" s="169">
        <f>IFERROR(Inv_SY_B!CN131/Inv_SY_B!$DB131-1,"")</f>
        <v>2.5842728843419982E-2</v>
      </c>
      <c r="CO131" s="169">
        <f>IFERROR(Inv_SY_B!CO131/Inv_SY_B!$DB131-1,"")</f>
        <v>4.9211919820180805E-2</v>
      </c>
      <c r="CP131" s="169">
        <f>IFERROR(Inv_SY_B!CP131/Inv_SY_B!$DB131-1,"")</f>
        <v>2.7432809360257826E-2</v>
      </c>
      <c r="CQ131" s="169">
        <f>IFERROR(Inv_SY_B!CQ131/Inv_SY_B!$DB131-1,"")</f>
        <v>-0.20769712954129838</v>
      </c>
      <c r="CR131" s="169">
        <f>IFERROR(Inv_SY_B!CR131/Inv_SY_B!$DB131-1,"")</f>
        <v>4.7229104212576756E-2</v>
      </c>
      <c r="CS131" s="169">
        <f>IFERROR(Inv_SY_B!CS131/Inv_SY_B!$DB131-1,"")</f>
        <v>-1.8632300651855949E-2</v>
      </c>
      <c r="CT131" s="169">
        <f>IFERROR(Inv_SY_B!CT131/Inv_SY_B!$DB131-1,"")</f>
        <v>-5.1978847342355472E-3</v>
      </c>
      <c r="CU131" s="169">
        <f>IFERROR(Inv_SY_B!CU131/Inv_SY_B!$DB131-1,"")</f>
        <v>-1</v>
      </c>
      <c r="CV131" s="169">
        <f>IFERROR(Inv_SY_B!CV131/Inv_SY_B!$DB131-1,"")</f>
        <v>-1</v>
      </c>
      <c r="CW131" s="169">
        <f>IFERROR(Inv_SY_B!CW131/Inv_SY_B!$DB131-1,"")</f>
        <v>-1</v>
      </c>
      <c r="CX131" s="169">
        <f>IFERROR(Inv_SY_B!CX131/Inv_SY_B!$DB131-1,"")</f>
        <v>-1</v>
      </c>
      <c r="CY131" s="169">
        <f>IFERROR(Inv_SY_B!CY131/Inv_SY_B!$DB131-1,"")</f>
        <v>-1</v>
      </c>
      <c r="CZ131" s="169">
        <f>IFERROR(Inv_SY_B!CZ131/Inv_SY_B!$DB131-1,"")</f>
        <v>-1</v>
      </c>
    </row>
    <row r="132" spans="2:104">
      <c r="B132" s="164">
        <f t="shared" si="3"/>
        <v>45824</v>
      </c>
      <c r="C132" s="169">
        <f>IFERROR(Inv_SY_B!C132/Inv_SY_B!$DA132-1,"")</f>
        <v>5.0702017173244629E-2</v>
      </c>
      <c r="D132" s="169">
        <f>IFERROR(Inv_SY_B!D132/Inv_SY_B!$DA132-1,"")</f>
        <v>4.7189398598892263E-2</v>
      </c>
      <c r="E132" s="169">
        <f>IFERROR(Inv_SY_B!E132/Inv_SY_B!$DA132-1,"")</f>
        <v>2.0319476228652711E-2</v>
      </c>
      <c r="F132" s="169">
        <f>IFERROR(Inv_SY_B!F132/Inv_SY_B!$DA132-1,"")</f>
        <v>5.789515665772127E-3</v>
      </c>
      <c r="G132" s="169">
        <f>IFERROR(Inv_SY_B!G132/Inv_SY_B!$DA132-1,"")</f>
        <v>1.4004029227505432E-2</v>
      </c>
      <c r="H132" s="169">
        <f>IFERROR(Inv_SY_B!H132/Inv_SY_B!$DA132-1,"")</f>
        <v>2.4151272155679138E-2</v>
      </c>
      <c r="I132" s="169">
        <f>IFERROR(Inv_SY_B!I132/Inv_SY_B!$DA132-1,"")</f>
        <v>1.3040147070444874E-2</v>
      </c>
      <c r="J132" s="169">
        <f>IFERROR(Inv_SY_B!J132/Inv_SY_B!$DA132-1,"")</f>
        <v>-1.8492569210529997E-2</v>
      </c>
      <c r="K132" s="169">
        <f>IFERROR(Inv_SY_B!K132/Inv_SY_B!$DA132-1,"")</f>
        <v>-1.0167654615199417E-2</v>
      </c>
      <c r="L132" s="169">
        <f>IFERROR(Inv_SY_B!L132/Inv_SY_B!$DA132-1,"")</f>
        <v>-1.8311776384865031E-3</v>
      </c>
      <c r="M132" s="169">
        <f>IFERROR(Inv_SY_B!M132/Inv_SY_B!$DA132-1,"")</f>
        <v>-2.9470646198521688E-3</v>
      </c>
      <c r="N132" s="169">
        <f>IFERROR(Inv_SY_B!N132/Inv_SY_B!$DA132-1,"")</f>
        <v>-3.1384774327130049E-3</v>
      </c>
      <c r="O132" s="169">
        <f>IFERROR(Inv_SY_B!O132/Inv_SY_B!$DA132-1,"")</f>
        <v>-1.178076593338484E-2</v>
      </c>
      <c r="P132" s="169">
        <f>IFERROR(Inv_SY_B!P132/Inv_SY_B!$DA132-1,"")</f>
        <v>-3.3202555097440634E-2</v>
      </c>
      <c r="Q132" s="169">
        <f>IFERROR(Inv_SY_B!Q132/Inv_SY_B!$DA132-1,"")</f>
        <v>-8.5520559021053932E-3</v>
      </c>
      <c r="R132" s="169">
        <f>IFERROR(Inv_SY_B!R132/Inv_SY_B!$DA132-1,"")</f>
        <v>-2.1913692740295199E-2</v>
      </c>
      <c r="S132" s="169">
        <f>IFERROR(Inv_SY_B!S132/Inv_SY_B!$DA132-1,"")</f>
        <v>-2.840997712576232E-2</v>
      </c>
      <c r="T132" s="169">
        <f>IFERROR(Inv_SY_B!T132/Inv_SY_B!$DA132-1,"")</f>
        <v>2.6016696604975742E-3</v>
      </c>
      <c r="U132" s="169">
        <f>IFERROR(Inv_SY_B!U132/Inv_SY_B!$DA132-1,"")</f>
        <v>9.8822049679197166E-2</v>
      </c>
      <c r="V132" s="169">
        <f>IFERROR(Inv_SY_B!V132/Inv_SY_B!$DA132-1,"")</f>
        <v>9.9215825987756023E-2</v>
      </c>
      <c r="W132" s="169">
        <f>IFERROR(Inv_SY_B!W132/Inv_SY_B!$DA132-1,"")</f>
        <v>6.3369067183938643E-2</v>
      </c>
      <c r="X132" s="169">
        <f>IFERROR(Inv_SY_B!X132/Inv_SY_B!$DA132-1,"")</f>
        <v>-0.29438452544117444</v>
      </c>
      <c r="Y132" s="169">
        <f>IFERROR(Inv_SY_B!Y132/Inv_SY_B!$DA132-1,"")</f>
        <v>4.3333586292342074E-2</v>
      </c>
      <c r="Z132" s="169">
        <f>IFERROR(Inv_SY_B!Z132/Inv_SY_B!$DA132-1,"")</f>
        <v>3.1152499842668657E-2</v>
      </c>
      <c r="AA132" s="169">
        <f>IFERROR(Inv_SY_B!AA132/Inv_SY_B!$DA132-1,"")</f>
        <v>-5.9450958953012889E-2</v>
      </c>
      <c r="AB132" s="169">
        <f>IFERROR(Inv_SY_B!AB132/Inv_SY_B!$DA132-1,"")</f>
        <v>7.3299762227563292E-3</v>
      </c>
      <c r="AC132" s="169">
        <f>IFERROR(Inv_SY_B!AC132/Inv_SY_B!$DA132-1,"")</f>
        <v>2.0218283657756908E-2</v>
      </c>
      <c r="AD132" s="169">
        <f>IFERROR(Inv_SY_B!AD132/Inv_SY_B!$DA132-1,"")</f>
        <v>-2.568726102573049E-2</v>
      </c>
      <c r="AE132" s="169">
        <f>IFERROR(Inv_SY_B!AE132/Inv_SY_B!$DA132-1,"")</f>
        <v>-1.0113093292700714E-3</v>
      </c>
      <c r="AF132" s="169">
        <f>IFERROR(Inv_SY_B!AF132/Inv_SY_B!$DA132-1,"")</f>
        <v>1.8899778180273108E-2</v>
      </c>
      <c r="AG132" s="169">
        <f>IFERROR(Inv_SY_B!AG132/Inv_SY_B!$DA132-1,"")</f>
        <v>-1.911397309200491E-2</v>
      </c>
      <c r="AH132" s="169">
        <f>IFERROR(Inv_SY_B!AH132/Inv_SY_B!$DA132-1,"")</f>
        <v>-2.0054574670409164E-2</v>
      </c>
      <c r="AI132" s="169">
        <f>IFERROR(Inv_SY_B!AI132/Inv_SY_B!$DC132-1,"")</f>
        <v>7.1707643739298721E-2</v>
      </c>
      <c r="AJ132" s="169">
        <f>IFERROR(Inv_SY_B!AJ132/Inv_SY_B!$DC132-1,"")</f>
        <v>7.541800183533498E-2</v>
      </c>
      <c r="AK132" s="169">
        <f>IFERROR(Inv_SY_B!AK132/Inv_SY_B!$DC132-1,"")</f>
        <v>7.1487670906018819E-2</v>
      </c>
      <c r="AL132" s="169">
        <f>IFERROR(Inv_SY_B!AL132/Inv_SY_B!$DC132-1,"")</f>
        <v>6.009604406796587E-2</v>
      </c>
      <c r="AM132" s="169">
        <f>IFERROR(Inv_SY_B!AM132/Inv_SY_B!$DC132-1,"")</f>
        <v>4.8660167529851472E-2</v>
      </c>
      <c r="AN132" s="169">
        <f>IFERROR(Inv_SY_B!AN132/Inv_SY_B!$DC132-1,"")</f>
        <v>7.1707643739298721E-2</v>
      </c>
      <c r="AO132" s="169">
        <f>IFERROR(Inv_SY_B!AO132/Inv_SY_B!$DC132-1,"")</f>
        <v>6.600707116621729E-2</v>
      </c>
      <c r="AP132" s="169">
        <f>IFERROR(Inv_SY_B!AP132/Inv_SY_B!$DC132-1,"")</f>
        <v>6.0426510647306086E-2</v>
      </c>
      <c r="AQ132" s="169">
        <f>IFERROR(Inv_SY_B!AQ132/Inv_SY_B!$DC132-1,"")</f>
        <v>4.6566042853257716E-2</v>
      </c>
      <c r="AR132" s="169">
        <f>IFERROR(Inv_SY_B!AR132/Inv_SY_B!$DC132-1,"")</f>
        <v>2.1594657452519872E-2</v>
      </c>
      <c r="AS132" s="169">
        <f>IFERROR(Inv_SY_B!AS132/Inv_SY_B!$DC132-1,"")</f>
        <v>6.6239747597771625E-2</v>
      </c>
      <c r="AT132" s="169">
        <f>IFERROR(Inv_SY_B!AT132/Inv_SY_B!$DC132-1,"")</f>
        <v>6.3287083681347278E-2</v>
      </c>
      <c r="AU132" s="169">
        <f>IFERROR(Inv_SY_B!AU132/Inv_SY_B!$DC132-1,"")</f>
        <v>6.3323536322290597E-2</v>
      </c>
      <c r="AV132" s="169">
        <f>IFERROR(Inv_SY_B!AV132/Inv_SY_B!$DC132-1,"")</f>
        <v>2.3300680839309473E-2</v>
      </c>
      <c r="AW132" s="169">
        <f>IFERROR(Inv_SY_B!AW132/Inv_SY_B!$DC132-1,"")</f>
        <v>6.4802310983246514E-2</v>
      </c>
      <c r="AX132" s="169">
        <f>IFERROR(Inv_SY_B!AX132/Inv_SY_B!$DC132-1,"")</f>
        <v>6.233410749668078E-2</v>
      </c>
      <c r="AY132" s="169">
        <f>IFERROR(Inv_SY_B!AY132/Inv_SY_B!$DC132-1,"")</f>
        <v>3.9320874285638574E-2</v>
      </c>
      <c r="AZ132" s="169">
        <f>IFERROR(Inv_SY_B!AZ132/Inv_SY_B!$DC132-1,"")</f>
        <v>5.9899314837915663E-2</v>
      </c>
      <c r="BA132" s="169">
        <f>IFERROR(Inv_SY_B!BA132/Inv_SY_B!$DC132-1,"")</f>
        <v>5.691050211918669E-2</v>
      </c>
      <c r="BB132" s="169">
        <f>IFERROR(Inv_SY_B!BB132/Inv_SY_B!$DC132-1,"")</f>
        <v>6.2628971380459753E-2</v>
      </c>
      <c r="BC132" s="169">
        <f>IFERROR(Inv_SY_B!BC132/Inv_SY_B!$DC132-1,"")</f>
        <v>6.0637834393952206E-2</v>
      </c>
      <c r="BD132" s="169">
        <f>IFERROR(Inv_SY_B!BD132/Inv_SY_B!$DC132-1,"")</f>
        <v>5.5462905783947969E-2</v>
      </c>
      <c r="BE132" s="169">
        <f>IFERROR(Inv_SY_B!BE132/Inv_SY_B!$DC132-1,"")</f>
        <v>7.1707643739298499E-2</v>
      </c>
      <c r="BF132" s="169">
        <f>IFERROR(Inv_SY_B!BF132/Inv_SY_B!$DC132-1,"")</f>
        <v>7.7806450974078789E-2</v>
      </c>
      <c r="BG132" s="169">
        <f>IFERROR(Inv_SY_B!BG132/Inv_SY_B!$DC132-1,"")</f>
        <v>5.7553766747949986E-2</v>
      </c>
      <c r="BH132" s="169">
        <f>IFERROR(Inv_SY_B!BH132/Inv_SY_B!$DC132-1,"")</f>
        <v>6.9468133085588191E-2</v>
      </c>
      <c r="BI132" s="169">
        <f>IFERROR(Inv_SY_B!BI132/Inv_SY_B!$DC132-1,"")</f>
        <v>6.472803513511427E-2</v>
      </c>
      <c r="BJ132" s="169">
        <f>IFERROR(Inv_SY_B!BJ132/Inv_SY_B!$DC132-1,"")</f>
        <v>6.4505307423846414E-2</v>
      </c>
      <c r="BK132" s="169">
        <f>IFERROR(Inv_SY_B!BK132/Inv_SY_B!$DC132-1,"")</f>
        <v>4.0354494587351075E-2</v>
      </c>
      <c r="BL132" s="169">
        <f>IFERROR(Inv_SY_B!BL132/Inv_SY_B!$DC132-1,"")</f>
        <v>1.9287161165093769E-2</v>
      </c>
      <c r="BM132" s="169">
        <f>IFERROR(Inv_SY_B!BM132/Inv_SY_B!$DC132-1,"")</f>
        <v>3.9878732515462367E-2</v>
      </c>
      <c r="BN132" s="169">
        <f>IFERROR(Inv_SY_B!BN132/Inv_SY_B!$DC132-1,"")</f>
        <v>3.0805636327679853E-2</v>
      </c>
      <c r="BO132" s="169">
        <f>IFERROR(Inv_SY_B!BO132/Inv_SY_B!$DC132-1,"")</f>
        <v>5.4915182882636415E-2</v>
      </c>
      <c r="BP132" s="169">
        <f>IFERROR(Inv_SY_B!BP132/Inv_SY_B!$DC132-1,"")</f>
        <v>3.9255596532361103E-2</v>
      </c>
      <c r="BQ132" s="169">
        <f>IFERROR(Inv_SY_B!BQ132/Inv_SY_B!$DC132-1,"")</f>
        <v>7.1248842837582149E-2</v>
      </c>
      <c r="BR132" s="169">
        <f>IFERROR(Inv_SY_B!BR132/Inv_SY_B!$DC132-1,"")</f>
        <v>5.4911002533904352E-2</v>
      </c>
      <c r="BS132" s="169">
        <f>IFERROR(Inv_SY_B!BS132/Inv_SY_B!$DC132-1,"")</f>
        <v>4.7631132638915608E-2</v>
      </c>
      <c r="BT132" s="169">
        <f>IFERROR(Inv_SY_B!BT132/Inv_SY_B!$DC132-1,"")</f>
        <v>9.4482685732508731E-3</v>
      </c>
      <c r="BU132" s="169">
        <f>IFERROR(Inv_SY_B!BU132/Inv_SY_B!$DC132-1,"")</f>
        <v>4.0829242197143456E-2</v>
      </c>
      <c r="BV132" s="169">
        <f>IFERROR(Inv_SY_B!BV132/Inv_SY_B!$DC132-1,"")</f>
        <v>1.3517558243402616E-2</v>
      </c>
      <c r="BW132" s="169">
        <f>IFERROR(Inv_SY_B!BW132/Inv_SY_B!$DC132-1,"")</f>
        <v>7.529716985055579E-2</v>
      </c>
      <c r="BX132" s="169">
        <f>IFERROR(Inv_SY_B!BX132/Inv_SY_B!$DC132-1,"")</f>
        <v>6.9654770946572908E-2</v>
      </c>
      <c r="BY132" s="169">
        <f>IFERROR(Inv_SY_B!BY132/Inv_SY_B!$DC132-1,"")</f>
        <v>7.6233996720252328E-2</v>
      </c>
      <c r="BZ132" s="169">
        <f>IFERROR(Inv_SY_B!BZ132/Inv_SY_B!$DC132-1,"")</f>
        <v>6.7891821416679488E-2</v>
      </c>
      <c r="CA132" s="169">
        <f>IFERROR(Inv_SY_B!CA132/Inv_SY_B!$DC132-1,"")</f>
        <v>5.1904034445950931E-2</v>
      </c>
      <c r="CB132" s="169">
        <f>IFERROR(Inv_SY_B!CB132/Inv_SY_B!$DC132-1,"")</f>
        <v>2.646140699631272E-2</v>
      </c>
      <c r="CC132" s="169">
        <f>IFERROR(Inv_SY_B!CC132/Inv_SY_B!$DC132-1,"")</f>
        <v>2.9897976772803814E-2</v>
      </c>
      <c r="CD132" s="169">
        <f>IFERROR(Inv_SY_B!CD132/Inv_SY_B!$DC132-1,"")</f>
        <v>4.5905589314640949E-2</v>
      </c>
      <c r="CE132" s="169">
        <f>IFERROR(Inv_SY_B!CE132/Inv_SY_B!$DC132-1,"")</f>
        <v>-2.0028214495200536E-2</v>
      </c>
      <c r="CF132" s="169">
        <f>IFERROR(Inv_SY_B!CF132/Inv_SY_B!$DC132-1,"")</f>
        <v>2.5331719805625763E-2</v>
      </c>
      <c r="CG132" s="169">
        <f>IFERROR(Inv_SY_B!CG132/Inv_SY_B!$DC132-1,"")</f>
        <v>-1.0925481442372265E-2</v>
      </c>
      <c r="CH132" s="169">
        <f>IFERROR(Inv_SY_B!CH132/Inv_SY_B!$DC132-1,"")</f>
        <v>5.4900912036965011E-2</v>
      </c>
      <c r="CI132" s="169">
        <f>IFERROR(Inv_SY_B!CI132/Inv_SY_B!$DC132-1,"")</f>
        <v>-0.94887679403564174</v>
      </c>
      <c r="CJ132" s="169">
        <f>IFERROR(Inv_SY_B!CJ132/Inv_SY_B!$DC132-1,"")</f>
        <v>-0.76151560675032093</v>
      </c>
      <c r="CK132" s="169">
        <f>IFERROR(Inv_SY_B!CK132/Inv_SY_B!$DC132-1,"")</f>
        <v>-1</v>
      </c>
      <c r="CL132" s="169">
        <f>IFERROR(Inv_SY_B!CL132/Inv_SY_B!$DC132-1,"")</f>
        <v>-0.9218048133823028</v>
      </c>
      <c r="CM132" s="169">
        <f>IFERROR(Inv_SY_B!CM132/Inv_SY_B!$DB132-1,"")</f>
        <v>9.7151338139435328E-2</v>
      </c>
      <c r="CN132" s="169">
        <f>IFERROR(Inv_SY_B!CN132/Inv_SY_B!$DB132-1,"")</f>
        <v>3.7744213331619703E-2</v>
      </c>
      <c r="CO132" s="169">
        <f>IFERROR(Inv_SY_B!CO132/Inv_SY_B!$DB132-1,"")</f>
        <v>6.4051113809989513E-2</v>
      </c>
      <c r="CP132" s="169">
        <f>IFERROR(Inv_SY_B!CP132/Inv_SY_B!$DB132-1,"")</f>
        <v>4.3249452400543786E-2</v>
      </c>
      <c r="CQ132" s="169">
        <f>IFERROR(Inv_SY_B!CQ132/Inv_SY_B!$DB132-1,"")</f>
        <v>-0.23385090515502271</v>
      </c>
      <c r="CR132" s="169">
        <f>IFERROR(Inv_SY_B!CR132/Inv_SY_B!$DB132-1,"")</f>
        <v>4.6108370255795839E-2</v>
      </c>
      <c r="CS132" s="169">
        <f>IFERROR(Inv_SY_B!CS132/Inv_SY_B!$DB132-1,"")</f>
        <v>-2.0011346148633424E-2</v>
      </c>
      <c r="CT132" s="169">
        <f>IFERROR(Inv_SY_B!CT132/Inv_SY_B!$DB132-1,"")</f>
        <v>-3.4442236633727474E-2</v>
      </c>
      <c r="CU132" s="169">
        <f>IFERROR(Inv_SY_B!CU132/Inv_SY_B!$DB132-1,"")</f>
        <v>-1</v>
      </c>
      <c r="CV132" s="169">
        <f>IFERROR(Inv_SY_B!CV132/Inv_SY_B!$DB132-1,"")</f>
        <v>-1</v>
      </c>
      <c r="CW132" s="169">
        <f>IFERROR(Inv_SY_B!CW132/Inv_SY_B!$DB132-1,"")</f>
        <v>-1</v>
      </c>
      <c r="CX132" s="169">
        <f>IFERROR(Inv_SY_B!CX132/Inv_SY_B!$DB132-1,"")</f>
        <v>-1</v>
      </c>
      <c r="CY132" s="169">
        <f>IFERROR(Inv_SY_B!CY132/Inv_SY_B!$DB132-1,"")</f>
        <v>-1</v>
      </c>
      <c r="CZ132" s="169">
        <f>IFERROR(Inv_SY_B!CZ132/Inv_SY_B!$DB132-1,"")</f>
        <v>-1</v>
      </c>
    </row>
    <row r="133" spans="2:104">
      <c r="B133" s="164">
        <f t="shared" si="3"/>
        <v>45825</v>
      </c>
      <c r="C133" s="169">
        <f>IFERROR(Inv_SY_B!C133/Inv_SY_B!$DA133-1,"")</f>
        <v>6.7507799952554848E-2</v>
      </c>
      <c r="D133" s="169">
        <f>IFERROR(Inv_SY_B!D133/Inv_SY_B!$DA133-1,"")</f>
        <v>6.6783645864662455E-2</v>
      </c>
      <c r="E133" s="169">
        <f>IFERROR(Inv_SY_B!E133/Inv_SY_B!$DA133-1,"")</f>
        <v>5.1289300184591546E-3</v>
      </c>
      <c r="F133" s="169">
        <f>IFERROR(Inv_SY_B!F133/Inv_SY_B!$DA133-1,"")</f>
        <v>-3.62813071890844E-3</v>
      </c>
      <c r="G133" s="169">
        <f>IFERROR(Inv_SY_B!G133/Inv_SY_B!$DA133-1,"")</f>
        <v>1.5423979170872126E-3</v>
      </c>
      <c r="H133" s="169">
        <f>IFERROR(Inv_SY_B!H133/Inv_SY_B!$DA133-1,"")</f>
        <v>1.0939050940670381E-2</v>
      </c>
      <c r="I133" s="169">
        <f>IFERROR(Inv_SY_B!I133/Inv_SY_B!$DA133-1,"")</f>
        <v>-4.5662428314825587E-2</v>
      </c>
      <c r="J133" s="169">
        <f>IFERROR(Inv_SY_B!J133/Inv_SY_B!$DA133-1,"")</f>
        <v>-8.392411797624777E-2</v>
      </c>
      <c r="K133" s="169">
        <f>IFERROR(Inv_SY_B!K133/Inv_SY_B!$DA133-1,"")</f>
        <v>-6.2563087539686202E-2</v>
      </c>
      <c r="L133" s="169">
        <f>IFERROR(Inv_SY_B!L133/Inv_SY_B!$DA133-1,"")</f>
        <v>-5.9583851644236963E-2</v>
      </c>
      <c r="M133" s="169">
        <f>IFERROR(Inv_SY_B!M133/Inv_SY_B!$DA133-1,"")</f>
        <v>-4.3096021269369511E-2</v>
      </c>
      <c r="N133" s="169">
        <f>IFERROR(Inv_SY_B!N133/Inv_SY_B!$DA133-1,"")</f>
        <v>-4.5373789065399572E-2</v>
      </c>
      <c r="O133" s="169">
        <f>IFERROR(Inv_SY_B!O133/Inv_SY_B!$DA133-1,"")</f>
        <v>-5.2106756909182206E-2</v>
      </c>
      <c r="P133" s="169">
        <f>IFERROR(Inv_SY_B!P133/Inv_SY_B!$DA133-1,"")</f>
        <v>-7.1690777532421701E-2</v>
      </c>
      <c r="Q133" s="169">
        <f>IFERROR(Inv_SY_B!Q133/Inv_SY_B!$DA133-1,"")</f>
        <v>-8.3849564180641933E-2</v>
      </c>
      <c r="R133" s="169">
        <f>IFERROR(Inv_SY_B!R133/Inv_SY_B!$DA133-1,"")</f>
        <v>-9.1665876908506583E-2</v>
      </c>
      <c r="S133" s="169">
        <f>IFERROR(Inv_SY_B!S133/Inv_SY_B!$DA133-1,"")</f>
        <v>-0.10114043260496264</v>
      </c>
      <c r="T133" s="169">
        <f>IFERROR(Inv_SY_B!T133/Inv_SY_B!$DA133-1,"")</f>
        <v>-7.2272121372814691E-2</v>
      </c>
      <c r="U133" s="169">
        <f>IFERROR(Inv_SY_B!U133/Inv_SY_B!$DA133-1,"")</f>
        <v>9.7263429541798674E-2</v>
      </c>
      <c r="V133" s="169">
        <f>IFERROR(Inv_SY_B!V133/Inv_SY_B!$DA133-1,"")</f>
        <v>0.12520212167871936</v>
      </c>
      <c r="W133" s="169">
        <f>IFERROR(Inv_SY_B!W133/Inv_SY_B!$DA133-1,"")</f>
        <v>9.9265059943151712E-2</v>
      </c>
      <c r="X133" s="169">
        <f>IFERROR(Inv_SY_B!X133/Inv_SY_B!$DA133-1,"")</f>
        <v>-0.27617965498383601</v>
      </c>
      <c r="Y133" s="169">
        <f>IFERROR(Inv_SY_B!Y133/Inv_SY_B!$DA133-1,"")</f>
        <v>2.0904377490176707E-2</v>
      </c>
      <c r="Z133" s="169">
        <f>IFERROR(Inv_SY_B!Z133/Inv_SY_B!$DA133-1,"")</f>
        <v>8.1890476212820307E-3</v>
      </c>
      <c r="AA133" s="169">
        <f>IFERROR(Inv_SY_B!AA133/Inv_SY_B!$DA133-1,"")</f>
        <v>2.6884166947369836E-2</v>
      </c>
      <c r="AB133" s="169">
        <f>IFERROR(Inv_SY_B!AB133/Inv_SY_B!$DA133-1,"")</f>
        <v>9.0194772100330223E-2</v>
      </c>
      <c r="AC133" s="169">
        <f>IFERROR(Inv_SY_B!AC133/Inv_SY_B!$DA133-1,"")</f>
        <v>9.5127538601728734E-2</v>
      </c>
      <c r="AD133" s="169">
        <f>IFERROR(Inv_SY_B!AD133/Inv_SY_B!$DA133-1,"")</f>
        <v>2.486478240285428E-2</v>
      </c>
      <c r="AE133" s="169">
        <f>IFERROR(Inv_SY_B!AE133/Inv_SY_B!$DA133-1,"")</f>
        <v>7.758540192849539E-2</v>
      </c>
      <c r="AF133" s="169">
        <f>IFERROR(Inv_SY_B!AF133/Inv_SY_B!$DA133-1,"")</f>
        <v>0.1057221362141838</v>
      </c>
      <c r="AG133" s="169">
        <f>IFERROR(Inv_SY_B!AG133/Inv_SY_B!$DA133-1,"")</f>
        <v>7.9035449028962868E-2</v>
      </c>
      <c r="AH133" s="169">
        <f>IFERROR(Inv_SY_B!AH133/Inv_SY_B!$DA133-1,"")</f>
        <v>9.059650282854137E-2</v>
      </c>
      <c r="AI133" s="169">
        <f>IFERROR(Inv_SY_B!AI133/Inv_SY_B!$DC133-1,"")</f>
        <v>4.5376141338025144E-2</v>
      </c>
      <c r="AJ133" s="169">
        <f>IFERROR(Inv_SY_B!AJ133/Inv_SY_B!$DC133-1,"")</f>
        <v>4.9588279636456845E-2</v>
      </c>
      <c r="AK133" s="169">
        <f>IFERROR(Inv_SY_B!AK133/Inv_SY_B!$DC133-1,"")</f>
        <v>6.0442128167211395E-2</v>
      </c>
      <c r="AL133" s="169">
        <f>IFERROR(Inv_SY_B!AL133/Inv_SY_B!$DC133-1,"")</f>
        <v>4.4201561403937273E-2</v>
      </c>
      <c r="AM133" s="169">
        <f>IFERROR(Inv_SY_B!AM133/Inv_SY_B!$DC133-1,"")</f>
        <v>2.8745812318117681E-2</v>
      </c>
      <c r="AN133" s="169">
        <f>IFERROR(Inv_SY_B!AN133/Inv_SY_B!$DC133-1,"")</f>
        <v>4.4678107055614591E-2</v>
      </c>
      <c r="AO133" s="169">
        <f>IFERROR(Inv_SY_B!AO133/Inv_SY_B!$DC133-1,"")</f>
        <v>4.674488260327947E-2</v>
      </c>
      <c r="AP133" s="169">
        <f>IFERROR(Inv_SY_B!AP133/Inv_SY_B!$DC133-1,"")</f>
        <v>4.1849231279529553E-2</v>
      </c>
      <c r="AQ133" s="169">
        <f>IFERROR(Inv_SY_B!AQ133/Inv_SY_B!$DC133-1,"")</f>
        <v>1.1555148530030035E-2</v>
      </c>
      <c r="AR133" s="169">
        <f>IFERROR(Inv_SY_B!AR133/Inv_SY_B!$DC133-1,"")</f>
        <v>3.3714795008533915E-2</v>
      </c>
      <c r="AS133" s="169">
        <f>IFERROR(Inv_SY_B!AS133/Inv_SY_B!$DC133-1,"")</f>
        <v>5.0737044626937955E-2</v>
      </c>
      <c r="AT133" s="169">
        <f>IFERROR(Inv_SY_B!AT133/Inv_SY_B!$DC133-1,"")</f>
        <v>4.2293621946900339E-2</v>
      </c>
      <c r="AU133" s="169">
        <f>IFERROR(Inv_SY_B!AU133/Inv_SY_B!$DC133-1,"")</f>
        <v>3.9121754167626532E-2</v>
      </c>
      <c r="AV133" s="169">
        <f>IFERROR(Inv_SY_B!AV133/Inv_SY_B!$DC133-1,"")</f>
        <v>3.6940602339294415E-2</v>
      </c>
      <c r="AW133" s="169">
        <f>IFERROR(Inv_SY_B!AW133/Inv_SY_B!$DC133-1,"")</f>
        <v>5.6346649614821276E-2</v>
      </c>
      <c r="AX133" s="169">
        <f>IFERROR(Inv_SY_B!AX133/Inv_SY_B!$DC133-1,"")</f>
        <v>4.7865132150734624E-2</v>
      </c>
      <c r="AY133" s="169">
        <f>IFERROR(Inv_SY_B!AY133/Inv_SY_B!$DC133-1,"")</f>
        <v>4.7850404394446322E-2</v>
      </c>
      <c r="AZ133" s="169">
        <f>IFERROR(Inv_SY_B!AZ133/Inv_SY_B!$DC133-1,"")</f>
        <v>6.2114706394364783E-2</v>
      </c>
      <c r="BA133" s="169">
        <f>IFERROR(Inv_SY_B!BA133/Inv_SY_B!$DC133-1,"")</f>
        <v>5.3251695138747612E-2</v>
      </c>
      <c r="BB133" s="169">
        <f>IFERROR(Inv_SY_B!BB133/Inv_SY_B!$DC133-1,"")</f>
        <v>6.4124445605778346E-2</v>
      </c>
      <c r="BC133" s="169">
        <f>IFERROR(Inv_SY_B!BC133/Inv_SY_B!$DC133-1,"")</f>
        <v>4.6138230531056701E-2</v>
      </c>
      <c r="BD133" s="169">
        <f>IFERROR(Inv_SY_B!BD133/Inv_SY_B!$DC133-1,"")</f>
        <v>7.495461355417854E-2</v>
      </c>
      <c r="BE133" s="169">
        <f>IFERROR(Inv_SY_B!BE133/Inv_SY_B!$DC133-1,"")</f>
        <v>8.4719214919436014E-2</v>
      </c>
      <c r="BF133" s="169">
        <f>IFERROR(Inv_SY_B!BF133/Inv_SY_B!$DC133-1,"")</f>
        <v>9.0119064941644567E-2</v>
      </c>
      <c r="BG133" s="169">
        <f>IFERROR(Inv_SY_B!BG133/Inv_SY_B!$DC133-1,"")</f>
        <v>4.8977998235263387E-2</v>
      </c>
      <c r="BH133" s="169">
        <f>IFERROR(Inv_SY_B!BH133/Inv_SY_B!$DC133-1,"")</f>
        <v>7.4490408667706731E-2</v>
      </c>
      <c r="BI133" s="169">
        <f>IFERROR(Inv_SY_B!BI133/Inv_SY_B!$DC133-1,"")</f>
        <v>7.5460269206395481E-2</v>
      </c>
      <c r="BJ133" s="169">
        <f>IFERROR(Inv_SY_B!BJ133/Inv_SY_B!$DC133-1,"")</f>
        <v>6.0421257019813046E-2</v>
      </c>
      <c r="BK133" s="169">
        <f>IFERROR(Inv_SY_B!BK133/Inv_SY_B!$DC133-1,"")</f>
        <v>4.0956247668974433E-2</v>
      </c>
      <c r="BL133" s="169">
        <f>IFERROR(Inv_SY_B!BL133/Inv_SY_B!$DC133-1,"")</f>
        <v>5.1552834257859503E-2</v>
      </c>
      <c r="BM133" s="169">
        <f>IFERROR(Inv_SY_B!BM133/Inv_SY_B!$DC133-1,"")</f>
        <v>4.915698892073217E-2</v>
      </c>
      <c r="BN133" s="169">
        <f>IFERROR(Inv_SY_B!BN133/Inv_SY_B!$DC133-1,"")</f>
        <v>2.2776254923980277E-2</v>
      </c>
      <c r="BO133" s="169">
        <f>IFERROR(Inv_SY_B!BO133/Inv_SY_B!$DC133-1,"")</f>
        <v>-0.13357474505380773</v>
      </c>
      <c r="BP133" s="169">
        <f>IFERROR(Inv_SY_B!BP133/Inv_SY_B!$DC133-1,"")</f>
        <v>-0.16153915112433759</v>
      </c>
      <c r="BQ133" s="169">
        <f>IFERROR(Inv_SY_B!BQ133/Inv_SY_B!$DC133-1,"")</f>
        <v>7.6133215554700762E-2</v>
      </c>
      <c r="BR133" s="169">
        <f>IFERROR(Inv_SY_B!BR133/Inv_SY_B!$DC133-1,"")</f>
        <v>6.2098224991514739E-2</v>
      </c>
      <c r="BS133" s="169">
        <f>IFERROR(Inv_SY_B!BS133/Inv_SY_B!$DC133-1,"")</f>
        <v>7.6565793325310105E-2</v>
      </c>
      <c r="BT133" s="169">
        <f>IFERROR(Inv_SY_B!BT133/Inv_SY_B!$DC133-1,"")</f>
        <v>4.6012123221397916E-2</v>
      </c>
      <c r="BU133" s="169">
        <f>IFERROR(Inv_SY_B!BU133/Inv_SY_B!$DC133-1,"")</f>
        <v>4.1850208972239455E-2</v>
      </c>
      <c r="BV133" s="169">
        <f>IFERROR(Inv_SY_B!BV133/Inv_SY_B!$DC133-1,"")</f>
        <v>2.6404677054675529E-2</v>
      </c>
      <c r="BW133" s="169">
        <f>IFERROR(Inv_SY_B!BW133/Inv_SY_B!$DC133-1,"")</f>
        <v>8.791908945646254E-2</v>
      </c>
      <c r="BX133" s="169">
        <f>IFERROR(Inv_SY_B!BX133/Inv_SY_B!$DC133-1,"")</f>
        <v>0.1239800232476802</v>
      </c>
      <c r="BY133" s="169">
        <f>IFERROR(Inv_SY_B!BY133/Inv_SY_B!$DC133-1,"")</f>
        <v>0.1078191256594847</v>
      </c>
      <c r="BZ133" s="169">
        <f>IFERROR(Inv_SY_B!BZ133/Inv_SY_B!$DC133-1,"")</f>
        <v>0.11970744259775379</v>
      </c>
      <c r="CA133" s="169">
        <f>IFERROR(Inv_SY_B!CA133/Inv_SY_B!$DC133-1,"")</f>
        <v>6.5273894529157994E-2</v>
      </c>
      <c r="CB133" s="169">
        <f>IFERROR(Inv_SY_B!CB133/Inv_SY_B!$DC133-1,"")</f>
        <v>4.5298724284073666E-2</v>
      </c>
      <c r="CC133" s="169">
        <f>IFERROR(Inv_SY_B!CC133/Inv_SY_B!$DC133-1,"")</f>
        <v>2.1134109579491689E-2</v>
      </c>
      <c r="CD133" s="169">
        <f>IFERROR(Inv_SY_B!CD133/Inv_SY_B!$DC133-1,"")</f>
        <v>3.9441325608891908E-2</v>
      </c>
      <c r="CE133" s="169">
        <f>IFERROR(Inv_SY_B!CE133/Inv_SY_B!$DC133-1,"")</f>
        <v>-5.0112544020349814E-3</v>
      </c>
      <c r="CF133" s="169">
        <f>IFERROR(Inv_SY_B!CF133/Inv_SY_B!$DC133-1,"")</f>
        <v>0.29269338424077662</v>
      </c>
      <c r="CG133" s="169">
        <f>IFERROR(Inv_SY_B!CG133/Inv_SY_B!$DC133-1,"")</f>
        <v>-7.1936564972967521E-3</v>
      </c>
      <c r="CH133" s="169">
        <f>IFERROR(Inv_SY_B!CH133/Inv_SY_B!$DC133-1,"")</f>
        <v>7.2565073498761956E-2</v>
      </c>
      <c r="CI133" s="169">
        <f>IFERROR(Inv_SY_B!CI133/Inv_SY_B!$DC133-1,"")</f>
        <v>-0.94780858319914219</v>
      </c>
      <c r="CJ133" s="169">
        <f>IFERROR(Inv_SY_B!CJ133/Inv_SY_B!$DC133-1,"")</f>
        <v>-0.75824388052882952</v>
      </c>
      <c r="CK133" s="169">
        <f>IFERROR(Inv_SY_B!CK133/Inv_SY_B!$DC133-1,"")</f>
        <v>-1</v>
      </c>
      <c r="CL133" s="169">
        <f>IFERROR(Inv_SY_B!CL133/Inv_SY_B!$DC133-1,"")</f>
        <v>-0.91879069158435778</v>
      </c>
      <c r="CM133" s="169">
        <f>IFERROR(Inv_SY_B!CM133/Inv_SY_B!$DB133-1,"")</f>
        <v>6.7419887815156621E-2</v>
      </c>
      <c r="CN133" s="169">
        <f>IFERROR(Inv_SY_B!CN133/Inv_SY_B!$DB133-1,"")</f>
        <v>7.4095816536459136E-3</v>
      </c>
      <c r="CO133" s="169">
        <f>IFERROR(Inv_SY_B!CO133/Inv_SY_B!$DB133-1,"")</f>
        <v>3.5418161871534792E-2</v>
      </c>
      <c r="CP133" s="169">
        <f>IFERROR(Inv_SY_B!CP133/Inv_SY_B!$DB133-1,"")</f>
        <v>1.6447818212691034E-2</v>
      </c>
      <c r="CQ133" s="169">
        <f>IFERROR(Inv_SY_B!CQ133/Inv_SY_B!$DB133-1,"")</f>
        <v>-0.17745128979475322</v>
      </c>
      <c r="CR133" s="169">
        <f>IFERROR(Inv_SY_B!CR133/Inv_SY_B!$DB133-1,"")</f>
        <v>5.9048421825556918E-2</v>
      </c>
      <c r="CS133" s="169">
        <f>IFERROR(Inv_SY_B!CS133/Inv_SY_B!$DB133-1,"")</f>
        <v>1.6541781496094199E-2</v>
      </c>
      <c r="CT133" s="169">
        <f>IFERROR(Inv_SY_B!CT133/Inv_SY_B!$DB133-1,"")</f>
        <v>-2.4834363079925925E-2</v>
      </c>
      <c r="CU133" s="169">
        <f>IFERROR(Inv_SY_B!CU133/Inv_SY_B!$DB133-1,"")</f>
        <v>-1</v>
      </c>
      <c r="CV133" s="169">
        <f>IFERROR(Inv_SY_B!CV133/Inv_SY_B!$DB133-1,"")</f>
        <v>-1</v>
      </c>
      <c r="CW133" s="169">
        <f>IFERROR(Inv_SY_B!CW133/Inv_SY_B!$DB133-1,"")</f>
        <v>-1</v>
      </c>
      <c r="CX133" s="169">
        <f>IFERROR(Inv_SY_B!CX133/Inv_SY_B!$DB133-1,"")</f>
        <v>-1</v>
      </c>
      <c r="CY133" s="169">
        <f>IFERROR(Inv_SY_B!CY133/Inv_SY_B!$DB133-1,"")</f>
        <v>-1</v>
      </c>
      <c r="CZ133" s="169">
        <f>IFERROR(Inv_SY_B!CZ133/Inv_SY_B!$DB133-1,"")</f>
        <v>-1</v>
      </c>
    </row>
    <row r="134" spans="2:104">
      <c r="B134" s="164">
        <f t="shared" si="3"/>
        <v>45826</v>
      </c>
      <c r="C134" s="169">
        <f>IFERROR(Inv_SY_B!C134/Inv_SY_B!$DA134-1,"")</f>
        <v>4.420576939769072E-2</v>
      </c>
      <c r="D134" s="169">
        <f>IFERROR(Inv_SY_B!D134/Inv_SY_B!$DA134-1,"")</f>
        <v>3.9321338262692018E-2</v>
      </c>
      <c r="E134" s="169">
        <f>IFERROR(Inv_SY_B!E134/Inv_SY_B!$DA134-1,"")</f>
        <v>1.7485615262443632E-2</v>
      </c>
      <c r="F134" s="169">
        <f>IFERROR(Inv_SY_B!F134/Inv_SY_B!$DA134-1,"")</f>
        <v>1.4984413660461771E-2</v>
      </c>
      <c r="G134" s="169">
        <f>IFERROR(Inv_SY_B!G134/Inv_SY_B!$DA134-1,"")</f>
        <v>1.8623735848106948E-2</v>
      </c>
      <c r="H134" s="169">
        <f>IFERROR(Inv_SY_B!H134/Inv_SY_B!$DA134-1,"")</f>
        <v>2.4745923043551388E-2</v>
      </c>
      <c r="I134" s="169">
        <f>IFERROR(Inv_SY_B!I134/Inv_SY_B!$DA134-1,"")</f>
        <v>-3.2262361996841071E-2</v>
      </c>
      <c r="J134" s="169">
        <f>IFERROR(Inv_SY_B!J134/Inv_SY_B!$DA134-1,"")</f>
        <v>-7.0646654537210085E-2</v>
      </c>
      <c r="K134" s="169">
        <f>IFERROR(Inv_SY_B!K134/Inv_SY_B!$DA134-1,"")</f>
        <v>-4.8500283489077423E-2</v>
      </c>
      <c r="L134" s="169">
        <f>IFERROR(Inv_SY_B!L134/Inv_SY_B!$DA134-1,"")</f>
        <v>-4.5144918413283608E-2</v>
      </c>
      <c r="M134" s="169">
        <f>IFERROR(Inv_SY_B!M134/Inv_SY_B!$DA134-1,"")</f>
        <v>-2.3420316191541501E-2</v>
      </c>
      <c r="N134" s="169">
        <f>IFERROR(Inv_SY_B!N134/Inv_SY_B!$DA134-1,"")</f>
        <v>-3.212053568766926E-2</v>
      </c>
      <c r="O134" s="169">
        <f>IFERROR(Inv_SY_B!O134/Inv_SY_B!$DA134-1,"")</f>
        <v>-2.9465946066466797E-2</v>
      </c>
      <c r="P134" s="169">
        <f>IFERROR(Inv_SY_B!P134/Inv_SY_B!$DA134-1,"")</f>
        <v>-5.1978245061858219E-2</v>
      </c>
      <c r="Q134" s="169">
        <f>IFERROR(Inv_SY_B!Q134/Inv_SY_B!$DA134-1,"")</f>
        <v>-5.9473041897972312E-2</v>
      </c>
      <c r="R134" s="169">
        <f>IFERROR(Inv_SY_B!R134/Inv_SY_B!$DA134-1,"")</f>
        <v>-6.315792718796176E-2</v>
      </c>
      <c r="S134" s="169">
        <f>IFERROR(Inv_SY_B!S134/Inv_SY_B!$DA134-1,"")</f>
        <v>-7.2403686218025509E-2</v>
      </c>
      <c r="T134" s="169">
        <f>IFERROR(Inv_SY_B!T134/Inv_SY_B!$DA134-1,"")</f>
        <v>-5.2830722484487613E-2</v>
      </c>
      <c r="U134" s="169">
        <f>IFERROR(Inv_SY_B!U134/Inv_SY_B!$DA134-1,"")</f>
        <v>9.6668558854396958E-2</v>
      </c>
      <c r="V134" s="169">
        <f>IFERROR(Inv_SY_B!V134/Inv_SY_B!$DA134-1,"")</f>
        <v>0.10252285217998613</v>
      </c>
      <c r="W134" s="169">
        <f>IFERROR(Inv_SY_B!W134/Inv_SY_B!$DA134-1,"")</f>
        <v>6.9915143240464994E-2</v>
      </c>
      <c r="X134" s="169">
        <f>IFERROR(Inv_SY_B!X134/Inv_SY_B!$DA134-1,"")</f>
        <v>-0.29187415257053451</v>
      </c>
      <c r="Y134" s="169">
        <f>IFERROR(Inv_SY_B!Y134/Inv_SY_B!$DA134-1,"")</f>
        <v>3.5886361446139547E-2</v>
      </c>
      <c r="Z134" s="169">
        <f>IFERROR(Inv_SY_B!Z134/Inv_SY_B!$DA134-1,"")</f>
        <v>2.2582718484144726E-2</v>
      </c>
      <c r="AA134" s="169">
        <f>IFERROR(Inv_SY_B!AA134/Inv_SY_B!$DA134-1,"")</f>
        <v>-4.3936865271889669E-3</v>
      </c>
      <c r="AB134" s="169">
        <f>IFERROR(Inv_SY_B!AB134/Inv_SY_B!$DA134-1,"")</f>
        <v>6.404229905948311E-2</v>
      </c>
      <c r="AC134" s="169">
        <f>IFERROR(Inv_SY_B!AC134/Inv_SY_B!$DA134-1,"")</f>
        <v>7.4558615726796118E-2</v>
      </c>
      <c r="AD134" s="169">
        <f>IFERROR(Inv_SY_B!AD134/Inv_SY_B!$DA134-1,"")</f>
        <v>1.2504521550296799E-2</v>
      </c>
      <c r="AE134" s="169">
        <f>IFERROR(Inv_SY_B!AE134/Inv_SY_B!$DA134-1,"")</f>
        <v>5.5920509502572324E-2</v>
      </c>
      <c r="AF134" s="169">
        <f>IFERROR(Inv_SY_B!AF134/Inv_SY_B!$DA134-1,"")</f>
        <v>8.1822946222115611E-2</v>
      </c>
      <c r="AG134" s="169">
        <f>IFERROR(Inv_SY_B!AG134/Inv_SY_B!$DA134-1,"")</f>
        <v>4.704133401494115E-2</v>
      </c>
      <c r="AH134" s="169">
        <f>IFERROR(Inv_SY_B!AH134/Inv_SY_B!$DA134-1,"")</f>
        <v>5.4839822573830466E-2</v>
      </c>
      <c r="AI134" s="169">
        <f>IFERROR(Inv_SY_B!AI134/Inv_SY_B!$DC134-1,"")</f>
        <v>7.2163174624450432E-2</v>
      </c>
      <c r="AJ134" s="169">
        <f>IFERROR(Inv_SY_B!AJ134/Inv_SY_B!$DC134-1,"")</f>
        <v>7.5963246635777582E-2</v>
      </c>
      <c r="AK134" s="169">
        <f>IFERROR(Inv_SY_B!AK134/Inv_SY_B!$DC134-1,"")</f>
        <v>8.5830538163821357E-2</v>
      </c>
      <c r="AL134" s="169">
        <f>IFERROR(Inv_SY_B!AL134/Inv_SY_B!$DC134-1,"")</f>
        <v>7.9960540147959946E-2</v>
      </c>
      <c r="AM134" s="169">
        <f>IFERROR(Inv_SY_B!AM134/Inv_SY_B!$DC134-1,"")</f>
        <v>6.5164270873941499E-2</v>
      </c>
      <c r="AN134" s="169">
        <f>IFERROR(Inv_SY_B!AN134/Inv_SY_B!$DC134-1,"")</f>
        <v>7.8982946716207092E-2</v>
      </c>
      <c r="AO134" s="169">
        <f>IFERROR(Inv_SY_B!AO134/Inv_SY_B!$DC134-1,"")</f>
        <v>7.1189093349003807E-2</v>
      </c>
      <c r="AP134" s="169">
        <f>IFERROR(Inv_SY_B!AP134/Inv_SY_B!$DC134-1,"")</f>
        <v>6.2340131335019811E-2</v>
      </c>
      <c r="AQ134" s="169">
        <f>IFERROR(Inv_SY_B!AQ134/Inv_SY_B!$DC134-1,"")</f>
        <v>4.8720526838419875E-2</v>
      </c>
      <c r="AR134" s="169">
        <f>IFERROR(Inv_SY_B!AR134/Inv_SY_B!$DC134-1,"")</f>
        <v>4.8480349791952371E-2</v>
      </c>
      <c r="AS134" s="169">
        <f>IFERROR(Inv_SY_B!AS134/Inv_SY_B!$DC134-1,"")</f>
        <v>6.1848693450848202E-2</v>
      </c>
      <c r="AT134" s="169">
        <f>IFERROR(Inv_SY_B!AT134/Inv_SY_B!$DC134-1,"")</f>
        <v>5.9941419212782066E-2</v>
      </c>
      <c r="AU134" s="169">
        <f>IFERROR(Inv_SY_B!AU134/Inv_SY_B!$DC134-1,"")</f>
        <v>6.3513486903429506E-2</v>
      </c>
      <c r="AV134" s="169">
        <f>IFERROR(Inv_SY_B!AV134/Inv_SY_B!$DC134-1,"")</f>
        <v>4.3678601228619884E-2</v>
      </c>
      <c r="AW134" s="169">
        <f>IFERROR(Inv_SY_B!AW134/Inv_SY_B!$DC134-1,"")</f>
        <v>6.5117091174876185E-2</v>
      </c>
      <c r="AX134" s="169">
        <f>IFERROR(Inv_SY_B!AX134/Inv_SY_B!$DC134-1,"")</f>
        <v>6.1305826020658483E-2</v>
      </c>
      <c r="AY134" s="169">
        <f>IFERROR(Inv_SY_B!AY134/Inv_SY_B!$DC134-1,"")</f>
        <v>4.0635104640362352E-2</v>
      </c>
      <c r="AZ134" s="169">
        <f>IFERROR(Inv_SY_B!AZ134/Inv_SY_B!$DC134-1,"")</f>
        <v>5.7228545108808815E-2</v>
      </c>
      <c r="BA134" s="169">
        <f>IFERROR(Inv_SY_B!BA134/Inv_SY_B!$DC134-1,"")</f>
        <v>5.2502419137274492E-2</v>
      </c>
      <c r="BB134" s="169">
        <f>IFERROR(Inv_SY_B!BB134/Inv_SY_B!$DC134-1,"")</f>
        <v>6.4274372881844233E-2</v>
      </c>
      <c r="BC134" s="169">
        <f>IFERROR(Inv_SY_B!BC134/Inv_SY_B!$DC134-1,"")</f>
        <v>5.44578904633648E-2</v>
      </c>
      <c r="BD134" s="169">
        <f>IFERROR(Inv_SY_B!BD134/Inv_SY_B!$DC134-1,"")</f>
        <v>6.29891358817114E-2</v>
      </c>
      <c r="BE134" s="169">
        <f>IFERROR(Inv_SY_B!BE134/Inv_SY_B!$DC134-1,"")</f>
        <v>7.5645568658111006E-2</v>
      </c>
      <c r="BF134" s="169">
        <f>IFERROR(Inv_SY_B!BF134/Inv_SY_B!$DC134-1,"")</f>
        <v>8.1558957070039462E-2</v>
      </c>
      <c r="BG134" s="169">
        <f>IFERROR(Inv_SY_B!BG134/Inv_SY_B!$DC134-1,"")</f>
        <v>8.3970541231074058E-2</v>
      </c>
      <c r="BH134" s="169">
        <f>IFERROR(Inv_SY_B!BH134/Inv_SY_B!$DC134-1,"")</f>
        <v>7.1943717578203614E-2</v>
      </c>
      <c r="BI134" s="169">
        <f>IFERROR(Inv_SY_B!BI134/Inv_SY_B!$DC134-1,"")</f>
        <v>8.0293412725995772E-2</v>
      </c>
      <c r="BJ134" s="169">
        <f>IFERROR(Inv_SY_B!BJ134/Inv_SY_B!$DC134-1,"")</f>
        <v>8.5948894133028642E-2</v>
      </c>
      <c r="BK134" s="169">
        <f>IFERROR(Inv_SY_B!BK134/Inv_SY_B!$DC134-1,"")</f>
        <v>6.1567634426707096E-2</v>
      </c>
      <c r="BL134" s="169">
        <f>IFERROR(Inv_SY_B!BL134/Inv_SY_B!$DC134-1,"")</f>
        <v>7.423629879626148E-2</v>
      </c>
      <c r="BM134" s="169">
        <f>IFERROR(Inv_SY_B!BM134/Inv_SY_B!$DC134-1,"")</f>
        <v>8.0073800721213173E-2</v>
      </c>
      <c r="BN134" s="169">
        <f>IFERROR(Inv_SY_B!BN134/Inv_SY_B!$DC134-1,"")</f>
        <v>3.5681064054454259E-2</v>
      </c>
      <c r="BO134" s="169">
        <f>IFERROR(Inv_SY_B!BO134/Inv_SY_B!$DC134-1,"")</f>
        <v>3.6455114820327816E-2</v>
      </c>
      <c r="BP134" s="169">
        <f>IFERROR(Inv_SY_B!BP134/Inv_SY_B!$DC134-1,"")</f>
        <v>-7.3727605149284559E-2</v>
      </c>
      <c r="BQ134" s="169">
        <f>IFERROR(Inv_SY_B!BQ134/Inv_SY_B!$DC134-1,"")</f>
        <v>5.3534105401561005E-2</v>
      </c>
      <c r="BR134" s="169">
        <f>IFERROR(Inv_SY_B!BR134/Inv_SY_B!$DC134-1,"")</f>
        <v>2.4702394654816606E-2</v>
      </c>
      <c r="BS134" s="169">
        <f>IFERROR(Inv_SY_B!BS134/Inv_SY_B!$DC134-1,"")</f>
        <v>2.9519054161980085E-2</v>
      </c>
      <c r="BT134" s="169">
        <f>IFERROR(Inv_SY_B!BT134/Inv_SY_B!$DC134-1,"")</f>
        <v>3.0429418011899356E-2</v>
      </c>
      <c r="BU134" s="169">
        <f>IFERROR(Inv_SY_B!BU134/Inv_SY_B!$DC134-1,"")</f>
        <v>2.3182744857020765E-2</v>
      </c>
      <c r="BV134" s="169">
        <f>IFERROR(Inv_SY_B!BV134/Inv_SY_B!$DC134-1,"")</f>
        <v>3.6438616388769773E-3</v>
      </c>
      <c r="BW134" s="169">
        <f>IFERROR(Inv_SY_B!BW134/Inv_SY_B!$DC134-1,"")</f>
        <v>4.3412229328323448E-2</v>
      </c>
      <c r="BX134" s="169">
        <f>IFERROR(Inv_SY_B!BX134/Inv_SY_B!$DC134-1,"")</f>
        <v>5.4738249649075144E-2</v>
      </c>
      <c r="BY134" s="169">
        <f>IFERROR(Inv_SY_B!BY134/Inv_SY_B!$DC134-1,"")</f>
        <v>5.5295462435179132E-2</v>
      </c>
      <c r="BZ134" s="169">
        <f>IFERROR(Inv_SY_B!BZ134/Inv_SY_B!$DC134-1,"")</f>
        <v>4.8488288822353232E-2</v>
      </c>
      <c r="CA134" s="169">
        <f>IFERROR(Inv_SY_B!CA134/Inv_SY_B!$DC134-1,"")</f>
        <v>4.2000342753760966E-2</v>
      </c>
      <c r="CB134" s="169">
        <f>IFERROR(Inv_SY_B!CB134/Inv_SY_B!$DC134-1,"")</f>
        <v>1.9098482820239848E-2</v>
      </c>
      <c r="CC134" s="169">
        <f>IFERROR(Inv_SY_B!CC134/Inv_SY_B!$DC134-1,"")</f>
        <v>2.1648930773003006E-2</v>
      </c>
      <c r="CD134" s="169">
        <f>IFERROR(Inv_SY_B!CD134/Inv_SY_B!$DC134-1,"")</f>
        <v>3.6980843006587438E-2</v>
      </c>
      <c r="CE134" s="169">
        <f>IFERROR(Inv_SY_B!CE134/Inv_SY_B!$DC134-1,"")</f>
        <v>-7.5887004708801165E-3</v>
      </c>
      <c r="CF134" s="169">
        <f>IFERROR(Inv_SY_B!CF134/Inv_SY_B!$DC134-1,"")</f>
        <v>3.1941352178169513E-2</v>
      </c>
      <c r="CG134" s="169">
        <f>IFERROR(Inv_SY_B!CG134/Inv_SY_B!$DC134-1,"")</f>
        <v>-1.0674310810833365E-2</v>
      </c>
      <c r="CH134" s="169">
        <f>IFERROR(Inv_SY_B!CH134/Inv_SY_B!$DC134-1,"")</f>
        <v>6.5347897566228275E-2</v>
      </c>
      <c r="CI134" s="169">
        <f>IFERROR(Inv_SY_B!CI134/Inv_SY_B!$DC134-1,"")</f>
        <v>-0.94826597412893687</v>
      </c>
      <c r="CJ134" s="169">
        <f>IFERROR(Inv_SY_B!CJ134/Inv_SY_B!$DC134-1,"")</f>
        <v>-0.76093649538996921</v>
      </c>
      <c r="CK134" s="169">
        <f>IFERROR(Inv_SY_B!CK134/Inv_SY_B!$DC134-1,"")</f>
        <v>-1</v>
      </c>
      <c r="CL134" s="169">
        <f>IFERROR(Inv_SY_B!CL134/Inv_SY_B!$DC134-1,"")</f>
        <v>-0.92643298090571313</v>
      </c>
      <c r="CM134" s="169">
        <f>IFERROR(Inv_SY_B!CM134/Inv_SY_B!$DB134-1,"")</f>
        <v>7.0492227009198549E-2</v>
      </c>
      <c r="CN134" s="169">
        <f>IFERROR(Inv_SY_B!CN134/Inv_SY_B!$DB134-1,"")</f>
        <v>9.3321595005944058E-3</v>
      </c>
      <c r="CO134" s="169">
        <f>IFERROR(Inv_SY_B!CO134/Inv_SY_B!$DB134-1,"")</f>
        <v>3.665422880910274E-2</v>
      </c>
      <c r="CP134" s="169">
        <f>IFERROR(Inv_SY_B!CP134/Inv_SY_B!$DB134-1,"")</f>
        <v>1.2454390590163289E-2</v>
      </c>
      <c r="CQ134" s="169">
        <f>IFERROR(Inv_SY_B!CQ134/Inv_SY_B!$DB134-1,"")</f>
        <v>-0.17682803082304388</v>
      </c>
      <c r="CR134" s="169">
        <f>IFERROR(Inv_SY_B!CR134/Inv_SY_B!$DB134-1,"")</f>
        <v>6.0022290837718151E-2</v>
      </c>
      <c r="CS134" s="169">
        <f>IFERROR(Inv_SY_B!CS134/Inv_SY_B!$DB134-1,"")</f>
        <v>1.6847511652781533E-2</v>
      </c>
      <c r="CT134" s="169">
        <f>IFERROR(Inv_SY_B!CT134/Inv_SY_B!$DB134-1,"")</f>
        <v>-2.8974777576514787E-2</v>
      </c>
      <c r="CU134" s="169">
        <f>IFERROR(Inv_SY_B!CU134/Inv_SY_B!$DB134-1,"")</f>
        <v>-1</v>
      </c>
      <c r="CV134" s="169">
        <f>IFERROR(Inv_SY_B!CV134/Inv_SY_B!$DB134-1,"")</f>
        <v>-1</v>
      </c>
      <c r="CW134" s="169">
        <f>IFERROR(Inv_SY_B!CW134/Inv_SY_B!$DB134-1,"")</f>
        <v>-1</v>
      </c>
      <c r="CX134" s="169">
        <f>IFERROR(Inv_SY_B!CX134/Inv_SY_B!$DB134-1,"")</f>
        <v>-1</v>
      </c>
      <c r="CY134" s="169">
        <f>IFERROR(Inv_SY_B!CY134/Inv_SY_B!$DB134-1,"")</f>
        <v>-1</v>
      </c>
      <c r="CZ134" s="169">
        <f>IFERROR(Inv_SY_B!CZ134/Inv_SY_B!$DB134-1,"")</f>
        <v>-1</v>
      </c>
    </row>
    <row r="135" spans="2:104">
      <c r="B135" s="164">
        <f t="shared" si="3"/>
        <v>45827</v>
      </c>
      <c r="C135" s="169">
        <f>IFERROR(Inv_SY_B!C135/Inv_SY_B!$DA135-1,"")</f>
        <v>0.24021670581452681</v>
      </c>
      <c r="D135" s="169">
        <f>IFERROR(Inv_SY_B!D135/Inv_SY_B!$DA135-1,"")</f>
        <v>0.25671245410045929</v>
      </c>
      <c r="E135" s="169">
        <f>IFERROR(Inv_SY_B!E135/Inv_SY_B!$DA135-1,"")</f>
        <v>-8.4333838900314317E-2</v>
      </c>
      <c r="F135" s="169">
        <f>IFERROR(Inv_SY_B!F135/Inv_SY_B!$DA135-1,"")</f>
        <v>-9.1438483236757739E-2</v>
      </c>
      <c r="G135" s="169">
        <f>IFERROR(Inv_SY_B!G135/Inv_SY_B!$DA135-1,"")</f>
        <v>-8.6044298728022106E-2</v>
      </c>
      <c r="H135" s="169">
        <f>IFERROR(Inv_SY_B!H135/Inv_SY_B!$DA135-1,"")</f>
        <v>-8.127036149094502E-2</v>
      </c>
      <c r="I135" s="169">
        <f>IFERROR(Inv_SY_B!I135/Inv_SY_B!$DA135-1,"")</f>
        <v>-9.9347875165751276E-2</v>
      </c>
      <c r="J135" s="169">
        <f>IFERROR(Inv_SY_B!J135/Inv_SY_B!$DA135-1,"")</f>
        <v>-0.13643528992382004</v>
      </c>
      <c r="K135" s="169">
        <f>IFERROR(Inv_SY_B!K135/Inv_SY_B!$DA135-1,"")</f>
        <v>-0.12447741707045368</v>
      </c>
      <c r="L135" s="169">
        <f>IFERROR(Inv_SY_B!L135/Inv_SY_B!$DA135-1,"")</f>
        <v>-0.12096618687706095</v>
      </c>
      <c r="M135" s="169">
        <f>IFERROR(Inv_SY_B!M135/Inv_SY_B!$DA135-1,"")</f>
        <v>-9.7594879900562148E-2</v>
      </c>
      <c r="N135" s="169">
        <f>IFERROR(Inv_SY_B!N135/Inv_SY_B!$DA135-1,"")</f>
        <v>-0.10453645774748099</v>
      </c>
      <c r="O135" s="169">
        <f>IFERROR(Inv_SY_B!O135/Inv_SY_B!$DA135-1,"")</f>
        <v>-0.10127485320639107</v>
      </c>
      <c r="P135" s="169">
        <f>IFERROR(Inv_SY_B!P135/Inv_SY_B!$DA135-1,"")</f>
        <v>-0.12118718665602302</v>
      </c>
      <c r="Q135" s="169">
        <f>IFERROR(Inv_SY_B!Q135/Inv_SY_B!$DA135-1,"")</f>
        <v>-0.15165788145482151</v>
      </c>
      <c r="R135" s="169">
        <f>IFERROR(Inv_SY_B!R135/Inv_SY_B!$DA135-1,"")</f>
        <v>-0.15606938005568138</v>
      </c>
      <c r="S135" s="169">
        <f>IFERROR(Inv_SY_B!S135/Inv_SY_B!$DA135-1,"")</f>
        <v>-0.1596122413417792</v>
      </c>
      <c r="T135" s="169">
        <f>IFERROR(Inv_SY_B!T135/Inv_SY_B!$DA135-1,"")</f>
        <v>-0.1443679711635657</v>
      </c>
      <c r="U135" s="169">
        <f>IFERROR(Inv_SY_B!U135/Inv_SY_B!$DA135-1,"")</f>
        <v>6.9287306597460852E-2</v>
      </c>
      <c r="V135" s="169">
        <f>IFERROR(Inv_SY_B!V135/Inv_SY_B!$DA135-1,"")</f>
        <v>8.782248071708354E-2</v>
      </c>
      <c r="W135" s="169">
        <f>IFERROR(Inv_SY_B!W135/Inv_SY_B!$DA135-1,"")</f>
        <v>6.6622197033616493E-2</v>
      </c>
      <c r="X135" s="169">
        <f>IFERROR(Inv_SY_B!X135/Inv_SY_B!$DA135-1,"")</f>
        <v>-0.30488813112866331</v>
      </c>
      <c r="Y135" s="169">
        <f>IFERROR(Inv_SY_B!Y135/Inv_SY_B!$DA135-1,"")</f>
        <v>0.16239999124656523</v>
      </c>
      <c r="Z135" s="169">
        <f>IFERROR(Inv_SY_B!Z135/Inv_SY_B!$DA135-1,"")</f>
        <v>0.14898224232448287</v>
      </c>
      <c r="AA135" s="169">
        <f>IFERROR(Inv_SY_B!AA135/Inv_SY_B!$DA135-1,"")</f>
        <v>3.4699325502351774E-2</v>
      </c>
      <c r="AB135" s="169">
        <f>IFERROR(Inv_SY_B!AB135/Inv_SY_B!$DA135-1,"")</f>
        <v>0.10284354948697372</v>
      </c>
      <c r="AC135" s="169">
        <f>IFERROR(Inv_SY_B!AC135/Inv_SY_B!$DA135-1,"")</f>
        <v>0.11245826374531243</v>
      </c>
      <c r="AD135" s="169">
        <f>IFERROR(Inv_SY_B!AD135/Inv_SY_B!$DA135-1,"")</f>
        <v>4.1295871986864352E-2</v>
      </c>
      <c r="AE135" s="169">
        <f>IFERROR(Inv_SY_B!AE135/Inv_SY_B!$DA135-1,"")</f>
        <v>9.9223259562350341E-2</v>
      </c>
      <c r="AF135" s="169">
        <f>IFERROR(Inv_SY_B!AF135/Inv_SY_B!$DA135-1,"")</f>
        <v>0.12748100907752624</v>
      </c>
      <c r="AG135" s="169">
        <f>IFERROR(Inv_SY_B!AG135/Inv_SY_B!$DA135-1,"")</f>
        <v>0.31555315101911274</v>
      </c>
      <c r="AH135" s="169">
        <f>IFERROR(Inv_SY_B!AH135/Inv_SY_B!$DA135-1,"")</f>
        <v>0.29990492583340411</v>
      </c>
      <c r="AI135" s="169">
        <f>IFERROR(Inv_SY_B!AI135/Inv_SY_B!$DC135-1,"")</f>
        <v>7.3512912439784417E-2</v>
      </c>
      <c r="AJ135" s="169">
        <f>IFERROR(Inv_SY_B!AJ135/Inv_SY_B!$DC135-1,"")</f>
        <v>7.0102769770026496E-2</v>
      </c>
      <c r="AK135" s="169">
        <f>IFERROR(Inv_SY_B!AK135/Inv_SY_B!$DC135-1,"")</f>
        <v>7.8639885557075573E-2</v>
      </c>
      <c r="AL135" s="169">
        <f>IFERROR(Inv_SY_B!AL135/Inv_SY_B!$DC135-1,"")</f>
        <v>5.7968026135056361E-2</v>
      </c>
      <c r="AM135" s="169">
        <f>IFERROR(Inv_SY_B!AM135/Inv_SY_B!$DC135-1,"")</f>
        <v>4.4446029705192069E-2</v>
      </c>
      <c r="AN135" s="169">
        <f>IFERROR(Inv_SY_B!AN135/Inv_SY_B!$DC135-1,"")</f>
        <v>6.3328663445830324E-2</v>
      </c>
      <c r="AO135" s="169">
        <f>IFERROR(Inv_SY_B!AO135/Inv_SY_B!$DC135-1,"")</f>
        <v>6.2487993744684056E-2</v>
      </c>
      <c r="AP135" s="169">
        <f>IFERROR(Inv_SY_B!AP135/Inv_SY_B!$DC135-1,"")</f>
        <v>6.5023452004018711E-2</v>
      </c>
      <c r="AQ135" s="169">
        <f>IFERROR(Inv_SY_B!AQ135/Inv_SY_B!$DC135-1,"")</f>
        <v>3.5837522493213925E-2</v>
      </c>
      <c r="AR135" s="169">
        <f>IFERROR(Inv_SY_B!AR135/Inv_SY_B!$DC135-1,"")</f>
        <v>4.3925530265884749E-2</v>
      </c>
      <c r="AS135" s="169">
        <f>IFERROR(Inv_SY_B!AS135/Inv_SY_B!$DC135-1,"")</f>
        <v>6.2259441629583412E-2</v>
      </c>
      <c r="AT135" s="169">
        <f>IFERROR(Inv_SY_B!AT135/Inv_SY_B!$DC135-1,"")</f>
        <v>5.822524285125974E-2</v>
      </c>
      <c r="AU135" s="169">
        <f>IFERROR(Inv_SY_B!AU135/Inv_SY_B!$DC135-1,"")</f>
        <v>4.9846522311664421E-2</v>
      </c>
      <c r="AV135" s="169">
        <f>IFERROR(Inv_SY_B!AV135/Inv_SY_B!$DC135-1,"")</f>
        <v>3.1086725695443684E-2</v>
      </c>
      <c r="AW135" s="169">
        <f>IFERROR(Inv_SY_B!AW135/Inv_SY_B!$DC135-1,"")</f>
        <v>6.3563733310490811E-2</v>
      </c>
      <c r="AX135" s="169">
        <f>IFERROR(Inv_SY_B!AX135/Inv_SY_B!$DC135-1,"")</f>
        <v>5.4075099222164136E-2</v>
      </c>
      <c r="AY135" s="169">
        <f>IFERROR(Inv_SY_B!AY135/Inv_SY_B!$DC135-1,"")</f>
        <v>4.5182496414103435E-2</v>
      </c>
      <c r="AZ135" s="169">
        <f>IFERROR(Inv_SY_B!AZ135/Inv_SY_B!$DC135-1,"")</f>
        <v>6.3199044769441937E-2</v>
      </c>
      <c r="BA135" s="169">
        <f>IFERROR(Inv_SY_B!BA135/Inv_SY_B!$DC135-1,"")</f>
        <v>5.8051255262882018E-2</v>
      </c>
      <c r="BB135" s="169">
        <f>IFERROR(Inv_SY_B!BB135/Inv_SY_B!$DC135-1,"")</f>
        <v>7.0273472439217777E-2</v>
      </c>
      <c r="BC135" s="169">
        <f>IFERROR(Inv_SY_B!BC135/Inv_SY_B!$DC135-1,"")</f>
        <v>5.6806556635097927E-2</v>
      </c>
      <c r="BD135" s="169">
        <f>IFERROR(Inv_SY_B!BD135/Inv_SY_B!$DC135-1,"")</f>
        <v>6.4951868225822329E-2</v>
      </c>
      <c r="BE135" s="169">
        <f>IFERROR(Inv_SY_B!BE135/Inv_SY_B!$DC135-1,"")</f>
        <v>8.0003550654556665E-2</v>
      </c>
      <c r="BF135" s="169">
        <f>IFERROR(Inv_SY_B!BF135/Inv_SY_B!$DC135-1,"")</f>
        <v>8.7966670986219686E-2</v>
      </c>
      <c r="BG135" s="169">
        <f>IFERROR(Inv_SY_B!BG135/Inv_SY_B!$DC135-1,"")</f>
        <v>7.9690243796772808E-2</v>
      </c>
      <c r="BH135" s="169">
        <f>IFERROR(Inv_SY_B!BH135/Inv_SY_B!$DC135-1,"")</f>
        <v>8.0797557632203532E-2</v>
      </c>
      <c r="BI135" s="169">
        <f>IFERROR(Inv_SY_B!BI135/Inv_SY_B!$DC135-1,"")</f>
        <v>8.3181669891686072E-2</v>
      </c>
      <c r="BJ135" s="169">
        <f>IFERROR(Inv_SY_B!BJ135/Inv_SY_B!$DC135-1,"")</f>
        <v>8.577109195053767E-2</v>
      </c>
      <c r="BK135" s="169">
        <f>IFERROR(Inv_SY_B!BK135/Inv_SY_B!$DC135-1,"")</f>
        <v>5.9466026889462231E-2</v>
      </c>
      <c r="BL135" s="169">
        <f>IFERROR(Inv_SY_B!BL135/Inv_SY_B!$DC135-1,"")</f>
        <v>7.4143047498326675E-2</v>
      </c>
      <c r="BM135" s="169">
        <f>IFERROR(Inv_SY_B!BM135/Inv_SY_B!$DC135-1,"")</f>
        <v>7.8391211269469574E-2</v>
      </c>
      <c r="BN135" s="169">
        <f>IFERROR(Inv_SY_B!BN135/Inv_SY_B!$DC135-1,"")</f>
        <v>5.8608583006666048E-2</v>
      </c>
      <c r="BO135" s="169">
        <f>IFERROR(Inv_SY_B!BO135/Inv_SY_B!$DC135-1,"")</f>
        <v>-5.9767351665129587E-2</v>
      </c>
      <c r="BP135" s="169">
        <f>IFERROR(Inv_SY_B!BP135/Inv_SY_B!$DC135-1,"")</f>
        <v>-0.12171879826094067</v>
      </c>
      <c r="BQ135" s="169">
        <f>IFERROR(Inv_SY_B!BQ135/Inv_SY_B!$DC135-1,"")</f>
        <v>3.8489950234970483E-2</v>
      </c>
      <c r="BR135" s="169">
        <f>IFERROR(Inv_SY_B!BR135/Inv_SY_B!$DC135-1,"")</f>
        <v>3.1325693329371074E-2</v>
      </c>
      <c r="BS135" s="169">
        <f>IFERROR(Inv_SY_B!BS135/Inv_SY_B!$DC135-1,"")</f>
        <v>1.8216203591713276E-2</v>
      </c>
      <c r="BT135" s="169">
        <f>IFERROR(Inv_SY_B!BT135/Inv_SY_B!$DC135-1,"")</f>
        <v>2.7043865978447545E-2</v>
      </c>
      <c r="BU135" s="169">
        <f>IFERROR(Inv_SY_B!BU135/Inv_SY_B!$DC135-1,"")</f>
        <v>2.1606584151199426E-2</v>
      </c>
      <c r="BV135" s="169">
        <f>IFERROR(Inv_SY_B!BV135/Inv_SY_B!$DC135-1,"")</f>
        <v>-3.4711503468017879E-3</v>
      </c>
      <c r="BW135" s="169">
        <f>IFERROR(Inv_SY_B!BW135/Inv_SY_B!$DC135-1,"")</f>
        <v>5.4022608748858003E-2</v>
      </c>
      <c r="BX135" s="169">
        <f>IFERROR(Inv_SY_B!BX135/Inv_SY_B!$DC135-1,"")</f>
        <v>6.0639403257064739E-2</v>
      </c>
      <c r="BY135" s="169">
        <f>IFERROR(Inv_SY_B!BY135/Inv_SY_B!$DC135-1,"")</f>
        <v>6.644571063032001E-2</v>
      </c>
      <c r="BZ135" s="169">
        <f>IFERROR(Inv_SY_B!BZ135/Inv_SY_B!$DC135-1,"")</f>
        <v>5.6523101944791154E-2</v>
      </c>
      <c r="CA135" s="169">
        <f>IFERROR(Inv_SY_B!CA135/Inv_SY_B!$DC135-1,"")</f>
        <v>5.1030028453528331E-2</v>
      </c>
      <c r="CB135" s="169">
        <f>IFERROR(Inv_SY_B!CB135/Inv_SY_B!$DC135-1,"")</f>
        <v>2.7081554673694663E-2</v>
      </c>
      <c r="CC135" s="169">
        <f>IFERROR(Inv_SY_B!CC135/Inv_SY_B!$DC135-1,"")</f>
        <v>6.1635767750810144E-2</v>
      </c>
      <c r="CD135" s="169">
        <f>IFERROR(Inv_SY_B!CD135/Inv_SY_B!$DC135-1,"")</f>
        <v>7.6381856346524168E-2</v>
      </c>
      <c r="CE135" s="169">
        <f>IFERROR(Inv_SY_B!CE135/Inv_SY_B!$DC135-1,"")</f>
        <v>1.6511289467153523E-2</v>
      </c>
      <c r="CF135" s="169">
        <f>IFERROR(Inv_SY_B!CF135/Inv_SY_B!$DC135-1,"")</f>
        <v>5.201854908886494E-2</v>
      </c>
      <c r="CG135" s="169">
        <f>IFERROR(Inv_SY_B!CG135/Inv_SY_B!$DC135-1,"")</f>
        <v>1.0509444473209451E-2</v>
      </c>
      <c r="CH135" s="169">
        <f>IFERROR(Inv_SY_B!CH135/Inv_SY_B!$DC135-1,"")</f>
        <v>8.8729491899210311E-2</v>
      </c>
      <c r="CI135" s="169">
        <f>IFERROR(Inv_SY_B!CI135/Inv_SY_B!$DC135-1,"")</f>
        <v>-0.94629347353937154</v>
      </c>
      <c r="CJ135" s="169">
        <f>IFERROR(Inv_SY_B!CJ135/Inv_SY_B!$DC135-1,"")</f>
        <v>-0.75288925780933247</v>
      </c>
      <c r="CK135" s="169">
        <f>IFERROR(Inv_SY_B!CK135/Inv_SY_B!$DC135-1,"")</f>
        <v>-1</v>
      </c>
      <c r="CL135" s="169">
        <f>IFERROR(Inv_SY_B!CL135/Inv_SY_B!$DC135-1,"")</f>
        <v>-0.91488497030201166</v>
      </c>
      <c r="CM135" s="169">
        <f>IFERROR(Inv_SY_B!CM135/Inv_SY_B!$DB135-1,"")</f>
        <v>7.2182928267389146E-2</v>
      </c>
      <c r="CN135" s="169">
        <f>IFERROR(Inv_SY_B!CN135/Inv_SY_B!$DB135-1,"")</f>
        <v>1.7900969928869692E-2</v>
      </c>
      <c r="CO135" s="169">
        <f>IFERROR(Inv_SY_B!CO135/Inv_SY_B!$DB135-1,"")</f>
        <v>3.9705154129580977E-2</v>
      </c>
      <c r="CP135" s="169">
        <f>IFERROR(Inv_SY_B!CP135/Inv_SY_B!$DB135-1,"")</f>
        <v>4.8415915430233269E-4</v>
      </c>
      <c r="CQ135" s="169">
        <f>IFERROR(Inv_SY_B!CQ135/Inv_SY_B!$DB135-1,"")</f>
        <v>-0.17912425866689541</v>
      </c>
      <c r="CR135" s="169">
        <f>IFERROR(Inv_SY_B!CR135/Inv_SY_B!$DB135-1,"")</f>
        <v>5.979036733435672E-2</v>
      </c>
      <c r="CS135" s="169">
        <f>IFERROR(Inv_SY_B!CS135/Inv_SY_B!$DB135-1,"")</f>
        <v>1.6554330513399718E-2</v>
      </c>
      <c r="CT135" s="169">
        <f>IFERROR(Inv_SY_B!CT135/Inv_SY_B!$DB135-1,"")</f>
        <v>-2.7493650661002955E-2</v>
      </c>
      <c r="CU135" s="169">
        <f>IFERROR(Inv_SY_B!CU135/Inv_SY_B!$DB135-1,"")</f>
        <v>-1</v>
      </c>
      <c r="CV135" s="169">
        <f>IFERROR(Inv_SY_B!CV135/Inv_SY_B!$DB135-1,"")</f>
        <v>-1</v>
      </c>
      <c r="CW135" s="169">
        <f>IFERROR(Inv_SY_B!CW135/Inv_SY_B!$DB135-1,"")</f>
        <v>-1</v>
      </c>
      <c r="CX135" s="169">
        <f>IFERROR(Inv_SY_B!CX135/Inv_SY_B!$DB135-1,"")</f>
        <v>-1</v>
      </c>
      <c r="CY135" s="169">
        <f>IFERROR(Inv_SY_B!CY135/Inv_SY_B!$DB135-1,"")</f>
        <v>-1</v>
      </c>
      <c r="CZ135" s="169">
        <f>IFERROR(Inv_SY_B!CZ135/Inv_SY_B!$DB135-1,"")</f>
        <v>-1</v>
      </c>
    </row>
    <row r="136" spans="2:104">
      <c r="B136" s="164">
        <f t="shared" si="3"/>
        <v>45828</v>
      </c>
      <c r="C136" s="169">
        <f>IFERROR(Inv_SY_B!C136/Inv_SY_B!$DA136-1,"")</f>
        <v>1.3081974583637468E-2</v>
      </c>
      <c r="D136" s="169">
        <f>IFERROR(Inv_SY_B!D136/Inv_SY_B!$DA136-1,"")</f>
        <v>1.9226719872077025E-2</v>
      </c>
      <c r="E136" s="169">
        <f>IFERROR(Inv_SY_B!E136/Inv_SY_B!$DA136-1,"")</f>
        <v>-1.897372004729192E-2</v>
      </c>
      <c r="F136" s="169">
        <f>IFERROR(Inv_SY_B!F136/Inv_SY_B!$DA136-1,"")</f>
        <v>-1.8175268042418091E-2</v>
      </c>
      <c r="G136" s="169">
        <f>IFERROR(Inv_SY_B!G136/Inv_SY_B!$DA136-1,"")</f>
        <v>-1.9127937574546783E-2</v>
      </c>
      <c r="H136" s="169">
        <f>IFERROR(Inv_SY_B!H136/Inv_SY_B!$DA136-1,"")</f>
        <v>-1.4878781558575249E-2</v>
      </c>
      <c r="I136" s="169">
        <f>IFERROR(Inv_SY_B!I136/Inv_SY_B!$DA136-1,"")</f>
        <v>2.5068801873435742E-3</v>
      </c>
      <c r="J136" s="169">
        <f>IFERROR(Inv_SY_B!J136/Inv_SY_B!$DA136-1,"")</f>
        <v>-4.22987337403119E-2</v>
      </c>
      <c r="K136" s="169">
        <f>IFERROR(Inv_SY_B!K136/Inv_SY_B!$DA136-1,"")</f>
        <v>-1.3055946984290911E-2</v>
      </c>
      <c r="L136" s="169">
        <f>IFERROR(Inv_SY_B!L136/Inv_SY_B!$DA136-1,"")</f>
        <v>-1.2946561071149665E-2</v>
      </c>
      <c r="M136" s="169">
        <f>IFERROR(Inv_SY_B!M136/Inv_SY_B!$DA136-1,"")</f>
        <v>1.1403280336939048E-3</v>
      </c>
      <c r="N136" s="169">
        <f>IFERROR(Inv_SY_B!N136/Inv_SY_B!$DA136-1,"")</f>
        <v>-1.030360324046431E-2</v>
      </c>
      <c r="O136" s="169">
        <f>IFERROR(Inv_SY_B!O136/Inv_SY_B!$DA136-1,"")</f>
        <v>-4.1967266104595558E-3</v>
      </c>
      <c r="P136" s="169">
        <f>IFERROR(Inv_SY_B!P136/Inv_SY_B!$DA136-1,"")</f>
        <v>-2.8195257581883459E-2</v>
      </c>
      <c r="Q136" s="169">
        <f>IFERROR(Inv_SY_B!Q136/Inv_SY_B!$DA136-1,"")</f>
        <v>-2.8004295753937591E-2</v>
      </c>
      <c r="R136" s="169">
        <f>IFERROR(Inv_SY_B!R136/Inv_SY_B!$DA136-1,"")</f>
        <v>-3.2694153980056595E-2</v>
      </c>
      <c r="S136" s="169">
        <f>IFERROR(Inv_SY_B!S136/Inv_SY_B!$DA136-1,"")</f>
        <v>-4.2420908701621629E-2</v>
      </c>
      <c r="T136" s="169">
        <f>IFERROR(Inv_SY_B!T136/Inv_SY_B!$DA136-1,"")</f>
        <v>-2.2605284072913401E-2</v>
      </c>
      <c r="U136" s="169">
        <f>IFERROR(Inv_SY_B!U136/Inv_SY_B!$DA136-1,"")</f>
        <v>6.4930460513204169E-2</v>
      </c>
      <c r="V136" s="169">
        <f>IFERROR(Inv_SY_B!V136/Inv_SY_B!$DA136-1,"")</f>
        <v>7.7910647277261935E-2</v>
      </c>
      <c r="W136" s="169">
        <f>IFERROR(Inv_SY_B!W136/Inv_SY_B!$DA136-1,"")</f>
        <v>5.4119998402805347E-2</v>
      </c>
      <c r="X136" s="169">
        <f>IFERROR(Inv_SY_B!X136/Inv_SY_B!$DA136-1,"")</f>
        <v>-0.30497205656923065</v>
      </c>
      <c r="Y136" s="169">
        <f>IFERROR(Inv_SY_B!Y136/Inv_SY_B!$DA136-1,"")</f>
        <v>-1.0136844478696339E-2</v>
      </c>
      <c r="Z136" s="169">
        <f>IFERROR(Inv_SY_B!Z136/Inv_SY_B!$DA136-1,"")</f>
        <v>-2.228152992906185E-2</v>
      </c>
      <c r="AA136" s="169">
        <f>IFERROR(Inv_SY_B!AA136/Inv_SY_B!$DA136-1,"")</f>
        <v>-3.3165461200287405E-3</v>
      </c>
      <c r="AB136" s="169">
        <f>IFERROR(Inv_SY_B!AB136/Inv_SY_B!$DA136-1,"")</f>
        <v>6.0852098531322563E-2</v>
      </c>
      <c r="AC136" s="169">
        <f>IFERROR(Inv_SY_B!AC136/Inv_SY_B!$DA136-1,"")</f>
        <v>9.0706243328462E-2</v>
      </c>
      <c r="AD136" s="169">
        <f>IFERROR(Inv_SY_B!AD136/Inv_SY_B!$DA136-1,"")</f>
        <v>3.2676212098811108E-2</v>
      </c>
      <c r="AE136" s="169">
        <f>IFERROR(Inv_SY_B!AE136/Inv_SY_B!$DA136-1,"")</f>
        <v>4.7998511768642782E-2</v>
      </c>
      <c r="AF136" s="169">
        <f>IFERROR(Inv_SY_B!AF136/Inv_SY_B!$DA136-1,"")</f>
        <v>7.2802331420763311E-2</v>
      </c>
      <c r="AG136" s="169">
        <f>IFERROR(Inv_SY_B!AG136/Inv_SY_B!$DA136-1,"")</f>
        <v>6.1294796583289957E-2</v>
      </c>
      <c r="AH136" s="169">
        <f>IFERROR(Inv_SY_B!AH136/Inv_SY_B!$DA136-1,"")</f>
        <v>4.9336953455624055E-2</v>
      </c>
      <c r="AI136" s="169">
        <f>IFERROR(Inv_SY_B!AI136/Inv_SY_B!$DC136-1,"")</f>
        <v>5.3280780798614868E-2</v>
      </c>
      <c r="AJ136" s="169">
        <f>IFERROR(Inv_SY_B!AJ136/Inv_SY_B!$DC136-1,"")</f>
        <v>4.8204728842958788E-2</v>
      </c>
      <c r="AK136" s="169">
        <f>IFERROR(Inv_SY_B!AK136/Inv_SY_B!$DC136-1,"")</f>
        <v>6.5562492714311027E-2</v>
      </c>
      <c r="AL136" s="169">
        <f>IFERROR(Inv_SY_B!AL136/Inv_SY_B!$DC136-1,"")</f>
        <v>4.5809288594222064E-2</v>
      </c>
      <c r="AM136" s="169">
        <f>IFERROR(Inv_SY_B!AM136/Inv_SY_B!$DC136-1,"")</f>
        <v>3.9035086600483604E-2</v>
      </c>
      <c r="AN136" s="169">
        <f>IFERROR(Inv_SY_B!AN136/Inv_SY_B!$DC136-1,"")</f>
        <v>4.0432024285860457E-2</v>
      </c>
      <c r="AO136" s="169">
        <f>IFERROR(Inv_SY_B!AO136/Inv_SY_B!$DC136-1,"")</f>
        <v>3.9132635986041775E-2</v>
      </c>
      <c r="AP136" s="169">
        <f>IFERROR(Inv_SY_B!AP136/Inv_SY_B!$DC136-1,"")</f>
        <v>4.5399542235885715E-2</v>
      </c>
      <c r="AQ136" s="169">
        <f>IFERROR(Inv_SY_B!AQ136/Inv_SY_B!$DC136-1,"")</f>
        <v>2.416812987646999E-2</v>
      </c>
      <c r="AR136" s="169">
        <f>IFERROR(Inv_SY_B!AR136/Inv_SY_B!$DC136-1,"")</f>
        <v>2.0914408277241225E-2</v>
      </c>
      <c r="AS136" s="169">
        <f>IFERROR(Inv_SY_B!AS136/Inv_SY_B!$DC136-1,"")</f>
        <v>4.059065090947489E-2</v>
      </c>
      <c r="AT136" s="169">
        <f>IFERROR(Inv_SY_B!AT136/Inv_SY_B!$DC136-1,"")</f>
        <v>4.0032285194352868E-2</v>
      </c>
      <c r="AU136" s="169">
        <f>IFERROR(Inv_SY_B!AU136/Inv_SY_B!$DC136-1,"")</f>
        <v>3.4837792026398029E-2</v>
      </c>
      <c r="AV136" s="169">
        <f>IFERROR(Inv_SY_B!AV136/Inv_SY_B!$DC136-1,"")</f>
        <v>2.6780803677175502E-2</v>
      </c>
      <c r="AW136" s="169">
        <f>IFERROR(Inv_SY_B!AW136/Inv_SY_B!$DC136-1,"")</f>
        <v>4.252687691317858E-2</v>
      </c>
      <c r="AX136" s="169">
        <f>IFERROR(Inv_SY_B!AX136/Inv_SY_B!$DC136-1,"")</f>
        <v>3.043854699816273E-2</v>
      </c>
      <c r="AY136" s="169">
        <f>IFERROR(Inv_SY_B!AY136/Inv_SY_B!$DC136-1,"")</f>
        <v>2.6143426112607671E-2</v>
      </c>
      <c r="AZ136" s="169">
        <f>IFERROR(Inv_SY_B!AZ136/Inv_SY_B!$DC136-1,"")</f>
        <v>4.1589661134789901E-2</v>
      </c>
      <c r="BA136" s="169">
        <f>IFERROR(Inv_SY_B!BA136/Inv_SY_B!$DC136-1,"")</f>
        <v>3.1720642595209902E-2</v>
      </c>
      <c r="BB136" s="169">
        <f>IFERROR(Inv_SY_B!BB136/Inv_SY_B!$DC136-1,"")</f>
        <v>4.5681740863088072E-2</v>
      </c>
      <c r="BC136" s="169">
        <f>IFERROR(Inv_SY_B!BC136/Inv_SY_B!$DC136-1,"")</f>
        <v>2.5213199396752151E-2</v>
      </c>
      <c r="BD136" s="169">
        <f>IFERROR(Inv_SY_B!BD136/Inv_SY_B!$DC136-1,"")</f>
        <v>4.6345477254549738E-2</v>
      </c>
      <c r="BE136" s="169">
        <f>IFERROR(Inv_SY_B!BE136/Inv_SY_B!$DC136-1,"")</f>
        <v>5.9456644011329329E-2</v>
      </c>
      <c r="BF136" s="169">
        <f>IFERROR(Inv_SY_B!BF136/Inv_SY_B!$DC136-1,"")</f>
        <v>6.5580445152704225E-2</v>
      </c>
      <c r="BG136" s="169">
        <f>IFERROR(Inv_SY_B!BG136/Inv_SY_B!$DC136-1,"")</f>
        <v>6.3009880380288763E-2</v>
      </c>
      <c r="BH136" s="169">
        <f>IFERROR(Inv_SY_B!BH136/Inv_SY_B!$DC136-1,"")</f>
        <v>5.2740775271417295E-2</v>
      </c>
      <c r="BI136" s="169">
        <f>IFERROR(Inv_SY_B!BI136/Inv_SY_B!$DC136-1,"")</f>
        <v>5.9282465757949154E-2</v>
      </c>
      <c r="BJ136" s="169">
        <f>IFERROR(Inv_SY_B!BJ136/Inv_SY_B!$DC136-1,"")</f>
        <v>5.8711610579128326E-2</v>
      </c>
      <c r="BK136" s="169">
        <f>IFERROR(Inv_SY_B!BK136/Inv_SY_B!$DC136-1,"")</f>
        <v>3.9888643724117934E-2</v>
      </c>
      <c r="BL136" s="169">
        <f>IFERROR(Inv_SY_B!BL136/Inv_SY_B!$DC136-1,"")</f>
        <v>5.3032495648609901E-2</v>
      </c>
      <c r="BM136" s="169">
        <f>IFERROR(Inv_SY_B!BM136/Inv_SY_B!$DC136-1,"")</f>
        <v>5.3815102057104713E-2</v>
      </c>
      <c r="BN136" s="169">
        <f>IFERROR(Inv_SY_B!BN136/Inv_SY_B!$DC136-1,"")</f>
        <v>4.1237598707744683E-2</v>
      </c>
      <c r="BO136" s="169">
        <f>IFERROR(Inv_SY_B!BO136/Inv_SY_B!$DC136-1,"")</f>
        <v>2.7597820674355233E-2</v>
      </c>
      <c r="BP136" s="169">
        <f>IFERROR(Inv_SY_B!BP136/Inv_SY_B!$DC136-1,"")</f>
        <v>2.1012147762468292E-2</v>
      </c>
      <c r="BQ136" s="169">
        <f>IFERROR(Inv_SY_B!BQ136/Inv_SY_B!$DC136-1,"")</f>
        <v>5.2193880903870893E-2</v>
      </c>
      <c r="BR136" s="169">
        <f>IFERROR(Inv_SY_B!BR136/Inv_SY_B!$DC136-1,"")</f>
        <v>5.2931511168638368E-2</v>
      </c>
      <c r="BS136" s="169">
        <f>IFERROR(Inv_SY_B!BS136/Inv_SY_B!$DC136-1,"")</f>
        <v>2.9901045033252638E-2</v>
      </c>
      <c r="BT136" s="169">
        <f>IFERROR(Inv_SY_B!BT136/Inv_SY_B!$DC136-1,"")</f>
        <v>6.0139713704528974E-2</v>
      </c>
      <c r="BU136" s="169">
        <f>IFERROR(Inv_SY_B!BU136/Inv_SY_B!$DC136-1,"")</f>
        <v>3.3442768362189401E-2</v>
      </c>
      <c r="BV136" s="169">
        <f>IFERROR(Inv_SY_B!BV136/Inv_SY_B!$DC136-1,"")</f>
        <v>1.6162322083483227E-2</v>
      </c>
      <c r="BW136" s="169">
        <f>IFERROR(Inv_SY_B!BW136/Inv_SY_B!$DC136-1,"")</f>
        <v>5.4199230566330137E-2</v>
      </c>
      <c r="BX136" s="169">
        <f>IFERROR(Inv_SY_B!BX136/Inv_SY_B!$DC136-1,"")</f>
        <v>7.3681709441847376E-2</v>
      </c>
      <c r="BY136" s="169">
        <f>IFERROR(Inv_SY_B!BY136/Inv_SY_B!$DC136-1,"")</f>
        <v>6.9642719618275173E-2</v>
      </c>
      <c r="BZ136" s="169">
        <f>IFERROR(Inv_SY_B!BZ136/Inv_SY_B!$DC136-1,"")</f>
        <v>7.6945738616344128E-2</v>
      </c>
      <c r="CA136" s="169">
        <f>IFERROR(Inv_SY_B!CA136/Inv_SY_B!$DC136-1,"")</f>
        <v>5.9985151856781105E-2</v>
      </c>
      <c r="CB136" s="169">
        <f>IFERROR(Inv_SY_B!CB136/Inv_SY_B!$DC136-1,"")</f>
        <v>3.6571894179376674E-2</v>
      </c>
      <c r="CC136" s="169">
        <f>IFERROR(Inv_SY_B!CC136/Inv_SY_B!$DC136-1,"")</f>
        <v>6.1718932583694874E-2</v>
      </c>
      <c r="CD136" s="169">
        <f>IFERROR(Inv_SY_B!CD136/Inv_SY_B!$DC136-1,"")</f>
        <v>7.6255507491564734E-2</v>
      </c>
      <c r="CE136" s="169">
        <f>IFERROR(Inv_SY_B!CE136/Inv_SY_B!$DC136-1,"")</f>
        <v>4.2858809561695077E-2</v>
      </c>
      <c r="CF136" s="169">
        <f>IFERROR(Inv_SY_B!CF136/Inv_SY_B!$DC136-1,"")</f>
        <v>7.7234254065474017E-2</v>
      </c>
      <c r="CG136" s="169">
        <f>IFERROR(Inv_SY_B!CG136/Inv_SY_B!$DC136-1,"")</f>
        <v>3.3997588579236737E-2</v>
      </c>
      <c r="CH136" s="169">
        <f>IFERROR(Inv_SY_B!CH136/Inv_SY_B!$DC136-1,"")</f>
        <v>0.11737911798725897</v>
      </c>
      <c r="CI136" s="169">
        <f>IFERROR(Inv_SY_B!CI136/Inv_SY_B!$DC136-1,"")</f>
        <v>-0.94621247698364541</v>
      </c>
      <c r="CJ136" s="169">
        <f>IFERROR(Inv_SY_B!CJ136/Inv_SY_B!$DC136-1,"")</f>
        <v>-0.75059013948651898</v>
      </c>
      <c r="CK136" s="169">
        <f>IFERROR(Inv_SY_B!CK136/Inv_SY_B!$DC136-1,"")</f>
        <v>-1</v>
      </c>
      <c r="CL136" s="169">
        <f>IFERROR(Inv_SY_B!CL136/Inv_SY_B!$DC136-1,"")</f>
        <v>-0.77764513034872618</v>
      </c>
      <c r="CM136" s="169">
        <f>IFERROR(Inv_SY_B!CM136/Inv_SY_B!$DB136-1,"")</f>
        <v>7.4428253099365183E-2</v>
      </c>
      <c r="CN136" s="169">
        <f>IFERROR(Inv_SY_B!CN136/Inv_SY_B!$DB136-1,"")</f>
        <v>1.4864738738345817E-2</v>
      </c>
      <c r="CO136" s="169">
        <f>IFERROR(Inv_SY_B!CO136/Inv_SY_B!$DB136-1,"")</f>
        <v>3.703562995386056E-2</v>
      </c>
      <c r="CP136" s="169">
        <f>IFERROR(Inv_SY_B!CP136/Inv_SY_B!$DB136-1,"")</f>
        <v>-3.2663818426265978E-2</v>
      </c>
      <c r="CQ136" s="169">
        <f>IFERROR(Inv_SY_B!CQ136/Inv_SY_B!$DB136-1,"")</f>
        <v>-0.1769253661262733</v>
      </c>
      <c r="CR136" s="169">
        <f>IFERROR(Inv_SY_B!CR136/Inv_SY_B!$DB136-1,"")</f>
        <v>6.8174133657501468E-2</v>
      </c>
      <c r="CS136" s="169">
        <f>IFERROR(Inv_SY_B!CS136/Inv_SY_B!$DB136-1,"")</f>
        <v>3.2905167641728017E-2</v>
      </c>
      <c r="CT136" s="169">
        <f>IFERROR(Inv_SY_B!CT136/Inv_SY_B!$DB136-1,"")</f>
        <v>-1.7818738538261103E-2</v>
      </c>
      <c r="CU136" s="169">
        <f>IFERROR(Inv_SY_B!CU136/Inv_SY_B!$DB136-1,"")</f>
        <v>-1</v>
      </c>
      <c r="CV136" s="169">
        <f>IFERROR(Inv_SY_B!CV136/Inv_SY_B!$DB136-1,"")</f>
        <v>-1</v>
      </c>
      <c r="CW136" s="169">
        <f>IFERROR(Inv_SY_B!CW136/Inv_SY_B!$DB136-1,"")</f>
        <v>-1</v>
      </c>
      <c r="CX136" s="169">
        <f>IFERROR(Inv_SY_B!CX136/Inv_SY_B!$DB136-1,"")</f>
        <v>-1</v>
      </c>
      <c r="CY136" s="169">
        <f>IFERROR(Inv_SY_B!CY136/Inv_SY_B!$DB136-1,"")</f>
        <v>-1</v>
      </c>
      <c r="CZ136" s="169">
        <f>IFERROR(Inv_SY_B!CZ136/Inv_SY_B!$DB136-1,"")</f>
        <v>-1</v>
      </c>
    </row>
    <row r="137" spans="2:104">
      <c r="B137" s="164">
        <f t="shared" si="3"/>
        <v>45829</v>
      </c>
      <c r="C137" s="169">
        <f>IFERROR(Inv_SY_B!C137/Inv_SY_B!$DA137-1,"")</f>
        <v>1.6760152616988044E-2</v>
      </c>
      <c r="D137" s="169">
        <f>IFERROR(Inv_SY_B!D137/Inv_SY_B!$DA137-1,"")</f>
        <v>1.1080256714308678E-3</v>
      </c>
      <c r="E137" s="169">
        <f>IFERROR(Inv_SY_B!E137/Inv_SY_B!$DA137-1,"")</f>
        <v>-1.4965152838624096E-2</v>
      </c>
      <c r="F137" s="169">
        <f>IFERROR(Inv_SY_B!F137/Inv_SY_B!$DA137-1,"")</f>
        <v>-1.4528679005141654E-2</v>
      </c>
      <c r="G137" s="169">
        <f>IFERROR(Inv_SY_B!G137/Inv_SY_B!$DA137-1,"")</f>
        <v>-2.7470034071704119E-2</v>
      </c>
      <c r="H137" s="169">
        <f>IFERROR(Inv_SY_B!H137/Inv_SY_B!$DA137-1,"")</f>
        <v>-1.0560770541613418E-2</v>
      </c>
      <c r="I137" s="169">
        <f>IFERROR(Inv_SY_B!I137/Inv_SY_B!$DA137-1,"")</f>
        <v>-8.6308617819437217E-3</v>
      </c>
      <c r="J137" s="169">
        <f>IFERROR(Inv_SY_B!J137/Inv_SY_B!$DA137-1,"")</f>
        <v>-3.3418850551225399E-2</v>
      </c>
      <c r="K137" s="169">
        <f>IFERROR(Inv_SY_B!K137/Inv_SY_B!$DA137-1,"")</f>
        <v>-1.8000071203372325E-2</v>
      </c>
      <c r="L137" s="169">
        <f>IFERROR(Inv_SY_B!L137/Inv_SY_B!$DA137-1,"")</f>
        <v>-1.7317186729917333E-2</v>
      </c>
      <c r="M137" s="169">
        <f>IFERROR(Inv_SY_B!M137/Inv_SY_B!$DA137-1,"")</f>
        <v>5.2086655938166082E-3</v>
      </c>
      <c r="N137" s="169">
        <f>IFERROR(Inv_SY_B!N137/Inv_SY_B!$DA137-1,"")</f>
        <v>3.8340610910923001E-3</v>
      </c>
      <c r="O137" s="169">
        <f>IFERROR(Inv_SY_B!O137/Inv_SY_B!$DA137-1,"")</f>
        <v>-9.0897971028314206E-4</v>
      </c>
      <c r="P137" s="169">
        <f>IFERROR(Inv_SY_B!P137/Inv_SY_B!$DA137-1,"")</f>
        <v>-4.6829933437884885E-2</v>
      </c>
      <c r="Q137" s="169">
        <f>IFERROR(Inv_SY_B!Q137/Inv_SY_B!$DA137-1,"")</f>
        <v>-3.4715963801719263E-2</v>
      </c>
      <c r="R137" s="169">
        <f>IFERROR(Inv_SY_B!R137/Inv_SY_B!$DA137-1,"")</f>
        <v>-2.8870853911940109E-2</v>
      </c>
      <c r="S137" s="169">
        <f>IFERROR(Inv_SY_B!S137/Inv_SY_B!$DA137-1,"")</f>
        <v>-3.6028243257309023E-2</v>
      </c>
      <c r="T137" s="169">
        <f>IFERROR(Inv_SY_B!T137/Inv_SY_B!$DA137-1,"")</f>
        <v>1.1450249020573677E-2</v>
      </c>
      <c r="U137" s="169">
        <f>IFERROR(Inv_SY_B!U137/Inv_SY_B!$DA137-1,"")</f>
        <v>6.1105365641033194E-2</v>
      </c>
      <c r="V137" s="169">
        <f>IFERROR(Inv_SY_B!V137/Inv_SY_B!$DA137-1,"")</f>
        <v>8.4193997953739386E-2</v>
      </c>
      <c r="W137" s="169">
        <f>IFERROR(Inv_SY_B!W137/Inv_SY_B!$DA137-1,"")</f>
        <v>0.10009404562741686</v>
      </c>
      <c r="X137" s="169">
        <f>IFERROR(Inv_SY_B!X137/Inv_SY_B!$DA137-1,"")</f>
        <v>-0.23511914952897539</v>
      </c>
      <c r="Y137" s="169">
        <f>IFERROR(Inv_SY_B!Y137/Inv_SY_B!$DA137-1,"")</f>
        <v>8.5161692841855263E-3</v>
      </c>
      <c r="Z137" s="169">
        <f>IFERROR(Inv_SY_B!Z137/Inv_SY_B!$DA137-1,"")</f>
        <v>-3.3136657777376177E-3</v>
      </c>
      <c r="AA137" s="169">
        <f>IFERROR(Inv_SY_B!AA137/Inv_SY_B!$DA137-1,"")</f>
        <v>-8.0847431336950493E-2</v>
      </c>
      <c r="AB137" s="169">
        <f>IFERROR(Inv_SY_B!AB137/Inv_SY_B!$DA137-1,"")</f>
        <v>-3.2711392887154078E-2</v>
      </c>
      <c r="AC137" s="169">
        <f>IFERROR(Inv_SY_B!AC137/Inv_SY_B!$DA137-1,"")</f>
        <v>0.1156765020417756</v>
      </c>
      <c r="AD137" s="169">
        <f>IFERROR(Inv_SY_B!AD137/Inv_SY_B!$DA137-1,"")</f>
        <v>6.5005483799740249E-2</v>
      </c>
      <c r="AE137" s="169">
        <f>IFERROR(Inv_SY_B!AE137/Inv_SY_B!$DA137-1,"")</f>
        <v>-2.8372186199332461E-3</v>
      </c>
      <c r="AF137" s="169">
        <f>IFERROR(Inv_SY_B!AF137/Inv_SY_B!$DA137-1,"")</f>
        <v>2.4252318773203552E-2</v>
      </c>
      <c r="AG137" s="169">
        <f>IFERROR(Inv_SY_B!AG137/Inv_SY_B!$DA137-1,"")</f>
        <v>8.843151582518094E-2</v>
      </c>
      <c r="AH137" s="169">
        <f>IFERROR(Inv_SY_B!AH137/Inv_SY_B!$DA137-1,"")</f>
        <v>6.1437886053250734E-2</v>
      </c>
      <c r="AI137" s="169">
        <f>IFERROR(Inv_SY_B!AI137/Inv_SY_B!$DC137-1,"")</f>
        <v>1.6726971666115587E-2</v>
      </c>
      <c r="AJ137" s="169">
        <f>IFERROR(Inv_SY_B!AJ137/Inv_SY_B!$DC137-1,"")</f>
        <v>1.6092409661643048E-2</v>
      </c>
      <c r="AK137" s="169">
        <f>IFERROR(Inv_SY_B!AK137/Inv_SY_B!$DC137-1,"")</f>
        <v>4.5028801756397341E-2</v>
      </c>
      <c r="AL137" s="169">
        <f>IFERROR(Inv_SY_B!AL137/Inv_SY_B!$DC137-1,"")</f>
        <v>2.9929782809733352E-2</v>
      </c>
      <c r="AM137" s="169">
        <f>IFERROR(Inv_SY_B!AM137/Inv_SY_B!$DC137-1,"")</f>
        <v>2.7758456835265566E-2</v>
      </c>
      <c r="AN137" s="169">
        <f>IFERROR(Inv_SY_B!AN137/Inv_SY_B!$DC137-1,"")</f>
        <v>1.8637267700412963E-2</v>
      </c>
      <c r="AO137" s="169">
        <f>IFERROR(Inv_SY_B!AO137/Inv_SY_B!$DC137-1,"")</f>
        <v>2.0463461766919044E-2</v>
      </c>
      <c r="AP137" s="169">
        <f>IFERROR(Inv_SY_B!AP137/Inv_SY_B!$DC137-1,"")</f>
        <v>1.5449498157111385E-2</v>
      </c>
      <c r="AQ137" s="169">
        <f>IFERROR(Inv_SY_B!AQ137/Inv_SY_B!$DC137-1,"")</f>
        <v>7.9488639375786541E-3</v>
      </c>
      <c r="AR137" s="169">
        <f>IFERROR(Inv_SY_B!AR137/Inv_SY_B!$DC137-1,"")</f>
        <v>5.5714370462516261E-3</v>
      </c>
      <c r="AS137" s="169">
        <f>IFERROR(Inv_SY_B!AS137/Inv_SY_B!$DC137-1,"")</f>
        <v>1.3871442645989163E-2</v>
      </c>
      <c r="AT137" s="169">
        <f>IFERROR(Inv_SY_B!AT137/Inv_SY_B!$DC137-1,"")</f>
        <v>5.7204936985395527E-3</v>
      </c>
      <c r="AU137" s="169">
        <f>IFERROR(Inv_SY_B!AU137/Inv_SY_B!$DC137-1,"")</f>
        <v>-2.9338744391251836E-3</v>
      </c>
      <c r="AV137" s="169">
        <f>IFERROR(Inv_SY_B!AV137/Inv_SY_B!$DC137-1,"")</f>
        <v>9.0560127245331357E-2</v>
      </c>
      <c r="AW137" s="169">
        <f>IFERROR(Inv_SY_B!AW137/Inv_SY_B!$DC137-1,"")</f>
        <v>1.6951030930581368E-2</v>
      </c>
      <c r="AX137" s="169">
        <f>IFERROR(Inv_SY_B!AX137/Inv_SY_B!$DC137-1,"")</f>
        <v>1.3712802144870917E-2</v>
      </c>
      <c r="AY137" s="169">
        <f>IFERROR(Inv_SY_B!AY137/Inv_SY_B!$DC137-1,"")</f>
        <v>1.8398798485591117E-2</v>
      </c>
      <c r="AZ137" s="169">
        <f>IFERROR(Inv_SY_B!AZ137/Inv_SY_B!$DC137-1,"")</f>
        <v>2.2778938017281591E-2</v>
      </c>
      <c r="BA137" s="169">
        <f>IFERROR(Inv_SY_B!BA137/Inv_SY_B!$DC137-1,"")</f>
        <v>1.6149651079572003E-2</v>
      </c>
      <c r="BB137" s="169">
        <f>IFERROR(Inv_SY_B!BB137/Inv_SY_B!$DC137-1,"")</f>
        <v>2.0628157475530928E-2</v>
      </c>
      <c r="BC137" s="169">
        <f>IFERROR(Inv_SY_B!BC137/Inv_SY_B!$DC137-1,"")</f>
        <v>9.3206376825412107E-3</v>
      </c>
      <c r="BD137" s="169">
        <f>IFERROR(Inv_SY_B!BD137/Inv_SY_B!$DC137-1,"")</f>
        <v>5.139545513139665E-2</v>
      </c>
      <c r="BE137" s="169">
        <f>IFERROR(Inv_SY_B!BE137/Inv_SY_B!$DC137-1,"")</f>
        <v>4.6124819195539901E-2</v>
      </c>
      <c r="BF137" s="169">
        <f>IFERROR(Inv_SY_B!BF137/Inv_SY_B!$DC137-1,"")</f>
        <v>4.9663180321333877E-2</v>
      </c>
      <c r="BG137" s="169">
        <f>IFERROR(Inv_SY_B!BG137/Inv_SY_B!$DC137-1,"")</f>
        <v>2.4305360604946147E-2</v>
      </c>
      <c r="BH137" s="169">
        <f>IFERROR(Inv_SY_B!BH137/Inv_SY_B!$DC137-1,"")</f>
        <v>3.3860145786873908E-2</v>
      </c>
      <c r="BI137" s="169">
        <f>IFERROR(Inv_SY_B!BI137/Inv_SY_B!$DC137-1,"")</f>
        <v>5.9009331111189667E-2</v>
      </c>
      <c r="BJ137" s="169">
        <f>IFERROR(Inv_SY_B!BJ137/Inv_SY_B!$DC137-1,"")</f>
        <v>3.879164781625577E-2</v>
      </c>
      <c r="BK137" s="169">
        <f>IFERROR(Inv_SY_B!BK137/Inv_SY_B!$DC137-1,"")</f>
        <v>2.3440502660242446E-2</v>
      </c>
      <c r="BL137" s="169">
        <f>IFERROR(Inv_SY_B!BL137/Inv_SY_B!$DC137-1,"")</f>
        <v>3.690190496048662E-2</v>
      </c>
      <c r="BM137" s="169">
        <f>IFERROR(Inv_SY_B!BM137/Inv_SY_B!$DC137-1,"")</f>
        <v>2.723231264015924E-2</v>
      </c>
      <c r="BN137" s="169">
        <f>IFERROR(Inv_SY_B!BN137/Inv_SY_B!$DC137-1,"")</f>
        <v>-1.958390887151551E-3</v>
      </c>
      <c r="BO137" s="169">
        <f>IFERROR(Inv_SY_B!BO137/Inv_SY_B!$DC137-1,"")</f>
        <v>2.6086761232085198E-2</v>
      </c>
      <c r="BP137" s="169">
        <f>IFERROR(Inv_SY_B!BP137/Inv_SY_B!$DC137-1,"")</f>
        <v>3.5262683061284994E-2</v>
      </c>
      <c r="BQ137" s="169">
        <f>IFERROR(Inv_SY_B!BQ137/Inv_SY_B!$DC137-1,"")</f>
        <v>4.5921827533274895E-2</v>
      </c>
      <c r="BR137" s="169">
        <f>IFERROR(Inv_SY_B!BR137/Inv_SY_B!$DC137-1,"")</f>
        <v>5.7845910361129516E-2</v>
      </c>
      <c r="BS137" s="169">
        <f>IFERROR(Inv_SY_B!BS137/Inv_SY_B!$DC137-1,"")</f>
        <v>4.8914239427434669E-2</v>
      </c>
      <c r="BT137" s="169">
        <f>IFERROR(Inv_SY_B!BT137/Inv_SY_B!$DC137-1,"")</f>
        <v>8.9601780618696392E-2</v>
      </c>
      <c r="BU137" s="169">
        <f>IFERROR(Inv_SY_B!BU137/Inv_SY_B!$DC137-1,"")</f>
        <v>3.5839021387680248E-2</v>
      </c>
      <c r="BV137" s="169">
        <f>IFERROR(Inv_SY_B!BV137/Inv_SY_B!$DC137-1,"")</f>
        <v>2.3387261522961555E-2</v>
      </c>
      <c r="BW137" s="169">
        <f>IFERROR(Inv_SY_B!BW137/Inv_SY_B!$DC137-1,"")</f>
        <v>5.9430698241820235E-2</v>
      </c>
      <c r="BX137" s="169">
        <f>IFERROR(Inv_SY_B!BX137/Inv_SY_B!$DC137-1,"")</f>
        <v>0.10851645517721753</v>
      </c>
      <c r="BY137" s="169">
        <f>IFERROR(Inv_SY_B!BY137/Inv_SY_B!$DC137-1,"")</f>
        <v>7.79135045910202E-2</v>
      </c>
      <c r="BZ137" s="169">
        <f>IFERROR(Inv_SY_B!BZ137/Inv_SY_B!$DC137-1,"")</f>
        <v>0.1227334653481349</v>
      </c>
      <c r="CA137" s="169">
        <f>IFERROR(Inv_SY_B!CA137/Inv_SY_B!$DC137-1,"")</f>
        <v>0.12963680135642419</v>
      </c>
      <c r="CB137" s="169">
        <f>IFERROR(Inv_SY_B!CB137/Inv_SY_B!$DC137-1,"")</f>
        <v>0.10697433466254536</v>
      </c>
      <c r="CC137" s="169">
        <f>IFERROR(Inv_SY_B!CC137/Inv_SY_B!$DC137-1,"")</f>
        <v>0.10917236654924256</v>
      </c>
      <c r="CD137" s="169">
        <f>IFERROR(Inv_SY_B!CD137/Inv_SY_B!$DC137-1,"")</f>
        <v>0.12797947036851864</v>
      </c>
      <c r="CE137" s="169">
        <f>IFERROR(Inv_SY_B!CE137/Inv_SY_B!$DC137-1,"")</f>
        <v>6.981390919826036E-2</v>
      </c>
      <c r="CF137" s="169">
        <f>IFERROR(Inv_SY_B!CF137/Inv_SY_B!$DC137-1,"")</f>
        <v>0.11795090341135772</v>
      </c>
      <c r="CG137" s="169">
        <f>IFERROR(Inv_SY_B!CG137/Inv_SY_B!$DC137-1,"")</f>
        <v>8.2676062943871198E-2</v>
      </c>
      <c r="CH137" s="169">
        <f>IFERROR(Inv_SY_B!CH137/Inv_SY_B!$DC137-1,"")</f>
        <v>0.1608352634628516</v>
      </c>
      <c r="CI137" s="169">
        <f>IFERROR(Inv_SY_B!CI137/Inv_SY_B!$DC137-1,"")</f>
        <v>-0.94343905371359638</v>
      </c>
      <c r="CJ137" s="169">
        <f>IFERROR(Inv_SY_B!CJ137/Inv_SY_B!$DC137-1,"")</f>
        <v>-0.73929264108555404</v>
      </c>
      <c r="CK137" s="169">
        <f>IFERROR(Inv_SY_B!CK137/Inv_SY_B!$DC137-1,"")</f>
        <v>-1</v>
      </c>
      <c r="CL137" s="169">
        <f>IFERROR(Inv_SY_B!CL137/Inv_SY_B!$DC137-1,"")</f>
        <v>-0.77129245130208135</v>
      </c>
      <c r="CM137" s="169">
        <f>IFERROR(Inv_SY_B!CM137/Inv_SY_B!$DB137-1,"")</f>
        <v>6.5548017252937463E-2</v>
      </c>
      <c r="CN137" s="169">
        <f>IFERROR(Inv_SY_B!CN137/Inv_SY_B!$DB137-1,"")</f>
        <v>6.1892840227670831E-3</v>
      </c>
      <c r="CO137" s="169">
        <f>IFERROR(Inv_SY_B!CO137/Inv_SY_B!$DB137-1,"")</f>
        <v>3.2165056509195988E-2</v>
      </c>
      <c r="CP137" s="169">
        <f>IFERROR(Inv_SY_B!CP137/Inv_SY_B!$DB137-1,"")</f>
        <v>-2.5719052326915848E-2</v>
      </c>
      <c r="CQ137" s="169">
        <f>IFERROR(Inv_SY_B!CQ137/Inv_SY_B!$DB137-1,"")</f>
        <v>-0.1718634793769116</v>
      </c>
      <c r="CR137" s="169">
        <f>IFERROR(Inv_SY_B!CR137/Inv_SY_B!$DB137-1,"")</f>
        <v>7.1457703546761842E-2</v>
      </c>
      <c r="CS137" s="169">
        <f>IFERROR(Inv_SY_B!CS137/Inv_SY_B!$DB137-1,"")</f>
        <v>4.1020563528110232E-2</v>
      </c>
      <c r="CT137" s="169">
        <f>IFERROR(Inv_SY_B!CT137/Inv_SY_B!$DB137-1,"")</f>
        <v>-1.8798093155945605E-2</v>
      </c>
      <c r="CU137" s="169">
        <f>IFERROR(Inv_SY_B!CU137/Inv_SY_B!$DB137-1,"")</f>
        <v>-1</v>
      </c>
      <c r="CV137" s="169">
        <f>IFERROR(Inv_SY_B!CV137/Inv_SY_B!$DB137-1,"")</f>
        <v>-1</v>
      </c>
      <c r="CW137" s="169">
        <f>IFERROR(Inv_SY_B!CW137/Inv_SY_B!$DB137-1,"")</f>
        <v>-1</v>
      </c>
      <c r="CX137" s="169">
        <f>IFERROR(Inv_SY_B!CX137/Inv_SY_B!$DB137-1,"")</f>
        <v>-1</v>
      </c>
      <c r="CY137" s="169">
        <f>IFERROR(Inv_SY_B!CY137/Inv_SY_B!$DB137-1,"")</f>
        <v>-1</v>
      </c>
      <c r="CZ137" s="169">
        <f>IFERROR(Inv_SY_B!CZ137/Inv_SY_B!$DB137-1,"")</f>
        <v>-1</v>
      </c>
    </row>
    <row r="138" spans="2:104">
      <c r="B138" s="164">
        <f t="shared" si="3"/>
        <v>45830</v>
      </c>
      <c r="C138" s="169">
        <f>IFERROR(Inv_SY_B!C138/Inv_SY_B!$DA138-1,"")</f>
        <v>5.1983598537216347E-2</v>
      </c>
      <c r="D138" s="169">
        <f>IFERROR(Inv_SY_B!D138/Inv_SY_B!$DA138-1,"")</f>
        <v>5.8352604889923443E-2</v>
      </c>
      <c r="E138" s="169">
        <f>IFERROR(Inv_SY_B!E138/Inv_SY_B!$DA138-1,"")</f>
        <v>4.6737539682857321E-2</v>
      </c>
      <c r="F138" s="169">
        <f>IFERROR(Inv_SY_B!F138/Inv_SY_B!$DA138-1,"")</f>
        <v>4.7091210259404104E-2</v>
      </c>
      <c r="G138" s="169">
        <f>IFERROR(Inv_SY_B!G138/Inv_SY_B!$DA138-1,"")</f>
        <v>4.9387432760334304E-2</v>
      </c>
      <c r="H138" s="169">
        <f>IFERROR(Inv_SY_B!H138/Inv_SY_B!$DA138-1,"")</f>
        <v>5.317138744450145E-2</v>
      </c>
      <c r="I138" s="169">
        <f>IFERROR(Inv_SY_B!I138/Inv_SY_B!$DA138-1,"")</f>
        <v>7.065384474499492E-2</v>
      </c>
      <c r="J138" s="169">
        <f>IFERROR(Inv_SY_B!J138/Inv_SY_B!$DA138-1,"")</f>
        <v>1.2587577171245146E-2</v>
      </c>
      <c r="K138" s="169">
        <f>IFERROR(Inv_SY_B!K138/Inv_SY_B!$DA138-1,"")</f>
        <v>5.8875868747172877E-2</v>
      </c>
      <c r="L138" s="169">
        <f>IFERROR(Inv_SY_B!L138/Inv_SY_B!$DA138-1,"")</f>
        <v>5.7160673003003204E-2</v>
      </c>
      <c r="M138" s="169">
        <f>IFERROR(Inv_SY_B!M138/Inv_SY_B!$DA138-1,"")</f>
        <v>6.6831857943928874E-2</v>
      </c>
      <c r="N138" s="169">
        <f>IFERROR(Inv_SY_B!N138/Inv_SY_B!$DA138-1,"")</f>
        <v>5.5018557983732119E-2</v>
      </c>
      <c r="O138" s="169">
        <f>IFERROR(Inv_SY_B!O138/Inv_SY_B!$DA138-1,"")</f>
        <v>6.066608209330937E-2</v>
      </c>
      <c r="P138" s="169">
        <f>IFERROR(Inv_SY_B!P138/Inv_SY_B!$DA138-1,"")</f>
        <v>3.4364755525849722E-2</v>
      </c>
      <c r="Q138" s="169">
        <f>IFERROR(Inv_SY_B!Q138/Inv_SY_B!$DA138-1,"")</f>
        <v>2.491504281828516E-2</v>
      </c>
      <c r="R138" s="169">
        <f>IFERROR(Inv_SY_B!R138/Inv_SY_B!$DA138-1,"")</f>
        <v>1.8254669563350978E-2</v>
      </c>
      <c r="S138" s="169">
        <f>IFERROR(Inv_SY_B!S138/Inv_SY_B!$DA138-1,"")</f>
        <v>1.1008037241330815E-2</v>
      </c>
      <c r="T138" s="169">
        <f>IFERROR(Inv_SY_B!T138/Inv_SY_B!$DA138-1,"")</f>
        <v>3.3705051761838689E-2</v>
      </c>
      <c r="U138" s="169">
        <f>IFERROR(Inv_SY_B!U138/Inv_SY_B!$DA138-1,"")</f>
        <v>-4.1737994071213369E-2</v>
      </c>
      <c r="V138" s="169">
        <f>IFERROR(Inv_SY_B!V138/Inv_SY_B!$DA138-1,"")</f>
        <v>0.1072250015026599</v>
      </c>
      <c r="W138" s="169">
        <f>IFERROR(Inv_SY_B!W138/Inv_SY_B!$DA138-1,"")</f>
        <v>8.6972218012661306E-2</v>
      </c>
      <c r="X138" s="169">
        <f>IFERROR(Inv_SY_B!X138/Inv_SY_B!$DA138-1,"")</f>
        <v>-0.28951224848689627</v>
      </c>
      <c r="Y138" s="169">
        <f>IFERROR(Inv_SY_B!Y138/Inv_SY_B!$DA138-1,"")</f>
        <v>2.6507706763043704E-2</v>
      </c>
      <c r="Z138" s="169">
        <f>IFERROR(Inv_SY_B!Z138/Inv_SY_B!$DA138-1,"")</f>
        <v>1.4654117375813902E-2</v>
      </c>
      <c r="AA138" s="169">
        <f>IFERROR(Inv_SY_B!AA138/Inv_SY_B!$DA138-1,"")</f>
        <v>-3.1215985511995448E-2</v>
      </c>
      <c r="AB138" s="169">
        <f>IFERROR(Inv_SY_B!AB138/Inv_SY_B!$DA138-1,"")</f>
        <v>7.3465765093026159E-2</v>
      </c>
      <c r="AC138" s="169">
        <f>IFERROR(Inv_SY_B!AC138/Inv_SY_B!$DA138-1,"")</f>
        <v>9.0649534034073165E-2</v>
      </c>
      <c r="AD138" s="169">
        <f>IFERROR(Inv_SY_B!AD138/Inv_SY_B!$DA138-1,"")</f>
        <v>3.2789853751616249E-2</v>
      </c>
      <c r="AE138" s="169">
        <f>IFERROR(Inv_SY_B!AE138/Inv_SY_B!$DA138-1,"")</f>
        <v>7.0115624890906725E-2</v>
      </c>
      <c r="AF138" s="169">
        <f>IFERROR(Inv_SY_B!AF138/Inv_SY_B!$DA138-1,"")</f>
        <v>9.5643905160648135E-2</v>
      </c>
      <c r="AG138" s="169">
        <f>IFERROR(Inv_SY_B!AG138/Inv_SY_B!$DA138-1,"")</f>
        <v>-0.22494740152242898</v>
      </c>
      <c r="AH138" s="169">
        <f>IFERROR(Inv_SY_B!AH138/Inv_SY_B!$DA138-1,"")</f>
        <v>-0.82137588916418369</v>
      </c>
      <c r="AI138" s="169">
        <f>IFERROR(Inv_SY_B!AI138/Inv_SY_B!$DC138-1,"")</f>
        <v>7.4120974185115873E-2</v>
      </c>
      <c r="AJ138" s="169">
        <f>IFERROR(Inv_SY_B!AJ138/Inv_SY_B!$DC138-1,"")</f>
        <v>6.7362996183210955E-2</v>
      </c>
      <c r="AK138" s="169">
        <f>IFERROR(Inv_SY_B!AK138/Inv_SY_B!$DC138-1,"")</f>
        <v>8.163745411285972E-2</v>
      </c>
      <c r="AL138" s="169">
        <f>IFERROR(Inv_SY_B!AL138/Inv_SY_B!$DC138-1,"")</f>
        <v>5.9957360011922978E-2</v>
      </c>
      <c r="AM138" s="169">
        <f>IFERROR(Inv_SY_B!AM138/Inv_SY_B!$DC138-1,"")</f>
        <v>6.3169715715235775E-2</v>
      </c>
      <c r="AN138" s="169">
        <f>IFERROR(Inv_SY_B!AN138/Inv_SY_B!$DC138-1,"")</f>
        <v>5.8961073777656248E-2</v>
      </c>
      <c r="AO138" s="169">
        <f>IFERROR(Inv_SY_B!AO138/Inv_SY_B!$DC138-1,"")</f>
        <v>5.7247174293000302E-2</v>
      </c>
      <c r="AP138" s="169">
        <f>IFERROR(Inv_SY_B!AP138/Inv_SY_B!$DC138-1,"")</f>
        <v>6.2726562978188793E-2</v>
      </c>
      <c r="AQ138" s="169">
        <f>IFERROR(Inv_SY_B!AQ138/Inv_SY_B!$DC138-1,"")</f>
        <v>4.5557409723777198E-2</v>
      </c>
      <c r="AR138" s="169">
        <f>IFERROR(Inv_SY_B!AR138/Inv_SY_B!$DC138-1,"")</f>
        <v>5.7080542085709673E-2</v>
      </c>
      <c r="AS138" s="169">
        <f>IFERROR(Inv_SY_B!AS138/Inv_SY_B!$DC138-1,"")</f>
        <v>6.0803782240185678E-2</v>
      </c>
      <c r="AT138" s="169">
        <f>IFERROR(Inv_SY_B!AT138/Inv_SY_B!$DC138-1,"")</f>
        <v>6.081968336489596E-2</v>
      </c>
      <c r="AU138" s="169">
        <f>IFERROR(Inv_SY_B!AU138/Inv_SY_B!$DC138-1,"")</f>
        <v>5.8166845725716732E-2</v>
      </c>
      <c r="AV138" s="169">
        <f>IFERROR(Inv_SY_B!AV138/Inv_SY_B!$DC138-1,"")</f>
        <v>3.0088889141562492E-2</v>
      </c>
      <c r="AW138" s="169">
        <f>IFERROR(Inv_SY_B!AW138/Inv_SY_B!$DC138-1,"")</f>
        <v>6.0895992370593621E-2</v>
      </c>
      <c r="AX138" s="169">
        <f>IFERROR(Inv_SY_B!AX138/Inv_SY_B!$DC138-1,"")</f>
        <v>4.9474230884050785E-2</v>
      </c>
      <c r="AY138" s="169">
        <f>IFERROR(Inv_SY_B!AY138/Inv_SY_B!$DC138-1,"")</f>
        <v>4.436752352514528E-2</v>
      </c>
      <c r="AZ138" s="169">
        <f>IFERROR(Inv_SY_B!AZ138/Inv_SY_B!$DC138-1,"")</f>
        <v>5.8904951124506333E-2</v>
      </c>
      <c r="BA138" s="169">
        <f>IFERROR(Inv_SY_B!BA138/Inv_SY_B!$DC138-1,"")</f>
        <v>5.0453707380385238E-2</v>
      </c>
      <c r="BB138" s="169">
        <f>IFERROR(Inv_SY_B!BB138/Inv_SY_B!$DC138-1,"")</f>
        <v>6.7242947554376986E-2</v>
      </c>
      <c r="BC138" s="169">
        <f>IFERROR(Inv_SY_B!BC138/Inv_SY_B!$DC138-1,"")</f>
        <v>5.0713583251182248E-2</v>
      </c>
      <c r="BD138" s="169">
        <f>IFERROR(Inv_SY_B!BD138/Inv_SY_B!$DC138-1,"")</f>
        <v>6.1598838475703577E-2</v>
      </c>
      <c r="BE138" s="169">
        <f>IFERROR(Inv_SY_B!BE138/Inv_SY_B!$DC138-1,"")</f>
        <v>7.2420437236923707E-2</v>
      </c>
      <c r="BF138" s="169">
        <f>IFERROR(Inv_SY_B!BF138/Inv_SY_B!$DC138-1,"")</f>
        <v>8.2469064658057034E-2</v>
      </c>
      <c r="BG138" s="169">
        <f>IFERROR(Inv_SY_B!BG138/Inv_SY_B!$DC138-1,"")</f>
        <v>6.8294702709208677E-2</v>
      </c>
      <c r="BH138" s="169">
        <f>IFERROR(Inv_SY_B!BH138/Inv_SY_B!$DC138-1,"")</f>
        <v>7.9627161518332379E-2</v>
      </c>
      <c r="BI138" s="169">
        <f>IFERROR(Inv_SY_B!BI138/Inv_SY_B!$DC138-1,"")</f>
        <v>8.7608869380612964E-2</v>
      </c>
      <c r="BJ138" s="169">
        <f>IFERROR(Inv_SY_B!BJ138/Inv_SY_B!$DC138-1,"")</f>
        <v>7.9087938409159841E-2</v>
      </c>
      <c r="BK138" s="169">
        <f>IFERROR(Inv_SY_B!BK138/Inv_SY_B!$DC138-1,"")</f>
        <v>5.7661618500876699E-2</v>
      </c>
      <c r="BL138" s="169">
        <f>IFERROR(Inv_SY_B!BL138/Inv_SY_B!$DC138-1,"")</f>
        <v>7.1338277360802005E-2</v>
      </c>
      <c r="BM138" s="169">
        <f>IFERROR(Inv_SY_B!BM138/Inv_SY_B!$DC138-1,"")</f>
        <v>6.8057624262663596E-2</v>
      </c>
      <c r="BN138" s="169">
        <f>IFERROR(Inv_SY_B!BN138/Inv_SY_B!$DC138-1,"")</f>
        <v>5.3387154709836793E-2</v>
      </c>
      <c r="BO138" s="169">
        <f>IFERROR(Inv_SY_B!BO138/Inv_SY_B!$DC138-1,"")</f>
        <v>6.9091696438420058E-2</v>
      </c>
      <c r="BP138" s="169">
        <f>IFERROR(Inv_SY_B!BP138/Inv_SY_B!$DC138-1,"")</f>
        <v>6.7764171347921787E-2</v>
      </c>
      <c r="BQ138" s="169">
        <f>IFERROR(Inv_SY_B!BQ138/Inv_SY_B!$DC138-1,"")</f>
        <v>7.2127450403791871E-2</v>
      </c>
      <c r="BR138" s="169">
        <f>IFERROR(Inv_SY_B!BR138/Inv_SY_B!$DC138-1,"")</f>
        <v>7.8337568302691896E-2</v>
      </c>
      <c r="BS138" s="169">
        <f>IFERROR(Inv_SY_B!BS138/Inv_SY_B!$DC138-1,"")</f>
        <v>5.2956186321275522E-2</v>
      </c>
      <c r="BT138" s="169">
        <f>IFERROR(Inv_SY_B!BT138/Inv_SY_B!$DC138-1,"")</f>
        <v>8.2353302357393243E-2</v>
      </c>
      <c r="BU138" s="169">
        <f>IFERROR(Inv_SY_B!BU138/Inv_SY_B!$DC138-1,"")</f>
        <v>5.373130547361038E-2</v>
      </c>
      <c r="BV138" s="169">
        <f>IFERROR(Inv_SY_B!BV138/Inv_SY_B!$DC138-1,"")</f>
        <v>3.5058473310942029E-2</v>
      </c>
      <c r="BW138" s="169">
        <f>IFERROR(Inv_SY_B!BW138/Inv_SY_B!$DC138-1,"")</f>
        <v>5.6545449696381533E-2</v>
      </c>
      <c r="BX138" s="169">
        <f>IFERROR(Inv_SY_B!BX138/Inv_SY_B!$DC138-1,"")</f>
        <v>5.9745343754921798E-2</v>
      </c>
      <c r="BY138" s="169">
        <f>IFERROR(Inv_SY_B!BY138/Inv_SY_B!$DC138-1,"")</f>
        <v>6.3453642392827581E-2</v>
      </c>
      <c r="BZ138" s="169">
        <f>IFERROR(Inv_SY_B!BZ138/Inv_SY_B!$DC138-1,"")</f>
        <v>6.7799912408050611E-2</v>
      </c>
      <c r="CA138" s="169">
        <f>IFERROR(Inv_SY_B!CA138/Inv_SY_B!$DC138-1,"")</f>
        <v>6.1170561979332794E-2</v>
      </c>
      <c r="CB138" s="169">
        <f>IFERROR(Inv_SY_B!CB138/Inv_SY_B!$DC138-1,"")</f>
        <v>3.4935345748134505E-2</v>
      </c>
      <c r="CC138" s="169">
        <f>IFERROR(Inv_SY_B!CC138/Inv_SY_B!$DC138-1,"")</f>
        <v>5.8518114488514739E-2</v>
      </c>
      <c r="CD138" s="169">
        <f>IFERROR(Inv_SY_B!CD138/Inv_SY_B!$DC138-1,"")</f>
        <v>7.2307313145984153E-2</v>
      </c>
      <c r="CE138" s="169">
        <f>IFERROR(Inv_SY_B!CE138/Inv_SY_B!$DC138-1,"")</f>
        <v>3.8095297613320867E-3</v>
      </c>
      <c r="CF138" s="169">
        <f>IFERROR(Inv_SY_B!CF138/Inv_SY_B!$DC138-1,"")</f>
        <v>5.0663922751814638E-2</v>
      </c>
      <c r="CG138" s="169">
        <f>IFERROR(Inv_SY_B!CG138/Inv_SY_B!$DC138-1,"")</f>
        <v>2.3944652422885238E-2</v>
      </c>
      <c r="CH138" s="169">
        <f>IFERROR(Inv_SY_B!CH138/Inv_SY_B!$DC138-1,"")</f>
        <v>6.2413282748179144E-2</v>
      </c>
      <c r="CI138" s="169">
        <f>IFERROR(Inv_SY_B!CI138/Inv_SY_B!$DC138-1,"")</f>
        <v>-0.93970573259784251</v>
      </c>
      <c r="CJ138" s="169">
        <f>IFERROR(Inv_SY_B!CJ138/Inv_SY_B!$DC138-1,"")</f>
        <v>-0.75576484026599899</v>
      </c>
      <c r="CK138" s="169">
        <f>IFERROR(Inv_SY_B!CK138/Inv_SY_B!$DC138-1,"")</f>
        <v>-0.82700901408849392</v>
      </c>
      <c r="CL138" s="169">
        <f>IFERROR(Inv_SY_B!CL138/Inv_SY_B!$DC138-1,"")</f>
        <v>-0.60555272515352287</v>
      </c>
      <c r="CM138" s="169">
        <f>IFERROR(Inv_SY_B!CM138/Inv_SY_B!$DB138-1,"")</f>
        <v>7.6014537948296157E-2</v>
      </c>
      <c r="CN138" s="169">
        <f>IFERROR(Inv_SY_B!CN138/Inv_SY_B!$DB138-1,"")</f>
        <v>1.7878118190745029E-2</v>
      </c>
      <c r="CO138" s="169">
        <f>IFERROR(Inv_SY_B!CO138/Inv_SY_B!$DB138-1,"")</f>
        <v>3.9289741742008388E-2</v>
      </c>
      <c r="CP138" s="169">
        <f>IFERROR(Inv_SY_B!CP138/Inv_SY_B!$DB138-1,"")</f>
        <v>-3.0749833820865713E-2</v>
      </c>
      <c r="CQ138" s="169">
        <f>IFERROR(Inv_SY_B!CQ138/Inv_SY_B!$DB138-1,"")</f>
        <v>-0.18202113719273849</v>
      </c>
      <c r="CR138" s="169">
        <f>IFERROR(Inv_SY_B!CR138/Inv_SY_B!$DB138-1,"")</f>
        <v>5.940591379572191E-2</v>
      </c>
      <c r="CS138" s="169">
        <f>IFERROR(Inv_SY_B!CS138/Inv_SY_B!$DB138-1,"")</f>
        <v>3.6249500379422095E-2</v>
      </c>
      <c r="CT138" s="169">
        <f>IFERROR(Inv_SY_B!CT138/Inv_SY_B!$DB138-1,"")</f>
        <v>-1.6066841042589042E-2</v>
      </c>
      <c r="CU138" s="169">
        <f>IFERROR(Inv_SY_B!CU138/Inv_SY_B!$DB138-1,"")</f>
        <v>-1</v>
      </c>
      <c r="CV138" s="169">
        <f>IFERROR(Inv_SY_B!CV138/Inv_SY_B!$DB138-1,"")</f>
        <v>-1</v>
      </c>
      <c r="CW138" s="169">
        <f>IFERROR(Inv_SY_B!CW138/Inv_SY_B!$DB138-1,"")</f>
        <v>-1</v>
      </c>
      <c r="CX138" s="169">
        <f>IFERROR(Inv_SY_B!CX138/Inv_SY_B!$DB138-1,"")</f>
        <v>-1</v>
      </c>
      <c r="CY138" s="169">
        <f>IFERROR(Inv_SY_B!CY138/Inv_SY_B!$DB138-1,"")</f>
        <v>-1</v>
      </c>
      <c r="CZ138" s="169">
        <f>IFERROR(Inv_SY_B!CZ138/Inv_SY_B!$DB138-1,"")</f>
        <v>-1</v>
      </c>
    </row>
    <row r="139" spans="2:104">
      <c r="B139" s="164">
        <f t="shared" si="3"/>
        <v>45831</v>
      </c>
      <c r="C139" s="169">
        <f>IFERROR(Inv_SY_B!C139/Inv_SY_B!$DA139-1,"")</f>
        <v>3.9578410273463316E-2</v>
      </c>
      <c r="D139" s="169">
        <f>IFERROR(Inv_SY_B!D139/Inv_SY_B!$DA139-1,"")</f>
        <v>3.895598592347671E-2</v>
      </c>
      <c r="E139" s="169">
        <f>IFERROR(Inv_SY_B!E139/Inv_SY_B!$DA139-1,"")</f>
        <v>1.7594400522854325E-2</v>
      </c>
      <c r="F139" s="169">
        <f>IFERROR(Inv_SY_B!F139/Inv_SY_B!$DA139-1,"")</f>
        <v>1.8254700271411295E-2</v>
      </c>
      <c r="G139" s="169">
        <f>IFERROR(Inv_SY_B!G139/Inv_SY_B!$DA139-1,"")</f>
        <v>1.9014286608906694E-2</v>
      </c>
      <c r="H139" s="169">
        <f>IFERROR(Inv_SY_B!H139/Inv_SY_B!$DA139-1,"")</f>
        <v>2.2609961579297844E-2</v>
      </c>
      <c r="I139" s="169">
        <f>IFERROR(Inv_SY_B!I139/Inv_SY_B!$DA139-1,"")</f>
        <v>3.0912701965474243E-2</v>
      </c>
      <c r="J139" s="169">
        <f>IFERROR(Inv_SY_B!J139/Inv_SY_B!$DA139-1,"")</f>
        <v>-1.8422283105043458E-2</v>
      </c>
      <c r="K139" s="169">
        <f>IFERROR(Inv_SY_B!K139/Inv_SY_B!$DA139-1,"")</f>
        <v>1.2405930075537031E-2</v>
      </c>
      <c r="L139" s="169">
        <f>IFERROR(Inv_SY_B!L139/Inv_SY_B!$DA139-1,"")</f>
        <v>1.544476200193623E-2</v>
      </c>
      <c r="M139" s="169">
        <f>IFERROR(Inv_SY_B!M139/Inv_SY_B!$DA139-1,"")</f>
        <v>2.9635605142097843E-2</v>
      </c>
      <c r="N139" s="169">
        <f>IFERROR(Inv_SY_B!N139/Inv_SY_B!$DA139-1,"")</f>
        <v>2.2760386146866596E-2</v>
      </c>
      <c r="O139" s="169">
        <f>IFERROR(Inv_SY_B!O139/Inv_SY_B!$DA139-1,"")</f>
        <v>2.2466464458919866E-2</v>
      </c>
      <c r="P139" s="169">
        <f>IFERROR(Inv_SY_B!P139/Inv_SY_B!$DA139-1,"")</f>
        <v>-3.2291336889255229E-3</v>
      </c>
      <c r="Q139" s="169">
        <f>IFERROR(Inv_SY_B!Q139/Inv_SY_B!$DA139-1,"")</f>
        <v>-1.827045943400607E-2</v>
      </c>
      <c r="R139" s="169">
        <f>IFERROR(Inv_SY_B!R139/Inv_SY_B!$DA139-1,"")</f>
        <v>-3.1470096664340197E-2</v>
      </c>
      <c r="S139" s="169">
        <f>IFERROR(Inv_SY_B!S139/Inv_SY_B!$DA139-1,"")</f>
        <v>-3.4937644385260702E-2</v>
      </c>
      <c r="T139" s="169">
        <f>IFERROR(Inv_SY_B!T139/Inv_SY_B!$DA139-1,"")</f>
        <v>-8.6031361912001225E-3</v>
      </c>
      <c r="U139" s="169">
        <f>IFERROR(Inv_SY_B!U139/Inv_SY_B!$DA139-1,"")</f>
        <v>6.8706860286649629E-2</v>
      </c>
      <c r="V139" s="169">
        <f>IFERROR(Inv_SY_B!V139/Inv_SY_B!$DA139-1,"")</f>
        <v>8.7785071996139052E-2</v>
      </c>
      <c r="W139" s="169">
        <f>IFERROR(Inv_SY_B!W139/Inv_SY_B!$DA139-1,"")</f>
        <v>6.5060692040848522E-2</v>
      </c>
      <c r="X139" s="169">
        <f>IFERROR(Inv_SY_B!X139/Inv_SY_B!$DA139-1,"")</f>
        <v>-0.2966088003286742</v>
      </c>
      <c r="Y139" s="169">
        <f>IFERROR(Inv_SY_B!Y139/Inv_SY_B!$DA139-1,"")</f>
        <v>6.2659844411554477E-3</v>
      </c>
      <c r="Z139" s="169">
        <f>IFERROR(Inv_SY_B!Z139/Inv_SY_B!$DA139-1,"")</f>
        <v>-4.0645800219456518E-3</v>
      </c>
      <c r="AA139" s="169">
        <f>IFERROR(Inv_SY_B!AA139/Inv_SY_B!$DA139-1,"")</f>
        <v>-1.8918606654076742E-2</v>
      </c>
      <c r="AB139" s="169">
        <f>IFERROR(Inv_SY_B!AB139/Inv_SY_B!$DA139-1,"")</f>
        <v>1.7092956286796746E-2</v>
      </c>
      <c r="AC139" s="169">
        <f>IFERROR(Inv_SY_B!AC139/Inv_SY_B!$DA139-1,"")</f>
        <v>4.2207762562957329E-2</v>
      </c>
      <c r="AD139" s="169">
        <f>IFERROR(Inv_SY_B!AD139/Inv_SY_B!$DA139-1,"")</f>
        <v>-1.8380733083163348E-2</v>
      </c>
      <c r="AE139" s="169">
        <f>IFERROR(Inv_SY_B!AE139/Inv_SY_B!$DA139-1,"")</f>
        <v>2.1501570028791717E-2</v>
      </c>
      <c r="AF139" s="169">
        <f>IFERROR(Inv_SY_B!AF139/Inv_SY_B!$DA139-1,"")</f>
        <v>4.6243709532347799E-2</v>
      </c>
      <c r="AG139" s="169">
        <f>IFERROR(Inv_SY_B!AG139/Inv_SY_B!$DA139-1,"")</f>
        <v>4.78276287049757E-2</v>
      </c>
      <c r="AH139" s="169">
        <f>IFERROR(Inv_SY_B!AH139/Inv_SY_B!$DA139-1,"")</f>
        <v>-0.23942035729425826</v>
      </c>
      <c r="AI139" s="169">
        <f>IFERROR(Inv_SY_B!AI139/Inv_SY_B!$DC139-1,"")</f>
        <v>5.203107380829497E-2</v>
      </c>
      <c r="AJ139" s="169">
        <f>IFERROR(Inv_SY_B!AJ139/Inv_SY_B!$DC139-1,"")</f>
        <v>4.5916036178625719E-2</v>
      </c>
      <c r="AK139" s="169">
        <f>IFERROR(Inv_SY_B!AK139/Inv_SY_B!$DC139-1,"")</f>
        <v>4.5629262000130844E-2</v>
      </c>
      <c r="AL139" s="169">
        <f>IFERROR(Inv_SY_B!AL139/Inv_SY_B!$DC139-1,"")</f>
        <v>2.1323965747038987E-2</v>
      </c>
      <c r="AM139" s="169">
        <f>IFERROR(Inv_SY_B!AM139/Inv_SY_B!$DC139-1,"")</f>
        <v>3.0492990733300918E-2</v>
      </c>
      <c r="AN139" s="169">
        <f>IFERROR(Inv_SY_B!AN139/Inv_SY_B!$DC139-1,"")</f>
        <v>3.2748321816071124E-2</v>
      </c>
      <c r="AO139" s="169">
        <f>IFERROR(Inv_SY_B!AO139/Inv_SY_B!$DC139-1,"")</f>
        <v>3.457589405517969E-2</v>
      </c>
      <c r="AP139" s="169">
        <f>IFERROR(Inv_SY_B!AP139/Inv_SY_B!$DC139-1,"")</f>
        <v>4.4628659835537432E-2</v>
      </c>
      <c r="AQ139" s="169">
        <f>IFERROR(Inv_SY_B!AQ139/Inv_SY_B!$DC139-1,"")</f>
        <v>3.0750742857045932E-2</v>
      </c>
      <c r="AR139" s="169">
        <f>IFERROR(Inv_SY_B!AR139/Inv_SY_B!$DC139-1,"")</f>
        <v>4.3354024536669478E-2</v>
      </c>
      <c r="AS139" s="169">
        <f>IFERROR(Inv_SY_B!AS139/Inv_SY_B!$DC139-1,"")</f>
        <v>4.8606652735680322E-2</v>
      </c>
      <c r="AT139" s="169">
        <f>IFERROR(Inv_SY_B!AT139/Inv_SY_B!$DC139-1,"")</f>
        <v>4.4174473461696229E-2</v>
      </c>
      <c r="AU139" s="169">
        <f>IFERROR(Inv_SY_B!AU139/Inv_SY_B!$DC139-1,"")</f>
        <v>3.8512763954972939E-2</v>
      </c>
      <c r="AV139" s="169">
        <f>IFERROR(Inv_SY_B!AV139/Inv_SY_B!$DC139-1,"")</f>
        <v>-1.0845901348539133E-2</v>
      </c>
      <c r="AW139" s="169">
        <f>IFERROR(Inv_SY_B!AW139/Inv_SY_B!$DC139-1,"")</f>
        <v>4.5578133068367999E-2</v>
      </c>
      <c r="AX139" s="169">
        <f>IFERROR(Inv_SY_B!AX139/Inv_SY_B!$DC139-1,"")</f>
        <v>3.9067194033396202E-2</v>
      </c>
      <c r="AY139" s="169">
        <f>IFERROR(Inv_SY_B!AY139/Inv_SY_B!$DC139-1,"")</f>
        <v>3.3648329918489317E-2</v>
      </c>
      <c r="AZ139" s="169">
        <f>IFERROR(Inv_SY_B!AZ139/Inv_SY_B!$DC139-1,"")</f>
        <v>5.242659964646923E-2</v>
      </c>
      <c r="BA139" s="169">
        <f>IFERROR(Inv_SY_B!BA139/Inv_SY_B!$DC139-1,"")</f>
        <v>4.5578133068367777E-2</v>
      </c>
      <c r="BB139" s="169">
        <f>IFERROR(Inv_SY_B!BB139/Inv_SY_B!$DC139-1,"")</f>
        <v>6.0870201748404407E-2</v>
      </c>
      <c r="BC139" s="169">
        <f>IFERROR(Inv_SY_B!BC139/Inv_SY_B!$DC139-1,"")</f>
        <v>4.884645813292221E-2</v>
      </c>
      <c r="BD139" s="169">
        <f>IFERROR(Inv_SY_B!BD139/Inv_SY_B!$DC139-1,"")</f>
        <v>5.7230277895288006E-2</v>
      </c>
      <c r="BE139" s="169">
        <f>IFERROR(Inv_SY_B!BE139/Inv_SY_B!$DC139-1,"")</f>
        <v>7.2833072927178444E-2</v>
      </c>
      <c r="BF139" s="169">
        <f>IFERROR(Inv_SY_B!BF139/Inv_SY_B!$DC139-1,"")</f>
        <v>7.7902386856895545E-2</v>
      </c>
      <c r="BG139" s="169">
        <f>IFERROR(Inv_SY_B!BG139/Inv_SY_B!$DC139-1,"")</f>
        <v>8.4185980010972328E-2</v>
      </c>
      <c r="BH139" s="169">
        <f>IFERROR(Inv_SY_B!BH139/Inv_SY_B!$DC139-1,"")</f>
        <v>7.1297345557261416E-2</v>
      </c>
      <c r="BI139" s="169">
        <f>IFERROR(Inv_SY_B!BI139/Inv_SY_B!$DC139-1,"")</f>
        <v>8.2640793933844048E-2</v>
      </c>
      <c r="BJ139" s="169">
        <f>IFERROR(Inv_SY_B!BJ139/Inv_SY_B!$DC139-1,"")</f>
        <v>8.3589928224811594E-2</v>
      </c>
      <c r="BK139" s="169">
        <f>IFERROR(Inv_SY_B!BK139/Inv_SY_B!$DC139-1,"")</f>
        <v>6.0841932282363009E-2</v>
      </c>
      <c r="BL139" s="169">
        <f>IFERROR(Inv_SY_B!BL139/Inv_SY_B!$DC139-1,"")</f>
        <v>7.4784331214690525E-2</v>
      </c>
      <c r="BM139" s="169">
        <f>IFERROR(Inv_SY_B!BM139/Inv_SY_B!$DC139-1,"")</f>
        <v>7.5160077188218599E-2</v>
      </c>
      <c r="BN139" s="169">
        <f>IFERROR(Inv_SY_B!BN139/Inv_SY_B!$DC139-1,"")</f>
        <v>7.2582396351928535E-2</v>
      </c>
      <c r="BO139" s="169">
        <f>IFERROR(Inv_SY_B!BO139/Inv_SY_B!$DC139-1,"")</f>
        <v>6.8199457706191069E-2</v>
      </c>
      <c r="BP139" s="169">
        <f>IFERROR(Inv_SY_B!BP139/Inv_SY_B!$DC139-1,"")</f>
        <v>5.90833765327623E-2</v>
      </c>
      <c r="BQ139" s="169">
        <f>IFERROR(Inv_SY_B!BQ139/Inv_SY_B!$DC139-1,"")</f>
        <v>6.3162006577675234E-2</v>
      </c>
      <c r="BR139" s="169">
        <f>IFERROR(Inv_SY_B!BR139/Inv_SY_B!$DC139-1,"")</f>
        <v>5.8167055909356336E-2</v>
      </c>
      <c r="BS139" s="169">
        <f>IFERROR(Inv_SY_B!BS139/Inv_SY_B!$DC139-1,"")</f>
        <v>3.7621888466086162E-2</v>
      </c>
      <c r="BT139" s="169">
        <f>IFERROR(Inv_SY_B!BT139/Inv_SY_B!$DC139-1,"")</f>
        <v>6.1269907123786549E-2</v>
      </c>
      <c r="BU139" s="169">
        <f>IFERROR(Inv_SY_B!BU139/Inv_SY_B!$DC139-1,"")</f>
        <v>4.1599451659398268E-2</v>
      </c>
      <c r="BV139" s="169">
        <f>IFERROR(Inv_SY_B!BV139/Inv_SY_B!$DC139-1,"")</f>
        <v>2.1708275340422079E-2</v>
      </c>
      <c r="BW139" s="169">
        <f>IFERROR(Inv_SY_B!BW139/Inv_SY_B!$DC139-1,"")</f>
        <v>3.996281952435532E-2</v>
      </c>
      <c r="BX139" s="169">
        <f>IFERROR(Inv_SY_B!BX139/Inv_SY_B!$DC139-1,"")</f>
        <v>3.5555082371766078E-2</v>
      </c>
      <c r="BY139" s="169">
        <f>IFERROR(Inv_SY_B!BY139/Inv_SY_B!$DC139-1,"")</f>
        <v>4.0207171690597177E-2</v>
      </c>
      <c r="BZ139" s="169">
        <f>IFERROR(Inv_SY_B!BZ139/Inv_SY_B!$DC139-1,"")</f>
        <v>4.9238427754887404E-2</v>
      </c>
      <c r="CA139" s="169">
        <f>IFERROR(Inv_SY_B!CA139/Inv_SY_B!$DC139-1,"")</f>
        <v>2.2689649152102698E-2</v>
      </c>
      <c r="CB139" s="169">
        <f>IFERROR(Inv_SY_B!CB139/Inv_SY_B!$DC139-1,"")</f>
        <v>-3.246788539372103E-3</v>
      </c>
      <c r="CC139" s="169">
        <f>IFERROR(Inv_SY_B!CC139/Inv_SY_B!$DC139-1,"")</f>
        <v>7.3688730469313457E-2</v>
      </c>
      <c r="CD139" s="169">
        <f>IFERROR(Inv_SY_B!CD139/Inv_SY_B!$DC139-1,"")</f>
        <v>8.5011378397872983E-2</v>
      </c>
      <c r="CE139" s="169">
        <f>IFERROR(Inv_SY_B!CE139/Inv_SY_B!$DC139-1,"")</f>
        <v>6.7878736070520862E-2</v>
      </c>
      <c r="CF139" s="169">
        <f>IFERROR(Inv_SY_B!CF139/Inv_SY_B!$DC139-1,"")</f>
        <v>7.8078387083342138E-2</v>
      </c>
      <c r="CG139" s="169">
        <f>IFERROR(Inv_SY_B!CG139/Inv_SY_B!$DC139-1,"")</f>
        <v>8.1795575655926545E-2</v>
      </c>
      <c r="CH139" s="169">
        <f>IFERROR(Inv_SY_B!CH139/Inv_SY_B!$DC139-1,"")</f>
        <v>0.13669257360897102</v>
      </c>
      <c r="CI139" s="169">
        <f>IFERROR(Inv_SY_B!CI139/Inv_SY_B!$DC139-1,"")</f>
        <v>-0.92600441459930094</v>
      </c>
      <c r="CJ139" s="169">
        <f>IFERROR(Inv_SY_B!CJ139/Inv_SY_B!$DC139-1,"")</f>
        <v>-0.74738309164326422</v>
      </c>
      <c r="CK139" s="169">
        <f>IFERROR(Inv_SY_B!CK139/Inv_SY_B!$DC139-1,"")</f>
        <v>-0.62959178731216892</v>
      </c>
      <c r="CL139" s="169">
        <f>IFERROR(Inv_SY_B!CL139/Inv_SY_B!$DC139-1,"")</f>
        <v>-0.45634640143277527</v>
      </c>
      <c r="CM139" s="169">
        <f>IFERROR(Inv_SY_B!CM139/Inv_SY_B!$DB139-1,"")</f>
        <v>-0.4512101483910157</v>
      </c>
      <c r="CN139" s="169">
        <f>IFERROR(Inv_SY_B!CN139/Inv_SY_B!$DB139-1,"")</f>
        <v>4.0807819780867005E-2</v>
      </c>
      <c r="CO139" s="169">
        <f>IFERROR(Inv_SY_B!CO139/Inv_SY_B!$DB139-1,"")</f>
        <v>6.546144516094321E-2</v>
      </c>
      <c r="CP139" s="169">
        <f>IFERROR(Inv_SY_B!CP139/Inv_SY_B!$DB139-1,"")</f>
        <v>2.6527636957809353E-3</v>
      </c>
      <c r="CQ139" s="169">
        <f>IFERROR(Inv_SY_B!CQ139/Inv_SY_B!$DB139-1,"")</f>
        <v>-8.1919667351210812E-2</v>
      </c>
      <c r="CR139" s="169">
        <f>IFERROR(Inv_SY_B!CR139/Inv_SY_B!$DB139-1,"")</f>
        <v>0.18215263561139583</v>
      </c>
      <c r="CS139" s="169">
        <f>IFERROR(Inv_SY_B!CS139/Inv_SY_B!$DB139-1,"")</f>
        <v>0.15294509469078843</v>
      </c>
      <c r="CT139" s="169">
        <f>IFERROR(Inv_SY_B!CT139/Inv_SY_B!$DB139-1,"")</f>
        <v>8.9110056802450099E-2</v>
      </c>
      <c r="CU139" s="169">
        <f>IFERROR(Inv_SY_B!CU139/Inv_SY_B!$DB139-1,"")</f>
        <v>-1</v>
      </c>
      <c r="CV139" s="169">
        <f>IFERROR(Inv_SY_B!CV139/Inv_SY_B!$DB139-1,"")</f>
        <v>-1</v>
      </c>
      <c r="CW139" s="169">
        <f>IFERROR(Inv_SY_B!CW139/Inv_SY_B!$DB139-1,"")</f>
        <v>-1</v>
      </c>
      <c r="CX139" s="169">
        <f>IFERROR(Inv_SY_B!CX139/Inv_SY_B!$DB139-1,"")</f>
        <v>-1</v>
      </c>
      <c r="CY139" s="169">
        <f>IFERROR(Inv_SY_B!CY139/Inv_SY_B!$DB139-1,"")</f>
        <v>-1</v>
      </c>
      <c r="CZ139" s="169">
        <f>IFERROR(Inv_SY_B!CZ139/Inv_SY_B!$DB139-1,"")</f>
        <v>-1</v>
      </c>
    </row>
    <row r="140" spans="2:104">
      <c r="B140" s="164">
        <f t="shared" si="3"/>
        <v>45832</v>
      </c>
      <c r="C140" s="169">
        <f>IFERROR(Inv_SY_B!C140/Inv_SY_B!$DA140-1,"")</f>
        <v>3.70776568226443E-2</v>
      </c>
      <c r="D140" s="169">
        <f>IFERROR(Inv_SY_B!D140/Inv_SY_B!$DA140-1,"")</f>
        <v>2.9768129297974344E-2</v>
      </c>
      <c r="E140" s="169">
        <f>IFERROR(Inv_SY_B!E140/Inv_SY_B!$DA140-1,"")</f>
        <v>2.2110255492311381E-3</v>
      </c>
      <c r="F140" s="169">
        <f>IFERROR(Inv_SY_B!F140/Inv_SY_B!$DA140-1,"")</f>
        <v>-7.5070095055520536E-3</v>
      </c>
      <c r="G140" s="169">
        <f>IFERROR(Inv_SY_B!G140/Inv_SY_B!$DA140-1,"")</f>
        <v>-6.933849072209286E-4</v>
      </c>
      <c r="H140" s="169">
        <f>IFERROR(Inv_SY_B!H140/Inv_SY_B!$DA140-1,"")</f>
        <v>6.1538355969699143E-3</v>
      </c>
      <c r="I140" s="169">
        <f>IFERROR(Inv_SY_B!I140/Inv_SY_B!$DA140-1,"")</f>
        <v>1.7601244000539973E-2</v>
      </c>
      <c r="J140" s="169">
        <f>IFERROR(Inv_SY_B!J140/Inv_SY_B!$DA140-1,"")</f>
        <v>-2.2753574956287936E-2</v>
      </c>
      <c r="K140" s="169">
        <f>IFERROR(Inv_SY_B!K140/Inv_SY_B!$DA140-1,"")</f>
        <v>-3.7932381847968211E-3</v>
      </c>
      <c r="L140" s="169">
        <f>IFERROR(Inv_SY_B!L140/Inv_SY_B!$DA140-1,"")</f>
        <v>1.4059987379317906E-3</v>
      </c>
      <c r="M140" s="169">
        <f>IFERROR(Inv_SY_B!M140/Inv_SY_B!$DA140-1,"")</f>
        <v>1.4738994927683935E-2</v>
      </c>
      <c r="N140" s="169">
        <f>IFERROR(Inv_SY_B!N140/Inv_SY_B!$DA140-1,"")</f>
        <v>1.3540685957162735E-2</v>
      </c>
      <c r="O140" s="169">
        <f>IFERROR(Inv_SY_B!O140/Inv_SY_B!$DA140-1,"")</f>
        <v>8.30904662390064E-3</v>
      </c>
      <c r="P140" s="169">
        <f>IFERROR(Inv_SY_B!P140/Inv_SY_B!$DA140-1,"")</f>
        <v>-1.5336399124199152E-2</v>
      </c>
      <c r="Q140" s="169">
        <f>IFERROR(Inv_SY_B!Q140/Inv_SY_B!$DA140-1,"")</f>
        <v>-2.2205623739579128E-2</v>
      </c>
      <c r="R140" s="169">
        <f>IFERROR(Inv_SY_B!R140/Inv_SY_B!$DA140-1,"")</f>
        <v>-3.9658683824537522E-2</v>
      </c>
      <c r="S140" s="169">
        <f>IFERROR(Inv_SY_B!S140/Inv_SY_B!$DA140-1,"")</f>
        <v>-3.6115723124712784E-2</v>
      </c>
      <c r="T140" s="169">
        <f>IFERROR(Inv_SY_B!T140/Inv_SY_B!$DA140-1,"")</f>
        <v>-6.658606064090522E-3</v>
      </c>
      <c r="U140" s="169">
        <f>IFERROR(Inv_SY_B!U140/Inv_SY_B!$DA140-1,"")</f>
        <v>9.359505367036558E-2</v>
      </c>
      <c r="V140" s="169">
        <f>IFERROR(Inv_SY_B!V140/Inv_SY_B!$DA140-1,"")</f>
        <v>0.10128804465103536</v>
      </c>
      <c r="W140" s="169">
        <f>IFERROR(Inv_SY_B!W140/Inv_SY_B!$DA140-1,"")</f>
        <v>5.7036489554174841E-2</v>
      </c>
      <c r="X140" s="169">
        <f>IFERROR(Inv_SY_B!X140/Inv_SY_B!$DA140-1,"")</f>
        <v>-0.29803048040608848</v>
      </c>
      <c r="Y140" s="169">
        <f>IFERROR(Inv_SY_B!Y140/Inv_SY_B!$DA140-1,"")</f>
        <v>3.7095520705531015E-2</v>
      </c>
      <c r="Z140" s="169">
        <f>IFERROR(Inv_SY_B!Z140/Inv_SY_B!$DA140-1,"")</f>
        <v>2.6048017856410866E-2</v>
      </c>
      <c r="AA140" s="169">
        <f>IFERROR(Inv_SY_B!AA140/Inv_SY_B!$DA140-1,"")</f>
        <v>4.2161326191150206E-3</v>
      </c>
      <c r="AB140" s="169">
        <f>IFERROR(Inv_SY_B!AB140/Inv_SY_B!$DA140-1,"")</f>
        <v>3.6669438901687279E-2</v>
      </c>
      <c r="AC140" s="169">
        <f>IFERROR(Inv_SY_B!AC140/Inv_SY_B!$DA140-1,"")</f>
        <v>4.9847502061585169E-2</v>
      </c>
      <c r="AD140" s="169">
        <f>IFERROR(Inv_SY_B!AD140/Inv_SY_B!$DA140-1,"")</f>
        <v>-1.0015647998197541E-2</v>
      </c>
      <c r="AE140" s="169">
        <f>IFERROR(Inv_SY_B!AE140/Inv_SY_B!$DA140-1,"")</f>
        <v>3.0417664733334293E-2</v>
      </c>
      <c r="AF140" s="169">
        <f>IFERROR(Inv_SY_B!AF140/Inv_SY_B!$DA140-1,"")</f>
        <v>5.713131601536614E-2</v>
      </c>
      <c r="AG140" s="169">
        <f>IFERROR(Inv_SY_B!AG140/Inv_SY_B!$DA140-1,"")</f>
        <v>6.6179289738381941E-2</v>
      </c>
      <c r="AH140" s="169">
        <f>IFERROR(Inv_SY_B!AH140/Inv_SY_B!$DA140-1,"")</f>
        <v>-0.22756271618576396</v>
      </c>
      <c r="AI140" s="169">
        <f>IFERROR(Inv_SY_B!AI140/Inv_SY_B!$DC140-1,"")</f>
        <v>5.0663967751387373E-2</v>
      </c>
      <c r="AJ140" s="169">
        <f>IFERROR(Inv_SY_B!AJ140/Inv_SY_B!$DC140-1,"")</f>
        <v>4.8056363402252611E-2</v>
      </c>
      <c r="AK140" s="169">
        <f>IFERROR(Inv_SY_B!AK140/Inv_SY_B!$DC140-1,"")</f>
        <v>4.5905262732276464E-2</v>
      </c>
      <c r="AL140" s="169">
        <f>IFERROR(Inv_SY_B!AL140/Inv_SY_B!$DC140-1,"")</f>
        <v>3.1015657711839228E-2</v>
      </c>
      <c r="AM140" s="169">
        <f>IFERROR(Inv_SY_B!AM140/Inv_SY_B!$DC140-1,"")</f>
        <v>4.0992753606209353E-2</v>
      </c>
      <c r="AN140" s="169">
        <f>IFERROR(Inv_SY_B!AN140/Inv_SY_B!$DC140-1,"")</f>
        <v>4.2247757560429866E-2</v>
      </c>
      <c r="AO140" s="169">
        <f>IFERROR(Inv_SY_B!AO140/Inv_SY_B!$DC140-1,"")</f>
        <v>3.8074061319394614E-2</v>
      </c>
      <c r="AP140" s="169">
        <f>IFERROR(Inv_SY_B!AP140/Inv_SY_B!$DC140-1,"")</f>
        <v>4.0596714685253943E-2</v>
      </c>
      <c r="AQ140" s="169">
        <f>IFERROR(Inv_SY_B!AQ140/Inv_SY_B!$DC140-1,"")</f>
        <v>4.260910544817742E-2</v>
      </c>
      <c r="AR140" s="169">
        <f>IFERROR(Inv_SY_B!AR140/Inv_SY_B!$DC140-1,"")</f>
        <v>4.8728426378833678E-2</v>
      </c>
      <c r="AS140" s="169">
        <f>IFERROR(Inv_SY_B!AS140/Inv_SY_B!$DC140-1,"")</f>
        <v>4.7454608552452315E-2</v>
      </c>
      <c r="AT140" s="169">
        <f>IFERROR(Inv_SY_B!AT140/Inv_SY_B!$DC140-1,"")</f>
        <v>4.3214242710859274E-2</v>
      </c>
      <c r="AU140" s="169">
        <f>IFERROR(Inv_SY_B!AU140/Inv_SY_B!$DC140-1,"")</f>
        <v>4.1838229954315631E-2</v>
      </c>
      <c r="AV140" s="169">
        <f>IFERROR(Inv_SY_B!AV140/Inv_SY_B!$DC140-1,"")</f>
        <v>6.5706761101353983E-3</v>
      </c>
      <c r="AW140" s="169">
        <f>IFERROR(Inv_SY_B!AW140/Inv_SY_B!$DC140-1,"")</f>
        <v>2.8057837105279981E-2</v>
      </c>
      <c r="AX140" s="169">
        <f>IFERROR(Inv_SY_B!AX140/Inv_SY_B!$DC140-1,"")</f>
        <v>4.5047589153250911E-2</v>
      </c>
      <c r="AY140" s="169">
        <f>IFERROR(Inv_SY_B!AY140/Inv_SY_B!$DC140-1,"")</f>
        <v>2.7797283458974587E-2</v>
      </c>
      <c r="AZ140" s="169">
        <f>IFERROR(Inv_SY_B!AZ140/Inv_SY_B!$DC140-1,"")</f>
        <v>4.8320964825568913E-2</v>
      </c>
      <c r="BA140" s="169">
        <f>IFERROR(Inv_SY_B!BA140/Inv_SY_B!$DC140-1,"")</f>
        <v>4.5283328166574544E-2</v>
      </c>
      <c r="BB140" s="169">
        <f>IFERROR(Inv_SY_B!BB140/Inv_SY_B!$DC140-1,"")</f>
        <v>5.4909299143958146E-2</v>
      </c>
      <c r="BC140" s="169">
        <f>IFERROR(Inv_SY_B!BC140/Inv_SY_B!$DC140-1,"")</f>
        <v>4.8583390525607006E-2</v>
      </c>
      <c r="BD140" s="169">
        <f>IFERROR(Inv_SY_B!BD140/Inv_SY_B!$DC140-1,"")</f>
        <v>5.2352613143850313E-2</v>
      </c>
      <c r="BE140" s="169">
        <f>IFERROR(Inv_SY_B!BE140/Inv_SY_B!$DC140-1,"")</f>
        <v>6.7392752575836434E-2</v>
      </c>
      <c r="BF140" s="169">
        <f>IFERROR(Inv_SY_B!BF140/Inv_SY_B!$DC140-1,"")</f>
        <v>7.2080268559665983E-2</v>
      </c>
      <c r="BG140" s="169">
        <f>IFERROR(Inv_SY_B!BG140/Inv_SY_B!$DC140-1,"")</f>
        <v>8.3200518171841598E-2</v>
      </c>
      <c r="BH140" s="169">
        <f>IFERROR(Inv_SY_B!BH140/Inv_SY_B!$DC140-1,"")</f>
        <v>7.0069494716225256E-2</v>
      </c>
      <c r="BI140" s="169">
        <f>IFERROR(Inv_SY_B!BI140/Inv_SY_B!$DC140-1,"")</f>
        <v>7.3521212752038378E-2</v>
      </c>
      <c r="BJ140" s="169">
        <f>IFERROR(Inv_SY_B!BJ140/Inv_SY_B!$DC140-1,"")</f>
        <v>8.2209725576404269E-2</v>
      </c>
      <c r="BK140" s="169">
        <f>IFERROR(Inv_SY_B!BK140/Inv_SY_B!$DC140-1,"")</f>
        <v>6.4423241763843064E-2</v>
      </c>
      <c r="BL140" s="169">
        <f>IFERROR(Inv_SY_B!BL140/Inv_SY_B!$DC140-1,"")</f>
        <v>7.4101883096871601E-2</v>
      </c>
      <c r="BM140" s="169">
        <f>IFERROR(Inv_SY_B!BM140/Inv_SY_B!$DC140-1,"")</f>
        <v>7.6600657488044677E-2</v>
      </c>
      <c r="BN140" s="169">
        <f>IFERROR(Inv_SY_B!BN140/Inv_SY_B!$DC140-1,"")</f>
        <v>8.134559901473648E-2</v>
      </c>
      <c r="BO140" s="169">
        <f>IFERROR(Inv_SY_B!BO140/Inv_SY_B!$DC140-1,"")</f>
        <v>6.0606724489831176E-2</v>
      </c>
      <c r="BP140" s="169">
        <f>IFERROR(Inv_SY_B!BP140/Inv_SY_B!$DC140-1,"")</f>
        <v>4.763924485193205E-2</v>
      </c>
      <c r="BQ140" s="169">
        <f>IFERROR(Inv_SY_B!BQ140/Inv_SY_B!$DC140-1,"")</f>
        <v>6.0808410890638376E-2</v>
      </c>
      <c r="BR140" s="169">
        <f>IFERROR(Inv_SY_B!BR140/Inv_SY_B!$DC140-1,"")</f>
        <v>6.1014641895659194E-2</v>
      </c>
      <c r="BS140" s="169">
        <f>IFERROR(Inv_SY_B!BS140/Inv_SY_B!$DC140-1,"")</f>
        <v>4.8519159898894992E-2</v>
      </c>
      <c r="BT140" s="169">
        <f>IFERROR(Inv_SY_B!BT140/Inv_SY_B!$DC140-1,"")</f>
        <v>6.4222456994484034E-2</v>
      </c>
      <c r="BU140" s="169">
        <f>IFERROR(Inv_SY_B!BU140/Inv_SY_B!$DC140-1,"")</f>
        <v>4.7543018973919882E-2</v>
      </c>
      <c r="BV140" s="169">
        <f>IFERROR(Inv_SY_B!BV140/Inv_SY_B!$DC140-1,"")</f>
        <v>2.6745159648462913E-2</v>
      </c>
      <c r="BW140" s="169">
        <f>IFERROR(Inv_SY_B!BW140/Inv_SY_B!$DC140-1,"")</f>
        <v>6.5222631976831869E-2</v>
      </c>
      <c r="BX140" s="169">
        <f>IFERROR(Inv_SY_B!BX140/Inv_SY_B!$DC140-1,"")</f>
        <v>6.9453742882626512E-2</v>
      </c>
      <c r="BY140" s="169">
        <f>IFERROR(Inv_SY_B!BY140/Inv_SY_B!$DC140-1,"")</f>
        <v>6.8618090221294725E-2</v>
      </c>
      <c r="BZ140" s="169">
        <f>IFERROR(Inv_SY_B!BZ140/Inv_SY_B!$DC140-1,"")</f>
        <v>7.0969544144833252E-2</v>
      </c>
      <c r="CA140" s="169">
        <f>IFERROR(Inv_SY_B!CA140/Inv_SY_B!$DC140-1,"")</f>
        <v>2.1639877564687326E-2</v>
      </c>
      <c r="CB140" s="169">
        <f>IFERROR(Inv_SY_B!CB140/Inv_SY_B!$DC140-1,"")</f>
        <v>-4.0197524145491048E-4</v>
      </c>
      <c r="CC140" s="169">
        <f>IFERROR(Inv_SY_B!CC140/Inv_SY_B!$DC140-1,"")</f>
        <v>5.6858924983197001E-2</v>
      </c>
      <c r="CD140" s="169">
        <f>IFERROR(Inv_SY_B!CD140/Inv_SY_B!$DC140-1,"")</f>
        <v>6.229312580362123E-2</v>
      </c>
      <c r="CE140" s="169">
        <f>IFERROR(Inv_SY_B!CE140/Inv_SY_B!$DC140-1,"")</f>
        <v>7.1376763411064914E-2</v>
      </c>
      <c r="CF140" s="169">
        <f>IFERROR(Inv_SY_B!CF140/Inv_SY_B!$DC140-1,"")</f>
        <v>6.6035209371817061E-2</v>
      </c>
      <c r="CG140" s="169">
        <f>IFERROR(Inv_SY_B!CG140/Inv_SY_B!$DC140-1,"")</f>
        <v>7.7620144828505655E-2</v>
      </c>
      <c r="CH140" s="169">
        <f>IFERROR(Inv_SY_B!CH140/Inv_SY_B!$DC140-1,"")</f>
        <v>9.7228231411957466E-2</v>
      </c>
      <c r="CI140" s="169">
        <f>IFERROR(Inv_SY_B!CI140/Inv_SY_B!$DC140-1,"")</f>
        <v>-0.92881778123192926</v>
      </c>
      <c r="CJ140" s="169">
        <f>IFERROR(Inv_SY_B!CJ140/Inv_SY_B!$DC140-1,"")</f>
        <v>-0.75617356374436362</v>
      </c>
      <c r="CK140" s="169">
        <f>IFERROR(Inv_SY_B!CK140/Inv_SY_B!$DC140-1,"")</f>
        <v>-0.64335995901833398</v>
      </c>
      <c r="CL140" s="169">
        <f>IFERROR(Inv_SY_B!CL140/Inv_SY_B!$DC140-1,"")</f>
        <v>-0.47892731217054929</v>
      </c>
      <c r="CM140" s="169">
        <f>IFERROR(Inv_SY_B!CM140/Inv_SY_B!$DB140-1,"")</f>
        <v>-1</v>
      </c>
      <c r="CN140" s="169">
        <f>IFERROR(Inv_SY_B!CN140/Inv_SY_B!$DB140-1,"")</f>
        <v>1.8383825236692575E-2</v>
      </c>
      <c r="CO140" s="169">
        <f>IFERROR(Inv_SY_B!CO140/Inv_SY_B!$DB140-1,"")</f>
        <v>4.6355366698259681E-2</v>
      </c>
      <c r="CP140" s="169">
        <f>IFERROR(Inv_SY_B!CP140/Inv_SY_B!$DB140-1,"")</f>
        <v>-1.4228312054752168E-2</v>
      </c>
      <c r="CQ140" s="169">
        <f>IFERROR(Inv_SY_B!CQ140/Inv_SY_B!$DB140-1,"")</f>
        <v>-0.16492526330591217</v>
      </c>
      <c r="CR140" s="169">
        <f>IFERROR(Inv_SY_B!CR140/Inv_SY_B!$DB140-1,"")</f>
        <v>7.7399552412221295E-2</v>
      </c>
      <c r="CS140" s="169">
        <f>IFERROR(Inv_SY_B!CS140/Inv_SY_B!$DB140-1,"")</f>
        <v>4.6996345979184229E-2</v>
      </c>
      <c r="CT140" s="169">
        <f>IFERROR(Inv_SY_B!CT140/Inv_SY_B!$DB140-1,"")</f>
        <v>-9.9815149656931057E-3</v>
      </c>
      <c r="CU140" s="169">
        <f>IFERROR(Inv_SY_B!CU140/Inv_SY_B!$DB140-1,"")</f>
        <v>-1</v>
      </c>
      <c r="CV140" s="169">
        <f>IFERROR(Inv_SY_B!CV140/Inv_SY_B!$DB140-1,"")</f>
        <v>-1</v>
      </c>
      <c r="CW140" s="169">
        <f>IFERROR(Inv_SY_B!CW140/Inv_SY_B!$DB140-1,"")</f>
        <v>-1</v>
      </c>
      <c r="CX140" s="169">
        <f>IFERROR(Inv_SY_B!CX140/Inv_SY_B!$DB140-1,"")</f>
        <v>-1</v>
      </c>
      <c r="CY140" s="169">
        <f>IFERROR(Inv_SY_B!CY140/Inv_SY_B!$DB140-1,"")</f>
        <v>-1</v>
      </c>
      <c r="CZ140" s="169">
        <f>IFERROR(Inv_SY_B!CZ140/Inv_SY_B!$DB140-1,"")</f>
        <v>-1</v>
      </c>
    </row>
    <row r="141" spans="2:104">
      <c r="B141" s="164">
        <f t="shared" si="3"/>
        <v>45833</v>
      </c>
      <c r="C141" s="169">
        <f>IFERROR(Inv_SY_B!C141/Inv_SY_B!$DA141-1,"")</f>
        <v>3.2857338624896704E-2</v>
      </c>
      <c r="D141" s="169">
        <f>IFERROR(Inv_SY_B!D141/Inv_SY_B!$DA141-1,"")</f>
        <v>3.4928322863619909E-2</v>
      </c>
      <c r="E141" s="169">
        <f>IFERROR(Inv_SY_B!E141/Inv_SY_B!$DA141-1,"")</f>
        <v>2.186412996264564E-2</v>
      </c>
      <c r="F141" s="169">
        <f>IFERROR(Inv_SY_B!F141/Inv_SY_B!$DA141-1,"")</f>
        <v>1.3865396526562934E-2</v>
      </c>
      <c r="G141" s="169">
        <f>IFERROR(Inv_SY_B!G141/Inv_SY_B!$DA141-1,"")</f>
        <v>2.0385176902546043E-2</v>
      </c>
      <c r="H141" s="169">
        <f>IFERROR(Inv_SY_B!H141/Inv_SY_B!$DA141-1,"")</f>
        <v>2.5986920745651565E-2</v>
      </c>
      <c r="I141" s="169">
        <f>IFERROR(Inv_SY_B!I141/Inv_SY_B!$DA141-1,"")</f>
        <v>4.5876727211415336E-2</v>
      </c>
      <c r="J141" s="169">
        <f>IFERROR(Inv_SY_B!J141/Inv_SY_B!$DA141-1,"")</f>
        <v>1.952516096069612E-3</v>
      </c>
      <c r="K141" s="169">
        <f>IFERROR(Inv_SY_B!K141/Inv_SY_B!$DA141-1,"")</f>
        <v>2.5988322062743707E-2</v>
      </c>
      <c r="L141" s="169">
        <f>IFERROR(Inv_SY_B!L141/Inv_SY_B!$DA141-1,"")</f>
        <v>2.9424733749662924E-2</v>
      </c>
      <c r="M141" s="169">
        <f>IFERROR(Inv_SY_B!M141/Inv_SY_B!$DA141-1,"")</f>
        <v>1.2334282742196834E-3</v>
      </c>
      <c r="N141" s="169">
        <f>IFERROR(Inv_SY_B!N141/Inv_SY_B!$DA141-1,"")</f>
        <v>2.8174633848631725E-2</v>
      </c>
      <c r="O141" s="169">
        <f>IFERROR(Inv_SY_B!O141/Inv_SY_B!$DA141-1,"")</f>
        <v>2.5236578518236685E-2</v>
      </c>
      <c r="P141" s="169">
        <f>IFERROR(Inv_SY_B!P141/Inv_SY_B!$DA141-1,"")</f>
        <v>2.2122318973960553E-3</v>
      </c>
      <c r="Q141" s="169">
        <f>IFERROR(Inv_SY_B!Q141/Inv_SY_B!$DA141-1,"")</f>
        <v>-1.4302078823879572E-2</v>
      </c>
      <c r="R141" s="169">
        <f>IFERROR(Inv_SY_B!R141/Inv_SY_B!$DA141-1,"")</f>
        <v>-3.2780793441435474E-2</v>
      </c>
      <c r="S141" s="169">
        <f>IFERROR(Inv_SY_B!S141/Inv_SY_B!$DA141-1,"")</f>
        <v>-2.9313442407143842E-2</v>
      </c>
      <c r="T141" s="169">
        <f>IFERROR(Inv_SY_B!T141/Inv_SY_B!$DA141-1,"")</f>
        <v>-5.7399717027635244E-3</v>
      </c>
      <c r="U141" s="169">
        <f>IFERROR(Inv_SY_B!U141/Inv_SY_B!$DA141-1,"")</f>
        <v>7.4768161871888061E-2</v>
      </c>
      <c r="V141" s="169">
        <f>IFERROR(Inv_SY_B!V141/Inv_SY_B!$DA141-1,"")</f>
        <v>8.612049712977754E-2</v>
      </c>
      <c r="W141" s="169">
        <f>IFERROR(Inv_SY_B!W141/Inv_SY_B!$DA141-1,"")</f>
        <v>5.1790533496177904E-2</v>
      </c>
      <c r="X141" s="169">
        <f>IFERROR(Inv_SY_B!X141/Inv_SY_B!$DA141-1,"")</f>
        <v>-0.29978269800255519</v>
      </c>
      <c r="Y141" s="169">
        <f>IFERROR(Inv_SY_B!Y141/Inv_SY_B!$DA141-1,"")</f>
        <v>3.1413436256028548E-2</v>
      </c>
      <c r="Z141" s="169">
        <f>IFERROR(Inv_SY_B!Z141/Inv_SY_B!$DA141-1,"")</f>
        <v>1.9402968337665083E-2</v>
      </c>
      <c r="AA141" s="169">
        <f>IFERROR(Inv_SY_B!AA141/Inv_SY_B!$DA141-1,"")</f>
        <v>-3.0058026895282808E-2</v>
      </c>
      <c r="AB141" s="169">
        <f>IFERROR(Inv_SY_B!AB141/Inv_SY_B!$DA141-1,"")</f>
        <v>1.1028923856923223E-2</v>
      </c>
      <c r="AC141" s="169">
        <f>IFERROR(Inv_SY_B!AC141/Inv_SY_B!$DA141-1,"")</f>
        <v>3.4368198272772821E-2</v>
      </c>
      <c r="AD141" s="169">
        <f>IFERROR(Inv_SY_B!AD141/Inv_SY_B!$DA141-1,"")</f>
        <v>-1.3935007260340693E-2</v>
      </c>
      <c r="AE141" s="169">
        <f>IFERROR(Inv_SY_B!AE141/Inv_SY_B!$DA141-1,"")</f>
        <v>1.131908190688713E-2</v>
      </c>
      <c r="AF141" s="169">
        <f>IFERROR(Inv_SY_B!AF141/Inv_SY_B!$DA141-1,"")</f>
        <v>3.2717833646418448E-2</v>
      </c>
      <c r="AG141" s="169">
        <f>IFERROR(Inv_SY_B!AG141/Inv_SY_B!$DA141-1,"")</f>
        <v>2.4130798406376774E-2</v>
      </c>
      <c r="AH141" s="169">
        <f>IFERROR(Inv_SY_B!AH141/Inv_SY_B!$DA141-1,"")</f>
        <v>-0.26113487193181895</v>
      </c>
      <c r="AI141" s="169">
        <f>IFERROR(Inv_SY_B!AI141/Inv_SY_B!$DC141-1,"")</f>
        <v>8.2253191593923747E-2</v>
      </c>
      <c r="AJ141" s="169">
        <f>IFERROR(Inv_SY_B!AJ141/Inv_SY_B!$DC141-1,"")</f>
        <v>8.4212780921693264E-2</v>
      </c>
      <c r="AK141" s="169">
        <f>IFERROR(Inv_SY_B!AK141/Inv_SY_B!$DC141-1,"")</f>
        <v>8.2864557722456045E-2</v>
      </c>
      <c r="AL141" s="169">
        <f>IFERROR(Inv_SY_B!AL141/Inv_SY_B!$DC141-1,"")</f>
        <v>6.8702772935766765E-2</v>
      </c>
      <c r="AM141" s="169">
        <f>IFERROR(Inv_SY_B!AM141/Inv_SY_B!$DC141-1,"")</f>
        <v>7.7310571507598569E-2</v>
      </c>
      <c r="AN141" s="169">
        <f>IFERROR(Inv_SY_B!AN141/Inv_SY_B!$DC141-1,"")</f>
        <v>7.5365468391257018E-2</v>
      </c>
      <c r="AO141" s="169">
        <f>IFERROR(Inv_SY_B!AO141/Inv_SY_B!$DC141-1,"")</f>
        <v>6.4390552098540166E-2</v>
      </c>
      <c r="AP141" s="169">
        <f>IFERROR(Inv_SY_B!AP141/Inv_SY_B!$DC141-1,"")</f>
        <v>6.4737704429618681E-2</v>
      </c>
      <c r="AQ141" s="169">
        <f>IFERROR(Inv_SY_B!AQ141/Inv_SY_B!$DC141-1,"")</f>
        <v>5.998413304277106E-2</v>
      </c>
      <c r="AR141" s="169">
        <f>IFERROR(Inv_SY_B!AR141/Inv_SY_B!$DC141-1,"")</f>
        <v>6.2582262495134433E-2</v>
      </c>
      <c r="AS141" s="169">
        <f>IFERROR(Inv_SY_B!AS141/Inv_SY_B!$DC141-1,"")</f>
        <v>6.0417767655918997E-2</v>
      </c>
      <c r="AT141" s="169">
        <f>IFERROR(Inv_SY_B!AT141/Inv_SY_B!$DC141-1,"")</f>
        <v>6.4723265350361547E-2</v>
      </c>
      <c r="AU141" s="169">
        <f>IFERROR(Inv_SY_B!AU141/Inv_SY_B!$DC141-1,"")</f>
        <v>7.3593673040732055E-2</v>
      </c>
      <c r="AV141" s="169">
        <f>IFERROR(Inv_SY_B!AV141/Inv_SY_B!$DC141-1,"")</f>
        <v>-5.1049712953031845E-3</v>
      </c>
      <c r="AW141" s="169">
        <f>IFERROR(Inv_SY_B!AW141/Inv_SY_B!$DC141-1,"")</f>
        <v>3.2885393301099519E-2</v>
      </c>
      <c r="AX141" s="169">
        <f>IFERROR(Inv_SY_B!AX141/Inv_SY_B!$DC141-1,"")</f>
        <v>5.2299469012301758E-2</v>
      </c>
      <c r="AY141" s="169">
        <f>IFERROR(Inv_SY_B!AY141/Inv_SY_B!$DC141-1,"")</f>
        <v>2.5317431345319719E-2</v>
      </c>
      <c r="AZ141" s="169">
        <f>IFERROR(Inv_SY_B!AZ141/Inv_SY_B!$DC141-1,"")</f>
        <v>4.2793376103121394E-2</v>
      </c>
      <c r="BA141" s="169">
        <f>IFERROR(Inv_SY_B!BA141/Inv_SY_B!$DC141-1,"")</f>
        <v>4.137021307082378E-2</v>
      </c>
      <c r="BB141" s="169">
        <f>IFERROR(Inv_SY_B!BB141/Inv_SY_B!$DC141-1,"")</f>
        <v>4.7163037811798647E-2</v>
      </c>
      <c r="BC141" s="169">
        <f>IFERROR(Inv_SY_B!BC141/Inv_SY_B!$DC141-1,"")</f>
        <v>4.6267007748383326E-2</v>
      </c>
      <c r="BD141" s="169">
        <f>IFERROR(Inv_SY_B!BD141/Inv_SY_B!$DC141-1,"")</f>
        <v>3.0698414562003729E-2</v>
      </c>
      <c r="BE141" s="169">
        <f>IFERROR(Inv_SY_B!BE141/Inv_SY_B!$DC141-1,"")</f>
        <v>4.4635297419246989E-2</v>
      </c>
      <c r="BF141" s="169">
        <f>IFERROR(Inv_SY_B!BF141/Inv_SY_B!$DC141-1,"")</f>
        <v>5.5163484183657463E-2</v>
      </c>
      <c r="BG141" s="169">
        <f>IFERROR(Inv_SY_B!BG141/Inv_SY_B!$DC141-1,"")</f>
        <v>5.4504007006042743E-2</v>
      </c>
      <c r="BH141" s="169">
        <f>IFERROR(Inv_SY_B!BH141/Inv_SY_B!$DC141-1,"")</f>
        <v>4.717118204813886E-2</v>
      </c>
      <c r="BI141" s="169">
        <f>IFERROR(Inv_SY_B!BI141/Inv_SY_B!$DC141-1,"")</f>
        <v>4.0887742927055104E-2</v>
      </c>
      <c r="BJ141" s="169">
        <f>IFERROR(Inv_SY_B!BJ141/Inv_SY_B!$DC141-1,"")</f>
        <v>4.9581328977008621E-2</v>
      </c>
      <c r="BK141" s="169">
        <f>IFERROR(Inv_SY_B!BK141/Inv_SY_B!$DC141-1,"")</f>
        <v>1.3899856866007143E-2</v>
      </c>
      <c r="BL141" s="169">
        <f>IFERROR(Inv_SY_B!BL141/Inv_SY_B!$DC141-1,"")</f>
        <v>3.0871785710820721E-2</v>
      </c>
      <c r="BM141" s="169">
        <f>IFERROR(Inv_SY_B!BM141/Inv_SY_B!$DC141-1,"")</f>
        <v>3.8458580181423674E-2</v>
      </c>
      <c r="BN141" s="169">
        <f>IFERROR(Inv_SY_B!BN141/Inv_SY_B!$DC141-1,"")</f>
        <v>4.8418713676914971E-2</v>
      </c>
      <c r="BO141" s="169">
        <f>IFERROR(Inv_SY_B!BO141/Inv_SY_B!$DC141-1,"")</f>
        <v>6.6106483725394405E-2</v>
      </c>
      <c r="BP141" s="169">
        <f>IFERROR(Inv_SY_B!BP141/Inv_SY_B!$DC141-1,"")</f>
        <v>6.653795293517839E-2</v>
      </c>
      <c r="BQ141" s="169">
        <f>IFERROR(Inv_SY_B!BQ141/Inv_SY_B!$DC141-1,"")</f>
        <v>7.1264036752203053E-2</v>
      </c>
      <c r="BR141" s="169">
        <f>IFERROR(Inv_SY_B!BR141/Inv_SY_B!$DC141-1,"")</f>
        <v>7.3878922129422486E-2</v>
      </c>
      <c r="BS141" s="169">
        <f>IFERROR(Inv_SY_B!BS141/Inv_SY_B!$DC141-1,"")</f>
        <v>3.6637713087303236E-2</v>
      </c>
      <c r="BT141" s="169">
        <f>IFERROR(Inv_SY_B!BT141/Inv_SY_B!$DC141-1,"")</f>
        <v>6.4715367480055797E-2</v>
      </c>
      <c r="BU141" s="169">
        <f>IFERROR(Inv_SY_B!BU141/Inv_SY_B!$DC141-1,"")</f>
        <v>5.7045242308048083E-2</v>
      </c>
      <c r="BV141" s="169">
        <f>IFERROR(Inv_SY_B!BV141/Inv_SY_B!$DC141-1,"")</f>
        <v>2.9265569849781237E-2</v>
      </c>
      <c r="BW141" s="169">
        <f>IFERROR(Inv_SY_B!BW141/Inv_SY_B!$DC141-1,"")</f>
        <v>6.1853715449327495E-2</v>
      </c>
      <c r="BX141" s="169">
        <f>IFERROR(Inv_SY_B!BX141/Inv_SY_B!$DC141-1,"")</f>
        <v>5.0645964679507216E-2</v>
      </c>
      <c r="BY141" s="169">
        <f>IFERROR(Inv_SY_B!BY141/Inv_SY_B!$DC141-1,"")</f>
        <v>6.362691868326964E-2</v>
      </c>
      <c r="BZ141" s="169">
        <f>IFERROR(Inv_SY_B!BZ141/Inv_SY_B!$DC141-1,"")</f>
        <v>4.9850881246776835E-2</v>
      </c>
      <c r="CA141" s="169">
        <f>IFERROR(Inv_SY_B!CA141/Inv_SY_B!$DC141-1,"")</f>
        <v>3.9654817472119186E-2</v>
      </c>
      <c r="CB141" s="169">
        <f>IFERROR(Inv_SY_B!CB141/Inv_SY_B!$DC141-1,"")</f>
        <v>8.9987372507700503E-3</v>
      </c>
      <c r="CC141" s="169">
        <f>IFERROR(Inv_SY_B!CC141/Inv_SY_B!$DC141-1,"")</f>
        <v>0.10041584182538577</v>
      </c>
      <c r="CD141" s="169">
        <f>IFERROR(Inv_SY_B!CD141/Inv_SY_B!$DC141-1,"")</f>
        <v>9.6324267778463479E-2</v>
      </c>
      <c r="CE141" s="169">
        <f>IFERROR(Inv_SY_B!CE141/Inv_SY_B!$DC141-1,"")</f>
        <v>5.1069859366793091E-2</v>
      </c>
      <c r="CF141" s="169">
        <f>IFERROR(Inv_SY_B!CF141/Inv_SY_B!$DC141-1,"")</f>
        <v>4.7674193474658955E-2</v>
      </c>
      <c r="CG141" s="169">
        <f>IFERROR(Inv_SY_B!CG141/Inv_SY_B!$DC141-1,"")</f>
        <v>5.3582794384553711E-2</v>
      </c>
      <c r="CH141" s="169">
        <f>IFERROR(Inv_SY_B!CH141/Inv_SY_B!$DC141-1,"")</f>
        <v>6.7977216846168531E-2</v>
      </c>
      <c r="CI141" s="169">
        <f>IFERROR(Inv_SY_B!CI141/Inv_SY_B!$DC141-1,"")</f>
        <v>-0.93020351018197689</v>
      </c>
      <c r="CJ141" s="169">
        <f>IFERROR(Inv_SY_B!CJ141/Inv_SY_B!$DC141-1,"")</f>
        <v>-0.75783998037985056</v>
      </c>
      <c r="CK141" s="169">
        <f>IFERROR(Inv_SY_B!CK141/Inv_SY_B!$DC141-1,"")</f>
        <v>-0.64596752811628333</v>
      </c>
      <c r="CL141" s="169">
        <f>IFERROR(Inv_SY_B!CL141/Inv_SY_B!$DC141-1,"")</f>
        <v>-0.48153552988869563</v>
      </c>
      <c r="CM141" s="169">
        <f>IFERROR(Inv_SY_B!CM141/Inv_SY_B!$DB141-1,"")</f>
        <v>1.7787523723353571E-2</v>
      </c>
      <c r="CN141" s="169">
        <f>IFERROR(Inv_SY_B!CN141/Inv_SY_B!$DB141-1,"")</f>
        <v>1.3927704486856207E-2</v>
      </c>
      <c r="CO141" s="169">
        <f>IFERROR(Inv_SY_B!CO141/Inv_SY_B!$DB141-1,"")</f>
        <v>3.7923041967030668E-2</v>
      </c>
      <c r="CP141" s="169">
        <f>IFERROR(Inv_SY_B!CP141/Inv_SY_B!$DB141-1,"")</f>
        <v>-2.8273291447297511E-2</v>
      </c>
      <c r="CQ141" s="169">
        <f>IFERROR(Inv_SY_B!CQ141/Inv_SY_B!$DB141-1,"")</f>
        <v>-0.16624796684912724</v>
      </c>
      <c r="CR141" s="169">
        <f>IFERROR(Inv_SY_B!CR141/Inv_SY_B!$DB141-1,"")</f>
        <v>8.1300925995889006E-2</v>
      </c>
      <c r="CS141" s="169">
        <f>IFERROR(Inv_SY_B!CS141/Inv_SY_B!$DB141-1,"")</f>
        <v>5.0625722421537844E-2</v>
      </c>
      <c r="CT141" s="169">
        <f>IFERROR(Inv_SY_B!CT141/Inv_SY_B!$DB141-1,"")</f>
        <v>-7.043660298243104E-3</v>
      </c>
      <c r="CU141" s="169">
        <f>IFERROR(Inv_SY_B!CU141/Inv_SY_B!$DB141-1,"")</f>
        <v>-1</v>
      </c>
      <c r="CV141" s="169">
        <f>IFERROR(Inv_SY_B!CV141/Inv_SY_B!$DB141-1,"")</f>
        <v>-1</v>
      </c>
      <c r="CW141" s="169">
        <f>IFERROR(Inv_SY_B!CW141/Inv_SY_B!$DB141-1,"")</f>
        <v>-1</v>
      </c>
      <c r="CX141" s="169">
        <f>IFERROR(Inv_SY_B!CX141/Inv_SY_B!$DB141-1,"")</f>
        <v>-1</v>
      </c>
      <c r="CY141" s="169">
        <f>IFERROR(Inv_SY_B!CY141/Inv_SY_B!$DB141-1,"")</f>
        <v>-1</v>
      </c>
      <c r="CZ141" s="169">
        <f>IFERROR(Inv_SY_B!CZ141/Inv_SY_B!$DB141-1,"")</f>
        <v>-1</v>
      </c>
    </row>
    <row r="142" spans="2:104">
      <c r="B142" s="164">
        <f t="shared" si="3"/>
        <v>45834</v>
      </c>
      <c r="C142" s="169">
        <f>IFERROR(Inv_SY_B!C142/Inv_SY_B!$DA142-1,"")</f>
        <v>0.29638077303485466</v>
      </c>
      <c r="D142" s="169">
        <f>IFERROR(Inv_SY_B!D142/Inv_SY_B!$DA142-1,"")</f>
        <v>0.2868743288870077</v>
      </c>
      <c r="E142" s="169">
        <f>IFERROR(Inv_SY_B!E142/Inv_SY_B!$DA142-1,"")</f>
        <v>-8.0891169946853414E-2</v>
      </c>
      <c r="F142" s="169">
        <f>IFERROR(Inv_SY_B!F142/Inv_SY_B!$DA142-1,"")</f>
        <v>-0.10067978802348188</v>
      </c>
      <c r="G142" s="169">
        <f>IFERROR(Inv_SY_B!G142/Inv_SY_B!$DA142-1,"")</f>
        <v>-9.0175097523147785E-2</v>
      </c>
      <c r="H142" s="169">
        <f>IFERROR(Inv_SY_B!H142/Inv_SY_B!$DA142-1,"")</f>
        <v>-7.8268938181804804E-2</v>
      </c>
      <c r="I142" s="169">
        <f>IFERROR(Inv_SY_B!I142/Inv_SY_B!$DA142-1,"")</f>
        <v>-0.41648553789839726</v>
      </c>
      <c r="J142" s="169">
        <f>IFERROR(Inv_SY_B!J142/Inv_SY_B!$DA142-1,"")</f>
        <v>-0.4272150848703743</v>
      </c>
      <c r="K142" s="169">
        <f>IFERROR(Inv_SY_B!K142/Inv_SY_B!$DA142-1,"")</f>
        <v>-0.43278306800289634</v>
      </c>
      <c r="L142" s="169">
        <f>IFERROR(Inv_SY_B!L142/Inv_SY_B!$DA142-1,"")</f>
        <v>-0.42403690152559448</v>
      </c>
      <c r="M142" s="169">
        <f>IFERROR(Inv_SY_B!M142/Inv_SY_B!$DA142-1,"")</f>
        <v>-0.10608094838615278</v>
      </c>
      <c r="N142" s="169">
        <f>IFERROR(Inv_SY_B!N142/Inv_SY_B!$DA142-1,"")</f>
        <v>-6.9812689908243408E-2</v>
      </c>
      <c r="O142" s="169">
        <f>IFERROR(Inv_SY_B!O142/Inv_SY_B!$DA142-1,"")</f>
        <v>-8.3379631273214461E-2</v>
      </c>
      <c r="P142" s="169">
        <f>IFERROR(Inv_SY_B!P142/Inv_SY_B!$DA142-1,"")</f>
        <v>-0.10642526976096722</v>
      </c>
      <c r="Q142" s="169">
        <f>IFERROR(Inv_SY_B!Q142/Inv_SY_B!$DA142-1,"")</f>
        <v>-0.12813632384433027</v>
      </c>
      <c r="R142" s="169">
        <f>IFERROR(Inv_SY_B!R142/Inv_SY_B!$DA142-1,"")</f>
        <v>-0.1514046177806081</v>
      </c>
      <c r="S142" s="169">
        <f>IFERROR(Inv_SY_B!S142/Inv_SY_B!$DA142-1,"")</f>
        <v>-0.14007069153153506</v>
      </c>
      <c r="T142" s="169">
        <f>IFERROR(Inv_SY_B!T142/Inv_SY_B!$DA142-1,"")</f>
        <v>-0.10977043477537429</v>
      </c>
      <c r="U142" s="169">
        <f>IFERROR(Inv_SY_B!U142/Inv_SY_B!$DA142-1,"")</f>
        <v>0.36711901683473402</v>
      </c>
      <c r="V142" s="169">
        <f>IFERROR(Inv_SY_B!V142/Inv_SY_B!$DA142-1,"")</f>
        <v>0.36771788072808831</v>
      </c>
      <c r="W142" s="169">
        <f>IFERROR(Inv_SY_B!W142/Inv_SY_B!$DA142-1,"")</f>
        <v>0.31018068948393984</v>
      </c>
      <c r="X142" s="169">
        <f>IFERROR(Inv_SY_B!X142/Inv_SY_B!$DA142-1,"")</f>
        <v>-0.11986708163008741</v>
      </c>
      <c r="Y142" s="169">
        <f>IFERROR(Inv_SY_B!Y142/Inv_SY_B!$DA142-1,"")</f>
        <v>4.9410714979588377E-2</v>
      </c>
      <c r="Z142" s="169">
        <f>IFERROR(Inv_SY_B!Z142/Inv_SY_B!$DA142-1,"")</f>
        <v>3.893238679856581E-2</v>
      </c>
      <c r="AA142" s="169">
        <f>IFERROR(Inv_SY_B!AA142/Inv_SY_B!$DA142-1,"")</f>
        <v>0.15235877817776666</v>
      </c>
      <c r="AB142" s="169">
        <f>IFERROR(Inv_SY_B!AB142/Inv_SY_B!$DA142-1,"")</f>
        <v>0.20592673207847367</v>
      </c>
      <c r="AC142" s="169">
        <f>IFERROR(Inv_SY_B!AC142/Inv_SY_B!$DA142-1,"")</f>
        <v>0.243035154632677</v>
      </c>
      <c r="AD142" s="169">
        <f>IFERROR(Inv_SY_B!AD142/Inv_SY_B!$DA142-1,"")</f>
        <v>0.20297417783266725</v>
      </c>
      <c r="AE142" s="169">
        <f>IFERROR(Inv_SY_B!AE142/Inv_SY_B!$DA142-1,"")</f>
        <v>0.21814810805704266</v>
      </c>
      <c r="AF142" s="169">
        <f>IFERROR(Inv_SY_B!AF142/Inv_SY_B!$DA142-1,"")</f>
        <v>0.24494681660441353</v>
      </c>
      <c r="AG142" s="169">
        <f>IFERROR(Inv_SY_B!AG142/Inv_SY_B!$DA142-1,"")</f>
        <v>0.2097671780186714</v>
      </c>
      <c r="AH142" s="169">
        <f>IFERROR(Inv_SY_B!AH142/Inv_SY_B!$DA142-1,"")</f>
        <v>-0.12828946128542174</v>
      </c>
      <c r="AI142" s="169">
        <f>IFERROR(Inv_SY_B!AI142/Inv_SY_B!$DC142-1,"")</f>
        <v>5.7369191619644599E-2</v>
      </c>
      <c r="AJ142" s="169">
        <f>IFERROR(Inv_SY_B!AJ142/Inv_SY_B!$DC142-1,"")</f>
        <v>6.1540273243390953E-2</v>
      </c>
      <c r="AK142" s="169">
        <f>IFERROR(Inv_SY_B!AK142/Inv_SY_B!$DC142-1,"")</f>
        <v>5.421690866836526E-2</v>
      </c>
      <c r="AL142" s="169">
        <f>IFERROR(Inv_SY_B!AL142/Inv_SY_B!$DC142-1,"")</f>
        <v>4.7462872763247566E-2</v>
      </c>
      <c r="AM142" s="169">
        <f>IFERROR(Inv_SY_B!AM142/Inv_SY_B!$DC142-1,"")</f>
        <v>5.9275331071356741E-2</v>
      </c>
      <c r="AN142" s="169">
        <f>IFERROR(Inv_SY_B!AN142/Inv_SY_B!$DC142-1,"")</f>
        <v>5.9970686538621809E-2</v>
      </c>
      <c r="AO142" s="169">
        <f>IFERROR(Inv_SY_B!AO142/Inv_SY_B!$DC142-1,"")</f>
        <v>5.0724303607347032E-2</v>
      </c>
      <c r="AP142" s="169">
        <f>IFERROR(Inv_SY_B!AP142/Inv_SY_B!$DC142-1,"")</f>
        <v>4.4773622768990329E-2</v>
      </c>
      <c r="AQ142" s="169">
        <f>IFERROR(Inv_SY_B!AQ142/Inv_SY_B!$DC142-1,"")</f>
        <v>6.2491034495862241E-2</v>
      </c>
      <c r="AR142" s="169">
        <f>IFERROR(Inv_SY_B!AR142/Inv_SY_B!$DC142-1,"")</f>
        <v>5.7207938464087338E-2</v>
      </c>
      <c r="AS142" s="169">
        <f>IFERROR(Inv_SY_B!AS142/Inv_SY_B!$DC142-1,"")</f>
        <v>5.1112569184025514E-2</v>
      </c>
      <c r="AT142" s="169">
        <f>IFERROR(Inv_SY_B!AT142/Inv_SY_B!$DC142-1,"")</f>
        <v>4.8229309011611265E-2</v>
      </c>
      <c r="AU142" s="169">
        <f>IFERROR(Inv_SY_B!AU142/Inv_SY_B!$DC142-1,"")</f>
        <v>5.1112569184025514E-2</v>
      </c>
      <c r="AV142" s="169">
        <f>IFERROR(Inv_SY_B!AV142/Inv_SY_B!$DC142-1,"")</f>
        <v>-5.8871013875345657E-3</v>
      </c>
      <c r="AW142" s="169">
        <f>IFERROR(Inv_SY_B!AW142/Inv_SY_B!$DC142-1,"")</f>
        <v>2.6919220745260874E-2</v>
      </c>
      <c r="AX142" s="169">
        <f>IFERROR(Inv_SY_B!AX142/Inv_SY_B!$DC142-1,"")</f>
        <v>5.215533958996188E-2</v>
      </c>
      <c r="AY142" s="169">
        <f>IFERROR(Inv_SY_B!AY142/Inv_SY_B!$DC142-1,"")</f>
        <v>2.1072760182238248E-2</v>
      </c>
      <c r="AZ142" s="169">
        <f>IFERROR(Inv_SY_B!AZ142/Inv_SY_B!$DC142-1,"")</f>
        <v>4.229894059342354E-2</v>
      </c>
      <c r="BA142" s="169">
        <f>IFERROR(Inv_SY_B!BA142/Inv_SY_B!$DC142-1,"")</f>
        <v>4.4038930760249784E-2</v>
      </c>
      <c r="BB142" s="169">
        <f>IFERROR(Inv_SY_B!BB142/Inv_SY_B!$DC142-1,"")</f>
        <v>3.9615885944186191E-2</v>
      </c>
      <c r="BC142" s="169">
        <f>IFERROR(Inv_SY_B!BC142/Inv_SY_B!$DC142-1,"")</f>
        <v>4.9466627660929463E-2</v>
      </c>
      <c r="BD142" s="169">
        <f>IFERROR(Inv_SY_B!BD142/Inv_SY_B!$DC142-1,"")</f>
        <v>4.3303916376779883E-2</v>
      </c>
      <c r="BE142" s="169">
        <f>IFERROR(Inv_SY_B!BE142/Inv_SY_B!$DC142-1,"")</f>
        <v>5.654656163273919E-2</v>
      </c>
      <c r="BF142" s="169">
        <f>IFERROR(Inv_SY_B!BF142/Inv_SY_B!$DC142-1,"")</f>
        <v>5.5323757361845916E-2</v>
      </c>
      <c r="BG142" s="169">
        <f>IFERROR(Inv_SY_B!BG142/Inv_SY_B!$DC142-1,"")</f>
        <v>2.8035842856815485E-2</v>
      </c>
      <c r="BH142" s="169">
        <f>IFERROR(Inv_SY_B!BH142/Inv_SY_B!$DC142-1,"")</f>
        <v>4.7734658666922725E-2</v>
      </c>
      <c r="BI142" s="169">
        <f>IFERROR(Inv_SY_B!BI142/Inv_SY_B!$DC142-1,"")</f>
        <v>3.3937527203894424E-2</v>
      </c>
      <c r="BJ142" s="169">
        <f>IFERROR(Inv_SY_B!BJ142/Inv_SY_B!$DC142-1,"")</f>
        <v>3.4551581124151909E-2</v>
      </c>
      <c r="BK142" s="169">
        <f>IFERROR(Inv_SY_B!BK142/Inv_SY_B!$DC142-1,"")</f>
        <v>1.0228203959779636E-2</v>
      </c>
      <c r="BL142" s="169">
        <f>IFERROR(Inv_SY_B!BL142/Inv_SY_B!$DC142-1,"")</f>
        <v>2.3581163575114195E-2</v>
      </c>
      <c r="BM142" s="169">
        <f>IFERROR(Inv_SY_B!BM142/Inv_SY_B!$DC142-1,"")</f>
        <v>2.3259622814931102E-2</v>
      </c>
      <c r="BN142" s="169">
        <f>IFERROR(Inv_SY_B!BN142/Inv_SY_B!$DC142-1,"")</f>
        <v>2.7174854424217854E-2</v>
      </c>
      <c r="BO142" s="169">
        <f>IFERROR(Inv_SY_B!BO142/Inv_SY_B!$DC142-1,"")</f>
        <v>9.0221242757131392E-2</v>
      </c>
      <c r="BP142" s="169">
        <f>IFERROR(Inv_SY_B!BP142/Inv_SY_B!$DC142-1,"")</f>
        <v>8.1292321850029658E-2</v>
      </c>
      <c r="BQ142" s="169">
        <f>IFERROR(Inv_SY_B!BQ142/Inv_SY_B!$DC142-1,"")</f>
        <v>9.9980325197475794E-2</v>
      </c>
      <c r="BR142" s="169">
        <f>IFERROR(Inv_SY_B!BR142/Inv_SY_B!$DC142-1,"")</f>
        <v>0.11273886516972875</v>
      </c>
      <c r="BS142" s="169">
        <f>IFERROR(Inv_SY_B!BS142/Inv_SY_B!$DC142-1,"")</f>
        <v>9.2105006509574538E-2</v>
      </c>
      <c r="BT142" s="169">
        <f>IFERROR(Inv_SY_B!BT142/Inv_SY_B!$DC142-1,"")</f>
        <v>0.10752583785564696</v>
      </c>
      <c r="BU142" s="169">
        <f>IFERROR(Inv_SY_B!BU142/Inv_SY_B!$DC142-1,"")</f>
        <v>9.6580690021901949E-2</v>
      </c>
      <c r="BV142" s="169">
        <f>IFERROR(Inv_SY_B!BV142/Inv_SY_B!$DC142-1,"")</f>
        <v>6.9584602579743304E-2</v>
      </c>
      <c r="BW142" s="169">
        <f>IFERROR(Inv_SY_B!BW142/Inv_SY_B!$DC142-1,"")</f>
        <v>0.12660659545357111</v>
      </c>
      <c r="BX142" s="169">
        <f>IFERROR(Inv_SY_B!BX142/Inv_SY_B!$DC142-1,"")</f>
        <v>0.1238420641727187</v>
      </c>
      <c r="BY142" s="169">
        <f>IFERROR(Inv_SY_B!BY142/Inv_SY_B!$DC142-1,"")</f>
        <v>0.1301695783155401</v>
      </c>
      <c r="BZ142" s="169">
        <f>IFERROR(Inv_SY_B!BZ142/Inv_SY_B!$DC142-1,"")</f>
        <v>0.11448112086172713</v>
      </c>
      <c r="CA142" s="169">
        <f>IFERROR(Inv_SY_B!CA142/Inv_SY_B!$DC142-1,"")</f>
        <v>4.9960276546272775E-2</v>
      </c>
      <c r="CB142" s="169">
        <f>IFERROR(Inv_SY_B!CB142/Inv_SY_B!$DC142-1,"")</f>
        <v>2.699332158371659E-2</v>
      </c>
      <c r="CC142" s="169">
        <f>IFERROR(Inv_SY_B!CC142/Inv_SY_B!$DC142-1,"")</f>
        <v>5.2028268844444003E-2</v>
      </c>
      <c r="CD142" s="169">
        <f>IFERROR(Inv_SY_B!CD142/Inv_SY_B!$DC142-1,"")</f>
        <v>5.4530711018603295E-2</v>
      </c>
      <c r="CE142" s="169">
        <f>IFERROR(Inv_SY_B!CE142/Inv_SY_B!$DC142-1,"")</f>
        <v>4.9516540153355937E-3</v>
      </c>
      <c r="CF142" s="169">
        <f>IFERROR(Inv_SY_B!CF142/Inv_SY_B!$DC142-1,"")</f>
        <v>1.4754157197219175E-2</v>
      </c>
      <c r="CG142" s="169">
        <f>IFERROR(Inv_SY_B!CG142/Inv_SY_B!$DC142-1,"")</f>
        <v>2.7405366820782318E-2</v>
      </c>
      <c r="CH142" s="169">
        <f>IFERROR(Inv_SY_B!CH142/Inv_SY_B!$DC142-1,"")</f>
        <v>3.1586712576227916E-2</v>
      </c>
      <c r="CI142" s="169">
        <f>IFERROR(Inv_SY_B!CI142/Inv_SY_B!$DC142-1,"")</f>
        <v>-0.93391941990442662</v>
      </c>
      <c r="CJ142" s="169">
        <f>IFERROR(Inv_SY_B!CJ142/Inv_SY_B!$DC142-1,"")</f>
        <v>-0.77006912549099438</v>
      </c>
      <c r="CK142" s="169">
        <f>IFERROR(Inv_SY_B!CK142/Inv_SY_B!$DC142-1,"")</f>
        <v>-0.66057823286765838</v>
      </c>
      <c r="CL142" s="169">
        <f>IFERROR(Inv_SY_B!CL142/Inv_SY_B!$DC142-1,"")</f>
        <v>-0.5016168457908099</v>
      </c>
      <c r="CM142" s="169">
        <f>IFERROR(Inv_SY_B!CM142/Inv_SY_B!$DB142-1,"")</f>
        <v>7.1579548634639778E-2</v>
      </c>
      <c r="CN142" s="169">
        <f>IFERROR(Inv_SY_B!CN142/Inv_SY_B!$DB142-1,"")</f>
        <v>1.4010552533275433E-2</v>
      </c>
      <c r="CO142" s="169">
        <f>IFERROR(Inv_SY_B!CO142/Inv_SY_B!$DB142-1,"")</f>
        <v>3.7124733657429854E-2</v>
      </c>
      <c r="CP142" s="169">
        <f>IFERROR(Inv_SY_B!CP142/Inv_SY_B!$DB142-1,"")</f>
        <v>-2.8376929552556551E-2</v>
      </c>
      <c r="CQ142" s="169">
        <f>IFERROR(Inv_SY_B!CQ142/Inv_SY_B!$DB142-1,"")</f>
        <v>-0.17713027109352852</v>
      </c>
      <c r="CR142" s="169">
        <f>IFERROR(Inv_SY_B!CR142/Inv_SY_B!$DB142-1,"")</f>
        <v>6.718568965395999E-2</v>
      </c>
      <c r="CS142" s="169">
        <f>IFERROR(Inv_SY_B!CS142/Inv_SY_B!$DB142-1,"")</f>
        <v>3.5628211390742903E-2</v>
      </c>
      <c r="CT142" s="169">
        <f>IFERROR(Inv_SY_B!CT142/Inv_SY_B!$DB142-1,"")</f>
        <v>-2.0021535223962994E-2</v>
      </c>
      <c r="CU142" s="169">
        <f>IFERROR(Inv_SY_B!CU142/Inv_SY_B!$DB142-1,"")</f>
        <v>-1</v>
      </c>
      <c r="CV142" s="169">
        <f>IFERROR(Inv_SY_B!CV142/Inv_SY_B!$DB142-1,"")</f>
        <v>-1</v>
      </c>
      <c r="CW142" s="169">
        <f>IFERROR(Inv_SY_B!CW142/Inv_SY_B!$DB142-1,"")</f>
        <v>-1</v>
      </c>
      <c r="CX142" s="169">
        <f>IFERROR(Inv_SY_B!CX142/Inv_SY_B!$DB142-1,"")</f>
        <v>-1</v>
      </c>
      <c r="CY142" s="169">
        <f>IFERROR(Inv_SY_B!CY142/Inv_SY_B!$DB142-1,"")</f>
        <v>-1</v>
      </c>
      <c r="CZ142" s="169">
        <f>IFERROR(Inv_SY_B!CZ142/Inv_SY_B!$DB142-1,"")</f>
        <v>-1</v>
      </c>
    </row>
    <row r="143" spans="2:104">
      <c r="B143" s="164">
        <f t="shared" si="3"/>
        <v>45835</v>
      </c>
      <c r="C143" s="169">
        <f>IFERROR(Inv_SY_B!C143/Inv_SY_B!$DA143-1,"")</f>
        <v>0.13145918977681559</v>
      </c>
      <c r="D143" s="169">
        <f>IFERROR(Inv_SY_B!D143/Inv_SY_B!$DA143-1,"")</f>
        <v>0.12631269370614651</v>
      </c>
      <c r="E143" s="169">
        <f>IFERROR(Inv_SY_B!E143/Inv_SY_B!$DA143-1,"")</f>
        <v>5.8788655228114051E-2</v>
      </c>
      <c r="F143" s="169">
        <f>IFERROR(Inv_SY_B!F143/Inv_SY_B!$DA143-1,"")</f>
        <v>4.7111407142865991E-2</v>
      </c>
      <c r="G143" s="169">
        <f>IFERROR(Inv_SY_B!G143/Inv_SY_B!$DA143-1,"")</f>
        <v>6.0458981958350089E-2</v>
      </c>
      <c r="H143" s="169">
        <f>IFERROR(Inv_SY_B!H143/Inv_SY_B!$DA143-1,"")</f>
        <v>6.52675812370207E-2</v>
      </c>
      <c r="I143" s="169">
        <f>IFERROR(Inv_SY_B!I143/Inv_SY_B!$DA143-1,"")</f>
        <v>-0.469645983541497</v>
      </c>
      <c r="J143" s="169">
        <f>IFERROR(Inv_SY_B!J143/Inv_SY_B!$DA143-1,"")</f>
        <v>-0.4903199803428403</v>
      </c>
      <c r="K143" s="169">
        <f>IFERROR(Inv_SY_B!K143/Inv_SY_B!$DA143-1,"")</f>
        <v>-0.48266222314790963</v>
      </c>
      <c r="L143" s="169">
        <f>IFERROR(Inv_SY_B!L143/Inv_SY_B!$DA143-1,"")</f>
        <v>-0.47711751230118471</v>
      </c>
      <c r="M143" s="169">
        <f>IFERROR(Inv_SY_B!M143/Inv_SY_B!$DA143-1,"")</f>
        <v>3.0266481635278009E-2</v>
      </c>
      <c r="N143" s="169">
        <f>IFERROR(Inv_SY_B!N143/Inv_SY_B!$DA143-1,"")</f>
        <v>5.5007279322076164E-2</v>
      </c>
      <c r="O143" s="169">
        <f>IFERROR(Inv_SY_B!O143/Inv_SY_B!$DA143-1,"")</f>
        <v>5.61995536648634E-2</v>
      </c>
      <c r="P143" s="169">
        <f>IFERROR(Inv_SY_B!P143/Inv_SY_B!$DA143-1,"")</f>
        <v>3.2613256883636144E-2</v>
      </c>
      <c r="Q143" s="169">
        <f>IFERROR(Inv_SY_B!Q143/Inv_SY_B!$DA143-1,"")</f>
        <v>2.5757943892276369E-2</v>
      </c>
      <c r="R143" s="169">
        <f>IFERROR(Inv_SY_B!R143/Inv_SY_B!$DA143-1,"")</f>
        <v>1.0986214106567749E-2</v>
      </c>
      <c r="S143" s="169">
        <f>IFERROR(Inv_SY_B!S143/Inv_SY_B!$DA143-1,"")</f>
        <v>1.6068745179603106E-2</v>
      </c>
      <c r="T143" s="169">
        <f>IFERROR(Inv_SY_B!T143/Inv_SY_B!$DA143-1,"")</f>
        <v>3.7891309310204457E-2</v>
      </c>
      <c r="U143" s="169">
        <f>IFERROR(Inv_SY_B!U143/Inv_SY_B!$DA143-1,"")</f>
        <v>0.18447395578275905</v>
      </c>
      <c r="V143" s="169">
        <f>IFERROR(Inv_SY_B!V143/Inv_SY_B!$DA143-1,"")</f>
        <v>0.19883482598499147</v>
      </c>
      <c r="W143" s="169">
        <f>IFERROR(Inv_SY_B!W143/Inv_SY_B!$DA143-1,"")</f>
        <v>0.17310881129579592</v>
      </c>
      <c r="X143" s="169">
        <f>IFERROR(Inv_SY_B!X143/Inv_SY_B!$DA143-1,"")</f>
        <v>-0.21862387766367819</v>
      </c>
      <c r="Y143" s="169">
        <f>IFERROR(Inv_SY_B!Y143/Inv_SY_B!$DA143-1,"")</f>
        <v>6.5813577569459492E-2</v>
      </c>
      <c r="Z143" s="169">
        <f>IFERROR(Inv_SY_B!Z143/Inv_SY_B!$DA143-1,"")</f>
        <v>5.3708585825219091E-2</v>
      </c>
      <c r="AA143" s="169">
        <f>IFERROR(Inv_SY_B!AA143/Inv_SY_B!$DA143-1,"")</f>
        <v>6.3587471397908768E-2</v>
      </c>
      <c r="AB143" s="169">
        <f>IFERROR(Inv_SY_B!AB143/Inv_SY_B!$DA143-1,"")</f>
        <v>0.1060645064703567</v>
      </c>
      <c r="AC143" s="169">
        <f>IFERROR(Inv_SY_B!AC143/Inv_SY_B!$DA143-1,"")</f>
        <v>0.16128089370994303</v>
      </c>
      <c r="AD143" s="169">
        <f>IFERROR(Inv_SY_B!AD143/Inv_SY_B!$DA143-1,"")</f>
        <v>0.10050430068562077</v>
      </c>
      <c r="AE143" s="169">
        <f>IFERROR(Inv_SY_B!AE143/Inv_SY_B!$DA143-1,"")</f>
        <v>0.12384816311431845</v>
      </c>
      <c r="AF143" s="169">
        <f>IFERROR(Inv_SY_B!AF143/Inv_SY_B!$DA143-1,"")</f>
        <v>0.15063936573761416</v>
      </c>
      <c r="AG143" s="169">
        <f>IFERROR(Inv_SY_B!AG143/Inv_SY_B!$DA143-1,"")</f>
        <v>0.16452396714456485</v>
      </c>
      <c r="AH143" s="169">
        <f>IFERROR(Inv_SY_B!AH143/Inv_SY_B!$DA143-1,"")</f>
        <v>-0.16220814076526158</v>
      </c>
      <c r="AI143" s="169">
        <f>IFERROR(Inv_SY_B!AI143/Inv_SY_B!$DC143-1,"")</f>
        <v>4.9013122062795844E-2</v>
      </c>
      <c r="AJ143" s="169">
        <f>IFERROR(Inv_SY_B!AJ143/Inv_SY_B!$DC143-1,"")</f>
        <v>5.0765726003058509E-2</v>
      </c>
      <c r="AK143" s="169">
        <f>IFERROR(Inv_SY_B!AK143/Inv_SY_B!$DC143-1,"")</f>
        <v>6.1220915026005907E-2</v>
      </c>
      <c r="AL143" s="169">
        <f>IFERROR(Inv_SY_B!AL143/Inv_SY_B!$DC143-1,"")</f>
        <v>4.9303134155055606E-2</v>
      </c>
      <c r="AM143" s="169">
        <f>IFERROR(Inv_SY_B!AM143/Inv_SY_B!$DC143-1,"")</f>
        <v>5.4539906335804522E-2</v>
      </c>
      <c r="AN143" s="169">
        <f>IFERROR(Inv_SY_B!AN143/Inv_SY_B!$DC143-1,"")</f>
        <v>4.8584929054663162E-2</v>
      </c>
      <c r="AO143" s="169">
        <f>IFERROR(Inv_SY_B!AO143/Inv_SY_B!$DC143-1,"")</f>
        <v>4.5979117175880546E-2</v>
      </c>
      <c r="AP143" s="169">
        <f>IFERROR(Inv_SY_B!AP143/Inv_SY_B!$DC143-1,"")</f>
        <v>4.1707530901278878E-2</v>
      </c>
      <c r="AQ143" s="169">
        <f>IFERROR(Inv_SY_B!AQ143/Inv_SY_B!$DC143-1,"")</f>
        <v>3.5582739996503188E-2</v>
      </c>
      <c r="AR143" s="169">
        <f>IFERROR(Inv_SY_B!AR143/Inv_SY_B!$DC143-1,"")</f>
        <v>4.6628135257489545E-2</v>
      </c>
      <c r="AS143" s="169">
        <f>IFERROR(Inv_SY_B!AS143/Inv_SY_B!$DC143-1,"")</f>
        <v>4.2958672087342276E-2</v>
      </c>
      <c r="AT143" s="169">
        <f>IFERROR(Inv_SY_B!AT143/Inv_SY_B!$DC143-1,"")</f>
        <v>3.7089042163771069E-2</v>
      </c>
      <c r="AU143" s="169">
        <f>IFERROR(Inv_SY_B!AU143/Inv_SY_B!$DC143-1,"")</f>
        <v>3.7520288951496283E-2</v>
      </c>
      <c r="AV143" s="169">
        <f>IFERROR(Inv_SY_B!AV143/Inv_SY_B!$DC143-1,"")</f>
        <v>3.4205024599612166E-2</v>
      </c>
      <c r="AW143" s="169">
        <f>IFERROR(Inv_SY_B!AW143/Inv_SY_B!$DC143-1,"")</f>
        <v>2.5541041175863866E-2</v>
      </c>
      <c r="AX143" s="169">
        <f>IFERROR(Inv_SY_B!AX143/Inv_SY_B!$DC143-1,"")</f>
        <v>4.009077473054834E-2</v>
      </c>
      <c r="AY143" s="169">
        <f>IFERROR(Inv_SY_B!AY143/Inv_SY_B!$DC143-1,"")</f>
        <v>2.9158448054223296E-2</v>
      </c>
      <c r="AZ143" s="169">
        <f>IFERROR(Inv_SY_B!AZ143/Inv_SY_B!$DC143-1,"")</f>
        <v>4.4484149404785622E-2</v>
      </c>
      <c r="BA143" s="169">
        <f>IFERROR(Inv_SY_B!BA143/Inv_SY_B!$DC143-1,"")</f>
        <v>3.7613804963054109E-2</v>
      </c>
      <c r="BB143" s="169">
        <f>IFERROR(Inv_SY_B!BB143/Inv_SY_B!$DC143-1,"")</f>
        <v>4.4089009053124073E-2</v>
      </c>
      <c r="BC143" s="169">
        <f>IFERROR(Inv_SY_B!BC143/Inv_SY_B!$DC143-1,"")</f>
        <v>3.4511183576698912E-2</v>
      </c>
      <c r="BD143" s="169">
        <f>IFERROR(Inv_SY_B!BD143/Inv_SY_B!$DC143-1,"")</f>
        <v>4.8687056213444491E-2</v>
      </c>
      <c r="BE143" s="169">
        <f>IFERROR(Inv_SY_B!BE143/Inv_SY_B!$DC143-1,"")</f>
        <v>5.9156981232195927E-2</v>
      </c>
      <c r="BF143" s="169">
        <f>IFERROR(Inv_SY_B!BF143/Inv_SY_B!$DC143-1,"")</f>
        <v>6.3989919370496695E-2</v>
      </c>
      <c r="BG143" s="169">
        <f>IFERROR(Inv_SY_B!BG143/Inv_SY_B!$DC143-1,"")</f>
        <v>4.3054932531030765E-2</v>
      </c>
      <c r="BH143" s="169">
        <f>IFERROR(Inv_SY_B!BH143/Inv_SY_B!$DC143-1,"")</f>
        <v>5.4118386151839948E-2</v>
      </c>
      <c r="BI143" s="169">
        <f>IFERROR(Inv_SY_B!BI143/Inv_SY_B!$DC143-1,"")</f>
        <v>5.735064326738315E-2</v>
      </c>
      <c r="BJ143" s="169">
        <f>IFERROR(Inv_SY_B!BJ143/Inv_SY_B!$DC143-1,"")</f>
        <v>5.0846246418691621E-2</v>
      </c>
      <c r="BK143" s="169">
        <f>IFERROR(Inv_SY_B!BK143/Inv_SY_B!$DC143-1,"")</f>
        <v>2.6876751211893257E-2</v>
      </c>
      <c r="BL143" s="169">
        <f>IFERROR(Inv_SY_B!BL143/Inv_SY_B!$DC143-1,"")</f>
        <v>4.1902260621373477E-2</v>
      </c>
      <c r="BM143" s="169">
        <f>IFERROR(Inv_SY_B!BM143/Inv_SY_B!$DC143-1,"")</f>
        <v>3.8091632245578877E-2</v>
      </c>
      <c r="BN143" s="169">
        <f>IFERROR(Inv_SY_B!BN143/Inv_SY_B!$DC143-1,"")</f>
        <v>3.0378037386025847E-2</v>
      </c>
      <c r="BO143" s="169">
        <f>IFERROR(Inv_SY_B!BO143/Inv_SY_B!$DC143-1,"")</f>
        <v>5.8219043343676002E-2</v>
      </c>
      <c r="BP143" s="169">
        <f>IFERROR(Inv_SY_B!BP143/Inv_SY_B!$DC143-1,"")</f>
        <v>5.1445426446947051E-2</v>
      </c>
      <c r="BQ143" s="169">
        <f>IFERROR(Inv_SY_B!BQ143/Inv_SY_B!$DC143-1,"")</f>
        <v>6.8049727817278249E-2</v>
      </c>
      <c r="BR143" s="169">
        <f>IFERROR(Inv_SY_B!BR143/Inv_SY_B!$DC143-1,"")</f>
        <v>7.8065809064756797E-2</v>
      </c>
      <c r="BS143" s="169">
        <f>IFERROR(Inv_SY_B!BS143/Inv_SY_B!$DC143-1,"")</f>
        <v>6.1877430698776381E-2</v>
      </c>
      <c r="BT143" s="169">
        <f>IFERROR(Inv_SY_B!BT143/Inv_SY_B!$DC143-1,"")</f>
        <v>8.8615993176314856E-2</v>
      </c>
      <c r="BU143" s="169">
        <f>IFERROR(Inv_SY_B!BU143/Inv_SY_B!$DC143-1,"")</f>
        <v>5.3702366328858275E-2</v>
      </c>
      <c r="BV143" s="169">
        <f>IFERROR(Inv_SY_B!BV143/Inv_SY_B!$DC143-1,"")</f>
        <v>3.7320683731113746E-2</v>
      </c>
      <c r="BW143" s="169">
        <f>IFERROR(Inv_SY_B!BW143/Inv_SY_B!$DC143-1,"")</f>
        <v>9.457920037475831E-2</v>
      </c>
      <c r="BX143" s="169">
        <f>IFERROR(Inv_SY_B!BX143/Inv_SY_B!$DC143-1,"")</f>
        <v>0.12543888734184616</v>
      </c>
      <c r="BY143" s="169">
        <f>IFERROR(Inv_SY_B!BY143/Inv_SY_B!$DC143-1,"")</f>
        <v>0.10976810969672912</v>
      </c>
      <c r="BZ143" s="169">
        <f>IFERROR(Inv_SY_B!BZ143/Inv_SY_B!$DC143-1,"")</f>
        <v>0.1240247656022313</v>
      </c>
      <c r="CA143" s="169">
        <f>IFERROR(Inv_SY_B!CA143/Inv_SY_B!$DC143-1,"")</f>
        <v>5.9818065730173675E-2</v>
      </c>
      <c r="CB143" s="169">
        <f>IFERROR(Inv_SY_B!CB143/Inv_SY_B!$DC143-1,"")</f>
        <v>3.9693727892198938E-2</v>
      </c>
      <c r="CC143" s="169">
        <f>IFERROR(Inv_SY_B!CC143/Inv_SY_B!$DC143-1,"")</f>
        <v>7.0015855186764453E-2</v>
      </c>
      <c r="CD143" s="169">
        <f>IFERROR(Inv_SY_B!CD143/Inv_SY_B!$DC143-1,"")</f>
        <v>6.9724767053327863E-2</v>
      </c>
      <c r="CE143" s="169">
        <f>IFERROR(Inv_SY_B!CE143/Inv_SY_B!$DC143-1,"")</f>
        <v>5.3022192665816537E-2</v>
      </c>
      <c r="CF143" s="169">
        <f>IFERROR(Inv_SY_B!CF143/Inv_SY_B!$DC143-1,"")</f>
        <v>4.3354344944926515E-2</v>
      </c>
      <c r="CG143" s="169">
        <f>IFERROR(Inv_SY_B!CG143/Inv_SY_B!$DC143-1,"")</f>
        <v>4.300748957687528E-2</v>
      </c>
      <c r="CH143" s="169">
        <f>IFERROR(Inv_SY_B!CH143/Inv_SY_B!$DC143-1,"")</f>
        <v>7.3311434250535434E-2</v>
      </c>
      <c r="CI143" s="169">
        <f>IFERROR(Inv_SY_B!CI143/Inv_SY_B!$DC143-1,"")</f>
        <v>-0.92809878492240494</v>
      </c>
      <c r="CJ143" s="169">
        <f>IFERROR(Inv_SY_B!CJ143/Inv_SY_B!$DC143-1,"")</f>
        <v>-0.75497861556828427</v>
      </c>
      <c r="CK143" s="169">
        <f>IFERROR(Inv_SY_B!CK143/Inv_SY_B!$DC143-1,"")</f>
        <v>-0.64199081329357499</v>
      </c>
      <c r="CL143" s="169">
        <f>IFERROR(Inv_SY_B!CL143/Inv_SY_B!$DC143-1,"")</f>
        <v>-0.48302664851865251</v>
      </c>
      <c r="CM143" s="169">
        <f>IFERROR(Inv_SY_B!CM143/Inv_SY_B!$DB143-1,"")</f>
        <v>6.684736891399079E-2</v>
      </c>
      <c r="CN143" s="169">
        <f>IFERROR(Inv_SY_B!CN143/Inv_SY_B!$DB143-1,"")</f>
        <v>4.0712627410559588E-3</v>
      </c>
      <c r="CO143" s="169">
        <f>IFERROR(Inv_SY_B!CO143/Inv_SY_B!$DB143-1,"")</f>
        <v>3.2018684063433556E-2</v>
      </c>
      <c r="CP143" s="169">
        <f>IFERROR(Inv_SY_B!CP143/Inv_SY_B!$DB143-1,"")</f>
        <v>-2.6125989694914753E-2</v>
      </c>
      <c r="CQ143" s="169">
        <f>IFERROR(Inv_SY_B!CQ143/Inv_SY_B!$DB143-1,"")</f>
        <v>-0.17097028504463152</v>
      </c>
      <c r="CR143" s="169">
        <f>IFERROR(Inv_SY_B!CR143/Inv_SY_B!$DB143-1,"")</f>
        <v>7.1478221983506174E-2</v>
      </c>
      <c r="CS143" s="169">
        <f>IFERROR(Inv_SY_B!CS143/Inv_SY_B!$DB143-1,"")</f>
        <v>4.0935021958834694E-2</v>
      </c>
      <c r="CT143" s="169">
        <f>IFERROR(Inv_SY_B!CT143/Inv_SY_B!$DB143-1,"")</f>
        <v>-1.8254284921274122E-2</v>
      </c>
      <c r="CU143" s="169">
        <f>IFERROR(Inv_SY_B!CU143/Inv_SY_B!$DB143-1,"")</f>
        <v>-1</v>
      </c>
      <c r="CV143" s="169">
        <f>IFERROR(Inv_SY_B!CV143/Inv_SY_B!$DB143-1,"")</f>
        <v>-1</v>
      </c>
      <c r="CW143" s="169">
        <f>IFERROR(Inv_SY_B!CW143/Inv_SY_B!$DB143-1,"")</f>
        <v>-1</v>
      </c>
      <c r="CX143" s="169">
        <f>IFERROR(Inv_SY_B!CX143/Inv_SY_B!$DB143-1,"")</f>
        <v>-1</v>
      </c>
      <c r="CY143" s="169">
        <f>IFERROR(Inv_SY_B!CY143/Inv_SY_B!$DB143-1,"")</f>
        <v>-1</v>
      </c>
      <c r="CZ143" s="169">
        <f>IFERROR(Inv_SY_B!CZ143/Inv_SY_B!$DB143-1,"")</f>
        <v>-1</v>
      </c>
    </row>
    <row r="144" spans="2:104">
      <c r="B144" s="164">
        <f t="shared" si="3"/>
        <v>45836</v>
      </c>
      <c r="C144" s="169">
        <f>IFERROR(Inv_SY_B!C144/Inv_SY_B!$DA144-1,"")</f>
        <v>4.1330616598056036E-2</v>
      </c>
      <c r="D144" s="169">
        <f>IFERROR(Inv_SY_B!D144/Inv_SY_B!$DA144-1,"")</f>
        <v>3.8954001358404433E-2</v>
      </c>
      <c r="E144" s="169">
        <f>IFERROR(Inv_SY_B!E144/Inv_SY_B!$DA144-1,"")</f>
        <v>1.3891824820412957E-2</v>
      </c>
      <c r="F144" s="169">
        <f>IFERROR(Inv_SY_B!F144/Inv_SY_B!$DA144-1,"")</f>
        <v>4.4932521774732059E-4</v>
      </c>
      <c r="G144" s="169">
        <f>IFERROR(Inv_SY_B!G144/Inv_SY_B!$DA144-1,"")</f>
        <v>9.3646786017984596E-3</v>
      </c>
      <c r="H144" s="169">
        <f>IFERROR(Inv_SY_B!H144/Inv_SY_B!$DA144-1,"")</f>
        <v>1.7552067782204528E-2</v>
      </c>
      <c r="I144" s="169">
        <f>IFERROR(Inv_SY_B!I144/Inv_SY_B!$DA144-1,"")</f>
        <v>3.8521995527120323E-2</v>
      </c>
      <c r="J144" s="169">
        <f>IFERROR(Inv_SY_B!J144/Inv_SY_B!$DA144-1,"")</f>
        <v>-3.5625220729513796E-3</v>
      </c>
      <c r="K144" s="169">
        <f>IFERROR(Inv_SY_B!K144/Inv_SY_B!$DA144-1,"")</f>
        <v>2.0652666126167674E-2</v>
      </c>
      <c r="L144" s="169">
        <f>IFERROR(Inv_SY_B!L144/Inv_SY_B!$DA144-1,"")</f>
        <v>2.1691349171853114E-2</v>
      </c>
      <c r="M144" s="169">
        <f>IFERROR(Inv_SY_B!M144/Inv_SY_B!$DA144-1,"")</f>
        <v>-7.3784200898954211E-3</v>
      </c>
      <c r="N144" s="169">
        <f>IFERROR(Inv_SY_B!N144/Inv_SY_B!$DA144-1,"")</f>
        <v>2.7008861124784067E-2</v>
      </c>
      <c r="O144" s="169">
        <f>IFERROR(Inv_SY_B!O144/Inv_SY_B!$DA144-1,"")</f>
        <v>1.6165361256962996E-2</v>
      </c>
      <c r="P144" s="169">
        <f>IFERROR(Inv_SY_B!P144/Inv_SY_B!$DA144-1,"")</f>
        <v>-9.1321622858612228E-3</v>
      </c>
      <c r="Q144" s="169">
        <f>IFERROR(Inv_SY_B!Q144/Inv_SY_B!$DA144-1,"")</f>
        <v>-1.8992184995383909E-2</v>
      </c>
      <c r="R144" s="169">
        <f>IFERROR(Inv_SY_B!R144/Inv_SY_B!$DA144-1,"")</f>
        <v>-3.6026692568427499E-2</v>
      </c>
      <c r="S144" s="169">
        <f>IFERROR(Inv_SY_B!S144/Inv_SY_B!$DA144-1,"")</f>
        <v>-2.673740751247855E-2</v>
      </c>
      <c r="T144" s="169">
        <f>IFERROR(Inv_SY_B!T144/Inv_SY_B!$DA144-1,"")</f>
        <v>5.4674672994803331E-3</v>
      </c>
      <c r="U144" s="169">
        <f>IFERROR(Inv_SY_B!U144/Inv_SY_B!$DA144-1,"")</f>
        <v>9.7330305139832429E-2</v>
      </c>
      <c r="V144" s="169">
        <f>IFERROR(Inv_SY_B!V144/Inv_SY_B!$DA144-1,"")</f>
        <v>9.9271566441530679E-2</v>
      </c>
      <c r="W144" s="169">
        <f>IFERROR(Inv_SY_B!W144/Inv_SY_B!$DA144-1,"")</f>
        <v>6.1251873134630097E-2</v>
      </c>
      <c r="X144" s="169">
        <f>IFERROR(Inv_SY_B!X144/Inv_SY_B!$DA144-1,"")</f>
        <v>-0.29493988305069985</v>
      </c>
      <c r="Y144" s="169">
        <f>IFERROR(Inv_SY_B!Y144/Inv_SY_B!$DA144-1,"")</f>
        <v>5.2033922882757322E-2</v>
      </c>
      <c r="Z144" s="169">
        <f>IFERROR(Inv_SY_B!Z144/Inv_SY_B!$DA144-1,"")</f>
        <v>3.9834623191153051E-2</v>
      </c>
      <c r="AA144" s="169">
        <f>IFERROR(Inv_SY_B!AA144/Inv_SY_B!$DA144-1,"")</f>
        <v>-3.0628807894722998E-2</v>
      </c>
      <c r="AB144" s="169">
        <f>IFERROR(Inv_SY_B!AB144/Inv_SY_B!$DA144-1,"")</f>
        <v>3.1392195128370215E-3</v>
      </c>
      <c r="AC144" s="169">
        <f>IFERROR(Inv_SY_B!AC144/Inv_SY_B!$DA144-1,"")</f>
        <v>2.8057354319453331E-2</v>
      </c>
      <c r="AD144" s="169">
        <f>IFERROR(Inv_SY_B!AD144/Inv_SY_B!$DA144-1,"")</f>
        <v>-3.6613407538910847E-2</v>
      </c>
      <c r="AE144" s="169">
        <f>IFERROR(Inv_SY_B!AE144/Inv_SY_B!$DA144-1,"")</f>
        <v>1.1208894664502145E-2</v>
      </c>
      <c r="AF144" s="169">
        <f>IFERROR(Inv_SY_B!AF144/Inv_SY_B!$DA144-1,"")</f>
        <v>3.530238449986256E-2</v>
      </c>
      <c r="AG144" s="169">
        <f>IFERROR(Inv_SY_B!AG144/Inv_SY_B!$DA144-1,"")</f>
        <v>3.6874792507157306E-2</v>
      </c>
      <c r="AH144" s="169">
        <f>IFERROR(Inv_SY_B!AH144/Inv_SY_B!$DA144-1,"")</f>
        <v>-0.25134366316937051</v>
      </c>
      <c r="AI144" s="169">
        <f>IFERROR(Inv_SY_B!AI144/Inv_SY_B!$DC144-1,"")</f>
        <v>3.8370372481178805E-2</v>
      </c>
      <c r="AJ144" s="169">
        <f>IFERROR(Inv_SY_B!AJ144/Inv_SY_B!$DC144-1,"")</f>
        <v>5.0344200577133069E-2</v>
      </c>
      <c r="AK144" s="169">
        <f>IFERROR(Inv_SY_B!AK144/Inv_SY_B!$DC144-1,"")</f>
        <v>5.7080740491347592E-2</v>
      </c>
      <c r="AL144" s="169">
        <f>IFERROR(Inv_SY_B!AL144/Inv_SY_B!$DC144-1,"")</f>
        <v>5.6003740298891325E-2</v>
      </c>
      <c r="AM144" s="169">
        <f>IFERROR(Inv_SY_B!AM144/Inv_SY_B!$DC144-1,"")</f>
        <v>6.1559257057544725E-2</v>
      </c>
      <c r="AN144" s="169">
        <f>IFERROR(Inv_SY_B!AN144/Inv_SY_B!$DC144-1,"")</f>
        <v>-2.0670578221957281E-2</v>
      </c>
      <c r="AO144" s="169">
        <f>IFERROR(Inv_SY_B!AO144/Inv_SY_B!$DC144-1,"")</f>
        <v>5.4926525144918248E-2</v>
      </c>
      <c r="AP144" s="169">
        <f>IFERROR(Inv_SY_B!AP144/Inv_SY_B!$DC144-1,"")</f>
        <v>4.168103091613018E-2</v>
      </c>
      <c r="AQ144" s="169">
        <f>IFERROR(Inv_SY_B!AQ144/Inv_SY_B!$DC144-1,"")</f>
        <v>4.8268737040501053E-2</v>
      </c>
      <c r="AR144" s="169">
        <f>IFERROR(Inv_SY_B!AR144/Inv_SY_B!$DC144-1,"")</f>
        <v>5.6333583455645542E-2</v>
      </c>
      <c r="AS144" s="169">
        <f>IFERROR(Inv_SY_B!AS144/Inv_SY_B!$DC144-1,"")</f>
        <v>4.6352924545148388E-2</v>
      </c>
      <c r="AT144" s="169">
        <f>IFERROR(Inv_SY_B!AT144/Inv_SY_B!$DC144-1,"")</f>
        <v>3.1840644892851433E-2</v>
      </c>
      <c r="AU144" s="169">
        <f>IFERROR(Inv_SY_B!AU144/Inv_SY_B!$DC144-1,"")</f>
        <v>3.1579881525428455E-2</v>
      </c>
      <c r="AV144" s="169">
        <f>IFERROR(Inv_SY_B!AV144/Inv_SY_B!$DC144-1,"")</f>
        <v>3.2162764346727046E-2</v>
      </c>
      <c r="AW144" s="169">
        <f>IFERROR(Inv_SY_B!AW144/Inv_SY_B!$DC144-1,"")</f>
        <v>3.0364777998880044E-2</v>
      </c>
      <c r="AX144" s="169">
        <f>IFERROR(Inv_SY_B!AX144/Inv_SY_B!$DC144-1,"")</f>
        <v>5.0663502659691995E-2</v>
      </c>
      <c r="AY144" s="169">
        <f>IFERROR(Inv_SY_B!AY144/Inv_SY_B!$DC144-1,"")</f>
        <v>4.0359870072506299E-2</v>
      </c>
      <c r="AZ144" s="169">
        <f>IFERROR(Inv_SY_B!AZ144/Inv_SY_B!$DC144-1,"")</f>
        <v>5.7256750981464322E-2</v>
      </c>
      <c r="BA144" s="169">
        <f>IFERROR(Inv_SY_B!BA144/Inv_SY_B!$DC144-1,"")</f>
        <v>5.4559317244313732E-2</v>
      </c>
      <c r="BB144" s="169">
        <f>IFERROR(Inv_SY_B!BB144/Inv_SY_B!$DC144-1,"")</f>
        <v>4.1438650673595534E-2</v>
      </c>
      <c r="BC144" s="169">
        <f>IFERROR(Inv_SY_B!BC144/Inv_SY_B!$DC144-1,"")</f>
        <v>5.2256882659911685E-2</v>
      </c>
      <c r="BD144" s="169">
        <f>IFERROR(Inv_SY_B!BD144/Inv_SY_B!$DC144-1,"")</f>
        <v>7.5921782516057634E-2</v>
      </c>
      <c r="BE144" s="169">
        <f>IFERROR(Inv_SY_B!BE144/Inv_SY_B!$DC144-1,"")</f>
        <v>8.2689501540338384E-2</v>
      </c>
      <c r="BF144" s="169">
        <f>IFERROR(Inv_SY_B!BF144/Inv_SY_B!$DC144-1,"")</f>
        <v>7.3198861178744856E-2</v>
      </c>
      <c r="BG144" s="169">
        <f>IFERROR(Inv_SY_B!BG144/Inv_SY_B!$DC144-1,"")</f>
        <v>-2.0181646908039141E-2</v>
      </c>
      <c r="BH144" s="169">
        <f>IFERROR(Inv_SY_B!BH144/Inv_SY_B!$DC144-1,"")</f>
        <v>5.5259414550139274E-2</v>
      </c>
      <c r="BI144" s="169">
        <f>IFERROR(Inv_SY_B!BI144/Inv_SY_B!$DC144-1,"")</f>
        <v>5.0845692671505072E-2</v>
      </c>
      <c r="BJ144" s="169">
        <f>IFERROR(Inv_SY_B!BJ144/Inv_SY_B!$DC144-1,"")</f>
        <v>3.1781762842143069E-2</v>
      </c>
      <c r="BK144" s="169">
        <f>IFERROR(Inv_SY_B!BK144/Inv_SY_B!$DC144-1,"")</f>
        <v>1.8142245868012719E-2</v>
      </c>
      <c r="BL144" s="169">
        <f>IFERROR(Inv_SY_B!BL144/Inv_SY_B!$DC144-1,"")</f>
        <v>3.2112745797988618E-2</v>
      </c>
      <c r="BM144" s="169">
        <f>IFERROR(Inv_SY_B!BM144/Inv_SY_B!$DC144-1,"")</f>
        <v>1.9612215399487987E-2</v>
      </c>
      <c r="BN144" s="169">
        <f>IFERROR(Inv_SY_B!BN144/Inv_SY_B!$DC144-1,"")</f>
        <v>1.6381113366217281E-3</v>
      </c>
      <c r="BO144" s="169">
        <f>IFERROR(Inv_SY_B!BO144/Inv_SY_B!$DC144-1,"")</f>
        <v>0.10401331483914733</v>
      </c>
      <c r="BP144" s="169">
        <f>IFERROR(Inv_SY_B!BP144/Inv_SY_B!$DC144-1,"")</f>
        <v>8.456029927726294E-2</v>
      </c>
      <c r="BQ144" s="169">
        <f>IFERROR(Inv_SY_B!BQ144/Inv_SY_B!$DC144-1,"")</f>
        <v>0.10882667666555657</v>
      </c>
      <c r="BR144" s="169">
        <f>IFERROR(Inv_SY_B!BR144/Inv_SY_B!$DC144-1,"")</f>
        <v>0.12654559375683938</v>
      </c>
      <c r="BS144" s="169">
        <f>IFERROR(Inv_SY_B!BS144/Inv_SY_B!$DC144-1,"")</f>
        <v>0.10344596609010059</v>
      </c>
      <c r="BT144" s="169">
        <f>IFERROR(Inv_SY_B!BT144/Inv_SY_B!$DC144-1,"")</f>
        <v>0.12839345817641412</v>
      </c>
      <c r="BU144" s="169">
        <f>IFERROR(Inv_SY_B!BU144/Inv_SY_B!$DC144-1,"")</f>
        <v>9.7870400933693924E-2</v>
      </c>
      <c r="BV144" s="169">
        <f>IFERROR(Inv_SY_B!BV144/Inv_SY_B!$DC144-1,"")</f>
        <v>8.1685991786915046E-2</v>
      </c>
      <c r="BW144" s="169">
        <f>IFERROR(Inv_SY_B!BW144/Inv_SY_B!$DC144-1,"")</f>
        <v>0.12614687301154448</v>
      </c>
      <c r="BX144" s="169">
        <f>IFERROR(Inv_SY_B!BX144/Inv_SY_B!$DC144-1,"")</f>
        <v>0.14472725974229705</v>
      </c>
      <c r="BY144" s="169">
        <f>IFERROR(Inv_SY_B!BY144/Inv_SY_B!$DC144-1,"")</f>
        <v>0.14359944963417659</v>
      </c>
      <c r="BZ144" s="169">
        <f>IFERROR(Inv_SY_B!BZ144/Inv_SY_B!$DC144-1,"")</f>
        <v>0.14335885014444427</v>
      </c>
      <c r="CA144" s="169">
        <f>IFERROR(Inv_SY_B!CA144/Inv_SY_B!$DC144-1,"")</f>
        <v>7.4764143035098485E-2</v>
      </c>
      <c r="CB144" s="169">
        <f>IFERROR(Inv_SY_B!CB144/Inv_SY_B!$DC144-1,"")</f>
        <v>5.3792348431989545E-2</v>
      </c>
      <c r="CC144" s="169">
        <f>IFERROR(Inv_SY_B!CC144/Inv_SY_B!$DC144-1,"")</f>
        <v>2.0243175924244072E-2</v>
      </c>
      <c r="CD144" s="169">
        <f>IFERROR(Inv_SY_B!CD144/Inv_SY_B!$DC144-1,"")</f>
        <v>2.1859496554804458E-2</v>
      </c>
      <c r="CE144" s="169">
        <f>IFERROR(Inv_SY_B!CE144/Inv_SY_B!$DC144-1,"")</f>
        <v>-4.930707482756258E-3</v>
      </c>
      <c r="CF144" s="169">
        <f>IFERROR(Inv_SY_B!CF144/Inv_SY_B!$DC144-1,"")</f>
        <v>5.6177164061941287E-3</v>
      </c>
      <c r="CG144" s="169">
        <f>IFERROR(Inv_SY_B!CG144/Inv_SY_B!$DC144-1,"")</f>
        <v>-5.7181648518342398E-2</v>
      </c>
      <c r="CH144" s="169">
        <f>IFERROR(Inv_SY_B!CH144/Inv_SY_B!$DC144-1,"")</f>
        <v>3.1388825543476218E-2</v>
      </c>
      <c r="CI144" s="169">
        <f>IFERROR(Inv_SY_B!CI144/Inv_SY_B!$DC144-1,"")</f>
        <v>-0.93299481122342975</v>
      </c>
      <c r="CJ144" s="169">
        <f>IFERROR(Inv_SY_B!CJ144/Inv_SY_B!$DC144-1,"")</f>
        <v>-0.76982618144776604</v>
      </c>
      <c r="CK144" s="169">
        <f>IFERROR(Inv_SY_B!CK144/Inv_SY_B!$DC144-1,"")</f>
        <v>-0.66287021783167965</v>
      </c>
      <c r="CL144" s="169">
        <f>IFERROR(Inv_SY_B!CL144/Inv_SY_B!$DC144-1,"")</f>
        <v>-0.50679053708507205</v>
      </c>
      <c r="CM144" s="169">
        <f>IFERROR(Inv_SY_B!CM144/Inv_SY_B!$DB144-1,"")</f>
        <v>6.5320284394791095E-2</v>
      </c>
      <c r="CN144" s="169">
        <f>IFERROR(Inv_SY_B!CN144/Inv_SY_B!$DB144-1,"")</f>
        <v>5.3062946444804027E-4</v>
      </c>
      <c r="CO144" s="169">
        <f>IFERROR(Inv_SY_B!CO144/Inv_SY_B!$DB144-1,"")</f>
        <v>3.0603658728952654E-2</v>
      </c>
      <c r="CP144" s="169">
        <f>IFERROR(Inv_SY_B!CP144/Inv_SY_B!$DB144-1,"")</f>
        <v>-2.5785676673150904E-2</v>
      </c>
      <c r="CQ144" s="169">
        <f>IFERROR(Inv_SY_B!CQ144/Inv_SY_B!$DB144-1,"")</f>
        <v>-0.16926623376796213</v>
      </c>
      <c r="CR144" s="169">
        <f>IFERROR(Inv_SY_B!CR144/Inv_SY_B!$DB144-1,"")</f>
        <v>7.1815801989449701E-2</v>
      </c>
      <c r="CS144" s="169">
        <f>IFERROR(Inv_SY_B!CS144/Inv_SY_B!$DB144-1,"")</f>
        <v>4.3188435532819147E-2</v>
      </c>
      <c r="CT144" s="169">
        <f>IFERROR(Inv_SY_B!CT144/Inv_SY_B!$DB144-1,"")</f>
        <v>-1.6406899669349162E-2</v>
      </c>
      <c r="CU144" s="169">
        <f>IFERROR(Inv_SY_B!CU144/Inv_SY_B!$DB144-1,"")</f>
        <v>-1</v>
      </c>
      <c r="CV144" s="169">
        <f>IFERROR(Inv_SY_B!CV144/Inv_SY_B!$DB144-1,"")</f>
        <v>-1</v>
      </c>
      <c r="CW144" s="169">
        <f>IFERROR(Inv_SY_B!CW144/Inv_SY_B!$DB144-1,"")</f>
        <v>-1</v>
      </c>
      <c r="CX144" s="169">
        <f>IFERROR(Inv_SY_B!CX144/Inv_SY_B!$DB144-1,"")</f>
        <v>-1</v>
      </c>
      <c r="CY144" s="169">
        <f>IFERROR(Inv_SY_B!CY144/Inv_SY_B!$DB144-1,"")</f>
        <v>-1</v>
      </c>
      <c r="CZ144" s="169">
        <f>IFERROR(Inv_SY_B!CZ144/Inv_SY_B!$DB144-1,"")</f>
        <v>-1</v>
      </c>
    </row>
    <row r="145" spans="2:104">
      <c r="B145" s="164">
        <f t="shared" si="3"/>
        <v>45837</v>
      </c>
      <c r="C145" s="169">
        <f>IFERROR(Inv_SY_B!C145/Inv_SY_B!$DA145-1,"")</f>
        <v>6.4367317498871035E-2</v>
      </c>
      <c r="D145" s="169">
        <f>IFERROR(Inv_SY_B!D145/Inv_SY_B!$DA145-1,"")</f>
        <v>4.6824960104224544E-2</v>
      </c>
      <c r="E145" s="169">
        <f>IFERROR(Inv_SY_B!E145/Inv_SY_B!$DA145-1,"")</f>
        <v>1.2678777816971243E-2</v>
      </c>
      <c r="F145" s="169">
        <f>IFERROR(Inv_SY_B!F145/Inv_SY_B!$DA145-1,"")</f>
        <v>-4.6544787673724608E-3</v>
      </c>
      <c r="G145" s="169">
        <f>IFERROR(Inv_SY_B!G145/Inv_SY_B!$DA145-1,"")</f>
        <v>5.7193253878926598E-3</v>
      </c>
      <c r="H145" s="169">
        <f>IFERROR(Inv_SY_B!H145/Inv_SY_B!$DA145-1,"")</f>
        <v>1.6929860567508559E-2</v>
      </c>
      <c r="I145" s="169">
        <f>IFERROR(Inv_SY_B!I145/Inv_SY_B!$DA145-1,"")</f>
        <v>-5.8682210234966781E-2</v>
      </c>
      <c r="J145" s="169">
        <f>IFERROR(Inv_SY_B!J145/Inv_SY_B!$DA145-1,"")</f>
        <v>-9.3789242254826988E-2</v>
      </c>
      <c r="K145" s="169">
        <f>IFERROR(Inv_SY_B!K145/Inv_SY_B!$DA145-1,"")</f>
        <v>-7.4940286217259455E-2</v>
      </c>
      <c r="L145" s="169">
        <f>IFERROR(Inv_SY_B!L145/Inv_SY_B!$DA145-1,"")</f>
        <v>-7.3073614843427004E-2</v>
      </c>
      <c r="M145" s="169">
        <f>IFERROR(Inv_SY_B!M145/Inv_SY_B!$DA145-1,"")</f>
        <v>4.7402984283433369E-3</v>
      </c>
      <c r="N145" s="169">
        <f>IFERROR(Inv_SY_B!N145/Inv_SY_B!$DA145-1,"")</f>
        <v>3.0191991867278167E-2</v>
      </c>
      <c r="O145" s="169">
        <f>IFERROR(Inv_SY_B!O145/Inv_SY_B!$DA145-1,"")</f>
        <v>1.7707073857762934E-2</v>
      </c>
      <c r="P145" s="169">
        <f>IFERROR(Inv_SY_B!P145/Inv_SY_B!$DA145-1,"")</f>
        <v>-1.0414577161692251E-2</v>
      </c>
      <c r="Q145" s="169">
        <f>IFERROR(Inv_SY_B!Q145/Inv_SY_B!$DA145-1,"")</f>
        <v>-1.8467674138533008E-2</v>
      </c>
      <c r="R145" s="169">
        <f>IFERROR(Inv_SY_B!R145/Inv_SY_B!$DA145-1,"")</f>
        <v>-3.8189365420243093E-2</v>
      </c>
      <c r="S145" s="169">
        <f>IFERROR(Inv_SY_B!S145/Inv_SY_B!$DA145-1,"")</f>
        <v>-2.6486451503283548E-2</v>
      </c>
      <c r="T145" s="169">
        <f>IFERROR(Inv_SY_B!T145/Inv_SY_B!$DA145-1,"")</f>
        <v>1.3009650077163259E-2</v>
      </c>
      <c r="U145" s="169">
        <f>IFERROR(Inv_SY_B!U145/Inv_SY_B!$DA145-1,"")</f>
        <v>0.12895507956030783</v>
      </c>
      <c r="V145" s="169">
        <f>IFERROR(Inv_SY_B!V145/Inv_SY_B!$DA145-1,"")</f>
        <v>0.12838763384292906</v>
      </c>
      <c r="W145" s="169">
        <f>IFERROR(Inv_SY_B!W145/Inv_SY_B!$DA145-1,"")</f>
        <v>7.9783521695487414E-2</v>
      </c>
      <c r="X145" s="169">
        <f>IFERROR(Inv_SY_B!X145/Inv_SY_B!$DA145-1,"")</f>
        <v>-0.27668566431300101</v>
      </c>
      <c r="Y145" s="169">
        <f>IFERROR(Inv_SY_B!Y145/Inv_SY_B!$DA145-1,"")</f>
        <v>7.8515847032353703E-2</v>
      </c>
      <c r="Z145" s="169">
        <f>IFERROR(Inv_SY_B!Z145/Inv_SY_B!$DA145-1,"")</f>
        <v>6.667157784153499E-2</v>
      </c>
      <c r="AA145" s="169">
        <f>IFERROR(Inv_SY_B!AA145/Inv_SY_B!$DA145-1,"")</f>
        <v>2.5190592020374325E-4</v>
      </c>
      <c r="AB145" s="169">
        <f>IFERROR(Inv_SY_B!AB145/Inv_SY_B!$DA145-1,"")</f>
        <v>3.6518585434435202E-2</v>
      </c>
      <c r="AC145" s="169">
        <f>IFERROR(Inv_SY_B!AC145/Inv_SY_B!$DA145-1,"")</f>
        <v>4.2036565897918932E-2</v>
      </c>
      <c r="AD145" s="169">
        <f>IFERROR(Inv_SY_B!AD145/Inv_SY_B!$DA145-1,"")</f>
        <v>-2.0265155155160364E-2</v>
      </c>
      <c r="AE145" s="169">
        <f>IFERROR(Inv_SY_B!AE145/Inv_SY_B!$DA145-1,"")</f>
        <v>3.2253202569668238E-2</v>
      </c>
      <c r="AF145" s="169">
        <f>IFERROR(Inv_SY_B!AF145/Inv_SY_B!$DA145-1,"")</f>
        <v>5.8331991137678285E-2</v>
      </c>
      <c r="AG145" s="169">
        <f>IFERROR(Inv_SY_B!AG145/Inv_SY_B!$DA145-1,"")</f>
        <v>7.0794304944352904E-2</v>
      </c>
      <c r="AH145" s="169">
        <f>IFERROR(Inv_SY_B!AH145/Inv_SY_B!$DA145-1,"")</f>
        <v>-0.23902075147311663</v>
      </c>
      <c r="AI145" s="169">
        <f>IFERROR(Inv_SY_B!AI145/Inv_SY_B!$DC145-1,"")</f>
        <v>3.2276387633868087E-2</v>
      </c>
      <c r="AJ145" s="169">
        <f>IFERROR(Inv_SY_B!AJ145/Inv_SY_B!$DC145-1,"")</f>
        <v>3.15139973918932E-2</v>
      </c>
      <c r="AK145" s="169">
        <f>IFERROR(Inv_SY_B!AK145/Inv_SY_B!$DC145-1,"")</f>
        <v>4.2564274347412834E-2</v>
      </c>
      <c r="AL145" s="169">
        <f>IFERROR(Inv_SY_B!AL145/Inv_SY_B!$DC145-1,"")</f>
        <v>2.534805923264094E-2</v>
      </c>
      <c r="AM145" s="169">
        <f>IFERROR(Inv_SY_B!AM145/Inv_SY_B!$DC145-1,"")</f>
        <v>3.041386007497926E-2</v>
      </c>
      <c r="AN145" s="169">
        <f>IFERROR(Inv_SY_B!AN145/Inv_SY_B!$DC145-1,"")</f>
        <v>9.8875275278751396E-3</v>
      </c>
      <c r="AO145" s="169">
        <f>IFERROR(Inv_SY_B!AO145/Inv_SY_B!$DC145-1,"")</f>
        <v>2.9466898486846027E-2</v>
      </c>
      <c r="AP145" s="169">
        <f>IFERROR(Inv_SY_B!AP145/Inv_SY_B!$DC145-1,"")</f>
        <v>3.0741976957388228E-2</v>
      </c>
      <c r="AQ145" s="169">
        <f>IFERROR(Inv_SY_B!AQ145/Inv_SY_B!$DC145-1,"")</f>
        <v>2.3292141841184666E-2</v>
      </c>
      <c r="AR145" s="169">
        <f>IFERROR(Inv_SY_B!AR145/Inv_SY_B!$DC145-1,"")</f>
        <v>3.73726127152747E-2</v>
      </c>
      <c r="AS145" s="169">
        <f>IFERROR(Inv_SY_B!AS145/Inv_SY_B!$DC145-1,"")</f>
        <v>3.5020992504977366E-2</v>
      </c>
      <c r="AT145" s="169">
        <f>IFERROR(Inv_SY_B!AT145/Inv_SY_B!$DC145-1,"")</f>
        <v>2.5378280724480229E-2</v>
      </c>
      <c r="AU145" s="169">
        <f>IFERROR(Inv_SY_B!AU145/Inv_SY_B!$DC145-1,"")</f>
        <v>2.3656295297939778E-2</v>
      </c>
      <c r="AV145" s="169">
        <f>IFERROR(Inv_SY_B!AV145/Inv_SY_B!$DC145-1,"")</f>
        <v>1.6992705606514669E-2</v>
      </c>
      <c r="AW145" s="169">
        <f>IFERROR(Inv_SY_B!AW145/Inv_SY_B!$DC145-1,"")</f>
        <v>2.2429763972569017E-2</v>
      </c>
      <c r="AX145" s="169">
        <f>IFERROR(Inv_SY_B!AX145/Inv_SY_B!$DC145-1,"")</f>
        <v>3.273382177905293E-2</v>
      </c>
      <c r="AY145" s="169">
        <f>IFERROR(Inv_SY_B!AY145/Inv_SY_B!$DC145-1,"")</f>
        <v>3.007132047246408E-2</v>
      </c>
      <c r="AZ145" s="169">
        <f>IFERROR(Inv_SY_B!AZ145/Inv_SY_B!$DC145-1,"")</f>
        <v>4.6635277893359195E-2</v>
      </c>
      <c r="BA145" s="169">
        <f>IFERROR(Inv_SY_B!BA145/Inv_SY_B!$DC145-1,"")</f>
        <v>4.168601235234437E-2</v>
      </c>
      <c r="BB145" s="169">
        <f>IFERROR(Inv_SY_B!BB145/Inv_SY_B!$DC145-1,"")</f>
        <v>4.5542444137955496E-2</v>
      </c>
      <c r="BC145" s="169">
        <f>IFERROR(Inv_SY_B!BC145/Inv_SY_B!$DC145-1,"")</f>
        <v>3.8088492066805202E-2</v>
      </c>
      <c r="BD145" s="169">
        <f>IFERROR(Inv_SY_B!BD145/Inv_SY_B!$DC145-1,"")</f>
        <v>6.1811031007859008E-2</v>
      </c>
      <c r="BE145" s="169">
        <f>IFERROR(Inv_SY_B!BE145/Inv_SY_B!$DC145-1,"")</f>
        <v>7.2232413115497884E-2</v>
      </c>
      <c r="BF145" s="169">
        <f>IFERROR(Inv_SY_B!BF145/Inv_SY_B!$DC145-1,"")</f>
        <v>7.3093588281133881E-2</v>
      </c>
      <c r="BG145" s="169">
        <f>IFERROR(Inv_SY_B!BG145/Inv_SY_B!$DC145-1,"")</f>
        <v>5.7517857895249991E-2</v>
      </c>
      <c r="BH145" s="169">
        <f>IFERROR(Inv_SY_B!BH145/Inv_SY_B!$DC145-1,"")</f>
        <v>5.9988461876202992E-2</v>
      </c>
      <c r="BI145" s="169">
        <f>IFERROR(Inv_SY_B!BI145/Inv_SY_B!$DC145-1,"")</f>
        <v>7.1841750403270455E-2</v>
      </c>
      <c r="BJ145" s="169">
        <f>IFERROR(Inv_SY_B!BJ145/Inv_SY_B!$DC145-1,"")</f>
        <v>6.5280507141292965E-2</v>
      </c>
      <c r="BK145" s="169">
        <f>IFERROR(Inv_SY_B!BK145/Inv_SY_B!$DC145-1,"")</f>
        <v>5.2040138076891118E-2</v>
      </c>
      <c r="BL145" s="169">
        <f>IFERROR(Inv_SY_B!BL145/Inv_SY_B!$DC145-1,"")</f>
        <v>6.5002817455681816E-2</v>
      </c>
      <c r="BM145" s="169">
        <f>IFERROR(Inv_SY_B!BM145/Inv_SY_B!$DC145-1,"")</f>
        <v>5.7953690983579165E-2</v>
      </c>
      <c r="BN145" s="169">
        <f>IFERROR(Inv_SY_B!BN145/Inv_SY_B!$DC145-1,"")</f>
        <v>4.2483447579366063E-2</v>
      </c>
      <c r="BO145" s="169">
        <f>IFERROR(Inv_SY_B!BO145/Inv_SY_B!$DC145-1,"")</f>
        <v>6.809054355137012E-2</v>
      </c>
      <c r="BP145" s="169">
        <f>IFERROR(Inv_SY_B!BP145/Inv_SY_B!$DC145-1,"")</f>
        <v>4.2000943289148829E-2</v>
      </c>
      <c r="BQ145" s="169">
        <f>IFERROR(Inv_SY_B!BQ145/Inv_SY_B!$DC145-1,"")</f>
        <v>7.2987199479589204E-2</v>
      </c>
      <c r="BR145" s="169">
        <f>IFERROR(Inv_SY_B!BR145/Inv_SY_B!$DC145-1,"")</f>
        <v>9.0439535543791916E-2</v>
      </c>
      <c r="BS145" s="169">
        <f>IFERROR(Inv_SY_B!BS145/Inv_SY_B!$DC145-1,"")</f>
        <v>8.5180044871752791E-2</v>
      </c>
      <c r="BT145" s="169">
        <f>IFERROR(Inv_SY_B!BT145/Inv_SY_B!$DC145-1,"")</f>
        <v>9.4075581465314029E-2</v>
      </c>
      <c r="BU145" s="169">
        <f>IFERROR(Inv_SY_B!BU145/Inv_SY_B!$DC145-1,"")</f>
        <v>6.123715293554377E-2</v>
      </c>
      <c r="BV145" s="169">
        <f>IFERROR(Inv_SY_B!BV145/Inv_SY_B!$DC145-1,"")</f>
        <v>4.0515797771907502E-2</v>
      </c>
      <c r="BW145" s="169">
        <f>IFERROR(Inv_SY_B!BW145/Inv_SY_B!$DC145-1,"")</f>
        <v>0.10631916838198863</v>
      </c>
      <c r="BX145" s="169">
        <f>IFERROR(Inv_SY_B!BX145/Inv_SY_B!$DC145-1,"")</f>
        <v>0.15264867824528294</v>
      </c>
      <c r="BY145" s="169">
        <f>IFERROR(Inv_SY_B!BY145/Inv_SY_B!$DC145-1,"")</f>
        <v>0.1381211178686832</v>
      </c>
      <c r="BZ145" s="169">
        <f>IFERROR(Inv_SY_B!BZ145/Inv_SY_B!$DC145-1,"")</f>
        <v>0.13360928847111397</v>
      </c>
      <c r="CA145" s="169">
        <f>IFERROR(Inv_SY_B!CA145/Inv_SY_B!$DC145-1,"")</f>
        <v>4.1815792521747719E-2</v>
      </c>
      <c r="CB145" s="169">
        <f>IFERROR(Inv_SY_B!CB145/Inv_SY_B!$DC145-1,"")</f>
        <v>2.0967728570610245E-2</v>
      </c>
      <c r="CC145" s="169">
        <f>IFERROR(Inv_SY_B!CC145/Inv_SY_B!$DC145-1,"")</f>
        <v>6.6851053733158361E-2</v>
      </c>
      <c r="CD145" s="169">
        <f>IFERROR(Inv_SY_B!CD145/Inv_SY_B!$DC145-1,"")</f>
        <v>7.0250888951345791E-2</v>
      </c>
      <c r="CE145" s="169">
        <f>IFERROR(Inv_SY_B!CE145/Inv_SY_B!$DC145-1,"")</f>
        <v>4.160068547680984E-2</v>
      </c>
      <c r="CF145" s="169">
        <f>IFERROR(Inv_SY_B!CF145/Inv_SY_B!$DC145-1,"")</f>
        <v>4.0099799451958962E-2</v>
      </c>
      <c r="CG145" s="169">
        <f>IFERROR(Inv_SY_B!CG145/Inv_SY_B!$DC145-1,"")</f>
        <v>5.177410846846664E-2</v>
      </c>
      <c r="CH145" s="169">
        <f>IFERROR(Inv_SY_B!CH145/Inv_SY_B!$DC145-1,"")</f>
        <v>7.6222320234178742E-2</v>
      </c>
      <c r="CI145" s="169">
        <f>IFERROR(Inv_SY_B!CI145/Inv_SY_B!$DC145-1,"")</f>
        <v>-0.92928902506920907</v>
      </c>
      <c r="CJ145" s="169">
        <f>IFERROR(Inv_SY_B!CJ145/Inv_SY_B!$DC145-1,"")</f>
        <v>-0.75861552031013513</v>
      </c>
      <c r="CK145" s="169">
        <f>IFERROR(Inv_SY_B!CK145/Inv_SY_B!$DC145-1,"")</f>
        <v>-0.64741992609472465</v>
      </c>
      <c r="CL145" s="169">
        <f>IFERROR(Inv_SY_B!CL145/Inv_SY_B!$DC145-1,"")</f>
        <v>-0.48984180464355576</v>
      </c>
      <c r="CM145" s="169">
        <f>IFERROR(Inv_SY_B!CM145/Inv_SY_B!$DB145-1,"")</f>
        <v>6.8677478418671889E-2</v>
      </c>
      <c r="CN145" s="169">
        <f>IFERROR(Inv_SY_B!CN145/Inv_SY_B!$DB145-1,"")</f>
        <v>1.1341816618981371E-2</v>
      </c>
      <c r="CO145" s="169">
        <f>IFERROR(Inv_SY_B!CO145/Inv_SY_B!$DB145-1,"")</f>
        <v>3.5663205745215754E-2</v>
      </c>
      <c r="CP145" s="169">
        <f>IFERROR(Inv_SY_B!CP145/Inv_SY_B!$DB145-1,"")</f>
        <v>-2.8858768788729727E-2</v>
      </c>
      <c r="CQ145" s="169">
        <f>IFERROR(Inv_SY_B!CQ145/Inv_SY_B!$DB145-1,"")</f>
        <v>-0.17553693971663453</v>
      </c>
      <c r="CR145" s="169">
        <f>IFERROR(Inv_SY_B!CR145/Inv_SY_B!$DB145-1,"")</f>
        <v>6.7569402692200686E-2</v>
      </c>
      <c r="CS145" s="169">
        <f>IFERROR(Inv_SY_B!CS145/Inv_SY_B!$DB145-1,"")</f>
        <v>3.9292951746330518E-2</v>
      </c>
      <c r="CT145" s="169">
        <f>IFERROR(Inv_SY_B!CT145/Inv_SY_B!$DB145-1,"")</f>
        <v>-1.8149146716035292E-2</v>
      </c>
      <c r="CU145" s="169">
        <f>IFERROR(Inv_SY_B!CU145/Inv_SY_B!$DB145-1,"")</f>
        <v>-1</v>
      </c>
      <c r="CV145" s="169">
        <f>IFERROR(Inv_SY_B!CV145/Inv_SY_B!$DB145-1,"")</f>
        <v>-1</v>
      </c>
      <c r="CW145" s="169">
        <f>IFERROR(Inv_SY_B!CW145/Inv_SY_B!$DB145-1,"")</f>
        <v>-1</v>
      </c>
      <c r="CX145" s="169">
        <f>IFERROR(Inv_SY_B!CX145/Inv_SY_B!$DB145-1,"")</f>
        <v>-1</v>
      </c>
      <c r="CY145" s="169">
        <f>IFERROR(Inv_SY_B!CY145/Inv_SY_B!$DB145-1,"")</f>
        <v>-1</v>
      </c>
      <c r="CZ145" s="169">
        <f>IFERROR(Inv_SY_B!CZ145/Inv_SY_B!$DB145-1,"")</f>
        <v>-1</v>
      </c>
    </row>
    <row r="146" spans="2:104">
      <c r="B146" s="164">
        <f t="shared" si="3"/>
        <v>45838</v>
      </c>
      <c r="C146" s="169">
        <f>IFERROR(Inv_SY_B!C146/Inv_SY_B!$DA146-1,"")</f>
        <v>3.41650992475655E-2</v>
      </c>
      <c r="D146" s="169">
        <f>IFERROR(Inv_SY_B!D146/Inv_SY_B!$DA146-1,"")</f>
        <v>3.1037158009185939E-2</v>
      </c>
      <c r="E146" s="169">
        <f>IFERROR(Inv_SY_B!E146/Inv_SY_B!$DA146-1,"")</f>
        <v>6.0409700133035038E-3</v>
      </c>
      <c r="F146" s="169">
        <f>IFERROR(Inv_SY_B!F146/Inv_SY_B!$DA146-1,"")</f>
        <v>2.0335537598528131E-3</v>
      </c>
      <c r="G146" s="169">
        <f>IFERROR(Inv_SY_B!G146/Inv_SY_B!$DA146-1,"")</f>
        <v>4.9380620637251571E-3</v>
      </c>
      <c r="H146" s="169">
        <f>IFERROR(Inv_SY_B!H146/Inv_SY_B!$DA146-1,"")</f>
        <v>9.1776878555793751E-3</v>
      </c>
      <c r="I146" s="169">
        <f>IFERROR(Inv_SY_B!I146/Inv_SY_B!$DA146-1,"")</f>
        <v>3.3437868199343912E-2</v>
      </c>
      <c r="J146" s="169">
        <f>IFERROR(Inv_SY_B!J146/Inv_SY_B!$DA146-1,"")</f>
        <v>-7.1572298100675003E-3</v>
      </c>
      <c r="K146" s="169">
        <f>IFERROR(Inv_SY_B!K146/Inv_SY_B!$DA146-1,"")</f>
        <v>1.577411547618679E-2</v>
      </c>
      <c r="L146" s="169">
        <f>IFERROR(Inv_SY_B!L146/Inv_SY_B!$DA146-1,"")</f>
        <v>1.8548173565224646E-2</v>
      </c>
      <c r="M146" s="169">
        <f>IFERROR(Inv_SY_B!M146/Inv_SY_B!$DA146-1,"")</f>
        <v>1.9724287099537774E-2</v>
      </c>
      <c r="N146" s="169">
        <f>IFERROR(Inv_SY_B!N146/Inv_SY_B!$DA146-1,"")</f>
        <v>1.6171417880641137E-2</v>
      </c>
      <c r="O146" s="169">
        <f>IFERROR(Inv_SY_B!O146/Inv_SY_B!$DA146-1,"")</f>
        <v>1.2437136918671321E-2</v>
      </c>
      <c r="P146" s="169">
        <f>IFERROR(Inv_SY_B!P146/Inv_SY_B!$DA146-1,"")</f>
        <v>-1.3023821263998259E-2</v>
      </c>
      <c r="Q146" s="169">
        <f>IFERROR(Inv_SY_B!Q146/Inv_SY_B!$DA146-1,"")</f>
        <v>-1.6802915878104896E-2</v>
      </c>
      <c r="R146" s="169">
        <f>IFERROR(Inv_SY_B!R146/Inv_SY_B!$DA146-1,"")</f>
        <v>-3.0091890325333548E-2</v>
      </c>
      <c r="S146" s="169">
        <f>IFERROR(Inv_SY_B!S146/Inv_SY_B!$DA146-1,"")</f>
        <v>-2.4412702522321417E-2</v>
      </c>
      <c r="T146" s="169">
        <f>IFERROR(Inv_SY_B!T146/Inv_SY_B!$DA146-1,"")</f>
        <v>-5.1644118132831984E-4</v>
      </c>
      <c r="U146" s="169">
        <f>IFERROR(Inv_SY_B!U146/Inv_SY_B!$DA146-1,"")</f>
        <v>8.4095923586390064E-2</v>
      </c>
      <c r="V146" s="169">
        <f>IFERROR(Inv_SY_B!V146/Inv_SY_B!$DA146-1,"")</f>
        <v>8.7124130121871923E-2</v>
      </c>
      <c r="W146" s="169">
        <f>IFERROR(Inv_SY_B!W146/Inv_SY_B!$DA146-1,"")</f>
        <v>5.4008743183697971E-2</v>
      </c>
      <c r="X146" s="169">
        <f>IFERROR(Inv_SY_B!X146/Inv_SY_B!$DA146-1,"")</f>
        <v>-0.29991197973357264</v>
      </c>
      <c r="Y146" s="169">
        <f>IFERROR(Inv_SY_B!Y146/Inv_SY_B!$DA146-1,"")</f>
        <v>4.1580669952377747E-2</v>
      </c>
      <c r="Z146" s="169">
        <f>IFERROR(Inv_SY_B!Z146/Inv_SY_B!$DA146-1,"")</f>
        <v>2.9014017694710459E-2</v>
      </c>
      <c r="AA146" s="169">
        <f>IFERROR(Inv_SY_B!AA146/Inv_SY_B!$DA146-1,"")</f>
        <v>-2.1066317937793899E-2</v>
      </c>
      <c r="AB146" s="169">
        <f>IFERROR(Inv_SY_B!AB146/Inv_SY_B!$DA146-1,"")</f>
        <v>2.0207219282000422E-2</v>
      </c>
      <c r="AC146" s="169">
        <f>IFERROR(Inv_SY_B!AC146/Inv_SY_B!$DA146-1,"")</f>
        <v>2.5971709296452872E-2</v>
      </c>
      <c r="AD146" s="169">
        <f>IFERROR(Inv_SY_B!AD146/Inv_SY_B!$DA146-1,"")</f>
        <v>-1.514751559375882E-2</v>
      </c>
      <c r="AE146" s="169">
        <f>IFERROR(Inv_SY_B!AE146/Inv_SY_B!$DA146-1,"")</f>
        <v>2.7305687482052532E-2</v>
      </c>
      <c r="AF146" s="169">
        <f>IFERROR(Inv_SY_B!AF146/Inv_SY_B!$DA146-1,"")</f>
        <v>5.3965066946722651E-2</v>
      </c>
      <c r="AG146" s="169">
        <f>IFERROR(Inv_SY_B!AG146/Inv_SY_B!$DA146-1,"")</f>
        <v>5.0176843817668626E-2</v>
      </c>
      <c r="AH146" s="169">
        <f>IFERROR(Inv_SY_B!AH146/Inv_SY_B!$DA146-1,"")</f>
        <v>-0.24880472720648905</v>
      </c>
      <c r="AI146" s="169">
        <f>IFERROR(Inv_SY_B!AI146/Inv_SY_B!$DC146-1,"")</f>
        <v>6.0442750767488285E-2</v>
      </c>
      <c r="AJ146" s="169">
        <f>IFERROR(Inv_SY_B!AJ146/Inv_SY_B!$DC146-1,"")</f>
        <v>5.6460154852429056E-2</v>
      </c>
      <c r="AK146" s="169">
        <f>IFERROR(Inv_SY_B!AK146/Inv_SY_B!$DC146-1,"")</f>
        <v>6.9427360384882952E-2</v>
      </c>
      <c r="AL146" s="169">
        <f>IFERROR(Inv_SY_B!AL146/Inv_SY_B!$DC146-1,"")</f>
        <v>5.0455281409195862E-2</v>
      </c>
      <c r="AM146" s="169">
        <f>IFERROR(Inv_SY_B!AM146/Inv_SY_B!$DC146-1,"")</f>
        <v>5.4343680182929122E-2</v>
      </c>
      <c r="AN146" s="169">
        <f>IFERROR(Inv_SY_B!AN146/Inv_SY_B!$DC146-1,"")</f>
        <v>3.0777517092495987E-2</v>
      </c>
      <c r="AO146" s="169">
        <f>IFERROR(Inv_SY_B!AO146/Inv_SY_B!$DC146-1,"")</f>
        <v>4.8397190618503894E-2</v>
      </c>
      <c r="AP146" s="169">
        <f>IFERROR(Inv_SY_B!AP146/Inv_SY_B!$DC146-1,"")</f>
        <v>5.3004809489687332E-2</v>
      </c>
      <c r="AQ146" s="169">
        <f>IFERROR(Inv_SY_B!AQ146/Inv_SY_B!$DC146-1,"")</f>
        <v>3.6958650119035985E-2</v>
      </c>
      <c r="AR146" s="169">
        <f>IFERROR(Inv_SY_B!AR146/Inv_SY_B!$DC146-1,"")</f>
        <v>4.7852252262029493E-2</v>
      </c>
      <c r="AS146" s="169">
        <f>IFERROR(Inv_SY_B!AS146/Inv_SY_B!$DC146-1,"")</f>
        <v>5.063943774580415E-2</v>
      </c>
      <c r="AT146" s="169">
        <f>IFERROR(Inv_SY_B!AT146/Inv_SY_B!$DC146-1,"")</f>
        <v>4.6739557284365407E-2</v>
      </c>
      <c r="AU146" s="169">
        <f>IFERROR(Inv_SY_B!AU146/Inv_SY_B!$DC146-1,"")</f>
        <v>4.6074770120082542E-2</v>
      </c>
      <c r="AV146" s="169">
        <f>IFERROR(Inv_SY_B!AV146/Inv_SY_B!$DC146-1,"")</f>
        <v>2.7834120413191554E-2</v>
      </c>
      <c r="AW146" s="169">
        <f>IFERROR(Inv_SY_B!AW146/Inv_SY_B!$DC146-1,"")</f>
        <v>3.4543244184266575E-2</v>
      </c>
      <c r="AX146" s="169">
        <f>IFERROR(Inv_SY_B!AX146/Inv_SY_B!$DC146-1,"")</f>
        <v>4.0682947958156079E-2</v>
      </c>
      <c r="AY146" s="169">
        <f>IFERROR(Inv_SY_B!AY146/Inv_SY_B!$DC146-1,"")</f>
        <v>3.7925766170807451E-2</v>
      </c>
      <c r="AZ146" s="169">
        <f>IFERROR(Inv_SY_B!AZ146/Inv_SY_B!$DC146-1,"")</f>
        <v>5.3826818109901975E-2</v>
      </c>
      <c r="BA146" s="169">
        <f>IFERROR(Inv_SY_B!BA146/Inv_SY_B!$DC146-1,"")</f>
        <v>-2.7978142599644595E-2</v>
      </c>
      <c r="BB146" s="169">
        <f>IFERROR(Inv_SY_B!BB146/Inv_SY_B!$DC146-1,"")</f>
        <v>5.0649157678200885E-2</v>
      </c>
      <c r="BC146" s="169">
        <f>IFERROR(Inv_SY_B!BC146/Inv_SY_B!$DC146-1,"")</f>
        <v>-1.0282866583804062E-2</v>
      </c>
      <c r="BD146" s="169">
        <f>IFERROR(Inv_SY_B!BD146/Inv_SY_B!$DC146-1,"")</f>
        <v>5.8298276043994735E-2</v>
      </c>
      <c r="BE146" s="169">
        <f>IFERROR(Inv_SY_B!BE146/Inv_SY_B!$DC146-1,"")</f>
        <v>6.8639409710618438E-2</v>
      </c>
      <c r="BF146" s="169">
        <f>IFERROR(Inv_SY_B!BF146/Inv_SY_B!$DC146-1,"")</f>
        <v>7.6526311193688912E-2</v>
      </c>
      <c r="BG146" s="169">
        <f>IFERROR(Inv_SY_B!BG146/Inv_SY_B!$DC146-1,"")</f>
        <v>5.97055875812873E-2</v>
      </c>
      <c r="BH146" s="169">
        <f>IFERROR(Inv_SY_B!BH146/Inv_SY_B!$DC146-1,"")</f>
        <v>5.6541631855601349E-2</v>
      </c>
      <c r="BI146" s="169">
        <f>IFERROR(Inv_SY_B!BI146/Inv_SY_B!$DC146-1,"")</f>
        <v>6.1212238756506387E-2</v>
      </c>
      <c r="BJ146" s="169">
        <f>IFERROR(Inv_SY_B!BJ146/Inv_SY_B!$DC146-1,"")</f>
        <v>5.7571921702166406E-2</v>
      </c>
      <c r="BK146" s="169">
        <f>IFERROR(Inv_SY_B!BK146/Inv_SY_B!$DC146-1,"")</f>
        <v>4.0252749381406661E-2</v>
      </c>
      <c r="BL146" s="169">
        <f>IFERROR(Inv_SY_B!BL146/Inv_SY_B!$DC146-1,"")</f>
        <v>5.3566445947590857E-2</v>
      </c>
      <c r="BM146" s="169">
        <f>IFERROR(Inv_SY_B!BM146/Inv_SY_B!$DC146-1,"")</f>
        <v>5.0476586657779432E-2</v>
      </c>
      <c r="BN146" s="169">
        <f>IFERROR(Inv_SY_B!BN146/Inv_SY_B!$DC146-1,"")</f>
        <v>4.4022802149367157E-2</v>
      </c>
      <c r="BO146" s="169">
        <f>IFERROR(Inv_SY_B!BO146/Inv_SY_B!$DC146-1,"")</f>
        <v>6.2921684851526383E-2</v>
      </c>
      <c r="BP146" s="169">
        <f>IFERROR(Inv_SY_B!BP146/Inv_SY_B!$DC146-1,"")</f>
        <v>4.4250982901111291E-2</v>
      </c>
      <c r="BQ146" s="169">
        <f>IFERROR(Inv_SY_B!BQ146/Inv_SY_B!$DC146-1,"")</f>
        <v>7.3149262536508886E-2</v>
      </c>
      <c r="BR146" s="169">
        <f>IFERROR(Inv_SY_B!BR146/Inv_SY_B!$DC146-1,"")</f>
        <v>7.6155782686418316E-2</v>
      </c>
      <c r="BS146" s="169">
        <f>IFERROR(Inv_SY_B!BS146/Inv_SY_B!$DC146-1,"")</f>
        <v>5.8120082945078533E-2</v>
      </c>
      <c r="BT146" s="169">
        <f>IFERROR(Inv_SY_B!BT146/Inv_SY_B!$DC146-1,"")</f>
        <v>9.5171233315096027E-2</v>
      </c>
      <c r="BU146" s="169">
        <f>IFERROR(Inv_SY_B!BU146/Inv_SY_B!$DC146-1,"")</f>
        <v>6.2067702392005764E-2</v>
      </c>
      <c r="BV146" s="169">
        <f>IFERROR(Inv_SY_B!BV146/Inv_SY_B!$DC146-1,"")</f>
        <v>3.7152401230724275E-2</v>
      </c>
      <c r="BW146" s="169">
        <f>IFERROR(Inv_SY_B!BW146/Inv_SY_B!$DC146-1,"")</f>
        <v>7.65000790869792E-2</v>
      </c>
      <c r="BX146" s="169">
        <f>IFERROR(Inv_SY_B!BX146/Inv_SY_B!$DC146-1,"")</f>
        <v>9.1896307871034422E-2</v>
      </c>
      <c r="BY146" s="169">
        <f>IFERROR(Inv_SY_B!BY146/Inv_SY_B!$DC146-1,"")</f>
        <v>8.7068591309323873E-2</v>
      </c>
      <c r="BZ146" s="169">
        <f>IFERROR(Inv_SY_B!BZ146/Inv_SY_B!$DC146-1,"")</f>
        <v>9.7194588070024679E-2</v>
      </c>
      <c r="CA146" s="169">
        <f>IFERROR(Inv_SY_B!CA146/Inv_SY_B!$DC146-1,"")</f>
        <v>5.3903154406490295E-2</v>
      </c>
      <c r="CB146" s="169">
        <f>IFERROR(Inv_SY_B!CB146/Inv_SY_B!$DC146-1,"")</f>
        <v>3.1256981709573362E-2</v>
      </c>
      <c r="CC146" s="169">
        <f>IFERROR(Inv_SY_B!CC146/Inv_SY_B!$DC146-1,"")</f>
        <v>6.0652465055365923E-2</v>
      </c>
      <c r="CD146" s="169">
        <f>IFERROR(Inv_SY_B!CD146/Inv_SY_B!$DC146-1,"")</f>
        <v>6.3740098870888051E-2</v>
      </c>
      <c r="CE146" s="169">
        <f>IFERROR(Inv_SY_B!CE146/Inv_SY_B!$DC146-1,"")</f>
        <v>4.4847928458918274E-2</v>
      </c>
      <c r="CF146" s="169">
        <f>IFERROR(Inv_SY_B!CF146/Inv_SY_B!$DC146-1,"")</f>
        <v>4.5597300550201059E-2</v>
      </c>
      <c r="CG146" s="169">
        <f>IFERROR(Inv_SY_B!CG146/Inv_SY_B!$DC146-1,"")</f>
        <v>6.2611885468007999E-2</v>
      </c>
      <c r="CH146" s="169">
        <f>IFERROR(Inv_SY_B!CH146/Inv_SY_B!$DC146-1,"")</f>
        <v>8.933798165501905E-2</v>
      </c>
      <c r="CI146" s="169">
        <f>IFERROR(Inv_SY_B!CI146/Inv_SY_B!$DC146-1,"")</f>
        <v>-0.92769196938809073</v>
      </c>
      <c r="CJ146" s="169">
        <f>IFERROR(Inv_SY_B!CJ146/Inv_SY_B!$DC146-1,"")</f>
        <v>-0.75317920730561494</v>
      </c>
      <c r="CK146" s="169">
        <f>IFERROR(Inv_SY_B!CK146/Inv_SY_B!$DC146-1,"")</f>
        <v>-0.63937083399919259</v>
      </c>
      <c r="CL146" s="169">
        <f>IFERROR(Inv_SY_B!CL146/Inv_SY_B!$DC146-1,"")</f>
        <v>-0.47894290331743472</v>
      </c>
      <c r="CM146" s="169">
        <f>IFERROR(Inv_SY_B!CM146/Inv_SY_B!$DB146-1,"")</f>
        <v>7.2501817379086786E-2</v>
      </c>
      <c r="CN146" s="169">
        <f>IFERROR(Inv_SY_B!CN146/Inv_SY_B!$DB146-1,"")</f>
        <v>1.5765976347661859E-2</v>
      </c>
      <c r="CO146" s="169">
        <f>IFERROR(Inv_SY_B!CO146/Inv_SY_B!$DB146-1,"")</f>
        <v>3.9799059260805736E-2</v>
      </c>
      <c r="CP146" s="169">
        <f>IFERROR(Inv_SY_B!CP146/Inv_SY_B!$DB146-1,"")</f>
        <v>-2.8386384466330905E-2</v>
      </c>
      <c r="CQ146" s="169">
        <f>IFERROR(Inv_SY_B!CQ146/Inv_SY_B!$DB146-1,"")</f>
        <v>-0.17841288145031109</v>
      </c>
      <c r="CR146" s="169">
        <f>IFERROR(Inv_SY_B!CR146/Inv_SY_B!$DB146-1,"")</f>
        <v>6.3443525002573997E-2</v>
      </c>
      <c r="CS146" s="169">
        <f>IFERROR(Inv_SY_B!CS146/Inv_SY_B!$DB146-1,"")</f>
        <v>3.5543984482915736E-2</v>
      </c>
      <c r="CT146" s="169">
        <f>IFERROR(Inv_SY_B!CT146/Inv_SY_B!$DB146-1,"")</f>
        <v>-2.0255096556401897E-2</v>
      </c>
      <c r="CU146" s="169">
        <f>IFERROR(Inv_SY_B!CU146/Inv_SY_B!$DB146-1,"")</f>
        <v>-1</v>
      </c>
      <c r="CV146" s="169">
        <f>IFERROR(Inv_SY_B!CV146/Inv_SY_B!$DB146-1,"")</f>
        <v>-1</v>
      </c>
      <c r="CW146" s="169">
        <f>IFERROR(Inv_SY_B!CW146/Inv_SY_B!$DB146-1,"")</f>
        <v>-1</v>
      </c>
      <c r="CX146" s="169">
        <f>IFERROR(Inv_SY_B!CX146/Inv_SY_B!$DB146-1,"")</f>
        <v>-1</v>
      </c>
      <c r="CY146" s="169">
        <f>IFERROR(Inv_SY_B!CY146/Inv_SY_B!$DB146-1,"")</f>
        <v>-1</v>
      </c>
      <c r="CZ146" s="169">
        <f>IFERROR(Inv_SY_B!CZ146/Inv_SY_B!$DB146-1,"")</f>
        <v>-1</v>
      </c>
    </row>
    <row r="147" spans="2:104">
      <c r="B147" s="164">
        <f t="shared" si="3"/>
        <v>45839</v>
      </c>
      <c r="C147" s="169">
        <f>IFERROR(Inv_SY_B!C147/Inv_SY_B!$DA147-1,"")</f>
        <v>4.1608942791064196E-2</v>
      </c>
      <c r="D147" s="169">
        <f>IFERROR(Inv_SY_B!D147/Inv_SY_B!$DA147-1,"")</f>
        <v>3.8218686105770949E-2</v>
      </c>
      <c r="E147" s="169">
        <f>IFERROR(Inv_SY_B!E147/Inv_SY_B!$DA147-1,"")</f>
        <v>6.8880376265056942E-3</v>
      </c>
      <c r="F147" s="169">
        <f>IFERROR(Inv_SY_B!F147/Inv_SY_B!$DA147-1,"")</f>
        <v>-1.4054481949343556E-2</v>
      </c>
      <c r="G147" s="169">
        <f>IFERROR(Inv_SY_B!G147/Inv_SY_B!$DA147-1,"")</f>
        <v>2.307602127329611E-3</v>
      </c>
      <c r="H147" s="169">
        <f>IFERROR(Inv_SY_B!H147/Inv_SY_B!$DA147-1,"")</f>
        <v>1.1374668461574311E-2</v>
      </c>
      <c r="I147" s="169">
        <f>IFERROR(Inv_SY_B!I147/Inv_SY_B!$DA147-1,"")</f>
        <v>1.2226906959588391E-2</v>
      </c>
      <c r="J147" s="169">
        <f>IFERROR(Inv_SY_B!J147/Inv_SY_B!$DA147-1,"")</f>
        <v>-2.2353315732563273E-2</v>
      </c>
      <c r="K147" s="169">
        <f>IFERROR(Inv_SY_B!K147/Inv_SY_B!$DA147-1,"")</f>
        <v>-5.2471656878206763E-2</v>
      </c>
      <c r="L147" s="169">
        <f>IFERROR(Inv_SY_B!L147/Inv_SY_B!$DA147-1,"")</f>
        <v>-1.9653291850281196E-3</v>
      </c>
      <c r="M147" s="169">
        <f>IFERROR(Inv_SY_B!M147/Inv_SY_B!$DA147-1,"")</f>
        <v>2.2577099452151916E-2</v>
      </c>
      <c r="N147" s="169">
        <f>IFERROR(Inv_SY_B!N147/Inv_SY_B!$DA147-1,"")</f>
        <v>2.3155319726034129E-2</v>
      </c>
      <c r="O147" s="169">
        <f>IFERROR(Inv_SY_B!O147/Inv_SY_B!$DA147-1,"")</f>
        <v>1.7860592589575397E-2</v>
      </c>
      <c r="P147" s="169">
        <f>IFERROR(Inv_SY_B!P147/Inv_SY_B!$DA147-1,"")</f>
        <v>-9.8507715142273078E-3</v>
      </c>
      <c r="Q147" s="169">
        <f>IFERROR(Inv_SY_B!Q147/Inv_SY_B!$DA147-1,"")</f>
        <v>-1.8832704682776424E-2</v>
      </c>
      <c r="R147" s="169">
        <f>IFERROR(Inv_SY_B!R147/Inv_SY_B!$DA147-1,"")</f>
        <v>-3.7341255039779919E-2</v>
      </c>
      <c r="S147" s="169">
        <f>IFERROR(Inv_SY_B!S147/Inv_SY_B!$DA147-1,"")</f>
        <v>-2.2728114619008366E-2</v>
      </c>
      <c r="T147" s="169">
        <f>IFERROR(Inv_SY_B!T147/Inv_SY_B!$DA147-1,"")</f>
        <v>9.9630373881329781E-3</v>
      </c>
      <c r="U147" s="169">
        <f>IFERROR(Inv_SY_B!U147/Inv_SY_B!$DA147-1,"")</f>
        <v>0.10920075375009142</v>
      </c>
      <c r="V147" s="169">
        <f>IFERROR(Inv_SY_B!V147/Inv_SY_B!$DA147-1,"")</f>
        <v>0.11540831063605617</v>
      </c>
      <c r="W147" s="169">
        <f>IFERROR(Inv_SY_B!W147/Inv_SY_B!$DA147-1,"")</f>
        <v>7.418732883545287E-2</v>
      </c>
      <c r="X147" s="169">
        <f>IFERROR(Inv_SY_B!X147/Inv_SY_B!$DA147-1,"")</f>
        <v>-0.28514008026880178</v>
      </c>
      <c r="Y147" s="169">
        <f>IFERROR(Inv_SY_B!Y147/Inv_SY_B!$DA147-1,"")</f>
        <v>6.0755198292793411E-2</v>
      </c>
      <c r="Z147" s="169">
        <f>IFERROR(Inv_SY_B!Z147/Inv_SY_B!$DA147-1,"")</f>
        <v>3.620406470222659E-2</v>
      </c>
      <c r="AA147" s="169">
        <f>IFERROR(Inv_SY_B!AA147/Inv_SY_B!$DA147-1,"")</f>
        <v>-1.1849095938857412E-2</v>
      </c>
      <c r="AB147" s="169">
        <f>IFERROR(Inv_SY_B!AB147/Inv_SY_B!$DA147-1,"")</f>
        <v>3.2474918171029099E-2</v>
      </c>
      <c r="AC147" s="169">
        <f>IFERROR(Inv_SY_B!AC147/Inv_SY_B!$DA147-1,"")</f>
        <v>1.4725663138706935E-2</v>
      </c>
      <c r="AD147" s="169">
        <f>IFERROR(Inv_SY_B!AD147/Inv_SY_B!$DA147-1,"")</f>
        <v>-2.6011820588908163E-3</v>
      </c>
      <c r="AE147" s="169">
        <f>IFERROR(Inv_SY_B!AE147/Inv_SY_B!$DA147-1,"")</f>
        <v>2.7519576921869904E-2</v>
      </c>
      <c r="AF147" s="169">
        <f>IFERROR(Inv_SY_B!AF147/Inv_SY_B!$DA147-1,"")</f>
        <v>5.3216366615359334E-2</v>
      </c>
      <c r="AG147" s="169">
        <f>IFERROR(Inv_SY_B!AG147/Inv_SY_B!$DA147-1,"")</f>
        <v>3.9730967577319198E-2</v>
      </c>
      <c r="AH147" s="169">
        <f>IFERROR(Inv_SY_B!AH147/Inv_SY_B!$DA147-1,"")</f>
        <v>-0.27041605400114244</v>
      </c>
      <c r="AI147" s="169">
        <f>IFERROR(Inv_SY_B!AI147/Inv_SY_B!$DC147-1,"")</f>
        <v>6.6103970823833791E-2</v>
      </c>
      <c r="AJ147" s="169">
        <f>IFERROR(Inv_SY_B!AJ147/Inv_SY_B!$DC147-1,"")</f>
        <v>6.2605849321420104E-2</v>
      </c>
      <c r="AK147" s="169">
        <f>IFERROR(Inv_SY_B!AK147/Inv_SY_B!$DC147-1,"")</f>
        <v>6.0666390476268539E-2</v>
      </c>
      <c r="AL147" s="169">
        <f>IFERROR(Inv_SY_B!AL147/Inv_SY_B!$DC147-1,"")</f>
        <v>4.2042536272862696E-2</v>
      </c>
      <c r="AM147" s="169">
        <f>IFERROR(Inv_SY_B!AM147/Inv_SY_B!$DC147-1,"")</f>
        <v>5.099854672707349E-2</v>
      </c>
      <c r="AN147" s="169">
        <f>IFERROR(Inv_SY_B!AN147/Inv_SY_B!$DC147-1,"")</f>
        <v>3.2018720743330009E-2</v>
      </c>
      <c r="AO147" s="169">
        <f>IFERROR(Inv_SY_B!AO147/Inv_SY_B!$DC147-1,"")</f>
        <v>4.8398835209614965E-2</v>
      </c>
      <c r="AP147" s="169">
        <f>IFERROR(Inv_SY_B!AP147/Inv_SY_B!$DC147-1,"")</f>
        <v>5.3920111101804613E-2</v>
      </c>
      <c r="AQ147" s="169">
        <f>IFERROR(Inv_SY_B!AQ147/Inv_SY_B!$DC147-1,"")</f>
        <v>4.6438637256631665E-2</v>
      </c>
      <c r="AR147" s="169">
        <f>IFERROR(Inv_SY_B!AR147/Inv_SY_B!$DC147-1,"")</f>
        <v>5.0692295435698309E-2</v>
      </c>
      <c r="AS147" s="169">
        <f>IFERROR(Inv_SY_B!AS147/Inv_SY_B!$DC147-1,"")</f>
        <v>5.1494169254929778E-2</v>
      </c>
      <c r="AT147" s="169">
        <f>IFERROR(Inv_SY_B!AT147/Inv_SY_B!$DC147-1,"")</f>
        <v>5.4058086544345851E-2</v>
      </c>
      <c r="AU147" s="169">
        <f>IFERROR(Inv_SY_B!AU147/Inv_SY_B!$DC147-1,"")</f>
        <v>5.2262384173106691E-2</v>
      </c>
      <c r="AV147" s="169">
        <f>IFERROR(Inv_SY_B!AV147/Inv_SY_B!$DC147-1,"")</f>
        <v>2.3510090480112211E-3</v>
      </c>
      <c r="AW147" s="169">
        <f>IFERROR(Inv_SY_B!AW147/Inv_SY_B!$DC147-1,"")</f>
        <v>2.8447721709616181E-2</v>
      </c>
      <c r="AX147" s="169">
        <f>IFERROR(Inv_SY_B!AX147/Inv_SY_B!$DC147-1,"")</f>
        <v>4.4292154397018946E-2</v>
      </c>
      <c r="AY147" s="169">
        <f>IFERROR(Inv_SY_B!AY147/Inv_SY_B!$DC147-1,"")</f>
        <v>2.468051393778592E-2</v>
      </c>
      <c r="AZ147" s="169">
        <f>IFERROR(Inv_SY_B!AZ147/Inv_SY_B!$DC147-1,"")</f>
        <v>4.5395441779507495E-2</v>
      </c>
      <c r="BA147" s="169">
        <f>IFERROR(Inv_SY_B!BA147/Inv_SY_B!$DC147-1,"")</f>
        <v>4.3831819426719543E-2</v>
      </c>
      <c r="BB147" s="169">
        <f>IFERROR(Inv_SY_B!BB147/Inv_SY_B!$DC147-1,"")</f>
        <v>5.229806387974234E-2</v>
      </c>
      <c r="BC147" s="169">
        <f>IFERROR(Inv_SY_B!BC147/Inv_SY_B!$DC147-1,"")</f>
        <v>5.1974303578790293E-2</v>
      </c>
      <c r="BD147" s="169">
        <f>IFERROR(Inv_SY_B!BD147/Inv_SY_B!$DC147-1,"")</f>
        <v>4.6268521265003804E-2</v>
      </c>
      <c r="BE147" s="169">
        <f>IFERROR(Inv_SY_B!BE147/Inv_SY_B!$DC147-1,"")</f>
        <v>6.1384936326459805E-2</v>
      </c>
      <c r="BF147" s="169">
        <f>IFERROR(Inv_SY_B!BF147/Inv_SY_B!$DC147-1,"")</f>
        <v>6.5454998056417635E-2</v>
      </c>
      <c r="BG147" s="169">
        <f>IFERROR(Inv_SY_B!BG147/Inv_SY_B!$DC147-1,"")</f>
        <v>7.1509768880872571E-2</v>
      </c>
      <c r="BH147" s="169">
        <f>IFERROR(Inv_SY_B!BH147/Inv_SY_B!$DC147-1,"")</f>
        <v>6.1485049440797024E-2</v>
      </c>
      <c r="BI147" s="169">
        <f>IFERROR(Inv_SY_B!BI147/Inv_SY_B!$DC147-1,"")</f>
        <v>5.9052048376407429E-2</v>
      </c>
      <c r="BJ147" s="169">
        <f>IFERROR(Inv_SY_B!BJ147/Inv_SY_B!$DC147-1,"")</f>
        <v>6.7477995778292277E-2</v>
      </c>
      <c r="BK147" s="169">
        <f>IFERROR(Inv_SY_B!BK147/Inv_SY_B!$DC147-1,"")</f>
        <v>3.4454508569830677E-2</v>
      </c>
      <c r="BL147" s="169">
        <f>IFERROR(Inv_SY_B!BL147/Inv_SY_B!$DC147-1,"")</f>
        <v>5.0366897364126473E-2</v>
      </c>
      <c r="BM147" s="169">
        <f>IFERROR(Inv_SY_B!BM147/Inv_SY_B!$DC147-1,"")</f>
        <v>5.6042810217820316E-2</v>
      </c>
      <c r="BN147" s="169">
        <f>IFERROR(Inv_SY_B!BN147/Inv_SY_B!$DC147-1,"")</f>
        <v>6.541806464689004E-2</v>
      </c>
      <c r="BO147" s="169">
        <f>IFERROR(Inv_SY_B!BO147/Inv_SY_B!$DC147-1,"")</f>
        <v>7.0007972586916045E-2</v>
      </c>
      <c r="BP147" s="169">
        <f>IFERROR(Inv_SY_B!BP147/Inv_SY_B!$DC147-1,"")</f>
        <v>4.6362458362289916E-2</v>
      </c>
      <c r="BQ147" s="169">
        <f>IFERROR(Inv_SY_B!BQ147/Inv_SY_B!$DC147-1,"")</f>
        <v>7.7841592524711345E-2</v>
      </c>
      <c r="BR147" s="169">
        <f>IFERROR(Inv_SY_B!BR147/Inv_SY_B!$DC147-1,"")</f>
        <v>5.4841894815793157E-2</v>
      </c>
      <c r="BS147" s="169">
        <f>IFERROR(Inv_SY_B!BS147/Inv_SY_B!$DC147-1,"")</f>
        <v>6.4292259107483929E-2</v>
      </c>
      <c r="BT147" s="169">
        <f>IFERROR(Inv_SY_B!BT147/Inv_SY_B!$DC147-1,"")</f>
        <v>8.5426344920497499E-2</v>
      </c>
      <c r="BU147" s="169">
        <f>IFERROR(Inv_SY_B!BU147/Inv_SY_B!$DC147-1,"")</f>
        <v>7.1849570234762128E-2</v>
      </c>
      <c r="BV147" s="169">
        <f>IFERROR(Inv_SY_B!BV147/Inv_SY_B!$DC147-1,"")</f>
        <v>2.890479507566579E-2</v>
      </c>
      <c r="BW147" s="169">
        <f>IFERROR(Inv_SY_B!BW147/Inv_SY_B!$DC147-1,"")</f>
        <v>9.7496029703111997E-2</v>
      </c>
      <c r="BX147" s="169">
        <f>IFERROR(Inv_SY_B!BX147/Inv_SY_B!$DC147-1,"")</f>
        <v>9.5543189792608452E-2</v>
      </c>
      <c r="BY147" s="169">
        <f>IFERROR(Inv_SY_B!BY147/Inv_SY_B!$DC147-1,"")</f>
        <v>9.7369529951824463E-2</v>
      </c>
      <c r="BZ147" s="169">
        <f>IFERROR(Inv_SY_B!BZ147/Inv_SY_B!$DC147-1,"")</f>
        <v>9.4322150943303873E-2</v>
      </c>
      <c r="CA147" s="169">
        <f>IFERROR(Inv_SY_B!CA147/Inv_SY_B!$DC147-1,"")</f>
        <v>3.0163810792494417E-2</v>
      </c>
      <c r="CB147" s="169">
        <f>IFERROR(Inv_SY_B!CB147/Inv_SY_B!$DC147-1,"")</f>
        <v>8.1107783609313255E-3</v>
      </c>
      <c r="CC147" s="169">
        <f>IFERROR(Inv_SY_B!CC147/Inv_SY_B!$DC147-1,"")</f>
        <v>7.6224821524627284E-2</v>
      </c>
      <c r="CD147" s="169">
        <f>IFERROR(Inv_SY_B!CD147/Inv_SY_B!$DC147-1,"")</f>
        <v>8.6323295507954256E-2</v>
      </c>
      <c r="CE147" s="169">
        <f>IFERROR(Inv_SY_B!CE147/Inv_SY_B!$DC147-1,"")</f>
        <v>3.393001843981569E-2</v>
      </c>
      <c r="CF147" s="169">
        <f>IFERROR(Inv_SY_B!CF147/Inv_SY_B!$DC147-1,"")</f>
        <v>4.8409218885549388E-2</v>
      </c>
      <c r="CG147" s="169">
        <f>IFERROR(Inv_SY_B!CG147/Inv_SY_B!$DC147-1,"")</f>
        <v>3.1754107812971277E-3</v>
      </c>
      <c r="CH147" s="169">
        <f>IFERROR(Inv_SY_B!CH147/Inv_SY_B!$DC147-1,"")</f>
        <v>3.8116937397159489E-2</v>
      </c>
      <c r="CI147" s="169">
        <f>IFERROR(Inv_SY_B!CI147/Inv_SY_B!$DC147-1,"")</f>
        <v>-0.92954229609055528</v>
      </c>
      <c r="CJ147" s="169">
        <f>IFERROR(Inv_SY_B!CJ147/Inv_SY_B!$DC147-1,"")</f>
        <v>-0.75684889837408398</v>
      </c>
      <c r="CK147" s="169">
        <f>IFERROR(Inv_SY_B!CK147/Inv_SY_B!$DC147-1,"")</f>
        <v>-0.64374033169536171</v>
      </c>
      <c r="CL147" s="169">
        <f>IFERROR(Inv_SY_B!CL147/Inv_SY_B!$DC147-1,"")</f>
        <v>-0.48246771356983931</v>
      </c>
      <c r="CM147" s="169">
        <f>IFERROR(Inv_SY_B!CM147/Inv_SY_B!$DB147-1,"")</f>
        <v>6.8028177024381131E-2</v>
      </c>
      <c r="CN147" s="169">
        <f>IFERROR(Inv_SY_B!CN147/Inv_SY_B!$DB147-1,"")</f>
        <v>9.7180845805440175E-3</v>
      </c>
      <c r="CO147" s="169">
        <f>IFERROR(Inv_SY_B!CO147/Inv_SY_B!$DB147-1,"")</f>
        <v>3.5663686811520989E-2</v>
      </c>
      <c r="CP147" s="169">
        <f>IFERROR(Inv_SY_B!CP147/Inv_SY_B!$DB147-1,"")</f>
        <v>-2.7384021395349123E-2</v>
      </c>
      <c r="CQ147" s="169">
        <f>IFERROR(Inv_SY_B!CQ147/Inv_SY_B!$DB147-1,"")</f>
        <v>-0.1743009434444085</v>
      </c>
      <c r="CR147" s="169">
        <f>IFERROR(Inv_SY_B!CR147/Inv_SY_B!$DB147-1,"")</f>
        <v>7.0945239629092827E-2</v>
      </c>
      <c r="CS147" s="169">
        <f>IFERROR(Inv_SY_B!CS147/Inv_SY_B!$DB147-1,"")</f>
        <v>3.772905230536816E-2</v>
      </c>
      <c r="CT147" s="169">
        <f>IFERROR(Inv_SY_B!CT147/Inv_SY_B!$DB147-1,"")</f>
        <v>-2.0399275511150283E-2</v>
      </c>
      <c r="CU147" s="169">
        <f>IFERROR(Inv_SY_B!CU147/Inv_SY_B!$DB147-1,"")</f>
        <v>-1</v>
      </c>
      <c r="CV147" s="169">
        <f>IFERROR(Inv_SY_B!CV147/Inv_SY_B!$DB147-1,"")</f>
        <v>-1</v>
      </c>
      <c r="CW147" s="169">
        <f>IFERROR(Inv_SY_B!CW147/Inv_SY_B!$DB147-1,"")</f>
        <v>-1</v>
      </c>
      <c r="CX147" s="169">
        <f>IFERROR(Inv_SY_B!CX147/Inv_SY_B!$DB147-1,"")</f>
        <v>-1</v>
      </c>
      <c r="CY147" s="169">
        <f>IFERROR(Inv_SY_B!CY147/Inv_SY_B!$DB147-1,"")</f>
        <v>-1</v>
      </c>
      <c r="CZ147" s="169">
        <f>IFERROR(Inv_SY_B!CZ147/Inv_SY_B!$DB147-1,"")</f>
        <v>-1</v>
      </c>
    </row>
    <row r="148" spans="2:104">
      <c r="B148" s="164">
        <f t="shared" si="3"/>
        <v>45840</v>
      </c>
      <c r="C148" s="169">
        <f>IFERROR(Inv_SY_B!C148/Inv_SY_B!$DA148-1,"")</f>
        <v>6.8539628846138623E-2</v>
      </c>
      <c r="D148" s="169">
        <f>IFERROR(Inv_SY_B!D148/Inv_SY_B!$DA148-1,"")</f>
        <v>5.7094857334424765E-2</v>
      </c>
      <c r="E148" s="169">
        <f>IFERROR(Inv_SY_B!E148/Inv_SY_B!$DA148-1,"")</f>
        <v>2.8535359514910486E-2</v>
      </c>
      <c r="F148" s="169">
        <f>IFERROR(Inv_SY_B!F148/Inv_SY_B!$DA148-1,"")</f>
        <v>1.2723124159751187E-2</v>
      </c>
      <c r="G148" s="169">
        <f>IFERROR(Inv_SY_B!G148/Inv_SY_B!$DA148-1,"")</f>
        <v>2.1454546211094661E-2</v>
      </c>
      <c r="H148" s="169">
        <f>IFERROR(Inv_SY_B!H148/Inv_SY_B!$DA148-1,"")</f>
        <v>3.1157931213269485E-2</v>
      </c>
      <c r="I148" s="169">
        <f>IFERROR(Inv_SY_B!I148/Inv_SY_B!$DA148-1,"")</f>
        <v>4.0947953581535135E-2</v>
      </c>
      <c r="J148" s="169">
        <f>IFERROR(Inv_SY_B!J148/Inv_SY_B!$DA148-1,"")</f>
        <v>1.42861063649109E-2</v>
      </c>
      <c r="K148" s="169">
        <f>IFERROR(Inv_SY_B!K148/Inv_SY_B!$DA148-1,"")</f>
        <v>-2.2545331392142987E-2</v>
      </c>
      <c r="L148" s="169">
        <f>IFERROR(Inv_SY_B!L148/Inv_SY_B!$DA148-1,"")</f>
        <v>2.6508392566393812E-2</v>
      </c>
      <c r="M148" s="169">
        <f>IFERROR(Inv_SY_B!M148/Inv_SY_B!$DA148-1,"")</f>
        <v>3.2581110613378206E-2</v>
      </c>
      <c r="N148" s="169">
        <f>IFERROR(Inv_SY_B!N148/Inv_SY_B!$DA148-1,"")</f>
        <v>2.4194292417538232E-2</v>
      </c>
      <c r="O148" s="169">
        <f>IFERROR(Inv_SY_B!O148/Inv_SY_B!$DA148-1,"")</f>
        <v>2.5921288626265637E-2</v>
      </c>
      <c r="P148" s="169">
        <f>IFERROR(Inv_SY_B!P148/Inv_SY_B!$DA148-1,"")</f>
        <v>-5.5461081568514148E-3</v>
      </c>
      <c r="Q148" s="169">
        <f>IFERROR(Inv_SY_B!Q148/Inv_SY_B!$DA148-1,"")</f>
        <v>-2.0384602260065221E-2</v>
      </c>
      <c r="R148" s="169">
        <f>IFERROR(Inv_SY_B!R148/Inv_SY_B!$DA148-1,"")</f>
        <v>-4.3002816589037818E-2</v>
      </c>
      <c r="S148" s="169">
        <f>IFERROR(Inv_SY_B!S148/Inv_SY_B!$DA148-1,"")</f>
        <v>-2.467995581625837E-2</v>
      </c>
      <c r="T148" s="169">
        <f>IFERROR(Inv_SY_B!T148/Inv_SY_B!$DA148-1,"")</f>
        <v>1.2683506442172421E-2</v>
      </c>
      <c r="U148" s="169">
        <f>IFERROR(Inv_SY_B!U148/Inv_SY_B!$DA148-1,"")</f>
        <v>0.11609290523245508</v>
      </c>
      <c r="V148" s="169">
        <f>IFERROR(Inv_SY_B!V148/Inv_SY_B!$DA148-1,"")</f>
        <v>0.12146851835626649</v>
      </c>
      <c r="W148" s="169">
        <f>IFERROR(Inv_SY_B!W148/Inv_SY_B!$DA148-1,"")</f>
        <v>5.9367809365981516E-2</v>
      </c>
      <c r="X148" s="169">
        <f>IFERROR(Inv_SY_B!X148/Inv_SY_B!$DA148-1,"")</f>
        <v>-0.27431696919709947</v>
      </c>
      <c r="Y148" s="169">
        <f>IFERROR(Inv_SY_B!Y148/Inv_SY_B!$DA148-1,"")</f>
        <v>8.1523120034082242E-2</v>
      </c>
      <c r="Z148" s="169">
        <f>IFERROR(Inv_SY_B!Z148/Inv_SY_B!$DA148-1,"")</f>
        <v>5.2863824156567318E-2</v>
      </c>
      <c r="AA148" s="169">
        <f>IFERROR(Inv_SY_B!AA148/Inv_SY_B!$DA148-1,"")</f>
        <v>-5.9130072385735089E-2</v>
      </c>
      <c r="AB148" s="169">
        <f>IFERROR(Inv_SY_B!AB148/Inv_SY_B!$DA148-1,"")</f>
        <v>-1.8201467495454371E-2</v>
      </c>
      <c r="AC148" s="169">
        <f>IFERROR(Inv_SY_B!AC148/Inv_SY_B!$DA148-1,"")</f>
        <v>-1.4833944456118076E-2</v>
      </c>
      <c r="AD148" s="169">
        <f>IFERROR(Inv_SY_B!AD148/Inv_SY_B!$DA148-1,"")</f>
        <v>-4.0238478226096608E-2</v>
      </c>
      <c r="AE148" s="169">
        <f>IFERROR(Inv_SY_B!AE148/Inv_SY_B!$DA148-1,"")</f>
        <v>-1.8282065918279855E-2</v>
      </c>
      <c r="AF148" s="169">
        <f>IFERROR(Inv_SY_B!AF148/Inv_SY_B!$DA148-1,"")</f>
        <v>5.2621776714150137E-3</v>
      </c>
      <c r="AG148" s="169">
        <f>IFERROR(Inv_SY_B!AG148/Inv_SY_B!$DA148-1,"")</f>
        <v>-4.8943867415032871E-2</v>
      </c>
      <c r="AH148" s="169">
        <f>IFERROR(Inv_SY_B!AH148/Inv_SY_B!$DA148-1,"")</f>
        <v>-0.24310077340038005</v>
      </c>
      <c r="AI148" s="169">
        <f>IFERROR(Inv_SY_B!AI148/Inv_SY_B!$DC148-1,"")</f>
        <v>6.8754369389753656E-2</v>
      </c>
      <c r="AJ148" s="169">
        <f>IFERROR(Inv_SY_B!AJ148/Inv_SY_B!$DC148-1,"")</f>
        <v>6.9626821936194183E-2</v>
      </c>
      <c r="AK148" s="169">
        <f>IFERROR(Inv_SY_B!AK148/Inv_SY_B!$DC148-1,"")</f>
        <v>7.6862161157537745E-2</v>
      </c>
      <c r="AL148" s="169">
        <f>IFERROR(Inv_SY_B!AL148/Inv_SY_B!$DC148-1,"")</f>
        <v>6.5151826571585802E-2</v>
      </c>
      <c r="AM148" s="169">
        <f>IFERROR(Inv_SY_B!AM148/Inv_SY_B!$DC148-1,"")</f>
        <v>6.9443888337747062E-2</v>
      </c>
      <c r="AN148" s="169">
        <f>IFERROR(Inv_SY_B!AN148/Inv_SY_B!$DC148-1,"")</f>
        <v>4.3371453116746839E-2</v>
      </c>
      <c r="AO148" s="169">
        <f>IFERROR(Inv_SY_B!AO148/Inv_SY_B!$DC148-1,"")</f>
        <v>5.6929852962462668E-2</v>
      </c>
      <c r="AP148" s="169">
        <f>IFERROR(Inv_SY_B!AP148/Inv_SY_B!$DC148-1,"")</f>
        <v>5.7054321556434084E-2</v>
      </c>
      <c r="AQ148" s="169">
        <f>IFERROR(Inv_SY_B!AQ148/Inv_SY_B!$DC148-1,"")</f>
        <v>4.7169722321685814E-2</v>
      </c>
      <c r="AR148" s="169">
        <f>IFERROR(Inv_SY_B!AR148/Inv_SY_B!$DC148-1,"")</f>
        <v>5.2888325143142678E-2</v>
      </c>
      <c r="AS148" s="169">
        <f>IFERROR(Inv_SY_B!AS148/Inv_SY_B!$DC148-1,"")</f>
        <v>5.0650979051110712E-2</v>
      </c>
      <c r="AT148" s="169">
        <f>IFERROR(Inv_SY_B!AT148/Inv_SY_B!$DC148-1,"")</f>
        <v>5.1440548605639735E-2</v>
      </c>
      <c r="AU148" s="169">
        <f>IFERROR(Inv_SY_B!AU148/Inv_SY_B!$DC148-1,"")</f>
        <v>5.6743606000420943E-2</v>
      </c>
      <c r="AV148" s="169">
        <f>IFERROR(Inv_SY_B!AV148/Inv_SY_B!$DC148-1,"")</f>
        <v>1.5316650920265795E-2</v>
      </c>
      <c r="AW148" s="169">
        <f>IFERROR(Inv_SY_B!AW148/Inv_SY_B!$DC148-1,"")</f>
        <v>2.8207811870637256E-2</v>
      </c>
      <c r="AX148" s="169">
        <f>IFERROR(Inv_SY_B!AX148/Inv_SY_B!$DC148-1,"")</f>
        <v>4.4761924362636485E-2</v>
      </c>
      <c r="AY148" s="169">
        <f>IFERROR(Inv_SY_B!AY148/Inv_SY_B!$DC148-1,"")</f>
        <v>2.5534412473772194E-2</v>
      </c>
      <c r="AZ148" s="169">
        <f>IFERROR(Inv_SY_B!AZ148/Inv_SY_B!$DC148-1,"")</f>
        <v>4.4423152895135543E-2</v>
      </c>
      <c r="BA148" s="169">
        <f>IFERROR(Inv_SY_B!BA148/Inv_SY_B!$DC148-1,"")</f>
        <v>4.1209153683831934E-2</v>
      </c>
      <c r="BB148" s="169">
        <f>IFERROR(Inv_SY_B!BB148/Inv_SY_B!$DC148-1,"")</f>
        <v>4.9573169984994614E-2</v>
      </c>
      <c r="BC148" s="169">
        <f>IFERROR(Inv_SY_B!BC148/Inv_SY_B!$DC148-1,"")</f>
        <v>4.6121923920323438E-2</v>
      </c>
      <c r="BD148" s="169">
        <f>IFERROR(Inv_SY_B!BD148/Inv_SY_B!$DC148-1,"")</f>
        <v>4.4396711668777566E-2</v>
      </c>
      <c r="BE148" s="169">
        <f>IFERROR(Inv_SY_B!BE148/Inv_SY_B!$DC148-1,"")</f>
        <v>5.996683346365983E-2</v>
      </c>
      <c r="BF148" s="169">
        <f>IFERROR(Inv_SY_B!BF148/Inv_SY_B!$DC148-1,"")</f>
        <v>6.5935676547406841E-2</v>
      </c>
      <c r="BG148" s="169">
        <f>IFERROR(Inv_SY_B!BG148/Inv_SY_B!$DC148-1,"")</f>
        <v>5.5394939772381413E-2</v>
      </c>
      <c r="BH148" s="169">
        <f>IFERROR(Inv_SY_B!BH148/Inv_SY_B!$DC148-1,"")</f>
        <v>6.1250349349357469E-2</v>
      </c>
      <c r="BI148" s="169">
        <f>IFERROR(Inv_SY_B!BI148/Inv_SY_B!$DC148-1,"")</f>
        <v>5.970139120198148E-2</v>
      </c>
      <c r="BJ148" s="169">
        <f>IFERROR(Inv_SY_B!BJ148/Inv_SY_B!$DC148-1,"")</f>
        <v>5.9560783416508389E-2</v>
      </c>
      <c r="BK148" s="169">
        <f>IFERROR(Inv_SY_B!BK148/Inv_SY_B!$DC148-1,"")</f>
        <v>3.4417792841274109E-2</v>
      </c>
      <c r="BL148" s="169">
        <f>IFERROR(Inv_SY_B!BL148/Inv_SY_B!$DC148-1,"")</f>
        <v>5.0399674785016613E-2</v>
      </c>
      <c r="BM148" s="169">
        <f>IFERROR(Inv_SY_B!BM148/Inv_SY_B!$DC148-1,"")</f>
        <v>4.7604282921829943E-2</v>
      </c>
      <c r="BN148" s="169">
        <f>IFERROR(Inv_SY_B!BN148/Inv_SY_B!$DC148-1,"")</f>
        <v>4.5912364240050962E-2</v>
      </c>
      <c r="BO148" s="169">
        <f>IFERROR(Inv_SY_B!BO148/Inv_SY_B!$DC148-1,"")</f>
        <v>5.7758665851470825E-2</v>
      </c>
      <c r="BP148" s="169">
        <f>IFERROR(Inv_SY_B!BP148/Inv_SY_B!$DC148-1,"")</f>
        <v>5.1922305162361182E-2</v>
      </c>
      <c r="BQ148" s="169">
        <f>IFERROR(Inv_SY_B!BQ148/Inv_SY_B!$DC148-1,"")</f>
        <v>6.5018416929956802E-2</v>
      </c>
      <c r="BR148" s="169">
        <f>IFERROR(Inv_SY_B!BR148/Inv_SY_B!$DC148-1,"")</f>
        <v>6.5976261701737204E-2</v>
      </c>
      <c r="BS148" s="169">
        <f>IFERROR(Inv_SY_B!BS148/Inv_SY_B!$DC148-1,"")</f>
        <v>5.1718968138047661E-2</v>
      </c>
      <c r="BT148" s="169">
        <f>IFERROR(Inv_SY_B!BT148/Inv_SY_B!$DC148-1,"")</f>
        <v>7.3910492177856391E-2</v>
      </c>
      <c r="BU148" s="169">
        <f>IFERROR(Inv_SY_B!BU148/Inv_SY_B!$DC148-1,"")</f>
        <v>5.4194874845364005E-2</v>
      </c>
      <c r="BV148" s="169">
        <f>IFERROR(Inv_SY_B!BV148/Inv_SY_B!$DC148-1,"")</f>
        <v>2.2728142364765613E-2</v>
      </c>
      <c r="BW148" s="169">
        <f>IFERROR(Inv_SY_B!BW148/Inv_SY_B!$DC148-1,"")</f>
        <v>7.9213127744637957E-2</v>
      </c>
      <c r="BX148" s="169">
        <f>IFERROR(Inv_SY_B!BX148/Inv_SY_B!$DC148-1,"")</f>
        <v>8.3813975770945293E-2</v>
      </c>
      <c r="BY148" s="169">
        <f>IFERROR(Inv_SY_B!BY148/Inv_SY_B!$DC148-1,"")</f>
        <v>8.4485606201015084E-2</v>
      </c>
      <c r="BZ148" s="169">
        <f>IFERROR(Inv_SY_B!BZ148/Inv_SY_B!$DC148-1,"")</f>
        <v>8.2010845604569615E-2</v>
      </c>
      <c r="CA148" s="169">
        <f>IFERROR(Inv_SY_B!CA148/Inv_SY_B!$DC148-1,"")</f>
        <v>4.5086920526329788E-2</v>
      </c>
      <c r="CB148" s="169">
        <f>IFERROR(Inv_SY_B!CB148/Inv_SY_B!$DC148-1,"")</f>
        <v>2.103628439559313E-2</v>
      </c>
      <c r="CC148" s="169">
        <f>IFERROR(Inv_SY_B!CC148/Inv_SY_B!$DC148-1,"")</f>
        <v>7.5276883092052271E-2</v>
      </c>
      <c r="CD148" s="169">
        <f>IFERROR(Inv_SY_B!CD148/Inv_SY_B!$DC148-1,"")</f>
        <v>8.0686192301663962E-2</v>
      </c>
      <c r="CE148" s="169">
        <f>IFERROR(Inv_SY_B!CE148/Inv_SY_B!$DC148-1,"")</f>
        <v>5.9005715581446072E-2</v>
      </c>
      <c r="CF148" s="169">
        <f>IFERROR(Inv_SY_B!CF148/Inv_SY_B!$DC148-1,"")</f>
        <v>6.2641405454743504E-2</v>
      </c>
      <c r="CG148" s="169">
        <f>IFERROR(Inv_SY_B!CG148/Inv_SY_B!$DC148-1,"")</f>
        <v>1.7835080532689673E-2</v>
      </c>
      <c r="CH148" s="169">
        <f>IFERROR(Inv_SY_B!CH148/Inv_SY_B!$DC148-1,"")</f>
        <v>3.1697906597878633E-2</v>
      </c>
      <c r="CI148" s="169">
        <f>IFERROR(Inv_SY_B!CI148/Inv_SY_B!$DC148-1,"")</f>
        <v>-0.92930450628814987</v>
      </c>
      <c r="CJ148" s="169">
        <f>IFERROR(Inv_SY_B!CJ148/Inv_SY_B!$DC148-1,"")</f>
        <v>-0.75706391065025214</v>
      </c>
      <c r="CK148" s="169">
        <f>IFERROR(Inv_SY_B!CK148/Inv_SY_B!$DC148-1,"")</f>
        <v>-0.64527533549301985</v>
      </c>
      <c r="CL148" s="169">
        <f>IFERROR(Inv_SY_B!CL148/Inv_SY_B!$DC148-1,"")</f>
        <v>-0.48015119501401515</v>
      </c>
      <c r="CM148" s="169">
        <f>IFERROR(Inv_SY_B!CM148/Inv_SY_B!$DB148-1,"")</f>
        <v>7.1773749040378698E-2</v>
      </c>
      <c r="CN148" s="169">
        <f>IFERROR(Inv_SY_B!CN148/Inv_SY_B!$DB148-1,"")</f>
        <v>1.4720688848320229E-2</v>
      </c>
      <c r="CO148" s="169">
        <f>IFERROR(Inv_SY_B!CO148/Inv_SY_B!$DB148-1,"")</f>
        <v>4.0562449016321889E-2</v>
      </c>
      <c r="CP148" s="169">
        <f>IFERROR(Inv_SY_B!CP148/Inv_SY_B!$DB148-1,"")</f>
        <v>-2.4400774016124727E-2</v>
      </c>
      <c r="CQ148" s="169">
        <f>IFERROR(Inv_SY_B!CQ148/Inv_SY_B!$DB148-1,"")</f>
        <v>-0.1770039992986937</v>
      </c>
      <c r="CR148" s="169">
        <f>IFERROR(Inv_SY_B!CR148/Inv_SY_B!$DB148-1,"")</f>
        <v>6.4542202293733197E-2</v>
      </c>
      <c r="CS148" s="169">
        <f>IFERROR(Inv_SY_B!CS148/Inv_SY_B!$DB148-1,"")</f>
        <v>3.3024362715868838E-2</v>
      </c>
      <c r="CT148" s="169">
        <f>IFERROR(Inv_SY_B!CT148/Inv_SY_B!$DB148-1,"")</f>
        <v>-2.32186785998032E-2</v>
      </c>
      <c r="CU148" s="169">
        <f>IFERROR(Inv_SY_B!CU148/Inv_SY_B!$DB148-1,"")</f>
        <v>-1</v>
      </c>
      <c r="CV148" s="169">
        <f>IFERROR(Inv_SY_B!CV148/Inv_SY_B!$DB148-1,"")</f>
        <v>-1</v>
      </c>
      <c r="CW148" s="169">
        <f>IFERROR(Inv_SY_B!CW148/Inv_SY_B!$DB148-1,"")</f>
        <v>-1</v>
      </c>
      <c r="CX148" s="169">
        <f>IFERROR(Inv_SY_B!CX148/Inv_SY_B!$DB148-1,"")</f>
        <v>-1</v>
      </c>
      <c r="CY148" s="169">
        <f>IFERROR(Inv_SY_B!CY148/Inv_SY_B!$DB148-1,"")</f>
        <v>-1</v>
      </c>
      <c r="CZ148" s="169">
        <f>IFERROR(Inv_SY_B!CZ148/Inv_SY_B!$DB148-1,"")</f>
        <v>-1</v>
      </c>
    </row>
    <row r="149" spans="2:104">
      <c r="B149" s="164">
        <f t="shared" si="3"/>
        <v>45841</v>
      </c>
      <c r="C149" s="169">
        <f>IFERROR(Inv_SY_B!C149/Inv_SY_B!$DA149-1,"")</f>
        <v>1.1191795084455114E-2</v>
      </c>
      <c r="D149" s="169">
        <f>IFERROR(Inv_SY_B!D149/Inv_SY_B!$DA149-1,"")</f>
        <v>1.5647862573290761E-2</v>
      </c>
      <c r="E149" s="169">
        <f>IFERROR(Inv_SY_B!E149/Inv_SY_B!$DA149-1,"")</f>
        <v>-6.2859359014346694E-3</v>
      </c>
      <c r="F149" s="169">
        <f>IFERROR(Inv_SY_B!F149/Inv_SY_B!$DA149-1,"")</f>
        <v>-1.317629239139495E-2</v>
      </c>
      <c r="G149" s="169">
        <f>IFERROR(Inv_SY_B!G149/Inv_SY_B!$DA149-1,"")</f>
        <v>-4.6766077737805389E-3</v>
      </c>
      <c r="H149" s="169">
        <f>IFERROR(Inv_SY_B!H149/Inv_SY_B!$DA149-1,"")</f>
        <v>-1.523439191874143E-3</v>
      </c>
      <c r="I149" s="169">
        <f>IFERROR(Inv_SY_B!I149/Inv_SY_B!$DA149-1,"")</f>
        <v>1.7897453396887197E-2</v>
      </c>
      <c r="J149" s="169">
        <f>IFERROR(Inv_SY_B!J149/Inv_SY_B!$DA149-1,"")</f>
        <v>-3.0294190741849025E-2</v>
      </c>
      <c r="K149" s="169">
        <f>IFERROR(Inv_SY_B!K149/Inv_SY_B!$DA149-1,"")</f>
        <v>-3.8826652556310903E-2</v>
      </c>
      <c r="L149" s="169">
        <f>IFERROR(Inv_SY_B!L149/Inv_SY_B!$DA149-1,"")</f>
        <v>2.4810213778945212E-3</v>
      </c>
      <c r="M149" s="169">
        <f>IFERROR(Inv_SY_B!M149/Inv_SY_B!$DA149-1,"")</f>
        <v>7.6303359214995314E-3</v>
      </c>
      <c r="N149" s="169">
        <f>IFERROR(Inv_SY_B!N149/Inv_SY_B!$DA149-1,"")</f>
        <v>-1.2532767287945834E-2</v>
      </c>
      <c r="O149" s="169">
        <f>IFERROR(Inv_SY_B!O149/Inv_SY_B!$DA149-1,"")</f>
        <v>3.6126604787316552E-3</v>
      </c>
      <c r="P149" s="169">
        <f>IFERROR(Inv_SY_B!P149/Inv_SY_B!$DA149-1,"")</f>
        <v>-2.0068685524815999E-2</v>
      </c>
      <c r="Q149" s="169">
        <f>IFERROR(Inv_SY_B!Q149/Inv_SY_B!$DA149-1,"")</f>
        <v>-2.9498658077905526E-2</v>
      </c>
      <c r="R149" s="169">
        <f>IFERROR(Inv_SY_B!R149/Inv_SY_B!$DA149-1,"")</f>
        <v>-4.9876749900366724E-2</v>
      </c>
      <c r="S149" s="169">
        <f>IFERROR(Inv_SY_B!S149/Inv_SY_B!$DA149-1,"")</f>
        <v>-3.822551864238688E-2</v>
      </c>
      <c r="T149" s="169">
        <f>IFERROR(Inv_SY_B!T149/Inv_SY_B!$DA149-1,"")</f>
        <v>-1.6312174993882267E-2</v>
      </c>
      <c r="U149" s="169">
        <f>IFERROR(Inv_SY_B!U149/Inv_SY_B!$DA149-1,"")</f>
        <v>5.9125621008997653E-2</v>
      </c>
      <c r="V149" s="169">
        <f>IFERROR(Inv_SY_B!V149/Inv_SY_B!$DA149-1,"")</f>
        <v>7.2509082358630961E-2</v>
      </c>
      <c r="W149" s="169">
        <f>IFERROR(Inv_SY_B!W149/Inv_SY_B!$DA149-1,"")</f>
        <v>2.6476503507344873E-2</v>
      </c>
      <c r="X149" s="169">
        <f>IFERROR(Inv_SY_B!X149/Inv_SY_B!$DA149-1,"")</f>
        <v>-1.7820190385792078E-2</v>
      </c>
      <c r="Y149" s="169">
        <f>IFERROR(Inv_SY_B!Y149/Inv_SY_B!$DA149-1,"")</f>
        <v>9.5010038151144283E-3</v>
      </c>
      <c r="Z149" s="169">
        <f>IFERROR(Inv_SY_B!Z149/Inv_SY_B!$DA149-1,"")</f>
        <v>-1.5871189073286662E-2</v>
      </c>
      <c r="AA149" s="169">
        <f>IFERROR(Inv_SY_B!AA149/Inv_SY_B!$DA149-1,"")</f>
        <v>-1.9600905649309941E-2</v>
      </c>
      <c r="AB149" s="169">
        <f>IFERROR(Inv_SY_B!AB149/Inv_SY_B!$DA149-1,"")</f>
        <v>1.7233901304444244E-2</v>
      </c>
      <c r="AC149" s="169">
        <f>IFERROR(Inv_SY_B!AC149/Inv_SY_B!$DA149-1,"")</f>
        <v>8.7465737313057179E-3</v>
      </c>
      <c r="AD149" s="169">
        <f>IFERROR(Inv_SY_B!AD149/Inv_SY_B!$DA149-1,"")</f>
        <v>-1.4564230095485797E-2</v>
      </c>
      <c r="AE149" s="169">
        <f>IFERROR(Inv_SY_B!AE149/Inv_SY_B!$DA149-1,"")</f>
        <v>1.5289742705600906E-2</v>
      </c>
      <c r="AF149" s="169">
        <f>IFERROR(Inv_SY_B!AF149/Inv_SY_B!$DA149-1,"")</f>
        <v>3.9479844856728397E-2</v>
      </c>
      <c r="AG149" s="169">
        <f>IFERROR(Inv_SY_B!AG149/Inv_SY_B!$DA149-1,"")</f>
        <v>3.3945648541200413E-2</v>
      </c>
      <c r="AH149" s="169">
        <f>IFERROR(Inv_SY_B!AH149/Inv_SY_B!$DA149-1,"")</f>
        <v>-1.1614862474292886E-2</v>
      </c>
      <c r="AI149" s="169">
        <f>IFERROR(Inv_SY_B!AI149/Inv_SY_B!$DC149-1,"")</f>
        <v>9.4765439942134044E-2</v>
      </c>
      <c r="AJ149" s="169">
        <f>IFERROR(Inv_SY_B!AJ149/Inv_SY_B!$DC149-1,"")</f>
        <v>9.366804074411661E-2</v>
      </c>
      <c r="AK149" s="169">
        <f>IFERROR(Inv_SY_B!AK149/Inv_SY_B!$DC149-1,"")</f>
        <v>9.5476857353262501E-2</v>
      </c>
      <c r="AL149" s="169">
        <f>IFERROR(Inv_SY_B!AL149/Inv_SY_B!$DC149-1,"")</f>
        <v>8.1251400380032202E-2</v>
      </c>
      <c r="AM149" s="169">
        <f>IFERROR(Inv_SY_B!AM149/Inv_SY_B!$DC149-1,"")</f>
        <v>8.7477765267988561E-2</v>
      </c>
      <c r="AN149" s="169">
        <f>IFERROR(Inv_SY_B!AN149/Inv_SY_B!$DC149-1,"")</f>
        <v>7.455500471198051E-2</v>
      </c>
      <c r="AO149" s="169">
        <f>IFERROR(Inv_SY_B!AO149/Inv_SY_B!$DC149-1,"")</f>
        <v>7.2247742355581623E-2</v>
      </c>
      <c r="AP149" s="169">
        <f>IFERROR(Inv_SY_B!AP149/Inv_SY_B!$DC149-1,"")</f>
        <v>7.4092749365587629E-2</v>
      </c>
      <c r="AQ149" s="169">
        <f>IFERROR(Inv_SY_B!AQ149/Inv_SY_B!$DC149-1,"")</f>
        <v>6.1322737323337595E-2</v>
      </c>
      <c r="AR149" s="169">
        <f>IFERROR(Inv_SY_B!AR149/Inv_SY_B!$DC149-1,"")</f>
        <v>6.2146662955291587E-2</v>
      </c>
      <c r="AS149" s="169">
        <f>IFERROR(Inv_SY_B!AS149/Inv_SY_B!$DC149-1,"")</f>
        <v>6.0965544643198921E-2</v>
      </c>
      <c r="AT149" s="169">
        <f>IFERROR(Inv_SY_B!AT149/Inv_SY_B!$DC149-1,"")</f>
        <v>7.0504138472365918E-2</v>
      </c>
      <c r="AU149" s="169">
        <f>IFERROR(Inv_SY_B!AU149/Inv_SY_B!$DC149-1,"")</f>
        <v>7.9548171062959749E-2</v>
      </c>
      <c r="AV149" s="169">
        <f>IFERROR(Inv_SY_B!AV149/Inv_SY_B!$DC149-1,"")</f>
        <v>9.0262861299763575E-3</v>
      </c>
      <c r="AW149" s="169">
        <f>IFERROR(Inv_SY_B!AW149/Inv_SY_B!$DC149-1,"")</f>
        <v>4.8842111853555359E-2</v>
      </c>
      <c r="AX149" s="169">
        <f>IFERROR(Inv_SY_B!AX149/Inv_SY_B!$DC149-1,"")</f>
        <v>5.1308431700645807E-2</v>
      </c>
      <c r="AY149" s="169">
        <f>IFERROR(Inv_SY_B!AY149/Inv_SY_B!$DC149-1,"")</f>
        <v>2.2505923518835846E-2</v>
      </c>
      <c r="AZ149" s="169">
        <f>IFERROR(Inv_SY_B!AZ149/Inv_SY_B!$DC149-1,"")</f>
        <v>4.1128302970101727E-2</v>
      </c>
      <c r="BA149" s="169">
        <f>IFERROR(Inv_SY_B!BA149/Inv_SY_B!$DC149-1,"")</f>
        <v>3.7533243417079198E-2</v>
      </c>
      <c r="BB149" s="169">
        <f>IFERROR(Inv_SY_B!BB149/Inv_SY_B!$DC149-1,"")</f>
        <v>4.98188045782606E-2</v>
      </c>
      <c r="BC149" s="169">
        <f>IFERROR(Inv_SY_B!BC149/Inv_SY_B!$DC149-1,"")</f>
        <v>4.4663787144807232E-2</v>
      </c>
      <c r="BD149" s="169">
        <f>IFERROR(Inv_SY_B!BD149/Inv_SY_B!$DC149-1,"")</f>
        <v>2.7180961891212663E-2</v>
      </c>
      <c r="BE149" s="169">
        <f>IFERROR(Inv_SY_B!BE149/Inv_SY_B!$DC149-1,"")</f>
        <v>4.1514753524561687E-2</v>
      </c>
      <c r="BF149" s="169">
        <f>IFERROR(Inv_SY_B!BF149/Inv_SY_B!$DC149-1,"")</f>
        <v>5.6778544626147953E-2</v>
      </c>
      <c r="BG149" s="169">
        <f>IFERROR(Inv_SY_B!BG149/Inv_SY_B!$DC149-1,"")</f>
        <v>6.1335916872529594E-2</v>
      </c>
      <c r="BH149" s="169">
        <f>IFERROR(Inv_SY_B!BH149/Inv_SY_B!$DC149-1,"")</f>
        <v>5.2111634517918226E-2</v>
      </c>
      <c r="BI149" s="169">
        <f>IFERROR(Inv_SY_B!BI149/Inv_SY_B!$DC149-1,"")</f>
        <v>4.4832485374463271E-2</v>
      </c>
      <c r="BJ149" s="169">
        <f>IFERROR(Inv_SY_B!BJ149/Inv_SY_B!$DC149-1,"")</f>
        <v>5.2785790620987649E-2</v>
      </c>
      <c r="BK149" s="169">
        <f>IFERROR(Inv_SY_B!BK149/Inv_SY_B!$DC149-1,"")</f>
        <v>1.4814071136791229E-2</v>
      </c>
      <c r="BL149" s="169">
        <f>IFERROR(Inv_SY_B!BL149/Inv_SY_B!$DC149-1,"")</f>
        <v>3.3602134205678702E-2</v>
      </c>
      <c r="BM149" s="169">
        <f>IFERROR(Inv_SY_B!BM149/Inv_SY_B!$DC149-1,"")</f>
        <v>4.0583953643389625E-2</v>
      </c>
      <c r="BN149" s="169">
        <f>IFERROR(Inv_SY_B!BN149/Inv_SY_B!$DC149-1,"")</f>
        <v>5.2887825840537639E-2</v>
      </c>
      <c r="BO149" s="169">
        <f>IFERROR(Inv_SY_B!BO149/Inv_SY_B!$DC149-1,"")</f>
        <v>4.8106845049549207E-2</v>
      </c>
      <c r="BP149" s="169">
        <f>IFERROR(Inv_SY_B!BP149/Inv_SY_B!$DC149-1,"")</f>
        <v>5.1442670134653978E-2</v>
      </c>
      <c r="BQ149" s="169">
        <f>IFERROR(Inv_SY_B!BQ149/Inv_SY_B!$DC149-1,"")</f>
        <v>5.521403524834767E-2</v>
      </c>
      <c r="BR149" s="169">
        <f>IFERROR(Inv_SY_B!BR149/Inv_SY_B!$DC149-1,"")</f>
        <v>5.9007005891018371E-2</v>
      </c>
      <c r="BS149" s="169">
        <f>IFERROR(Inv_SY_B!BS149/Inv_SY_B!$DC149-1,"")</f>
        <v>2.1358556172319298E-2</v>
      </c>
      <c r="BT149" s="169">
        <f>IFERROR(Inv_SY_B!BT149/Inv_SY_B!$DC149-1,"")</f>
        <v>4.9389979322207234E-2</v>
      </c>
      <c r="BU149" s="169">
        <f>IFERROR(Inv_SY_B!BU149/Inv_SY_B!$DC149-1,"")</f>
        <v>4.2217351049866902E-2</v>
      </c>
      <c r="BV149" s="169">
        <f>IFERROR(Inv_SY_B!BV149/Inv_SY_B!$DC149-1,"")</f>
        <v>2.17947301177015E-2</v>
      </c>
      <c r="BW149" s="169">
        <f>IFERROR(Inv_SY_B!BW149/Inv_SY_B!$DC149-1,"")</f>
        <v>5.5279652040056249E-2</v>
      </c>
      <c r="BX149" s="169">
        <f>IFERROR(Inv_SY_B!BX149/Inv_SY_B!$DC149-1,"")</f>
        <v>4.3853035596495893E-2</v>
      </c>
      <c r="BY149" s="169">
        <f>IFERROR(Inv_SY_B!BY149/Inv_SY_B!$DC149-1,"")</f>
        <v>5.5978380299124941E-2</v>
      </c>
      <c r="BZ149" s="169">
        <f>IFERROR(Inv_SY_B!BZ149/Inv_SY_B!$DC149-1,"")</f>
        <v>4.5088628099307915E-2</v>
      </c>
      <c r="CA149" s="169">
        <f>IFERROR(Inv_SY_B!CA149/Inv_SY_B!$DC149-1,"")</f>
        <v>3.5542821963105542E-2</v>
      </c>
      <c r="CB149" s="169">
        <f>IFERROR(Inv_SY_B!CB149/Inv_SY_B!$DC149-1,"")</f>
        <v>1.0149436295563197E-2</v>
      </c>
      <c r="CC149" s="169">
        <f>IFERROR(Inv_SY_B!CC149/Inv_SY_B!$DC149-1,"")</f>
        <v>9.7743840605557519E-2</v>
      </c>
      <c r="CD149" s="169">
        <f>IFERROR(Inv_SY_B!CD149/Inv_SY_B!$DC149-1,"")</f>
        <v>9.9992457680554647E-2</v>
      </c>
      <c r="CE149" s="169">
        <f>IFERROR(Inv_SY_B!CE149/Inv_SY_B!$DC149-1,"")</f>
        <v>6.0956650139765589E-2</v>
      </c>
      <c r="CF149" s="169">
        <f>IFERROR(Inv_SY_B!CF149/Inv_SY_B!$DC149-1,"")</f>
        <v>6.0767103206442519E-2</v>
      </c>
      <c r="CG149" s="169">
        <f>IFERROR(Inv_SY_B!CG149/Inv_SY_B!$DC149-1,"")</f>
        <v>4.3689113352817666E-2</v>
      </c>
      <c r="CH149" s="169">
        <f>IFERROR(Inv_SY_B!CH149/Inv_SY_B!$DC149-1,"")</f>
        <v>6.0617404207965908E-2</v>
      </c>
      <c r="CI149" s="169">
        <f>IFERROR(Inv_SY_B!CI149/Inv_SY_B!$DC149-1,"")</f>
        <v>-0.92867912001142117</v>
      </c>
      <c r="CJ149" s="169">
        <f>IFERROR(Inv_SY_B!CJ149/Inv_SY_B!$DC149-1,"")</f>
        <v>-0.75512803126086125</v>
      </c>
      <c r="CK149" s="169">
        <f>IFERROR(Inv_SY_B!CK149/Inv_SY_B!$DC149-1,"")</f>
        <v>-0.64305262085821491</v>
      </c>
      <c r="CL149" s="169">
        <f>IFERROR(Inv_SY_B!CL149/Inv_SY_B!$DC149-1,"")</f>
        <v>-0.48260714248725156</v>
      </c>
      <c r="CM149" s="169">
        <f>IFERROR(Inv_SY_B!CM149/Inv_SY_B!$DB149-1,"")</f>
        <v>7.1209283341223673E-2</v>
      </c>
      <c r="CN149" s="169">
        <f>IFERROR(Inv_SY_B!CN149/Inv_SY_B!$DB149-1,"")</f>
        <v>1.4496363053332129E-2</v>
      </c>
      <c r="CO149" s="169">
        <f>IFERROR(Inv_SY_B!CO149/Inv_SY_B!$DB149-1,"")</f>
        <v>3.8643731659731007E-2</v>
      </c>
      <c r="CP149" s="169">
        <f>IFERROR(Inv_SY_B!CP149/Inv_SY_B!$DB149-1,"")</f>
        <v>-2.8089376410136313E-2</v>
      </c>
      <c r="CQ149" s="169">
        <f>IFERROR(Inv_SY_B!CQ149/Inv_SY_B!$DB149-1,"")</f>
        <v>-0.17662813393480348</v>
      </c>
      <c r="CR149" s="169">
        <f>IFERROR(Inv_SY_B!CR149/Inv_SY_B!$DB149-1,"")</f>
        <v>6.7520987904569729E-2</v>
      </c>
      <c r="CS149" s="169">
        <f>IFERROR(Inv_SY_B!CS149/Inv_SY_B!$DB149-1,"")</f>
        <v>3.4807410988161314E-2</v>
      </c>
      <c r="CT149" s="169">
        <f>IFERROR(Inv_SY_B!CT149/Inv_SY_B!$DB149-1,"")</f>
        <v>-2.1960266602077394E-2</v>
      </c>
      <c r="CU149" s="169">
        <f>IFERROR(Inv_SY_B!CU149/Inv_SY_B!$DB149-1,"")</f>
        <v>-1</v>
      </c>
      <c r="CV149" s="169">
        <f>IFERROR(Inv_SY_B!CV149/Inv_SY_B!$DB149-1,"")</f>
        <v>-1</v>
      </c>
      <c r="CW149" s="169">
        <f>IFERROR(Inv_SY_B!CW149/Inv_SY_B!$DB149-1,"")</f>
        <v>-1</v>
      </c>
      <c r="CX149" s="169">
        <f>IFERROR(Inv_SY_B!CX149/Inv_SY_B!$DB149-1,"")</f>
        <v>-1</v>
      </c>
      <c r="CY149" s="169">
        <f>IFERROR(Inv_SY_B!CY149/Inv_SY_B!$DB149-1,"")</f>
        <v>-1</v>
      </c>
      <c r="CZ149" s="169">
        <f>IFERROR(Inv_SY_B!CZ149/Inv_SY_B!$DB149-1,"")</f>
        <v>-1</v>
      </c>
    </row>
    <row r="150" spans="2:104">
      <c r="B150" s="164">
        <f t="shared" si="3"/>
        <v>45842</v>
      </c>
      <c r="C150" s="169">
        <f>IFERROR(Inv_SY_B!C150/Inv_SY_B!$DA150-1,"")</f>
        <v>5.9669616684683291E-3</v>
      </c>
      <c r="D150" s="169">
        <f>IFERROR(Inv_SY_B!D150/Inv_SY_B!$DA150-1,"")</f>
        <v>3.2122140228307838E-3</v>
      </c>
      <c r="E150" s="169">
        <f>IFERROR(Inv_SY_B!E150/Inv_SY_B!$DA150-1,"")</f>
        <v>-1.3216592200581578E-2</v>
      </c>
      <c r="F150" s="169">
        <f>IFERROR(Inv_SY_B!F150/Inv_SY_B!$DA150-1,"")</f>
        <v>-1.8064164075202171E-2</v>
      </c>
      <c r="G150" s="169">
        <f>IFERROR(Inv_SY_B!G150/Inv_SY_B!$DA150-1,"")</f>
        <v>-1.5381312647222201E-2</v>
      </c>
      <c r="H150" s="169">
        <f>IFERROR(Inv_SY_B!H150/Inv_SY_B!$DA150-1,"")</f>
        <v>-8.1700886011880636E-3</v>
      </c>
      <c r="I150" s="169">
        <f>IFERROR(Inv_SY_B!I150/Inv_SY_B!$DA150-1,"")</f>
        <v>2.0574596020330738E-2</v>
      </c>
      <c r="J150" s="169">
        <f>IFERROR(Inv_SY_B!J150/Inv_SY_B!$DA150-1,"")</f>
        <v>-2.9618926079350127E-2</v>
      </c>
      <c r="K150" s="169">
        <f>IFERROR(Inv_SY_B!K150/Inv_SY_B!$DA150-1,"")</f>
        <v>1.1924558518769945E-3</v>
      </c>
      <c r="L150" s="169">
        <f>IFERROR(Inv_SY_B!L150/Inv_SY_B!$DA150-1,"")</f>
        <v>4.0296670320001393E-3</v>
      </c>
      <c r="M150" s="169">
        <f>IFERROR(Inv_SY_B!M150/Inv_SY_B!$DA150-1,"")</f>
        <v>2.3656098834750061E-3</v>
      </c>
      <c r="N150" s="169">
        <f>IFERROR(Inv_SY_B!N150/Inv_SY_B!$DA150-1,"")</f>
        <v>-2.1410667949702811E-3</v>
      </c>
      <c r="O150" s="169">
        <f>IFERROR(Inv_SY_B!O150/Inv_SY_B!$DA150-1,"")</f>
        <v>-5.1237973018330996E-3</v>
      </c>
      <c r="P150" s="169">
        <f>IFERROR(Inv_SY_B!P150/Inv_SY_B!$DA150-1,"")</f>
        <v>-3.0031533872129312E-2</v>
      </c>
      <c r="Q150" s="169">
        <f>IFERROR(Inv_SY_B!Q150/Inv_SY_B!$DA150-1,"")</f>
        <v>-3.8442944577939508E-2</v>
      </c>
      <c r="R150" s="169">
        <f>IFERROR(Inv_SY_B!R150/Inv_SY_B!$DA150-1,"")</f>
        <v>-6.344011486563006E-2</v>
      </c>
      <c r="S150" s="169">
        <f>IFERROR(Inv_SY_B!S150/Inv_SY_B!$DA150-1,"")</f>
        <v>-4.7718330654861196E-2</v>
      </c>
      <c r="T150" s="169">
        <f>IFERROR(Inv_SY_B!T150/Inv_SY_B!$DA150-1,"")</f>
        <v>-2.1467188426213868E-2</v>
      </c>
      <c r="U150" s="169">
        <f>IFERROR(Inv_SY_B!U150/Inv_SY_B!$DA150-1,"")</f>
        <v>6.6173361206367964E-2</v>
      </c>
      <c r="V150" s="169">
        <f>IFERROR(Inv_SY_B!V150/Inv_SY_B!$DA150-1,"")</f>
        <v>7.1115861302049055E-2</v>
      </c>
      <c r="W150" s="169">
        <f>IFERROR(Inv_SY_B!W150/Inv_SY_B!$DA150-1,"")</f>
        <v>3.2648163789747775E-2</v>
      </c>
      <c r="X150" s="169">
        <f>IFERROR(Inv_SY_B!X150/Inv_SY_B!$DA150-1,"")</f>
        <v>-1.8971819610313134E-2</v>
      </c>
      <c r="Y150" s="169">
        <f>IFERROR(Inv_SY_B!Y150/Inv_SY_B!$DA150-1,"")</f>
        <v>1.6926895141013754E-2</v>
      </c>
      <c r="Z150" s="169">
        <f>IFERROR(Inv_SY_B!Z150/Inv_SY_B!$DA150-1,"")</f>
        <v>-6.3359477801742115E-3</v>
      </c>
      <c r="AA150" s="169">
        <f>IFERROR(Inv_SY_B!AA150/Inv_SY_B!$DA150-1,"")</f>
        <v>-1.9221749189438642E-2</v>
      </c>
      <c r="AB150" s="169">
        <f>IFERROR(Inv_SY_B!AB150/Inv_SY_B!$DA150-1,"")</f>
        <v>1.8376991007816201E-2</v>
      </c>
      <c r="AC150" s="169">
        <f>IFERROR(Inv_SY_B!AC150/Inv_SY_B!$DA150-1,"")</f>
        <v>1.4188136083860048E-2</v>
      </c>
      <c r="AD150" s="169">
        <f>IFERROR(Inv_SY_B!AD150/Inv_SY_B!$DA150-1,"")</f>
        <v>-2.3632064636153527E-2</v>
      </c>
      <c r="AE150" s="169">
        <f>IFERROR(Inv_SY_B!AE150/Inv_SY_B!$DA150-1,"")</f>
        <v>1.9814459139843921E-2</v>
      </c>
      <c r="AF150" s="169">
        <f>IFERROR(Inv_SY_B!AF150/Inv_SY_B!$DA150-1,"")</f>
        <v>4.7304255085030222E-2</v>
      </c>
      <c r="AG150" s="169">
        <f>IFERROR(Inv_SY_B!AG150/Inv_SY_B!$DA150-1,"")</f>
        <v>3.9568027521975635E-2</v>
      </c>
      <c r="AH150" s="169">
        <f>IFERROR(Inv_SY_B!AH150/Inv_SY_B!$DA150-1,"")</f>
        <v>-2.4800134434774801E-3</v>
      </c>
      <c r="AI150" s="169">
        <f>IFERROR(Inv_SY_B!AI150/Inv_SY_B!$DC150-1,"")</f>
        <v>5.7412753625070367E-2</v>
      </c>
      <c r="AJ150" s="169">
        <f>IFERROR(Inv_SY_B!AJ150/Inv_SY_B!$DC150-1,"")</f>
        <v>4.9554511301592497E-2</v>
      </c>
      <c r="AK150" s="169">
        <f>IFERROR(Inv_SY_B!AK150/Inv_SY_B!$DC150-1,"")</f>
        <v>6.7399132221180658E-2</v>
      </c>
      <c r="AL150" s="169">
        <f>IFERROR(Inv_SY_B!AL150/Inv_SY_B!$DC150-1,"")</f>
        <v>5.058820719506163E-2</v>
      </c>
      <c r="AM150" s="169">
        <f>IFERROR(Inv_SY_B!AM150/Inv_SY_B!$DC150-1,"")</f>
        <v>5.3268267574057004E-2</v>
      </c>
      <c r="AN150" s="169">
        <f>IFERROR(Inv_SY_B!AN150/Inv_SY_B!$DC150-1,"")</f>
        <v>4.5397788609143008E-2</v>
      </c>
      <c r="AO150" s="169">
        <f>IFERROR(Inv_SY_B!AO150/Inv_SY_B!$DC150-1,"")</f>
        <v>3.9065980291740132E-2</v>
      </c>
      <c r="AP150" s="169">
        <f>IFERROR(Inv_SY_B!AP150/Inv_SY_B!$DC150-1,"")</f>
        <v>4.2561785269968677E-2</v>
      </c>
      <c r="AQ150" s="169">
        <f>IFERROR(Inv_SY_B!AQ150/Inv_SY_B!$DC150-1,"")</f>
        <v>2.7546923044162064E-2</v>
      </c>
      <c r="AR150" s="169">
        <f>IFERROR(Inv_SY_B!AR150/Inv_SY_B!$DC150-1,"")</f>
        <v>3.3845930343169073E-2</v>
      </c>
      <c r="AS150" s="169">
        <f>IFERROR(Inv_SY_B!AS150/Inv_SY_B!$DC150-1,"")</f>
        <v>3.3646362207722547E-2</v>
      </c>
      <c r="AT150" s="169">
        <f>IFERROR(Inv_SY_B!AT150/Inv_SY_B!$DC150-1,"")</f>
        <v>3.7391485500424038E-2</v>
      </c>
      <c r="AU150" s="169">
        <f>IFERROR(Inv_SY_B!AU150/Inv_SY_B!$DC150-1,"")</f>
        <v>4.2552370174330667E-2</v>
      </c>
      <c r="AV150" s="169">
        <f>IFERROR(Inv_SY_B!AV150/Inv_SY_B!$DC150-1,"")</f>
        <v>1.0973585575707823E-2</v>
      </c>
      <c r="AW150" s="169">
        <f>IFERROR(Inv_SY_B!AW150/Inv_SY_B!$DC150-1,"")</f>
        <v>3.7912378093160948E-2</v>
      </c>
      <c r="AX150" s="169">
        <f>IFERROR(Inv_SY_B!AX150/Inv_SY_B!$DC150-1,"")</f>
        <v>2.7129771012643022E-2</v>
      </c>
      <c r="AY150" s="169">
        <f>IFERROR(Inv_SY_B!AY150/Inv_SY_B!$DC150-1,"")</f>
        <v>1.6352331728473501E-2</v>
      </c>
      <c r="AZ150" s="169">
        <f>IFERROR(Inv_SY_B!AZ150/Inv_SY_B!$DC150-1,"")</f>
        <v>3.3071368866980144E-2</v>
      </c>
      <c r="BA150" s="169">
        <f>IFERROR(Inv_SY_B!BA150/Inv_SY_B!$DC150-1,"")</f>
        <v>2.4357552259854698E-2</v>
      </c>
      <c r="BB150" s="169">
        <f>IFERROR(Inv_SY_B!BB150/Inv_SY_B!$DC150-1,"")</f>
        <v>4.1561825453616308E-2</v>
      </c>
      <c r="BC150" s="169">
        <f>IFERROR(Inv_SY_B!BC150/Inv_SY_B!$DC150-1,"")</f>
        <v>2.5521292909128634E-2</v>
      </c>
      <c r="BD150" s="169">
        <f>IFERROR(Inv_SY_B!BD150/Inv_SY_B!$DC150-1,"")</f>
        <v>3.088728563470311E-2</v>
      </c>
      <c r="BE150" s="169">
        <f>IFERROR(Inv_SY_B!BE150/Inv_SY_B!$DC150-1,"")</f>
        <v>4.3297731912329773E-2</v>
      </c>
      <c r="BF150" s="169">
        <f>IFERROR(Inv_SY_B!BF150/Inv_SY_B!$DC150-1,"")</f>
        <v>5.598264198271119E-2</v>
      </c>
      <c r="BG150" s="169">
        <f>IFERROR(Inv_SY_B!BG150/Inv_SY_B!$DC150-1,"")</f>
        <v>4.8136992996290262E-2</v>
      </c>
      <c r="BH150" s="169">
        <f>IFERROR(Inv_SY_B!BH150/Inv_SY_B!$DC150-1,"")</f>
        <v>4.8057897428880336E-2</v>
      </c>
      <c r="BI150" s="169">
        <f>IFERROR(Inv_SY_B!BI150/Inv_SY_B!$DC150-1,"")</f>
        <v>5.2738395996212439E-2</v>
      </c>
      <c r="BJ150" s="169">
        <f>IFERROR(Inv_SY_B!BJ150/Inv_SY_B!$DC150-1,"")</f>
        <v>4.8017073910217034E-2</v>
      </c>
      <c r="BK150" s="169">
        <f>IFERROR(Inv_SY_B!BK150/Inv_SY_B!$DC150-1,"")</f>
        <v>1.6686097639302622E-2</v>
      </c>
      <c r="BL150" s="169">
        <f>IFERROR(Inv_SY_B!BL150/Inv_SY_B!$DC150-1,"")</f>
        <v>3.4908847586308855E-2</v>
      </c>
      <c r="BM150" s="169">
        <f>IFERROR(Inv_SY_B!BM150/Inv_SY_B!$DC150-1,"")</f>
        <v>3.2873651858584374E-2</v>
      </c>
      <c r="BN150" s="169">
        <f>IFERROR(Inv_SY_B!BN150/Inv_SY_B!$DC150-1,"")</f>
        <v>3.0124997761477257E-2</v>
      </c>
      <c r="BO150" s="169">
        <f>IFERROR(Inv_SY_B!BO150/Inv_SY_B!$DC150-1,"")</f>
        <v>5.8255022157839509E-2</v>
      </c>
      <c r="BP150" s="169">
        <f>IFERROR(Inv_SY_B!BP150/Inv_SY_B!$DC150-1,"")</f>
        <v>5.6047657304388432E-2</v>
      </c>
      <c r="BQ150" s="169">
        <f>IFERROR(Inv_SY_B!BQ150/Inv_SY_B!$DC150-1,"")</f>
        <v>7.0636342636133831E-2</v>
      </c>
      <c r="BR150" s="169">
        <f>IFERROR(Inv_SY_B!BR150/Inv_SY_B!$DC150-1,"")</f>
        <v>9.2235311593307001E-2</v>
      </c>
      <c r="BS150" s="169">
        <f>IFERROR(Inv_SY_B!BS150/Inv_SY_B!$DC150-1,"")</f>
        <v>7.8000097774214128E-2</v>
      </c>
      <c r="BT150" s="169">
        <f>IFERROR(Inv_SY_B!BT150/Inv_SY_B!$DC150-1,"")</f>
        <v>0.10023244646968932</v>
      </c>
      <c r="BU150" s="169">
        <f>IFERROR(Inv_SY_B!BU150/Inv_SY_B!$DC150-1,"")</f>
        <v>6.6959328099168713E-2</v>
      </c>
      <c r="BV150" s="169">
        <f>IFERROR(Inv_SY_B!BV150/Inv_SY_B!$DC150-1,"")</f>
        <v>5.1748050387241173E-2</v>
      </c>
      <c r="BW150" s="169">
        <f>IFERROR(Inv_SY_B!BW150/Inv_SY_B!$DC150-1,"")</f>
        <v>0.11109501501901309</v>
      </c>
      <c r="BX150" s="169">
        <f>IFERROR(Inv_SY_B!BX150/Inv_SY_B!$DC150-1,"")</f>
        <v>0.15530964187100049</v>
      </c>
      <c r="BY150" s="169">
        <f>IFERROR(Inv_SY_B!BY150/Inv_SY_B!$DC150-1,"")</f>
        <v>0.13961759432830911</v>
      </c>
      <c r="BZ150" s="169">
        <f>IFERROR(Inv_SY_B!BZ150/Inv_SY_B!$DC150-1,"")</f>
        <v>0.1345461467507949</v>
      </c>
      <c r="CA150" s="169">
        <f>IFERROR(Inv_SY_B!CA150/Inv_SY_B!$DC150-1,"")</f>
        <v>4.9412263660826738E-2</v>
      </c>
      <c r="CB150" s="169">
        <f>IFERROR(Inv_SY_B!CB150/Inv_SY_B!$DC150-1,"")</f>
        <v>3.0965209093550827E-2</v>
      </c>
      <c r="CC150" s="169">
        <f>IFERROR(Inv_SY_B!CC150/Inv_SY_B!$DC150-1,"")</f>
        <v>6.8647154605119498E-2</v>
      </c>
      <c r="CD150" s="169">
        <f>IFERROR(Inv_SY_B!CD150/Inv_SY_B!$DC150-1,"")</f>
        <v>7.1382711787877362E-2</v>
      </c>
      <c r="CE150" s="169">
        <f>IFERROR(Inv_SY_B!CE150/Inv_SY_B!$DC150-1,"")</f>
        <v>5.7277054032829122E-2</v>
      </c>
      <c r="CF150" s="169">
        <f>IFERROR(Inv_SY_B!CF150/Inv_SY_B!$DC150-1,"")</f>
        <v>5.000053587340525E-2</v>
      </c>
      <c r="CG150" s="169">
        <f>IFERROR(Inv_SY_B!CG150/Inv_SY_B!$DC150-1,"")</f>
        <v>4.4236900816528868E-2</v>
      </c>
      <c r="CH150" s="169">
        <f>IFERROR(Inv_SY_B!CH150/Inv_SY_B!$DC150-1,"")</f>
        <v>7.5884513226858186E-2</v>
      </c>
      <c r="CI150" s="169">
        <f>IFERROR(Inv_SY_B!CI150/Inv_SY_B!$DC150-1,"")</f>
        <v>-0.92816048302227927</v>
      </c>
      <c r="CJ150" s="169">
        <f>IFERROR(Inv_SY_B!CJ150/Inv_SY_B!$DC150-1,"")</f>
        <v>-0.75365221203941246</v>
      </c>
      <c r="CK150" s="169">
        <f>IFERROR(Inv_SY_B!CK150/Inv_SY_B!$DC150-1,"")</f>
        <v>-0.64043749758915491</v>
      </c>
      <c r="CL150" s="169">
        <f>IFERROR(Inv_SY_B!CL150/Inv_SY_B!$DC150-1,"")</f>
        <v>-0.47906202280145183</v>
      </c>
      <c r="CM150" s="169">
        <f>IFERROR(Inv_SY_B!CM150/Inv_SY_B!$DB150-1,"")</f>
        <v>7.1440923964041003E-2</v>
      </c>
      <c r="CN150" s="169">
        <f>IFERROR(Inv_SY_B!CN150/Inv_SY_B!$DB150-1,"")</f>
        <v>1.7009358919860773E-2</v>
      </c>
      <c r="CO150" s="169">
        <f>IFERROR(Inv_SY_B!CO150/Inv_SY_B!$DB150-1,"")</f>
        <v>3.9331854829305568E-2</v>
      </c>
      <c r="CP150" s="169">
        <f>IFERROR(Inv_SY_B!CP150/Inv_SY_B!$DB150-1,"")</f>
        <v>-2.3756536326830724E-2</v>
      </c>
      <c r="CQ150" s="169">
        <f>IFERROR(Inv_SY_B!CQ150/Inv_SY_B!$DB150-1,"")</f>
        <v>-0.1733793419935874</v>
      </c>
      <c r="CR150" s="169">
        <f>IFERROR(Inv_SY_B!CR150/Inv_SY_B!$DB150-1,"")</f>
        <v>6.308345703322682E-2</v>
      </c>
      <c r="CS150" s="169">
        <f>IFERROR(Inv_SY_B!CS150/Inv_SY_B!$DB150-1,"")</f>
        <v>3.0000868249193902E-2</v>
      </c>
      <c r="CT150" s="169">
        <f>IFERROR(Inv_SY_B!CT150/Inv_SY_B!$DB150-1,"")</f>
        <v>-2.3730584675209165E-2</v>
      </c>
      <c r="CU150" s="169">
        <f>IFERROR(Inv_SY_B!CU150/Inv_SY_B!$DB150-1,"")</f>
        <v>-1</v>
      </c>
      <c r="CV150" s="169">
        <f>IFERROR(Inv_SY_B!CV150/Inv_SY_B!$DB150-1,"")</f>
        <v>-1</v>
      </c>
      <c r="CW150" s="169">
        <f>IFERROR(Inv_SY_B!CW150/Inv_SY_B!$DB150-1,"")</f>
        <v>-1</v>
      </c>
      <c r="CX150" s="169">
        <f>IFERROR(Inv_SY_B!CX150/Inv_SY_B!$DB150-1,"")</f>
        <v>-1</v>
      </c>
      <c r="CY150" s="169">
        <f>IFERROR(Inv_SY_B!CY150/Inv_SY_B!$DB150-1,"")</f>
        <v>-1</v>
      </c>
      <c r="CZ150" s="169">
        <f>IFERROR(Inv_SY_B!CZ150/Inv_SY_B!$DB150-1,"")</f>
        <v>-1</v>
      </c>
    </row>
    <row r="151" spans="2:104">
      <c r="B151" s="164">
        <f t="shared" si="3"/>
        <v>45843</v>
      </c>
      <c r="C151" s="169">
        <f>IFERROR(Inv_SY_B!C151/Inv_SY_B!$DA151-1,"")</f>
        <v>7.602843435772888E-3</v>
      </c>
      <c r="D151" s="169">
        <f>IFERROR(Inv_SY_B!D151/Inv_SY_B!$DA151-1,"")</f>
        <v>8.4601414640439465E-3</v>
      </c>
      <c r="E151" s="169">
        <f>IFERROR(Inv_SY_B!E151/Inv_SY_B!$DA151-1,"")</f>
        <v>-3.8334914148731025E-3</v>
      </c>
      <c r="F151" s="169">
        <f>IFERROR(Inv_SY_B!F151/Inv_SY_B!$DA151-1,"")</f>
        <v>-5.8006448678453726E-3</v>
      </c>
      <c r="G151" s="169">
        <f>IFERROR(Inv_SY_B!G151/Inv_SY_B!$DA151-1,"")</f>
        <v>-2.2329438326820217E-3</v>
      </c>
      <c r="H151" s="169">
        <f>IFERROR(Inv_SY_B!H151/Inv_SY_B!$DA151-1,"")</f>
        <v>2.6520622000798522E-3</v>
      </c>
      <c r="I151" s="169">
        <f>IFERROR(Inv_SY_B!I151/Inv_SY_B!$DA151-1,"")</f>
        <v>2.7233623976258725E-2</v>
      </c>
      <c r="J151" s="169">
        <f>IFERROR(Inv_SY_B!J151/Inv_SY_B!$DA151-1,"")</f>
        <v>-2.1046326986830954E-2</v>
      </c>
      <c r="K151" s="169">
        <f>IFERROR(Inv_SY_B!K151/Inv_SY_B!$DA151-1,"")</f>
        <v>8.3128051983136775E-3</v>
      </c>
      <c r="L151" s="169">
        <f>IFERROR(Inv_SY_B!L151/Inv_SY_B!$DA151-1,"")</f>
        <v>1.2037860307970716E-2</v>
      </c>
      <c r="M151" s="169">
        <f>IFERROR(Inv_SY_B!M151/Inv_SY_B!$DA151-1,"")</f>
        <v>1.4100038812890459E-2</v>
      </c>
      <c r="N151" s="169">
        <f>IFERROR(Inv_SY_B!N151/Inv_SY_B!$DA151-1,"")</f>
        <v>7.2470753768039131E-3</v>
      </c>
      <c r="O151" s="169">
        <f>IFERROR(Inv_SY_B!O151/Inv_SY_B!$DA151-1,"")</f>
        <v>9.0961435140690661E-3</v>
      </c>
      <c r="P151" s="169">
        <f>IFERROR(Inv_SY_B!P151/Inv_SY_B!$DA151-1,"")</f>
        <v>-1.9688026354653609E-2</v>
      </c>
      <c r="Q151" s="169">
        <f>IFERROR(Inv_SY_B!Q151/Inv_SY_B!$DA151-1,"")</f>
        <v>-3.0806095789536747E-2</v>
      </c>
      <c r="R151" s="169">
        <f>IFERROR(Inv_SY_B!R151/Inv_SY_B!$DA151-1,"")</f>
        <v>-5.1946399789089881E-2</v>
      </c>
      <c r="S151" s="169">
        <f>IFERROR(Inv_SY_B!S151/Inv_SY_B!$DA151-1,"")</f>
        <v>-3.4107201007341992E-2</v>
      </c>
      <c r="T151" s="169">
        <f>IFERROR(Inv_SY_B!T151/Inv_SY_B!$DA151-1,"")</f>
        <v>-9.8811347368088498E-3</v>
      </c>
      <c r="U151" s="169">
        <f>IFERROR(Inv_SY_B!U151/Inv_SY_B!$DA151-1,"")</f>
        <v>5.2913705465773786E-2</v>
      </c>
      <c r="V151" s="169">
        <f>IFERROR(Inv_SY_B!V151/Inv_SY_B!$DA151-1,"")</f>
        <v>6.9400514292280224E-2</v>
      </c>
      <c r="W151" s="169">
        <f>IFERROR(Inv_SY_B!W151/Inv_SY_B!$DA151-1,"")</f>
        <v>4.0169733758530723E-2</v>
      </c>
      <c r="X151" s="169">
        <f>IFERROR(Inv_SY_B!X151/Inv_SY_B!$DA151-1,"")</f>
        <v>-1.9130375203378458E-2</v>
      </c>
      <c r="Y151" s="169">
        <f>IFERROR(Inv_SY_B!Y151/Inv_SY_B!$DA151-1,"")</f>
        <v>2.1275796547395309E-3</v>
      </c>
      <c r="Z151" s="169">
        <f>IFERROR(Inv_SY_B!Z151/Inv_SY_B!$DA151-1,"")</f>
        <v>-1.9077462650442967E-2</v>
      </c>
      <c r="AA151" s="169">
        <f>IFERROR(Inv_SY_B!AA151/Inv_SY_B!$DA151-1,"")</f>
        <v>-4.0206967179556519E-2</v>
      </c>
      <c r="AB151" s="169">
        <f>IFERROR(Inv_SY_B!AB151/Inv_SY_B!$DA151-1,"")</f>
        <v>-5.0789030492376375E-3</v>
      </c>
      <c r="AC151" s="169">
        <f>IFERROR(Inv_SY_B!AC151/Inv_SY_B!$DA151-1,"")</f>
        <v>2.7206834739861296E-3</v>
      </c>
      <c r="AD151" s="169">
        <f>IFERROR(Inv_SY_B!AD151/Inv_SY_B!$DA151-1,"")</f>
        <v>-3.5355304060370352E-2</v>
      </c>
      <c r="AE151" s="169">
        <f>IFERROR(Inv_SY_B!AE151/Inv_SY_B!$DA151-1,"")</f>
        <v>2.6537034227520628E-3</v>
      </c>
      <c r="AF151" s="169">
        <f>IFERROR(Inv_SY_B!AF151/Inv_SY_B!$DA151-1,"")</f>
        <v>2.9025123319741164E-2</v>
      </c>
      <c r="AG151" s="169">
        <f>IFERROR(Inv_SY_B!AG151/Inv_SY_B!$DA151-1,"")</f>
        <v>2.5952910784148742E-2</v>
      </c>
      <c r="AH151" s="169">
        <f>IFERROR(Inv_SY_B!AH151/Inv_SY_B!$DA151-1,"")</f>
        <v>-2.3515271535496152E-2</v>
      </c>
      <c r="AI151" s="169">
        <f>IFERROR(Inv_SY_B!AI151/Inv_SY_B!$DC151-1,"")</f>
        <v>6.0763609603601942E-2</v>
      </c>
      <c r="AJ151" s="169">
        <f>IFERROR(Inv_SY_B!AJ151/Inv_SY_B!$DC151-1,"")</f>
        <v>6.7140546576608617E-2</v>
      </c>
      <c r="AK151" s="169">
        <f>IFERROR(Inv_SY_B!AK151/Inv_SY_B!$DC151-1,"")</f>
        <v>7.8604831616083892E-2</v>
      </c>
      <c r="AL151" s="169">
        <f>IFERROR(Inv_SY_B!AL151/Inv_SY_B!$DC151-1,"")</f>
        <v>6.6435232269551836E-2</v>
      </c>
      <c r="AM151" s="169">
        <f>IFERROR(Inv_SY_B!AM151/Inv_SY_B!$DC151-1,"")</f>
        <v>6.9285477325929934E-2</v>
      </c>
      <c r="AN151" s="169">
        <f>IFERROR(Inv_SY_B!AN151/Inv_SY_B!$DC151-1,"")</f>
        <v>6.1706034533857368E-2</v>
      </c>
      <c r="AO151" s="169">
        <f>IFERROR(Inv_SY_B!AO151/Inv_SY_B!$DC151-1,"")</f>
        <v>5.8948896156496122E-2</v>
      </c>
      <c r="AP151" s="169">
        <f>IFERROR(Inv_SY_B!AP151/Inv_SY_B!$DC151-1,"")</f>
        <v>5.5819385772885699E-2</v>
      </c>
      <c r="AQ151" s="169">
        <f>IFERROR(Inv_SY_B!AQ151/Inv_SY_B!$DC151-1,"")</f>
        <v>2.5291897691251286E-2</v>
      </c>
      <c r="AR151" s="169">
        <f>IFERROR(Inv_SY_B!AR151/Inv_SY_B!$DC151-1,"")</f>
        <v>5.559262044088964E-2</v>
      </c>
      <c r="AS151" s="169">
        <f>IFERROR(Inv_SY_B!AS151/Inv_SY_B!$DC151-1,"")</f>
        <v>5.2792438387343266E-2</v>
      </c>
      <c r="AT151" s="169">
        <f>IFERROR(Inv_SY_B!AT151/Inv_SY_B!$DC151-1,"")</f>
        <v>4.5993029339874925E-2</v>
      </c>
      <c r="AU151" s="169">
        <f>IFERROR(Inv_SY_B!AU151/Inv_SY_B!$DC151-1,"")</f>
        <v>5.3283993945679287E-2</v>
      </c>
      <c r="AV151" s="169">
        <f>IFERROR(Inv_SY_B!AV151/Inv_SY_B!$DC151-1,"")</f>
        <v>2.2994324811271172E-2</v>
      </c>
      <c r="AW151" s="169">
        <f>IFERROR(Inv_SY_B!AW151/Inv_SY_B!$DC151-1,"")</f>
        <v>5.3377949675135428E-2</v>
      </c>
      <c r="AX151" s="169">
        <f>IFERROR(Inv_SY_B!AX151/Inv_SY_B!$DC151-1,"")</f>
        <v>4.9006132059620455E-2</v>
      </c>
      <c r="AY151" s="169">
        <f>IFERROR(Inv_SY_B!AY151/Inv_SY_B!$DC151-1,"")</f>
        <v>2.647224419827432E-2</v>
      </c>
      <c r="AZ151" s="169">
        <f>IFERROR(Inv_SY_B!AZ151/Inv_SY_B!$DC151-1,"")</f>
        <v>5.5832507409714127E-2</v>
      </c>
      <c r="BA151" s="169">
        <f>IFERROR(Inv_SY_B!BA151/Inv_SY_B!$DC151-1,"")</f>
        <v>5.1968613733291757E-2</v>
      </c>
      <c r="BB151" s="169">
        <f>IFERROR(Inv_SY_B!BB151/Inv_SY_B!$DC151-1,"")</f>
        <v>4.7221378901882272E-2</v>
      </c>
      <c r="BC151" s="169">
        <f>IFERROR(Inv_SY_B!BC151/Inv_SY_B!$DC151-1,"")</f>
        <v>5.4203023097671332E-2</v>
      </c>
      <c r="BD151" s="169">
        <f>IFERROR(Inv_SY_B!BD151/Inv_SY_B!$DC151-1,"")</f>
        <v>6.4350636650918114E-2</v>
      </c>
      <c r="BE151" s="169">
        <f>IFERROR(Inv_SY_B!BE151/Inv_SY_B!$DC151-1,"")</f>
        <v>7.6068258338817918E-2</v>
      </c>
      <c r="BF151" s="169">
        <f>IFERROR(Inv_SY_B!BF151/Inv_SY_B!$DC151-1,"")</f>
        <v>7.261306220007846E-2</v>
      </c>
      <c r="BG151" s="169">
        <f>IFERROR(Inv_SY_B!BG151/Inv_SY_B!$DC151-1,"")</f>
        <v>5.1941349793940716E-2</v>
      </c>
      <c r="BH151" s="169">
        <f>IFERROR(Inv_SY_B!BH151/Inv_SY_B!$DC151-1,"")</f>
        <v>6.372735890156167E-2</v>
      </c>
      <c r="BI151" s="169">
        <f>IFERROR(Inv_SY_B!BI151/Inv_SY_B!$DC151-1,"")</f>
        <v>6.515478715891132E-2</v>
      </c>
      <c r="BJ151" s="169">
        <f>IFERROR(Inv_SY_B!BJ151/Inv_SY_B!$DC151-1,"")</f>
        <v>6.1515728178039186E-2</v>
      </c>
      <c r="BK151" s="169">
        <f>IFERROR(Inv_SY_B!BK151/Inv_SY_B!$DC151-1,"")</f>
        <v>4.3990230171942812E-2</v>
      </c>
      <c r="BL151" s="169">
        <f>IFERROR(Inv_SY_B!BL151/Inv_SY_B!$DC151-1,"")</f>
        <v>5.5647330687079277E-2</v>
      </c>
      <c r="BM151" s="169">
        <f>IFERROR(Inv_SY_B!BM151/Inv_SY_B!$DC151-1,"")</f>
        <v>5.0474505704720674E-2</v>
      </c>
      <c r="BN151" s="169">
        <f>IFERROR(Inv_SY_B!BN151/Inv_SY_B!$DC151-1,"")</f>
        <v>4.4246873951089727E-2</v>
      </c>
      <c r="BO151" s="169">
        <f>IFERROR(Inv_SY_B!BO151/Inv_SY_B!$DC151-1,"")</f>
        <v>7.3129894490476133E-2</v>
      </c>
      <c r="BP151" s="169">
        <f>IFERROR(Inv_SY_B!BP151/Inv_SY_B!$DC151-1,"")</f>
        <v>6.6649966085087886E-2</v>
      </c>
      <c r="BQ151" s="169">
        <f>IFERROR(Inv_SY_B!BQ151/Inv_SY_B!$DC151-1,"")</f>
        <v>7.188552329513298E-2</v>
      </c>
      <c r="BR151" s="169">
        <f>IFERROR(Inv_SY_B!BR151/Inv_SY_B!$DC151-1,"")</f>
        <v>6.2320060007754918E-2</v>
      </c>
      <c r="BS151" s="169">
        <f>IFERROR(Inv_SY_B!BS151/Inv_SY_B!$DC151-1,"")</f>
        <v>2.9357382023403877E-2</v>
      </c>
      <c r="BT151" s="169">
        <f>IFERROR(Inv_SY_B!BT151/Inv_SY_B!$DC151-1,"")</f>
        <v>6.0523226213475168E-2</v>
      </c>
      <c r="BU151" s="169">
        <f>IFERROR(Inv_SY_B!BU151/Inv_SY_B!$DC151-1,"")</f>
        <v>4.3843574163992649E-2</v>
      </c>
      <c r="BV151" s="169">
        <f>IFERROR(Inv_SY_B!BV151/Inv_SY_B!$DC151-1,"")</f>
        <v>3.4698245376492354E-2</v>
      </c>
      <c r="BW151" s="169">
        <f>IFERROR(Inv_SY_B!BW151/Inv_SY_B!$DC151-1,"")</f>
        <v>5.0524798624675293E-2</v>
      </c>
      <c r="BX151" s="169">
        <f>IFERROR(Inv_SY_B!BX151/Inv_SY_B!$DC151-1,"")</f>
        <v>4.7079250022022956E-2</v>
      </c>
      <c r="BY151" s="169">
        <f>IFERROR(Inv_SY_B!BY151/Inv_SY_B!$DC151-1,"")</f>
        <v>5.1049834602222344E-2</v>
      </c>
      <c r="BZ151" s="169">
        <f>IFERROR(Inv_SY_B!BZ151/Inv_SY_B!$DC151-1,"")</f>
        <v>5.9005442252003437E-2</v>
      </c>
      <c r="CA151" s="169">
        <f>IFERROR(Inv_SY_B!CA151/Inv_SY_B!$DC151-1,"")</f>
        <v>4.4212712000643917E-2</v>
      </c>
      <c r="CB151" s="169">
        <f>IFERROR(Inv_SY_B!CB151/Inv_SY_B!$DC151-1,"")</f>
        <v>2.3384084668671701E-2</v>
      </c>
      <c r="CC151" s="169">
        <f>IFERROR(Inv_SY_B!CC151/Inv_SY_B!$DC151-1,"")</f>
        <v>6.4689498865665884E-2</v>
      </c>
      <c r="CD151" s="169">
        <f>IFERROR(Inv_SY_B!CD151/Inv_SY_B!$DC151-1,"")</f>
        <v>7.0784300882580586E-2</v>
      </c>
      <c r="CE151" s="169">
        <f>IFERROR(Inv_SY_B!CE151/Inv_SY_B!$DC151-1,"")</f>
        <v>5.0365824151977323E-2</v>
      </c>
      <c r="CF151" s="169">
        <f>IFERROR(Inv_SY_B!CF151/Inv_SY_B!$DC151-1,"")</f>
        <v>5.3387376245361606E-2</v>
      </c>
      <c r="CG151" s="169">
        <f>IFERROR(Inv_SY_B!CG151/Inv_SY_B!$DC151-1,"")</f>
        <v>5.0627063765849689E-2</v>
      </c>
      <c r="CH151" s="169">
        <f>IFERROR(Inv_SY_B!CH151/Inv_SY_B!$DC151-1,"")</f>
        <v>6.3354912708758704E-2</v>
      </c>
      <c r="CI151" s="169">
        <f>IFERROR(Inv_SY_B!CI151/Inv_SY_B!$DC151-1,"")</f>
        <v>-0.9307716900252303</v>
      </c>
      <c r="CJ151" s="169">
        <f>IFERROR(Inv_SY_B!CJ151/Inv_SY_B!$DC151-1,"")</f>
        <v>-0.76151635346741953</v>
      </c>
      <c r="CK151" s="169">
        <f>IFERROR(Inv_SY_B!CK151/Inv_SY_B!$DC151-1,"")</f>
        <v>-0.6507962743010749</v>
      </c>
      <c r="CL151" s="169">
        <f>IFERROR(Inv_SY_B!CL151/Inv_SY_B!$DC151-1,"")</f>
        <v>-0.49025294193653701</v>
      </c>
      <c r="CM151" s="169">
        <f>IFERROR(Inv_SY_B!CM151/Inv_SY_B!$DB151-1,"")</f>
        <v>7.2244825598769324E-2</v>
      </c>
      <c r="CN151" s="169">
        <f>IFERROR(Inv_SY_B!CN151/Inv_SY_B!$DB151-1,"")</f>
        <v>1.7140533025793436E-2</v>
      </c>
      <c r="CO151" s="169">
        <f>IFERROR(Inv_SY_B!CO151/Inv_SY_B!$DB151-1,"")</f>
        <v>3.9189980890699028E-2</v>
      </c>
      <c r="CP151" s="169">
        <f>IFERROR(Inv_SY_B!CP151/Inv_SY_B!$DB151-1,"")</f>
        <v>-2.6896186131057265E-2</v>
      </c>
      <c r="CQ151" s="169">
        <f>IFERROR(Inv_SY_B!CQ151/Inv_SY_B!$DB151-1,"")</f>
        <v>-0.17795318047580855</v>
      </c>
      <c r="CR151" s="169">
        <f>IFERROR(Inv_SY_B!CR151/Inv_SY_B!$DB151-1,"")</f>
        <v>6.5747058180127826E-2</v>
      </c>
      <c r="CS151" s="169">
        <f>IFERROR(Inv_SY_B!CS151/Inv_SY_B!$DB151-1,"")</f>
        <v>3.3077098650165615E-2</v>
      </c>
      <c r="CT151" s="169">
        <f>IFERROR(Inv_SY_B!CT151/Inv_SY_B!$DB151-1,"")</f>
        <v>-2.2550129738689639E-2</v>
      </c>
      <c r="CU151" s="169">
        <f>IFERROR(Inv_SY_B!CU151/Inv_SY_B!$DB151-1,"")</f>
        <v>-1</v>
      </c>
      <c r="CV151" s="169">
        <f>IFERROR(Inv_SY_B!CV151/Inv_SY_B!$DB151-1,"")</f>
        <v>-1</v>
      </c>
      <c r="CW151" s="169">
        <f>IFERROR(Inv_SY_B!CW151/Inv_SY_B!$DB151-1,"")</f>
        <v>-1</v>
      </c>
      <c r="CX151" s="169">
        <f>IFERROR(Inv_SY_B!CX151/Inv_SY_B!$DB151-1,"")</f>
        <v>-1</v>
      </c>
      <c r="CY151" s="169">
        <f>IFERROR(Inv_SY_B!CY151/Inv_SY_B!$DB151-1,"")</f>
        <v>-1</v>
      </c>
      <c r="CZ151" s="169">
        <f>IFERROR(Inv_SY_B!CZ151/Inv_SY_B!$DB151-1,"")</f>
        <v>-1</v>
      </c>
    </row>
    <row r="152" spans="2:104">
      <c r="B152" s="164">
        <f t="shared" si="3"/>
        <v>45844</v>
      </c>
      <c r="C152" s="169">
        <f>IFERROR(Inv_SY_B!C152/Inv_SY_B!$DA152-1,"")</f>
        <v>3.2036478900892007E-2</v>
      </c>
      <c r="D152" s="169">
        <f>IFERROR(Inv_SY_B!D152/Inv_SY_B!$DA152-1,"")</f>
        <v>2.7652139636733519E-2</v>
      </c>
      <c r="E152" s="169">
        <f>IFERROR(Inv_SY_B!E152/Inv_SY_B!$DA152-1,"")</f>
        <v>-1.4079604703433057E-3</v>
      </c>
      <c r="F152" s="169">
        <f>IFERROR(Inv_SY_B!F152/Inv_SY_B!$DA152-1,"")</f>
        <v>-1.3744985912759966E-2</v>
      </c>
      <c r="G152" s="169">
        <f>IFERROR(Inv_SY_B!G152/Inv_SY_B!$DA152-1,"")</f>
        <v>-6.9301668763639412E-3</v>
      </c>
      <c r="H152" s="169">
        <f>IFERROR(Inv_SY_B!H152/Inv_SY_B!$DA152-1,"")</f>
        <v>1.9923937214014753E-3</v>
      </c>
      <c r="I152" s="169">
        <f>IFERROR(Inv_SY_B!I152/Inv_SY_B!$DA152-1,"")</f>
        <v>2.6499343334788206E-2</v>
      </c>
      <c r="J152" s="169">
        <f>IFERROR(Inv_SY_B!J152/Inv_SY_B!$DA152-1,"")</f>
        <v>-1.4393719936272475E-2</v>
      </c>
      <c r="K152" s="169">
        <f>IFERROR(Inv_SY_B!K152/Inv_SY_B!$DA152-1,"")</f>
        <v>2.3705885226459333E-3</v>
      </c>
      <c r="L152" s="169">
        <f>IFERROR(Inv_SY_B!L152/Inv_SY_B!$DA152-1,"")</f>
        <v>8.8599422020949614E-3</v>
      </c>
      <c r="M152" s="169">
        <f>IFERROR(Inv_SY_B!M152/Inv_SY_B!$DA152-1,"")</f>
        <v>7.2718777120039935E-3</v>
      </c>
      <c r="N152" s="169">
        <f>IFERROR(Inv_SY_B!N152/Inv_SY_B!$DA152-1,"")</f>
        <v>1.1768052089020209E-2</v>
      </c>
      <c r="O152" s="169">
        <f>IFERROR(Inv_SY_B!O152/Inv_SY_B!$DA152-1,"")</f>
        <v>-1.0739503583601095E-4</v>
      </c>
      <c r="P152" s="169">
        <f>IFERROR(Inv_SY_B!P152/Inv_SY_B!$DA152-1,"")</f>
        <v>-2.5579510045329545E-2</v>
      </c>
      <c r="Q152" s="169">
        <f>IFERROR(Inv_SY_B!Q152/Inv_SY_B!$DA152-1,"")</f>
        <v>-3.5692460579060503E-2</v>
      </c>
      <c r="R152" s="169">
        <f>IFERROR(Inv_SY_B!R152/Inv_SY_B!$DA152-1,"")</f>
        <v>-6.5759562630558377E-2</v>
      </c>
      <c r="S152" s="169">
        <f>IFERROR(Inv_SY_B!S152/Inv_SY_B!$DA152-1,"")</f>
        <v>-4.5334212954683206E-2</v>
      </c>
      <c r="T152" s="169">
        <f>IFERROR(Inv_SY_B!T152/Inv_SY_B!$DA152-1,"")</f>
        <v>-1.2893057063939839E-2</v>
      </c>
      <c r="U152" s="169">
        <f>IFERROR(Inv_SY_B!U152/Inv_SY_B!$DA152-1,"")</f>
        <v>8.6750082636855241E-2</v>
      </c>
      <c r="V152" s="169">
        <f>IFERROR(Inv_SY_B!V152/Inv_SY_B!$DA152-1,"")</f>
        <v>9.0384203552235087E-2</v>
      </c>
      <c r="W152" s="169">
        <f>IFERROR(Inv_SY_B!W152/Inv_SY_B!$DA152-1,"")</f>
        <v>4.5066933713731272E-2</v>
      </c>
      <c r="X152" s="169">
        <f>IFERROR(Inv_SY_B!X152/Inv_SY_B!$DA152-1,"")</f>
        <v>4.821338166207001E-3</v>
      </c>
      <c r="Y152" s="169">
        <f>IFERROR(Inv_SY_B!Y152/Inv_SY_B!$DA152-1,"")</f>
        <v>4.3285225057834831E-2</v>
      </c>
      <c r="Z152" s="169">
        <f>IFERROR(Inv_SY_B!Z152/Inv_SY_B!$DA152-1,"")</f>
        <v>1.6503399601913715E-2</v>
      </c>
      <c r="AA152" s="169">
        <f>IFERROR(Inv_SY_B!AA152/Inv_SY_B!$DA152-1,"")</f>
        <v>-5.521247375492544E-2</v>
      </c>
      <c r="AB152" s="169">
        <f>IFERROR(Inv_SY_B!AB152/Inv_SY_B!$DA152-1,"")</f>
        <v>-1.5415327076401031E-2</v>
      </c>
      <c r="AC152" s="169">
        <f>IFERROR(Inv_SY_B!AC152/Inv_SY_B!$DA152-1,"")</f>
        <v>-1.6550177627074003E-2</v>
      </c>
      <c r="AD152" s="169">
        <f>IFERROR(Inv_SY_B!AD152/Inv_SY_B!$DA152-1,"")</f>
        <v>-3.3484104065364395E-2</v>
      </c>
      <c r="AE152" s="169">
        <f>IFERROR(Inv_SY_B!AE152/Inv_SY_B!$DA152-1,"")</f>
        <v>-1.3610848616395055E-2</v>
      </c>
      <c r="AF152" s="169">
        <f>IFERROR(Inv_SY_B!AF152/Inv_SY_B!$DA152-1,"")</f>
        <v>8.3945895488668487E-3</v>
      </c>
      <c r="AG152" s="169">
        <f>IFERROR(Inv_SY_B!AG152/Inv_SY_B!$DA152-1,"")</f>
        <v>-6.240785814726646E-3</v>
      </c>
      <c r="AH152" s="169">
        <f>IFERROR(Inv_SY_B!AH152/Inv_SY_B!$DA152-1,"")</f>
        <v>-5.129983993720344E-2</v>
      </c>
      <c r="AI152" s="169">
        <f>IFERROR(Inv_SY_B!AI152/Inv_SY_B!$DC152-1,"")</f>
        <v>5.9504823123711637E-2</v>
      </c>
      <c r="AJ152" s="169">
        <f>IFERROR(Inv_SY_B!AJ152/Inv_SY_B!$DC152-1,"")</f>
        <v>5.7289444507666154E-2</v>
      </c>
      <c r="AK152" s="169">
        <f>IFERROR(Inv_SY_B!AK152/Inv_SY_B!$DC152-1,"")</f>
        <v>5.2886273407767526E-2</v>
      </c>
      <c r="AL152" s="169">
        <f>IFERROR(Inv_SY_B!AL152/Inv_SY_B!$DC152-1,"")</f>
        <v>3.6950692325713685E-2</v>
      </c>
      <c r="AM152" s="169">
        <f>IFERROR(Inv_SY_B!AM152/Inv_SY_B!$DC152-1,"")</f>
        <v>4.7016519473584761E-2</v>
      </c>
      <c r="AN152" s="169">
        <f>IFERROR(Inv_SY_B!AN152/Inv_SY_B!$DC152-1,"")</f>
        <v>4.9162543438735717E-2</v>
      </c>
      <c r="AO152" s="169">
        <f>IFERROR(Inv_SY_B!AO152/Inv_SY_B!$DC152-1,"")</f>
        <v>4.415429186217712E-2</v>
      </c>
      <c r="AP152" s="169">
        <f>IFERROR(Inv_SY_B!AP152/Inv_SY_B!$DC152-1,"")</f>
        <v>4.649433204088349E-2</v>
      </c>
      <c r="AQ152" s="169">
        <f>IFERROR(Inv_SY_B!AQ152/Inv_SY_B!$DC152-1,"")</f>
        <v>4.1723875800157684E-2</v>
      </c>
      <c r="AR152" s="169">
        <f>IFERROR(Inv_SY_B!AR152/Inv_SY_B!$DC152-1,"")</f>
        <v>4.9351004466836823E-2</v>
      </c>
      <c r="AS152" s="169">
        <f>IFERROR(Inv_SY_B!AS152/Inv_SY_B!$DC152-1,"")</f>
        <v>4.9904849120848249E-2</v>
      </c>
      <c r="AT152" s="169">
        <f>IFERROR(Inv_SY_B!AT152/Inv_SY_B!$DC152-1,"")</f>
        <v>4.9712849640791035E-2</v>
      </c>
      <c r="AU152" s="169">
        <f>IFERROR(Inv_SY_B!AU152/Inv_SY_B!$DC152-1,"")</f>
        <v>4.6594088855758109E-2</v>
      </c>
      <c r="AV152" s="169">
        <f>IFERROR(Inv_SY_B!AV152/Inv_SY_B!$DC152-1,"")</f>
        <v>-1.2008948355715088E-3</v>
      </c>
      <c r="AW152" s="169">
        <f>IFERROR(Inv_SY_B!AW152/Inv_SY_B!$DC152-1,"")</f>
        <v>4.9910558859549425E-2</v>
      </c>
      <c r="AX152" s="169">
        <f>IFERROR(Inv_SY_B!AX152/Inv_SY_B!$DC152-1,"")</f>
        <v>4.4920247234745858E-2</v>
      </c>
      <c r="AY152" s="169">
        <f>IFERROR(Inv_SY_B!AY152/Inv_SY_B!$DC152-1,"")</f>
        <v>2.3703736642618933E-2</v>
      </c>
      <c r="AZ152" s="169">
        <f>IFERROR(Inv_SY_B!AZ152/Inv_SY_B!$DC152-1,"")</f>
        <v>4.7618766931950107E-2</v>
      </c>
      <c r="BA152" s="169">
        <f>IFERROR(Inv_SY_B!BA152/Inv_SY_B!$DC152-1,"")</f>
        <v>4.3755460539711688E-2</v>
      </c>
      <c r="BB152" s="169">
        <f>IFERROR(Inv_SY_B!BB152/Inv_SY_B!$DC152-1,"")</f>
        <v>5.1941046853033468E-2</v>
      </c>
      <c r="BC152" s="169">
        <f>IFERROR(Inv_SY_B!BC152/Inv_SY_B!$DC152-1,"")</f>
        <v>5.307588125754048E-2</v>
      </c>
      <c r="BD152" s="169">
        <f>IFERROR(Inv_SY_B!BD152/Inv_SY_B!$DC152-1,"")</f>
        <v>4.4512377140706549E-2</v>
      </c>
      <c r="BE152" s="169">
        <f>IFERROR(Inv_SY_B!BE152/Inv_SY_B!$DC152-1,"")</f>
        <v>6.0206359685459176E-2</v>
      </c>
      <c r="BF152" s="169">
        <f>IFERROR(Inv_SY_B!BF152/Inv_SY_B!$DC152-1,"")</f>
        <v>6.7244447134895857E-2</v>
      </c>
      <c r="BG152" s="169">
        <f>IFERROR(Inv_SY_B!BG152/Inv_SY_B!$DC152-1,"")</f>
        <v>7.4981704288584305E-2</v>
      </c>
      <c r="BH152" s="169">
        <f>IFERROR(Inv_SY_B!BH152/Inv_SY_B!$DC152-1,"")</f>
        <v>6.8020675676169651E-2</v>
      </c>
      <c r="BI152" s="169">
        <f>IFERROR(Inv_SY_B!BI152/Inv_SY_B!$DC152-1,"")</f>
        <v>6.3824811425000183E-2</v>
      </c>
      <c r="BJ152" s="169">
        <f>IFERROR(Inv_SY_B!BJ152/Inv_SY_B!$DC152-1,"")</f>
        <v>7.3668556479880021E-2</v>
      </c>
      <c r="BK152" s="169">
        <f>IFERROR(Inv_SY_B!BK152/Inv_SY_B!$DC152-1,"")</f>
        <v>4.6271471071482662E-2</v>
      </c>
      <c r="BL152" s="169">
        <f>IFERROR(Inv_SY_B!BL152/Inv_SY_B!$DC152-1,"")</f>
        <v>6.1346958603358148E-2</v>
      </c>
      <c r="BM152" s="169">
        <f>IFERROR(Inv_SY_B!BM152/Inv_SY_B!$DC152-1,"")</f>
        <v>6.2110807969428139E-2</v>
      </c>
      <c r="BN152" s="169">
        <f>IFERROR(Inv_SY_B!BN152/Inv_SY_B!$DC152-1,"")</f>
        <v>6.7443263164540967E-2</v>
      </c>
      <c r="BO152" s="169">
        <f>IFERROR(Inv_SY_B!BO152/Inv_SY_B!$DC152-1,"")</f>
        <v>6.2108062369018668E-2</v>
      </c>
      <c r="BP152" s="169">
        <f>IFERROR(Inv_SY_B!BP152/Inv_SY_B!$DC152-1,"")</f>
        <v>5.2062076871079777E-2</v>
      </c>
      <c r="BQ152" s="169">
        <f>IFERROR(Inv_SY_B!BQ152/Inv_SY_B!$DC152-1,"")</f>
        <v>6.6441301204921199E-2</v>
      </c>
      <c r="BR152" s="169">
        <f>IFERROR(Inv_SY_B!BR152/Inv_SY_B!$DC152-1,"")</f>
        <v>6.7415599160415951E-2</v>
      </c>
      <c r="BS152" s="169">
        <f>IFERROR(Inv_SY_B!BS152/Inv_SY_B!$DC152-1,"")</f>
        <v>3.7096061815097059E-2</v>
      </c>
      <c r="BT152" s="169">
        <f>IFERROR(Inv_SY_B!BT152/Inv_SY_B!$DC152-1,"")</f>
        <v>6.0866861632221214E-2</v>
      </c>
      <c r="BU152" s="169">
        <f>IFERROR(Inv_SY_B!BU152/Inv_SY_B!$DC152-1,"")</f>
        <v>5.4380678655651327E-2</v>
      </c>
      <c r="BV152" s="169">
        <f>IFERROR(Inv_SY_B!BV152/Inv_SY_B!$DC152-1,"")</f>
        <v>3.6692281638140978E-2</v>
      </c>
      <c r="BW152" s="169">
        <f>IFERROR(Inv_SY_B!BW152/Inv_SY_B!$DC152-1,"")</f>
        <v>7.9080587566427774E-2</v>
      </c>
      <c r="BX152" s="169">
        <f>IFERROR(Inv_SY_B!BX152/Inv_SY_B!$DC152-1,"")</f>
        <v>6.9979839542765321E-2</v>
      </c>
      <c r="BY152" s="169">
        <f>IFERROR(Inv_SY_B!BY152/Inv_SY_B!$DC152-1,"")</f>
        <v>6.5799838919492926E-2</v>
      </c>
      <c r="BZ152" s="169">
        <f>IFERROR(Inv_SY_B!BZ152/Inv_SY_B!$DC152-1,"")</f>
        <v>6.8472364117988294E-2</v>
      </c>
      <c r="CA152" s="169">
        <f>IFERROR(Inv_SY_B!CA152/Inv_SY_B!$DC152-1,"")</f>
        <v>2.5294768052268601E-2</v>
      </c>
      <c r="CB152" s="169">
        <f>IFERROR(Inv_SY_B!CB152/Inv_SY_B!$DC152-1,"")</f>
        <v>5.5558121588368259E-3</v>
      </c>
      <c r="CC152" s="169">
        <f>IFERROR(Inv_SY_B!CC152/Inv_SY_B!$DC152-1,"")</f>
        <v>8.1999340465406023E-2</v>
      </c>
      <c r="CD152" s="169">
        <f>IFERROR(Inv_SY_B!CD152/Inv_SY_B!$DC152-1,"")</f>
        <v>9.0608554731351765E-2</v>
      </c>
      <c r="CE152" s="169">
        <f>IFERROR(Inv_SY_B!CE152/Inv_SY_B!$DC152-1,"")</f>
        <v>7.2113504321343891E-2</v>
      </c>
      <c r="CF152" s="169">
        <f>IFERROR(Inv_SY_B!CF152/Inv_SY_B!$DC152-1,"")</f>
        <v>7.4088347741584348E-2</v>
      </c>
      <c r="CG152" s="169">
        <f>IFERROR(Inv_SY_B!CG152/Inv_SY_B!$DC152-1,"")</f>
        <v>3.6968141469765348E-2</v>
      </c>
      <c r="CH152" s="169">
        <f>IFERROR(Inv_SY_B!CH152/Inv_SY_B!$DC152-1,"")</f>
        <v>6.6743077680827323E-2</v>
      </c>
      <c r="CI152" s="169">
        <f>IFERROR(Inv_SY_B!CI152/Inv_SY_B!$DC152-1,"")</f>
        <v>-0.92880819644354207</v>
      </c>
      <c r="CJ152" s="169">
        <f>IFERROR(Inv_SY_B!CJ152/Inv_SY_B!$DC152-1,"")</f>
        <v>-0.75575450758099483</v>
      </c>
      <c r="CK152" s="169">
        <f>IFERROR(Inv_SY_B!CK152/Inv_SY_B!$DC152-1,"")</f>
        <v>-0.64289327475245983</v>
      </c>
      <c r="CL152" s="169">
        <f>IFERROR(Inv_SY_B!CL152/Inv_SY_B!$DC152-1,"")</f>
        <v>-0.48041294552531089</v>
      </c>
      <c r="CM152" s="169">
        <f>IFERROR(Inv_SY_B!CM152/Inv_SY_B!$DB152-1,"")</f>
        <v>7.1902027117678902E-2</v>
      </c>
      <c r="CN152" s="169">
        <f>IFERROR(Inv_SY_B!CN152/Inv_SY_B!$DB152-1,"")</f>
        <v>8.2404749981970227E-3</v>
      </c>
      <c r="CO152" s="169">
        <f>IFERROR(Inv_SY_B!CO152/Inv_SY_B!$DB152-1,"")</f>
        <v>3.181120326878939E-2</v>
      </c>
      <c r="CP152" s="169">
        <f>IFERROR(Inv_SY_B!CP152/Inv_SY_B!$DB152-1,"")</f>
        <v>-3.2924196279417561E-2</v>
      </c>
      <c r="CQ152" s="169">
        <f>IFERROR(Inv_SY_B!CQ152/Inv_SY_B!$DB152-1,"")</f>
        <v>-0.1759401492639433</v>
      </c>
      <c r="CR152" s="169">
        <f>IFERROR(Inv_SY_B!CR152/Inv_SY_B!$DB152-1,"")</f>
        <v>6.8877631634341574E-2</v>
      </c>
      <c r="CS152" s="169">
        <f>IFERROR(Inv_SY_B!CS152/Inv_SY_B!$DB152-1,"")</f>
        <v>4.2590008101846211E-2</v>
      </c>
      <c r="CT152" s="169">
        <f>IFERROR(Inv_SY_B!CT152/Inv_SY_B!$DB152-1,"")</f>
        <v>-1.4556999577492236E-2</v>
      </c>
      <c r="CU152" s="169">
        <f>IFERROR(Inv_SY_B!CU152/Inv_SY_B!$DB152-1,"")</f>
        <v>-1</v>
      </c>
      <c r="CV152" s="169">
        <f>IFERROR(Inv_SY_B!CV152/Inv_SY_B!$DB152-1,"")</f>
        <v>-1</v>
      </c>
      <c r="CW152" s="169">
        <f>IFERROR(Inv_SY_B!CW152/Inv_SY_B!$DB152-1,"")</f>
        <v>-1</v>
      </c>
      <c r="CX152" s="169">
        <f>IFERROR(Inv_SY_B!CX152/Inv_SY_B!$DB152-1,"")</f>
        <v>-1</v>
      </c>
      <c r="CY152" s="169">
        <f>IFERROR(Inv_SY_B!CY152/Inv_SY_B!$DB152-1,"")</f>
        <v>-1</v>
      </c>
      <c r="CZ152" s="169">
        <f>IFERROR(Inv_SY_B!CZ152/Inv_SY_B!$DB152-1,"")</f>
        <v>-1</v>
      </c>
    </row>
    <row r="153" spans="2:104">
      <c r="B153" s="164">
        <f t="shared" si="3"/>
        <v>45845</v>
      </c>
      <c r="C153" s="169">
        <f>IFERROR(Inv_SY_B!C153/Inv_SY_B!$DA153-1,"")</f>
        <v>5.6540760226300169E-3</v>
      </c>
      <c r="D153" s="169">
        <f>IFERROR(Inv_SY_B!D153/Inv_SY_B!$DA153-1,"")</f>
        <v>1.2826647634172073E-2</v>
      </c>
      <c r="E153" s="169">
        <f>IFERROR(Inv_SY_B!E153/Inv_SY_B!$DA153-1,"")</f>
        <v>-5.4046494396766676E-3</v>
      </c>
      <c r="F153" s="169">
        <f>IFERROR(Inv_SY_B!F153/Inv_SY_B!$DA153-1,"")</f>
        <v>-1.5233289415441664E-2</v>
      </c>
      <c r="G153" s="169">
        <f>IFERROR(Inv_SY_B!G153/Inv_SY_B!$DA153-1,"")</f>
        <v>-6.7511645691412658E-3</v>
      </c>
      <c r="H153" s="169">
        <f>IFERROR(Inv_SY_B!H153/Inv_SY_B!$DA153-1,"")</f>
        <v>-8.5897873652474033E-4</v>
      </c>
      <c r="I153" s="169">
        <f>IFERROR(Inv_SY_B!I153/Inv_SY_B!$DA153-1,"")</f>
        <v>2.0987778899530296E-2</v>
      </c>
      <c r="J153" s="169">
        <f>IFERROR(Inv_SY_B!J153/Inv_SY_B!$DA153-1,"")</f>
        <v>-2.5849400111314647E-2</v>
      </c>
      <c r="K153" s="169">
        <f>IFERROR(Inv_SY_B!K153/Inv_SY_B!$DA153-1,"")</f>
        <v>1.6890228636725624E-3</v>
      </c>
      <c r="L153" s="169">
        <f>IFERROR(Inv_SY_B!L153/Inv_SY_B!$DA153-1,"")</f>
        <v>4.6850665100477418E-3</v>
      </c>
      <c r="M153" s="169">
        <f>IFERROR(Inv_SY_B!M153/Inv_SY_B!$DA153-1,"")</f>
        <v>9.4652137215676113E-3</v>
      </c>
      <c r="N153" s="169">
        <f>IFERROR(Inv_SY_B!N153/Inv_SY_B!$DA153-1,"")</f>
        <v>7.6841171834518551E-3</v>
      </c>
      <c r="O153" s="169">
        <f>IFERROR(Inv_SY_B!O153/Inv_SY_B!$DA153-1,"")</f>
        <v>3.5506238628575382E-3</v>
      </c>
      <c r="P153" s="169">
        <f>IFERROR(Inv_SY_B!P153/Inv_SY_B!$DA153-1,"")</f>
        <v>-2.2271604438692583E-2</v>
      </c>
      <c r="Q153" s="169">
        <f>IFERROR(Inv_SY_B!Q153/Inv_SY_B!$DA153-1,"")</f>
        <v>-2.9911916314971254E-2</v>
      </c>
      <c r="R153" s="169">
        <f>IFERROR(Inv_SY_B!R153/Inv_SY_B!$DA153-1,"")</f>
        <v>-5.6524798021525324E-2</v>
      </c>
      <c r="S153" s="169">
        <f>IFERROR(Inv_SY_B!S153/Inv_SY_B!$DA153-1,"")</f>
        <v>-3.5273538684288952E-2</v>
      </c>
      <c r="T153" s="169">
        <f>IFERROR(Inv_SY_B!T153/Inv_SY_B!$DA153-1,"")</f>
        <v>-9.1799405625353492E-3</v>
      </c>
      <c r="U153" s="169">
        <f>IFERROR(Inv_SY_B!U153/Inv_SY_B!$DA153-1,"")</f>
        <v>5.53663122030843E-2</v>
      </c>
      <c r="V153" s="169">
        <f>IFERROR(Inv_SY_B!V153/Inv_SY_B!$DA153-1,"")</f>
        <v>7.0706398558420425E-2</v>
      </c>
      <c r="W153" s="169">
        <f>IFERROR(Inv_SY_B!W153/Inv_SY_B!$DA153-1,"")</f>
        <v>2.4961578214175661E-2</v>
      </c>
      <c r="X153" s="169">
        <f>IFERROR(Inv_SY_B!X153/Inv_SY_B!$DA153-1,"")</f>
        <v>-3.251977658047478E-2</v>
      </c>
      <c r="Y153" s="169">
        <f>IFERROR(Inv_SY_B!Y153/Inv_SY_B!$DA153-1,"")</f>
        <v>2.251825854901135E-3</v>
      </c>
      <c r="Z153" s="169">
        <f>IFERROR(Inv_SY_B!Z153/Inv_SY_B!$DA153-1,"")</f>
        <v>-2.0856696964051236E-2</v>
      </c>
      <c r="AA153" s="169">
        <f>IFERROR(Inv_SY_B!AA153/Inv_SY_B!$DA153-1,"")</f>
        <v>-1.8947366702266821E-2</v>
      </c>
      <c r="AB153" s="169">
        <f>IFERROR(Inv_SY_B!AB153/Inv_SY_B!$DA153-1,"")</f>
        <v>1.5285605281469383E-2</v>
      </c>
      <c r="AC153" s="169">
        <f>IFERROR(Inv_SY_B!AC153/Inv_SY_B!$DA153-1,"")</f>
        <v>1.5664321131076964E-3</v>
      </c>
      <c r="AD153" s="169">
        <f>IFERROR(Inv_SY_B!AD153/Inv_SY_B!$DA153-1,"")</f>
        <v>-2.8518529929973946E-2</v>
      </c>
      <c r="AE153" s="169">
        <f>IFERROR(Inv_SY_B!AE153/Inv_SY_B!$DA153-1,"")</f>
        <v>5.6762214191166116E-3</v>
      </c>
      <c r="AF153" s="169">
        <f>IFERROR(Inv_SY_B!AF153/Inv_SY_B!$DA153-1,"")</f>
        <v>2.9512731611637477E-2</v>
      </c>
      <c r="AG153" s="169">
        <f>IFERROR(Inv_SY_B!AG153/Inv_SY_B!$DA153-1,"")</f>
        <v>3.8918890804380046E-2</v>
      </c>
      <c r="AH153" s="169">
        <f>IFERROR(Inv_SY_B!AH153/Inv_SY_B!$DA153-1,"")</f>
        <v>-2.6868922873418688E-3</v>
      </c>
      <c r="AI153" s="169">
        <f>IFERROR(Inv_SY_B!AI153/Inv_SY_B!$DC153-1,"")</f>
        <v>5.250184292717841E-2</v>
      </c>
      <c r="AJ153" s="169">
        <f>IFERROR(Inv_SY_B!AJ153/Inv_SY_B!$DC153-1,"")</f>
        <v>4.9251469588726726E-2</v>
      </c>
      <c r="AK153" s="169">
        <f>IFERROR(Inv_SY_B!AK153/Inv_SY_B!$DC153-1,"")</f>
        <v>5.6558138062191787E-2</v>
      </c>
      <c r="AL153" s="169">
        <f>IFERROR(Inv_SY_B!AL153/Inv_SY_B!$DC153-1,"")</f>
        <v>3.8098636940524289E-2</v>
      </c>
      <c r="AM153" s="169">
        <f>IFERROR(Inv_SY_B!AM153/Inv_SY_B!$DC153-1,"")</f>
        <v>4.3031989217096722E-2</v>
      </c>
      <c r="AN153" s="169">
        <f>IFERROR(Inv_SY_B!AN153/Inv_SY_B!$DC153-1,"")</f>
        <v>4.01420403415782E-2</v>
      </c>
      <c r="AO153" s="169">
        <f>IFERROR(Inv_SY_B!AO153/Inv_SY_B!$DC153-1,"")</f>
        <v>3.9842840786339595E-2</v>
      </c>
      <c r="AP153" s="169">
        <f>IFERROR(Inv_SY_B!AP153/Inv_SY_B!$DC153-1,"")</f>
        <v>4.4704205434532129E-2</v>
      </c>
      <c r="AQ153" s="169">
        <f>IFERROR(Inv_SY_B!AQ153/Inv_SY_B!$DC153-1,"")</f>
        <v>2.8477608242600594E-2</v>
      </c>
      <c r="AR153" s="169">
        <f>IFERROR(Inv_SY_B!AR153/Inv_SY_B!$DC153-1,"")</f>
        <v>3.9583324248678498E-2</v>
      </c>
      <c r="AS153" s="169">
        <f>IFERROR(Inv_SY_B!AS153/Inv_SY_B!$DC153-1,"")</f>
        <v>4.1202926083989455E-2</v>
      </c>
      <c r="AT153" s="169">
        <f>IFERROR(Inv_SY_B!AT153/Inv_SY_B!$DC153-1,"")</f>
        <v>4.0552851416299385E-2</v>
      </c>
      <c r="AU153" s="169">
        <f>IFERROR(Inv_SY_B!AU153/Inv_SY_B!$DC153-1,"")</f>
        <v>3.7808091708273484E-2</v>
      </c>
      <c r="AV153" s="169">
        <f>IFERROR(Inv_SY_B!AV153/Inv_SY_B!$DC153-1,"")</f>
        <v>1.4498878460240228E-2</v>
      </c>
      <c r="AW153" s="169">
        <f>IFERROR(Inv_SY_B!AW153/Inv_SY_B!$DC153-1,"")</f>
        <v>4.4118209387549401E-2</v>
      </c>
      <c r="AX153" s="169">
        <f>IFERROR(Inv_SY_B!AX153/Inv_SY_B!$DC153-1,"")</f>
        <v>3.2690043530902102E-2</v>
      </c>
      <c r="AY153" s="169">
        <f>IFERROR(Inv_SY_B!AY153/Inv_SY_B!$DC153-1,"")</f>
        <v>2.8951518885210303E-2</v>
      </c>
      <c r="AZ153" s="169">
        <f>IFERROR(Inv_SY_B!AZ153/Inv_SY_B!$DC153-1,"")</f>
        <v>4.6297482876881624E-2</v>
      </c>
      <c r="BA153" s="169">
        <f>IFERROR(Inv_SY_B!BA153/Inv_SY_B!$DC153-1,"")</f>
        <v>3.8488696801364908E-2</v>
      </c>
      <c r="BB153" s="169">
        <f>IFERROR(Inv_SY_B!BB153/Inv_SY_B!$DC153-1,"")</f>
        <v>5.3830427704281369E-2</v>
      </c>
      <c r="BC153" s="169">
        <f>IFERROR(Inv_SY_B!BC153/Inv_SY_B!$DC153-1,"")</f>
        <v>4.1117949003245613E-2</v>
      </c>
      <c r="BD153" s="169">
        <f>IFERROR(Inv_SY_B!BD153/Inv_SY_B!$DC153-1,"")</f>
        <v>5.1382389872628442E-2</v>
      </c>
      <c r="BE153" s="169">
        <f>IFERROR(Inv_SY_B!BE153/Inv_SY_B!$DC153-1,"")</f>
        <v>6.5664995060780607E-2</v>
      </c>
      <c r="BF153" s="169">
        <f>IFERROR(Inv_SY_B!BF153/Inv_SY_B!$DC153-1,"")</f>
        <v>7.1956458440108229E-2</v>
      </c>
      <c r="BG153" s="169">
        <f>IFERROR(Inv_SY_B!BG153/Inv_SY_B!$DC153-1,"")</f>
        <v>8.3119198927771309E-2</v>
      </c>
      <c r="BH153" s="169">
        <f>IFERROR(Inv_SY_B!BH153/Inv_SY_B!$DC153-1,"")</f>
        <v>7.0825122820941777E-2</v>
      </c>
      <c r="BI153" s="169">
        <f>IFERROR(Inv_SY_B!BI153/Inv_SY_B!$DC153-1,"")</f>
        <v>7.9455358980825563E-2</v>
      </c>
      <c r="BJ153" s="169">
        <f>IFERROR(Inv_SY_B!BJ153/Inv_SY_B!$DC153-1,"")</f>
        <v>8.0382157400163967E-2</v>
      </c>
      <c r="BK153" s="169">
        <f>IFERROR(Inv_SY_B!BK153/Inv_SY_B!$DC153-1,"")</f>
        <v>5.7270374430803184E-2</v>
      </c>
      <c r="BL153" s="169">
        <f>IFERROR(Inv_SY_B!BL153/Inv_SY_B!$DC153-1,"")</f>
        <v>7.1681064489470536E-2</v>
      </c>
      <c r="BM153" s="169">
        <f>IFERROR(Inv_SY_B!BM153/Inv_SY_B!$DC153-1,"")</f>
        <v>7.1368671628566416E-2</v>
      </c>
      <c r="BN153" s="169">
        <f>IFERROR(Inv_SY_B!BN153/Inv_SY_B!$DC153-1,"")</f>
        <v>6.8777988785363231E-2</v>
      </c>
      <c r="BO153" s="169">
        <f>IFERROR(Inv_SY_B!BO153/Inv_SY_B!$DC153-1,"")</f>
        <v>5.4472798887759577E-2</v>
      </c>
      <c r="BP153" s="169">
        <f>IFERROR(Inv_SY_B!BP153/Inv_SY_B!$DC153-1,"")</f>
        <v>4.8104585272567002E-2</v>
      </c>
      <c r="BQ153" s="169">
        <f>IFERROR(Inv_SY_B!BQ153/Inv_SY_B!$DC153-1,"")</f>
        <v>5.4099287828442533E-2</v>
      </c>
      <c r="BR153" s="169">
        <f>IFERROR(Inv_SY_B!BR153/Inv_SY_B!$DC153-1,"")</f>
        <v>5.3555007435414081E-2</v>
      </c>
      <c r="BS153" s="169">
        <f>IFERROR(Inv_SY_B!BS153/Inv_SY_B!$DC153-1,"")</f>
        <v>2.2452102986554756E-2</v>
      </c>
      <c r="BT153" s="169">
        <f>IFERROR(Inv_SY_B!BT153/Inv_SY_B!$DC153-1,"")</f>
        <v>5.7937738683015105E-2</v>
      </c>
      <c r="BU153" s="169">
        <f>IFERROR(Inv_SY_B!BU153/Inv_SY_B!$DC153-1,"")</f>
        <v>3.4747588666539375E-2</v>
      </c>
      <c r="BV153" s="169">
        <f>IFERROR(Inv_SY_B!BV153/Inv_SY_B!$DC153-1,"")</f>
        <v>2.2005317193652951E-2</v>
      </c>
      <c r="BW153" s="169">
        <f>IFERROR(Inv_SY_B!BW153/Inv_SY_B!$DC153-1,"")</f>
        <v>4.7254164793257392E-2</v>
      </c>
      <c r="BX153" s="169">
        <f>IFERROR(Inv_SY_B!BX153/Inv_SY_B!$DC153-1,"")</f>
        <v>5.5633482662817313E-2</v>
      </c>
      <c r="BY153" s="169">
        <f>IFERROR(Inv_SY_B!BY153/Inv_SY_B!$DC153-1,"")</f>
        <v>5.5549375142885715E-2</v>
      </c>
      <c r="BZ153" s="169">
        <f>IFERROR(Inv_SY_B!BZ153/Inv_SY_B!$DC153-1,"")</f>
        <v>6.2753464583435781E-2</v>
      </c>
      <c r="CA153" s="169">
        <f>IFERROR(Inv_SY_B!CA153/Inv_SY_B!$DC153-1,"")</f>
        <v>3.2205187972875748E-2</v>
      </c>
      <c r="CB153" s="169">
        <f>IFERROR(Inv_SY_B!CB153/Inv_SY_B!$DC153-1,"")</f>
        <v>1.3984684829969618E-2</v>
      </c>
      <c r="CC153" s="169">
        <f>IFERROR(Inv_SY_B!CC153/Inv_SY_B!$DC153-1,"")</f>
        <v>8.961048281609707E-2</v>
      </c>
      <c r="CD153" s="169">
        <f>IFERROR(Inv_SY_B!CD153/Inv_SY_B!$DC153-1,"")</f>
        <v>9.4167757534062257E-2</v>
      </c>
      <c r="CE153" s="169">
        <f>IFERROR(Inv_SY_B!CE153/Inv_SY_B!$DC153-1,"")</f>
        <v>8.342345437435239E-2</v>
      </c>
      <c r="CF153" s="169">
        <f>IFERROR(Inv_SY_B!CF153/Inv_SY_B!$DC153-1,"")</f>
        <v>8.3775858831965477E-2</v>
      </c>
      <c r="CG153" s="169">
        <f>IFERROR(Inv_SY_B!CG153/Inv_SY_B!$DC153-1,"")</f>
        <v>8.0441744569248019E-2</v>
      </c>
      <c r="CH153" s="169">
        <f>IFERROR(Inv_SY_B!CH153/Inv_SY_B!$DC153-1,"")</f>
        <v>0.10830315844901461</v>
      </c>
      <c r="CI153" s="169">
        <f>IFERROR(Inv_SY_B!CI153/Inv_SY_B!$DC153-1,"")</f>
        <v>-0.92654939759376009</v>
      </c>
      <c r="CJ153" s="169">
        <f>IFERROR(Inv_SY_B!CJ153/Inv_SY_B!$DC153-1,"")</f>
        <v>-0.74913785259642929</v>
      </c>
      <c r="CK153" s="169">
        <f>IFERROR(Inv_SY_B!CK153/Inv_SY_B!$DC153-1,"")</f>
        <v>-0.63379127053445528</v>
      </c>
      <c r="CL153" s="169">
        <f>IFERROR(Inv_SY_B!CL153/Inv_SY_B!$DC153-1,"")</f>
        <v>-0.46863167527438432</v>
      </c>
      <c r="CM153" s="169">
        <f>IFERROR(Inv_SY_B!CM153/Inv_SY_B!$DB153-1,"")</f>
        <v>6.980511704684722E-2</v>
      </c>
      <c r="CN153" s="169">
        <f>IFERROR(Inv_SY_B!CN153/Inv_SY_B!$DB153-1,"")</f>
        <v>1.0863369953926227E-2</v>
      </c>
      <c r="CO153" s="169">
        <f>IFERROR(Inv_SY_B!CO153/Inv_SY_B!$DB153-1,"")</f>
        <v>3.5251928267297172E-2</v>
      </c>
      <c r="CP153" s="169">
        <f>IFERROR(Inv_SY_B!CP153/Inv_SY_B!$DB153-1,"")</f>
        <v>-2.5196207976407758E-2</v>
      </c>
      <c r="CQ153" s="169">
        <f>IFERROR(Inv_SY_B!CQ153/Inv_SY_B!$DB153-1,"")</f>
        <v>-0.17236474575782734</v>
      </c>
      <c r="CR153" s="169">
        <f>IFERROR(Inv_SY_B!CR153/Inv_SY_B!$DB153-1,"")</f>
        <v>7.0385802580503309E-2</v>
      </c>
      <c r="CS153" s="169">
        <f>IFERROR(Inv_SY_B!CS153/Inv_SY_B!$DB153-1,"")</f>
        <v>3.070722413198701E-2</v>
      </c>
      <c r="CT153" s="169">
        <f>IFERROR(Inv_SY_B!CT153/Inv_SY_B!$DB153-1,"")</f>
        <v>-1.9452488246326727E-2</v>
      </c>
      <c r="CU153" s="169">
        <f>IFERROR(Inv_SY_B!CU153/Inv_SY_B!$DB153-1,"")</f>
        <v>-1</v>
      </c>
      <c r="CV153" s="169">
        <f>IFERROR(Inv_SY_B!CV153/Inv_SY_B!$DB153-1,"")</f>
        <v>-1</v>
      </c>
      <c r="CW153" s="169">
        <f>IFERROR(Inv_SY_B!CW153/Inv_SY_B!$DB153-1,"")</f>
        <v>-1</v>
      </c>
      <c r="CX153" s="169">
        <f>IFERROR(Inv_SY_B!CX153/Inv_SY_B!$DB153-1,"")</f>
        <v>-1</v>
      </c>
      <c r="CY153" s="169">
        <f>IFERROR(Inv_SY_B!CY153/Inv_SY_B!$DB153-1,"")</f>
        <v>-1</v>
      </c>
      <c r="CZ153" s="169">
        <f>IFERROR(Inv_SY_B!CZ153/Inv_SY_B!$DB153-1,"")</f>
        <v>-1</v>
      </c>
    </row>
    <row r="154" spans="2:104">
      <c r="B154" s="164">
        <f t="shared" si="3"/>
        <v>45846</v>
      </c>
      <c r="C154" s="169">
        <f>IFERROR(Inv_SY_B!C154/Inv_SY_B!$DA154-1,"")</f>
        <v>1.3330549741855435E-2</v>
      </c>
      <c r="D154" s="169">
        <f>IFERROR(Inv_SY_B!D154/Inv_SY_B!$DA154-1,"")</f>
        <v>2.4228529116912201E-2</v>
      </c>
      <c r="E154" s="169">
        <f>IFERROR(Inv_SY_B!E154/Inv_SY_B!$DA154-1,"")</f>
        <v>-4.1731655769107201E-3</v>
      </c>
      <c r="F154" s="169">
        <f>IFERROR(Inv_SY_B!F154/Inv_SY_B!$DA154-1,"")</f>
        <v>-2.2390090479760816E-2</v>
      </c>
      <c r="G154" s="169">
        <f>IFERROR(Inv_SY_B!G154/Inv_SY_B!$DA154-1,"")</f>
        <v>-1.1681048910258229E-2</v>
      </c>
      <c r="H154" s="169">
        <f>IFERROR(Inv_SY_B!H154/Inv_SY_B!$DA154-1,"")</f>
        <v>1.4464760966523826E-3</v>
      </c>
      <c r="I154" s="169">
        <f>IFERROR(Inv_SY_B!I154/Inv_SY_B!$DA154-1,"")</f>
        <v>1.37466455285431E-2</v>
      </c>
      <c r="J154" s="169">
        <f>IFERROR(Inv_SY_B!J154/Inv_SY_B!$DA154-1,"")</f>
        <v>-2.7213700570640098E-2</v>
      </c>
      <c r="K154" s="169">
        <f>IFERROR(Inv_SY_B!K154/Inv_SY_B!$DA154-1,"")</f>
        <v>-8.406929265707852E-3</v>
      </c>
      <c r="L154" s="169">
        <f>IFERROR(Inv_SY_B!L154/Inv_SY_B!$DA154-1,"")</f>
        <v>-2.0360613645061809E-3</v>
      </c>
      <c r="M154" s="169">
        <f>IFERROR(Inv_SY_B!M154/Inv_SY_B!$DA154-1,"")</f>
        <v>7.6031580582756053E-3</v>
      </c>
      <c r="N154" s="169">
        <f>IFERROR(Inv_SY_B!N154/Inv_SY_B!$DA154-1,"")</f>
        <v>1.4976685160482006E-2</v>
      </c>
      <c r="O154" s="169">
        <f>IFERROR(Inv_SY_B!O154/Inv_SY_B!$DA154-1,"")</f>
        <v>1.144195950972815E-4</v>
      </c>
      <c r="P154" s="169">
        <f>IFERROR(Inv_SY_B!P154/Inv_SY_B!$DA154-1,"")</f>
        <v>-2.8460278107619641E-2</v>
      </c>
      <c r="Q154" s="169">
        <f>IFERROR(Inv_SY_B!Q154/Inv_SY_B!$DA154-1,"")</f>
        <v>-4.0358953063426406E-2</v>
      </c>
      <c r="R154" s="169">
        <f>IFERROR(Inv_SY_B!R154/Inv_SY_B!$DA154-1,"")</f>
        <v>-7.2284832138666211E-2</v>
      </c>
      <c r="S154" s="169">
        <f>IFERROR(Inv_SY_B!S154/Inv_SY_B!$DA154-1,"")</f>
        <v>-4.5709749867205773E-2</v>
      </c>
      <c r="T154" s="169">
        <f>IFERROR(Inv_SY_B!T154/Inv_SY_B!$DA154-1,"")</f>
        <v>-8.9554081428808718E-3</v>
      </c>
      <c r="U154" s="169">
        <f>IFERROR(Inv_SY_B!U154/Inv_SY_B!$DA154-1,"")</f>
        <v>6.651061498705535E-2</v>
      </c>
      <c r="V154" s="169">
        <f>IFERROR(Inv_SY_B!V154/Inv_SY_B!$DA154-1,"")</f>
        <v>9.1106441895620449E-2</v>
      </c>
      <c r="W154" s="169">
        <f>IFERROR(Inv_SY_B!W154/Inv_SY_B!$DA154-1,"")</f>
        <v>4.2300386085510455E-2</v>
      </c>
      <c r="X154" s="169">
        <f>IFERROR(Inv_SY_B!X154/Inv_SY_B!$DA154-1,"")</f>
        <v>-8.6834751756029727E-3</v>
      </c>
      <c r="Y154" s="169">
        <f>IFERROR(Inv_SY_B!Y154/Inv_SY_B!$DA154-1,"")</f>
        <v>1.2869828478929257E-2</v>
      </c>
      <c r="Z154" s="169">
        <f>IFERROR(Inv_SY_B!Z154/Inv_SY_B!$DA154-1,"")</f>
        <v>-9.8772486614259192E-3</v>
      </c>
      <c r="AA154" s="169">
        <f>IFERROR(Inv_SY_B!AA154/Inv_SY_B!$DA154-1,"")</f>
        <v>-3.5369122307702727E-2</v>
      </c>
      <c r="AB154" s="169">
        <f>IFERROR(Inv_SY_B!AB154/Inv_SY_B!$DA154-1,"")</f>
        <v>1.4386621191192273E-2</v>
      </c>
      <c r="AC154" s="169">
        <f>IFERROR(Inv_SY_B!AC154/Inv_SY_B!$DA154-1,"")</f>
        <v>7.9380114606812935E-3</v>
      </c>
      <c r="AD154" s="169">
        <f>IFERROR(Inv_SY_B!AD154/Inv_SY_B!$DA154-1,"")</f>
        <v>-2.1837513068285408E-2</v>
      </c>
      <c r="AE154" s="169">
        <f>IFERROR(Inv_SY_B!AE154/Inv_SY_B!$DA154-1,"")</f>
        <v>1.1986307935052176E-2</v>
      </c>
      <c r="AF154" s="169">
        <f>IFERROR(Inv_SY_B!AF154/Inv_SY_B!$DA154-1,"")</f>
        <v>3.344770442538203E-2</v>
      </c>
      <c r="AG154" s="169">
        <f>IFERROR(Inv_SY_B!AG154/Inv_SY_B!$DA154-1,"")</f>
        <v>2.302816617766057E-2</v>
      </c>
      <c r="AH154" s="169">
        <f>IFERROR(Inv_SY_B!AH154/Inv_SY_B!$DA154-1,"")</f>
        <v>-3.1582969234306146E-2</v>
      </c>
      <c r="AI154" s="169">
        <f>IFERROR(Inv_SY_B!AI154/Inv_SY_B!$DC154-1,"")</f>
        <v>5.088232598765785E-2</v>
      </c>
      <c r="AJ154" s="169">
        <f>IFERROR(Inv_SY_B!AJ154/Inv_SY_B!$DC154-1,"")</f>
        <v>5.5903079474552086E-2</v>
      </c>
      <c r="AK154" s="169">
        <f>IFERROR(Inv_SY_B!AK154/Inv_SY_B!$DC154-1,"")</f>
        <v>4.8236553151062456E-2</v>
      </c>
      <c r="AL154" s="169">
        <f>IFERROR(Inv_SY_B!AL154/Inv_SY_B!$DC154-1,"")</f>
        <v>3.3186014216218362E-2</v>
      </c>
      <c r="AM154" s="169">
        <f>IFERROR(Inv_SY_B!AM154/Inv_SY_B!$DC154-1,"")</f>
        <v>4.5521041660461226E-2</v>
      </c>
      <c r="AN154" s="169">
        <f>IFERROR(Inv_SY_B!AN154/Inv_SY_B!$DC154-1,"")</f>
        <v>4.9317363562656258E-2</v>
      </c>
      <c r="AO154" s="169">
        <f>IFERROR(Inv_SY_B!AO154/Inv_SY_B!$DC154-1,"")</f>
        <v>4.8692422871033703E-2</v>
      </c>
      <c r="AP154" s="169">
        <f>IFERROR(Inv_SY_B!AP154/Inv_SY_B!$DC154-1,"")</f>
        <v>4.5621714641875366E-2</v>
      </c>
      <c r="AQ154" s="169">
        <f>IFERROR(Inv_SY_B!AQ154/Inv_SY_B!$DC154-1,"")</f>
        <v>5.7167733821929634E-2</v>
      </c>
      <c r="AR154" s="169">
        <f>IFERROR(Inv_SY_B!AR154/Inv_SY_B!$DC154-1,"")</f>
        <v>6.0155390913095408E-2</v>
      </c>
      <c r="AS154" s="169">
        <f>IFERROR(Inv_SY_B!AS154/Inv_SY_B!$DC154-1,"")</f>
        <v>5.3778914537789158E-2</v>
      </c>
      <c r="AT154" s="169">
        <f>IFERROR(Inv_SY_B!AT154/Inv_SY_B!$DC154-1,"")</f>
        <v>4.5382669860475122E-2</v>
      </c>
      <c r="AU154" s="169">
        <f>IFERROR(Inv_SY_B!AU154/Inv_SY_B!$DC154-1,"")</f>
        <v>4.4986159072279319E-2</v>
      </c>
      <c r="AV154" s="169">
        <f>IFERROR(Inv_SY_B!AV154/Inv_SY_B!$DC154-1,"")</f>
        <v>9.6712543802988105E-3</v>
      </c>
      <c r="AW154" s="169">
        <f>IFERROR(Inv_SY_B!AW154/Inv_SY_B!$DC154-1,"")</f>
        <v>5.3327006908318486E-2</v>
      </c>
      <c r="AX154" s="169">
        <f>IFERROR(Inv_SY_B!AX154/Inv_SY_B!$DC154-1,"")</f>
        <v>5.7061714894604432E-2</v>
      </c>
      <c r="AY154" s="169">
        <f>IFERROR(Inv_SY_B!AY154/Inv_SY_B!$DC154-1,"")</f>
        <v>3.6889575145484521E-2</v>
      </c>
      <c r="AZ154" s="169">
        <f>IFERROR(Inv_SY_B!AZ154/Inv_SY_B!$DC154-1,"")</f>
        <v>5.714799625567224E-2</v>
      </c>
      <c r="BA154" s="169">
        <f>IFERROR(Inv_SY_B!BA154/Inv_SY_B!$DC154-1,"")</f>
        <v>6.1130874342349095E-2</v>
      </c>
      <c r="BB154" s="169">
        <f>IFERROR(Inv_SY_B!BB154/Inv_SY_B!$DC154-1,"")</f>
        <v>4.3228068598763159E-2</v>
      </c>
      <c r="BC154" s="169">
        <f>IFERROR(Inv_SY_B!BC154/Inv_SY_B!$DC154-1,"")</f>
        <v>6.8670787436699632E-2</v>
      </c>
      <c r="BD154" s="169">
        <f>IFERROR(Inv_SY_B!BD154/Inv_SY_B!$DC154-1,"")</f>
        <v>6.7246928587159527E-2</v>
      </c>
      <c r="BE154" s="169">
        <f>IFERROR(Inv_SY_B!BE154/Inv_SY_B!$DC154-1,"")</f>
        <v>8.7310681842568849E-2</v>
      </c>
      <c r="BF154" s="169">
        <f>IFERROR(Inv_SY_B!BF154/Inv_SY_B!$DC154-1,"")</f>
        <v>6.6211963852968347E-2</v>
      </c>
      <c r="BG154" s="169">
        <f>IFERROR(Inv_SY_B!BG154/Inv_SY_B!$DC154-1,"")</f>
        <v>3.334991918005703E-2</v>
      </c>
      <c r="BH154" s="169">
        <f>IFERROR(Inv_SY_B!BH154/Inv_SY_B!$DC154-1,"")</f>
        <v>5.5537410849074487E-2</v>
      </c>
      <c r="BI154" s="169">
        <f>IFERROR(Inv_SY_B!BI154/Inv_SY_B!$DC154-1,"")</f>
        <v>4.5070974214139303E-2</v>
      </c>
      <c r="BJ154" s="169">
        <f>IFERROR(Inv_SY_B!BJ154/Inv_SY_B!$DC154-1,"")</f>
        <v>4.2265234601962298E-2</v>
      </c>
      <c r="BK154" s="169">
        <f>IFERROR(Inv_SY_B!BK154/Inv_SY_B!$DC154-1,"")</f>
        <v>1.9299239200622598E-2</v>
      </c>
      <c r="BL154" s="169">
        <f>IFERROR(Inv_SY_B!BL154/Inv_SY_B!$DC154-1,"")</f>
        <v>3.3024227882934909E-2</v>
      </c>
      <c r="BM154" s="169">
        <f>IFERROR(Inv_SY_B!BM154/Inv_SY_B!$DC154-1,"")</f>
        <v>2.7294948067851266E-2</v>
      </c>
      <c r="BN154" s="169">
        <f>IFERROR(Inv_SY_B!BN154/Inv_SY_B!$DC154-1,"")</f>
        <v>2.7667967293729223E-2</v>
      </c>
      <c r="BO154" s="169">
        <f>IFERROR(Inv_SY_B!BO154/Inv_SY_B!$DC154-1,"")</f>
        <v>8.8312982187764844E-2</v>
      </c>
      <c r="BP154" s="169">
        <f>IFERROR(Inv_SY_B!BP154/Inv_SY_B!$DC154-1,"")</f>
        <v>7.7589994441937149E-2</v>
      </c>
      <c r="BQ154" s="169">
        <f>IFERROR(Inv_SY_B!BQ154/Inv_SY_B!$DC154-1,"")</f>
        <v>8.8725212147367172E-2</v>
      </c>
      <c r="BR154" s="169">
        <f>IFERROR(Inv_SY_B!BR154/Inv_SY_B!$DC154-1,"")</f>
        <v>9.3215628088517244E-2</v>
      </c>
      <c r="BS154" s="169">
        <f>IFERROR(Inv_SY_B!BS154/Inv_SY_B!$DC154-1,"")</f>
        <v>6.5697371943607141E-2</v>
      </c>
      <c r="BT154" s="169">
        <f>IFERROR(Inv_SY_B!BT154/Inv_SY_B!$DC154-1,"")</f>
        <v>8.9409000223785284E-2</v>
      </c>
      <c r="BU154" s="169">
        <f>IFERROR(Inv_SY_B!BU154/Inv_SY_B!$DC154-1,"")</f>
        <v>7.2647914202531139E-2</v>
      </c>
      <c r="BV154" s="169">
        <f>IFERROR(Inv_SY_B!BV154/Inv_SY_B!$DC154-1,"")</f>
        <v>5.6989860323447328E-2</v>
      </c>
      <c r="BW154" s="169">
        <f>IFERROR(Inv_SY_B!BW154/Inv_SY_B!$DC154-1,"")</f>
        <v>0.10035326321102933</v>
      </c>
      <c r="BX154" s="169">
        <f>IFERROR(Inv_SY_B!BX154/Inv_SY_B!$DC154-1,"")</f>
        <v>0.10474565405565217</v>
      </c>
      <c r="BY154" s="169">
        <f>IFERROR(Inv_SY_B!BY154/Inv_SY_B!$DC154-1,"")</f>
        <v>0.10789367548628181</v>
      </c>
      <c r="BZ154" s="169">
        <f>IFERROR(Inv_SY_B!BZ154/Inv_SY_B!$DC154-1,"")</f>
        <v>9.9789968763523085E-2</v>
      </c>
      <c r="CA154" s="169">
        <f>IFERROR(Inv_SY_B!CA154/Inv_SY_B!$DC154-1,"")</f>
        <v>4.2487198037934215E-2</v>
      </c>
      <c r="CB154" s="169">
        <f>IFERROR(Inv_SY_B!CB154/Inv_SY_B!$DC154-1,"")</f>
        <v>2.5279488386410476E-2</v>
      </c>
      <c r="CC154" s="169">
        <f>IFERROR(Inv_SY_B!CC154/Inv_SY_B!$DC154-1,"")</f>
        <v>4.513094870266432E-2</v>
      </c>
      <c r="CD154" s="169">
        <f>IFERROR(Inv_SY_B!CD154/Inv_SY_B!$DC154-1,"")</f>
        <v>5.3079676040650448E-2</v>
      </c>
      <c r="CE154" s="169">
        <f>IFERROR(Inv_SY_B!CE154/Inv_SY_B!$DC154-1,"")</f>
        <v>2.9093490121296028E-2</v>
      </c>
      <c r="CF154" s="169">
        <f>IFERROR(Inv_SY_B!CF154/Inv_SY_B!$DC154-1,"")</f>
        <v>3.5769971619749041E-2</v>
      </c>
      <c r="CG154" s="169">
        <f>IFERROR(Inv_SY_B!CG154/Inv_SY_B!$DC154-1,"")</f>
        <v>3.5085258370836314E-2</v>
      </c>
      <c r="CH154" s="169">
        <f>IFERROR(Inv_SY_B!CH154/Inv_SY_B!$DC154-1,"")</f>
        <v>4.0950577615473494E-2</v>
      </c>
      <c r="CI154" s="169">
        <f>IFERROR(Inv_SY_B!CI154/Inv_SY_B!$DC154-1,"")</f>
        <v>-0.93323725530648838</v>
      </c>
      <c r="CJ154" s="169">
        <f>IFERROR(Inv_SY_B!CJ154/Inv_SY_B!$DC154-1,"")</f>
        <v>-0.77145173624450702</v>
      </c>
      <c r="CK154" s="169">
        <f>IFERROR(Inv_SY_B!CK154/Inv_SY_B!$DC154-1,"")</f>
        <v>-0.65755886474002578</v>
      </c>
      <c r="CL154" s="169">
        <f>IFERROR(Inv_SY_B!CL154/Inv_SY_B!$DC154-1,"")</f>
        <v>-0.52023743498579478</v>
      </c>
      <c r="CM154" s="169">
        <f>IFERROR(Inv_SY_B!CM154/Inv_SY_B!$DB154-1,"")</f>
        <v>7.392494365696467E-2</v>
      </c>
      <c r="CN154" s="169">
        <f>IFERROR(Inv_SY_B!CN154/Inv_SY_B!$DB154-1,"")</f>
        <v>1.5839402261088598E-2</v>
      </c>
      <c r="CO154" s="169">
        <f>IFERROR(Inv_SY_B!CO154/Inv_SY_B!$DB154-1,"")</f>
        <v>3.6479861939497482E-2</v>
      </c>
      <c r="CP154" s="169">
        <f>IFERROR(Inv_SY_B!CP154/Inv_SY_B!$DB154-1,"")</f>
        <v>-3.1485392876518747E-2</v>
      </c>
      <c r="CQ154" s="169">
        <f>IFERROR(Inv_SY_B!CQ154/Inv_SY_B!$DB154-1,"")</f>
        <v>-0.17976548497887679</v>
      </c>
      <c r="CR154" s="169">
        <f>IFERROR(Inv_SY_B!CR154/Inv_SY_B!$DB154-1,"")</f>
        <v>3.7827884881326268E-2</v>
      </c>
      <c r="CS154" s="169">
        <f>IFERROR(Inv_SY_B!CS154/Inv_SY_B!$DB154-1,"")</f>
        <v>-1.8395905317450945E-2</v>
      </c>
      <c r="CT154" s="169">
        <f>IFERROR(Inv_SY_B!CT154/Inv_SY_B!$DB154-1,"")</f>
        <v>6.5574690433969574E-2</v>
      </c>
      <c r="CU154" s="169">
        <f>IFERROR(Inv_SY_B!CU154/Inv_SY_B!$DB154-1,"")</f>
        <v>-1</v>
      </c>
      <c r="CV154" s="169">
        <f>IFERROR(Inv_SY_B!CV154/Inv_SY_B!$DB154-1,"")</f>
        <v>-1</v>
      </c>
      <c r="CW154" s="169">
        <f>IFERROR(Inv_SY_B!CW154/Inv_SY_B!$DB154-1,"")</f>
        <v>-1</v>
      </c>
      <c r="CX154" s="169">
        <f>IFERROR(Inv_SY_B!CX154/Inv_SY_B!$DB154-1,"")</f>
        <v>-1</v>
      </c>
      <c r="CY154" s="169">
        <f>IFERROR(Inv_SY_B!CY154/Inv_SY_B!$DB154-1,"")</f>
        <v>-1</v>
      </c>
      <c r="CZ154" s="169">
        <f>IFERROR(Inv_SY_B!CZ154/Inv_SY_B!$DB154-1,"")</f>
        <v>-1</v>
      </c>
    </row>
    <row r="155" spans="2:104">
      <c r="B155" s="164">
        <f t="shared" si="3"/>
        <v>45847</v>
      </c>
      <c r="C155" s="169">
        <f>IFERROR(Inv_SY_B!C155/Inv_SY_B!$DA155-1,"")</f>
        <v>2.2494560408088393E-2</v>
      </c>
      <c r="D155" s="169">
        <f>IFERROR(Inv_SY_B!D155/Inv_SY_B!$DA155-1,"")</f>
        <v>2.5267880059414383E-2</v>
      </c>
      <c r="E155" s="169">
        <f>IFERROR(Inv_SY_B!E155/Inv_SY_B!$DA155-1,"")</f>
        <v>4.1431715957542803E-3</v>
      </c>
      <c r="F155" s="169">
        <f>IFERROR(Inv_SY_B!F155/Inv_SY_B!$DA155-1,"")</f>
        <v>7.0722802243516902E-4</v>
      </c>
      <c r="G155" s="169">
        <f>IFERROR(Inv_SY_B!G155/Inv_SY_B!$DA155-1,"")</f>
        <v>1.009641829824437E-3</v>
      </c>
      <c r="H155" s="169">
        <f>IFERROR(Inv_SY_B!H155/Inv_SY_B!$DA155-1,"")</f>
        <v>7.7714407326225921E-3</v>
      </c>
      <c r="I155" s="169">
        <f>IFERROR(Inv_SY_B!I155/Inv_SY_B!$DA155-1,"")</f>
        <v>4.0569355710701194E-2</v>
      </c>
      <c r="J155" s="169">
        <f>IFERROR(Inv_SY_B!J155/Inv_SY_B!$DA155-1,"")</f>
        <v>-6.8857586526136494E-3</v>
      </c>
      <c r="K155" s="169">
        <f>IFERROR(Inv_SY_B!K155/Inv_SY_B!$DA155-1,"")</f>
        <v>2.2473944438464954E-2</v>
      </c>
      <c r="L155" s="169">
        <f>IFERROR(Inv_SY_B!L155/Inv_SY_B!$DA155-1,"")</f>
        <v>2.2703678474176092E-2</v>
      </c>
      <c r="M155" s="169">
        <f>IFERROR(Inv_SY_B!M155/Inv_SY_B!$DA155-1,"")</f>
        <v>1.8421834134716653E-2</v>
      </c>
      <c r="N155" s="169">
        <f>IFERROR(Inv_SY_B!N155/Inv_SY_B!$DA155-1,"")</f>
        <v>1.6363230254732741E-2</v>
      </c>
      <c r="O155" s="169">
        <f>IFERROR(Inv_SY_B!O155/Inv_SY_B!$DA155-1,"")</f>
        <v>1.1769463510288958E-2</v>
      </c>
      <c r="P155" s="169">
        <f>IFERROR(Inv_SY_B!P155/Inv_SY_B!$DA155-1,"")</f>
        <v>-1.7378553224523086E-2</v>
      </c>
      <c r="Q155" s="169">
        <f>IFERROR(Inv_SY_B!Q155/Inv_SY_B!$DA155-1,"")</f>
        <v>-2.2394509239514915E-2</v>
      </c>
      <c r="R155" s="169">
        <f>IFERROR(Inv_SY_B!R155/Inv_SY_B!$DA155-1,"")</f>
        <v>-5.0261967760411808E-2</v>
      </c>
      <c r="S155" s="169">
        <f>IFERROR(Inv_SY_B!S155/Inv_SY_B!$DA155-1,"")</f>
        <v>-2.6565216182360962E-2</v>
      </c>
      <c r="T155" s="169">
        <f>IFERROR(Inv_SY_B!T155/Inv_SY_B!$DA155-1,"")</f>
        <v>1.4467226184853299E-3</v>
      </c>
      <c r="U155" s="169">
        <f>IFERROR(Inv_SY_B!U155/Inv_SY_B!$DA155-1,"")</f>
        <v>6.7292004970262997E-2</v>
      </c>
      <c r="V155" s="169">
        <f>IFERROR(Inv_SY_B!V155/Inv_SY_B!$DA155-1,"")</f>
        <v>8.0455456727636543E-2</v>
      </c>
      <c r="W155" s="169">
        <f>IFERROR(Inv_SY_B!W155/Inv_SY_B!$DA155-1,"")</f>
        <v>4.4054850697299086E-2</v>
      </c>
      <c r="X155" s="169">
        <f>IFERROR(Inv_SY_B!X155/Inv_SY_B!$DA155-1,"")</f>
        <v>-3.6928077680009608E-3</v>
      </c>
      <c r="Y155" s="169">
        <f>IFERROR(Inv_SY_B!Y155/Inv_SY_B!$DA155-1,"")</f>
        <v>2.6425694565118896E-2</v>
      </c>
      <c r="Z155" s="169">
        <f>IFERROR(Inv_SY_B!Z155/Inv_SY_B!$DA155-1,"")</f>
        <v>2.1127334635107076E-4</v>
      </c>
      <c r="AA155" s="169">
        <f>IFERROR(Inv_SY_B!AA155/Inv_SY_B!$DA155-1,"")</f>
        <v>-7.7767447857028715E-2</v>
      </c>
      <c r="AB155" s="169">
        <f>IFERROR(Inv_SY_B!AB155/Inv_SY_B!$DA155-1,"")</f>
        <v>-3.7911278747562838E-2</v>
      </c>
      <c r="AC155" s="169">
        <f>IFERROR(Inv_SY_B!AC155/Inv_SY_B!$DA155-1,"")</f>
        <v>-1.0422670625736652E-2</v>
      </c>
      <c r="AD155" s="169">
        <f>IFERROR(Inv_SY_B!AD155/Inv_SY_B!$DA155-1,"")</f>
        <v>-4.0393356210376541E-2</v>
      </c>
      <c r="AE155" s="169">
        <f>IFERROR(Inv_SY_B!AE155/Inv_SY_B!$DA155-1,"")</f>
        <v>-2.0392682413166829E-2</v>
      </c>
      <c r="AF155" s="169">
        <f>IFERROR(Inv_SY_B!AF155/Inv_SY_B!$DA155-1,"")</f>
        <v>-1.9644866616429502E-3</v>
      </c>
      <c r="AG155" s="169">
        <f>IFERROR(Inv_SY_B!AG155/Inv_SY_B!$DA155-1,"")</f>
        <v>-2.302667453769236E-2</v>
      </c>
      <c r="AH155" s="169">
        <f>IFERROR(Inv_SY_B!AH155/Inv_SY_B!$DA155-1,"")</f>
        <v>-7.4524022215744834E-2</v>
      </c>
      <c r="AI155" s="169">
        <f>IFERROR(Inv_SY_B!AI155/Inv_SY_B!$DC155-1,"")</f>
        <v>3.0256366315764671E-2</v>
      </c>
      <c r="AJ155" s="169">
        <f>IFERROR(Inv_SY_B!AJ155/Inv_SY_B!$DC155-1,"")</f>
        <v>2.8998860724795295E-2</v>
      </c>
      <c r="AK155" s="169">
        <f>IFERROR(Inv_SY_B!AK155/Inv_SY_B!$DC155-1,"")</f>
        <v>3.0807686500968101E-2</v>
      </c>
      <c r="AL155" s="169">
        <f>IFERROR(Inv_SY_B!AL155/Inv_SY_B!$DC155-1,"")</f>
        <v>1.8523011580120929E-2</v>
      </c>
      <c r="AM155" s="169">
        <f>IFERROR(Inv_SY_B!AM155/Inv_SY_B!$DC155-1,"")</f>
        <v>2.5069880122595478E-2</v>
      </c>
      <c r="AN155" s="169">
        <f>IFERROR(Inv_SY_B!AN155/Inv_SY_B!$DC155-1,"")</f>
        <v>2.1828084795337821E-2</v>
      </c>
      <c r="AO155" s="169">
        <f>IFERROR(Inv_SY_B!AO155/Inv_SY_B!$DC155-1,"")</f>
        <v>1.2479288797225596E-2</v>
      </c>
      <c r="AP155" s="169">
        <f>IFERROR(Inv_SY_B!AP155/Inv_SY_B!$DC155-1,"")</f>
        <v>1.2569975650594589E-2</v>
      </c>
      <c r="AQ155" s="169">
        <f>IFERROR(Inv_SY_B!AQ155/Inv_SY_B!$DC155-1,"")</f>
        <v>1.2464599537089116E-2</v>
      </c>
      <c r="AR155" s="169">
        <f>IFERROR(Inv_SY_B!AR155/Inv_SY_B!$DC155-1,"")</f>
        <v>9.2973224674548494E-3</v>
      </c>
      <c r="AS155" s="169">
        <f>IFERROR(Inv_SY_B!AS155/Inv_SY_B!$DC155-1,"")</f>
        <v>7.2619783666072468E-3</v>
      </c>
      <c r="AT155" s="169">
        <f>IFERROR(Inv_SY_B!AT155/Inv_SY_B!$DC155-1,"")</f>
        <v>1.2820153078692664E-2</v>
      </c>
      <c r="AU155" s="169">
        <f>IFERROR(Inv_SY_B!AU155/Inv_SY_B!$DC155-1,"")</f>
        <v>1.8579528685333191E-2</v>
      </c>
      <c r="AV155" s="169">
        <f>IFERROR(Inv_SY_B!AV155/Inv_SY_B!$DC155-1,"")</f>
        <v>-3.482747347231463E-2</v>
      </c>
      <c r="AW155" s="169">
        <f>IFERROR(Inv_SY_B!AW155/Inv_SY_B!$DC155-1,"")</f>
        <v>5.66740942135735E-3</v>
      </c>
      <c r="AX155" s="169">
        <f>IFERROR(Inv_SY_B!AX155/Inv_SY_B!$DC155-1,"")</f>
        <v>2.7708869702873784E-3</v>
      </c>
      <c r="AY155" s="169">
        <f>IFERROR(Inv_SY_B!AY155/Inv_SY_B!$DC155-1,"")</f>
        <v>-2.35952742117993E-2</v>
      </c>
      <c r="AZ155" s="169">
        <f>IFERROR(Inv_SY_B!AZ155/Inv_SY_B!$DC155-1,"")</f>
        <v>-2.3164684752460252E-3</v>
      </c>
      <c r="BA155" s="169">
        <f>IFERROR(Inv_SY_B!BA155/Inv_SY_B!$DC155-1,"")</f>
        <v>-6.1298079784602999E-3</v>
      </c>
      <c r="BB155" s="169">
        <f>IFERROR(Inv_SY_B!BB155/Inv_SY_B!$DC155-1,"")</f>
        <v>-1.9246383570238335E-3</v>
      </c>
      <c r="BC155" s="169">
        <f>IFERROR(Inv_SY_B!BC155/Inv_SY_B!$DC155-1,"")</f>
        <v>4.6976532399241044E-3</v>
      </c>
      <c r="BD155" s="169">
        <f>IFERROR(Inv_SY_B!BD155/Inv_SY_B!$DC155-1,"")</f>
        <v>-8.9978613677897945E-3</v>
      </c>
      <c r="BE155" s="169">
        <f>IFERROR(Inv_SY_B!BE155/Inv_SY_B!$DC155-1,"")</f>
        <v>1.7182300250922378E-2</v>
      </c>
      <c r="BF155" s="169">
        <f>IFERROR(Inv_SY_B!BF155/Inv_SY_B!$DC155-1,"")</f>
        <v>1.1034495139515821E-2</v>
      </c>
      <c r="BG155" s="169">
        <f>IFERROR(Inv_SY_B!BG155/Inv_SY_B!$DC155-1,"")</f>
        <v>9.72459348225585E-3</v>
      </c>
      <c r="BH155" s="169">
        <f>IFERROR(Inv_SY_B!BH155/Inv_SY_B!$DC155-1,"")</f>
        <v>7.7970871287220689E-3</v>
      </c>
      <c r="BI155" s="169">
        <f>IFERROR(Inv_SY_B!BI155/Inv_SY_B!$DC155-1,"")</f>
        <v>-1.0671469006381384E-3</v>
      </c>
      <c r="BJ155" s="169">
        <f>IFERROR(Inv_SY_B!BJ155/Inv_SY_B!$DC155-1,"")</f>
        <v>5.5717826798202807E-3</v>
      </c>
      <c r="BK155" s="169">
        <f>IFERROR(Inv_SY_B!BK155/Inv_SY_B!$DC155-1,"")</f>
        <v>-2.4229172283843026E-2</v>
      </c>
      <c r="BL155" s="169">
        <f>IFERROR(Inv_SY_B!BL155/Inv_SY_B!$DC155-1,"")</f>
        <v>-8.3748302863183577E-3</v>
      </c>
      <c r="BM155" s="169">
        <f>IFERROR(Inv_SY_B!BM155/Inv_SY_B!$DC155-1,"")</f>
        <v>-6.8882687570396284E-3</v>
      </c>
      <c r="BN155" s="169">
        <f>IFERROR(Inv_SY_B!BN155/Inv_SY_B!$DC155-1,"")</f>
        <v>3.6620604003023693E-3</v>
      </c>
      <c r="BO155" s="169">
        <f>IFERROR(Inv_SY_B!BO155/Inv_SY_B!$DC155-1,"")</f>
        <v>2.0056232498581572E-2</v>
      </c>
      <c r="BP155" s="169">
        <f>IFERROR(Inv_SY_B!BP155/Inv_SY_B!$DC155-1,"")</f>
        <v>1.3772550126581073E-2</v>
      </c>
      <c r="BQ155" s="169">
        <f>IFERROR(Inv_SY_B!BQ155/Inv_SY_B!$DC155-1,"")</f>
        <v>3.2148260746735824E-2</v>
      </c>
      <c r="BR155" s="169">
        <f>IFERROR(Inv_SY_B!BR155/Inv_SY_B!$DC155-1,"")</f>
        <v>4.4864087444589584E-2</v>
      </c>
      <c r="BS155" s="169">
        <f>IFERROR(Inv_SY_B!BS155/Inv_SY_B!$DC155-1,"")</f>
        <v>2.2189386110492038E-2</v>
      </c>
      <c r="BT155" s="169">
        <f>IFERROR(Inv_SY_B!BT155/Inv_SY_B!$DC155-1,"")</f>
        <v>3.7354592388530561E-2</v>
      </c>
      <c r="BU155" s="169">
        <f>IFERROR(Inv_SY_B!BU155/Inv_SY_B!$DC155-1,"")</f>
        <v>2.7650400973437073E-2</v>
      </c>
      <c r="BV155" s="169">
        <f>IFERROR(Inv_SY_B!BV155/Inv_SY_B!$DC155-1,"")</f>
        <v>1.2695786929420638E-2</v>
      </c>
      <c r="BW155" s="169">
        <f>IFERROR(Inv_SY_B!BW155/Inv_SY_B!$DC155-1,"")</f>
        <v>6.4918801991703301E-2</v>
      </c>
      <c r="BX155" s="169">
        <f>IFERROR(Inv_SY_B!BX155/Inv_SY_B!$DC155-1,"")</f>
        <v>5.5745607831278576E-2</v>
      </c>
      <c r="BY155" s="169">
        <f>IFERROR(Inv_SY_B!BY155/Inv_SY_B!$DC155-1,"")</f>
        <v>6.5019378773855774E-2</v>
      </c>
      <c r="BZ155" s="169">
        <f>IFERROR(Inv_SY_B!BZ155/Inv_SY_B!$DC155-1,"")</f>
        <v>5.5809385343725815E-2</v>
      </c>
      <c r="CA155" s="169">
        <f>IFERROR(Inv_SY_B!CA155/Inv_SY_B!$DC155-1,"")</f>
        <v>-8.4403320355309619E-3</v>
      </c>
      <c r="CB155" s="169">
        <f>IFERROR(Inv_SY_B!CB155/Inv_SY_B!$DC155-1,"")</f>
        <v>-2.4811464438335706E-2</v>
      </c>
      <c r="CC155" s="169">
        <f>IFERROR(Inv_SY_B!CC155/Inv_SY_B!$DC155-1,"")</f>
        <v>2.9046201999346266E-2</v>
      </c>
      <c r="CD155" s="169">
        <f>IFERROR(Inv_SY_B!CD155/Inv_SY_B!$DC155-1,"")</f>
        <v>3.5341936847165245E-2</v>
      </c>
      <c r="CE155" s="169">
        <f>IFERROR(Inv_SY_B!CE155/Inv_SY_B!$DC155-1,"")</f>
        <v>5.4102057284897143E-3</v>
      </c>
      <c r="CF155" s="169">
        <f>IFERROR(Inv_SY_B!CF155/Inv_SY_B!$DC155-1,"")</f>
        <v>3.2043611515919501E-4</v>
      </c>
      <c r="CG155" s="169">
        <f>IFERROR(Inv_SY_B!CG155/Inv_SY_B!$DC155-1,"")</f>
        <v>-5.6831313971028585E-4</v>
      </c>
      <c r="CH155" s="169">
        <f>IFERROR(Inv_SY_B!CH155/Inv_SY_B!$DC155-1,"")</f>
        <v>5.7525207960067437E-3</v>
      </c>
      <c r="CI155" s="169">
        <f>IFERROR(Inv_SY_B!CI155/Inv_SY_B!$DC155-1,"")</f>
        <v>-1</v>
      </c>
      <c r="CJ155" s="169">
        <f>IFERROR(Inv_SY_B!CJ155/Inv_SY_B!$DC155-1,"")</f>
        <v>-1</v>
      </c>
      <c r="CK155" s="169">
        <f>IFERROR(Inv_SY_B!CK155/Inv_SY_B!$DC155-1,"")</f>
        <v>-0.16417795053557427</v>
      </c>
      <c r="CL155" s="169">
        <f>IFERROR(Inv_SY_B!CL155/Inv_SY_B!$DC155-1,"")</f>
        <v>-0.52081177574116699</v>
      </c>
      <c r="CM155" s="169">
        <f>IFERROR(Inv_SY_B!CM155/Inv_SY_B!$DB155-1,"")</f>
        <v>7.3082219543562088E-2</v>
      </c>
      <c r="CN155" s="169">
        <f>IFERROR(Inv_SY_B!CN155/Inv_SY_B!$DB155-1,"")</f>
        <v>1.7742755384733577E-2</v>
      </c>
      <c r="CO155" s="169">
        <f>IFERROR(Inv_SY_B!CO155/Inv_SY_B!$DB155-1,"")</f>
        <v>3.8459411705785262E-2</v>
      </c>
      <c r="CP155" s="169">
        <f>IFERROR(Inv_SY_B!CP155/Inv_SY_B!$DB155-1,"")</f>
        <v>-2.8902942791208086E-2</v>
      </c>
      <c r="CQ155" s="169">
        <f>IFERROR(Inv_SY_B!CQ155/Inv_SY_B!$DB155-1,"")</f>
        <v>-0.17886615450451948</v>
      </c>
      <c r="CR155" s="169">
        <f>IFERROR(Inv_SY_B!CR155/Inv_SY_B!$DB155-1,"")</f>
        <v>6.5764216977850065E-2</v>
      </c>
      <c r="CS155" s="169">
        <f>IFERROR(Inv_SY_B!CS155/Inv_SY_B!$DB155-1,"")</f>
        <v>3.4418210596148802E-2</v>
      </c>
      <c r="CT155" s="169">
        <f>IFERROR(Inv_SY_B!CT155/Inv_SY_B!$DB155-1,"")</f>
        <v>-2.1697716912352005E-2</v>
      </c>
      <c r="CU155" s="169">
        <f>IFERROR(Inv_SY_B!CU155/Inv_SY_B!$DB155-1,"")</f>
        <v>-1</v>
      </c>
      <c r="CV155" s="169">
        <f>IFERROR(Inv_SY_B!CV155/Inv_SY_B!$DB155-1,"")</f>
        <v>-1</v>
      </c>
      <c r="CW155" s="169">
        <f>IFERROR(Inv_SY_B!CW155/Inv_SY_B!$DB155-1,"")</f>
        <v>-1</v>
      </c>
      <c r="CX155" s="169">
        <f>IFERROR(Inv_SY_B!CX155/Inv_SY_B!$DB155-1,"")</f>
        <v>-1</v>
      </c>
      <c r="CY155" s="169">
        <f>IFERROR(Inv_SY_B!CY155/Inv_SY_B!$DB155-1,"")</f>
        <v>-1</v>
      </c>
      <c r="CZ155" s="169">
        <f>IFERROR(Inv_SY_B!CZ155/Inv_SY_B!$DB155-1,"")</f>
        <v>-1</v>
      </c>
    </row>
    <row r="156" spans="2:104">
      <c r="B156" s="164">
        <f t="shared" si="3"/>
        <v>45848</v>
      </c>
      <c r="C156" s="169">
        <f>IFERROR(Inv_SY_B!C156/Inv_SY_B!$DA156-1,"")</f>
        <v>8.9405887962865638E-3</v>
      </c>
      <c r="D156" s="169">
        <f>IFERROR(Inv_SY_B!D156/Inv_SY_B!$DA156-1,"")</f>
        <v>9.888908063031332E-3</v>
      </c>
      <c r="E156" s="169">
        <f>IFERROR(Inv_SY_B!E156/Inv_SY_B!$DA156-1,"")</f>
        <v>-7.4076164685992207E-3</v>
      </c>
      <c r="F156" s="169">
        <f>IFERROR(Inv_SY_B!F156/Inv_SY_B!$DA156-1,"")</f>
        <v>-9.8890974274278287E-3</v>
      </c>
      <c r="G156" s="169">
        <f>IFERROR(Inv_SY_B!G156/Inv_SY_B!$DA156-1,"")</f>
        <v>-1.1462307350934009E-2</v>
      </c>
      <c r="H156" s="169">
        <f>IFERROR(Inv_SY_B!H156/Inv_SY_B!$DA156-1,"")</f>
        <v>-4.1269999823208003E-3</v>
      </c>
      <c r="I156" s="169">
        <f>IFERROR(Inv_SY_B!I156/Inv_SY_B!$DA156-1,"")</f>
        <v>2.4047288065355943E-2</v>
      </c>
      <c r="J156" s="169">
        <f>IFERROR(Inv_SY_B!J156/Inv_SY_B!$DA156-1,"")</f>
        <v>-1.0905440981185177E-2</v>
      </c>
      <c r="K156" s="169">
        <f>IFERROR(Inv_SY_B!K156/Inv_SY_B!$DA156-1,"")</f>
        <v>9.4449148222526258E-3</v>
      </c>
      <c r="L156" s="169">
        <f>IFERROR(Inv_SY_B!L156/Inv_SY_B!$DA156-1,"")</f>
        <v>1.9102914020049599E-2</v>
      </c>
      <c r="M156" s="169">
        <f>IFERROR(Inv_SY_B!M156/Inv_SY_B!$DA156-1,"")</f>
        <v>1.7763867386715315E-3</v>
      </c>
      <c r="N156" s="169">
        <f>IFERROR(Inv_SY_B!N156/Inv_SY_B!$DA156-1,"")</f>
        <v>1.732446002022936E-4</v>
      </c>
      <c r="O156" s="169">
        <f>IFERROR(Inv_SY_B!O156/Inv_SY_B!$DA156-1,"")</f>
        <v>-4.7817064626232142E-3</v>
      </c>
      <c r="P156" s="169">
        <f>IFERROR(Inv_SY_B!P156/Inv_SY_B!$DA156-1,"")</f>
        <v>-3.2561612094550996E-2</v>
      </c>
      <c r="Q156" s="169">
        <f>IFERROR(Inv_SY_B!Q156/Inv_SY_B!$DA156-1,"")</f>
        <v>-3.7388417238199856E-2</v>
      </c>
      <c r="R156" s="169">
        <f>IFERROR(Inv_SY_B!R156/Inv_SY_B!$DA156-1,"")</f>
        <v>-6.4666074726193012E-2</v>
      </c>
      <c r="S156" s="169">
        <f>IFERROR(Inv_SY_B!S156/Inv_SY_B!$DA156-1,"")</f>
        <v>-4.0079980133092219E-2</v>
      </c>
      <c r="T156" s="169">
        <f>IFERROR(Inv_SY_B!T156/Inv_SY_B!$DA156-1,"")</f>
        <v>-1.3733461650727641E-2</v>
      </c>
      <c r="U156" s="169">
        <f>IFERROR(Inv_SY_B!U156/Inv_SY_B!$DA156-1,"")</f>
        <v>4.6775178779215665E-2</v>
      </c>
      <c r="V156" s="169">
        <f>IFERROR(Inv_SY_B!V156/Inv_SY_B!$DA156-1,"")</f>
        <v>6.0850439057514416E-2</v>
      </c>
      <c r="W156" s="169">
        <f>IFERROR(Inv_SY_B!W156/Inv_SY_B!$DA156-1,"")</f>
        <v>2.5740346828529326E-2</v>
      </c>
      <c r="X156" s="169">
        <f>IFERROR(Inv_SY_B!X156/Inv_SY_B!$DA156-1,"")</f>
        <v>-2.0652155562636998E-2</v>
      </c>
      <c r="Y156" s="169">
        <f>IFERROR(Inv_SY_B!Y156/Inv_SY_B!$DA156-1,"")</f>
        <v>6.4048624946040356E-3</v>
      </c>
      <c r="Z156" s="169">
        <f>IFERROR(Inv_SY_B!Z156/Inv_SY_B!$DA156-1,"")</f>
        <v>-2.3559922679561862E-2</v>
      </c>
      <c r="AA156" s="169">
        <f>IFERROR(Inv_SY_B!AA156/Inv_SY_B!$DA156-1,"")</f>
        <v>-2.0709148848491621E-2</v>
      </c>
      <c r="AB156" s="169">
        <f>IFERROR(Inv_SY_B!AB156/Inv_SY_B!$DA156-1,"")</f>
        <v>1.0186766153083004E-2</v>
      </c>
      <c r="AC156" s="169">
        <f>IFERROR(Inv_SY_B!AC156/Inv_SY_B!$DA156-1,"")</f>
        <v>1.0803674101878658E-2</v>
      </c>
      <c r="AD156" s="169">
        <f>IFERROR(Inv_SY_B!AD156/Inv_SY_B!$DA156-1,"")</f>
        <v>-3.8216240395327783E-2</v>
      </c>
      <c r="AE156" s="169">
        <f>IFERROR(Inv_SY_B!AE156/Inv_SY_B!$DA156-1,"")</f>
        <v>4.7512394819537729E-3</v>
      </c>
      <c r="AF156" s="169">
        <f>IFERROR(Inv_SY_B!AF156/Inv_SY_B!$DA156-1,"")</f>
        <v>3.1568366512306101E-2</v>
      </c>
      <c r="AG156" s="169">
        <f>IFERROR(Inv_SY_B!AG156/Inv_SY_B!$DA156-1,"")</f>
        <v>5.7208593943811392E-2</v>
      </c>
      <c r="AH156" s="169">
        <f>IFERROR(Inv_SY_B!AH156/Inv_SY_B!$DA156-1,"")</f>
        <v>1.247646954313697E-2</v>
      </c>
      <c r="AI156" s="169">
        <f>IFERROR(Inv_SY_B!AI156/Inv_SY_B!$DC156-1,"")</f>
        <v>1.8436884988243918E-2</v>
      </c>
      <c r="AJ156" s="169">
        <f>IFERROR(Inv_SY_B!AJ156/Inv_SY_B!$DC156-1,"")</f>
        <v>1.5446759078119765E-2</v>
      </c>
      <c r="AK156" s="169">
        <f>IFERROR(Inv_SY_B!AK156/Inv_SY_B!$DC156-1,"")</f>
        <v>4.7506407916782845E-2</v>
      </c>
      <c r="AL156" s="169">
        <f>IFERROR(Inv_SY_B!AL156/Inv_SY_B!$DC156-1,"")</f>
        <v>2.7094811359468007E-2</v>
      </c>
      <c r="AM156" s="169">
        <f>IFERROR(Inv_SY_B!AM156/Inv_SY_B!$DC156-1,"")</f>
        <v>2.7503718393136145E-2</v>
      </c>
      <c r="AN156" s="169">
        <f>IFERROR(Inv_SY_B!AN156/Inv_SY_B!$DC156-1,"")</f>
        <v>1.5845442532803178E-2</v>
      </c>
      <c r="AO156" s="169">
        <f>IFERROR(Inv_SY_B!AO156/Inv_SY_B!$DC156-1,"")</f>
        <v>1.5637618178766077E-2</v>
      </c>
      <c r="AP156" s="169">
        <f>IFERROR(Inv_SY_B!AP156/Inv_SY_B!$DC156-1,"")</f>
        <v>1.8056037372322864E-2</v>
      </c>
      <c r="AQ156" s="169">
        <f>IFERROR(Inv_SY_B!AQ156/Inv_SY_B!$DC156-1,"")</f>
        <v>-1.302686147583576E-2</v>
      </c>
      <c r="AR156" s="169">
        <f>IFERROR(Inv_SY_B!AR156/Inv_SY_B!$DC156-1,"")</f>
        <v>1.0508427420368616E-2</v>
      </c>
      <c r="AS156" s="169">
        <f>IFERROR(Inv_SY_B!AS156/Inv_SY_B!$DC156-1,"")</f>
        <v>8.4199631893284721E-3</v>
      </c>
      <c r="AT156" s="169">
        <f>IFERROR(Inv_SY_B!AT156/Inv_SY_B!$DC156-1,"")</f>
        <v>3.1962132243419372E-3</v>
      </c>
      <c r="AU156" s="169">
        <f>IFERROR(Inv_SY_B!AU156/Inv_SY_B!$DC156-1,"")</f>
        <v>-2.4341938644218963E-3</v>
      </c>
      <c r="AV156" s="169">
        <f>IFERROR(Inv_SY_B!AV156/Inv_SY_B!$DC156-1,"")</f>
        <v>5.7904112860136525E-3</v>
      </c>
      <c r="AW156" s="169">
        <f>IFERROR(Inv_SY_B!AW156/Inv_SY_B!$DC156-1,"")</f>
        <v>8.5448086525863332E-3</v>
      </c>
      <c r="AX156" s="169">
        <f>IFERROR(Inv_SY_B!AX156/Inv_SY_B!$DC156-1,"")</f>
        <v>2.1406987780678843E-3</v>
      </c>
      <c r="AY156" s="169">
        <f>IFERROR(Inv_SY_B!AY156/Inv_SY_B!$DC156-1,"")</f>
        <v>3.0722380039143182E-3</v>
      </c>
      <c r="AZ156" s="169">
        <f>IFERROR(Inv_SY_B!AZ156/Inv_SY_B!$DC156-1,"")</f>
        <v>1.1117438478461361E-2</v>
      </c>
      <c r="BA156" s="169">
        <f>IFERROR(Inv_SY_B!BA156/Inv_SY_B!$DC156-1,"")</f>
        <v>-6.6909479623944446E-4</v>
      </c>
      <c r="BB156" s="169">
        <f>IFERROR(Inv_SY_B!BB156/Inv_SY_B!$DC156-1,"")</f>
        <v>1.1611259649980665E-2</v>
      </c>
      <c r="BC156" s="169">
        <f>IFERROR(Inv_SY_B!BC156/Inv_SY_B!$DC156-1,"")</f>
        <v>-1.3745077993463695E-2</v>
      </c>
      <c r="BD156" s="169">
        <f>IFERROR(Inv_SY_B!BD156/Inv_SY_B!$DC156-1,"")</f>
        <v>1.5561496467694225E-2</v>
      </c>
      <c r="BE156" s="169">
        <f>IFERROR(Inv_SY_B!BE156/Inv_SY_B!$DC156-1,"")</f>
        <v>3.4729748836297203E-2</v>
      </c>
      <c r="BF156" s="169">
        <f>IFERROR(Inv_SY_B!BF156/Inv_SY_B!$DC156-1,"")</f>
        <v>3.414654650066451E-2</v>
      </c>
      <c r="BG156" s="169">
        <f>IFERROR(Inv_SY_B!BG156/Inv_SY_B!$DC156-1,"")</f>
        <v>3.025277693146311E-3</v>
      </c>
      <c r="BH156" s="169">
        <f>IFERROR(Inv_SY_B!BH156/Inv_SY_B!$DC156-1,"")</f>
        <v>1.8910851754848634E-2</v>
      </c>
      <c r="BI156" s="169">
        <f>IFERROR(Inv_SY_B!BI156/Inv_SY_B!$DC156-1,"")</f>
        <v>2.4406583422926786E-2</v>
      </c>
      <c r="BJ156" s="169">
        <f>IFERROR(Inv_SY_B!BJ156/Inv_SY_B!$DC156-1,"")</f>
        <v>1.2379468628379575E-2</v>
      </c>
      <c r="BK156" s="169">
        <f>IFERROR(Inv_SY_B!BK156/Inv_SY_B!$DC156-1,"")</f>
        <v>-1.5847771457837889E-2</v>
      </c>
      <c r="BL156" s="169">
        <f>IFERROR(Inv_SY_B!BL156/Inv_SY_B!$DC156-1,"")</f>
        <v>7.6914102364145087E-4</v>
      </c>
      <c r="BM156" s="169">
        <f>IFERROR(Inv_SY_B!BM156/Inv_SY_B!$DC156-1,"")</f>
        <v>-3.8442742936172225E-3</v>
      </c>
      <c r="BN156" s="169">
        <f>IFERROR(Inv_SY_B!BN156/Inv_SY_B!$DC156-1,"")</f>
        <v>-2.0209026652113882E-2</v>
      </c>
      <c r="BO156" s="169">
        <f>IFERROR(Inv_SY_B!BO156/Inv_SY_B!$DC156-1,"")</f>
        <v>2.2137508706369768E-2</v>
      </c>
      <c r="BP156" s="169">
        <f>IFERROR(Inv_SY_B!BP156/Inv_SY_B!$DC156-1,"")</f>
        <v>2.684535679452682E-2</v>
      </c>
      <c r="BQ156" s="169">
        <f>IFERROR(Inv_SY_B!BQ156/Inv_SY_B!$DC156-1,"")</f>
        <v>2.4553537650250368E-2</v>
      </c>
      <c r="BR156" s="169">
        <f>IFERROR(Inv_SY_B!BR156/Inv_SY_B!$DC156-1,"")</f>
        <v>2.8861634357775445E-2</v>
      </c>
      <c r="BS156" s="169">
        <f>IFERROR(Inv_SY_B!BS156/Inv_SY_B!$DC156-1,"")</f>
        <v>9.4008790303885537E-3</v>
      </c>
      <c r="BT156" s="169">
        <f>IFERROR(Inv_SY_B!BT156/Inv_SY_B!$DC156-1,"")</f>
        <v>4.1523239438866266E-2</v>
      </c>
      <c r="BU156" s="169">
        <f>IFERROR(Inv_SY_B!BU156/Inv_SY_B!$DC156-1,"")</f>
        <v>-5.0655238781782685E-4</v>
      </c>
      <c r="BV156" s="169">
        <f>IFERROR(Inv_SY_B!BV156/Inv_SY_B!$DC156-1,"")</f>
        <v>-1.2902810978661083E-3</v>
      </c>
      <c r="BW156" s="169">
        <f>IFERROR(Inv_SY_B!BW156/Inv_SY_B!$DC156-1,"")</f>
        <v>2.0983216471748056E-2</v>
      </c>
      <c r="BX156" s="169">
        <f>IFERROR(Inv_SY_B!BX156/Inv_SY_B!$DC156-1,"")</f>
        <v>5.8149358449581579E-2</v>
      </c>
      <c r="BY156" s="169">
        <f>IFERROR(Inv_SY_B!BY156/Inv_SY_B!$DC156-1,"")</f>
        <v>5.1270873087289726E-2</v>
      </c>
      <c r="BZ156" s="169">
        <f>IFERROR(Inv_SY_B!BZ156/Inv_SY_B!$DC156-1,"")</f>
        <v>5.8680139209821292E-2</v>
      </c>
      <c r="CA156" s="169">
        <f>IFERROR(Inv_SY_B!CA156/Inv_SY_B!$DC156-1,"")</f>
        <v>1.8196993836454123E-2</v>
      </c>
      <c r="CB156" s="169">
        <f>IFERROR(Inv_SY_B!CB156/Inv_SY_B!$DC156-1,"")</f>
        <v>4.0813341822922844E-3</v>
      </c>
      <c r="CC156" s="169">
        <f>IFERROR(Inv_SY_B!CC156/Inv_SY_B!$DC156-1,"")</f>
        <v>3.1700981747567969E-2</v>
      </c>
      <c r="CD156" s="169">
        <f>IFERROR(Inv_SY_B!CD156/Inv_SY_B!$DC156-1,"")</f>
        <v>2.9295496900728413E-2</v>
      </c>
      <c r="CE156" s="169">
        <f>IFERROR(Inv_SY_B!CE156/Inv_SY_B!$DC156-1,"")</f>
        <v>-3.6141961599193029E-2</v>
      </c>
      <c r="CF156" s="169">
        <f>IFERROR(Inv_SY_B!CF156/Inv_SY_B!$DC156-1,"")</f>
        <v>-3.6562323708881461E-2</v>
      </c>
      <c r="CG156" s="169">
        <f>IFERROR(Inv_SY_B!CG156/Inv_SY_B!$DC156-1,"")</f>
        <v>-1.6323544793660161E-2</v>
      </c>
      <c r="CH156" s="169">
        <f>IFERROR(Inv_SY_B!CH156/Inv_SY_B!$DC156-1,"")</f>
        <v>5.1105026788165198E-3</v>
      </c>
      <c r="CI156" s="169">
        <f>IFERROR(Inv_SY_B!CI156/Inv_SY_B!$DC156-1,"")</f>
        <v>-1</v>
      </c>
      <c r="CJ156" s="169">
        <f>IFERROR(Inv_SY_B!CJ156/Inv_SY_B!$DC156-1,"")</f>
        <v>-1</v>
      </c>
      <c r="CK156" s="169">
        <f>IFERROR(Inv_SY_B!CK156/Inv_SY_B!$DC156-1,"")</f>
        <v>-0.15613663273116396</v>
      </c>
      <c r="CL156" s="169">
        <f>IFERROR(Inv_SY_B!CL156/Inv_SY_B!$DC156-1,"")</f>
        <v>-0.50791170852067458</v>
      </c>
      <c r="CM156" s="169">
        <f>IFERROR(Inv_SY_B!CM156/Inv_SY_B!$DB156-1,"")</f>
        <v>7.3455615808730723E-2</v>
      </c>
      <c r="CN156" s="169">
        <f>IFERROR(Inv_SY_B!CN156/Inv_SY_B!$DB156-1,"")</f>
        <v>1.5557553643358091E-2</v>
      </c>
      <c r="CO156" s="169">
        <f>IFERROR(Inv_SY_B!CO156/Inv_SY_B!$DB156-1,"")</f>
        <v>3.8934369266010904E-2</v>
      </c>
      <c r="CP156" s="169">
        <f>IFERROR(Inv_SY_B!CP156/Inv_SY_B!$DB156-1,"")</f>
        <v>-2.3602332208466636E-2</v>
      </c>
      <c r="CQ156" s="169">
        <f>IFERROR(Inv_SY_B!CQ156/Inv_SY_B!$DB156-1,"")</f>
        <v>-0.17726463418713778</v>
      </c>
      <c r="CR156" s="169">
        <f>IFERROR(Inv_SY_B!CR156/Inv_SY_B!$DB156-1,"")</f>
        <v>6.6284699567623617E-2</v>
      </c>
      <c r="CS156" s="169">
        <f>IFERROR(Inv_SY_B!CS156/Inv_SY_B!$DB156-1,"")</f>
        <v>3.5841032848278553E-2</v>
      </c>
      <c r="CT156" s="169">
        <f>IFERROR(Inv_SY_B!CT156/Inv_SY_B!$DB156-1,"")</f>
        <v>-2.9206304738396915E-2</v>
      </c>
      <c r="CU156" s="169">
        <f>IFERROR(Inv_SY_B!CU156/Inv_SY_B!$DB156-1,"")</f>
        <v>-1</v>
      </c>
      <c r="CV156" s="169">
        <f>IFERROR(Inv_SY_B!CV156/Inv_SY_B!$DB156-1,"")</f>
        <v>-1</v>
      </c>
      <c r="CW156" s="169">
        <f>IFERROR(Inv_SY_B!CW156/Inv_SY_B!$DB156-1,"")</f>
        <v>-1</v>
      </c>
      <c r="CX156" s="169">
        <f>IFERROR(Inv_SY_B!CX156/Inv_SY_B!$DB156-1,"")</f>
        <v>-1</v>
      </c>
      <c r="CY156" s="169">
        <f>IFERROR(Inv_SY_B!CY156/Inv_SY_B!$DB156-1,"")</f>
        <v>-1</v>
      </c>
      <c r="CZ156" s="169">
        <f>IFERROR(Inv_SY_B!CZ156/Inv_SY_B!$DB156-1,"")</f>
        <v>-1</v>
      </c>
    </row>
    <row r="157" spans="2:104">
      <c r="B157" s="164">
        <f t="shared" si="3"/>
        <v>45849</v>
      </c>
      <c r="C157" s="169">
        <f>IFERROR(Inv_SY_B!C157/Inv_SY_B!$DA157-1,"")</f>
        <v>4.7523102172978948E-2</v>
      </c>
      <c r="D157" s="169">
        <f>IFERROR(Inv_SY_B!D157/Inv_SY_B!$DA157-1,"")</f>
        <v>4.0148161216099432E-2</v>
      </c>
      <c r="E157" s="169">
        <f>IFERROR(Inv_SY_B!E157/Inv_SY_B!$DA157-1,"")</f>
        <v>1.6411675377706825E-2</v>
      </c>
      <c r="F157" s="169">
        <f>IFERROR(Inv_SY_B!F157/Inv_SY_B!$DA157-1,"")</f>
        <v>4.6650323167511942E-3</v>
      </c>
      <c r="G157" s="169">
        <f>IFERROR(Inv_SY_B!G157/Inv_SY_B!$DA157-1,"")</f>
        <v>9.1561100032453435E-3</v>
      </c>
      <c r="H157" s="169">
        <f>IFERROR(Inv_SY_B!H157/Inv_SY_B!$DA157-1,"")</f>
        <v>1.8156465616013584E-2</v>
      </c>
      <c r="I157" s="169">
        <f>IFERROR(Inv_SY_B!I157/Inv_SY_B!$DA157-1,"")</f>
        <v>2.4345445918542374E-2</v>
      </c>
      <c r="J157" s="169">
        <f>IFERROR(Inv_SY_B!J157/Inv_SY_B!$DA157-1,"")</f>
        <v>8.5511330343110981E-3</v>
      </c>
      <c r="K157" s="169">
        <f>IFERROR(Inv_SY_B!K157/Inv_SY_B!$DA157-1,"")</f>
        <v>1.2150273283788593E-2</v>
      </c>
      <c r="L157" s="169">
        <f>IFERROR(Inv_SY_B!L157/Inv_SY_B!$DA157-1,"")</f>
        <v>2.4462286964044511E-2</v>
      </c>
      <c r="M157" s="169">
        <f>IFERROR(Inv_SY_B!M157/Inv_SY_B!$DA157-1,"")</f>
        <v>1.905334677012438E-2</v>
      </c>
      <c r="N157" s="169">
        <f>IFERROR(Inv_SY_B!N157/Inv_SY_B!$DA157-1,"")</f>
        <v>2.8335439814668018E-2</v>
      </c>
      <c r="O157" s="169">
        <f>IFERROR(Inv_SY_B!O157/Inv_SY_B!$DA157-1,"")</f>
        <v>1.3152556130712201E-2</v>
      </c>
      <c r="P157" s="169">
        <f>IFERROR(Inv_SY_B!P157/Inv_SY_B!$DA157-1,"")</f>
        <v>-1.9769169477595216E-2</v>
      </c>
      <c r="Q157" s="169">
        <f>IFERROR(Inv_SY_B!Q157/Inv_SY_B!$DA157-1,"")</f>
        <v>-3.7064838144276746E-2</v>
      </c>
      <c r="R157" s="169">
        <f>IFERROR(Inv_SY_B!R157/Inv_SY_B!$DA157-1,"")</f>
        <v>-6.830486963411142E-2</v>
      </c>
      <c r="S157" s="169">
        <f>IFERROR(Inv_SY_B!S157/Inv_SY_B!$DA157-1,"")</f>
        <v>-3.4508646815548438E-2</v>
      </c>
      <c r="T157" s="169">
        <f>IFERROR(Inv_SY_B!T157/Inv_SY_B!$DA157-1,"")</f>
        <v>6.0335598606016116E-3</v>
      </c>
      <c r="U157" s="169">
        <f>IFERROR(Inv_SY_B!U157/Inv_SY_B!$DA157-1,"")</f>
        <v>7.9757247942275677E-2</v>
      </c>
      <c r="V157" s="169">
        <f>IFERROR(Inv_SY_B!V157/Inv_SY_B!$DA157-1,"")</f>
        <v>9.2832978389073784E-2</v>
      </c>
      <c r="W157" s="169">
        <f>IFERROR(Inv_SY_B!W157/Inv_SY_B!$DA157-1,"")</f>
        <v>5.5768594347183731E-2</v>
      </c>
      <c r="X157" s="169">
        <f>IFERROR(Inv_SY_B!X157/Inv_SY_B!$DA157-1,"")</f>
        <v>1.7166846074145869E-2</v>
      </c>
      <c r="Y157" s="169">
        <f>IFERROR(Inv_SY_B!Y157/Inv_SY_B!$DA157-1,"")</f>
        <v>2.6214902646578997E-2</v>
      </c>
      <c r="Z157" s="169">
        <f>IFERROR(Inv_SY_B!Z157/Inv_SY_B!$DA157-1,"")</f>
        <v>-1.5322298159117231E-3</v>
      </c>
      <c r="AA157" s="169">
        <f>IFERROR(Inv_SY_B!AA157/Inv_SY_B!$DA157-1,"")</f>
        <v>-0.10282402789369227</v>
      </c>
      <c r="AB157" s="169">
        <f>IFERROR(Inv_SY_B!AB157/Inv_SY_B!$DA157-1,"")</f>
        <v>-6.0791386236933809E-2</v>
      </c>
      <c r="AC157" s="169">
        <f>IFERROR(Inv_SY_B!AC157/Inv_SY_B!$DA157-1,"")</f>
        <v>-1.893122865257546E-2</v>
      </c>
      <c r="AD157" s="169">
        <f>IFERROR(Inv_SY_B!AD157/Inv_SY_B!$DA157-1,"")</f>
        <v>-6.8835287869530748E-2</v>
      </c>
      <c r="AE157" s="169">
        <f>IFERROR(Inv_SY_B!AE157/Inv_SY_B!$DA157-1,"")</f>
        <v>-3.4764331807444537E-2</v>
      </c>
      <c r="AF157" s="169">
        <f>IFERROR(Inv_SY_B!AF157/Inv_SY_B!$DA157-1,"")</f>
        <v>1.3170405926192785E-3</v>
      </c>
      <c r="AG157" s="169">
        <f>IFERROR(Inv_SY_B!AG157/Inv_SY_B!$DA157-1,"")</f>
        <v>-2.0967908266639079E-2</v>
      </c>
      <c r="AH157" s="169">
        <f>IFERROR(Inv_SY_B!AH157/Inv_SY_B!$DA157-1,"")</f>
        <v>-7.6908273857204335E-2</v>
      </c>
      <c r="AI157" s="169">
        <f>IFERROR(Inv_SY_B!AI157/Inv_SY_B!$DC157-1,"")</f>
        <v>5.1712063423418941E-2</v>
      </c>
      <c r="AJ157" s="169">
        <f>IFERROR(Inv_SY_B!AJ157/Inv_SY_B!$DC157-1,"")</f>
        <v>5.2606985192839906E-2</v>
      </c>
      <c r="AK157" s="169">
        <f>IFERROR(Inv_SY_B!AK157/Inv_SY_B!$DC157-1,"")</f>
        <v>7.178299855553405E-2</v>
      </c>
      <c r="AL157" s="169">
        <f>IFERROR(Inv_SY_B!AL157/Inv_SY_B!$DC157-1,"")</f>
        <v>5.6566762640007484E-2</v>
      </c>
      <c r="AM157" s="169">
        <f>IFERROR(Inv_SY_B!AM157/Inv_SY_B!$DC157-1,"")</f>
        <v>5.8274823065838754E-2</v>
      </c>
      <c r="AN157" s="169">
        <f>IFERROR(Inv_SY_B!AN157/Inv_SY_B!$DC157-1,"")</f>
        <v>5.0235442503874461E-2</v>
      </c>
      <c r="AO157" s="169">
        <f>IFERROR(Inv_SY_B!AO157/Inv_SY_B!$DC157-1,"")</f>
        <v>5.0188792326532283E-2</v>
      </c>
      <c r="AP157" s="169">
        <f>IFERROR(Inv_SY_B!AP157/Inv_SY_B!$DC157-1,"")</f>
        <v>4.92891804855764E-2</v>
      </c>
      <c r="AQ157" s="169">
        <f>IFERROR(Inv_SY_B!AQ157/Inv_SY_B!$DC157-1,"")</f>
        <v>2.5601404739139078E-2</v>
      </c>
      <c r="AR157" s="169">
        <f>IFERROR(Inv_SY_B!AR157/Inv_SY_B!$DC157-1,"")</f>
        <v>4.0854909420795282E-2</v>
      </c>
      <c r="AS157" s="169">
        <f>IFERROR(Inv_SY_B!AS157/Inv_SY_B!$DC157-1,"")</f>
        <v>3.3992612388885624E-2</v>
      </c>
      <c r="AT157" s="169">
        <f>IFERROR(Inv_SY_B!AT157/Inv_SY_B!$DC157-1,"")</f>
        <v>3.4361320157887176E-2</v>
      </c>
      <c r="AU157" s="169">
        <f>IFERROR(Inv_SY_B!AU157/Inv_SY_B!$DC157-1,"")</f>
        <v>3.3718169712929846E-2</v>
      </c>
      <c r="AV157" s="169">
        <f>IFERROR(Inv_SY_B!AV157/Inv_SY_B!$DC157-1,"")</f>
        <v>2.5085508660296574E-2</v>
      </c>
      <c r="AW157" s="169">
        <f>IFERROR(Inv_SY_B!AW157/Inv_SY_B!$DC157-1,"")</f>
        <v>3.2536749963992806E-2</v>
      </c>
      <c r="AX157" s="169">
        <f>IFERROR(Inv_SY_B!AX157/Inv_SY_B!$DC157-1,"")</f>
        <v>2.7728160002939317E-2</v>
      </c>
      <c r="AY157" s="169">
        <f>IFERROR(Inv_SY_B!AY157/Inv_SY_B!$DC157-1,"")</f>
        <v>1.8696334145399396E-2</v>
      </c>
      <c r="AZ157" s="169">
        <f>IFERROR(Inv_SY_B!AZ157/Inv_SY_B!$DC157-1,"")</f>
        <v>2.7796707202299098E-2</v>
      </c>
      <c r="BA157" s="169">
        <f>IFERROR(Inv_SY_B!BA157/Inv_SY_B!$DC157-1,"")</f>
        <v>2.0059510778788425E-2</v>
      </c>
      <c r="BB157" s="169">
        <f>IFERROR(Inv_SY_B!BB157/Inv_SY_B!$DC157-1,"")</f>
        <v>1.9673727239960304E-2</v>
      </c>
      <c r="BC157" s="169">
        <f>IFERROR(Inv_SY_B!BC157/Inv_SY_B!$DC157-1,"")</f>
        <v>1.4767587083443834E-2</v>
      </c>
      <c r="BD157" s="169">
        <f>IFERROR(Inv_SY_B!BD157/Inv_SY_B!$DC157-1,"")</f>
        <v>3.2847945009393698E-2</v>
      </c>
      <c r="BE157" s="169">
        <f>IFERROR(Inv_SY_B!BE157/Inv_SY_B!$DC157-1,"")</f>
        <v>4.5606708240925053E-2</v>
      </c>
      <c r="BF157" s="169">
        <f>IFERROR(Inv_SY_B!BF157/Inv_SY_B!$DC157-1,"")</f>
        <v>4.028460082927543E-2</v>
      </c>
      <c r="BG157" s="169">
        <f>IFERROR(Inv_SY_B!BG157/Inv_SY_B!$DC157-1,"")</f>
        <v>2.1818723266791018E-3</v>
      </c>
      <c r="BH157" s="169">
        <f>IFERROR(Inv_SY_B!BH157/Inv_SY_B!$DC157-1,"")</f>
        <v>1.1375844777861799E-2</v>
      </c>
      <c r="BI157" s="169">
        <f>IFERROR(Inv_SY_B!BI157/Inv_SY_B!$DC157-1,"")</f>
        <v>-0.29652410689019604</v>
      </c>
      <c r="BJ157" s="169">
        <f>IFERROR(Inv_SY_B!BJ157/Inv_SY_B!$DC157-1,"")</f>
        <v>9.3824380866269763E-4</v>
      </c>
      <c r="BK157" s="169">
        <f>IFERROR(Inv_SY_B!BK157/Inv_SY_B!$DC157-1,"")</f>
        <v>-9.3368339620540919E-3</v>
      </c>
      <c r="BL157" s="169">
        <f>IFERROR(Inv_SY_B!BL157/Inv_SY_B!$DC157-1,"")</f>
        <v>-1.1466854356360079E-3</v>
      </c>
      <c r="BM157" s="169">
        <f>IFERROR(Inv_SY_B!BM157/Inv_SY_B!$DC157-1,"")</f>
        <v>-5.5478574528745606E-3</v>
      </c>
      <c r="BN157" s="169">
        <f>IFERROR(Inv_SY_B!BN157/Inv_SY_B!$DC157-1,"")</f>
        <v>-7.4159443067888242E-3</v>
      </c>
      <c r="BO157" s="169">
        <f>IFERROR(Inv_SY_B!BO157/Inv_SY_B!$DC157-1,"")</f>
        <v>5.5002748241619548E-2</v>
      </c>
      <c r="BP157" s="169">
        <f>IFERROR(Inv_SY_B!BP157/Inv_SY_B!$DC157-1,"")</f>
        <v>6.1010492181169163E-2</v>
      </c>
      <c r="BQ157" s="169">
        <f>IFERROR(Inv_SY_B!BQ157/Inv_SY_B!$DC157-1,"")</f>
        <v>-0.30654487951149101</v>
      </c>
      <c r="BR157" s="169">
        <f>IFERROR(Inv_SY_B!BR157/Inv_SY_B!$DC157-1,"")</f>
        <v>-0.63913305934535813</v>
      </c>
      <c r="BS157" s="169">
        <f>IFERROR(Inv_SY_B!BS157/Inv_SY_B!$DC157-1,"")</f>
        <v>6.3839929928053651E-2</v>
      </c>
      <c r="BT157" s="169">
        <f>IFERROR(Inv_SY_B!BT157/Inv_SY_B!$DC157-1,"")</f>
        <v>9.504450957270616E-2</v>
      </c>
      <c r="BU157" s="169">
        <f>IFERROR(Inv_SY_B!BU157/Inv_SY_B!$DC157-1,"")</f>
        <v>4.4636611441505325E-2</v>
      </c>
      <c r="BV157" s="169">
        <f>IFERROR(Inv_SY_B!BV157/Inv_SY_B!$DC157-1,"")</f>
        <v>4.8156475965969836E-2</v>
      </c>
      <c r="BW157" s="169">
        <f>IFERROR(Inv_SY_B!BW157/Inv_SY_B!$DC157-1,"")</f>
        <v>7.4420634903378025E-2</v>
      </c>
      <c r="BX157" s="169">
        <f>IFERROR(Inv_SY_B!BX157/Inv_SY_B!$DC157-1,"")</f>
        <v>0.11201029650316996</v>
      </c>
      <c r="BY157" s="169">
        <f>IFERROR(Inv_SY_B!BY157/Inv_SY_B!$DC157-1,"")</f>
        <v>0.10682307646117284</v>
      </c>
      <c r="BZ157" s="169">
        <f>IFERROR(Inv_SY_B!BZ157/Inv_SY_B!$DC157-1,"")</f>
        <v>0.11141117258831934</v>
      </c>
      <c r="CA157" s="169">
        <f>IFERROR(Inv_SY_B!CA157/Inv_SY_B!$DC157-1,"")</f>
        <v>5.5674180215159241E-2</v>
      </c>
      <c r="CB157" s="169">
        <f>IFERROR(Inv_SY_B!CB157/Inv_SY_B!$DC157-1,"")</f>
        <v>4.2087290784274423E-2</v>
      </c>
      <c r="CC157" s="169">
        <f>IFERROR(Inv_SY_B!CC157/Inv_SY_B!$DC157-1,"")</f>
        <v>2.116487680570156E-2</v>
      </c>
      <c r="CD157" s="169">
        <f>IFERROR(Inv_SY_B!CD157/Inv_SY_B!$DC157-1,"")</f>
        <v>2.5309292500156344E-2</v>
      </c>
      <c r="CE157" s="169">
        <f>IFERROR(Inv_SY_B!CE157/Inv_SY_B!$DC157-1,"")</f>
        <v>2.4006216335626496E-2</v>
      </c>
      <c r="CF157" s="169">
        <f>IFERROR(Inv_SY_B!CF157/Inv_SY_B!$DC157-1,"")</f>
        <v>2.7046762434245197E-2</v>
      </c>
      <c r="CG157" s="169">
        <f>IFERROR(Inv_SY_B!CG157/Inv_SY_B!$DC157-1,"")</f>
        <v>2.4861891018480575E-2</v>
      </c>
      <c r="CH157" s="169">
        <f>IFERROR(Inv_SY_B!CH157/Inv_SY_B!$DC157-1,"")</f>
        <v>5.5368983863550492E-2</v>
      </c>
      <c r="CI157" s="169">
        <f>IFERROR(Inv_SY_B!CI157/Inv_SY_B!$DC157-1,"")</f>
        <v>-1</v>
      </c>
      <c r="CJ157" s="169">
        <f>IFERROR(Inv_SY_B!CJ157/Inv_SY_B!$DC157-1,"")</f>
        <v>-1</v>
      </c>
      <c r="CK157" s="169">
        <f>IFERROR(Inv_SY_B!CK157/Inv_SY_B!$DC157-1,"")</f>
        <v>-0.18937986125856632</v>
      </c>
      <c r="CL157" s="169">
        <f>IFERROR(Inv_SY_B!CL157/Inv_SY_B!$DC157-1,"")</f>
        <v>-0.52161117826447989</v>
      </c>
      <c r="CM157" s="169">
        <f>IFERROR(Inv_SY_B!CM157/Inv_SY_B!$DB157-1,"")</f>
        <v>7.4397411298407379E-2</v>
      </c>
      <c r="CN157" s="169">
        <f>IFERROR(Inv_SY_B!CN157/Inv_SY_B!$DB157-1,"")</f>
        <v>1.8827646100250117E-2</v>
      </c>
      <c r="CO157" s="169">
        <f>IFERROR(Inv_SY_B!CO157/Inv_SY_B!$DB157-1,"")</f>
        <v>3.8739199956613346E-2</v>
      </c>
      <c r="CP157" s="169">
        <f>IFERROR(Inv_SY_B!CP157/Inv_SY_B!$DB157-1,"")</f>
        <v>-3.1455443068727162E-2</v>
      </c>
      <c r="CQ157" s="169">
        <f>IFERROR(Inv_SY_B!CQ157/Inv_SY_B!$DB157-1,"")</f>
        <v>-0.1817935484179708</v>
      </c>
      <c r="CR157" s="169">
        <f>IFERROR(Inv_SY_B!CR157/Inv_SY_B!$DB157-1,"")</f>
        <v>6.4596940168752726E-2</v>
      </c>
      <c r="CS157" s="169">
        <f>IFERROR(Inv_SY_B!CS157/Inv_SY_B!$DB157-1,"")</f>
        <v>3.6740346805310908E-2</v>
      </c>
      <c r="CT157" s="169">
        <f>IFERROR(Inv_SY_B!CT157/Inv_SY_B!$DB157-1,"")</f>
        <v>-2.0052552842636961E-2</v>
      </c>
      <c r="CU157" s="169">
        <f>IFERROR(Inv_SY_B!CU157/Inv_SY_B!$DB157-1,"")</f>
        <v>-0.99838043061840454</v>
      </c>
      <c r="CV157" s="169">
        <f>IFERROR(Inv_SY_B!CV157/Inv_SY_B!$DB157-1,"")</f>
        <v>-1</v>
      </c>
      <c r="CW157" s="169">
        <f>IFERROR(Inv_SY_B!CW157/Inv_SY_B!$DB157-1,"")</f>
        <v>-0.99923220414502145</v>
      </c>
      <c r="CX157" s="169">
        <f>IFERROR(Inv_SY_B!CX157/Inv_SY_B!$DB157-1,"")</f>
        <v>-1</v>
      </c>
      <c r="CY157" s="169">
        <f>IFERROR(Inv_SY_B!CY157/Inv_SY_B!$DB157-1,"")</f>
        <v>-1</v>
      </c>
      <c r="CZ157" s="169">
        <f>IFERROR(Inv_SY_B!CZ157/Inv_SY_B!$DB157-1,"")</f>
        <v>-1</v>
      </c>
    </row>
    <row r="158" spans="2:104">
      <c r="B158" s="164">
        <f t="shared" si="3"/>
        <v>45850</v>
      </c>
      <c r="C158" s="169">
        <f>IFERROR(Inv_SY_B!C158/Inv_SY_B!$DA158-1,"")</f>
        <v>2.4423488843605679E-3</v>
      </c>
      <c r="D158" s="169">
        <f>IFERROR(Inv_SY_B!D158/Inv_SY_B!$DA158-1,"")</f>
        <v>7.7434989380065211E-4</v>
      </c>
      <c r="E158" s="169">
        <f>IFERROR(Inv_SY_B!E158/Inv_SY_B!$DA158-1,"")</f>
        <v>-6.1986562349777286E-3</v>
      </c>
      <c r="F158" s="169">
        <f>IFERROR(Inv_SY_B!F158/Inv_SY_B!$DA158-1,"")</f>
        <v>2.9951558292040659E-4</v>
      </c>
      <c r="G158" s="169">
        <f>IFERROR(Inv_SY_B!G158/Inv_SY_B!$DA158-1,"")</f>
        <v>-3.4648284885528957E-3</v>
      </c>
      <c r="H158" s="169">
        <f>IFERROR(Inv_SY_B!H158/Inv_SY_B!$DA158-1,"")</f>
        <v>-2.14598674784372E-3</v>
      </c>
      <c r="I158" s="169">
        <f>IFERROR(Inv_SY_B!I158/Inv_SY_B!$DA158-1,"")</f>
        <v>2.6942300321795232E-2</v>
      </c>
      <c r="J158" s="169">
        <f>IFERROR(Inv_SY_B!J158/Inv_SY_B!$DA158-1,"")</f>
        <v>-1.0629995508222301E-2</v>
      </c>
      <c r="K158" s="169">
        <f>IFERROR(Inv_SY_B!K158/Inv_SY_B!$DA158-1,"")</f>
        <v>1.9697618868595779E-2</v>
      </c>
      <c r="L158" s="169">
        <f>IFERROR(Inv_SY_B!L158/Inv_SY_B!$DA158-1,"")</f>
        <v>2.2381231000242918E-2</v>
      </c>
      <c r="M158" s="169">
        <f>IFERROR(Inv_SY_B!M158/Inv_SY_B!$DA158-1,"")</f>
        <v>1.215800606268802E-2</v>
      </c>
      <c r="N158" s="169">
        <f>IFERROR(Inv_SY_B!N158/Inv_SY_B!$DA158-1,"")</f>
        <v>-3.0155280885546532E-4</v>
      </c>
      <c r="O158" s="169">
        <f>IFERROR(Inv_SY_B!O158/Inv_SY_B!$DA158-1,"")</f>
        <v>6.3120719878795306E-3</v>
      </c>
      <c r="P158" s="169">
        <f>IFERROR(Inv_SY_B!P158/Inv_SY_B!$DA158-1,"")</f>
        <v>-1.9296062983848783E-2</v>
      </c>
      <c r="Q158" s="169">
        <f>IFERROR(Inv_SY_B!Q158/Inv_SY_B!$DA158-1,"")</f>
        <v>-2.9168121223900778E-2</v>
      </c>
      <c r="R158" s="169">
        <f>IFERROR(Inv_SY_B!R158/Inv_SY_B!$DA158-1,"")</f>
        <v>-5.7548600672514438E-2</v>
      </c>
      <c r="S158" s="169">
        <f>IFERROR(Inv_SY_B!S158/Inv_SY_B!$DA158-1,"")</f>
        <v>-3.3604230452543127E-2</v>
      </c>
      <c r="T158" s="169">
        <f>IFERROR(Inv_SY_B!T158/Inv_SY_B!$DA158-1,"")</f>
        <v>-1.2851983391930943E-2</v>
      </c>
      <c r="U158" s="169">
        <f>IFERROR(Inv_SY_B!U158/Inv_SY_B!$DA158-1,"")</f>
        <v>4.8374078943977272E-2</v>
      </c>
      <c r="V158" s="169">
        <f>IFERROR(Inv_SY_B!V158/Inv_SY_B!$DA158-1,"")</f>
        <v>5.54197371630476E-2</v>
      </c>
      <c r="W158" s="169">
        <f>IFERROR(Inv_SY_B!W158/Inv_SY_B!$DA158-1,"")</f>
        <v>2.6181786180967226E-2</v>
      </c>
      <c r="X158" s="169">
        <f>IFERROR(Inv_SY_B!X158/Inv_SY_B!$DA158-1,"")</f>
        <v>-2.0034716974417166E-2</v>
      </c>
      <c r="Y158" s="169">
        <f>IFERROR(Inv_SY_B!Y158/Inv_SY_B!$DA158-1,"")</f>
        <v>9.6336269989814038E-3</v>
      </c>
      <c r="Z158" s="169">
        <f>IFERROR(Inv_SY_B!Z158/Inv_SY_B!$DA158-1,"")</f>
        <v>-1.8453692730485249E-2</v>
      </c>
      <c r="AA158" s="169">
        <f>IFERROR(Inv_SY_B!AA158/Inv_SY_B!$DA158-1,"")</f>
        <v>-3.3995316040650092E-2</v>
      </c>
      <c r="AB158" s="169">
        <f>IFERROR(Inv_SY_B!AB158/Inv_SY_B!$DA158-1,"")</f>
        <v>5.2451604775729521E-3</v>
      </c>
      <c r="AC158" s="169">
        <f>IFERROR(Inv_SY_B!AC158/Inv_SY_B!$DA158-1,"")</f>
        <v>9.0917266117858109E-3</v>
      </c>
      <c r="AD158" s="169">
        <f>IFERROR(Inv_SY_B!AD158/Inv_SY_B!$DA158-1,"")</f>
        <v>-3.4944003506958143E-2</v>
      </c>
      <c r="AE158" s="169">
        <f>IFERROR(Inv_SY_B!AE158/Inv_SY_B!$DA158-1,"")</f>
        <v>-3.0560382247302176E-3</v>
      </c>
      <c r="AF158" s="169">
        <f>IFERROR(Inv_SY_B!AF158/Inv_SY_B!$DA158-1,"")</f>
        <v>2.1914348681680851E-2</v>
      </c>
      <c r="AG158" s="169">
        <f>IFERROR(Inv_SY_B!AG158/Inv_SY_B!$DA158-1,"")</f>
        <v>3.5893511317740767E-2</v>
      </c>
      <c r="AH158" s="169">
        <f>IFERROR(Inv_SY_B!AH158/Inv_SY_B!$DA158-1,"")</f>
        <v>-1.7067632987605386E-2</v>
      </c>
      <c r="AI158" s="169">
        <f>IFERROR(Inv_SY_B!AI158/Inv_SY_B!$DC158-1,"")</f>
        <v>5.5084046811972875E-2</v>
      </c>
      <c r="AJ158" s="169">
        <f>IFERROR(Inv_SY_B!AJ158/Inv_SY_B!$DC158-1,"")</f>
        <v>5.7774672568888796E-2</v>
      </c>
      <c r="AK158" s="169">
        <f>IFERROR(Inv_SY_B!AK158/Inv_SY_B!$DC158-1,"")</f>
        <v>6.4828029438168011E-2</v>
      </c>
      <c r="AL158" s="169">
        <f>IFERROR(Inv_SY_B!AL158/Inv_SY_B!$DC158-1,"")</f>
        <v>5.7095465917142763E-2</v>
      </c>
      <c r="AM158" s="169">
        <f>IFERROR(Inv_SY_B!AM158/Inv_SY_B!$DC158-1,"")</f>
        <v>6.096291943353549E-2</v>
      </c>
      <c r="AN158" s="169">
        <f>IFERROR(Inv_SY_B!AN158/Inv_SY_B!$DC158-1,"")</f>
        <v>5.2711064373581751E-2</v>
      </c>
      <c r="AO158" s="169">
        <f>IFERROR(Inv_SY_B!AO158/Inv_SY_B!$DC158-1,"")</f>
        <v>4.5561903175795004E-2</v>
      </c>
      <c r="AP158" s="169">
        <f>IFERROR(Inv_SY_B!AP158/Inv_SY_B!$DC158-1,"")</f>
        <v>4.3437885640984941E-2</v>
      </c>
      <c r="AQ158" s="169">
        <f>IFERROR(Inv_SY_B!AQ158/Inv_SY_B!$DC158-1,"")</f>
        <v>3.7318882500623207E-2</v>
      </c>
      <c r="AR158" s="169">
        <f>IFERROR(Inv_SY_B!AR158/Inv_SY_B!$DC158-1,"")</f>
        <v>3.7146541765866514E-2</v>
      </c>
      <c r="AS158" s="169">
        <f>IFERROR(Inv_SY_B!AS158/Inv_SY_B!$DC158-1,"")</f>
        <v>3.2482790453878918E-2</v>
      </c>
      <c r="AT158" s="169">
        <f>IFERROR(Inv_SY_B!AT158/Inv_SY_B!$DC158-1,"")</f>
        <v>3.5740241370251891E-2</v>
      </c>
      <c r="AU158" s="169">
        <f>IFERROR(Inv_SY_B!AU158/Inv_SY_B!$DC158-1,"")</f>
        <v>4.2169043178776233E-2</v>
      </c>
      <c r="AV158" s="169">
        <f>IFERROR(Inv_SY_B!AV158/Inv_SY_B!$DC158-1,"")</f>
        <v>3.0230762840384173E-3</v>
      </c>
      <c r="AW158" s="169">
        <f>IFERROR(Inv_SY_B!AW158/Inv_SY_B!$DC158-1,"")</f>
        <v>2.8810224987737998E-2</v>
      </c>
      <c r="AX158" s="169">
        <f>IFERROR(Inv_SY_B!AX158/Inv_SY_B!$DC158-1,"")</f>
        <v>2.7101538940046854E-2</v>
      </c>
      <c r="AY158" s="169">
        <f>IFERROR(Inv_SY_B!AY158/Inv_SY_B!$DC158-1,"")</f>
        <v>2.3753781380295713E-3</v>
      </c>
      <c r="AZ158" s="169">
        <f>IFERROR(Inv_SY_B!AZ158/Inv_SY_B!$DC158-1,"")</f>
        <v>1.8632746664023481E-2</v>
      </c>
      <c r="BA158" s="169">
        <f>IFERROR(Inv_SY_B!BA158/Inv_SY_B!$DC158-1,"")</f>
        <v>1.4674731320476475E-2</v>
      </c>
      <c r="BB158" s="169">
        <f>IFERROR(Inv_SY_B!BB158/Inv_SY_B!$DC158-1,"")</f>
        <v>1.5431806824978578E-2</v>
      </c>
      <c r="BC158" s="169">
        <f>IFERROR(Inv_SY_B!BC158/Inv_SY_B!$DC158-1,"")</f>
        <v>1.7155016534088352E-2</v>
      </c>
      <c r="BD158" s="169">
        <f>IFERROR(Inv_SY_B!BD158/Inv_SY_B!$DC158-1,"")</f>
        <v>9.7563887117422254E-3</v>
      </c>
      <c r="BE158" s="169">
        <f>IFERROR(Inv_SY_B!BE158/Inv_SY_B!$DC158-1,"")</f>
        <v>2.6599288798755838E-2</v>
      </c>
      <c r="BF158" s="169">
        <f>IFERROR(Inv_SY_B!BF158/Inv_SY_B!$DC158-1,"")</f>
        <v>2.6908365808781198E-2</v>
      </c>
      <c r="BG158" s="169">
        <f>IFERROR(Inv_SY_B!BG158/Inv_SY_B!$DC158-1,"")</f>
        <v>4.318923877827352E-2</v>
      </c>
      <c r="BH158" s="169">
        <f>IFERROR(Inv_SY_B!BH158/Inv_SY_B!$DC158-1,"")</f>
        <v>2.1250859102668107E-2</v>
      </c>
      <c r="BI158" s="169">
        <f>IFERROR(Inv_SY_B!BI158/Inv_SY_B!$DC158-1,"")</f>
        <v>-0.41493767364792888</v>
      </c>
      <c r="BJ158" s="169">
        <f>IFERROR(Inv_SY_B!BJ158/Inv_SY_B!$DC158-1,"")</f>
        <v>2.882971146922042E-2</v>
      </c>
      <c r="BK158" s="169">
        <f>IFERROR(Inv_SY_B!BK158/Inv_SY_B!$DC158-1,"")</f>
        <v>-9.0444419730750791E-3</v>
      </c>
      <c r="BL158" s="169">
        <f>IFERROR(Inv_SY_B!BL158/Inv_SY_B!$DC158-1,"")</f>
        <v>8.2944548449663813E-3</v>
      </c>
      <c r="BM158" s="169">
        <f>IFERROR(Inv_SY_B!BM158/Inv_SY_B!$DC158-1,"")</f>
        <v>1.4756759151473897E-2</v>
      </c>
      <c r="BN158" s="169">
        <f>IFERROR(Inv_SY_B!BN158/Inv_SY_B!$DC158-1,"")</f>
        <v>2.4048645924356737E-2</v>
      </c>
      <c r="BO158" s="169">
        <f>IFERROR(Inv_SY_B!BO158/Inv_SY_B!$DC158-1,"")</f>
        <v>4.5901360742498065E-2</v>
      </c>
      <c r="BP158" s="169">
        <f>IFERROR(Inv_SY_B!BP158/Inv_SY_B!$DC158-1,"")</f>
        <v>4.5048917842141822E-2</v>
      </c>
      <c r="BQ158" s="169">
        <f>IFERROR(Inv_SY_B!BQ158/Inv_SY_B!$DC158-1,"")</f>
        <v>5.5078449224514436E-2</v>
      </c>
      <c r="BR158" s="169">
        <f>IFERROR(Inv_SY_B!BR158/Inv_SY_B!$DC158-1,"")</f>
        <v>6.157939840986093E-2</v>
      </c>
      <c r="BS158" s="169">
        <f>IFERROR(Inv_SY_B!BS158/Inv_SY_B!$DC158-1,"")</f>
        <v>3.9078124265270686E-2</v>
      </c>
      <c r="BT158" s="169">
        <f>IFERROR(Inv_SY_B!BT158/Inv_SY_B!$DC158-1,"")</f>
        <v>6.2107706451554057E-2</v>
      </c>
      <c r="BU158" s="169">
        <f>IFERROR(Inv_SY_B!BU158/Inv_SY_B!$DC158-1,"")</f>
        <v>2.713485432464191E-2</v>
      </c>
      <c r="BV158" s="169">
        <f>IFERROR(Inv_SY_B!BV158/Inv_SY_B!$DC158-1,"")</f>
        <v>3.4791481908801103E-2</v>
      </c>
      <c r="BW158" s="169">
        <f>IFERROR(Inv_SY_B!BW158/Inv_SY_B!$DC158-1,"")</f>
        <v>6.7447943001652799E-2</v>
      </c>
      <c r="BX158" s="169">
        <f>IFERROR(Inv_SY_B!BX158/Inv_SY_B!$DC158-1,"")</f>
        <v>7.4636307075920616E-2</v>
      </c>
      <c r="BY158" s="169">
        <f>IFERROR(Inv_SY_B!BY158/Inv_SY_B!$DC158-1,"")</f>
        <v>7.5513561204145985E-2</v>
      </c>
      <c r="BZ158" s="169">
        <f>IFERROR(Inv_SY_B!BZ158/Inv_SY_B!$DC158-1,"")</f>
        <v>7.3389956395967904E-2</v>
      </c>
      <c r="CA158" s="169">
        <f>IFERROR(Inv_SY_B!CA158/Inv_SY_B!$DC158-1,"")</f>
        <v>2.0663330865035912E-2</v>
      </c>
      <c r="CB158" s="169">
        <f>IFERROR(Inv_SY_B!CB158/Inv_SY_B!$DC158-1,"")</f>
        <v>2.2022719978164629E-2</v>
      </c>
      <c r="CC158" s="169">
        <f>IFERROR(Inv_SY_B!CC158/Inv_SY_B!$DC158-1,"")</f>
        <v>5.7074272740821996E-2</v>
      </c>
      <c r="CD158" s="169">
        <f>IFERROR(Inv_SY_B!CD158/Inv_SY_B!$DC158-1,"")</f>
        <v>6.365209693518481E-2</v>
      </c>
      <c r="CE158" s="169">
        <f>IFERROR(Inv_SY_B!CE158/Inv_SY_B!$DC158-1,"")</f>
        <v>3.6323933538281894E-2</v>
      </c>
      <c r="CF158" s="169">
        <f>IFERROR(Inv_SY_B!CF158/Inv_SY_B!$DC158-1,"")</f>
        <v>2.2682023698032294E-2</v>
      </c>
      <c r="CG158" s="169">
        <f>IFERROR(Inv_SY_B!CG158/Inv_SY_B!$DC158-1,"")</f>
        <v>1.7621464952301213E-2</v>
      </c>
      <c r="CH158" s="169">
        <f>IFERROR(Inv_SY_B!CH158/Inv_SY_B!$DC158-1,"")</f>
        <v>3.9117038075761279E-2</v>
      </c>
      <c r="CI158" s="169">
        <f>IFERROR(Inv_SY_B!CI158/Inv_SY_B!$DC158-1,"")</f>
        <v>-1</v>
      </c>
      <c r="CJ158" s="169">
        <f>IFERROR(Inv_SY_B!CJ158/Inv_SY_B!$DC158-1,"")</f>
        <v>-1</v>
      </c>
      <c r="CK158" s="169">
        <f>IFERROR(Inv_SY_B!CK158/Inv_SY_B!$DC158-1,"")</f>
        <v>-0.66642219782590972</v>
      </c>
      <c r="CL158" s="169">
        <f>IFERROR(Inv_SY_B!CL158/Inv_SY_B!$DC158-1,"")</f>
        <v>-0.80361234709677054</v>
      </c>
      <c r="CM158" s="169">
        <f>IFERROR(Inv_SY_B!CM158/Inv_SY_B!$DB158-1,"")</f>
        <v>0.43900264227052177</v>
      </c>
      <c r="CN158" s="169">
        <f>IFERROR(Inv_SY_B!CN158/Inv_SY_B!$DB158-1,"")</f>
        <v>0.36933224088796046</v>
      </c>
      <c r="CO158" s="169">
        <f>IFERROR(Inv_SY_B!CO158/Inv_SY_B!$DB158-1,"")</f>
        <v>0.3992755754593722</v>
      </c>
      <c r="CP158" s="169">
        <f>IFERROR(Inv_SY_B!CP158/Inv_SY_B!$DB158-1,"")</f>
        <v>0.31097170743740388</v>
      </c>
      <c r="CQ158" s="169">
        <f>IFERROR(Inv_SY_B!CQ158/Inv_SY_B!$DB158-1,"")</f>
        <v>0.10283992762201111</v>
      </c>
      <c r="CR158" s="169">
        <f>IFERROR(Inv_SY_B!CR158/Inv_SY_B!$DB158-1,"")</f>
        <v>0.42642930150720093</v>
      </c>
      <c r="CS158" s="169">
        <f>IFERROR(Inv_SY_B!CS158/Inv_SY_B!$DB158-1,"")</f>
        <v>0.37854990952751399</v>
      </c>
      <c r="CT158" s="169">
        <f>IFERROR(Inv_SY_B!CT158/Inv_SY_B!$DB158-1,"")</f>
        <v>0.30457893877237896</v>
      </c>
      <c r="CU158" s="169">
        <f>IFERROR(Inv_SY_B!CU158/Inv_SY_B!$DB158-1,"")</f>
        <v>8.4235107704810464E-2</v>
      </c>
      <c r="CV158" s="169">
        <f>IFERROR(Inv_SY_B!CV158/Inv_SY_B!$DB158-1,"")</f>
        <v>-0.60835733302008577</v>
      </c>
      <c r="CW158" s="169">
        <f>IFERROR(Inv_SY_B!CW158/Inv_SY_B!$DB158-1,"")</f>
        <v>-0.28653130752865452</v>
      </c>
      <c r="CX158" s="169">
        <f>IFERROR(Inv_SY_B!CX158/Inv_SY_B!$DB158-1,"")</f>
        <v>-0.46014640616161562</v>
      </c>
      <c r="CY158" s="169">
        <f>IFERROR(Inv_SY_B!CY158/Inv_SY_B!$DB158-1,"")</f>
        <v>-0.82371114102552467</v>
      </c>
      <c r="CZ158" s="169">
        <f>IFERROR(Inv_SY_B!CZ158/Inv_SY_B!$DB158-1,"")</f>
        <v>-0.63646916345329452</v>
      </c>
    </row>
    <row r="159" spans="2:104">
      <c r="B159" s="164">
        <f t="shared" si="3"/>
        <v>45851</v>
      </c>
      <c r="C159" s="169">
        <f>IFERROR(Inv_SY_B!C159/Inv_SY_B!$DA159-1,"")</f>
        <v>1.5426135174712918E-2</v>
      </c>
      <c r="D159" s="169">
        <f>IFERROR(Inv_SY_B!D159/Inv_SY_B!$DA159-1,"")</f>
        <v>1.4363065943941322E-2</v>
      </c>
      <c r="E159" s="169">
        <f>IFERROR(Inv_SY_B!E159/Inv_SY_B!$DA159-1,"")</f>
        <v>-4.4996152311262971E-3</v>
      </c>
      <c r="F159" s="169">
        <f>IFERROR(Inv_SY_B!F159/Inv_SY_B!$DA159-1,"")</f>
        <v>-1.0115583063080025E-2</v>
      </c>
      <c r="G159" s="169">
        <f>IFERROR(Inv_SY_B!G159/Inv_SY_B!$DA159-1,"")</f>
        <v>-6.158977414257194E-3</v>
      </c>
      <c r="H159" s="169">
        <f>IFERROR(Inv_SY_B!H159/Inv_SY_B!$DA159-1,"")</f>
        <v>5.1469811546134281E-5</v>
      </c>
      <c r="I159" s="169">
        <f>IFERROR(Inv_SY_B!I159/Inv_SY_B!$DA159-1,"")</f>
        <v>1.0817574151622544E-2</v>
      </c>
      <c r="J159" s="169">
        <f>IFERROR(Inv_SY_B!J159/Inv_SY_B!$DA159-1,"")</f>
        <v>-2.1021739523079397E-2</v>
      </c>
      <c r="K159" s="169">
        <f>IFERROR(Inv_SY_B!K159/Inv_SY_B!$DA159-1,"")</f>
        <v>5.9979389771591674E-3</v>
      </c>
      <c r="L159" s="169">
        <f>IFERROR(Inv_SY_B!L159/Inv_SY_B!$DA159-1,"")</f>
        <v>8.2257342179004045E-3</v>
      </c>
      <c r="M159" s="169">
        <f>IFERROR(Inv_SY_B!M159/Inv_SY_B!$DA159-1,"")</f>
        <v>1.169682004336936E-2</v>
      </c>
      <c r="N159" s="169">
        <f>IFERROR(Inv_SY_B!N159/Inv_SY_B!$DA159-1,"")</f>
        <v>7.4999458723103984E-3</v>
      </c>
      <c r="O159" s="169">
        <f>IFERROR(Inv_SY_B!O159/Inv_SY_B!$DA159-1,"")</f>
        <v>5.3047127788345971E-3</v>
      </c>
      <c r="P159" s="169">
        <f>IFERROR(Inv_SY_B!P159/Inv_SY_B!$DA159-1,"")</f>
        <v>-2.5745712210900051E-2</v>
      </c>
      <c r="Q159" s="169">
        <f>IFERROR(Inv_SY_B!Q159/Inv_SY_B!$DA159-1,"")</f>
        <v>-3.7319022408116465E-2</v>
      </c>
      <c r="R159" s="169">
        <f>IFERROR(Inv_SY_B!R159/Inv_SY_B!$DA159-1,"")</f>
        <v>-6.7608019865389668E-2</v>
      </c>
      <c r="S159" s="169">
        <f>IFERROR(Inv_SY_B!S159/Inv_SY_B!$DA159-1,"")</f>
        <v>-3.8537265586770508E-2</v>
      </c>
      <c r="T159" s="169">
        <f>IFERROR(Inv_SY_B!T159/Inv_SY_B!$DA159-1,"")</f>
        <v>-1.110011813194034E-2</v>
      </c>
      <c r="U159" s="169">
        <f>IFERROR(Inv_SY_B!U159/Inv_SY_B!$DA159-1,"")</f>
        <v>7.1270060923789069E-2</v>
      </c>
      <c r="V159" s="169">
        <f>IFERROR(Inv_SY_B!V159/Inv_SY_B!$DA159-1,"")</f>
        <v>7.5688026010593434E-2</v>
      </c>
      <c r="W159" s="169">
        <f>IFERROR(Inv_SY_B!W159/Inv_SY_B!$DA159-1,"")</f>
        <v>3.7559548794885877E-2</v>
      </c>
      <c r="X159" s="169">
        <f>IFERROR(Inv_SY_B!X159/Inv_SY_B!$DA159-1,"")</f>
        <v>-4.6449635993147664E-3</v>
      </c>
      <c r="Y159" s="169">
        <f>IFERROR(Inv_SY_B!Y159/Inv_SY_B!$DA159-1,"")</f>
        <v>2.766453372081612E-2</v>
      </c>
      <c r="Z159" s="169">
        <f>IFERROR(Inv_SY_B!Z159/Inv_SY_B!$DA159-1,"")</f>
        <v>2.6751587117296083E-2</v>
      </c>
      <c r="AA159" s="169">
        <f>IFERROR(Inv_SY_B!AA159/Inv_SY_B!$DA159-1,"")</f>
        <v>-4.9788874709523201E-2</v>
      </c>
      <c r="AB159" s="169">
        <f>IFERROR(Inv_SY_B!AB159/Inv_SY_B!$DA159-1,"")</f>
        <v>-1.091098187205064E-2</v>
      </c>
      <c r="AC159" s="169">
        <f>IFERROR(Inv_SY_B!AC159/Inv_SY_B!$DA159-1,"")</f>
        <v>5.6061952314512276E-3</v>
      </c>
      <c r="AD159" s="169">
        <f>IFERROR(Inv_SY_B!AD159/Inv_SY_B!$DA159-1,"")</f>
        <v>-3.3978059369541236E-2</v>
      </c>
      <c r="AE159" s="169">
        <f>IFERROR(Inv_SY_B!AE159/Inv_SY_B!$DA159-1,"")</f>
        <v>-2.7955300874226152E-3</v>
      </c>
      <c r="AF159" s="169">
        <f>IFERROR(Inv_SY_B!AF159/Inv_SY_B!$DA159-1,"")</f>
        <v>2.0713896135340581E-2</v>
      </c>
      <c r="AG159" s="169">
        <f>IFERROR(Inv_SY_B!AG159/Inv_SY_B!$DA159-1,"")</f>
        <v>1.8034851505525529E-2</v>
      </c>
      <c r="AH159" s="169">
        <f>IFERROR(Inv_SY_B!AH159/Inv_SY_B!$DA159-1,"")</f>
        <v>-3.8447633338579923E-2</v>
      </c>
      <c r="AI159" s="169">
        <f>IFERROR(Inv_SY_B!AI159/Inv_SY_B!$DC159-1,"")</f>
        <v>3.3468779358734269E-2</v>
      </c>
      <c r="AJ159" s="169">
        <f>IFERROR(Inv_SY_B!AJ159/Inv_SY_B!$DC159-1,"")</f>
        <v>3.1549131170124811E-2</v>
      </c>
      <c r="AK159" s="169">
        <f>IFERROR(Inv_SY_B!AK159/Inv_SY_B!$DC159-1,"")</f>
        <v>3.9309965905475197E-2</v>
      </c>
      <c r="AL159" s="169">
        <f>IFERROR(Inv_SY_B!AL159/Inv_SY_B!$DC159-1,"")</f>
        <v>2.1527351913757098E-2</v>
      </c>
      <c r="AM159" s="169">
        <f>IFERROR(Inv_SY_B!AM159/Inv_SY_B!$DC159-1,"")</f>
        <v>2.779427679533697E-2</v>
      </c>
      <c r="AN159" s="169">
        <f>IFERROR(Inv_SY_B!AN159/Inv_SY_B!$DC159-1,"")</f>
        <v>2.5248467702585931E-2</v>
      </c>
      <c r="AO159" s="169">
        <f>IFERROR(Inv_SY_B!AO159/Inv_SY_B!$DC159-1,"")</f>
        <v>2.5411455240198721E-2</v>
      </c>
      <c r="AP159" s="169">
        <f>IFERROR(Inv_SY_B!AP159/Inv_SY_B!$DC159-1,"")</f>
        <v>2.7399384511685332E-2</v>
      </c>
      <c r="AQ159" s="169">
        <f>IFERROR(Inv_SY_B!AQ159/Inv_SY_B!$DC159-1,"")</f>
        <v>1.4066987505942041E-2</v>
      </c>
      <c r="AR159" s="169">
        <f>IFERROR(Inv_SY_B!AR159/Inv_SY_B!$DC159-1,"")</f>
        <v>2.3670837432616221E-2</v>
      </c>
      <c r="AS159" s="169">
        <f>IFERROR(Inv_SY_B!AS159/Inv_SY_B!$DC159-1,"")</f>
        <v>2.2474430642152043E-2</v>
      </c>
      <c r="AT159" s="169">
        <f>IFERROR(Inv_SY_B!AT159/Inv_SY_B!$DC159-1,"")</f>
        <v>2.2034656693488808E-2</v>
      </c>
      <c r="AU159" s="169">
        <f>IFERROR(Inv_SY_B!AU159/Inv_SY_B!$DC159-1,"")</f>
        <v>1.7995251535396273E-2</v>
      </c>
      <c r="AV159" s="169">
        <f>IFERROR(Inv_SY_B!AV159/Inv_SY_B!$DC159-1,"")</f>
        <v>-8.5684363223155202E-3</v>
      </c>
      <c r="AW159" s="169">
        <f>IFERROR(Inv_SY_B!AW159/Inv_SY_B!$DC159-1,"")</f>
        <v>2.3847150012263674E-2</v>
      </c>
      <c r="AX159" s="169">
        <f>IFERROR(Inv_SY_B!AX159/Inv_SY_B!$DC159-1,"")</f>
        <v>1.6715486076323005E-2</v>
      </c>
      <c r="AY159" s="169">
        <f>IFERROR(Inv_SY_B!AY159/Inv_SY_B!$DC159-1,"")</f>
        <v>8.2851429822894396E-3</v>
      </c>
      <c r="AZ159" s="169">
        <f>IFERROR(Inv_SY_B!AZ159/Inv_SY_B!$DC159-1,"")</f>
        <v>2.8686367623861342E-2</v>
      </c>
      <c r="BA159" s="169">
        <f>IFERROR(Inv_SY_B!BA159/Inv_SY_B!$DC159-1,"")</f>
        <v>1.9968273260021485E-2</v>
      </c>
      <c r="BB159" s="169">
        <f>IFERROR(Inv_SY_B!BB159/Inv_SY_B!$DC159-1,"")</f>
        <v>2.6204589389521082E-2</v>
      </c>
      <c r="BC159" s="169">
        <f>IFERROR(Inv_SY_B!BC159/Inv_SY_B!$DC159-1,"")</f>
        <v>2.1947468394298397E-2</v>
      </c>
      <c r="BD159" s="169">
        <f>IFERROR(Inv_SY_B!BD159/Inv_SY_B!$DC159-1,"")</f>
        <v>2.8525583811743749E-2</v>
      </c>
      <c r="BE159" s="169">
        <f>IFERROR(Inv_SY_B!BE159/Inv_SY_B!$DC159-1,"")</f>
        <v>4.8562255621498851E-2</v>
      </c>
      <c r="BF159" s="169">
        <f>IFERROR(Inv_SY_B!BF159/Inv_SY_B!$DC159-1,"")</f>
        <v>4.3617408943271707E-2</v>
      </c>
      <c r="BG159" s="169">
        <f>IFERROR(Inv_SY_B!BG159/Inv_SY_B!$DC159-1,"")</f>
        <v>2.8016724062303044E-3</v>
      </c>
      <c r="BH159" s="169">
        <f>IFERROR(Inv_SY_B!BH159/Inv_SY_B!$DC159-1,"")</f>
        <v>3.0687702969433239E-2</v>
      </c>
      <c r="BI159" s="169">
        <f>IFERROR(Inv_SY_B!BI159/Inv_SY_B!$DC159-1,"")</f>
        <v>-0.43703185892031227</v>
      </c>
      <c r="BJ159" s="169">
        <f>IFERROR(Inv_SY_B!BJ159/Inv_SY_B!$DC159-1,"")</f>
        <v>2.4851942132834592E-2</v>
      </c>
      <c r="BK159" s="169">
        <f>IFERROR(Inv_SY_B!BK159/Inv_SY_B!$DC159-1,"")</f>
        <v>-3.6988770590262732E-3</v>
      </c>
      <c r="BL159" s="169">
        <f>IFERROR(Inv_SY_B!BL159/Inv_SY_B!$DC159-1,"")</f>
        <v>1.2011209882892615E-2</v>
      </c>
      <c r="BM159" s="169">
        <f>IFERROR(Inv_SY_B!BM159/Inv_SY_B!$DC159-1,"")</f>
        <v>1.1197186403037795E-2</v>
      </c>
      <c r="BN159" s="169">
        <f>IFERROR(Inv_SY_B!BN159/Inv_SY_B!$DC159-1,"")</f>
        <v>9.3722329341552335E-3</v>
      </c>
      <c r="BO159" s="169">
        <f>IFERROR(Inv_SY_B!BO159/Inv_SY_B!$DC159-1,"")</f>
        <v>2.6800443490878401E-2</v>
      </c>
      <c r="BP159" s="169">
        <f>IFERROR(Inv_SY_B!BP159/Inv_SY_B!$DC159-1,"")</f>
        <v>2.8754247221348228E-2</v>
      </c>
      <c r="BQ159" s="169">
        <f>IFERROR(Inv_SY_B!BQ159/Inv_SY_B!$DC159-1,"")</f>
        <v>3.5931273946162356E-2</v>
      </c>
      <c r="BR159" s="169">
        <f>IFERROR(Inv_SY_B!BR159/Inv_SY_B!$DC159-1,"")</f>
        <v>3.5291831405520391E-2</v>
      </c>
      <c r="BS159" s="169">
        <f>IFERROR(Inv_SY_B!BS159/Inv_SY_B!$DC159-1,"")</f>
        <v>1.6936392211532869E-3</v>
      </c>
      <c r="BT159" s="169">
        <f>IFERROR(Inv_SY_B!BT159/Inv_SY_B!$DC159-1,"")</f>
        <v>3.6594839563607096E-2</v>
      </c>
      <c r="BU159" s="169">
        <f>IFERROR(Inv_SY_B!BU159/Inv_SY_B!$DC159-1,"")</f>
        <v>2.152393879133685E-3</v>
      </c>
      <c r="BV159" s="169">
        <f>IFERROR(Inv_SY_B!BV159/Inv_SY_B!$DC159-1,"")</f>
        <v>9.7914074494933612E-3</v>
      </c>
      <c r="BW159" s="169">
        <f>IFERROR(Inv_SY_B!BW159/Inv_SY_B!$DC159-1,"")</f>
        <v>2.0037468309118456E-2</v>
      </c>
      <c r="BX159" s="169">
        <f>IFERROR(Inv_SY_B!BX159/Inv_SY_B!$DC159-1,"")</f>
        <v>3.201298149161258E-2</v>
      </c>
      <c r="BY159" s="169">
        <f>IFERROR(Inv_SY_B!BY159/Inv_SY_B!$DC159-1,"")</f>
        <v>2.9104834153422576E-2</v>
      </c>
      <c r="BZ159" s="169">
        <f>IFERROR(Inv_SY_B!BZ159/Inv_SY_B!$DC159-1,"")</f>
        <v>3.5553334772887357E-2</v>
      </c>
      <c r="CA159" s="169">
        <f>IFERROR(Inv_SY_B!CA159/Inv_SY_B!$DC159-1,"")</f>
        <v>1.0557219795610973E-2</v>
      </c>
      <c r="CB159" s="169">
        <f>IFERROR(Inv_SY_B!CB159/Inv_SY_B!$DC159-1,"")</f>
        <v>1.8933342980236079E-2</v>
      </c>
      <c r="CC159" s="169">
        <f>IFERROR(Inv_SY_B!CC159/Inv_SY_B!$DC159-1,"")</f>
        <v>4.3432544928768024E-2</v>
      </c>
      <c r="CD159" s="169">
        <f>IFERROR(Inv_SY_B!CD159/Inv_SY_B!$DC159-1,"")</f>
        <v>4.7464628999148273E-2</v>
      </c>
      <c r="CE159" s="169">
        <f>IFERROR(Inv_SY_B!CE159/Inv_SY_B!$DC159-1,"")</f>
        <v>-2.5659546486085372E-3</v>
      </c>
      <c r="CF159" s="169">
        <f>IFERROR(Inv_SY_B!CF159/Inv_SY_B!$DC159-1,"")</f>
        <v>-7.8922936399979937E-3</v>
      </c>
      <c r="CG159" s="169">
        <f>IFERROR(Inv_SY_B!CG159/Inv_SY_B!$DC159-1,"")</f>
        <v>-4.2847330146084106E-3</v>
      </c>
      <c r="CH159" s="169">
        <f>IFERROR(Inv_SY_B!CH159/Inv_SY_B!$DC159-1,"")</f>
        <v>1.7897348796874768E-2</v>
      </c>
      <c r="CI159" s="169">
        <f>IFERROR(Inv_SY_B!CI159/Inv_SY_B!$DC159-1,"")</f>
        <v>-1</v>
      </c>
      <c r="CJ159" s="169">
        <f>IFERROR(Inv_SY_B!CJ159/Inv_SY_B!$DC159-1,"")</f>
        <v>-1</v>
      </c>
      <c r="CK159" s="169">
        <f>IFERROR(Inv_SY_B!CK159/Inv_SY_B!$DC159-1,"")</f>
        <v>-0.15302795072255038</v>
      </c>
      <c r="CL159" s="169">
        <f>IFERROR(Inv_SY_B!CL159/Inv_SY_B!$DC159-1,"")</f>
        <v>-0.50416632532871897</v>
      </c>
      <c r="CM159" s="169">
        <f>IFERROR(Inv_SY_B!CM159/Inv_SY_B!$DB159-1,"")</f>
        <v>0.20226755146131148</v>
      </c>
      <c r="CN159" s="169">
        <f>IFERROR(Inv_SY_B!CN159/Inv_SY_B!$DB159-1,"")</f>
        <v>0.13564902236648901</v>
      </c>
      <c r="CO159" s="169">
        <f>IFERROR(Inv_SY_B!CO159/Inv_SY_B!$DB159-1,"")</f>
        <v>0.16735039441375932</v>
      </c>
      <c r="CP159" s="169">
        <f>IFERROR(Inv_SY_B!CP159/Inv_SY_B!$DB159-1,"")</f>
        <v>0.10243169047963541</v>
      </c>
      <c r="CQ159" s="169">
        <f>IFERROR(Inv_SY_B!CQ159/Inv_SY_B!$DB159-1,"")</f>
        <v>-6.5281672699851412E-2</v>
      </c>
      <c r="CR159" s="169">
        <f>IFERROR(Inv_SY_B!CR159/Inv_SY_B!$DB159-1,"")</f>
        <v>0.20625509079614179</v>
      </c>
      <c r="CS159" s="169">
        <f>IFERROR(Inv_SY_B!CS159/Inv_SY_B!$DB159-1,"")</f>
        <v>0.16758084765027315</v>
      </c>
      <c r="CT159" s="169">
        <f>IFERROR(Inv_SY_B!CT159/Inv_SY_B!$DB159-1,"")</f>
        <v>0.10003709905748837</v>
      </c>
      <c r="CU159" s="169">
        <f>IFERROR(Inv_SY_B!CU159/Inv_SY_B!$DB159-1,"")</f>
        <v>0.10711829850673205</v>
      </c>
      <c r="CV159" s="169">
        <f>IFERROR(Inv_SY_B!CV159/Inv_SY_B!$DB159-1,"")</f>
        <v>-0.61834150660743736</v>
      </c>
      <c r="CW159" s="169">
        <f>IFERROR(Inv_SY_B!CW159/Inv_SY_B!$DB159-1,"")</f>
        <v>-0.34610872778096302</v>
      </c>
      <c r="CX159" s="169">
        <f>IFERROR(Inv_SY_B!CX159/Inv_SY_B!$DB159-1,"")</f>
        <v>0.15069491050207695</v>
      </c>
      <c r="CY159" s="169">
        <f>IFERROR(Inv_SY_B!CY159/Inv_SY_B!$DB159-1,"")</f>
        <v>-6.5058202894746953E-2</v>
      </c>
      <c r="CZ159" s="169">
        <f>IFERROR(Inv_SY_B!CZ159/Inv_SY_B!$DB159-1,"")</f>
        <v>-0.24459479525090899</v>
      </c>
    </row>
    <row r="160" spans="2:104">
      <c r="B160" s="164">
        <f t="shared" si="3"/>
        <v>45852</v>
      </c>
      <c r="C160" s="169">
        <f>IFERROR(Inv_SY_B!C160/Inv_SY_B!$DA160-1,"")</f>
        <v>-3.7356373336316917E-3</v>
      </c>
      <c r="D160" s="169">
        <f>IFERROR(Inv_SY_B!D160/Inv_SY_B!$DA160-1,"")</f>
        <v>3.890177792760019E-3</v>
      </c>
      <c r="E160" s="169">
        <f>IFERROR(Inv_SY_B!E160/Inv_SY_B!$DA160-1,"")</f>
        <v>-1.1509063825058896E-2</v>
      </c>
      <c r="F160" s="169">
        <f>IFERROR(Inv_SY_B!F160/Inv_SY_B!$DA160-1,"")</f>
        <v>-1.0670534407878907E-2</v>
      </c>
      <c r="G160" s="169">
        <f>IFERROR(Inv_SY_B!G160/Inv_SY_B!$DA160-1,"")</f>
        <v>-8.2067497332360961E-3</v>
      </c>
      <c r="H160" s="169">
        <f>IFERROR(Inv_SY_B!H160/Inv_SY_B!$DA160-1,"")</f>
        <v>-7.1172503971929091E-3</v>
      </c>
      <c r="I160" s="169">
        <f>IFERROR(Inv_SY_B!I160/Inv_SY_B!$DA160-1,"")</f>
        <v>1.2026809364713786E-2</v>
      </c>
      <c r="J160" s="169">
        <f>IFERROR(Inv_SY_B!J160/Inv_SY_B!$DA160-1,"")</f>
        <v>-2.1491644665875165E-2</v>
      </c>
      <c r="K160" s="169">
        <f>IFERROR(Inv_SY_B!K160/Inv_SY_B!$DA160-1,"")</f>
        <v>1.4362270187154413E-2</v>
      </c>
      <c r="L160" s="169">
        <f>IFERROR(Inv_SY_B!L160/Inv_SY_B!$DA160-1,"")</f>
        <v>1.5050214747166057E-2</v>
      </c>
      <c r="M160" s="169">
        <f>IFERROR(Inv_SY_B!M160/Inv_SY_B!$DA160-1,"")</f>
        <v>2.1940555564810005E-3</v>
      </c>
      <c r="N160" s="169">
        <f>IFERROR(Inv_SY_B!N160/Inv_SY_B!$DA160-1,"")</f>
        <v>-1.9404175146088276E-3</v>
      </c>
      <c r="O160" s="169">
        <f>IFERROR(Inv_SY_B!O160/Inv_SY_B!$DA160-1,"")</f>
        <v>-5.2246841385644727E-3</v>
      </c>
      <c r="P160" s="169">
        <f>IFERROR(Inv_SY_B!P160/Inv_SY_B!$DA160-1,"")</f>
        <v>-2.8529465608519544E-2</v>
      </c>
      <c r="Q160" s="169">
        <f>IFERROR(Inv_SY_B!Q160/Inv_SY_B!$DA160-1,"")</f>
        <v>-3.9435984787337341E-2</v>
      </c>
      <c r="R160" s="169">
        <f>IFERROR(Inv_SY_B!R160/Inv_SY_B!$DA160-1,"")</f>
        <v>-7.6571178419561514E-2</v>
      </c>
      <c r="S160" s="169">
        <f>IFERROR(Inv_SY_B!S160/Inv_SY_B!$DA160-1,"")</f>
        <v>-4.6116331774820218E-2</v>
      </c>
      <c r="T160" s="169">
        <f>IFERROR(Inv_SY_B!T160/Inv_SY_B!$DA160-1,"")</f>
        <v>-1.8118697301466424E-2</v>
      </c>
      <c r="U160" s="169">
        <f>IFERROR(Inv_SY_B!U160/Inv_SY_B!$DA160-1,"")</f>
        <v>5.7159595701384402E-2</v>
      </c>
      <c r="V160" s="169">
        <f>IFERROR(Inv_SY_B!V160/Inv_SY_B!$DA160-1,"")</f>
        <v>6.1093670252197807E-2</v>
      </c>
      <c r="W160" s="169">
        <f>IFERROR(Inv_SY_B!W160/Inv_SY_B!$DA160-1,"")</f>
        <v>1.9906529357627711E-2</v>
      </c>
      <c r="X160" s="169">
        <f>IFERROR(Inv_SY_B!X160/Inv_SY_B!$DA160-1,"")</f>
        <v>-2.8233265123007167E-2</v>
      </c>
      <c r="Y160" s="169">
        <f>IFERROR(Inv_SY_B!Y160/Inv_SY_B!$DA160-1,"")</f>
        <v>9.3522584494674099E-3</v>
      </c>
      <c r="Z160" s="169">
        <f>IFERROR(Inv_SY_B!Z160/Inv_SY_B!$DA160-1,"")</f>
        <v>1.2844274310256365E-2</v>
      </c>
      <c r="AA160" s="169">
        <f>IFERROR(Inv_SY_B!AA160/Inv_SY_B!$DA160-1,"")</f>
        <v>-1.4366659434997597E-2</v>
      </c>
      <c r="AB160" s="169">
        <f>IFERROR(Inv_SY_B!AB160/Inv_SY_B!$DA160-1,"")</f>
        <v>2.0695241401564424E-2</v>
      </c>
      <c r="AC160" s="169">
        <f>IFERROR(Inv_SY_B!AC160/Inv_SY_B!$DA160-1,"")</f>
        <v>8.7379905326567808E-3</v>
      </c>
      <c r="AD160" s="169">
        <f>IFERROR(Inv_SY_B!AD160/Inv_SY_B!$DA160-1,"")</f>
        <v>-3.9477676557510777E-2</v>
      </c>
      <c r="AE160" s="169">
        <f>IFERROR(Inv_SY_B!AE160/Inv_SY_B!$DA160-1,"")</f>
        <v>1.2979491441823754E-2</v>
      </c>
      <c r="AF160" s="169">
        <f>IFERROR(Inv_SY_B!AF160/Inv_SY_B!$DA160-1,"")</f>
        <v>3.9333320393011073E-2</v>
      </c>
      <c r="AG160" s="169">
        <f>IFERROR(Inv_SY_B!AG160/Inv_SY_B!$DA160-1,"")</f>
        <v>5.6367106645234921E-2</v>
      </c>
      <c r="AH160" s="169">
        <f>IFERROR(Inv_SY_B!AH160/Inv_SY_B!$DA160-1,"")</f>
        <v>1.4752234889760851E-2</v>
      </c>
      <c r="AI160" s="169">
        <f>IFERROR(Inv_SY_B!AI160/Inv_SY_B!$DC160-1,"")</f>
        <v>2.7034989059338654E-2</v>
      </c>
      <c r="AJ160" s="169">
        <f>IFERROR(Inv_SY_B!AJ160/Inv_SY_B!$DC160-1,"")</f>
        <v>2.0718841386347941E-2</v>
      </c>
      <c r="AK160" s="169">
        <f>IFERROR(Inv_SY_B!AK160/Inv_SY_B!$DC160-1,"")</f>
        <v>2.7500975896479707E-2</v>
      </c>
      <c r="AL160" s="169">
        <f>IFERROR(Inv_SY_B!AL160/Inv_SY_B!$DC160-1,"")</f>
        <v>5.7049936253870115E-3</v>
      </c>
      <c r="AM160" s="169">
        <f>IFERROR(Inv_SY_B!AM160/Inv_SY_B!$DC160-1,"")</f>
        <v>-2.4150958395325883E-3</v>
      </c>
      <c r="AN160" s="169">
        <f>IFERROR(Inv_SY_B!AN160/Inv_SY_B!$DC160-1,"")</f>
        <v>1.1994356398122408E-2</v>
      </c>
      <c r="AO160" s="169">
        <f>IFERROR(Inv_SY_B!AO160/Inv_SY_B!$DC160-1,"")</f>
        <v>1.2546290092497747E-2</v>
      </c>
      <c r="AP160" s="169">
        <f>IFERROR(Inv_SY_B!AP160/Inv_SY_B!$DC160-1,"")</f>
        <v>2.037404311680624E-2</v>
      </c>
      <c r="AQ160" s="169">
        <f>IFERROR(Inv_SY_B!AQ160/Inv_SY_B!$DC160-1,"")</f>
        <v>4.3999664592315746E-3</v>
      </c>
      <c r="AR160" s="169">
        <f>IFERROR(Inv_SY_B!AR160/Inv_SY_B!$DC160-1,"")</f>
        <v>1.2988336981979876E-2</v>
      </c>
      <c r="AS160" s="169">
        <f>IFERROR(Inv_SY_B!AS160/Inv_SY_B!$DC160-1,"")</f>
        <v>1.3962032247799572E-2</v>
      </c>
      <c r="AT160" s="169">
        <f>IFERROR(Inv_SY_B!AT160/Inv_SY_B!$DC160-1,"")</f>
        <v>1.2972012821847123E-2</v>
      </c>
      <c r="AU160" s="169">
        <f>IFERROR(Inv_SY_B!AU160/Inv_SY_B!$DC160-1,"")</f>
        <v>7.0975058621149945E-3</v>
      </c>
      <c r="AV160" s="169">
        <f>IFERROR(Inv_SY_B!AV160/Inv_SY_B!$DC160-1,"")</f>
        <v>-1.6063430356363151E-2</v>
      </c>
      <c r="AW160" s="169">
        <f>IFERROR(Inv_SY_B!AW160/Inv_SY_B!$DC160-1,"")</f>
        <v>1.6995176287358582E-2</v>
      </c>
      <c r="AX160" s="169">
        <f>IFERROR(Inv_SY_B!AX160/Inv_SY_B!$DC160-1,"")</f>
        <v>7.3521102644371616E-3</v>
      </c>
      <c r="AY160" s="169">
        <f>IFERROR(Inv_SY_B!AY160/Inv_SY_B!$DC160-1,"")</f>
        <v>2.1113472001821343E-4</v>
      </c>
      <c r="AZ160" s="169">
        <f>IFERROR(Inv_SY_B!AZ160/Inv_SY_B!$DC160-1,"")</f>
        <v>2.0815724403597802E-2</v>
      </c>
      <c r="BA160" s="169">
        <f>IFERROR(Inv_SY_B!BA160/Inv_SY_B!$DC160-1,"")</f>
        <v>1.2988336981979876E-2</v>
      </c>
      <c r="BB160" s="169">
        <f>IFERROR(Inv_SY_B!BB160/Inv_SY_B!$DC160-1,"")</f>
        <v>2.4759136546344651E-2</v>
      </c>
      <c r="BC160" s="169">
        <f>IFERROR(Inv_SY_B!BC160/Inv_SY_B!$DC160-1,"")</f>
        <v>1.4561101429733769E-2</v>
      </c>
      <c r="BD160" s="169">
        <f>IFERROR(Inv_SY_B!BD160/Inv_SY_B!$DC160-1,"")</f>
        <v>2.4049422230677742E-2</v>
      </c>
      <c r="BE160" s="169">
        <f>IFERROR(Inv_SY_B!BE160/Inv_SY_B!$DC160-1,"")</f>
        <v>4.7951719957800787E-2</v>
      </c>
      <c r="BF160" s="169">
        <f>IFERROR(Inv_SY_B!BF160/Inv_SY_B!$DC160-1,"")</f>
        <v>4.608512318574709E-2</v>
      </c>
      <c r="BG160" s="169">
        <f>IFERROR(Inv_SY_B!BG160/Inv_SY_B!$DC160-1,"")</f>
        <v>3.2087295167917862E-2</v>
      </c>
      <c r="BH160" s="169">
        <f>IFERROR(Inv_SY_B!BH160/Inv_SY_B!$DC160-1,"")</f>
        <v>4.5011476647187632E-2</v>
      </c>
      <c r="BI160" s="169">
        <f>IFERROR(Inv_SY_B!BI160/Inv_SY_B!$DC160-1,"")</f>
        <v>-0.53919252908772197</v>
      </c>
      <c r="BJ160" s="169">
        <f>IFERROR(Inv_SY_B!BJ160/Inv_SY_B!$DC160-1,"")</f>
        <v>5.1604629769777421E-2</v>
      </c>
      <c r="BK160" s="169">
        <f>IFERROR(Inv_SY_B!BK160/Inv_SY_B!$DC160-1,"")</f>
        <v>2.8472608024987078E-2</v>
      </c>
      <c r="BL160" s="169">
        <f>IFERROR(Inv_SY_B!BL160/Inv_SY_B!$DC160-1,"")</f>
        <v>4.3789704347600988E-2</v>
      </c>
      <c r="BM160" s="169">
        <f>IFERROR(Inv_SY_B!BM160/Inv_SY_B!$DC160-1,"")</f>
        <v>3.9769332323659645E-2</v>
      </c>
      <c r="BN160" s="169">
        <f>IFERROR(Inv_SY_B!BN160/Inv_SY_B!$DC160-1,"")</f>
        <v>3.5589005743690061E-2</v>
      </c>
      <c r="BO160" s="169">
        <f>IFERROR(Inv_SY_B!BO160/Inv_SY_B!$DC160-1,"")</f>
        <v>2.4568901958512024E-2</v>
      </c>
      <c r="BP160" s="169">
        <f>IFERROR(Inv_SY_B!BP160/Inv_SY_B!$DC160-1,"")</f>
        <v>1.9861775049667241E-2</v>
      </c>
      <c r="BQ160" s="169">
        <f>IFERROR(Inv_SY_B!BQ160/Inv_SY_B!$DC160-1,"")</f>
        <v>2.8342287691416335E-2</v>
      </c>
      <c r="BR160" s="169">
        <f>IFERROR(Inv_SY_B!BR160/Inv_SY_B!$DC160-1,"")</f>
        <v>2.7895648965565067E-2</v>
      </c>
      <c r="BS160" s="169">
        <f>IFERROR(Inv_SY_B!BS160/Inv_SY_B!$DC160-1,"")</f>
        <v>-2.1832825083246687E-3</v>
      </c>
      <c r="BT160" s="169">
        <f>IFERROR(Inv_SY_B!BT160/Inv_SY_B!$DC160-1,"")</f>
        <v>2.6533267890549661E-2</v>
      </c>
      <c r="BU160" s="169">
        <f>IFERROR(Inv_SY_B!BU160/Inv_SY_B!$DC160-1,"")</f>
        <v>-3.2802472907073055E-3</v>
      </c>
      <c r="BV160" s="169">
        <f>IFERROR(Inv_SY_B!BV160/Inv_SY_B!$DC160-1,"")</f>
        <v>4.179212953565159E-3</v>
      </c>
      <c r="BW160" s="169">
        <f>IFERROR(Inv_SY_B!BW160/Inv_SY_B!$DC160-1,"")</f>
        <v>2.7015224426836459E-2</v>
      </c>
      <c r="BX160" s="169">
        <f>IFERROR(Inv_SY_B!BX160/Inv_SY_B!$DC160-1,"")</f>
        <v>3.9798311479529724E-2</v>
      </c>
      <c r="BY160" s="169">
        <f>IFERROR(Inv_SY_B!BY160/Inv_SY_B!$DC160-1,"")</f>
        <v>4.0197405020437005E-2</v>
      </c>
      <c r="BZ160" s="169">
        <f>IFERROR(Inv_SY_B!BZ160/Inv_SY_B!$DC160-1,"")</f>
        <v>3.4903828293844086E-2</v>
      </c>
      <c r="CA160" s="169">
        <f>IFERROR(Inv_SY_B!CA160/Inv_SY_B!$DC160-1,"")</f>
        <v>-4.3992338990030966E-3</v>
      </c>
      <c r="CB160" s="169">
        <f>IFERROR(Inv_SY_B!CB160/Inv_SY_B!$DC160-1,"")</f>
        <v>6.1295978692206265E-3</v>
      </c>
      <c r="CC160" s="169">
        <f>IFERROR(Inv_SY_B!CC160/Inv_SY_B!$DC160-1,"")</f>
        <v>4.131255334923245E-2</v>
      </c>
      <c r="CD160" s="169">
        <f>IFERROR(Inv_SY_B!CD160/Inv_SY_B!$DC160-1,"")</f>
        <v>5.9346025533878466E-2</v>
      </c>
      <c r="CE160" s="169">
        <f>IFERROR(Inv_SY_B!CE160/Inv_SY_B!$DC160-1,"")</f>
        <v>3.1939901253177805E-2</v>
      </c>
      <c r="CF160" s="169">
        <f>IFERROR(Inv_SY_B!CF160/Inv_SY_B!$DC160-1,"")</f>
        <v>2.590710388671269E-2</v>
      </c>
      <c r="CG160" s="169">
        <f>IFERROR(Inv_SY_B!CG160/Inv_SY_B!$DC160-1,"")</f>
        <v>2.8332846082399277E-2</v>
      </c>
      <c r="CH160" s="169">
        <f>IFERROR(Inv_SY_B!CH160/Inv_SY_B!$DC160-1,"")</f>
        <v>5.279041178478594E-2</v>
      </c>
      <c r="CI160" s="169">
        <f>IFERROR(Inv_SY_B!CI160/Inv_SY_B!$DC160-1,"")</f>
        <v>-1</v>
      </c>
      <c r="CJ160" s="169">
        <f>IFERROR(Inv_SY_B!CJ160/Inv_SY_B!$DC160-1,"")</f>
        <v>-1</v>
      </c>
      <c r="CK160" s="169">
        <f>IFERROR(Inv_SY_B!CK160/Inv_SY_B!$DC160-1,"")</f>
        <v>-0.1297915302940682</v>
      </c>
      <c r="CL160" s="169">
        <f>IFERROR(Inv_SY_B!CL160/Inv_SY_B!$DC160-1,"")</f>
        <v>-0.49111633619408379</v>
      </c>
      <c r="CM160" s="169">
        <f>IFERROR(Inv_SY_B!CM160/Inv_SY_B!$DB160-1,"")</f>
        <v>0.38522464807824486</v>
      </c>
      <c r="CN160" s="169">
        <f>IFERROR(Inv_SY_B!CN160/Inv_SY_B!$DB160-1,"")</f>
        <v>0.30233391123336206</v>
      </c>
      <c r="CO160" s="169">
        <f>IFERROR(Inv_SY_B!CO160/Inv_SY_B!$DB160-1,"")</f>
        <v>0.34137117594269673</v>
      </c>
      <c r="CP160" s="169">
        <f>IFERROR(Inv_SY_B!CP160/Inv_SY_B!$DB160-1,"")</f>
        <v>0.27295731399053436</v>
      </c>
      <c r="CQ160" s="169">
        <f>IFERROR(Inv_SY_B!CQ160/Inv_SY_B!$DB160-1,"")</f>
        <v>8.6321116320456026E-2</v>
      </c>
      <c r="CR160" s="169">
        <f>IFERROR(Inv_SY_B!CR160/Inv_SY_B!$DB160-1,"")</f>
        <v>0.39624995604452651</v>
      </c>
      <c r="CS160" s="169">
        <f>IFERROR(Inv_SY_B!CS160/Inv_SY_B!$DB160-1,"")</f>
        <v>0.35421751792138689</v>
      </c>
      <c r="CT160" s="169">
        <f>IFERROR(Inv_SY_B!CT160/Inv_SY_B!$DB160-1,"")</f>
        <v>0.27474239066556527</v>
      </c>
      <c r="CU160" s="169">
        <f>IFERROR(Inv_SY_B!CU160/Inv_SY_B!$DB160-1,"")</f>
        <v>-0.23343139668143631</v>
      </c>
      <c r="CV160" s="169">
        <f>IFERROR(Inv_SY_B!CV160/Inv_SY_B!$DB160-1,"")</f>
        <v>-0.81190081330334407</v>
      </c>
      <c r="CW160" s="169">
        <f>IFERROR(Inv_SY_B!CW160/Inv_SY_B!$DB160-1,"")</f>
        <v>-0.45438352352031652</v>
      </c>
      <c r="CX160" s="169">
        <f>IFERROR(Inv_SY_B!CX160/Inv_SY_B!$DB160-1,"")</f>
        <v>-0.15451992281040783</v>
      </c>
      <c r="CY160" s="169">
        <f>IFERROR(Inv_SY_B!CY160/Inv_SY_B!$DB160-1,"")</f>
        <v>-0.31098019203977845</v>
      </c>
      <c r="CZ160" s="169">
        <f>IFERROR(Inv_SY_B!CZ160/Inv_SY_B!$DB160-1,"")</f>
        <v>-0.44820218184149174</v>
      </c>
    </row>
    <row r="161" spans="2:104">
      <c r="B161" s="164">
        <f t="shared" si="3"/>
        <v>45853</v>
      </c>
      <c r="C161" s="169">
        <f>IFERROR(Inv_SY_B!C161/Inv_SY_B!$DA161-1,"")</f>
        <v>4.4346820312823887E-3</v>
      </c>
      <c r="D161" s="169">
        <f>IFERROR(Inv_SY_B!D161/Inv_SY_B!$DA161-1,"")</f>
        <v>1.353422601969223E-2</v>
      </c>
      <c r="E161" s="169">
        <f>IFERROR(Inv_SY_B!E161/Inv_SY_B!$DA161-1,"")</f>
        <v>-4.8436844850147098E-3</v>
      </c>
      <c r="F161" s="169">
        <f>IFERROR(Inv_SY_B!F161/Inv_SY_B!$DA161-1,"")</f>
        <v>-2.04315284695199E-2</v>
      </c>
      <c r="G161" s="169">
        <f>IFERROR(Inv_SY_B!G161/Inv_SY_B!$DA161-1,"")</f>
        <v>-9.2296408565141208E-3</v>
      </c>
      <c r="H161" s="169">
        <f>IFERROR(Inv_SY_B!H161/Inv_SY_B!$DA161-1,"")</f>
        <v>-1.3385978206255089E-3</v>
      </c>
      <c r="I161" s="169">
        <f>IFERROR(Inv_SY_B!I161/Inv_SY_B!$DA161-1,"")</f>
        <v>-0.1327387700232765</v>
      </c>
      <c r="J161" s="169">
        <f>IFERROR(Inv_SY_B!J161/Inv_SY_B!$DA161-1,"")</f>
        <v>-2.5971989476897717E-2</v>
      </c>
      <c r="K161" s="169">
        <f>IFERROR(Inv_SY_B!K161/Inv_SY_B!$DA161-1,"")</f>
        <v>-9.8202565921980955E-3</v>
      </c>
      <c r="L161" s="169">
        <f>IFERROR(Inv_SY_B!L161/Inv_SY_B!$DA161-1,"")</f>
        <v>-1.2796279446308789E-3</v>
      </c>
      <c r="M161" s="169">
        <f>IFERROR(Inv_SY_B!M161/Inv_SY_B!$DA161-1,"")</f>
        <v>1.0505062512602859E-2</v>
      </c>
      <c r="N161" s="169">
        <f>IFERROR(Inv_SY_B!N161/Inv_SY_B!$DA161-1,"")</f>
        <v>7.9689044418838062E-3</v>
      </c>
      <c r="O161" s="169">
        <f>IFERROR(Inv_SY_B!O161/Inv_SY_B!$DA161-1,"")</f>
        <v>5.1026701627192583E-3</v>
      </c>
      <c r="P161" s="169">
        <f>IFERROR(Inv_SY_B!P161/Inv_SY_B!$DA161-1,"")</f>
        <v>-2.4315277836541527E-2</v>
      </c>
      <c r="Q161" s="169">
        <f>IFERROR(Inv_SY_B!Q161/Inv_SY_B!$DA161-1,"")</f>
        <v>-3.7263685672060953E-2</v>
      </c>
      <c r="R161" s="169">
        <f>IFERROR(Inv_SY_B!R161/Inv_SY_B!$DA161-1,"")</f>
        <v>-7.0095866365524118E-2</v>
      </c>
      <c r="S161" s="169">
        <f>IFERROR(Inv_SY_B!S161/Inv_SY_B!$DA161-1,"")</f>
        <v>-3.6124136406121998E-2</v>
      </c>
      <c r="T161" s="169">
        <f>IFERROR(Inv_SY_B!T161/Inv_SY_B!$DA161-1,"")</f>
        <v>-7.3749851575428682E-3</v>
      </c>
      <c r="U161" s="169">
        <f>IFERROR(Inv_SY_B!U161/Inv_SY_B!$DA161-1,"")</f>
        <v>6.1280580617135705E-2</v>
      </c>
      <c r="V161" s="169">
        <f>IFERROR(Inv_SY_B!V161/Inv_SY_B!$DA161-1,"")</f>
        <v>7.6235367935902465E-2</v>
      </c>
      <c r="W161" s="169">
        <f>IFERROR(Inv_SY_B!W161/Inv_SY_B!$DA161-1,"")</f>
        <v>3.5876233791074963E-2</v>
      </c>
      <c r="X161" s="169">
        <f>IFERROR(Inv_SY_B!X161/Inv_SY_B!$DA161-1,"")</f>
        <v>-1.3672091451438884E-2</v>
      </c>
      <c r="Y161" s="169">
        <f>IFERROR(Inv_SY_B!Y161/Inv_SY_B!$DA161-1,"")</f>
        <v>-2.6549311843117818E-2</v>
      </c>
      <c r="Z161" s="169">
        <f>IFERROR(Inv_SY_B!Z161/Inv_SY_B!$DA161-1,"")</f>
        <v>4.7909442815274872E-3</v>
      </c>
      <c r="AA161" s="169">
        <f>IFERROR(Inv_SY_B!AA161/Inv_SY_B!$DA161-1,"")</f>
        <v>-3.6074570678021889E-3</v>
      </c>
      <c r="AB161" s="169">
        <f>IFERROR(Inv_SY_B!AB161/Inv_SY_B!$DA161-1,"")</f>
        <v>3.1825518187083235E-2</v>
      </c>
      <c r="AC161" s="169">
        <f>IFERROR(Inv_SY_B!AC161/Inv_SY_B!$DA161-1,"")</f>
        <v>2.2079495326313703E-2</v>
      </c>
      <c r="AD161" s="169">
        <f>IFERROR(Inv_SY_B!AD161/Inv_SY_B!$DA161-1,"")</f>
        <v>-1.0069597577859191E-2</v>
      </c>
      <c r="AE161" s="169">
        <f>IFERROR(Inv_SY_B!AE161/Inv_SY_B!$DA161-1,"")</f>
        <v>2.1923104693836626E-2</v>
      </c>
      <c r="AF161" s="169">
        <f>IFERROR(Inv_SY_B!AF161/Inv_SY_B!$DA161-1,"")</f>
        <v>5.0324070592379311E-2</v>
      </c>
      <c r="AG161" s="169">
        <f>IFERROR(Inv_SY_B!AG161/Inv_SY_B!$DA161-1,"")</f>
        <v>5.7890454419227577E-2</v>
      </c>
      <c r="AH161" s="169">
        <f>IFERROR(Inv_SY_B!AH161/Inv_SY_B!$DA161-1,"")</f>
        <v>3.0955190034021918E-2</v>
      </c>
      <c r="AI161" s="169">
        <f>IFERROR(Inv_SY_B!AI161/Inv_SY_B!$DC161-1,"")</f>
        <v>3.3714769389462163E-2</v>
      </c>
      <c r="AJ161" s="169">
        <f>IFERROR(Inv_SY_B!AJ161/Inv_SY_B!$DC161-1,"")</f>
        <v>3.3714769389462163E-2</v>
      </c>
      <c r="AK161" s="169">
        <f>IFERROR(Inv_SY_B!AK161/Inv_SY_B!$DC161-1,"")</f>
        <v>4.4564752074767622E-2</v>
      </c>
      <c r="AL161" s="169">
        <f>IFERROR(Inv_SY_B!AL161/Inv_SY_B!$DC161-1,"")</f>
        <v>3.278495719313046E-2</v>
      </c>
      <c r="AM161" s="169">
        <f>IFERROR(Inv_SY_B!AM161/Inv_SY_B!$DC161-1,"")</f>
        <v>3.6716027601459311E-2</v>
      </c>
      <c r="AN161" s="169">
        <f>IFERROR(Inv_SY_B!AN161/Inv_SY_B!$DC161-1,"")</f>
        <v>2.9068663319445021E-2</v>
      </c>
      <c r="AO161" s="169">
        <f>IFERROR(Inv_SY_B!AO161/Inv_SY_B!$DC161-1,"")</f>
        <v>2.2762567525495658E-2</v>
      </c>
      <c r="AP161" s="169">
        <f>IFERROR(Inv_SY_B!AP161/Inv_SY_B!$DC161-1,"")</f>
        <v>2.2951674811372946E-2</v>
      </c>
      <c r="AQ161" s="169">
        <f>IFERROR(Inv_SY_B!AQ161/Inv_SY_B!$DC161-1,"")</f>
        <v>9.3480658568825259E-3</v>
      </c>
      <c r="AR161" s="169">
        <f>IFERROR(Inv_SY_B!AR161/Inv_SY_B!$DC161-1,"")</f>
        <v>1.2184166197070079E-2</v>
      </c>
      <c r="AS161" s="169">
        <f>IFERROR(Inv_SY_B!AS161/Inv_SY_B!$DC161-1,"")</f>
        <v>8.0672620272115303E-3</v>
      </c>
      <c r="AT161" s="169">
        <f>IFERROR(Inv_SY_B!AT161/Inv_SY_B!$DC161-1,"")</f>
        <v>1.1273200447492915E-2</v>
      </c>
      <c r="AU161" s="169">
        <f>IFERROR(Inv_SY_B!AU161/Inv_SY_B!$DC161-1,"")</f>
        <v>1.3610863878947832E-2</v>
      </c>
      <c r="AV161" s="169">
        <f>IFERROR(Inv_SY_B!AV161/Inv_SY_B!$DC161-1,"")</f>
        <v>-1.9913979920390901E-2</v>
      </c>
      <c r="AW161" s="169">
        <f>IFERROR(Inv_SY_B!AW161/Inv_SY_B!$DC161-1,"")</f>
        <v>5.9086243666484073E-3</v>
      </c>
      <c r="AX161" s="169">
        <f>IFERROR(Inv_SY_B!AX161/Inv_SY_B!$DC161-1,"")</f>
        <v>3.458725548056929E-3</v>
      </c>
      <c r="AY161" s="169">
        <f>IFERROR(Inv_SY_B!AY161/Inv_SY_B!$DC161-1,"")</f>
        <v>-1.1707829286350835E-2</v>
      </c>
      <c r="AZ161" s="169">
        <f>IFERROR(Inv_SY_B!AZ161/Inv_SY_B!$DC161-1,"")</f>
        <v>5.0062729504001258E-3</v>
      </c>
      <c r="BA161" s="169">
        <f>IFERROR(Inv_SY_B!BA161/Inv_SY_B!$DC161-1,"")</f>
        <v>2.4039303594469708E-4</v>
      </c>
      <c r="BB161" s="169">
        <f>IFERROR(Inv_SY_B!BB161/Inv_SY_B!$DC161-1,"")</f>
        <v>5.2799108286150087E-4</v>
      </c>
      <c r="BC161" s="169">
        <f>IFERROR(Inv_SY_B!BC161/Inv_SY_B!$DC161-1,"")</f>
        <v>1.0699871172592523E-3</v>
      </c>
      <c r="BD161" s="169">
        <f>IFERROR(Inv_SY_B!BD161/Inv_SY_B!$DC161-1,"")</f>
        <v>4.1949730341099833E-3</v>
      </c>
      <c r="BE161" s="169">
        <f>IFERROR(Inv_SY_B!BE161/Inv_SY_B!$DC161-1,"")</f>
        <v>2.1964114540680812E-2</v>
      </c>
      <c r="BF161" s="169">
        <f>IFERROR(Inv_SY_B!BF161/Inv_SY_B!$DC161-1,"")</f>
        <v>1.6559916207860459E-2</v>
      </c>
      <c r="BG161" s="169">
        <f>IFERROR(Inv_SY_B!BG161/Inv_SY_B!$DC161-1,"")</f>
        <v>-2.5954089698430383E-2</v>
      </c>
      <c r="BH161" s="169">
        <f>IFERROR(Inv_SY_B!BH161/Inv_SY_B!$DC161-1,"")</f>
        <v>1.1273200447492915E-2</v>
      </c>
      <c r="BI161" s="169">
        <f>IFERROR(Inv_SY_B!BI161/Inv_SY_B!$DC161-1,"")</f>
        <v>6.9994016563383887E-3</v>
      </c>
      <c r="BJ161" s="169">
        <f>IFERROR(Inv_SY_B!BJ161/Inv_SY_B!$DC161-1,"")</f>
        <v>9.900765787735466E-3</v>
      </c>
      <c r="BK161" s="169">
        <f>IFERROR(Inv_SY_B!BK161/Inv_SY_B!$DC161-1,"")</f>
        <v>-2.2150412870333924E-2</v>
      </c>
      <c r="BL161" s="169">
        <f>IFERROR(Inv_SY_B!BL161/Inv_SY_B!$DC161-1,"")</f>
        <v>-5.375028686087524E-3</v>
      </c>
      <c r="BM161" s="169">
        <f>IFERROR(Inv_SY_B!BM161/Inv_SY_B!$DC161-1,"")</f>
        <v>-7.0196310782308924E-3</v>
      </c>
      <c r="BN161" s="169">
        <f>IFERROR(Inv_SY_B!BN161/Inv_SY_B!$DC161-1,"")</f>
        <v>-8.5514747335080354E-4</v>
      </c>
      <c r="BO161" s="169">
        <f>IFERROR(Inv_SY_B!BO161/Inv_SY_B!$DC161-1,"")</f>
        <v>2.5929706769111549E-2</v>
      </c>
      <c r="BP161" s="169">
        <f>IFERROR(Inv_SY_B!BP161/Inv_SY_B!$DC161-1,"")</f>
        <v>1.7698557915969415E-2</v>
      </c>
      <c r="BQ161" s="169">
        <f>IFERROR(Inv_SY_B!BQ161/Inv_SY_B!$DC161-1,"")</f>
        <v>3.5955751582367412E-2</v>
      </c>
      <c r="BR161" s="169">
        <f>IFERROR(Inv_SY_B!BR161/Inv_SY_B!$DC161-1,"")</f>
        <v>4.5471715197936469E-2</v>
      </c>
      <c r="BS161" s="169">
        <f>IFERROR(Inv_SY_B!BS161/Inv_SY_B!$DC161-1,"")</f>
        <v>1.6390979106036596E-2</v>
      </c>
      <c r="BT161" s="169">
        <f>IFERROR(Inv_SY_B!BT161/Inv_SY_B!$DC161-1,"")</f>
        <v>4.3613269072265037E-2</v>
      </c>
      <c r="BU161" s="169">
        <f>IFERROR(Inv_SY_B!BU161/Inv_SY_B!$DC161-1,"")</f>
        <v>2.5164746216816969E-3</v>
      </c>
      <c r="BV161" s="169">
        <f>IFERROR(Inv_SY_B!BV161/Inv_SY_B!$DC161-1,"")</f>
        <v>7.5827704226489878E-3</v>
      </c>
      <c r="BW161" s="169">
        <f>IFERROR(Inv_SY_B!BW161/Inv_SY_B!$DC161-1,"")</f>
        <v>3.8465873721404087E-2</v>
      </c>
      <c r="BX161" s="169">
        <f>IFERROR(Inv_SY_B!BX161/Inv_SY_B!$DC161-1,"")</f>
        <v>4.4686445054413104E-2</v>
      </c>
      <c r="BY161" s="169">
        <f>IFERROR(Inv_SY_B!BY161/Inv_SY_B!$DC161-1,"")</f>
        <v>4.8533608866800915E-2</v>
      </c>
      <c r="BZ161" s="169">
        <f>IFERROR(Inv_SY_B!BZ161/Inv_SY_B!$DC161-1,"")</f>
        <v>4.5255534946660569E-2</v>
      </c>
      <c r="CA161" s="169">
        <f>IFERROR(Inv_SY_B!CA161/Inv_SY_B!$DC161-1,"")</f>
        <v>5.1084817325630638E-5</v>
      </c>
      <c r="CB161" s="169">
        <f>IFERROR(Inv_SY_B!CB161/Inv_SY_B!$DC161-1,"")</f>
        <v>8.80781147075127E-3</v>
      </c>
      <c r="CC161" s="169">
        <f>IFERROR(Inv_SY_B!CC161/Inv_SY_B!$DC161-1,"")</f>
        <v>1.7966172357464227E-2</v>
      </c>
      <c r="CD161" s="169">
        <f>IFERROR(Inv_SY_B!CD161/Inv_SY_B!$DC161-1,"")</f>
        <v>3.5483104996184567E-2</v>
      </c>
      <c r="CE161" s="169">
        <f>IFERROR(Inv_SY_B!CE161/Inv_SY_B!$DC161-1,"")</f>
        <v>-9.0312834051039514E-3</v>
      </c>
      <c r="CF161" s="169">
        <f>IFERROR(Inv_SY_B!CF161/Inv_SY_B!$DC161-1,"")</f>
        <v>-1.2043827516987293E-2</v>
      </c>
      <c r="CG161" s="169">
        <f>IFERROR(Inv_SY_B!CG161/Inv_SY_B!$DC161-1,"")</f>
        <v>-9.7167667582920281E-3</v>
      </c>
      <c r="CH161" s="169">
        <f>IFERROR(Inv_SY_B!CH161/Inv_SY_B!$DC161-1,"")</f>
        <v>9.5037940804889587E-3</v>
      </c>
      <c r="CI161" s="169">
        <f>IFERROR(Inv_SY_B!CI161/Inv_SY_B!$DC161-1,"")</f>
        <v>-1</v>
      </c>
      <c r="CJ161" s="169">
        <f>IFERROR(Inv_SY_B!CJ161/Inv_SY_B!$DC161-1,"")</f>
        <v>-1</v>
      </c>
      <c r="CK161" s="169">
        <f>IFERROR(Inv_SY_B!CK161/Inv_SY_B!$DC161-1,"")</f>
        <v>-0.1687268837745528</v>
      </c>
      <c r="CL161" s="169">
        <f>IFERROR(Inv_SY_B!CL161/Inv_SY_B!$DC161-1,"")</f>
        <v>-0.54928388001900275</v>
      </c>
      <c r="CM161" s="169">
        <f>IFERROR(Inv_SY_B!CM161/Inv_SY_B!$DB161-1,"")</f>
        <v>0.22464626668565701</v>
      </c>
      <c r="CN161" s="169">
        <f>IFERROR(Inv_SY_B!CN161/Inv_SY_B!$DB161-1,"")</f>
        <v>0.16118822168499736</v>
      </c>
      <c r="CO161" s="169">
        <f>IFERROR(Inv_SY_B!CO161/Inv_SY_B!$DB161-1,"")</f>
        <v>0.18415055205180964</v>
      </c>
      <c r="CP161" s="169">
        <f>IFERROR(Inv_SY_B!CP161/Inv_SY_B!$DB161-1,"")</f>
        <v>0.10814990678198133</v>
      </c>
      <c r="CQ161" s="169">
        <f>IFERROR(Inv_SY_B!CQ161/Inv_SY_B!$DB161-1,"")</f>
        <v>-6.6832112421105427E-2</v>
      </c>
      <c r="CR161" s="169">
        <f>IFERROR(Inv_SY_B!CR161/Inv_SY_B!$DB161-1,"")</f>
        <v>0.21336332274629521</v>
      </c>
      <c r="CS161" s="169">
        <f>IFERROR(Inv_SY_B!CS161/Inv_SY_B!$DB161-1,"")</f>
        <v>0.17578609237399112</v>
      </c>
      <c r="CT161" s="169">
        <f>IFERROR(Inv_SY_B!CT161/Inv_SY_B!$DB161-1,"")</f>
        <v>0.11397427139925798</v>
      </c>
      <c r="CU161" s="169">
        <f>IFERROR(Inv_SY_B!CU161/Inv_SY_B!$DB161-1,"")</f>
        <v>-4.082757980838736E-2</v>
      </c>
      <c r="CV161" s="169">
        <f>IFERROR(Inv_SY_B!CV161/Inv_SY_B!$DB161-1,"")</f>
        <v>-0.77163209754415929</v>
      </c>
      <c r="CW161" s="169">
        <f>IFERROR(Inv_SY_B!CW161/Inv_SY_B!$DB161-1,"")</f>
        <v>-0.28403576527358043</v>
      </c>
      <c r="CX161" s="169">
        <f>IFERROR(Inv_SY_B!CX161/Inv_SY_B!$DB161-1,"")</f>
        <v>0.18313815918596332</v>
      </c>
      <c r="CY161" s="169">
        <f>IFERROR(Inv_SY_B!CY161/Inv_SY_B!$DB161-1,"")</f>
        <v>1.500915013629589E-3</v>
      </c>
      <c r="CZ161" s="169">
        <f>IFERROR(Inv_SY_B!CZ161/Inv_SY_B!$DB161-1,"")</f>
        <v>-0.20257015287635094</v>
      </c>
    </row>
    <row r="162" spans="2:104">
      <c r="B162" s="164">
        <f t="shared" si="3"/>
        <v>45854</v>
      </c>
      <c r="C162" s="169">
        <f>IFERROR(Inv_SY_B!C162/Inv_SY_B!$DA162-1,"")</f>
        <v>2.1600016565596736E-2</v>
      </c>
      <c r="D162" s="169">
        <f>IFERROR(Inv_SY_B!D162/Inv_SY_B!$DA162-1,"")</f>
        <v>1.7948791278046938E-2</v>
      </c>
      <c r="E162" s="169">
        <f>IFERROR(Inv_SY_B!E162/Inv_SY_B!$DA162-1,"")</f>
        <v>-4.9074477040346176E-3</v>
      </c>
      <c r="F162" s="169">
        <f>IFERROR(Inv_SY_B!F162/Inv_SY_B!$DA162-1,"")</f>
        <v>-1.7417520376929896E-2</v>
      </c>
      <c r="G162" s="169">
        <f>IFERROR(Inv_SY_B!G162/Inv_SY_B!$DA162-1,"")</f>
        <v>-9.2789584244963308E-3</v>
      </c>
      <c r="H162" s="169">
        <f>IFERROR(Inv_SY_B!H162/Inv_SY_B!$DA162-1,"")</f>
        <v>-8.8997918121880293E-4</v>
      </c>
      <c r="I162" s="169">
        <f>IFERROR(Inv_SY_B!I162/Inv_SY_B!$DA162-1,"")</f>
        <v>-0.12560084389098525</v>
      </c>
      <c r="J162" s="169">
        <f>IFERROR(Inv_SY_B!J162/Inv_SY_B!$DA162-1,"")</f>
        <v>-2.799544534274867E-2</v>
      </c>
      <c r="K162" s="169">
        <f>IFERROR(Inv_SY_B!K162/Inv_SY_B!$DA162-1,"")</f>
        <v>-5.3165045973480041E-3</v>
      </c>
      <c r="L162" s="169">
        <f>IFERROR(Inv_SY_B!L162/Inv_SY_B!$DA162-1,"")</f>
        <v>-2.3314055382728238E-3</v>
      </c>
      <c r="M162" s="169">
        <f>IFERROR(Inv_SY_B!M162/Inv_SY_B!$DA162-1,"")</f>
        <v>8.3029730445858263E-3</v>
      </c>
      <c r="N162" s="169">
        <f>IFERROR(Inv_SY_B!N162/Inv_SY_B!$DA162-1,"")</f>
        <v>9.4965948729663907E-3</v>
      </c>
      <c r="O162" s="169">
        <f>IFERROR(Inv_SY_B!O162/Inv_SY_B!$DA162-1,"")</f>
        <v>1.3063850547252454E-3</v>
      </c>
      <c r="P162" s="169">
        <f>IFERROR(Inv_SY_B!P162/Inv_SY_B!$DA162-1,"")</f>
        <v>-2.9557071501325027E-2</v>
      </c>
      <c r="Q162" s="169">
        <f>IFERROR(Inv_SY_B!Q162/Inv_SY_B!$DA162-1,"")</f>
        <v>-5.5352084559344927E-2</v>
      </c>
      <c r="R162" s="169">
        <f>IFERROR(Inv_SY_B!R162/Inv_SY_B!$DA162-1,"")</f>
        <v>-9.5834135353260796E-2</v>
      </c>
      <c r="S162" s="169">
        <f>IFERROR(Inv_SY_B!S162/Inv_SY_B!$DA162-1,"")</f>
        <v>-5.3355399448159035E-2</v>
      </c>
      <c r="T162" s="169">
        <f>IFERROR(Inv_SY_B!T162/Inv_SY_B!$DA162-1,"")</f>
        <v>-2.3126715212660298E-2</v>
      </c>
      <c r="U162" s="169">
        <f>IFERROR(Inv_SY_B!U162/Inv_SY_B!$DA162-1,"")</f>
        <v>7.3233237390732064E-2</v>
      </c>
      <c r="V162" s="169">
        <f>IFERROR(Inv_SY_B!V162/Inv_SY_B!$DA162-1,"")</f>
        <v>8.00279431609634E-2</v>
      </c>
      <c r="W162" s="169">
        <f>IFERROR(Inv_SY_B!W162/Inv_SY_B!$DA162-1,"")</f>
        <v>3.6450544226601655E-2</v>
      </c>
      <c r="X162" s="169">
        <f>IFERROR(Inv_SY_B!X162/Inv_SY_B!$DA162-1,"")</f>
        <v>6.1218539316552079E-3</v>
      </c>
      <c r="Y162" s="169">
        <f>IFERROR(Inv_SY_B!Y162/Inv_SY_B!$DA162-1,"")</f>
        <v>-7.0954418031119459E-3</v>
      </c>
      <c r="Z162" s="169">
        <f>IFERROR(Inv_SY_B!Z162/Inv_SY_B!$DA162-1,"")</f>
        <v>2.6578710053953625E-2</v>
      </c>
      <c r="AA162" s="169">
        <f>IFERROR(Inv_SY_B!AA162/Inv_SY_B!$DA162-1,"")</f>
        <v>-5.572690485583176E-3</v>
      </c>
      <c r="AB162" s="169">
        <f>IFERROR(Inv_SY_B!AB162/Inv_SY_B!$DA162-1,"")</f>
        <v>3.6342164715090775E-2</v>
      </c>
      <c r="AC162" s="169">
        <f>IFERROR(Inv_SY_B!AC162/Inv_SY_B!$DA162-1,"")</f>
        <v>2.3685929915699067E-2</v>
      </c>
      <c r="AD162" s="169">
        <f>IFERROR(Inv_SY_B!AD162/Inv_SY_B!$DA162-1,"")</f>
        <v>-9.2293330467375645E-3</v>
      </c>
      <c r="AE162" s="169">
        <f>IFERROR(Inv_SY_B!AE162/Inv_SY_B!$DA162-1,"")</f>
        <v>2.5251198921686369E-2</v>
      </c>
      <c r="AF162" s="169">
        <f>IFERROR(Inv_SY_B!AF162/Inv_SY_B!$DA162-1,"")</f>
        <v>5.2037195744962794E-2</v>
      </c>
      <c r="AG162" s="169">
        <f>IFERROR(Inv_SY_B!AG162/Inv_SY_B!$DA162-1,"")</f>
        <v>3.6890457129302279E-2</v>
      </c>
      <c r="AH162" s="169">
        <f>IFERROR(Inv_SY_B!AH162/Inv_SY_B!$DA162-1,"")</f>
        <v>1.7586980459641799E-2</v>
      </c>
      <c r="AI162" s="169">
        <f>IFERROR(Inv_SY_B!AI162/Inv_SY_B!$DC162-1,"")</f>
        <v>5.7087367511098108E-2</v>
      </c>
      <c r="AJ162" s="169">
        <f>IFERROR(Inv_SY_B!AJ162/Inv_SY_B!$DC162-1,"")</f>
        <v>5.7960752832644014E-2</v>
      </c>
      <c r="AK162" s="169">
        <f>IFERROR(Inv_SY_B!AK162/Inv_SY_B!$DC162-1,"")</f>
        <v>5.6943476442797403E-2</v>
      </c>
      <c r="AL162" s="169">
        <f>IFERROR(Inv_SY_B!AL162/Inv_SY_B!$DC162-1,"")</f>
        <v>4.3770694687077505E-2</v>
      </c>
      <c r="AM162" s="169">
        <f>IFERROR(Inv_SY_B!AM162/Inv_SY_B!$DC162-1,"")</f>
        <v>5.1336798207586076E-2</v>
      </c>
      <c r="AN162" s="169">
        <f>IFERROR(Inv_SY_B!AN162/Inv_SY_B!$DC162-1,"")</f>
        <v>4.9985046597693206E-2</v>
      </c>
      <c r="AO162" s="169">
        <f>IFERROR(Inv_SY_B!AO162/Inv_SY_B!$DC162-1,"")</f>
        <v>3.9545330414515911E-2</v>
      </c>
      <c r="AP162" s="169">
        <f>IFERROR(Inv_SY_B!AP162/Inv_SY_B!$DC162-1,"")</f>
        <v>3.7912729065789685E-2</v>
      </c>
      <c r="AQ162" s="169">
        <f>IFERROR(Inv_SY_B!AQ162/Inv_SY_B!$DC162-1,"")</f>
        <v>3.2695370916550504E-2</v>
      </c>
      <c r="AR162" s="169">
        <f>IFERROR(Inv_SY_B!AR162/Inv_SY_B!$DC162-1,"")</f>
        <v>2.9454176255175657E-2</v>
      </c>
      <c r="AS162" s="169">
        <f>IFERROR(Inv_SY_B!AS162/Inv_SY_B!$DC162-1,"")</f>
        <v>2.3025339970806691E-2</v>
      </c>
      <c r="AT162" s="169">
        <f>IFERROR(Inv_SY_B!AT162/Inv_SY_B!$DC162-1,"")</f>
        <v>3.2236643828711165E-2</v>
      </c>
      <c r="AU162" s="169">
        <f>IFERROR(Inv_SY_B!AU162/Inv_SY_B!$DC162-1,"")</f>
        <v>-0.23701058309747014</v>
      </c>
      <c r="AV162" s="169">
        <f>IFERROR(Inv_SY_B!AV162/Inv_SY_B!$DC162-1,"")</f>
        <v>-4.4225329788230461E-2</v>
      </c>
      <c r="AW162" s="169">
        <f>IFERROR(Inv_SY_B!AW162/Inv_SY_B!$DC162-1,"")</f>
        <v>-2.0547883734361339E-2</v>
      </c>
      <c r="AX162" s="169">
        <f>IFERROR(Inv_SY_B!AX162/Inv_SY_B!$DC162-1,"")</f>
        <v>-6.6059962826878982E-2</v>
      </c>
      <c r="AY162" s="169">
        <f>IFERROR(Inv_SY_B!AY162/Inv_SY_B!$DC162-1,"")</f>
        <v>-1.7419118765397479E-2</v>
      </c>
      <c r="AZ162" s="169">
        <f>IFERROR(Inv_SY_B!AZ162/Inv_SY_B!$DC162-1,"")</f>
        <v>4.6408886633715341E-3</v>
      </c>
      <c r="BA162" s="169">
        <f>IFERROR(Inv_SY_B!BA162/Inv_SY_B!$DC162-1,"")</f>
        <v>-8.4118950319111985E-4</v>
      </c>
      <c r="BB162" s="169">
        <f>IFERROR(Inv_SY_B!BB162/Inv_SY_B!$DC162-1,"")</f>
        <v>2.6331059067450369E-3</v>
      </c>
      <c r="BC162" s="169">
        <f>IFERROR(Inv_SY_B!BC162/Inv_SY_B!$DC162-1,"")</f>
        <v>8.0807466910204351E-3</v>
      </c>
      <c r="BD162" s="169">
        <f>IFERROR(Inv_SY_B!BD162/Inv_SY_B!$DC162-1,"")</f>
        <v>-1.0718477413572791E-2</v>
      </c>
      <c r="BE162" s="169">
        <f>IFERROR(Inv_SY_B!BE162/Inv_SY_B!$DC162-1,"")</f>
        <v>1.5688903269820642E-2</v>
      </c>
      <c r="BF162" s="169">
        <f>IFERROR(Inv_SY_B!BF162/Inv_SY_B!$DC162-1,"")</f>
        <v>1.2052037212921807E-2</v>
      </c>
      <c r="BG162" s="169">
        <f>IFERROR(Inv_SY_B!BG162/Inv_SY_B!$DC162-1,"")</f>
        <v>3.5371266567651993E-4</v>
      </c>
      <c r="BH162" s="169">
        <f>IFERROR(Inv_SY_B!BH162/Inv_SY_B!$DC162-1,"")</f>
        <v>1.2228810783185606E-2</v>
      </c>
      <c r="BI162" s="169">
        <f>IFERROR(Inv_SY_B!BI162/Inv_SY_B!$DC162-1,"")</f>
        <v>2.2627446013498975E-3</v>
      </c>
      <c r="BJ162" s="169">
        <f>IFERROR(Inv_SY_B!BJ162/Inv_SY_B!$DC162-1,"")</f>
        <v>1.3602795820794933E-2</v>
      </c>
      <c r="BK162" s="169">
        <f>IFERROR(Inv_SY_B!BK162/Inv_SY_B!$DC162-1,"")</f>
        <v>-1.6908810156900267E-2</v>
      </c>
      <c r="BL162" s="169">
        <f>IFERROR(Inv_SY_B!BL162/Inv_SY_B!$DC162-1,"")</f>
        <v>-2.6699093442403843E-3</v>
      </c>
      <c r="BM162" s="169">
        <f>IFERROR(Inv_SY_B!BM162/Inv_SY_B!$DC162-1,"")</f>
        <v>7.2160818599398269E-5</v>
      </c>
      <c r="BN162" s="169">
        <f>IFERROR(Inv_SY_B!BN162/Inv_SY_B!$DC162-1,"")</f>
        <v>1.6192384219888556E-2</v>
      </c>
      <c r="BO162" s="169">
        <f>IFERROR(Inv_SY_B!BO162/Inv_SY_B!$DC162-1,"")</f>
        <v>3.4261829413448019E-2</v>
      </c>
      <c r="BP162" s="169">
        <f>IFERROR(Inv_SY_B!BP162/Inv_SY_B!$DC162-1,"")</f>
        <v>1.1880360290341674E-3</v>
      </c>
      <c r="BQ162" s="169">
        <f>IFERROR(Inv_SY_B!BQ162/Inv_SY_B!$DC162-1,"")</f>
        <v>4.5140768759052818E-2</v>
      </c>
      <c r="BR162" s="169">
        <f>IFERROR(Inv_SY_B!BR162/Inv_SY_B!$DC162-1,"")</f>
        <v>5.0484004687544104E-2</v>
      </c>
      <c r="BS162" s="169">
        <f>IFERROR(Inv_SY_B!BS162/Inv_SY_B!$DC162-1,"")</f>
        <v>1.9380556246654912E-2</v>
      </c>
      <c r="BT162" s="169">
        <f>IFERROR(Inv_SY_B!BT162/Inv_SY_B!$DC162-1,"")</f>
        <v>4.6204266181793185E-2</v>
      </c>
      <c r="BU162" s="169">
        <f>IFERROR(Inv_SY_B!BU162/Inv_SY_B!$DC162-1,"")</f>
        <v>-2.0037892797901691E-3</v>
      </c>
      <c r="BV162" s="169">
        <f>IFERROR(Inv_SY_B!BV162/Inv_SY_B!$DC162-1,"")</f>
        <v>9.4254154873276708E-3</v>
      </c>
      <c r="BW162" s="169">
        <f>IFERROR(Inv_SY_B!BW162/Inv_SY_B!$DC162-1,"")</f>
        <v>3.8269074400479886E-2</v>
      </c>
      <c r="BX162" s="169">
        <f>IFERROR(Inv_SY_B!BX162/Inv_SY_B!$DC162-1,"")</f>
        <v>2.2497049029819749E-2</v>
      </c>
      <c r="BY162" s="169">
        <f>IFERROR(Inv_SY_B!BY162/Inv_SY_B!$DC162-1,"")</f>
        <v>3.7789681532070851E-2</v>
      </c>
      <c r="BZ162" s="169">
        <f>IFERROR(Inv_SY_B!BZ162/Inv_SY_B!$DC162-1,"")</f>
        <v>2.3087661043699859E-2</v>
      </c>
      <c r="CA162" s="169">
        <f>IFERROR(Inv_SY_B!CA162/Inv_SY_B!$DC162-1,"")</f>
        <v>-1.3117873703722305E-2</v>
      </c>
      <c r="CB162" s="169">
        <f>IFERROR(Inv_SY_B!CB162/Inv_SY_B!$DC162-1,"")</f>
        <v>-2.9320793455708261E-3</v>
      </c>
      <c r="CC162" s="169">
        <f>IFERROR(Inv_SY_B!CC162/Inv_SY_B!$DC162-1,"")</f>
        <v>4.0488246517850213E-2</v>
      </c>
      <c r="CD162" s="169">
        <f>IFERROR(Inv_SY_B!CD162/Inv_SY_B!$DC162-1,"")</f>
        <v>6.2477739053917514E-2</v>
      </c>
      <c r="CE162" s="169">
        <f>IFERROR(Inv_SY_B!CE162/Inv_SY_B!$DC162-1,"")</f>
        <v>1.7260147539840176E-2</v>
      </c>
      <c r="CF162" s="169">
        <f>IFERROR(Inv_SY_B!CF162/Inv_SY_B!$DC162-1,"")</f>
        <v>8.9231556763353925E-3</v>
      </c>
      <c r="CG162" s="169">
        <f>IFERROR(Inv_SY_B!CG162/Inv_SY_B!$DC162-1,"")</f>
        <v>1.1281488697748365E-2</v>
      </c>
      <c r="CH162" s="169">
        <f>IFERROR(Inv_SY_B!CH162/Inv_SY_B!$DC162-1,"")</f>
        <v>2.262433610177661E-2</v>
      </c>
      <c r="CI162" s="169">
        <f>IFERROR(Inv_SY_B!CI162/Inv_SY_B!$DC162-1,"")</f>
        <v>-1</v>
      </c>
      <c r="CJ162" s="169">
        <f>IFERROR(Inv_SY_B!CJ162/Inv_SY_B!$DC162-1,"")</f>
        <v>-1</v>
      </c>
      <c r="CK162" s="169">
        <f>IFERROR(Inv_SY_B!CK162/Inv_SY_B!$DC162-1,"")</f>
        <v>-0.15359258060848269</v>
      </c>
      <c r="CL162" s="169">
        <f>IFERROR(Inv_SY_B!CL162/Inv_SY_B!$DC162-1,"")</f>
        <v>-0.50249788621439606</v>
      </c>
      <c r="CM162" s="169">
        <f>IFERROR(Inv_SY_B!CM162/Inv_SY_B!$DB162-1,"")</f>
        <v>0.18889559518537258</v>
      </c>
      <c r="CN162" s="169">
        <f>IFERROR(Inv_SY_B!CN162/Inv_SY_B!$DB162-1,"")</f>
        <v>0.13962432594967722</v>
      </c>
      <c r="CO162" s="169">
        <f>IFERROR(Inv_SY_B!CO162/Inv_SY_B!$DB162-1,"")</f>
        <v>0.19056305043808686</v>
      </c>
      <c r="CP162" s="169">
        <f>IFERROR(Inv_SY_B!CP162/Inv_SY_B!$DB162-1,"")</f>
        <v>0.1034114444049814</v>
      </c>
      <c r="CQ162" s="169">
        <f>IFERROR(Inv_SY_B!CQ162/Inv_SY_B!$DB162-1,"")</f>
        <v>-5.4615401282907761E-2</v>
      </c>
      <c r="CR162" s="169">
        <f>IFERROR(Inv_SY_B!CR162/Inv_SY_B!$DB162-1,"")</f>
        <v>0.23233280451858285</v>
      </c>
      <c r="CS162" s="169">
        <f>IFERROR(Inv_SY_B!CS162/Inv_SY_B!$DB162-1,"")</f>
        <v>0.18965637164442373</v>
      </c>
      <c r="CT162" s="169">
        <f>IFERROR(Inv_SY_B!CT162/Inv_SY_B!$DB162-1,"")</f>
        <v>0.12340629013501414</v>
      </c>
      <c r="CU162" s="169">
        <f>IFERROR(Inv_SY_B!CU162/Inv_SY_B!$DB162-1,"")</f>
        <v>-2.9280503036978156E-2</v>
      </c>
      <c r="CV162" s="169">
        <f>IFERROR(Inv_SY_B!CV162/Inv_SY_B!$DB162-1,"")</f>
        <v>-0.82495888484630508</v>
      </c>
      <c r="CW162" s="169">
        <f>IFERROR(Inv_SY_B!CW162/Inv_SY_B!$DB162-1,"")</f>
        <v>-0.25648170281464566</v>
      </c>
      <c r="CX162" s="169">
        <f>IFERROR(Inv_SY_B!CX162/Inv_SY_B!$DB162-1,"")</f>
        <v>0.19128214051581982</v>
      </c>
      <c r="CY162" s="169">
        <f>IFERROR(Inv_SY_B!CY162/Inv_SY_B!$DB162-1,"")</f>
        <v>8.9001544182321091E-4</v>
      </c>
      <c r="CZ162" s="169">
        <f>IFERROR(Inv_SY_B!CZ162/Inv_SY_B!$DB162-1,"")</f>
        <v>-0.19472554625294425</v>
      </c>
    </row>
    <row r="163" spans="2:104">
      <c r="B163" s="164">
        <f t="shared" si="3"/>
        <v>45855</v>
      </c>
      <c r="C163" s="169">
        <f>IFERROR(Inv_SY_B!C163/Inv_SY_B!$DA163-1,"")</f>
        <v>4.2394835255521457E-2</v>
      </c>
      <c r="D163" s="169">
        <f>IFERROR(Inv_SY_B!D163/Inv_SY_B!$DA163-1,"")</f>
        <v>3.0095524953722474E-2</v>
      </c>
      <c r="E163" s="169">
        <f>IFERROR(Inv_SY_B!E163/Inv_SY_B!$DA163-1,"")</f>
        <v>2.5768194305686443E-2</v>
      </c>
      <c r="F163" s="169">
        <f>IFERROR(Inv_SY_B!F163/Inv_SY_B!$DA163-1,"")</f>
        <v>2.1493840345764292E-2</v>
      </c>
      <c r="G163" s="169">
        <f>IFERROR(Inv_SY_B!G163/Inv_SY_B!$DA163-1,"")</f>
        <v>2.6424109860805789E-2</v>
      </c>
      <c r="H163" s="169">
        <f>IFERROR(Inv_SY_B!H163/Inv_SY_B!$DA163-1,"")</f>
        <v>2.9022651911086106E-2</v>
      </c>
      <c r="I163" s="169">
        <f>IFERROR(Inv_SY_B!I163/Inv_SY_B!$DA163-1,"")</f>
        <v>-7.1330567268795053E-2</v>
      </c>
      <c r="J163" s="169">
        <f>IFERROR(Inv_SY_B!J163/Inv_SY_B!$DA163-1,"")</f>
        <v>1.8587237010753155E-2</v>
      </c>
      <c r="K163" s="169">
        <f>IFERROR(Inv_SY_B!K163/Inv_SY_B!$DA163-1,"")</f>
        <v>3.8779228006087019E-2</v>
      </c>
      <c r="L163" s="169">
        <f>IFERROR(Inv_SY_B!L163/Inv_SY_B!$DA163-1,"")</f>
        <v>4.8233302068517059E-2</v>
      </c>
      <c r="M163" s="169">
        <f>IFERROR(Inv_SY_B!M163/Inv_SY_B!$DA163-1,"")</f>
        <v>3.1020076341782055E-2</v>
      </c>
      <c r="N163" s="169">
        <f>IFERROR(Inv_SY_B!N163/Inv_SY_B!$DA163-1,"")</f>
        <v>2.9904463841849527E-2</v>
      </c>
      <c r="O163" s="169">
        <f>IFERROR(Inv_SY_B!O163/Inv_SY_B!$DA163-1,"")</f>
        <v>1.8953407894085172E-2</v>
      </c>
      <c r="P163" s="169">
        <f>IFERROR(Inv_SY_B!P163/Inv_SY_B!$DA163-1,"")</f>
        <v>-6.1306448554264703E-3</v>
      </c>
      <c r="Q163" s="169">
        <f>IFERROR(Inv_SY_B!Q163/Inv_SY_B!$DA163-1,"")</f>
        <v>-3.3694325010163007E-2</v>
      </c>
      <c r="R163" s="169">
        <f>IFERROR(Inv_SY_B!R163/Inv_SY_B!$DA163-1,"")</f>
        <v>-8.0111939482989558E-2</v>
      </c>
      <c r="S163" s="169">
        <f>IFERROR(Inv_SY_B!S163/Inv_SY_B!$DA163-1,"")</f>
        <v>-2.4000726786408633E-2</v>
      </c>
      <c r="T163" s="169">
        <f>IFERROR(Inv_SY_B!T163/Inv_SY_B!$DA163-1,"")</f>
        <v>-8.1777082661276257E-3</v>
      </c>
      <c r="U163" s="169">
        <f>IFERROR(Inv_SY_B!U163/Inv_SY_B!$DA163-1,"")</f>
        <v>8.7783034770011925E-2</v>
      </c>
      <c r="V163" s="169">
        <f>IFERROR(Inv_SY_B!V163/Inv_SY_B!$DA163-1,"")</f>
        <v>9.3723629993562207E-2</v>
      </c>
      <c r="W163" s="169">
        <f>IFERROR(Inv_SY_B!W163/Inv_SY_B!$DA163-1,"")</f>
        <v>4.2353034809950341E-2</v>
      </c>
      <c r="X163" s="169">
        <f>IFERROR(Inv_SY_B!X163/Inv_SY_B!$DA163-1,"")</f>
        <v>1.0066272564033918E-2</v>
      </c>
      <c r="Y163" s="169">
        <f>IFERROR(Inv_SY_B!Y163/Inv_SY_B!$DA163-1,"")</f>
        <v>4.3055674090128893E-3</v>
      </c>
      <c r="Z163" s="169">
        <f>IFERROR(Inv_SY_B!Z163/Inv_SY_B!$DA163-1,"")</f>
        <v>4.0358722347917375E-2</v>
      </c>
      <c r="AA163" s="169">
        <f>IFERROR(Inv_SY_B!AA163/Inv_SY_B!$DA163-1,"")</f>
        <v>-8.4865699865983468E-2</v>
      </c>
      <c r="AB163" s="169">
        <f>IFERROR(Inv_SY_B!AB163/Inv_SY_B!$DA163-1,"")</f>
        <v>-4.2930081412198784E-2</v>
      </c>
      <c r="AC163" s="169">
        <f>IFERROR(Inv_SY_B!AC163/Inv_SY_B!$DA163-1,"")</f>
        <v>-3.6966714201108752E-2</v>
      </c>
      <c r="AD163" s="169">
        <f>IFERROR(Inv_SY_B!AD163/Inv_SY_B!$DA163-1,"")</f>
        <v>-5.0887671972441151E-2</v>
      </c>
      <c r="AE163" s="169">
        <f>IFERROR(Inv_SY_B!AE163/Inv_SY_B!$DA163-1,"")</f>
        <v>-4.1581858475609912E-2</v>
      </c>
      <c r="AF163" s="169">
        <f>IFERROR(Inv_SY_B!AF163/Inv_SY_B!$DA163-1,"")</f>
        <v>-2.0962563263971612E-2</v>
      </c>
      <c r="AG163" s="169">
        <f>IFERROR(Inv_SY_B!AG163/Inv_SY_B!$DA163-1,"")</f>
        <v>-6.325573269252649E-2</v>
      </c>
      <c r="AH163" s="169">
        <f>IFERROR(Inv_SY_B!AH163/Inv_SY_B!$DA163-1,"")</f>
        <v>-7.4370900136403795E-2</v>
      </c>
      <c r="AI163" s="169">
        <f>IFERROR(Inv_SY_B!AI163/Inv_SY_B!$DC163-1,"")</f>
        <v>4.911892140453511E-2</v>
      </c>
      <c r="AJ163" s="169">
        <f>IFERROR(Inv_SY_B!AJ163/Inv_SY_B!$DC163-1,"")</f>
        <v>5.0576368389584125E-2</v>
      </c>
      <c r="AK163" s="169">
        <f>IFERROR(Inv_SY_B!AK163/Inv_SY_B!$DC163-1,"")</f>
        <v>5.2343732262258635E-2</v>
      </c>
      <c r="AL163" s="169">
        <f>IFERROR(Inv_SY_B!AL163/Inv_SY_B!$DC163-1,"")</f>
        <v>3.7522119457954917E-2</v>
      </c>
      <c r="AM163" s="169">
        <f>IFERROR(Inv_SY_B!AM163/Inv_SY_B!$DC163-1,"")</f>
        <v>4.2299218755855295E-2</v>
      </c>
      <c r="AN163" s="169">
        <f>IFERROR(Inv_SY_B!AN163/Inv_SY_B!$DC163-1,"")</f>
        <v>3.8243735394567713E-2</v>
      </c>
      <c r="AO163" s="169">
        <f>IFERROR(Inv_SY_B!AO163/Inv_SY_B!$DC163-1,"")</f>
        <v>3.0451196191777941E-2</v>
      </c>
      <c r="AP163" s="169">
        <f>IFERROR(Inv_SY_B!AP163/Inv_SY_B!$DC163-1,"")</f>
        <v>3.3636743344056974E-2</v>
      </c>
      <c r="AQ163" s="169">
        <f>IFERROR(Inv_SY_B!AQ163/Inv_SY_B!$DC163-1,"")</f>
        <v>2.5013891367496877E-2</v>
      </c>
      <c r="AR163" s="169">
        <f>IFERROR(Inv_SY_B!AR163/Inv_SY_B!$DC163-1,"")</f>
        <v>2.2631951025042341E-2</v>
      </c>
      <c r="AS163" s="169">
        <f>IFERROR(Inv_SY_B!AS163/Inv_SY_B!$DC163-1,"")</f>
        <v>1.9969981703552575E-2</v>
      </c>
      <c r="AT163" s="169">
        <f>IFERROR(Inv_SY_B!AT163/Inv_SY_B!$DC163-1,"")</f>
        <v>2.6470195256871776E-2</v>
      </c>
      <c r="AU163" s="169">
        <f>IFERROR(Inv_SY_B!AU163/Inv_SY_B!$DC163-1,"")</f>
        <v>2.4293741092531462E-2</v>
      </c>
      <c r="AV163" s="169">
        <f>IFERROR(Inv_SY_B!AV163/Inv_SY_B!$DC163-1,"")</f>
        <v>-2.7497066182067265E-2</v>
      </c>
      <c r="AW163" s="169">
        <f>IFERROR(Inv_SY_B!AW163/Inv_SY_B!$DC163-1,"")</f>
        <v>1.5760414037113257E-2</v>
      </c>
      <c r="AX163" s="169">
        <f>IFERROR(Inv_SY_B!AX163/Inv_SY_B!$DC163-1,"")</f>
        <v>1.5111825086721709E-2</v>
      </c>
      <c r="AY163" s="169">
        <f>IFERROR(Inv_SY_B!AY163/Inv_SY_B!$DC163-1,"")</f>
        <v>-1.0916683248835102E-2</v>
      </c>
      <c r="AZ163" s="169">
        <f>IFERROR(Inv_SY_B!AZ163/Inv_SY_B!$DC163-1,"")</f>
        <v>1.1964359789222057E-2</v>
      </c>
      <c r="BA163" s="169">
        <f>IFERROR(Inv_SY_B!BA163/Inv_SY_B!$DC163-1,"")</f>
        <v>7.9072289080510672E-3</v>
      </c>
      <c r="BB163" s="169">
        <f>IFERROR(Inv_SY_B!BB163/Inv_SY_B!$DC163-1,"")</f>
        <v>5.9782677958597485E-3</v>
      </c>
      <c r="BC163" s="169">
        <f>IFERROR(Inv_SY_B!BC163/Inv_SY_B!$DC163-1,"")</f>
        <v>1.7545666293780959E-2</v>
      </c>
      <c r="BD163" s="169">
        <f>IFERROR(Inv_SY_B!BD163/Inv_SY_B!$DC163-1,"")</f>
        <v>5.8982745727096386E-3</v>
      </c>
      <c r="BE163" s="169">
        <f>IFERROR(Inv_SY_B!BE163/Inv_SY_B!$DC163-1,"")</f>
        <v>2.9432591202778635E-2</v>
      </c>
      <c r="BF163" s="169">
        <f>IFERROR(Inv_SY_B!BF163/Inv_SY_B!$DC163-1,"")</f>
        <v>2.1259261728788115E-2</v>
      </c>
      <c r="BG163" s="169">
        <f>IFERROR(Inv_SY_B!BG163/Inv_SY_B!$DC163-1,"")</f>
        <v>1.9894073006414326E-2</v>
      </c>
      <c r="BH163" s="169">
        <f>IFERROR(Inv_SY_B!BH163/Inv_SY_B!$DC163-1,"")</f>
        <v>1.3990314463474984E-2</v>
      </c>
      <c r="BI163" s="169">
        <f>IFERROR(Inv_SY_B!BI163/Inv_SY_B!$DC163-1,"")</f>
        <v>8.2103849516361738E-3</v>
      </c>
      <c r="BJ163" s="169">
        <f>IFERROR(Inv_SY_B!BJ163/Inv_SY_B!$DC163-1,"")</f>
        <v>1.4910707850433802E-2</v>
      </c>
      <c r="BK163" s="169">
        <f>IFERROR(Inv_SY_B!BK163/Inv_SY_B!$DC163-1,"")</f>
        <v>-2.5769046018734421E-2</v>
      </c>
      <c r="BL163" s="169">
        <f>IFERROR(Inv_SY_B!BL163/Inv_SY_B!$DC163-1,"")</f>
        <v>-8.9888562167715902E-3</v>
      </c>
      <c r="BM163" s="169">
        <f>IFERROR(Inv_SY_B!BM163/Inv_SY_B!$DC163-1,"")</f>
        <v>-7.2075691808112241E-3</v>
      </c>
      <c r="BN163" s="169">
        <f>IFERROR(Inv_SY_B!BN163/Inv_SY_B!$DC163-1,"")</f>
        <v>6.5767107167611361E-3</v>
      </c>
      <c r="BO163" s="169">
        <f>IFERROR(Inv_SY_B!BO163/Inv_SY_B!$DC163-1,"")</f>
        <v>3.8667199141720898E-2</v>
      </c>
      <c r="BP163" s="169">
        <f>IFERROR(Inv_SY_B!BP163/Inv_SY_B!$DC163-1,"")</f>
        <v>1.7352965532131392E-2</v>
      </c>
      <c r="BQ163" s="169">
        <f>IFERROR(Inv_SY_B!BQ163/Inv_SY_B!$DC163-1,"")</f>
        <v>5.544973419558219E-2</v>
      </c>
      <c r="BR163" s="169">
        <f>IFERROR(Inv_SY_B!BR163/Inv_SY_B!$DC163-1,"")</f>
        <v>5.3206012796859214E-2</v>
      </c>
      <c r="BS163" s="169">
        <f>IFERROR(Inv_SY_B!BS163/Inv_SY_B!$DC163-1,"")</f>
        <v>3.5388547335157616E-2</v>
      </c>
      <c r="BT163" s="169">
        <f>IFERROR(Inv_SY_B!BT163/Inv_SY_B!$DC163-1,"")</f>
        <v>6.1169870136075E-2</v>
      </c>
      <c r="BU163" s="169">
        <f>IFERROR(Inv_SY_B!BU163/Inv_SY_B!$DC163-1,"")</f>
        <v>1.1919296973221805E-2</v>
      </c>
      <c r="BV163" s="169">
        <f>IFERROR(Inv_SY_B!BV163/Inv_SY_B!$DC163-1,"")</f>
        <v>3.6007469819616666E-2</v>
      </c>
      <c r="BW163" s="169">
        <f>IFERROR(Inv_SY_B!BW163/Inv_SY_B!$DC163-1,"")</f>
        <v>6.3337076913965173E-2</v>
      </c>
      <c r="BX163" s="169">
        <f>IFERROR(Inv_SY_B!BX163/Inv_SY_B!$DC163-1,"")</f>
        <v>6.1955780286299111E-2</v>
      </c>
      <c r="BY163" s="169">
        <f>IFERROR(Inv_SY_B!BY163/Inv_SY_B!$DC163-1,"")</f>
        <v>6.4419714811325468E-2</v>
      </c>
      <c r="BZ163" s="169">
        <f>IFERROR(Inv_SY_B!BZ163/Inv_SY_B!$DC163-1,"")</f>
        <v>5.1262304447685203E-2</v>
      </c>
      <c r="CA163" s="169">
        <f>IFERROR(Inv_SY_B!CA163/Inv_SY_B!$DC163-1,"")</f>
        <v>-7.1724517110958175E-3</v>
      </c>
      <c r="CB163" s="169">
        <f>IFERROR(Inv_SY_B!CB163/Inv_SY_B!$DC163-1,"")</f>
        <v>5.4221714620863448E-3</v>
      </c>
      <c r="CC163" s="169">
        <f>IFERROR(Inv_SY_B!CC163/Inv_SY_B!$DC163-1,"")</f>
        <v>4.5538477418461287E-2</v>
      </c>
      <c r="CD163" s="169">
        <f>IFERROR(Inv_SY_B!CD163/Inv_SY_B!$DC163-1,"")</f>
        <v>6.6501913001488333E-2</v>
      </c>
      <c r="CE163" s="169">
        <f>IFERROR(Inv_SY_B!CE163/Inv_SY_B!$DC163-1,"")</f>
        <v>2.413650289442737E-3</v>
      </c>
      <c r="CF163" s="169">
        <f>IFERROR(Inv_SY_B!CF163/Inv_SY_B!$DC163-1,"")</f>
        <v>-8.5807177370376131E-3</v>
      </c>
      <c r="CG163" s="169">
        <f>IFERROR(Inv_SY_B!CG163/Inv_SY_B!$DC163-1,"")</f>
        <v>6.8421215527074697E-3</v>
      </c>
      <c r="CH163" s="169">
        <f>IFERROR(Inv_SY_B!CH163/Inv_SY_B!$DC163-1,"")</f>
        <v>5.9437514716946804E-3</v>
      </c>
      <c r="CI163" s="169">
        <f>IFERROR(Inv_SY_B!CI163/Inv_SY_B!$DC163-1,"")</f>
        <v>-0.63964957571491587</v>
      </c>
      <c r="CJ163" s="169">
        <f>IFERROR(Inv_SY_B!CJ163/Inv_SY_B!$DC163-1,"")</f>
        <v>-1</v>
      </c>
      <c r="CK163" s="169">
        <f>IFERROR(Inv_SY_B!CK163/Inv_SY_B!$DC163-1,"")</f>
        <v>-0.1435879577297392</v>
      </c>
      <c r="CL163" s="169">
        <f>IFERROR(Inv_SY_B!CL163/Inv_SY_B!$DC163-1,"")</f>
        <v>-0.45044000989534017</v>
      </c>
      <c r="CM163" s="169">
        <f>IFERROR(Inv_SY_B!CM163/Inv_SY_B!$DB163-1,"")</f>
        <v>0.10956383722308427</v>
      </c>
      <c r="CN163" s="169">
        <f>IFERROR(Inv_SY_B!CN163/Inv_SY_B!$DB163-1,"")</f>
        <v>4.5033433712985627E-2</v>
      </c>
      <c r="CO163" s="169">
        <f>IFERROR(Inv_SY_B!CO163/Inv_SY_B!$DB163-1,"")</f>
        <v>6.5808055739200233E-2</v>
      </c>
      <c r="CP163" s="169">
        <f>IFERROR(Inv_SY_B!CP163/Inv_SY_B!$DB163-1,"")</f>
        <v>-1.5111893254659003E-3</v>
      </c>
      <c r="CQ163" s="169">
        <f>IFERROR(Inv_SY_B!CQ163/Inv_SY_B!$DB163-1,"")</f>
        <v>-0.15742773280095979</v>
      </c>
      <c r="CR163" s="169">
        <f>IFERROR(Inv_SY_B!CR163/Inv_SY_B!$DB163-1,"")</f>
        <v>9.9120100865528693E-2</v>
      </c>
      <c r="CS163" s="169">
        <f>IFERROR(Inv_SY_B!CS163/Inv_SY_B!$DB163-1,"")</f>
        <v>7.3465317498879967E-2</v>
      </c>
      <c r="CT163" s="169">
        <f>IFERROR(Inv_SY_B!CT163/Inv_SY_B!$DB163-1,"")</f>
        <v>1.7543654879442983E-2</v>
      </c>
      <c r="CU163" s="169">
        <f>IFERROR(Inv_SY_B!CU163/Inv_SY_B!$DB163-1,"")</f>
        <v>-0.14339927448061984</v>
      </c>
      <c r="CV163" s="169">
        <f>IFERROR(Inv_SY_B!CV163/Inv_SY_B!$DB163-1,"")</f>
        <v>-8.949540381136889E-2</v>
      </c>
      <c r="CW163" s="169">
        <f>IFERROR(Inv_SY_B!CW163/Inv_SY_B!$DB163-1,"")</f>
        <v>-0.16187968646883011</v>
      </c>
      <c r="CX163" s="169">
        <f>IFERROR(Inv_SY_B!CX163/Inv_SY_B!$DB163-1,"")</f>
        <v>7.9806949342321243E-2</v>
      </c>
      <c r="CY163" s="169">
        <f>IFERROR(Inv_SY_B!CY163/Inv_SY_B!$DB163-1,"")</f>
        <v>9.5077125785852257E-2</v>
      </c>
      <c r="CZ163" s="169">
        <f>IFERROR(Inv_SY_B!CZ163/Inv_SY_B!$DB163-1,"")</f>
        <v>-3.1705188160047748E-2</v>
      </c>
    </row>
    <row r="164" spans="2:104">
      <c r="B164" s="164">
        <f t="shared" si="3"/>
        <v>45856</v>
      </c>
      <c r="C164" s="169">
        <f>IFERROR(Inv_SY_B!C164/Inv_SY_B!$DA164-1,"")</f>
        <v>2.5106939769260483E-2</v>
      </c>
      <c r="D164" s="169">
        <f>IFERROR(Inv_SY_B!D164/Inv_SY_B!$DA164-1,"")</f>
        <v>1.0376751146117913E-2</v>
      </c>
      <c r="E164" s="169">
        <f>IFERROR(Inv_SY_B!E164/Inv_SY_B!$DA164-1,"")</f>
        <v>-6.9587908142317856E-3</v>
      </c>
      <c r="F164" s="169">
        <f>IFERROR(Inv_SY_B!F164/Inv_SY_B!$DA164-1,"")</f>
        <v>-2.01679020781661E-2</v>
      </c>
      <c r="G164" s="169">
        <f>IFERROR(Inv_SY_B!G164/Inv_SY_B!$DA164-1,"")</f>
        <v>-9.0731090948310555E-3</v>
      </c>
      <c r="H164" s="169">
        <f>IFERROR(Inv_SY_B!H164/Inv_SY_B!$DA164-1,"")</f>
        <v>-4.4874212891088394E-3</v>
      </c>
      <c r="I164" s="169">
        <f>IFERROR(Inv_SY_B!I164/Inv_SY_B!$DA164-1,"")</f>
        <v>-3.2218561787534794E-3</v>
      </c>
      <c r="J164" s="169">
        <f>IFERROR(Inv_SY_B!J164/Inv_SY_B!$DA164-1,"")</f>
        <v>-2.7728280156679275E-2</v>
      </c>
      <c r="K164" s="169">
        <f>IFERROR(Inv_SY_B!K164/Inv_SY_B!$DA164-1,"")</f>
        <v>-9.4856132294625084E-3</v>
      </c>
      <c r="L164" s="169">
        <f>IFERROR(Inv_SY_B!L164/Inv_SY_B!$DA164-1,"")</f>
        <v>-2.0171864607375634E-3</v>
      </c>
      <c r="M164" s="169">
        <f>IFERROR(Inv_SY_B!M164/Inv_SY_B!$DA164-1,"")</f>
        <v>6.2137013041592137E-3</v>
      </c>
      <c r="N164" s="169">
        <f>IFERROR(Inv_SY_B!N164/Inv_SY_B!$DA164-1,"")</f>
        <v>5.3511074320251595E-3</v>
      </c>
      <c r="O164" s="169">
        <f>IFERROR(Inv_SY_B!O164/Inv_SY_B!$DA164-1,"")</f>
        <v>1.048005654926687E-4</v>
      </c>
      <c r="P164" s="169">
        <f>IFERROR(Inv_SY_B!P164/Inv_SY_B!$DA164-1,"")</f>
        <v>-2.8305872033461577E-2</v>
      </c>
      <c r="Q164" s="169">
        <f>IFERROR(Inv_SY_B!Q164/Inv_SY_B!$DA164-1,"")</f>
        <v>-5.0716266722468095E-2</v>
      </c>
      <c r="R164" s="169">
        <f>IFERROR(Inv_SY_B!R164/Inv_SY_B!$DA164-1,"")</f>
        <v>-9.2119177870361724E-2</v>
      </c>
      <c r="S164" s="169">
        <f>IFERROR(Inv_SY_B!S164/Inv_SY_B!$DA164-1,"")</f>
        <v>-3.6907070654349394E-2</v>
      </c>
      <c r="T164" s="169">
        <f>IFERROR(Inv_SY_B!T164/Inv_SY_B!$DA164-1,"")</f>
        <v>-1.708897824079092E-2</v>
      </c>
      <c r="U164" s="169">
        <f>IFERROR(Inv_SY_B!U164/Inv_SY_B!$DA164-1,"")</f>
        <v>7.5293468202494385E-2</v>
      </c>
      <c r="V164" s="169">
        <f>IFERROR(Inv_SY_B!V164/Inv_SY_B!$DA164-1,"")</f>
        <v>8.5932761983743999E-2</v>
      </c>
      <c r="W164" s="169">
        <f>IFERROR(Inv_SY_B!W164/Inv_SY_B!$DA164-1,"")</f>
        <v>3.1840981072417618E-2</v>
      </c>
      <c r="X164" s="169">
        <f>IFERROR(Inv_SY_B!X164/Inv_SY_B!$DA164-1,"")</f>
        <v>-7.3017828892466552E-3</v>
      </c>
      <c r="Y164" s="169">
        <f>IFERROR(Inv_SY_B!Y164/Inv_SY_B!$DA164-1,"")</f>
        <v>1.9150581441543801E-2</v>
      </c>
      <c r="Z164" s="169">
        <f>IFERROR(Inv_SY_B!Z164/Inv_SY_B!$DA164-1,"")</f>
        <v>3.9709593004443766E-2</v>
      </c>
      <c r="AA164" s="169">
        <f>IFERROR(Inv_SY_B!AA164/Inv_SY_B!$DA164-1,"")</f>
        <v>-2.427410780670447E-2</v>
      </c>
      <c r="AB164" s="169">
        <f>IFERROR(Inv_SY_B!AB164/Inv_SY_B!$DA164-1,"")</f>
        <v>1.629498011982311E-2</v>
      </c>
      <c r="AC164" s="169">
        <f>IFERROR(Inv_SY_B!AC164/Inv_SY_B!$DA164-1,"")</f>
        <v>5.2541841927178368E-3</v>
      </c>
      <c r="AD164" s="169">
        <f>IFERROR(Inv_SY_B!AD164/Inv_SY_B!$DA164-1,"")</f>
        <v>-2.0660884477651797E-2</v>
      </c>
      <c r="AE164" s="169">
        <f>IFERROR(Inv_SY_B!AE164/Inv_SY_B!$DA164-1,"")</f>
        <v>6.2702465010788799E-3</v>
      </c>
      <c r="AF164" s="169">
        <f>IFERROR(Inv_SY_B!AF164/Inv_SY_B!$DA164-1,"")</f>
        <v>3.2536452123376414E-2</v>
      </c>
      <c r="AG164" s="169">
        <f>IFERROR(Inv_SY_B!AG164/Inv_SY_B!$DA164-1,"")</f>
        <v>4.3856551540655264E-3</v>
      </c>
      <c r="AH164" s="169">
        <f>IFERROR(Inv_SY_B!AH164/Inv_SY_B!$DA164-1,"")</f>
        <v>-3.307904015754648E-3</v>
      </c>
      <c r="AI164" s="169">
        <f>IFERROR(Inv_SY_B!AI164/Inv_SY_B!$DC164-1,"")</f>
        <v>4.1023908367376238E-2</v>
      </c>
      <c r="AJ164" s="169">
        <f>IFERROR(Inv_SY_B!AJ164/Inv_SY_B!$DC164-1,"")</f>
        <v>4.1023908367376238E-2</v>
      </c>
      <c r="AK164" s="169">
        <f>IFERROR(Inv_SY_B!AK164/Inv_SY_B!$DC164-1,"")</f>
        <v>3.4960056525262795E-2</v>
      </c>
      <c r="AL164" s="169">
        <f>IFERROR(Inv_SY_B!AL164/Inv_SY_B!$DC164-1,"")</f>
        <v>2.1959649720478369E-2</v>
      </c>
      <c r="AM164" s="169">
        <f>IFERROR(Inv_SY_B!AM164/Inv_SY_B!$DC164-1,"")</f>
        <v>3.1633033593801763E-2</v>
      </c>
      <c r="AN164" s="169">
        <f>IFERROR(Inv_SY_B!AN164/Inv_SY_B!$DC164-1,"")</f>
        <v>3.0937237932654682E-2</v>
      </c>
      <c r="AO164" s="169">
        <f>IFERROR(Inv_SY_B!AO164/Inv_SY_B!$DC164-1,"")</f>
        <v>2.5158679640434833E-2</v>
      </c>
      <c r="AP164" s="169">
        <f>IFERROR(Inv_SY_B!AP164/Inv_SY_B!$DC164-1,"")</f>
        <v>2.6086199410904287E-2</v>
      </c>
      <c r="AQ164" s="169">
        <f>IFERROR(Inv_SY_B!AQ164/Inv_SY_B!$DC164-1,"")</f>
        <v>2.3556346703625941E-2</v>
      </c>
      <c r="AR164" s="169">
        <f>IFERROR(Inv_SY_B!AR164/Inv_SY_B!$DC164-1,"")</f>
        <v>1.8702233128226275E-2</v>
      </c>
      <c r="AS164" s="169">
        <f>IFERROR(Inv_SY_B!AS164/Inv_SY_B!$DC164-1,"")</f>
        <v>1.3760078379579266E-2</v>
      </c>
      <c r="AT164" s="169">
        <f>IFERROR(Inv_SY_B!AT164/Inv_SY_B!$DC164-1,"")</f>
        <v>1.9535466365327769E-2</v>
      </c>
      <c r="AU164" s="169">
        <f>IFERROR(Inv_SY_B!AU164/Inv_SY_B!$DC164-1,"")</f>
        <v>2.484736924128339E-2</v>
      </c>
      <c r="AV164" s="169">
        <f>IFERROR(Inv_SY_B!AV164/Inv_SY_B!$DC164-1,"")</f>
        <v>-3.2762172692734737E-2</v>
      </c>
      <c r="AW164" s="169">
        <f>IFERROR(Inv_SY_B!AW164/Inv_SY_B!$DC164-1,"")</f>
        <v>7.6842729682096156E-3</v>
      </c>
      <c r="AX164" s="169">
        <f>IFERROR(Inv_SY_B!AX164/Inv_SY_B!$DC164-1,"")</f>
        <v>9.2161067149463261E-3</v>
      </c>
      <c r="AY164" s="169">
        <f>IFERROR(Inv_SY_B!AY164/Inv_SY_B!$DC164-1,"")</f>
        <v>-1.8362305926555744E-2</v>
      </c>
      <c r="AZ164" s="169">
        <f>IFERROR(Inv_SY_B!AZ164/Inv_SY_B!$DC164-1,"")</f>
        <v>7.1568174286340547E-3</v>
      </c>
      <c r="BA164" s="169">
        <f>IFERROR(Inv_SY_B!BA164/Inv_SY_B!$DC164-1,"")</f>
        <v>3.3229970715360491E-3</v>
      </c>
      <c r="BB164" s="169">
        <f>IFERROR(Inv_SY_B!BB164/Inv_SY_B!$DC164-1,"")</f>
        <v>-2.6716075346702173E-3</v>
      </c>
      <c r="BC164" s="169">
        <f>IFERROR(Inv_SY_B!BC164/Inv_SY_B!$DC164-1,"")</f>
        <v>1.3296771464754054E-2</v>
      </c>
      <c r="BD164" s="169">
        <f>IFERROR(Inv_SY_B!BD164/Inv_SY_B!$DC164-1,"")</f>
        <v>-2.4555600375812947E-3</v>
      </c>
      <c r="BE164" s="169">
        <f>IFERROR(Inv_SY_B!BE164/Inv_SY_B!$DC164-1,"")</f>
        <v>2.0005514989746676E-2</v>
      </c>
      <c r="BF164" s="169">
        <f>IFERROR(Inv_SY_B!BF164/Inv_SY_B!$DC164-1,"")</f>
        <v>1.1243417149936485E-2</v>
      </c>
      <c r="BG164" s="169">
        <f>IFERROR(Inv_SY_B!BG164/Inv_SY_B!$DC164-1,"")</f>
        <v>-2.6928856894453679E-3</v>
      </c>
      <c r="BH164" s="169">
        <f>IFERROR(Inv_SY_B!BH164/Inv_SY_B!$DC164-1,"")</f>
        <v>1.0236083333284185E-2</v>
      </c>
      <c r="BI164" s="169">
        <f>IFERROR(Inv_SY_B!BI164/Inv_SY_B!$DC164-1,"")</f>
        <v>-4.8648595963979302E-3</v>
      </c>
      <c r="BJ164" s="169">
        <f>IFERROR(Inv_SY_B!BJ164/Inv_SY_B!$DC164-1,"")</f>
        <v>9.8809780823505555E-4</v>
      </c>
      <c r="BK164" s="169">
        <f>IFERROR(Inv_SY_B!BK164/Inv_SY_B!$DC164-1,"")</f>
        <v>-3.19261728996173E-2</v>
      </c>
      <c r="BL164" s="169">
        <f>IFERROR(Inv_SY_B!BL164/Inv_SY_B!$DC164-1,"")</f>
        <v>-1.5237375580267609E-2</v>
      </c>
      <c r="BM164" s="169">
        <f>IFERROR(Inv_SY_B!BM164/Inv_SY_B!$DC164-1,"")</f>
        <v>-1.6569736699827753E-2</v>
      </c>
      <c r="BN164" s="169">
        <f>IFERROR(Inv_SY_B!BN164/Inv_SY_B!$DC164-1,"")</f>
        <v>-4.384624159684769E-3</v>
      </c>
      <c r="BO164" s="169">
        <f>IFERROR(Inv_SY_B!BO164/Inv_SY_B!$DC164-1,"")</f>
        <v>1.9483815164478946E-2</v>
      </c>
      <c r="BP164" s="169">
        <f>IFERROR(Inv_SY_B!BP164/Inv_SY_B!$DC164-1,"")</f>
        <v>1.3180617772804881E-2</v>
      </c>
      <c r="BQ164" s="169">
        <f>IFERROR(Inv_SY_B!BQ164/Inv_SY_B!$DC164-1,"")</f>
        <v>3.2951595803867306E-2</v>
      </c>
      <c r="BR164" s="169">
        <f>IFERROR(Inv_SY_B!BR164/Inv_SY_B!$DC164-1,"")</f>
        <v>2.101097873005453E-2</v>
      </c>
      <c r="BS164" s="169">
        <f>IFERROR(Inv_SY_B!BS164/Inv_SY_B!$DC164-1,"")</f>
        <v>1.4396883596898169E-2</v>
      </c>
      <c r="BT164" s="169">
        <f>IFERROR(Inv_SY_B!BT164/Inv_SY_B!$DC164-1,"")</f>
        <v>3.5350987589545024E-2</v>
      </c>
      <c r="BU164" s="169">
        <f>IFERROR(Inv_SY_B!BU164/Inv_SY_B!$DC164-1,"")</f>
        <v>-5.1890122488937873E-3</v>
      </c>
      <c r="BV164" s="169">
        <f>IFERROR(Inv_SY_B!BV164/Inv_SY_B!$DC164-1,"")</f>
        <v>1.4937943025998601E-2</v>
      </c>
      <c r="BW164" s="169">
        <f>IFERROR(Inv_SY_B!BW164/Inv_SY_B!$DC164-1,"")</f>
        <v>4.8587467318628619E-2</v>
      </c>
      <c r="BX164" s="169">
        <f>IFERROR(Inv_SY_B!BX164/Inv_SY_B!$DC164-1,"")</f>
        <v>3.8216822037455689E-2</v>
      </c>
      <c r="BY164" s="169">
        <f>IFERROR(Inv_SY_B!BY164/Inv_SY_B!$DC164-1,"")</f>
        <v>5.0398214907405148E-2</v>
      </c>
      <c r="BZ164" s="169">
        <f>IFERROR(Inv_SY_B!BZ164/Inv_SY_B!$DC164-1,"")</f>
        <v>3.4806032033869672E-2</v>
      </c>
      <c r="CA164" s="169">
        <f>IFERROR(Inv_SY_B!CA164/Inv_SY_B!$DC164-1,"")</f>
        <v>-1.7917772295791501E-2</v>
      </c>
      <c r="CB164" s="169">
        <f>IFERROR(Inv_SY_B!CB164/Inv_SY_B!$DC164-1,"")</f>
        <v>-9.291630825286612E-4</v>
      </c>
      <c r="CC164" s="169">
        <f>IFERROR(Inv_SY_B!CC164/Inv_SY_B!$DC164-1,"")</f>
        <v>1.3905925309487976E-2</v>
      </c>
      <c r="CD164" s="169">
        <f>IFERROR(Inv_SY_B!CD164/Inv_SY_B!$DC164-1,"")</f>
        <v>3.5348259356004386E-2</v>
      </c>
      <c r="CE164" s="169">
        <f>IFERROR(Inv_SY_B!CE164/Inv_SY_B!$DC164-1,"")</f>
        <v>-2.7173785458862953E-2</v>
      </c>
      <c r="CF164" s="169">
        <f>IFERROR(Inv_SY_B!CF164/Inv_SY_B!$DC164-1,"")</f>
        <v>-2.8222856026336673E-2</v>
      </c>
      <c r="CG164" s="169">
        <f>IFERROR(Inv_SY_B!CG164/Inv_SY_B!$DC164-1,"")</f>
        <v>-5.945237072746079E-3</v>
      </c>
      <c r="CH164" s="169">
        <f>IFERROR(Inv_SY_B!CH164/Inv_SY_B!$DC164-1,"")</f>
        <v>-1.1590089303351481E-2</v>
      </c>
      <c r="CI164" s="169">
        <f>IFERROR(Inv_SY_B!CI164/Inv_SY_B!$DC164-1,"")</f>
        <v>-0.25774357730560693</v>
      </c>
      <c r="CJ164" s="169">
        <f>IFERROR(Inv_SY_B!CJ164/Inv_SY_B!$DC164-1,"")</f>
        <v>-1</v>
      </c>
      <c r="CK164" s="169">
        <f>IFERROR(Inv_SY_B!CK164/Inv_SY_B!$DC164-1,"")</f>
        <v>-0.17670806722961252</v>
      </c>
      <c r="CL164" s="169">
        <f>IFERROR(Inv_SY_B!CL164/Inv_SY_B!$DC164-1,"")</f>
        <v>-0.14556292811160843</v>
      </c>
      <c r="CM164" s="169">
        <f>IFERROR(Inv_SY_B!CM164/Inv_SY_B!$DB164-1,"")</f>
        <v>6.9379961236742727E-2</v>
      </c>
      <c r="CN164" s="169">
        <f>IFERROR(Inv_SY_B!CN164/Inv_SY_B!$DB164-1,"")</f>
        <v>9.8683616235735183E-3</v>
      </c>
      <c r="CO164" s="169">
        <f>IFERROR(Inv_SY_B!CO164/Inv_SY_B!$DB164-1,"")</f>
        <v>3.269343834147076E-2</v>
      </c>
      <c r="CP164" s="169">
        <f>IFERROR(Inv_SY_B!CP164/Inv_SY_B!$DB164-1,"")</f>
        <v>-2.8546892028137427E-2</v>
      </c>
      <c r="CQ164" s="169">
        <f>IFERROR(Inv_SY_B!CQ164/Inv_SY_B!$DB164-1,"")</f>
        <v>-0.17855978933047034</v>
      </c>
      <c r="CR164" s="169">
        <f>IFERROR(Inv_SY_B!CR164/Inv_SY_B!$DB164-1,"")</f>
        <v>6.8688066287401872E-2</v>
      </c>
      <c r="CS164" s="169">
        <f>IFERROR(Inv_SY_B!CS164/Inv_SY_B!$DB164-1,"")</f>
        <v>3.6056369606870753E-2</v>
      </c>
      <c r="CT164" s="169">
        <f>IFERROR(Inv_SY_B!CT164/Inv_SY_B!$DB164-1,"")</f>
        <v>-2.04215669555875E-2</v>
      </c>
      <c r="CU164" s="169">
        <f>IFERROR(Inv_SY_B!CU164/Inv_SY_B!$DB164-1,"")</f>
        <v>-1.700176872846848E-3</v>
      </c>
      <c r="CV164" s="169">
        <f>IFERROR(Inv_SY_B!CV164/Inv_SY_B!$DB164-1,"")</f>
        <v>1.5766147952950504E-2</v>
      </c>
      <c r="CW164" s="169">
        <f>IFERROR(Inv_SY_B!CW164/Inv_SY_B!$DB164-1,"")</f>
        <v>-0.13121593880465665</v>
      </c>
      <c r="CX164" s="169">
        <f>IFERROR(Inv_SY_B!CX164/Inv_SY_B!$DB164-1,"")</f>
        <v>5.8647544231853699E-2</v>
      </c>
      <c r="CY164" s="169">
        <f>IFERROR(Inv_SY_B!CY164/Inv_SY_B!$DB164-1,"")</f>
        <v>5.0071264976073282E-2</v>
      </c>
      <c r="CZ164" s="169">
        <f>IFERROR(Inv_SY_B!CZ164/Inv_SY_B!$DB164-1,"")</f>
        <v>1.9273209734764318E-2</v>
      </c>
    </row>
    <row r="165" spans="2:104">
      <c r="B165" s="164">
        <f t="shared" si="3"/>
        <v>45857</v>
      </c>
      <c r="C165" s="169">
        <f>IFERROR(Inv_SY_B!C165/Inv_SY_B!$DA165-1,"")</f>
        <v>5.9635591848502312E-2</v>
      </c>
      <c r="D165" s="169">
        <f>IFERROR(Inv_SY_B!D165/Inv_SY_B!$DA165-1,"")</f>
        <v>3.504606928538001E-2</v>
      </c>
      <c r="E165" s="169">
        <f>IFERROR(Inv_SY_B!E165/Inv_SY_B!$DA165-1,"")</f>
        <v>3.1264269614877938E-2</v>
      </c>
      <c r="F165" s="169">
        <f>IFERROR(Inv_SY_B!F165/Inv_SY_B!$DA165-1,"")</f>
        <v>2.8509678430700625E-2</v>
      </c>
      <c r="G165" s="169">
        <f>IFERROR(Inv_SY_B!G165/Inv_SY_B!$DA165-1,"")</f>
        <v>2.8578533312986876E-2</v>
      </c>
      <c r="H165" s="169">
        <f>IFERROR(Inv_SY_B!H165/Inv_SY_B!$DA165-1,"")</f>
        <v>3.0979294312732275E-2</v>
      </c>
      <c r="I165" s="169">
        <f>IFERROR(Inv_SY_B!I165/Inv_SY_B!$DA165-1,"")</f>
        <v>7.7959634773703268E-2</v>
      </c>
      <c r="J165" s="169">
        <f>IFERROR(Inv_SY_B!J165/Inv_SY_B!$DA165-1,"")</f>
        <v>3.2461048610102239E-2</v>
      </c>
      <c r="K165" s="169">
        <f>IFERROR(Inv_SY_B!K165/Inv_SY_B!$DA165-1,"")</f>
        <v>4.9359536600456444E-2</v>
      </c>
      <c r="L165" s="169">
        <f>IFERROR(Inv_SY_B!L165/Inv_SY_B!$DA165-1,"")</f>
        <v>5.9814348147718244E-2</v>
      </c>
      <c r="M165" s="169">
        <f>IFERROR(Inv_SY_B!M165/Inv_SY_B!$DA165-1,"")</f>
        <v>2.1066011888599023E-2</v>
      </c>
      <c r="N165" s="169">
        <f>IFERROR(Inv_SY_B!N165/Inv_SY_B!$DA165-1,"")</f>
        <v>3.2867618807823407E-2</v>
      </c>
      <c r="O165" s="169">
        <f>IFERROR(Inv_SY_B!O165/Inv_SY_B!$DA165-1,"")</f>
        <v>6.5171763500517788E-3</v>
      </c>
      <c r="P165" s="169">
        <f>IFERROR(Inv_SY_B!P165/Inv_SY_B!$DA165-1,"")</f>
        <v>-2.179340747453562E-2</v>
      </c>
      <c r="Q165" s="169">
        <f>IFERROR(Inv_SY_B!Q165/Inv_SY_B!$DA165-1,"")</f>
        <v>-5.1461657273053296E-2</v>
      </c>
      <c r="R165" s="169">
        <f>IFERROR(Inv_SY_B!R165/Inv_SY_B!$DA165-1,"")</f>
        <v>-0.10554239152381784</v>
      </c>
      <c r="S165" s="169">
        <f>IFERROR(Inv_SY_B!S165/Inv_SY_B!$DA165-1,"")</f>
        <v>-5.2403741964742401E-2</v>
      </c>
      <c r="T165" s="169">
        <f>IFERROR(Inv_SY_B!T165/Inv_SY_B!$DA165-1,"")</f>
        <v>-1.6266246491233649E-2</v>
      </c>
      <c r="U165" s="169">
        <f>IFERROR(Inv_SY_B!U165/Inv_SY_B!$DA165-1,"")</f>
        <v>7.1138137189941553E-2</v>
      </c>
      <c r="V165" s="169">
        <f>IFERROR(Inv_SY_B!V165/Inv_SY_B!$DA165-1,"")</f>
        <v>8.0783922146003162E-2</v>
      </c>
      <c r="W165" s="169">
        <f>IFERROR(Inv_SY_B!W165/Inv_SY_B!$DA165-1,"")</f>
        <v>3.7374488842626397E-2</v>
      </c>
      <c r="X165" s="169">
        <f>IFERROR(Inv_SY_B!X165/Inv_SY_B!$DA165-1,"")</f>
        <v>1.2595507323268862E-2</v>
      </c>
      <c r="Y165" s="169">
        <f>IFERROR(Inv_SY_B!Y165/Inv_SY_B!$DA165-1,"")</f>
        <v>2.4171820846675907E-2</v>
      </c>
      <c r="Z165" s="169">
        <f>IFERROR(Inv_SY_B!Z165/Inv_SY_B!$DA165-1,"")</f>
        <v>3.4931318097606523E-2</v>
      </c>
      <c r="AA165" s="169">
        <f>IFERROR(Inv_SY_B!AA165/Inv_SY_B!$DA165-1,"")</f>
        <v>-8.3059366145789681E-2</v>
      </c>
      <c r="AB165" s="169">
        <f>IFERROR(Inv_SY_B!AB165/Inv_SY_B!$DA165-1,"")</f>
        <v>-5.0778045339967104E-2</v>
      </c>
      <c r="AC165" s="169">
        <f>IFERROR(Inv_SY_B!AC165/Inv_SY_B!$DA165-1,"")</f>
        <v>-5.3290942026545607E-2</v>
      </c>
      <c r="AD165" s="169">
        <f>IFERROR(Inv_SY_B!AD165/Inv_SY_B!$DA165-1,"")</f>
        <v>-8.1492071452140991E-2</v>
      </c>
      <c r="AE165" s="169">
        <f>IFERROR(Inv_SY_B!AE165/Inv_SY_B!$DA165-1,"")</f>
        <v>-5.4590138231437102E-2</v>
      </c>
      <c r="AF165" s="169">
        <f>IFERROR(Inv_SY_B!AF165/Inv_SY_B!$DA165-1,"")</f>
        <v>-3.0946794651750542E-2</v>
      </c>
      <c r="AG165" s="169">
        <f>IFERROR(Inv_SY_B!AG165/Inv_SY_B!$DA165-1,"")</f>
        <v>-0.10027294160692113</v>
      </c>
      <c r="AH165" s="169">
        <f>IFERROR(Inv_SY_B!AH165/Inv_SY_B!$DA165-1,"")</f>
        <v>-5.3156262247812558E-2</v>
      </c>
      <c r="AI165" s="169">
        <f>IFERROR(Inv_SY_B!AI165/Inv_SY_B!$DC165-1,"")</f>
        <v>2.1054187561176052E-2</v>
      </c>
      <c r="AJ165" s="169">
        <f>IFERROR(Inv_SY_B!AJ165/Inv_SY_B!$DC165-1,"")</f>
        <v>2.1579691517717992E-2</v>
      </c>
      <c r="AK165" s="169">
        <f>IFERROR(Inv_SY_B!AK165/Inv_SY_B!$DC165-1,"")</f>
        <v>9.664241652523442E-3</v>
      </c>
      <c r="AL165" s="169">
        <f>IFERROR(Inv_SY_B!AL165/Inv_SY_B!$DC165-1,"")</f>
        <v>-6.6597495626757874E-3</v>
      </c>
      <c r="AM165" s="169">
        <f>IFERROR(Inv_SY_B!AM165/Inv_SY_B!$DC165-1,"")</f>
        <v>7.8374805251348878E-3</v>
      </c>
      <c r="AN165" s="169">
        <f>IFERROR(Inv_SY_B!AN165/Inv_SY_B!$DC165-1,"")</f>
        <v>1.4073013471836315E-2</v>
      </c>
      <c r="AO165" s="169">
        <f>IFERROR(Inv_SY_B!AO165/Inv_SY_B!$DC165-1,"")</f>
        <v>1.3186536126706283E-2</v>
      </c>
      <c r="AP165" s="169">
        <f>IFERROR(Inv_SY_B!AP165/Inv_SY_B!$DC165-1,"")</f>
        <v>1.5170387121436812E-2</v>
      </c>
      <c r="AQ165" s="169">
        <f>IFERROR(Inv_SY_B!AQ165/Inv_SY_B!$DC165-1,"")</f>
        <v>2.6453483114666776E-2</v>
      </c>
      <c r="AR165" s="169">
        <f>IFERROR(Inv_SY_B!AR165/Inv_SY_B!$DC165-1,"")</f>
        <v>2.2377879657895283E-2</v>
      </c>
      <c r="AS165" s="169">
        <f>IFERROR(Inv_SY_B!AS165/Inv_SY_B!$DC165-1,"")</f>
        <v>1.8426667778465911E-2</v>
      </c>
      <c r="AT165" s="169">
        <f>IFERROR(Inv_SY_B!AT165/Inv_SY_B!$DC165-1,"")</f>
        <v>1.3851279996839994E-2</v>
      </c>
      <c r="AU165" s="169">
        <f>IFERROR(Inv_SY_B!AU165/Inv_SY_B!$DC165-1,"")</f>
        <v>1.2494312002391261E-2</v>
      </c>
      <c r="AV165" s="169">
        <f>IFERROR(Inv_SY_B!AV165/Inv_SY_B!$DC165-1,"")</f>
        <v>-2.3531216751713879E-2</v>
      </c>
      <c r="AW165" s="169">
        <f>IFERROR(Inv_SY_B!AW165/Inv_SY_B!$DC165-1,"")</f>
        <v>1.582984753960881E-2</v>
      </c>
      <c r="AX165" s="169">
        <f>IFERROR(Inv_SY_B!AX165/Inv_SY_B!$DC165-1,"")</f>
        <v>1.947767569154979E-2</v>
      </c>
      <c r="AY165" s="169">
        <f>IFERROR(Inv_SY_B!AY165/Inv_SY_B!$DC165-1,"")</f>
        <v>-3.9678854464794133E-3</v>
      </c>
      <c r="AZ165" s="169">
        <f>IFERROR(Inv_SY_B!AZ165/Inv_SY_B!$DC165-1,"")</f>
        <v>2.4326474609714266E-2</v>
      </c>
      <c r="BA165" s="169">
        <f>IFERROR(Inv_SY_B!BA165/Inv_SY_B!$DC165-1,"")</f>
        <v>2.4678539591347359E-2</v>
      </c>
      <c r="BB165" s="169">
        <f>IFERROR(Inv_SY_B!BB165/Inv_SY_B!$DC165-1,"")</f>
        <v>8.2179766838632595E-3</v>
      </c>
      <c r="BC165" s="169">
        <f>IFERROR(Inv_SY_B!BC165/Inv_SY_B!$DC165-1,"")</f>
        <v>3.6214804974094683E-2</v>
      </c>
      <c r="BD165" s="169">
        <f>IFERROR(Inv_SY_B!BD165/Inv_SY_B!$DC165-1,"")</f>
        <v>2.6394774282312516E-2</v>
      </c>
      <c r="BE165" s="169">
        <f>IFERROR(Inv_SY_B!BE165/Inv_SY_B!$DC165-1,"")</f>
        <v>4.715421740276371E-2</v>
      </c>
      <c r="BF165" s="169">
        <f>IFERROR(Inv_SY_B!BF165/Inv_SY_B!$DC165-1,"")</f>
        <v>2.8478615254885264E-2</v>
      </c>
      <c r="BG165" s="169">
        <f>IFERROR(Inv_SY_B!BG165/Inv_SY_B!$DC165-1,"")</f>
        <v>-1.1497863080177972E-2</v>
      </c>
      <c r="BH165" s="169">
        <f>IFERROR(Inv_SY_B!BH165/Inv_SY_B!$DC165-1,"")</f>
        <v>2.505696237909194E-2</v>
      </c>
      <c r="BI165" s="169">
        <f>IFERROR(Inv_SY_B!BI165/Inv_SY_B!$DC165-1,"")</f>
        <v>8.7821245760473232E-3</v>
      </c>
      <c r="BJ165" s="169">
        <f>IFERROR(Inv_SY_B!BJ165/Inv_SY_B!$DC165-1,"")</f>
        <v>7.2837236677034678E-3</v>
      </c>
      <c r="BK165" s="169">
        <f>IFERROR(Inv_SY_B!BK165/Inv_SY_B!$DC165-1,"")</f>
        <v>-2.0233279322318221E-2</v>
      </c>
      <c r="BL165" s="169">
        <f>IFERROR(Inv_SY_B!BL165/Inv_SY_B!$DC165-1,"")</f>
        <v>-3.9719863692171398E-3</v>
      </c>
      <c r="BM165" s="169">
        <f>IFERROR(Inv_SY_B!BM165/Inv_SY_B!$DC165-1,"")</f>
        <v>-1.0308257339958993E-2</v>
      </c>
      <c r="BN165" s="169">
        <f>IFERROR(Inv_SY_B!BN165/Inv_SY_B!$DC165-1,"")</f>
        <v>-1.4840932416266828E-3</v>
      </c>
      <c r="BO165" s="169">
        <f>IFERROR(Inv_SY_B!BO165/Inv_SY_B!$DC165-1,"")</f>
        <v>5.6637394306600308E-2</v>
      </c>
      <c r="BP165" s="169">
        <f>IFERROR(Inv_SY_B!BP165/Inv_SY_B!$DC165-1,"")</f>
        <v>1.6994790025319118E-2</v>
      </c>
      <c r="BQ165" s="169">
        <f>IFERROR(Inv_SY_B!BQ165/Inv_SY_B!$DC165-1,"")</f>
        <v>6.5865696102337612E-2</v>
      </c>
      <c r="BR165" s="169">
        <f>IFERROR(Inv_SY_B!BR165/Inv_SY_B!$DC165-1,"")</f>
        <v>6.3848208535970619E-2</v>
      </c>
      <c r="BS165" s="169">
        <f>IFERROR(Inv_SY_B!BS165/Inv_SY_B!$DC165-1,"")</f>
        <v>5.4777478080832775E-2</v>
      </c>
      <c r="BT165" s="169">
        <f>IFERROR(Inv_SY_B!BT165/Inv_SY_B!$DC165-1,"")</f>
        <v>7.3039678930554963E-2</v>
      </c>
      <c r="BU165" s="169">
        <f>IFERROR(Inv_SY_B!BU165/Inv_SY_B!$DC165-1,"")</f>
        <v>4.741368013993652E-2</v>
      </c>
      <c r="BV165" s="169">
        <f>IFERROR(Inv_SY_B!BV165/Inv_SY_B!$DC165-1,"")</f>
        <v>4.7971778289281897E-2</v>
      </c>
      <c r="BW165" s="169">
        <f>IFERROR(Inv_SY_B!BW165/Inv_SY_B!$DC165-1,"")</f>
        <v>9.788365167442703E-2</v>
      </c>
      <c r="BX165" s="169">
        <f>IFERROR(Inv_SY_B!BX165/Inv_SY_B!$DC165-1,"")</f>
        <v>9.3852164539775185E-2</v>
      </c>
      <c r="BY165" s="169">
        <f>IFERROR(Inv_SY_B!BY165/Inv_SY_B!$DC165-1,"")</f>
        <v>0.10092769848299121</v>
      </c>
      <c r="BZ165" s="169">
        <f>IFERROR(Inv_SY_B!BZ165/Inv_SY_B!$DC165-1,"")</f>
        <v>8.8868196504795938E-2</v>
      </c>
      <c r="CA165" s="169">
        <f>IFERROR(Inv_SY_B!CA165/Inv_SY_B!$DC165-1,"")</f>
        <v>-1.1339920038931695E-2</v>
      </c>
      <c r="CB165" s="169">
        <f>IFERROR(Inv_SY_B!CB165/Inv_SY_B!$DC165-1,"")</f>
        <v>8.6390449874718112E-3</v>
      </c>
      <c r="CC165" s="169">
        <f>IFERROR(Inv_SY_B!CC165/Inv_SY_B!$DC165-1,"")</f>
        <v>-1.3619810560067114E-3</v>
      </c>
      <c r="CD165" s="169">
        <f>IFERROR(Inv_SY_B!CD165/Inv_SY_B!$DC165-1,"")</f>
        <v>2.7115217150652349E-2</v>
      </c>
      <c r="CE165" s="169">
        <f>IFERROR(Inv_SY_B!CE165/Inv_SY_B!$DC165-1,"")</f>
        <v>-3.5965633521845564E-2</v>
      </c>
      <c r="CF165" s="169">
        <f>IFERROR(Inv_SY_B!CF165/Inv_SY_B!$DC165-1,"")</f>
        <v>-3.2009188175882164E-2</v>
      </c>
      <c r="CG165" s="169">
        <f>IFERROR(Inv_SY_B!CG165/Inv_SY_B!$DC165-1,"")</f>
        <v>-7.1951008484315571E-3</v>
      </c>
      <c r="CH165" s="169">
        <f>IFERROR(Inv_SY_B!CH165/Inv_SY_B!$DC165-1,"")</f>
        <v>-1.4725060292574699E-2</v>
      </c>
      <c r="CI165" s="169">
        <f>IFERROR(Inv_SY_B!CI165/Inv_SY_B!$DC165-1,"")</f>
        <v>-0.1952368694878327</v>
      </c>
      <c r="CJ165" s="169">
        <f>IFERROR(Inv_SY_B!CJ165/Inv_SY_B!$DC165-1,"")</f>
        <v>-0.59988937216514826</v>
      </c>
      <c r="CK165" s="169">
        <f>IFERROR(Inv_SY_B!CK165/Inv_SY_B!$DC165-1,"")</f>
        <v>-0.1813232250360125</v>
      </c>
      <c r="CL165" s="169">
        <f>IFERROR(Inv_SY_B!CL165/Inv_SY_B!$DC165-1,"")</f>
        <v>-0.15119889319389179</v>
      </c>
      <c r="CM165" s="169">
        <f>IFERROR(Inv_SY_B!CM165/Inv_SY_B!$DB165-1,"")</f>
        <v>5.1172019011946457E-2</v>
      </c>
      <c r="CN165" s="169">
        <f>IFERROR(Inv_SY_B!CN165/Inv_SY_B!$DB165-1,"")</f>
        <v>-3.8269369136124665E-3</v>
      </c>
      <c r="CO165" s="169">
        <f>IFERROR(Inv_SY_B!CO165/Inv_SY_B!$DB165-1,"")</f>
        <v>2.231248010003184E-2</v>
      </c>
      <c r="CP165" s="169">
        <f>IFERROR(Inv_SY_B!CP165/Inv_SY_B!$DB165-1,"")</f>
        <v>-3.5514590715543859E-2</v>
      </c>
      <c r="CQ165" s="169">
        <f>IFERROR(Inv_SY_B!CQ165/Inv_SY_B!$DB165-1,"")</f>
        <v>-0.18900415641155444</v>
      </c>
      <c r="CR165" s="169">
        <f>IFERROR(Inv_SY_B!CR165/Inv_SY_B!$DB165-1,"")</f>
        <v>4.6353943447838608E-2</v>
      </c>
      <c r="CS165" s="169">
        <f>IFERROR(Inv_SY_B!CS165/Inv_SY_B!$DB165-1,"")</f>
        <v>1.4162106081052617E-2</v>
      </c>
      <c r="CT165" s="169">
        <f>IFERROR(Inv_SY_B!CT165/Inv_SY_B!$DB165-1,"")</f>
        <v>-4.2113994797181364E-2</v>
      </c>
      <c r="CU165" s="169">
        <f>IFERROR(Inv_SY_B!CU165/Inv_SY_B!$DB165-1,"")</f>
        <v>-1.4572089494486518E-2</v>
      </c>
      <c r="CV165" s="169">
        <f>IFERROR(Inv_SY_B!CV165/Inv_SY_B!$DB165-1,"")</f>
        <v>1.1380095444416538E-2</v>
      </c>
      <c r="CW165" s="169">
        <f>IFERROR(Inv_SY_B!CW165/Inv_SY_B!$DB165-1,"")</f>
        <v>-5.258977696605549E-3</v>
      </c>
      <c r="CX165" s="169">
        <f>IFERROR(Inv_SY_B!CX165/Inv_SY_B!$DB165-1,"")</f>
        <v>3.9438659865343784E-2</v>
      </c>
      <c r="CY165" s="169">
        <f>IFERROR(Inv_SY_B!CY165/Inv_SY_B!$DB165-1,"")</f>
        <v>5.3617742648549571E-2</v>
      </c>
      <c r="CZ165" s="169">
        <f>IFERROR(Inv_SY_B!CZ165/Inv_SY_B!$DB165-1,"")</f>
        <v>5.185369942980822E-2</v>
      </c>
    </row>
    <row r="166" spans="2:104">
      <c r="B166" s="164">
        <f t="shared" si="3"/>
        <v>45858</v>
      </c>
      <c r="C166" s="169">
        <f>IFERROR(Inv_SY_B!C166/Inv_SY_B!$DA166-1,"")</f>
        <v>2.8621171343178986E-2</v>
      </c>
      <c r="D166" s="169">
        <f>IFERROR(Inv_SY_B!D166/Inv_SY_B!$DA166-1,"")</f>
        <v>2.2808083776046928E-2</v>
      </c>
      <c r="E166" s="169">
        <f>IFERROR(Inv_SY_B!E166/Inv_SY_B!$DA166-1,"")</f>
        <v>8.0869291372700491E-3</v>
      </c>
      <c r="F166" s="169">
        <f>IFERROR(Inv_SY_B!F166/Inv_SY_B!$DA166-1,"")</f>
        <v>1.8091979908618772E-3</v>
      </c>
      <c r="G166" s="169">
        <f>IFERROR(Inv_SY_B!G166/Inv_SY_B!$DA166-1,"")</f>
        <v>7.6615275391398452E-3</v>
      </c>
      <c r="H166" s="169">
        <f>IFERROR(Inv_SY_B!H166/Inv_SY_B!$DA166-1,"")</f>
        <v>1.2248731141377922E-2</v>
      </c>
      <c r="I166" s="169">
        <f>IFERROR(Inv_SY_B!I166/Inv_SY_B!$DA166-1,"")</f>
        <v>4.571050997990711E-2</v>
      </c>
      <c r="J166" s="169">
        <f>IFERROR(Inv_SY_B!J166/Inv_SY_B!$DA166-1,"")</f>
        <v>2.5568974289531532E-3</v>
      </c>
      <c r="K166" s="169">
        <f>IFERROR(Inv_SY_B!K166/Inv_SY_B!$DA166-1,"")</f>
        <v>1.9629373430722019E-2</v>
      </c>
      <c r="L166" s="169">
        <f>IFERROR(Inv_SY_B!L166/Inv_SY_B!$DA166-1,"")</f>
        <v>2.7039633837969257E-2</v>
      </c>
      <c r="M166" s="169">
        <f>IFERROR(Inv_SY_B!M166/Inv_SY_B!$DA166-1,"")</f>
        <v>1.8061356804201401E-2</v>
      </c>
      <c r="N166" s="169">
        <f>IFERROR(Inv_SY_B!N166/Inv_SY_B!$DA166-1,"")</f>
        <v>1.9506260131483488E-2</v>
      </c>
      <c r="O166" s="169">
        <f>IFERROR(Inv_SY_B!O166/Inv_SY_B!$DA166-1,"")</f>
        <v>6.5839748023894806E-3</v>
      </c>
      <c r="P166" s="169">
        <f>IFERROR(Inv_SY_B!P166/Inv_SY_B!$DA166-1,"")</f>
        <v>-2.2226037429242007E-2</v>
      </c>
      <c r="Q166" s="169">
        <f>IFERROR(Inv_SY_B!Q166/Inv_SY_B!$DA166-1,"")</f>
        <v>-4.1356606552394481E-2</v>
      </c>
      <c r="R166" s="169">
        <f>IFERROR(Inv_SY_B!R166/Inv_SY_B!$DA166-1,"")</f>
        <v>-8.9295185125653487E-2</v>
      </c>
      <c r="S166" s="169">
        <f>IFERROR(Inv_SY_B!S166/Inv_SY_B!$DA166-1,"")</f>
        <v>-4.0636111169390587E-2</v>
      </c>
      <c r="T166" s="169">
        <f>IFERROR(Inv_SY_B!T166/Inv_SY_B!$DA166-1,"")</f>
        <v>-8.8591093918453101E-3</v>
      </c>
      <c r="U166" s="169">
        <f>IFERROR(Inv_SY_B!U166/Inv_SY_B!$DA166-1,"")</f>
        <v>4.6936684554236496E-2</v>
      </c>
      <c r="V166" s="169">
        <f>IFERROR(Inv_SY_B!V166/Inv_SY_B!$DA166-1,"")</f>
        <v>7.5702493318229092E-2</v>
      </c>
      <c r="W166" s="169">
        <f>IFERROR(Inv_SY_B!W166/Inv_SY_B!$DA166-1,"")</f>
        <v>3.0684231026661291E-2</v>
      </c>
      <c r="X166" s="169">
        <f>IFERROR(Inv_SY_B!X166/Inv_SY_B!$DA166-1,"")</f>
        <v>-1.3479479297112462E-2</v>
      </c>
      <c r="Y166" s="169">
        <f>IFERROR(Inv_SY_B!Y166/Inv_SY_B!$DA166-1,"")</f>
        <v>-4.3613851280174254E-3</v>
      </c>
      <c r="Z166" s="169">
        <f>IFERROR(Inv_SY_B!Z166/Inv_SY_B!$DA166-1,"")</f>
        <v>9.4813257338874912E-3</v>
      </c>
      <c r="AA166" s="169">
        <f>IFERROR(Inv_SY_B!AA166/Inv_SY_B!$DA166-1,"")</f>
        <v>-4.2414242802521263E-2</v>
      </c>
      <c r="AB166" s="169">
        <f>IFERROR(Inv_SY_B!AB166/Inv_SY_B!$DA166-1,"")</f>
        <v>-4.9066839662276207E-3</v>
      </c>
      <c r="AC166" s="169">
        <f>IFERROR(Inv_SY_B!AC166/Inv_SY_B!$DA166-1,"")</f>
        <v>-8.02062635199563E-3</v>
      </c>
      <c r="AD166" s="169">
        <f>IFERROR(Inv_SY_B!AD166/Inv_SY_B!$DA166-1,"")</f>
        <v>-3.7153290069224187E-2</v>
      </c>
      <c r="AE166" s="169">
        <f>IFERROR(Inv_SY_B!AE166/Inv_SY_B!$DA166-1,"")</f>
        <v>-1.3783767089833865E-2</v>
      </c>
      <c r="AF166" s="169">
        <f>IFERROR(Inv_SY_B!AF166/Inv_SY_B!$DA166-1,"")</f>
        <v>8.0560192229834904E-3</v>
      </c>
      <c r="AG166" s="169">
        <f>IFERROR(Inv_SY_B!AG166/Inv_SY_B!$DA166-1,"")</f>
        <v>-4.4912874277786008E-2</v>
      </c>
      <c r="AH166" s="169">
        <f>IFERROR(Inv_SY_B!AH166/Inv_SY_B!$DA166-1,"")</f>
        <v>-1.9779002548254265E-2</v>
      </c>
      <c r="AI166" s="169">
        <f>IFERROR(Inv_SY_B!AI166/Inv_SY_B!$DC166-1,"")</f>
        <v>1.0356531984185402E-2</v>
      </c>
      <c r="AJ166" s="169">
        <f>IFERROR(Inv_SY_B!AJ166/Inv_SY_B!$DC166-1,"")</f>
        <v>6.5344910082665297E-3</v>
      </c>
      <c r="AK166" s="169">
        <f>IFERROR(Inv_SY_B!AK166/Inv_SY_B!$DC166-1,"")</f>
        <v>5.0693753008306253E-3</v>
      </c>
      <c r="AL166" s="169">
        <f>IFERROR(Inv_SY_B!AL166/Inv_SY_B!$DC166-1,"")</f>
        <v>-8.6785204043101638E-3</v>
      </c>
      <c r="AM166" s="169">
        <f>IFERROR(Inv_SY_B!AM166/Inv_SY_B!$DC166-1,"")</f>
        <v>-1.5760443314928319E-3</v>
      </c>
      <c r="AN166" s="169">
        <f>IFERROR(Inv_SY_B!AN166/Inv_SY_B!$DC166-1,"")</f>
        <v>-2.3437916753786814E-3</v>
      </c>
      <c r="AO166" s="169">
        <f>IFERROR(Inv_SY_B!AO166/Inv_SY_B!$DC166-1,"")</f>
        <v>-6.8182564012206903E-3</v>
      </c>
      <c r="AP166" s="169">
        <f>IFERROR(Inv_SY_B!AP166/Inv_SY_B!$DC166-1,"")</f>
        <v>-1.5018530437316269E-3</v>
      </c>
      <c r="AQ166" s="169">
        <f>IFERROR(Inv_SY_B!AQ166/Inv_SY_B!$DC166-1,"")</f>
        <v>-5.763487896602415E-3</v>
      </c>
      <c r="AR166" s="169">
        <f>IFERROR(Inv_SY_B!AR166/Inv_SY_B!$DC166-1,"")</f>
        <v>-6.4505976887863081E-3</v>
      </c>
      <c r="AS166" s="169">
        <f>IFERROR(Inv_SY_B!AS166/Inv_SY_B!$DC166-1,"")</f>
        <v>-7.0337544562458776E-3</v>
      </c>
      <c r="AT166" s="169">
        <f>IFERROR(Inv_SY_B!AT166/Inv_SY_B!$DC166-1,"")</f>
        <v>-1.9848383270568704E-3</v>
      </c>
      <c r="AU166" s="169">
        <f>IFERROR(Inv_SY_B!AU166/Inv_SY_B!$DC166-1,"")</f>
        <v>-9.9492971429393506E-4</v>
      </c>
      <c r="AV166" s="169">
        <f>IFERROR(Inv_SY_B!AV166/Inv_SY_B!$DC166-1,"")</f>
        <v>-4.7075254327491378E-2</v>
      </c>
      <c r="AW166" s="169">
        <f>IFERROR(Inv_SY_B!AW166/Inv_SY_B!$DC166-1,"")</f>
        <v>-6.0644533427653968E-3</v>
      </c>
      <c r="AX166" s="169">
        <f>IFERROR(Inv_SY_B!AX166/Inv_SY_B!$DC166-1,"")</f>
        <v>-1.3722326164104404E-2</v>
      </c>
      <c r="AY166" s="169">
        <f>IFERROR(Inv_SY_B!AY166/Inv_SY_B!$DC166-1,"")</f>
        <v>-2.7996179193401804E-2</v>
      </c>
      <c r="AZ166" s="169">
        <f>IFERROR(Inv_SY_B!AZ166/Inv_SY_B!$DC166-1,"")</f>
        <v>1.7488077862910512E-3</v>
      </c>
      <c r="BA166" s="169">
        <f>IFERROR(Inv_SY_B!BA166/Inv_SY_B!$DC166-1,"")</f>
        <v>-5.6783089967449296E-3</v>
      </c>
      <c r="BB166" s="169">
        <f>IFERROR(Inv_SY_B!BB166/Inv_SY_B!$DC166-1,"")</f>
        <v>-4.2158758514083683E-3</v>
      </c>
      <c r="BC166" s="169">
        <f>IFERROR(Inv_SY_B!BC166/Inv_SY_B!$DC166-1,"")</f>
        <v>4.5185517484187532E-3</v>
      </c>
      <c r="BD166" s="169">
        <f>IFERROR(Inv_SY_B!BD166/Inv_SY_B!$DC166-1,"")</f>
        <v>5.6500885033734516E-3</v>
      </c>
      <c r="BE166" s="169">
        <f>IFERROR(Inv_SY_B!BE166/Inv_SY_B!$DC166-1,"")</f>
        <v>3.2120931985946122E-2</v>
      </c>
      <c r="BF166" s="169">
        <f>IFERROR(Inv_SY_B!BF166/Inv_SY_B!$DC166-1,"")</f>
        <v>2.077894372236444E-2</v>
      </c>
      <c r="BG166" s="169">
        <f>IFERROR(Inv_SY_B!BG166/Inv_SY_B!$DC166-1,"")</f>
        <v>1.8530125862895375E-2</v>
      </c>
      <c r="BH166" s="169">
        <f>IFERROR(Inv_SY_B!BH166/Inv_SY_B!$DC166-1,"")</f>
        <v>2.545765984010373E-2</v>
      </c>
      <c r="BI166" s="169">
        <f>IFERROR(Inv_SY_B!BI166/Inv_SY_B!$DC166-1,"")</f>
        <v>2.3430160381225917E-2</v>
      </c>
      <c r="BJ166" s="169">
        <f>IFERROR(Inv_SY_B!BJ166/Inv_SY_B!$DC166-1,"")</f>
        <v>2.8227655837716359E-2</v>
      </c>
      <c r="BK166" s="169">
        <f>IFERROR(Inv_SY_B!BK166/Inv_SY_B!$DC166-1,"")</f>
        <v>-4.0289796890076168E-3</v>
      </c>
      <c r="BL166" s="169">
        <f>IFERROR(Inv_SY_B!BL166/Inv_SY_B!$DC166-1,"")</f>
        <v>1.4161955390644021E-2</v>
      </c>
      <c r="BM166" s="169">
        <f>IFERROR(Inv_SY_B!BM166/Inv_SY_B!$DC166-1,"")</f>
        <v>5.9893472690695226E-3</v>
      </c>
      <c r="BN166" s="169">
        <f>IFERROR(Inv_SY_B!BN166/Inv_SY_B!$DC166-1,"")</f>
        <v>1.0210395123341653E-2</v>
      </c>
      <c r="BO166" s="169">
        <f>IFERROR(Inv_SY_B!BO166/Inv_SY_B!$DC166-1,"")</f>
        <v>1.5730181337942906E-2</v>
      </c>
      <c r="BP166" s="169">
        <f>IFERROR(Inv_SY_B!BP166/Inv_SY_B!$DC166-1,"")</f>
        <v>2.1198583580992469E-3</v>
      </c>
      <c r="BQ166" s="169">
        <f>IFERROR(Inv_SY_B!BQ166/Inv_SY_B!$DC166-1,"")</f>
        <v>2.1831728196118227E-2</v>
      </c>
      <c r="BR166" s="169">
        <f>IFERROR(Inv_SY_B!BR166/Inv_SY_B!$DC166-1,"")</f>
        <v>2.173557783160418E-2</v>
      </c>
      <c r="BS166" s="169">
        <f>IFERROR(Inv_SY_B!BS166/Inv_SY_B!$DC166-1,"")</f>
        <v>-1.6279714783437038E-3</v>
      </c>
      <c r="BT166" s="169">
        <f>IFERROR(Inv_SY_B!BT166/Inv_SY_B!$DC166-1,"")</f>
        <v>2.4337511927384758E-2</v>
      </c>
      <c r="BU166" s="169">
        <f>IFERROR(Inv_SY_B!BU166/Inv_SY_B!$DC166-1,"")</f>
        <v>-4.4283288336806059E-3</v>
      </c>
      <c r="BV166" s="169">
        <f>IFERROR(Inv_SY_B!BV166/Inv_SY_B!$DC166-1,"")</f>
        <v>1.6165536213996745E-4</v>
      </c>
      <c r="BW166" s="169">
        <f>IFERROR(Inv_SY_B!BW166/Inv_SY_B!$DC166-1,"")</f>
        <v>2.9944589387425946E-2</v>
      </c>
      <c r="BX166" s="169">
        <f>IFERROR(Inv_SY_B!BX166/Inv_SY_B!$DC166-1,"")</f>
        <v>2.4951630659377111E-2</v>
      </c>
      <c r="BY166" s="169">
        <f>IFERROR(Inv_SY_B!BY166/Inv_SY_B!$DC166-1,"")</f>
        <v>3.2843862060604412E-2</v>
      </c>
      <c r="BZ166" s="169">
        <f>IFERROR(Inv_SY_B!BZ166/Inv_SY_B!$DC166-1,"")</f>
        <v>2.2354117306973231E-2</v>
      </c>
      <c r="CA166" s="169">
        <f>IFERROR(Inv_SY_B!CA166/Inv_SY_B!$DC166-1,"")</f>
        <v>-3.6109317550117703E-2</v>
      </c>
      <c r="CB166" s="169">
        <f>IFERROR(Inv_SY_B!CB166/Inv_SY_B!$DC166-1,"")</f>
        <v>-1.1959550996362589E-2</v>
      </c>
      <c r="CC166" s="169">
        <f>IFERROR(Inv_SY_B!CC166/Inv_SY_B!$DC166-1,"")</f>
        <v>3.4148698945589695E-2</v>
      </c>
      <c r="CD166" s="169">
        <f>IFERROR(Inv_SY_B!CD166/Inv_SY_B!$DC166-1,"")</f>
        <v>4.5080038469549333E-2</v>
      </c>
      <c r="CE166" s="169">
        <f>IFERROR(Inv_SY_B!CE166/Inv_SY_B!$DC166-1,"")</f>
        <v>3.8658355942278178E-3</v>
      </c>
      <c r="CF166" s="169">
        <f>IFERROR(Inv_SY_B!CF166/Inv_SY_B!$DC166-1,"")</f>
        <v>2.5653781208867521E-4</v>
      </c>
      <c r="CG166" s="169">
        <f>IFERROR(Inv_SY_B!CG166/Inv_SY_B!$DC166-1,"")</f>
        <v>2.3438052034484125E-2</v>
      </c>
      <c r="CH166" s="169">
        <f>IFERROR(Inv_SY_B!CH166/Inv_SY_B!$DC166-1,"")</f>
        <v>2.927970553246384E-2</v>
      </c>
      <c r="CI166" s="169">
        <f>IFERROR(Inv_SY_B!CI166/Inv_SY_B!$DC166-1,"")</f>
        <v>5.378393113444857E-2</v>
      </c>
      <c r="CJ166" s="169">
        <f>IFERROR(Inv_SY_B!CJ166/Inv_SY_B!$DC166-1,"")</f>
        <v>-0.11690273235631732</v>
      </c>
      <c r="CK166" s="169">
        <f>IFERROR(Inv_SY_B!CK166/Inv_SY_B!$DC166-1,"")</f>
        <v>-0.15634815524881451</v>
      </c>
      <c r="CL166" s="169">
        <f>IFERROR(Inv_SY_B!CL166/Inv_SY_B!$DC166-1,"")</f>
        <v>-0.11934502572752792</v>
      </c>
      <c r="CM166" s="169">
        <f>IFERROR(Inv_SY_B!CM166/Inv_SY_B!$DB166-1,"")</f>
        <v>2.9689321475030228E-2</v>
      </c>
      <c r="CN166" s="169">
        <f>IFERROR(Inv_SY_B!CN166/Inv_SY_B!$DB166-1,"")</f>
        <v>-2.3852891996830716E-2</v>
      </c>
      <c r="CO166" s="169">
        <f>IFERROR(Inv_SY_B!CO166/Inv_SY_B!$DB166-1,"")</f>
        <v>-6.0734560412428751E-3</v>
      </c>
      <c r="CP166" s="169">
        <f>IFERROR(Inv_SY_B!CP166/Inv_SY_B!$DB166-1,"")</f>
        <v>-6.7501711434348688E-2</v>
      </c>
      <c r="CQ166" s="169">
        <f>IFERROR(Inv_SY_B!CQ166/Inv_SY_B!$DB166-1,"")</f>
        <v>-0.21364270677814401</v>
      </c>
      <c r="CR166" s="169">
        <f>IFERROR(Inv_SY_B!CR166/Inv_SY_B!$DB166-1,"")</f>
        <v>2.251354338897249E-2</v>
      </c>
      <c r="CS166" s="169">
        <f>IFERROR(Inv_SY_B!CS166/Inv_SY_B!$DB166-1,"")</f>
        <v>-5.5625592195818196E-3</v>
      </c>
      <c r="CT166" s="169">
        <f>IFERROR(Inv_SY_B!CT166/Inv_SY_B!$DB166-1,"")</f>
        <v>-7.3262193735370906E-2</v>
      </c>
      <c r="CU166" s="169">
        <f>IFERROR(Inv_SY_B!CU166/Inv_SY_B!$DB166-1,"")</f>
        <v>2.1909756236100586E-2</v>
      </c>
      <c r="CV166" s="169">
        <f>IFERROR(Inv_SY_B!CV166/Inv_SY_B!$DB166-1,"")</f>
        <v>5.5721836796940538E-2</v>
      </c>
      <c r="CW166" s="169">
        <f>IFERROR(Inv_SY_B!CW166/Inv_SY_B!$DB166-1,"")</f>
        <v>5.6224992757667236E-2</v>
      </c>
      <c r="CX166" s="169">
        <f>IFERROR(Inv_SY_B!CX166/Inv_SY_B!$DB166-1,"")</f>
        <v>2.3645644300607893E-2</v>
      </c>
      <c r="CY166" s="169">
        <f>IFERROR(Inv_SY_B!CY166/Inv_SY_B!$DB166-1,"")</f>
        <v>0.10609161889615892</v>
      </c>
      <c r="CZ166" s="169">
        <f>IFERROR(Inv_SY_B!CZ166/Inv_SY_B!$DB166-1,"")</f>
        <v>7.4098805354038344E-2</v>
      </c>
    </row>
    <row r="167" spans="2:104">
      <c r="B167" s="164">
        <f t="shared" si="3"/>
        <v>45859</v>
      </c>
      <c r="C167" s="169">
        <f>IFERROR(Inv_SY_B!C167/Inv_SY_B!$DA167-1,"")</f>
        <v>3.0234410879087514E-2</v>
      </c>
      <c r="D167" s="169">
        <f>IFERROR(Inv_SY_B!D167/Inv_SY_B!$DA167-1,"")</f>
        <v>1.1575135751830778E-2</v>
      </c>
      <c r="E167" s="169">
        <f>IFERROR(Inv_SY_B!E167/Inv_SY_B!$DA167-1,"")</f>
        <v>-3.6401858842083357E-3</v>
      </c>
      <c r="F167" s="169">
        <f>IFERROR(Inv_SY_B!F167/Inv_SY_B!$DA167-1,"")</f>
        <v>-1.3668798626162992E-2</v>
      </c>
      <c r="G167" s="169">
        <f>IFERROR(Inv_SY_B!G167/Inv_SY_B!$DA167-1,"")</f>
        <v>-5.6666149999523574E-3</v>
      </c>
      <c r="H167" s="169">
        <f>IFERROR(Inv_SY_B!H167/Inv_SY_B!$DA167-1,"")</f>
        <v>-1.5390337412413135E-3</v>
      </c>
      <c r="I167" s="169">
        <f>IFERROR(Inv_SY_B!I167/Inv_SY_B!$DA167-1,"")</f>
        <v>2.6112940021560727E-2</v>
      </c>
      <c r="J167" s="169">
        <f>IFERROR(Inv_SY_B!J167/Inv_SY_B!$DA167-1,"")</f>
        <v>-1.5214062512826199E-2</v>
      </c>
      <c r="K167" s="169">
        <f>IFERROR(Inv_SY_B!K167/Inv_SY_B!$DA167-1,"")</f>
        <v>1.3079056631659647E-3</v>
      </c>
      <c r="L167" s="169">
        <f>IFERROR(Inv_SY_B!L167/Inv_SY_B!$DA167-1,"")</f>
        <v>8.1860115478866735E-3</v>
      </c>
      <c r="M167" s="169">
        <f>IFERROR(Inv_SY_B!M167/Inv_SY_B!$DA167-1,"")</f>
        <v>8.069398020395413E-3</v>
      </c>
      <c r="N167" s="169">
        <f>IFERROR(Inv_SY_B!N167/Inv_SY_B!$DA167-1,"")</f>
        <v>6.9949179891164448E-3</v>
      </c>
      <c r="O167" s="169">
        <f>IFERROR(Inv_SY_B!O167/Inv_SY_B!$DA167-1,"")</f>
        <v>-1.6517689135743252E-3</v>
      </c>
      <c r="P167" s="169">
        <f>IFERROR(Inv_SY_B!P167/Inv_SY_B!$DA167-1,"")</f>
        <v>-3.0624250722186108E-2</v>
      </c>
      <c r="Q167" s="169">
        <f>IFERROR(Inv_SY_B!Q167/Inv_SY_B!$DA167-1,"")</f>
        <v>-5.961663537365236E-2</v>
      </c>
      <c r="R167" s="169">
        <f>IFERROR(Inv_SY_B!R167/Inv_SY_B!$DA167-1,"")</f>
        <v>-0.10710208282942268</v>
      </c>
      <c r="S167" s="169">
        <f>IFERROR(Inv_SY_B!S167/Inv_SY_B!$DA167-1,"")</f>
        <v>-5.5914797691315465E-2</v>
      </c>
      <c r="T167" s="169">
        <f>IFERROR(Inv_SY_B!T167/Inv_SY_B!$DA167-1,"")</f>
        <v>-2.4914888180766925E-2</v>
      </c>
      <c r="U167" s="169">
        <f>IFERROR(Inv_SY_B!U167/Inv_SY_B!$DA167-1,"")</f>
        <v>7.8807155931606809E-2</v>
      </c>
      <c r="V167" s="169">
        <f>IFERROR(Inv_SY_B!V167/Inv_SY_B!$DA167-1,"")</f>
        <v>9.1267057463873869E-2</v>
      </c>
      <c r="W167" s="169">
        <f>IFERROR(Inv_SY_B!W167/Inv_SY_B!$DA167-1,"")</f>
        <v>3.1970408411026829E-2</v>
      </c>
      <c r="X167" s="169">
        <f>IFERROR(Inv_SY_B!X167/Inv_SY_B!$DA167-1,"")</f>
        <v>-2.8692589216048336E-3</v>
      </c>
      <c r="Y167" s="169">
        <f>IFERROR(Inv_SY_B!Y167/Inv_SY_B!$DA167-1,"")</f>
        <v>2.4890649443810364E-2</v>
      </c>
      <c r="Z167" s="169">
        <f>IFERROR(Inv_SY_B!Z167/Inv_SY_B!$DA167-1,"")</f>
        <v>4.4511149688148732E-2</v>
      </c>
      <c r="AA167" s="169">
        <f>IFERROR(Inv_SY_B!AA167/Inv_SY_B!$DA167-1,"")</f>
        <v>-3.5997839405364385E-2</v>
      </c>
      <c r="AB167" s="169">
        <f>IFERROR(Inv_SY_B!AB167/Inv_SY_B!$DA167-1,"")</f>
        <v>8.4824521362836247E-3</v>
      </c>
      <c r="AC167" s="169">
        <f>IFERROR(Inv_SY_B!AC167/Inv_SY_B!$DA167-1,"")</f>
        <v>2.3342565299790952E-3</v>
      </c>
      <c r="AD167" s="169">
        <f>IFERROR(Inv_SY_B!AD167/Inv_SY_B!$DA167-1,"")</f>
        <v>-2.1488487478611984E-2</v>
      </c>
      <c r="AE167" s="169">
        <f>IFERROR(Inv_SY_B!AE167/Inv_SY_B!$DA167-1,"")</f>
        <v>9.8870112752358352E-4</v>
      </c>
      <c r="AF167" s="169">
        <f>IFERROR(Inv_SY_B!AF167/Inv_SY_B!$DA167-1,"")</f>
        <v>2.5394463843158244E-2</v>
      </c>
      <c r="AG167" s="169">
        <f>IFERROR(Inv_SY_B!AG167/Inv_SY_B!$DA167-1,"")</f>
        <v>-2.2974807151274756E-3</v>
      </c>
      <c r="AH167" s="169">
        <f>IFERROR(Inv_SY_B!AH167/Inv_SY_B!$DA167-1,"")</f>
        <v>-1.8920828452434924E-2</v>
      </c>
      <c r="AI167" s="169">
        <f>IFERROR(Inv_SY_B!AI167/Inv_SY_B!$DC167-1,"")</f>
        <v>7.5181529580763407E-3</v>
      </c>
      <c r="AJ167" s="169">
        <f>IFERROR(Inv_SY_B!AJ167/Inv_SY_B!$DC167-1,"")</f>
        <v>1.0517530409372311E-2</v>
      </c>
      <c r="AK167" s="169">
        <f>IFERROR(Inv_SY_B!AK167/Inv_SY_B!$DC167-1,"")</f>
        <v>3.4468976715207322E-3</v>
      </c>
      <c r="AL167" s="169">
        <f>IFERROR(Inv_SY_B!AL167/Inv_SY_B!$DC167-1,"")</f>
        <v>-5.2912414483270442E-3</v>
      </c>
      <c r="AM167" s="169">
        <f>IFERROR(Inv_SY_B!AM167/Inv_SY_B!$DC167-1,"")</f>
        <v>3.9323869532523759E-3</v>
      </c>
      <c r="AN167" s="169">
        <f>IFERROR(Inv_SY_B!AN167/Inv_SY_B!$DC167-1,"")</f>
        <v>4.569901258790976E-3</v>
      </c>
      <c r="AO167" s="169">
        <f>IFERROR(Inv_SY_B!AO167/Inv_SY_B!$DC167-1,"")</f>
        <v>-1.3465448090036469E-3</v>
      </c>
      <c r="AP167" s="169">
        <f>IFERROR(Inv_SY_B!AP167/Inv_SY_B!$DC167-1,"")</f>
        <v>-4.4870567440624676E-5</v>
      </c>
      <c r="AQ167" s="169">
        <f>IFERROR(Inv_SY_B!AQ167/Inv_SY_B!$DC167-1,"")</f>
        <v>5.7324273453616126E-3</v>
      </c>
      <c r="AR167" s="169">
        <f>IFERROR(Inv_SY_B!AR167/Inv_SY_B!$DC167-1,"")</f>
        <v>-5.5233688510181178E-4</v>
      </c>
      <c r="AS167" s="169">
        <f>IFERROR(Inv_SY_B!AS167/Inv_SY_B!$DC167-1,"")</f>
        <v>-5.8427102340605774E-3</v>
      </c>
      <c r="AT167" s="169">
        <f>IFERROR(Inv_SY_B!AT167/Inv_SY_B!$DC167-1,"")</f>
        <v>-3.5468231304319753E-3</v>
      </c>
      <c r="AU167" s="169">
        <f>IFERROR(Inv_SY_B!AU167/Inv_SY_B!$DC167-1,"")</f>
        <v>-1.370911124855545E-3</v>
      </c>
      <c r="AV167" s="169">
        <f>IFERROR(Inv_SY_B!AV167/Inv_SY_B!$DC167-1,"")</f>
        <v>-6.316771029252044E-2</v>
      </c>
      <c r="AW167" s="169">
        <f>IFERROR(Inv_SY_B!AW167/Inv_SY_B!$DC167-1,"")</f>
        <v>-1.2673532358380535E-2</v>
      </c>
      <c r="AX167" s="169">
        <f>IFERROR(Inv_SY_B!AX167/Inv_SY_B!$DC167-1,"")</f>
        <v>-7.751404975794407E-3</v>
      </c>
      <c r="AY167" s="169">
        <f>IFERROR(Inv_SY_B!AY167/Inv_SY_B!$DC167-1,"")</f>
        <v>-3.6843268786616812E-2</v>
      </c>
      <c r="AZ167" s="169">
        <f>IFERROR(Inv_SY_B!AZ167/Inv_SY_B!$DC167-1,"")</f>
        <v>-5.6106500830900297E-3</v>
      </c>
      <c r="BA167" s="169">
        <f>IFERROR(Inv_SY_B!BA167/Inv_SY_B!$DC167-1,"")</f>
        <v>-9.3677517747590144E-3</v>
      </c>
      <c r="BB167" s="169">
        <f>IFERROR(Inv_SY_B!BB167/Inv_SY_B!$DC167-1,"")</f>
        <v>-1.6832505930295172E-2</v>
      </c>
      <c r="BC167" s="169">
        <f>IFERROR(Inv_SY_B!BC167/Inv_SY_B!$DC167-1,"")</f>
        <v>5.2084719260621082E-3</v>
      </c>
      <c r="BD167" s="169">
        <f>IFERROR(Inv_SY_B!BD167/Inv_SY_B!$DC167-1,"")</f>
        <v>-6.3246398034021434E-3</v>
      </c>
      <c r="BE167" s="169">
        <f>IFERROR(Inv_SY_B!BE167/Inv_SY_B!$DC167-1,"")</f>
        <v>2.1363764021129494E-2</v>
      </c>
      <c r="BF167" s="169">
        <f>IFERROR(Inv_SY_B!BF167/Inv_SY_B!$DC167-1,"")</f>
        <v>4.8543701866456956E-3</v>
      </c>
      <c r="BG167" s="169">
        <f>IFERROR(Inv_SY_B!BG167/Inv_SY_B!$DC167-1,"")</f>
        <v>3.4564959927794181E-3</v>
      </c>
      <c r="BH167" s="169">
        <f>IFERROR(Inv_SY_B!BH167/Inv_SY_B!$DC167-1,"")</f>
        <v>9.7401289036205263E-3</v>
      </c>
      <c r="BI167" s="169">
        <f>IFERROR(Inv_SY_B!BI167/Inv_SY_B!$DC167-1,"")</f>
        <v>-1.5505529829010767E-3</v>
      </c>
      <c r="BJ167" s="169">
        <f>IFERROR(Inv_SY_B!BJ167/Inv_SY_B!$DC167-1,"")</f>
        <v>6.5183604743110912E-3</v>
      </c>
      <c r="BK167" s="169">
        <f>IFERROR(Inv_SY_B!BK167/Inv_SY_B!$DC167-1,"")</f>
        <v>-2.0677155384861479E-2</v>
      </c>
      <c r="BL167" s="169">
        <f>IFERROR(Inv_SY_B!BL167/Inv_SY_B!$DC167-1,"")</f>
        <v>-8.3915883053200524E-3</v>
      </c>
      <c r="BM167" s="169">
        <f>IFERROR(Inv_SY_B!BM167/Inv_SY_B!$DC167-1,"")</f>
        <v>-1.1577405112232264E-2</v>
      </c>
      <c r="BN167" s="169">
        <f>IFERROR(Inv_SY_B!BN167/Inv_SY_B!$DC167-1,"")</f>
        <v>5.2084719260623302E-3</v>
      </c>
      <c r="BO167" s="169">
        <f>IFERROR(Inv_SY_B!BO167/Inv_SY_B!$DC167-1,"")</f>
        <v>2.2815228116270792E-2</v>
      </c>
      <c r="BP167" s="169">
        <f>IFERROR(Inv_SY_B!BP167/Inv_SY_B!$DC167-1,"")</f>
        <v>2.2289899288270743E-2</v>
      </c>
      <c r="BQ167" s="169">
        <f>IFERROR(Inv_SY_B!BQ167/Inv_SY_B!$DC167-1,"")</f>
        <v>2.4544595279979209E-2</v>
      </c>
      <c r="BR167" s="169">
        <f>IFERROR(Inv_SY_B!BR167/Inv_SY_B!$DC167-1,"")</f>
        <v>2.5762906540049313E-2</v>
      </c>
      <c r="BS167" s="169">
        <f>IFERROR(Inv_SY_B!BS167/Inv_SY_B!$DC167-1,"")</f>
        <v>9.0965264323892292E-3</v>
      </c>
      <c r="BT167" s="169">
        <f>IFERROR(Inv_SY_B!BT167/Inv_SY_B!$DC167-1,"")</f>
        <v>2.7298637941444381E-2</v>
      </c>
      <c r="BU167" s="169">
        <f>IFERROR(Inv_SY_B!BU167/Inv_SY_B!$DC167-1,"")</f>
        <v>4.3707691936090143E-3</v>
      </c>
      <c r="BV167" s="169">
        <f>IFERROR(Inv_SY_B!BV167/Inv_SY_B!$DC167-1,"")</f>
        <v>3.7231304163050094E-3</v>
      </c>
      <c r="BW167" s="169">
        <f>IFERROR(Inv_SY_B!BW167/Inv_SY_B!$DC167-1,"")</f>
        <v>3.8633462826052734E-2</v>
      </c>
      <c r="BX167" s="169">
        <f>IFERROR(Inv_SY_B!BX167/Inv_SY_B!$DC167-1,"")</f>
        <v>3.2001747621298815E-2</v>
      </c>
      <c r="BY167" s="169">
        <f>IFERROR(Inv_SY_B!BY167/Inv_SY_B!$DC167-1,"")</f>
        <v>4.2225454812378604E-2</v>
      </c>
      <c r="BZ167" s="169">
        <f>IFERROR(Inv_SY_B!BZ167/Inv_SY_B!$DC167-1,"")</f>
        <v>2.2584083431950619E-2</v>
      </c>
      <c r="CA167" s="169">
        <f>IFERROR(Inv_SY_B!CA167/Inv_SY_B!$DC167-1,"")</f>
        <v>-4.7325227815333881E-2</v>
      </c>
      <c r="CB167" s="169">
        <f>IFERROR(Inv_SY_B!CB167/Inv_SY_B!$DC167-1,"")</f>
        <v>-2.5197232546507298E-2</v>
      </c>
      <c r="CC167" s="169">
        <f>IFERROR(Inv_SY_B!CC167/Inv_SY_B!$DC167-1,"")</f>
        <v>8.5222234819868348E-3</v>
      </c>
      <c r="CD167" s="169">
        <f>IFERROR(Inv_SY_B!CD167/Inv_SY_B!$DC167-1,"")</f>
        <v>-1.4189625101166281E-2</v>
      </c>
      <c r="CE167" s="169">
        <f>IFERROR(Inv_SY_B!CE167/Inv_SY_B!$DC167-1,"")</f>
        <v>-7.269610592293585E-3</v>
      </c>
      <c r="CF167" s="169">
        <f>IFERROR(Inv_SY_B!CF167/Inv_SY_B!$DC167-1,"")</f>
        <v>-9.2926283206019589E-3</v>
      </c>
      <c r="CG167" s="169">
        <f>IFERROR(Inv_SY_B!CG167/Inv_SY_B!$DC167-1,"")</f>
        <v>1.5136791685090634E-2</v>
      </c>
      <c r="CH167" s="169">
        <f>IFERROR(Inv_SY_B!CH167/Inv_SY_B!$DC167-1,"")</f>
        <v>1.0793047696175728E-2</v>
      </c>
      <c r="CI167" s="169">
        <f>IFERROR(Inv_SY_B!CI167/Inv_SY_B!$DC167-1,"")</f>
        <v>6.7571184148831565E-2</v>
      </c>
      <c r="CJ167" s="169">
        <f>IFERROR(Inv_SY_B!CJ167/Inv_SY_B!$DC167-1,"")</f>
        <v>-8.4266991985080586E-2</v>
      </c>
      <c r="CK167" s="169">
        <f>IFERROR(Inv_SY_B!CK167/Inv_SY_B!$DC167-1,"")</f>
        <v>-8.0645366064867718E-2</v>
      </c>
      <c r="CL167" s="169">
        <f>IFERROR(Inv_SY_B!CL167/Inv_SY_B!$DC167-1,"")</f>
        <v>1.7513237476173726E-2</v>
      </c>
      <c r="CM167" s="169">
        <f>IFERROR(Inv_SY_B!CM167/Inv_SY_B!$DB167-1,"")</f>
        <v>3.5518420635118231E-2</v>
      </c>
      <c r="CN167" s="169">
        <f>IFERROR(Inv_SY_B!CN167/Inv_SY_B!$DB167-1,"")</f>
        <v>-3.7179477715336584E-2</v>
      </c>
      <c r="CO167" s="169">
        <f>IFERROR(Inv_SY_B!CO167/Inv_SY_B!$DB167-1,"")</f>
        <v>-1.7975584868679118E-3</v>
      </c>
      <c r="CP167" s="169">
        <f>IFERROR(Inv_SY_B!CP167/Inv_SY_B!$DB167-1,"")</f>
        <v>-6.1890823566430164E-2</v>
      </c>
      <c r="CQ167" s="169">
        <f>IFERROR(Inv_SY_B!CQ167/Inv_SY_B!$DB167-1,"")</f>
        <v>-0.20377029548461856</v>
      </c>
      <c r="CR167" s="169">
        <f>IFERROR(Inv_SY_B!CR167/Inv_SY_B!$DB167-1,"")</f>
        <v>3.691776985219275E-2</v>
      </c>
      <c r="CS167" s="169">
        <f>IFERROR(Inv_SY_B!CS167/Inv_SY_B!$DB167-1,"")</f>
        <v>7.8812735978972537E-3</v>
      </c>
      <c r="CT167" s="169">
        <f>IFERROR(Inv_SY_B!CT167/Inv_SY_B!$DB167-1,"")</f>
        <v>-7.6429516730840419E-2</v>
      </c>
      <c r="CU167" s="169">
        <f>IFERROR(Inv_SY_B!CU167/Inv_SY_B!$DB167-1,"")</f>
        <v>4.1349042372928579E-2</v>
      </c>
      <c r="CV167" s="169">
        <f>IFERROR(Inv_SY_B!CV167/Inv_SY_B!$DB167-1,"")</f>
        <v>4.4380965676590112E-2</v>
      </c>
      <c r="CW167" s="169">
        <f>IFERROR(Inv_SY_B!CW167/Inv_SY_B!$DB167-1,"")</f>
        <v>4.2048716981465839E-2</v>
      </c>
      <c r="CX167" s="169">
        <f>IFERROR(Inv_SY_B!CX167/Inv_SY_B!$DB167-1,"")</f>
        <v>2.1874765768642002E-2</v>
      </c>
      <c r="CY167" s="169">
        <f>IFERROR(Inv_SY_B!CY167/Inv_SY_B!$DB167-1,"")</f>
        <v>8.4316239486946332E-2</v>
      </c>
      <c r="CZ167" s="169">
        <f>IFERROR(Inv_SY_B!CZ167/Inv_SY_B!$DB167-1,"")</f>
        <v>6.6780477612314204E-2</v>
      </c>
    </row>
    <row r="168" spans="2:104">
      <c r="B168" s="164">
        <f t="shared" si="3"/>
        <v>45860</v>
      </c>
      <c r="C168" s="169">
        <f>IFERROR(Inv_SY_B!C168/Inv_SY_B!$DA168-1,"")</f>
        <v>2.6209899497659395E-2</v>
      </c>
      <c r="D168" s="169">
        <f>IFERROR(Inv_SY_B!D168/Inv_SY_B!$DA168-1,"")</f>
        <v>1.091155891751816E-2</v>
      </c>
      <c r="E168" s="169">
        <f>IFERROR(Inv_SY_B!E168/Inv_SY_B!$DA168-1,"")</f>
        <v>-4.310379154600863E-3</v>
      </c>
      <c r="F168" s="169">
        <f>IFERROR(Inv_SY_B!F168/Inv_SY_B!$DA168-1,"")</f>
        <v>-1.5117624720980549E-2</v>
      </c>
      <c r="G168" s="169">
        <f>IFERROR(Inv_SY_B!G168/Inv_SY_B!$DA168-1,"")</f>
        <v>-6.2135487330282624E-3</v>
      </c>
      <c r="H168" s="169">
        <f>IFERROR(Inv_SY_B!H168/Inv_SY_B!$DA168-1,"")</f>
        <v>-2.6693427813337944E-3</v>
      </c>
      <c r="I168" s="169">
        <f>IFERROR(Inv_SY_B!I168/Inv_SY_B!$DA168-1,"")</f>
        <v>2.4245861412496517E-2</v>
      </c>
      <c r="J168" s="169">
        <f>IFERROR(Inv_SY_B!J168/Inv_SY_B!$DA168-1,"")</f>
        <v>-1.6610874812239329E-2</v>
      </c>
      <c r="K168" s="169">
        <f>IFERROR(Inv_SY_B!K168/Inv_SY_B!$DA168-1,"")</f>
        <v>-1.814141216402998E-4</v>
      </c>
      <c r="L168" s="169">
        <f>IFERROR(Inv_SY_B!L168/Inv_SY_B!$DA168-1,"")</f>
        <v>6.7027834172890266E-3</v>
      </c>
      <c r="M168" s="169">
        <f>IFERROR(Inv_SY_B!M168/Inv_SY_B!$DA168-1,"")</f>
        <v>6.5187632470484758E-3</v>
      </c>
      <c r="N168" s="169">
        <f>IFERROR(Inv_SY_B!N168/Inv_SY_B!$DA168-1,"")</f>
        <v>4.3075091481428185E-3</v>
      </c>
      <c r="O168" s="169">
        <f>IFERROR(Inv_SY_B!O168/Inv_SY_B!$DA168-1,"")</f>
        <v>-3.8750833194998169E-3</v>
      </c>
      <c r="P168" s="169">
        <f>IFERROR(Inv_SY_B!P168/Inv_SY_B!$DA168-1,"")</f>
        <v>-3.4044011165792365E-2</v>
      </c>
      <c r="Q168" s="169">
        <f>IFERROR(Inv_SY_B!Q168/Inv_SY_B!$DA168-1,"")</f>
        <v>-6.0825168471108637E-2</v>
      </c>
      <c r="R168" s="169">
        <f>IFERROR(Inv_SY_B!R168/Inv_SY_B!$DA168-1,"")</f>
        <v>-0.10780757876810587</v>
      </c>
      <c r="S168" s="169">
        <f>IFERROR(Inv_SY_B!S168/Inv_SY_B!$DA168-1,"")</f>
        <v>-5.6036612586668255E-2</v>
      </c>
      <c r="T168" s="169">
        <f>IFERROR(Inv_SY_B!T168/Inv_SY_B!$DA168-1,"")</f>
        <v>-2.7348721839463352E-2</v>
      </c>
      <c r="U168" s="169">
        <f>IFERROR(Inv_SY_B!U168/Inv_SY_B!$DA168-1,"")</f>
        <v>7.1042478230105344E-2</v>
      </c>
      <c r="V168" s="169">
        <f>IFERROR(Inv_SY_B!V168/Inv_SY_B!$DA168-1,"")</f>
        <v>8.6161466278930732E-2</v>
      </c>
      <c r="W168" s="169">
        <f>IFERROR(Inv_SY_B!W168/Inv_SY_B!$DA168-1,"")</f>
        <v>2.7702482485652435E-2</v>
      </c>
      <c r="X168" s="169">
        <f>IFERROR(Inv_SY_B!X168/Inv_SY_B!$DA168-1,"")</f>
        <v>-4.2528241219317309E-3</v>
      </c>
      <c r="Y168" s="169">
        <f>IFERROR(Inv_SY_B!Y168/Inv_SY_B!$DA168-1,"")</f>
        <v>1.2678996800271847E-2</v>
      </c>
      <c r="Z168" s="169">
        <f>IFERROR(Inv_SY_B!Z168/Inv_SY_B!$DA168-1,"")</f>
        <v>3.2126866928139153E-2</v>
      </c>
      <c r="AA168" s="169">
        <f>IFERROR(Inv_SY_B!AA168/Inv_SY_B!$DA168-1,"")</f>
        <v>-1.73235486014367E-2</v>
      </c>
      <c r="AB168" s="169">
        <f>IFERROR(Inv_SY_B!AB168/Inv_SY_B!$DA168-1,"")</f>
        <v>2.1394030999482672E-2</v>
      </c>
      <c r="AC168" s="169">
        <f>IFERROR(Inv_SY_B!AC168/Inv_SY_B!$DA168-1,"")</f>
        <v>7.5886934041287102E-3</v>
      </c>
      <c r="AD168" s="169">
        <f>IFERROR(Inv_SY_B!AD168/Inv_SY_B!$DA168-1,"")</f>
        <v>-1.5868667666288028E-2</v>
      </c>
      <c r="AE168" s="169">
        <f>IFERROR(Inv_SY_B!AE168/Inv_SY_B!$DA168-1,"")</f>
        <v>-1.1103821004099013E-2</v>
      </c>
      <c r="AF168" s="169">
        <f>IFERROR(Inv_SY_B!AF168/Inv_SY_B!$DA168-1,"")</f>
        <v>2.9260611810091541E-2</v>
      </c>
      <c r="AG168" s="169">
        <f>IFERROR(Inv_SY_B!AG168/Inv_SY_B!$DA168-1,"")</f>
        <v>1.1576684488936007E-2</v>
      </c>
      <c r="AH168" s="169">
        <f>IFERROR(Inv_SY_B!AH168/Inv_SY_B!$DA168-1,"")</f>
        <v>5.1605348023258113E-3</v>
      </c>
      <c r="AI168" s="169">
        <f>IFERROR(Inv_SY_B!AI168/Inv_SY_B!$DC168-1,"")</f>
        <v>9.9742903053336995E-3</v>
      </c>
      <c r="AJ168" s="169">
        <f>IFERROR(Inv_SY_B!AJ168/Inv_SY_B!$DC168-1,"")</f>
        <v>2.3378993298543982E-3</v>
      </c>
      <c r="AK168" s="169">
        <f>IFERROR(Inv_SY_B!AK168/Inv_SY_B!$DC168-1,"")</f>
        <v>-5.5080181314186571E-3</v>
      </c>
      <c r="AL168" s="169">
        <f>IFERROR(Inv_SY_B!AL168/Inv_SY_B!$DC168-1,"")</f>
        <v>-2.5686188610243077E-2</v>
      </c>
      <c r="AM168" s="169">
        <f>IFERROR(Inv_SY_B!AM168/Inv_SY_B!$DC168-1,"")</f>
        <v>-1.7752987090198014E-2</v>
      </c>
      <c r="AN168" s="169">
        <f>IFERROR(Inv_SY_B!AN168/Inv_SY_B!$DC168-1,"")</f>
        <v>-1.3745735963930916E-2</v>
      </c>
      <c r="AO168" s="169">
        <f>IFERROR(Inv_SY_B!AO168/Inv_SY_B!$DC168-1,"")</f>
        <v>-1.4334276162938919E-2</v>
      </c>
      <c r="AP168" s="169">
        <f>IFERROR(Inv_SY_B!AP168/Inv_SY_B!$DC168-1,"")</f>
        <v>-2.6017695354386694E-3</v>
      </c>
      <c r="AQ168" s="169">
        <f>IFERROR(Inv_SY_B!AQ168/Inv_SY_B!$DC168-1,"")</f>
        <v>-1.0698545479012722E-2</v>
      </c>
      <c r="AR168" s="169">
        <f>IFERROR(Inv_SY_B!AR168/Inv_SY_B!$DC168-1,"")</f>
        <v>-1.1718443885735397E-2</v>
      </c>
      <c r="AS168" s="169">
        <f>IFERROR(Inv_SY_B!AS168/Inv_SY_B!$DC168-1,"")</f>
        <v>-1.0225195500772943E-2</v>
      </c>
      <c r="AT168" s="169">
        <f>IFERROR(Inv_SY_B!AT168/Inv_SY_B!$DC168-1,"")</f>
        <v>-1.0516729224874233E-3</v>
      </c>
      <c r="AU168" s="169">
        <f>IFERROR(Inv_SY_B!AU168/Inv_SY_B!$DC168-1,"")</f>
        <v>-5.3970257227279328E-3</v>
      </c>
      <c r="AV168" s="169">
        <f>IFERROR(Inv_SY_B!AV168/Inv_SY_B!$DC168-1,"")</f>
        <v>-7.2707392628414191E-2</v>
      </c>
      <c r="AW168" s="169">
        <f>IFERROR(Inv_SY_B!AW168/Inv_SY_B!$DC168-1,"")</f>
        <v>-1.8189186887239028E-2</v>
      </c>
      <c r="AX168" s="169">
        <f>IFERROR(Inv_SY_B!AX168/Inv_SY_B!$DC168-1,"")</f>
        <v>-1.8846927247281986E-2</v>
      </c>
      <c r="AY168" s="169">
        <f>IFERROR(Inv_SY_B!AY168/Inv_SY_B!$DC168-1,"")</f>
        <v>-3.9937009519511624E-2</v>
      </c>
      <c r="AZ168" s="169">
        <f>IFERROR(Inv_SY_B!AZ168/Inv_SY_B!$DC168-1,"")</f>
        <v>-7.9138376283048872E-3</v>
      </c>
      <c r="BA168" s="169">
        <f>IFERROR(Inv_SY_B!BA168/Inv_SY_B!$DC168-1,"")</f>
        <v>-1.5451564848141364E-2</v>
      </c>
      <c r="BB168" s="169">
        <f>IFERROR(Inv_SY_B!BB168/Inv_SY_B!$DC168-1,"")</f>
        <v>-1.2818306562758286E-2</v>
      </c>
      <c r="BC168" s="169">
        <f>IFERROR(Inv_SY_B!BC168/Inv_SY_B!$DC168-1,"")</f>
        <v>8.9852898786002555E-4</v>
      </c>
      <c r="BD168" s="169">
        <f>IFERROR(Inv_SY_B!BD168/Inv_SY_B!$DC168-1,"")</f>
        <v>-1.2470855862654395E-2</v>
      </c>
      <c r="BE168" s="169">
        <f>IFERROR(Inv_SY_B!BE168/Inv_SY_B!$DC168-1,"")</f>
        <v>1.7670896550153525E-2</v>
      </c>
      <c r="BF168" s="169">
        <f>IFERROR(Inv_SY_B!BF168/Inv_SY_B!$DC168-1,"")</f>
        <v>6.4876998847673839E-3</v>
      </c>
      <c r="BG168" s="169">
        <f>IFERROR(Inv_SY_B!BG168/Inv_SY_B!$DC168-1,"")</f>
        <v>3.0512487001481681E-2</v>
      </c>
      <c r="BH168" s="169">
        <f>IFERROR(Inv_SY_B!BH168/Inv_SY_B!$DC168-1,"")</f>
        <v>1.6483828803305789E-2</v>
      </c>
      <c r="BI168" s="169">
        <f>IFERROR(Inv_SY_B!BI168/Inv_SY_B!$DC168-1,"")</f>
        <v>7.9514436636316521E-3</v>
      </c>
      <c r="BJ168" s="169">
        <f>IFERROR(Inv_SY_B!BJ168/Inv_SY_B!$DC168-1,"")</f>
        <v>2.4298814202452057E-2</v>
      </c>
      <c r="BK168" s="169">
        <f>IFERROR(Inv_SY_B!BK168/Inv_SY_B!$DC168-1,"")</f>
        <v>-1.4933990936704111E-3</v>
      </c>
      <c r="BL168" s="169">
        <f>IFERROR(Inv_SY_B!BL168/Inv_SY_B!$DC168-1,"")</f>
        <v>8.9300432925578654E-3</v>
      </c>
      <c r="BM168" s="169">
        <f>IFERROR(Inv_SY_B!BM168/Inv_SY_B!$DC168-1,"")</f>
        <v>9.3415978102515673E-3</v>
      </c>
      <c r="BN168" s="169">
        <f>IFERROR(Inv_SY_B!BN168/Inv_SY_B!$DC168-1,"")</f>
        <v>3.2376302540800594E-2</v>
      </c>
      <c r="BO168" s="169">
        <f>IFERROR(Inv_SY_B!BO168/Inv_SY_B!$DC168-1,"")</f>
        <v>1.6395729577254325E-3</v>
      </c>
      <c r="BP168" s="169">
        <f>IFERROR(Inv_SY_B!BP168/Inv_SY_B!$DC168-1,"")</f>
        <v>-2.0675080317520411E-3</v>
      </c>
      <c r="BQ168" s="169">
        <f>IFERROR(Inv_SY_B!BQ168/Inv_SY_B!$DC168-1,"")</f>
        <v>6.3357915908390794E-4</v>
      </c>
      <c r="BR168" s="169">
        <f>IFERROR(Inv_SY_B!BR168/Inv_SY_B!$DC168-1,"")</f>
        <v>-6.8661477194115195E-3</v>
      </c>
      <c r="BS168" s="169">
        <f>IFERROR(Inv_SY_B!BS168/Inv_SY_B!$DC168-1,"")</f>
        <v>-3.4061726665650327E-2</v>
      </c>
      <c r="BT168" s="169">
        <f>IFERROR(Inv_SY_B!BT168/Inv_SY_B!$DC168-1,"")</f>
        <v>-6.3951936917103769E-3</v>
      </c>
      <c r="BU168" s="169">
        <f>IFERROR(Inv_SY_B!BU168/Inv_SY_B!$DC168-1,"")</f>
        <v>-1.5341442995097654E-2</v>
      </c>
      <c r="BV168" s="169">
        <f>IFERROR(Inv_SY_B!BV168/Inv_SY_B!$DC168-1,"")</f>
        <v>-2.568615201479052E-2</v>
      </c>
      <c r="BW168" s="169">
        <f>IFERROR(Inv_SY_B!BW168/Inv_SY_B!$DC168-1,"")</f>
        <v>-9.0193834766946201E-3</v>
      </c>
      <c r="BX168" s="169">
        <f>IFERROR(Inv_SY_B!BX168/Inv_SY_B!$DC168-1,"")</f>
        <v>-1.1451830024482357E-2</v>
      </c>
      <c r="BY168" s="169">
        <f>IFERROR(Inv_SY_B!BY168/Inv_SY_B!$DC168-1,"")</f>
        <v>-7.3022033123305574E-3</v>
      </c>
      <c r="BZ168" s="169">
        <f>IFERROR(Inv_SY_B!BZ168/Inv_SY_B!$DC168-1,"")</f>
        <v>-3.3952623125599657E-2</v>
      </c>
      <c r="CA168" s="169">
        <f>IFERROR(Inv_SY_B!CA168/Inv_SY_B!$DC168-1,"")</f>
        <v>-7.2551506096510621E-2</v>
      </c>
      <c r="CB168" s="169">
        <f>IFERROR(Inv_SY_B!CB168/Inv_SY_B!$DC168-1,"")</f>
        <v>-4.8064725208760928E-2</v>
      </c>
      <c r="CC168" s="169">
        <f>IFERROR(Inv_SY_B!CC168/Inv_SY_B!$DC168-1,"")</f>
        <v>-2.956740470333874E-2</v>
      </c>
      <c r="CD168" s="169">
        <f>IFERROR(Inv_SY_B!CD168/Inv_SY_B!$DC168-1,"")</f>
        <v>5.7530765055445965E-2</v>
      </c>
      <c r="CE168" s="169">
        <f>IFERROR(Inv_SY_B!CE168/Inv_SY_B!$DC168-1,"")</f>
        <v>3.320793761906371E-2</v>
      </c>
      <c r="CF168" s="169">
        <f>IFERROR(Inv_SY_B!CF168/Inv_SY_B!$DC168-1,"")</f>
        <v>3.0442321215597978E-2</v>
      </c>
      <c r="CG168" s="169">
        <f>IFERROR(Inv_SY_B!CG168/Inv_SY_B!$DC168-1,"")</f>
        <v>4.6745630245192071E-2</v>
      </c>
      <c r="CH168" s="169">
        <f>IFERROR(Inv_SY_B!CH168/Inv_SY_B!$DC168-1,"")</f>
        <v>4.7299929709858191E-2</v>
      </c>
      <c r="CI168" s="169">
        <f>IFERROR(Inv_SY_B!CI168/Inv_SY_B!$DC168-1,"")</f>
        <v>0.12803704512877978</v>
      </c>
      <c r="CJ168" s="169">
        <f>IFERROR(Inv_SY_B!CJ168/Inv_SY_B!$DC168-1,"")</f>
        <v>-1.8687478080027242E-3</v>
      </c>
      <c r="CK168" s="169">
        <f>IFERROR(Inv_SY_B!CK168/Inv_SY_B!$DC168-1,"")</f>
        <v>5.4725183656261001E-2</v>
      </c>
      <c r="CL168" s="169">
        <f>IFERROR(Inv_SY_B!CL168/Inv_SY_B!$DC168-1,"")</f>
        <v>5.5219137037571642E-2</v>
      </c>
      <c r="CM168" s="169">
        <f>IFERROR(Inv_SY_B!CM168/Inv_SY_B!$DB168-1,"")</f>
        <v>5.0225351302379817E-2</v>
      </c>
      <c r="CN168" s="169">
        <f>IFERROR(Inv_SY_B!CN168/Inv_SY_B!$DB168-1,"")</f>
        <v>-2.0184977897360956E-2</v>
      </c>
      <c r="CO168" s="169">
        <f>IFERROR(Inv_SY_B!CO168/Inv_SY_B!$DB168-1,"")</f>
        <v>1.5947562820486372E-2</v>
      </c>
      <c r="CP168" s="169">
        <f>IFERROR(Inv_SY_B!CP168/Inv_SY_B!$DB168-1,"")</f>
        <v>-6.1313068579332719E-2</v>
      </c>
      <c r="CQ168" s="169">
        <f>IFERROR(Inv_SY_B!CQ168/Inv_SY_B!$DB168-1,"")</f>
        <v>-0.19256364841758555</v>
      </c>
      <c r="CR168" s="169">
        <f>IFERROR(Inv_SY_B!CR168/Inv_SY_B!$DB168-1,"")</f>
        <v>3.7169546571776069E-2</v>
      </c>
      <c r="CS168" s="169">
        <f>IFERROR(Inv_SY_B!CS168/Inv_SY_B!$DB168-1,"")</f>
        <v>8.5231090547654986E-3</v>
      </c>
      <c r="CT168" s="169">
        <f>IFERROR(Inv_SY_B!CT168/Inv_SY_B!$DB168-1,"")</f>
        <v>-7.5731118936443131E-2</v>
      </c>
      <c r="CU168" s="169">
        <f>IFERROR(Inv_SY_B!CU168/Inv_SY_B!$DB168-1,"")</f>
        <v>4.498646661318273E-2</v>
      </c>
      <c r="CV168" s="169">
        <f>IFERROR(Inv_SY_B!CV168/Inv_SY_B!$DB168-1,"")</f>
        <v>4.5875816797534608E-2</v>
      </c>
      <c r="CW168" s="169">
        <f>IFERROR(Inv_SY_B!CW168/Inv_SY_B!$DB168-1,"")</f>
        <v>3.6514235909622439E-2</v>
      </c>
      <c r="CX168" s="169">
        <f>IFERROR(Inv_SY_B!CX168/Inv_SY_B!$DB168-1,"")</f>
        <v>-1.5873983041796436E-3</v>
      </c>
      <c r="CY168" s="169">
        <f>IFERROR(Inv_SY_B!CY168/Inv_SY_B!$DB168-1,"")</f>
        <v>4.9937302659674776E-2</v>
      </c>
      <c r="CZ168" s="169">
        <f>IFERROR(Inv_SY_B!CZ168/Inv_SY_B!$DB168-1,"")</f>
        <v>6.2200820405476254E-2</v>
      </c>
    </row>
    <row r="169" spans="2:104">
      <c r="B169" s="164">
        <f t="shared" si="3"/>
        <v>45861</v>
      </c>
      <c r="C169" s="169">
        <f>IFERROR(Inv_SY_B!C169/Inv_SY_B!$DA169-1,"")</f>
        <v>3.532353369429031E-2</v>
      </c>
      <c r="D169" s="169">
        <f>IFERROR(Inv_SY_B!D169/Inv_SY_B!$DA169-1,"")</f>
        <v>3.2516092990879208E-2</v>
      </c>
      <c r="E169" s="169">
        <f>IFERROR(Inv_SY_B!E169/Inv_SY_B!$DA169-1,"")</f>
        <v>2.4242023395402823E-2</v>
      </c>
      <c r="F169" s="169">
        <f>IFERROR(Inv_SY_B!F169/Inv_SY_B!$DA169-1,"")</f>
        <v>1.9478896195320283E-2</v>
      </c>
      <c r="G169" s="169">
        <f>IFERROR(Inv_SY_B!G169/Inv_SY_B!$DA169-1,"")</f>
        <v>3.0775985669717176E-2</v>
      </c>
      <c r="H169" s="169">
        <f>IFERROR(Inv_SY_B!H169/Inv_SY_B!$DA169-1,"")</f>
        <v>2.8680605974767515E-2</v>
      </c>
      <c r="I169" s="169">
        <f>IFERROR(Inv_SY_B!I169/Inv_SY_B!$DA169-1,"")</f>
        <v>6.0711905090491625E-2</v>
      </c>
      <c r="J169" s="169">
        <f>IFERROR(Inv_SY_B!J169/Inv_SY_B!$DA169-1,"")</f>
        <v>2.3922991077973688E-3</v>
      </c>
      <c r="K169" s="169">
        <f>IFERROR(Inv_SY_B!K169/Inv_SY_B!$DA169-1,"")</f>
        <v>4.3054510183715422E-2</v>
      </c>
      <c r="L169" s="169">
        <f>IFERROR(Inv_SY_B!L169/Inv_SY_B!$DA169-1,"")</f>
        <v>4.1279817045427381E-2</v>
      </c>
      <c r="M169" s="169">
        <f>IFERROR(Inv_SY_B!M169/Inv_SY_B!$DA169-1,"")</f>
        <v>4.1284448562000309E-2</v>
      </c>
      <c r="N169" s="169">
        <f>IFERROR(Inv_SY_B!N169/Inv_SY_B!$DA169-1,"")</f>
        <v>3.0404361054589435E-2</v>
      </c>
      <c r="O169" s="169">
        <f>IFERROR(Inv_SY_B!O169/Inv_SY_B!$DA169-1,"")</f>
        <v>3.1564776829410501E-2</v>
      </c>
      <c r="P169" s="169">
        <f>IFERROR(Inv_SY_B!P169/Inv_SY_B!$DA169-1,"")</f>
        <v>4.1112135605085864E-3</v>
      </c>
      <c r="Q169" s="169">
        <f>IFERROR(Inv_SY_B!Q169/Inv_SY_B!$DA169-1,"")</f>
        <v>-1.9351997563073597E-2</v>
      </c>
      <c r="R169" s="169">
        <f>IFERROR(Inv_SY_B!R169/Inv_SY_B!$DA169-1,"")</f>
        <v>-6.6179652121806765E-2</v>
      </c>
      <c r="S169" s="169">
        <f>IFERROR(Inv_SY_B!S169/Inv_SY_B!$DA169-1,"")</f>
        <v>-1.8332511395965589E-2</v>
      </c>
      <c r="T169" s="169">
        <f>IFERROR(Inv_SY_B!T169/Inv_SY_B!$DA169-1,"")</f>
        <v>3.5736321513062386E-3</v>
      </c>
      <c r="U169" s="169">
        <f>IFERROR(Inv_SY_B!U169/Inv_SY_B!$DA169-1,"")</f>
        <v>7.459074429188095E-2</v>
      </c>
      <c r="V169" s="169">
        <f>IFERROR(Inv_SY_B!V169/Inv_SY_B!$DA169-1,"")</f>
        <v>0.10179488193728181</v>
      </c>
      <c r="W169" s="169">
        <f>IFERROR(Inv_SY_B!W169/Inv_SY_B!$DA169-1,"")</f>
        <v>4.9855379259616583E-2</v>
      </c>
      <c r="X169" s="169">
        <f>IFERROR(Inv_SY_B!X169/Inv_SY_B!$DA169-1,"")</f>
        <v>3.8076121050882872E-3</v>
      </c>
      <c r="Y169" s="169">
        <f>IFERROR(Inv_SY_B!Y169/Inv_SY_B!$DA169-1,"")</f>
        <v>6.7922373618447551E-3</v>
      </c>
      <c r="Z169" s="169">
        <f>IFERROR(Inv_SY_B!Z169/Inv_SY_B!$DA169-1,"")</f>
        <v>2.7462836867627072E-2</v>
      </c>
      <c r="AA169" s="169">
        <f>IFERROR(Inv_SY_B!AA169/Inv_SY_B!$DA169-1,"")</f>
        <v>-0.45853468698717914</v>
      </c>
      <c r="AB169" s="169">
        <f>IFERROR(Inv_SY_B!AB169/Inv_SY_B!$DA169-1,"")</f>
        <v>-0.40810547996789803</v>
      </c>
      <c r="AC169" s="169">
        <f>IFERROR(Inv_SY_B!AC169/Inv_SY_B!$DA169-1,"")</f>
        <v>5.1521720819402539E-2</v>
      </c>
      <c r="AD169" s="169">
        <f>IFERROR(Inv_SY_B!AD169/Inv_SY_B!$DA169-1,"")</f>
        <v>2.3831786037997515E-2</v>
      </c>
      <c r="AE169" s="169">
        <f>IFERROR(Inv_SY_B!AE169/Inv_SY_B!$DA169-1,"")</f>
        <v>4.2352685448940219E-2</v>
      </c>
      <c r="AF169" s="169">
        <f>IFERROR(Inv_SY_B!AF169/Inv_SY_B!$DA169-1,"")</f>
        <v>7.107417106736369E-2</v>
      </c>
      <c r="AG169" s="169">
        <f>IFERROR(Inv_SY_B!AG169/Inv_SY_B!$DA169-1,"")</f>
        <v>4.99522111556292E-2</v>
      </c>
      <c r="AH169" s="169">
        <f>IFERROR(Inv_SY_B!AH169/Inv_SY_B!$DA169-1,"")</f>
        <v>3.8073960177632538E-2</v>
      </c>
      <c r="AI169" s="169">
        <f>IFERROR(Inv_SY_B!AI169/Inv_SY_B!$DC169-1,"")</f>
        <v>3.0626749896171201E-2</v>
      </c>
      <c r="AJ169" s="169">
        <f>IFERROR(Inv_SY_B!AJ169/Inv_SY_B!$DC169-1,"")</f>
        <v>2.9892859497479662E-2</v>
      </c>
      <c r="AK169" s="169">
        <f>IFERROR(Inv_SY_B!AK169/Inv_SY_B!$DC169-1,"")</f>
        <v>2.6737974335287129E-2</v>
      </c>
      <c r="AL169" s="169">
        <f>IFERROR(Inv_SY_B!AL169/Inv_SY_B!$DC169-1,"")</f>
        <v>1.3362459281253125E-2</v>
      </c>
      <c r="AM169" s="169">
        <f>IFERROR(Inv_SY_B!AM169/Inv_SY_B!$DC169-1,"")</f>
        <v>1.9786741534132402E-2</v>
      </c>
      <c r="AN169" s="169">
        <f>IFERROR(Inv_SY_B!AN169/Inv_SY_B!$DC169-1,"")</f>
        <v>1.9383956705101069E-2</v>
      </c>
      <c r="AO169" s="169">
        <f>IFERROR(Inv_SY_B!AO169/Inv_SY_B!$DC169-1,"")</f>
        <v>1.250850537243986E-2</v>
      </c>
      <c r="AP169" s="169">
        <f>IFERROR(Inv_SY_B!AP169/Inv_SY_B!$DC169-1,"")</f>
        <v>1.6739483509698116E-2</v>
      </c>
      <c r="AQ169" s="169">
        <f>IFERROR(Inv_SY_B!AQ169/Inv_SY_B!$DC169-1,"")</f>
        <v>1.2303473275238952E-2</v>
      </c>
      <c r="AR169" s="169">
        <f>IFERROR(Inv_SY_B!AR169/Inv_SY_B!$DC169-1,"")</f>
        <v>8.6276916563481354E-3</v>
      </c>
      <c r="AS169" s="169">
        <f>IFERROR(Inv_SY_B!AS169/Inv_SY_B!$DC169-1,"")</f>
        <v>2.9835448787804975E-3</v>
      </c>
      <c r="AT169" s="169">
        <f>IFERROR(Inv_SY_B!AT169/Inv_SY_B!$DC169-1,"")</f>
        <v>1.1212902549444514E-2</v>
      </c>
      <c r="AU169" s="169">
        <f>IFERROR(Inv_SY_B!AU169/Inv_SY_B!$DC169-1,"")</f>
        <v>1.5117199470484843E-2</v>
      </c>
      <c r="AV169" s="169">
        <f>IFERROR(Inv_SY_B!AV169/Inv_SY_B!$DC169-1,"")</f>
        <v>-4.7395872490238355E-2</v>
      </c>
      <c r="AW169" s="169">
        <f>IFERROR(Inv_SY_B!AW169/Inv_SY_B!$DC169-1,"")</f>
        <v>-6.4485860184954058E-3</v>
      </c>
      <c r="AX169" s="169">
        <f>IFERROR(Inv_SY_B!AX169/Inv_SY_B!$DC169-1,"")</f>
        <v>-1.9664684888398565E-4</v>
      </c>
      <c r="AY169" s="169">
        <f>IFERROR(Inv_SY_B!AY169/Inv_SY_B!$DC169-1,"")</f>
        <v>-3.3146443979892304E-2</v>
      </c>
      <c r="AZ169" s="169">
        <f>IFERROR(Inv_SY_B!AZ169/Inv_SY_B!$DC169-1,"")</f>
        <v>-5.5993293584023496E-3</v>
      </c>
      <c r="BA169" s="169">
        <f>IFERROR(Inv_SY_B!BA169/Inv_SY_B!$DC169-1,"")</f>
        <v>-1.213308415819081E-2</v>
      </c>
      <c r="BB169" s="169">
        <f>IFERROR(Inv_SY_B!BB169/Inv_SY_B!$DC169-1,"")</f>
        <v>-1.8139182345544347E-2</v>
      </c>
      <c r="BC169" s="169">
        <f>IFERROR(Inv_SY_B!BC169/Inv_SY_B!$DC169-1,"")</f>
        <v>2.6669647067956159E-3</v>
      </c>
      <c r="BD169" s="169">
        <f>IFERROR(Inv_SY_B!BD169/Inv_SY_B!$DC169-1,"")</f>
        <v>-1.34521866082008E-2</v>
      </c>
      <c r="BE169" s="169">
        <f>IFERROR(Inv_SY_B!BE169/Inv_SY_B!$DC169-1,"")</f>
        <v>8.7622522403312253E-3</v>
      </c>
      <c r="BF169" s="169">
        <f>IFERROR(Inv_SY_B!BF169/Inv_SY_B!$DC169-1,"")</f>
        <v>-1.5327037285537415E-3</v>
      </c>
      <c r="BG169" s="169">
        <f>IFERROR(Inv_SY_B!BG169/Inv_SY_B!$DC169-1,"")</f>
        <v>-1.9073938770789556E-2</v>
      </c>
      <c r="BH169" s="169">
        <f>IFERROR(Inv_SY_B!BH169/Inv_SY_B!$DC169-1,"")</f>
        <v>-1.0086106942450712E-3</v>
      </c>
      <c r="BI169" s="169">
        <f>IFERROR(Inv_SY_B!BI169/Inv_SY_B!$DC169-1,"")</f>
        <v>-1.7076126018795157E-2</v>
      </c>
      <c r="BJ169" s="169">
        <f>IFERROR(Inv_SY_B!BJ169/Inv_SY_B!$DC169-1,"")</f>
        <v>-1.475608540357598E-2</v>
      </c>
      <c r="BK169" s="169">
        <f>IFERROR(Inv_SY_B!BK169/Inv_SY_B!$DC169-1,"")</f>
        <v>-4.8956116742108757E-2</v>
      </c>
      <c r="BL169" s="169">
        <f>IFERROR(Inv_SY_B!BL169/Inv_SY_B!$DC169-1,"")</f>
        <v>-3.1668845250753641E-2</v>
      </c>
      <c r="BM169" s="169">
        <f>IFERROR(Inv_SY_B!BM169/Inv_SY_B!$DC169-1,"")</f>
        <v>-3.6255128437940654E-2</v>
      </c>
      <c r="BN169" s="169">
        <f>IFERROR(Inv_SY_B!BN169/Inv_SY_B!$DC169-1,"")</f>
        <v>-2.2481972288897256E-2</v>
      </c>
      <c r="BO169" s="169">
        <f>IFERROR(Inv_SY_B!BO169/Inv_SY_B!$DC169-1,"")</f>
        <v>1.9591462158044193E-2</v>
      </c>
      <c r="BP169" s="169">
        <f>IFERROR(Inv_SY_B!BP169/Inv_SY_B!$DC169-1,"")</f>
        <v>2.2183643841496847E-2</v>
      </c>
      <c r="BQ169" s="169">
        <f>IFERROR(Inv_SY_B!BQ169/Inv_SY_B!$DC169-1,"")</f>
        <v>2.5318228504942031E-2</v>
      </c>
      <c r="BR169" s="169">
        <f>IFERROR(Inv_SY_B!BR169/Inv_SY_B!$DC169-1,"")</f>
        <v>2.8048782195975397E-2</v>
      </c>
      <c r="BS169" s="169">
        <f>IFERROR(Inv_SY_B!BS169/Inv_SY_B!$DC169-1,"")</f>
        <v>6.3469308084946885E-3</v>
      </c>
      <c r="BT169" s="169">
        <f>IFERROR(Inv_SY_B!BT169/Inv_SY_B!$DC169-1,"")</f>
        <v>2.7397802400165983E-2</v>
      </c>
      <c r="BU169" s="169">
        <f>IFERROR(Inv_SY_B!BU169/Inv_SY_B!$DC169-1,"")</f>
        <v>-4.0552024075526383E-3</v>
      </c>
      <c r="BV169" s="169">
        <f>IFERROR(Inv_SY_B!BV169/Inv_SY_B!$DC169-1,"")</f>
        <v>-2.1879466921413959E-3</v>
      </c>
      <c r="BW169" s="169">
        <f>IFERROR(Inv_SY_B!BW169/Inv_SY_B!$DC169-1,"")</f>
        <v>4.4239007861984536E-2</v>
      </c>
      <c r="BX169" s="169">
        <f>IFERROR(Inv_SY_B!BX169/Inv_SY_B!$DC169-1,"")</f>
        <v>7.6309283607948641E-2</v>
      </c>
      <c r="BY169" s="169">
        <f>IFERROR(Inv_SY_B!BY169/Inv_SY_B!$DC169-1,"")</f>
        <v>7.4359608495608187E-2</v>
      </c>
      <c r="BZ169" s="169">
        <f>IFERROR(Inv_SY_B!BZ169/Inv_SY_B!$DC169-1,"")</f>
        <v>1.5167472084951727E-2</v>
      </c>
      <c r="CA169" s="169">
        <f>IFERROR(Inv_SY_B!CA169/Inv_SY_B!$DC169-1,"")</f>
        <v>-4.0177692520185992E-2</v>
      </c>
      <c r="CB169" s="169">
        <f>IFERROR(Inv_SY_B!CB169/Inv_SY_B!$DC169-1,"")</f>
        <v>-3.1356108706852459E-2</v>
      </c>
      <c r="CC169" s="169">
        <f>IFERROR(Inv_SY_B!CC169/Inv_SY_B!$DC169-1,"")</f>
        <v>4.7396385997116042E-3</v>
      </c>
      <c r="CD169" s="169">
        <f>IFERROR(Inv_SY_B!CD169/Inv_SY_B!$DC169-1,"")</f>
        <v>2.6357908242549799E-2</v>
      </c>
      <c r="CE169" s="169">
        <f>IFERROR(Inv_SY_B!CE169/Inv_SY_B!$DC169-1,"")</f>
        <v>-5.3138815291346897E-2</v>
      </c>
      <c r="CF169" s="169">
        <f>IFERROR(Inv_SY_B!CF169/Inv_SY_B!$DC169-1,"")</f>
        <v>-9.3820955771773851E-2</v>
      </c>
      <c r="CG169" s="169">
        <f>IFERROR(Inv_SY_B!CG169/Inv_SY_B!$DC169-1,"")</f>
        <v>-3.0926489554174763E-2</v>
      </c>
      <c r="CH169" s="169">
        <f>IFERROR(Inv_SY_B!CH169/Inv_SY_B!$DC169-1,"")</f>
        <v>-3.6701586814406384E-2</v>
      </c>
      <c r="CI169" s="169">
        <f>IFERROR(Inv_SY_B!CI169/Inv_SY_B!$DC169-1,"")</f>
        <v>4.5005008074246566E-2</v>
      </c>
      <c r="CJ169" s="169">
        <f>IFERROR(Inv_SY_B!CJ169/Inv_SY_B!$DC169-1,"")</f>
        <v>-3.5978508210741333E-2</v>
      </c>
      <c r="CK169" s="169">
        <f>IFERROR(Inv_SY_B!CK169/Inv_SY_B!$DC169-1,"")</f>
        <v>1.6601288943394854E-2</v>
      </c>
      <c r="CL169" s="169">
        <f>IFERROR(Inv_SY_B!CL169/Inv_SY_B!$DC169-1,"")</f>
        <v>-4.7146596158301746E-3</v>
      </c>
      <c r="CM169" s="169">
        <f>IFERROR(Inv_SY_B!CM169/Inv_SY_B!$DB169-1,"")</f>
        <v>3.7218907802056389E-2</v>
      </c>
      <c r="CN169" s="169">
        <f>IFERROR(Inv_SY_B!CN169/Inv_SY_B!$DB169-1,"")</f>
        <v>1.3483497683920875E-2</v>
      </c>
      <c r="CO169" s="169">
        <f>IFERROR(Inv_SY_B!CO169/Inv_SY_B!$DB169-1,"")</f>
        <v>2.6895300405900047E-2</v>
      </c>
      <c r="CP169" s="169">
        <f>IFERROR(Inv_SY_B!CP169/Inv_SY_B!$DB169-1,"")</f>
        <v>-5.7270886096605578E-2</v>
      </c>
      <c r="CQ169" s="169">
        <f>IFERROR(Inv_SY_B!CQ169/Inv_SY_B!$DB169-1,"")</f>
        <v>-0.18676541825557902</v>
      </c>
      <c r="CR169" s="169">
        <f>IFERROR(Inv_SY_B!CR169/Inv_SY_B!$DB169-1,"")</f>
        <v>2.3426264685279863E-2</v>
      </c>
      <c r="CS169" s="169">
        <f>IFERROR(Inv_SY_B!CS169/Inv_SY_B!$DB169-1,"")</f>
        <v>-6.7702869484771444E-3</v>
      </c>
      <c r="CT169" s="169">
        <f>IFERROR(Inv_SY_B!CT169/Inv_SY_B!$DB169-1,"")</f>
        <v>5.3675426297976614E-3</v>
      </c>
      <c r="CU169" s="169">
        <f>IFERROR(Inv_SY_B!CU169/Inv_SY_B!$DB169-1,"")</f>
        <v>3.1962218006587273E-2</v>
      </c>
      <c r="CV169" s="169">
        <f>IFERROR(Inv_SY_B!CV169/Inv_SY_B!$DB169-1,"")</f>
        <v>3.4182552685539935E-2</v>
      </c>
      <c r="CW169" s="169">
        <f>IFERROR(Inv_SY_B!CW169/Inv_SY_B!$DB169-1,"")</f>
        <v>3.2340497248186439E-2</v>
      </c>
      <c r="CX169" s="169">
        <f>IFERROR(Inv_SY_B!CX169/Inv_SY_B!$DB169-1,"")</f>
        <v>-1.3875357921126041E-2</v>
      </c>
      <c r="CY169" s="169">
        <f>IFERROR(Inv_SY_B!CY169/Inv_SY_B!$DB169-1,"")</f>
        <v>4.1226370320259775E-3</v>
      </c>
      <c r="CZ169" s="169">
        <f>IFERROR(Inv_SY_B!CZ169/Inv_SY_B!$DB169-1,"")</f>
        <v>5.5682531042491101E-2</v>
      </c>
    </row>
    <row r="170" spans="2:104">
      <c r="B170" s="164">
        <f t="shared" si="3"/>
        <v>45862</v>
      </c>
      <c r="C170" s="169">
        <f>IFERROR(Inv_SY_B!C170/Inv_SY_B!$DA170-1,"")</f>
        <v>3.7093569745025645E-2</v>
      </c>
      <c r="D170" s="169">
        <f>IFERROR(Inv_SY_B!D170/Inv_SY_B!$DA170-1,"")</f>
        <v>2.3970152585534032E-2</v>
      </c>
      <c r="E170" s="169">
        <f>IFERROR(Inv_SY_B!E170/Inv_SY_B!$DA170-1,"")</f>
        <v>1.5228491865632687E-2</v>
      </c>
      <c r="F170" s="169">
        <f>IFERROR(Inv_SY_B!F170/Inv_SY_B!$DA170-1,"")</f>
        <v>7.8181358835829329E-3</v>
      </c>
      <c r="G170" s="169">
        <f>IFERROR(Inv_SY_B!G170/Inv_SY_B!$DA170-1,"")</f>
        <v>1.5647082141759139E-2</v>
      </c>
      <c r="H170" s="169">
        <f>IFERROR(Inv_SY_B!H170/Inv_SY_B!$DA170-1,"")</f>
        <v>1.6758217411110721E-2</v>
      </c>
      <c r="I170" s="169">
        <f>IFERROR(Inv_SY_B!I170/Inv_SY_B!$DA170-1,"")</f>
        <v>4.8248099593222848E-2</v>
      </c>
      <c r="J170" s="169">
        <f>IFERROR(Inv_SY_B!J170/Inv_SY_B!$DA170-1,"")</f>
        <v>1.9044994006802707E-3</v>
      </c>
      <c r="K170" s="169">
        <f>IFERROR(Inv_SY_B!K170/Inv_SY_B!$DA170-1,"")</f>
        <v>2.5421644391152798E-2</v>
      </c>
      <c r="L170" s="169">
        <f>IFERROR(Inv_SY_B!L170/Inv_SY_B!$DA170-1,"")</f>
        <v>2.9690597351620385E-2</v>
      </c>
      <c r="M170" s="169">
        <f>IFERROR(Inv_SY_B!M170/Inv_SY_B!$DA170-1,"")</f>
        <v>2.3940863164803705E-2</v>
      </c>
      <c r="N170" s="169">
        <f>IFERROR(Inv_SY_B!N170/Inv_SY_B!$DA170-1,"")</f>
        <v>2.1460791621594977E-2</v>
      </c>
      <c r="O170" s="169">
        <f>IFERROR(Inv_SY_B!O170/Inv_SY_B!$DA170-1,"")</f>
        <v>1.3149377161466358E-2</v>
      </c>
      <c r="P170" s="169">
        <f>IFERROR(Inv_SY_B!P170/Inv_SY_B!$DA170-1,"")</f>
        <v>-1.5708266833638129E-2</v>
      </c>
      <c r="Q170" s="169">
        <f>IFERROR(Inv_SY_B!Q170/Inv_SY_B!$DA170-1,"")</f>
        <v>-5.5420816414203267E-2</v>
      </c>
      <c r="R170" s="169">
        <f>IFERROR(Inv_SY_B!R170/Inv_SY_B!$DA170-1,"")</f>
        <v>-0.10054529819798053</v>
      </c>
      <c r="S170" s="169">
        <f>IFERROR(Inv_SY_B!S170/Inv_SY_B!$DA170-1,"")</f>
        <v>-5.3723591571049112E-2</v>
      </c>
      <c r="T170" s="169">
        <f>IFERROR(Inv_SY_B!T170/Inv_SY_B!$DA170-1,"")</f>
        <v>-2.5144452044158605E-2</v>
      </c>
      <c r="U170" s="169">
        <f>IFERROR(Inv_SY_B!U170/Inv_SY_B!$DA170-1,"")</f>
        <v>7.6689219767971828E-2</v>
      </c>
      <c r="V170" s="169">
        <f>IFERROR(Inv_SY_B!V170/Inv_SY_B!$DA170-1,"")</f>
        <v>9.4192085847172091E-2</v>
      </c>
      <c r="W170" s="169">
        <f>IFERROR(Inv_SY_B!W170/Inv_SY_B!$DA170-1,"")</f>
        <v>3.9028500293109447E-2</v>
      </c>
      <c r="X170" s="169">
        <f>IFERROR(Inv_SY_B!X170/Inv_SY_B!$DA170-1,"")</f>
        <v>9.7629960651532954E-3</v>
      </c>
      <c r="Y170" s="169">
        <f>IFERROR(Inv_SY_B!Y170/Inv_SY_B!$DA170-1,"")</f>
        <v>1.9408738001543302E-2</v>
      </c>
      <c r="Z170" s="169">
        <f>IFERROR(Inv_SY_B!Z170/Inv_SY_B!$DA170-1,"")</f>
        <v>3.8284390241236865E-2</v>
      </c>
      <c r="AA170" s="169">
        <f>IFERROR(Inv_SY_B!AA170/Inv_SY_B!$DA170-1,"")</f>
        <v>-0.12278185349830284</v>
      </c>
      <c r="AB170" s="169">
        <f>IFERROR(Inv_SY_B!AB170/Inv_SY_B!$DA170-1,"")</f>
        <v>-0.10737203570029008</v>
      </c>
      <c r="AC170" s="169">
        <f>IFERROR(Inv_SY_B!AC170/Inv_SY_B!$DA170-1,"")</f>
        <v>-7.4282357889484674E-3</v>
      </c>
      <c r="AD170" s="169">
        <f>IFERROR(Inv_SY_B!AD170/Inv_SY_B!$DA170-1,"")</f>
        <v>-2.6002807461297017E-2</v>
      </c>
      <c r="AE170" s="169">
        <f>IFERROR(Inv_SY_B!AE170/Inv_SY_B!$DA170-1,"")</f>
        <v>-1.7552119116153841E-2</v>
      </c>
      <c r="AF170" s="169">
        <f>IFERROR(Inv_SY_B!AF170/Inv_SY_B!$DA170-1,"")</f>
        <v>5.8997537059060079E-3</v>
      </c>
      <c r="AG170" s="169">
        <f>IFERROR(Inv_SY_B!AG170/Inv_SY_B!$DA170-1,"")</f>
        <v>-1.2581412259015545E-2</v>
      </c>
      <c r="AH170" s="169">
        <f>IFERROR(Inv_SY_B!AH170/Inv_SY_B!$DA170-1,"")</f>
        <v>-1.9336317354235022E-2</v>
      </c>
      <c r="AI170" s="169">
        <f>IFERROR(Inv_SY_B!AI170/Inv_SY_B!$DC170-1,"")</f>
        <v>1.5890853330355448E-2</v>
      </c>
      <c r="AJ170" s="169">
        <f>IFERROR(Inv_SY_B!AJ170/Inv_SY_B!$DC170-1,"")</f>
        <v>1.2117113161966175E-2</v>
      </c>
      <c r="AK170" s="169">
        <f>IFERROR(Inv_SY_B!AK170/Inv_SY_B!$DC170-1,"")</f>
        <v>6.6083200425934852E-3</v>
      </c>
      <c r="AL170" s="169">
        <f>IFERROR(Inv_SY_B!AL170/Inv_SY_B!$DC170-1,"")</f>
        <v>-7.7013829583156834E-3</v>
      </c>
      <c r="AM170" s="169">
        <f>IFERROR(Inv_SY_B!AM170/Inv_SY_B!$DC170-1,"")</f>
        <v>-1.4683514442346279E-3</v>
      </c>
      <c r="AN170" s="169">
        <f>IFERROR(Inv_SY_B!AN170/Inv_SY_B!$DC170-1,"")</f>
        <v>-1.468351444234739E-3</v>
      </c>
      <c r="AO170" s="169">
        <f>IFERROR(Inv_SY_B!AO170/Inv_SY_B!$DC170-1,"")</f>
        <v>-6.9764062432026153E-3</v>
      </c>
      <c r="AP170" s="169">
        <f>IFERROR(Inv_SY_B!AP170/Inv_SY_B!$DC170-1,"")</f>
        <v>1.2566861931495588E-3</v>
      </c>
      <c r="AQ170" s="169">
        <f>IFERROR(Inv_SY_B!AQ170/Inv_SY_B!$DC170-1,"")</f>
        <v>-6.5444019452445268E-3</v>
      </c>
      <c r="AR170" s="169">
        <f>IFERROR(Inv_SY_B!AR170/Inv_SY_B!$DC170-1,"")</f>
        <v>-9.0936408566498761E-3</v>
      </c>
      <c r="AS170" s="169">
        <f>IFERROR(Inv_SY_B!AS170/Inv_SY_B!$DC170-1,"")</f>
        <v>-1.1280075882046381E-2</v>
      </c>
      <c r="AT170" s="169">
        <f>IFERROR(Inv_SY_B!AT170/Inv_SY_B!$DC170-1,"")</f>
        <v>-1.4683514442346279E-3</v>
      </c>
      <c r="AU170" s="169">
        <f>IFERROR(Inv_SY_B!AU170/Inv_SY_B!$DC170-1,"")</f>
        <v>1.3493745481625297E-3</v>
      </c>
      <c r="AV170" s="169">
        <f>IFERROR(Inv_SY_B!AV170/Inv_SY_B!$DC170-1,"")</f>
        <v>-9.718816089184612E-2</v>
      </c>
      <c r="AW170" s="169">
        <f>IFERROR(Inv_SY_B!AW170/Inv_SY_B!$DC170-1,"")</f>
        <v>-2.3200426269617824E-2</v>
      </c>
      <c r="AX170" s="169">
        <f>IFERROR(Inv_SY_B!AX170/Inv_SY_B!$DC170-1,"")</f>
        <v>-1.995967826934153E-2</v>
      </c>
      <c r="AY170" s="169">
        <f>IFERROR(Inv_SY_B!AY170/Inv_SY_B!$DC170-1,"")</f>
        <v>-4.6172658054382976E-2</v>
      </c>
      <c r="AZ170" s="169">
        <f>IFERROR(Inv_SY_B!AZ170/Inv_SY_B!$DC170-1,"")</f>
        <v>-1.4058190984733043E-2</v>
      </c>
      <c r="BA170" s="169">
        <f>IFERROR(Inv_SY_B!BA170/Inv_SY_B!$DC170-1,"")</f>
        <v>-4.4169972153759618E-2</v>
      </c>
      <c r="BB170" s="169">
        <f>IFERROR(Inv_SY_B!BB170/Inv_SY_B!$DC170-1,"")</f>
        <v>-2.4964211676136383E-2</v>
      </c>
      <c r="BC170" s="169">
        <f>IFERROR(Inv_SY_B!BC170/Inv_SY_B!$DC170-1,"")</f>
        <v>-6.5444019452445268E-3</v>
      </c>
      <c r="BD170" s="169">
        <f>IFERROR(Inv_SY_B!BD170/Inv_SY_B!$DC170-1,"")</f>
        <v>-2.4259986833319869E-2</v>
      </c>
      <c r="BE170" s="169">
        <f>IFERROR(Inv_SY_B!BE170/Inv_SY_B!$DC170-1,"")</f>
        <v>2.2299139207864194E-3</v>
      </c>
      <c r="BF170" s="169">
        <f>IFERROR(Inv_SY_B!BF170/Inv_SY_B!$DC170-1,"")</f>
        <v>-8.3771988294394362E-3</v>
      </c>
      <c r="BG170" s="169">
        <f>IFERROR(Inv_SY_B!BG170/Inv_SY_B!$DC170-1,"")</f>
        <v>-3.3945313218499695E-3</v>
      </c>
      <c r="BH170" s="169">
        <f>IFERROR(Inv_SY_B!BH170/Inv_SY_B!$DC170-1,"")</f>
        <v>-1.0749189585941288E-3</v>
      </c>
      <c r="BI170" s="169">
        <f>IFERROR(Inv_SY_B!BI170/Inv_SY_B!$DC170-1,"")</f>
        <v>-1.5826322861376418E-2</v>
      </c>
      <c r="BJ170" s="169">
        <f>IFERROR(Inv_SY_B!BJ170/Inv_SY_B!$DC170-1,"")</f>
        <v>-4.6496549840379098E-3</v>
      </c>
      <c r="BK170" s="169">
        <f>IFERROR(Inv_SY_B!BK170/Inv_SY_B!$DC170-1,"")</f>
        <v>-4.081160000829176E-2</v>
      </c>
      <c r="BL170" s="169">
        <f>IFERROR(Inv_SY_B!BL170/Inv_SY_B!$DC170-1,"")</f>
        <v>-2.5587473390026094E-2</v>
      </c>
      <c r="BM170" s="169">
        <f>IFERROR(Inv_SY_B!BM170/Inv_SY_B!$DC170-1,"")</f>
        <v>-2.5993690180692086E-2</v>
      </c>
      <c r="BN170" s="169">
        <f>IFERROR(Inv_SY_B!BN170/Inv_SY_B!$DC170-1,"")</f>
        <v>-5.4566768378850883E-3</v>
      </c>
      <c r="BO170" s="169">
        <f>IFERROR(Inv_SY_B!BO170/Inv_SY_B!$DC170-1,"")</f>
        <v>1.835590195411041E-2</v>
      </c>
      <c r="BP170" s="169">
        <f>IFERROR(Inv_SY_B!BP170/Inv_SY_B!$DC170-1,"")</f>
        <v>2.1264105386630483E-2</v>
      </c>
      <c r="BQ170" s="169">
        <f>IFERROR(Inv_SY_B!BQ170/Inv_SY_B!$DC170-1,"")</f>
        <v>2.1313636831953309E-2</v>
      </c>
      <c r="BR170" s="169">
        <f>IFERROR(Inv_SY_B!BR170/Inv_SY_B!$DC170-1,"")</f>
        <v>2.2960557388933767E-2</v>
      </c>
      <c r="BS170" s="169">
        <f>IFERROR(Inv_SY_B!BS170/Inv_SY_B!$DC170-1,"")</f>
        <v>1.9944826429096896E-3</v>
      </c>
      <c r="BT170" s="169">
        <f>IFERROR(Inv_SY_B!BT170/Inv_SY_B!$DC170-1,"")</f>
        <v>2.2814311526666131E-2</v>
      </c>
      <c r="BU170" s="169">
        <f>IFERROR(Inv_SY_B!BU170/Inv_SY_B!$DC170-1,"")</f>
        <v>-1.7815314119667414E-2</v>
      </c>
      <c r="BV170" s="169">
        <f>IFERROR(Inv_SY_B!BV170/Inv_SY_B!$DC170-1,"")</f>
        <v>-1.6379966444650673E-3</v>
      </c>
      <c r="BW170" s="169">
        <f>IFERROR(Inv_SY_B!BW170/Inv_SY_B!$DC170-1,"")</f>
        <v>4.3883465417342116E-2</v>
      </c>
      <c r="BX170" s="169">
        <f>IFERROR(Inv_SY_B!BX170/Inv_SY_B!$DC170-1,"")</f>
        <v>4.6928379267630271E-2</v>
      </c>
      <c r="BY170" s="169">
        <f>IFERROR(Inv_SY_B!BY170/Inv_SY_B!$DC170-1,"")</f>
        <v>0.12540015906648372</v>
      </c>
      <c r="BZ170" s="169">
        <f>IFERROR(Inv_SY_B!BZ170/Inv_SY_B!$DC170-1,"")</f>
        <v>-1.519830298287661E-2</v>
      </c>
      <c r="CA170" s="169">
        <f>IFERROR(Inv_SY_B!CA170/Inv_SY_B!$DC170-1,"")</f>
        <v>-7.853407102473331E-2</v>
      </c>
      <c r="CB170" s="169">
        <f>IFERROR(Inv_SY_B!CB170/Inv_SY_B!$DC170-1,"")</f>
        <v>-3.5849778690916434E-2</v>
      </c>
      <c r="CC170" s="169">
        <f>IFERROR(Inv_SY_B!CC170/Inv_SY_B!$DC170-1,"")</f>
        <v>3.2573785401986299E-2</v>
      </c>
      <c r="CD170" s="169">
        <f>IFERROR(Inv_SY_B!CD170/Inv_SY_B!$DC170-1,"")</f>
        <v>5.2373689992250005E-2</v>
      </c>
      <c r="CE170" s="169">
        <f>IFERROR(Inv_SY_B!CE170/Inv_SY_B!$DC170-1,"")</f>
        <v>-1.1908243838265609E-2</v>
      </c>
      <c r="CF170" s="169">
        <f>IFERROR(Inv_SY_B!CF170/Inv_SY_B!$DC170-1,"")</f>
        <v>-3.6064272622241988E-2</v>
      </c>
      <c r="CG170" s="169">
        <f>IFERROR(Inv_SY_B!CG170/Inv_SY_B!$DC170-1,"")</f>
        <v>4.6249323229425876E-3</v>
      </c>
      <c r="CH170" s="169">
        <f>IFERROR(Inv_SY_B!CH170/Inv_SY_B!$DC170-1,"")</f>
        <v>2.5446350163864651E-3</v>
      </c>
      <c r="CI170" s="169">
        <f>IFERROR(Inv_SY_B!CI170/Inv_SY_B!$DC170-1,"")</f>
        <v>8.3277266815367179E-2</v>
      </c>
      <c r="CJ170" s="169">
        <f>IFERROR(Inv_SY_B!CJ170/Inv_SY_B!$DC170-1,"")</f>
        <v>4.7604785130087146E-2</v>
      </c>
      <c r="CK170" s="169">
        <f>IFERROR(Inv_SY_B!CK170/Inv_SY_B!$DC170-1,"")</f>
        <v>4.3439156559595959E-2</v>
      </c>
      <c r="CL170" s="169">
        <f>IFERROR(Inv_SY_B!CL170/Inv_SY_B!$DC170-1,"")</f>
        <v>4.3893184673605257E-2</v>
      </c>
      <c r="CM170" s="169">
        <f>IFERROR(Inv_SY_B!CM170/Inv_SY_B!$DB170-1,"")</f>
        <v>3.1371969936396349E-2</v>
      </c>
      <c r="CN170" s="169">
        <f>IFERROR(Inv_SY_B!CN170/Inv_SY_B!$DB170-1,"")</f>
        <v>5.0765839347186592E-2</v>
      </c>
      <c r="CO170" s="169">
        <f>IFERROR(Inv_SY_B!CO170/Inv_SY_B!$DB170-1,"")</f>
        <v>1.9538046186022839E-2</v>
      </c>
      <c r="CP170" s="169">
        <f>IFERROR(Inv_SY_B!CP170/Inv_SY_B!$DB170-1,"")</f>
        <v>-3.6380494612445191E-2</v>
      </c>
      <c r="CQ170" s="169">
        <f>IFERROR(Inv_SY_B!CQ170/Inv_SY_B!$DB170-1,"")</f>
        <v>-0.19144715975573201</v>
      </c>
      <c r="CR170" s="169">
        <f>IFERROR(Inv_SY_B!CR170/Inv_SY_B!$DB170-1,"")</f>
        <v>2.111969561035143E-2</v>
      </c>
      <c r="CS170" s="169">
        <f>IFERROR(Inv_SY_B!CS170/Inv_SY_B!$DB170-1,"")</f>
        <v>1.8457062766517707E-2</v>
      </c>
      <c r="CT170" s="169">
        <f>IFERROR(Inv_SY_B!CT170/Inv_SY_B!$DB170-1,"")</f>
        <v>3.3688099847912767E-3</v>
      </c>
      <c r="CU170" s="169">
        <f>IFERROR(Inv_SY_B!CU170/Inv_SY_B!$DB170-1,"")</f>
        <v>2.8072125813696003E-2</v>
      </c>
      <c r="CV170" s="169">
        <f>IFERROR(Inv_SY_B!CV170/Inv_SY_B!$DB170-1,"")</f>
        <v>1.7125746344600623E-2</v>
      </c>
      <c r="CW170" s="169">
        <f>IFERROR(Inv_SY_B!CW170/Inv_SY_B!$DB170-1,"")</f>
        <v>2.3634404407305798E-2</v>
      </c>
      <c r="CX170" s="169">
        <f>IFERROR(Inv_SY_B!CX170/Inv_SY_B!$DB170-1,"")</f>
        <v>-2.281374631291011E-2</v>
      </c>
      <c r="CY170" s="169">
        <f>IFERROR(Inv_SY_B!CY170/Inv_SY_B!$DB170-1,"")</f>
        <v>-8.2261595360072493E-3</v>
      </c>
      <c r="CZ170" s="169">
        <f>IFERROR(Inv_SY_B!CZ170/Inv_SY_B!$DB170-1,"")</f>
        <v>4.5413859820227387E-2</v>
      </c>
    </row>
    <row r="171" spans="2:104">
      <c r="B171" s="164">
        <f t="shared" si="3"/>
        <v>45863</v>
      </c>
      <c r="C171" s="169">
        <f>IFERROR(Inv_SY_B!C171/Inv_SY_B!$DA171-1,"")</f>
        <v>3.7042471659418652E-2</v>
      </c>
      <c r="D171" s="169">
        <f>IFERROR(Inv_SY_B!D171/Inv_SY_B!$DA171-1,"")</f>
        <v>1.9525430927999077E-2</v>
      </c>
      <c r="E171" s="169">
        <f>IFERROR(Inv_SY_B!E171/Inv_SY_B!$DA171-1,"")</f>
        <v>4.3847461637553931E-3</v>
      </c>
      <c r="F171" s="169">
        <f>IFERROR(Inv_SY_B!F171/Inv_SY_B!$DA171-1,"")</f>
        <v>-3.1582642787042481E-3</v>
      </c>
      <c r="G171" s="169">
        <f>IFERROR(Inv_SY_B!G171/Inv_SY_B!$DA171-1,"")</f>
        <v>3.9183896100627447E-3</v>
      </c>
      <c r="H171" s="169">
        <f>IFERROR(Inv_SY_B!H171/Inv_SY_B!$DA171-1,"")</f>
        <v>5.2172790927929036E-4</v>
      </c>
      <c r="I171" s="169">
        <f>IFERROR(Inv_SY_B!I171/Inv_SY_B!$DA171-1,"")</f>
        <v>4.0686922106477619E-2</v>
      </c>
      <c r="J171" s="169">
        <f>IFERROR(Inv_SY_B!J171/Inv_SY_B!$DA171-1,"")</f>
        <v>-2.9351426673066561E-3</v>
      </c>
      <c r="K171" s="169">
        <f>IFERROR(Inv_SY_B!K171/Inv_SY_B!$DA171-1,"")</f>
        <v>1.521755874242392E-2</v>
      </c>
      <c r="L171" s="169">
        <f>IFERROR(Inv_SY_B!L171/Inv_SY_B!$DA171-1,"")</f>
        <v>2.1787209141030717E-2</v>
      </c>
      <c r="M171" s="169">
        <f>IFERROR(Inv_SY_B!M171/Inv_SY_B!$DA171-1,"")</f>
        <v>1.0253571049974708E-2</v>
      </c>
      <c r="N171" s="169">
        <f>IFERROR(Inv_SY_B!N171/Inv_SY_B!$DA171-1,"")</f>
        <v>1.1637480051413185E-2</v>
      </c>
      <c r="O171" s="169">
        <f>IFERROR(Inv_SY_B!O171/Inv_SY_B!$DA171-1,"")</f>
        <v>-2.7128977526680309E-4</v>
      </c>
      <c r="P171" s="169">
        <f>IFERROR(Inv_SY_B!P171/Inv_SY_B!$DA171-1,"")</f>
        <v>-2.8743007597697767E-2</v>
      </c>
      <c r="Q171" s="169">
        <f>IFERROR(Inv_SY_B!Q171/Inv_SY_B!$DA171-1,"")</f>
        <v>-5.5063892259669234E-2</v>
      </c>
      <c r="R171" s="169">
        <f>IFERROR(Inv_SY_B!R171/Inv_SY_B!$DA171-1,"")</f>
        <v>-8.7690327798718548E-2</v>
      </c>
      <c r="S171" s="169">
        <f>IFERROR(Inv_SY_B!S171/Inv_SY_B!$DA171-1,"")</f>
        <v>-5.0279841304436634E-2</v>
      </c>
      <c r="T171" s="169">
        <f>IFERROR(Inv_SY_B!T171/Inv_SY_B!$DA171-1,"")</f>
        <v>-1.9208932210541096E-2</v>
      </c>
      <c r="U171" s="169">
        <f>IFERROR(Inv_SY_B!U171/Inv_SY_B!$DA171-1,"")</f>
        <v>8.4260597289895323E-2</v>
      </c>
      <c r="V171" s="169">
        <f>IFERROR(Inv_SY_B!V171/Inv_SY_B!$DA171-1,"")</f>
        <v>9.185708291284489E-2</v>
      </c>
      <c r="W171" s="169">
        <f>IFERROR(Inv_SY_B!W171/Inv_SY_B!$DA171-1,"")</f>
        <v>3.4439644252681756E-2</v>
      </c>
      <c r="X171" s="169">
        <f>IFERROR(Inv_SY_B!X171/Inv_SY_B!$DA171-1,"")</f>
        <v>-1.4080339256144714E-2</v>
      </c>
      <c r="Y171" s="169">
        <f>IFERROR(Inv_SY_B!Y171/Inv_SY_B!$DA171-1,"")</f>
        <v>3.2096143485819795E-2</v>
      </c>
      <c r="Z171" s="169">
        <f>IFERROR(Inv_SY_B!Z171/Inv_SY_B!$DA171-1,"")</f>
        <v>5.1049709093366369E-2</v>
      </c>
      <c r="AA171" s="169">
        <f>IFERROR(Inv_SY_B!AA171/Inv_SY_B!$DA171-1,"")</f>
        <v>-4.3104943557641606E-2</v>
      </c>
      <c r="AB171" s="169">
        <f>IFERROR(Inv_SY_B!AB171/Inv_SY_B!$DA171-1,"")</f>
        <v>-2.884150784170636E-2</v>
      </c>
      <c r="AC171" s="169">
        <f>IFERROR(Inv_SY_B!AC171/Inv_SY_B!$DA171-1,"")</f>
        <v>-1.9061615307883306E-2</v>
      </c>
      <c r="AD171" s="169">
        <f>IFERROR(Inv_SY_B!AD171/Inv_SY_B!$DA171-1,"")</f>
        <v>-3.9737083747246382E-2</v>
      </c>
      <c r="AE171" s="169">
        <f>IFERROR(Inv_SY_B!AE171/Inv_SY_B!$DA171-1,"")</f>
        <v>-2.5017559589829985E-2</v>
      </c>
      <c r="AF171" s="169">
        <f>IFERROR(Inv_SY_B!AF171/Inv_SY_B!$DA171-1,"")</f>
        <v>-1.4775501252213274E-3</v>
      </c>
      <c r="AG171" s="169">
        <f>IFERROR(Inv_SY_B!AG171/Inv_SY_B!$DA171-1,"")</f>
        <v>-1.6827239376951519E-2</v>
      </c>
      <c r="AH171" s="169">
        <f>IFERROR(Inv_SY_B!AH171/Inv_SY_B!$DA171-1,"")</f>
        <v>-2.3180147701474696E-2</v>
      </c>
      <c r="AI171" s="169">
        <f>IFERROR(Inv_SY_B!AI171/Inv_SY_B!$DC171-1,"")</f>
        <v>1.8146340119788551E-2</v>
      </c>
      <c r="AJ171" s="169">
        <f>IFERROR(Inv_SY_B!AJ171/Inv_SY_B!$DC171-1,"")</f>
        <v>1.6736165133473202E-2</v>
      </c>
      <c r="AK171" s="169">
        <f>IFERROR(Inv_SY_B!AK171/Inv_SY_B!$DC171-1,"")</f>
        <v>1.4769484309645975E-2</v>
      </c>
      <c r="AL171" s="169">
        <f>IFERROR(Inv_SY_B!AL171/Inv_SY_B!$DC171-1,"")</f>
        <v>3.8702989661900666E-3</v>
      </c>
      <c r="AM171" s="169">
        <f>IFERROR(Inv_SY_B!AM171/Inv_SY_B!$DC171-1,"")</f>
        <v>9.235449435651466E-3</v>
      </c>
      <c r="AN171" s="169">
        <f>IFERROR(Inv_SY_B!AN171/Inv_SY_B!$DC171-1,"")</f>
        <v>6.7278398833727771E-3</v>
      </c>
      <c r="AO171" s="169">
        <f>IFERROR(Inv_SY_B!AO171/Inv_SY_B!$DC171-1,"")</f>
        <v>-3.0915466228575994E-5</v>
      </c>
      <c r="AP171" s="169">
        <f>IFERROR(Inv_SY_B!AP171/Inv_SY_B!$DC171-1,"")</f>
        <v>2.2930044841573682E-3</v>
      </c>
      <c r="AQ171" s="169">
        <f>IFERROR(Inv_SY_B!AQ171/Inv_SY_B!$DC171-1,"")</f>
        <v>-4.1676052519096229E-3</v>
      </c>
      <c r="AR171" s="169">
        <f>IFERROR(Inv_SY_B!AR171/Inv_SY_B!$DC171-1,"")</f>
        <v>-8.6372926959014107E-3</v>
      </c>
      <c r="AS171" s="169">
        <f>IFERROR(Inv_SY_B!AS171/Inv_SY_B!$DC171-1,"")</f>
        <v>-1.5462830387397486E-2</v>
      </c>
      <c r="AT171" s="169">
        <f>IFERROR(Inv_SY_B!AT171/Inv_SY_B!$DC171-1,"")</f>
        <v>-5.2428217362014307E-2</v>
      </c>
      <c r="AU171" s="169">
        <f>IFERROR(Inv_SY_B!AU171/Inv_SY_B!$DC171-1,"")</f>
        <v>-2.7869241215170426E-3</v>
      </c>
      <c r="AV171" s="169">
        <f>IFERROR(Inv_SY_B!AV171/Inv_SY_B!$DC171-1,"")</f>
        <v>-6.242718752968901E-2</v>
      </c>
      <c r="AW171" s="169">
        <f>IFERROR(Inv_SY_B!AW171/Inv_SY_B!$DC171-1,"")</f>
        <v>-2.6683655751017832E-2</v>
      </c>
      <c r="AX171" s="169">
        <f>IFERROR(Inv_SY_B!AX171/Inv_SY_B!$DC171-1,"")</f>
        <v>-2.0163413675115871E-2</v>
      </c>
      <c r="AY171" s="169">
        <f>IFERROR(Inv_SY_B!AY171/Inv_SY_B!$DC171-1,"")</f>
        <v>-4.7300242578443563E-2</v>
      </c>
      <c r="AZ171" s="169">
        <f>IFERROR(Inv_SY_B!AZ171/Inv_SY_B!$DC171-1,"")</f>
        <v>-2.0858499927235985E-2</v>
      </c>
      <c r="BA171" s="169">
        <f>IFERROR(Inv_SY_B!BA171/Inv_SY_B!$DC171-1,"")</f>
        <v>-4.662963596983094E-2</v>
      </c>
      <c r="BB171" s="169">
        <f>IFERROR(Inv_SY_B!BB171/Inv_SY_B!$DC171-1,"")</f>
        <v>-3.3429983449535516E-2</v>
      </c>
      <c r="BC171" s="169">
        <f>IFERROR(Inv_SY_B!BC171/Inv_SY_B!$DC171-1,"")</f>
        <v>-1.590984664122963E-2</v>
      </c>
      <c r="BD171" s="169">
        <f>IFERROR(Inv_SY_B!BD171/Inv_SY_B!$DC171-1,"")</f>
        <v>-2.9673896140964606E-2</v>
      </c>
      <c r="BE171" s="169">
        <f>IFERROR(Inv_SY_B!BE171/Inv_SY_B!$DC171-1,"")</f>
        <v>-8.8193393407556275E-3</v>
      </c>
      <c r="BF171" s="169">
        <f>IFERROR(Inv_SY_B!BF171/Inv_SY_B!$DC171-1,"")</f>
        <v>-1.6674134542309593E-2</v>
      </c>
      <c r="BG171" s="169">
        <f>IFERROR(Inv_SY_B!BG171/Inv_SY_B!$DC171-1,"")</f>
        <v>-1.07867293043028E-2</v>
      </c>
      <c r="BH171" s="169">
        <f>IFERROR(Inv_SY_B!BH171/Inv_SY_B!$DC171-1,"")</f>
        <v>-1.4977770197069029E-2</v>
      </c>
      <c r="BI171" s="169">
        <f>IFERROR(Inv_SY_B!BI171/Inv_SY_B!$DC171-1,"")</f>
        <v>-2.6116564156561384E-2</v>
      </c>
      <c r="BJ171" s="169">
        <f>IFERROR(Inv_SY_B!BJ171/Inv_SY_B!$DC171-1,"")</f>
        <v>-1.7017055506723611E-2</v>
      </c>
      <c r="BK171" s="169">
        <f>IFERROR(Inv_SY_B!BK171/Inv_SY_B!$DC171-1,"")</f>
        <v>-5.7858091146201773E-2</v>
      </c>
      <c r="BL171" s="169">
        <f>IFERROR(Inv_SY_B!BL171/Inv_SY_B!$DC171-1,"")</f>
        <v>-4.0631388295332749E-2</v>
      </c>
      <c r="BM171" s="169">
        <f>IFERROR(Inv_SY_B!BM171/Inv_SY_B!$DC171-1,"")</f>
        <v>-3.8923688975520121E-2</v>
      </c>
      <c r="BN171" s="169">
        <f>IFERROR(Inv_SY_B!BN171/Inv_SY_B!$DC171-1,"")</f>
        <v>-1.8619594654149307E-2</v>
      </c>
      <c r="BO171" s="169">
        <f>IFERROR(Inv_SY_B!BO171/Inv_SY_B!$DC171-1,"")</f>
        <v>4.3141191148741154E-3</v>
      </c>
      <c r="BP171" s="169">
        <f>IFERROR(Inv_SY_B!BP171/Inv_SY_B!$DC171-1,"")</f>
        <v>6.5429430866195126E-3</v>
      </c>
      <c r="BQ171" s="169">
        <f>IFERROR(Inv_SY_B!BQ171/Inv_SY_B!$DC171-1,"")</f>
        <v>1.4599481995543284E-2</v>
      </c>
      <c r="BR171" s="169">
        <f>IFERROR(Inv_SY_B!BR171/Inv_SY_B!$DC171-1,"")</f>
        <v>2.5032622761933521E-2</v>
      </c>
      <c r="BS171" s="169">
        <f>IFERROR(Inv_SY_B!BS171/Inv_SY_B!$DC171-1,"")</f>
        <v>8.3710757190027518E-3</v>
      </c>
      <c r="BT171" s="169">
        <f>IFERROR(Inv_SY_B!BT171/Inv_SY_B!$DC171-1,"")</f>
        <v>2.4947612740437775E-2</v>
      </c>
      <c r="BU171" s="169">
        <f>IFERROR(Inv_SY_B!BU171/Inv_SY_B!$DC171-1,"")</f>
        <v>4.0143099497969015E-3</v>
      </c>
      <c r="BV171" s="169">
        <f>IFERROR(Inv_SY_B!BV171/Inv_SY_B!$DC171-1,"")</f>
        <v>-4.773569543789713E-3</v>
      </c>
      <c r="BW171" s="169">
        <f>IFERROR(Inv_SY_B!BW171/Inv_SY_B!$DC171-1,"")</f>
        <v>7.4866711791589324E-2</v>
      </c>
      <c r="BX171" s="169">
        <f>IFERROR(Inv_SY_B!BX171/Inv_SY_B!$DC171-1,"")</f>
        <v>8.5025876448355575E-2</v>
      </c>
      <c r="BY171" s="169">
        <f>IFERROR(Inv_SY_B!BY171/Inv_SY_B!$DC171-1,"")</f>
        <v>0.16220843673402552</v>
      </c>
      <c r="BZ171" s="169">
        <f>IFERROR(Inv_SY_B!BZ171/Inv_SY_B!$DC171-1,"")</f>
        <v>2.7392258072878484E-2</v>
      </c>
      <c r="CA171" s="169">
        <f>IFERROR(Inv_SY_B!CA171/Inv_SY_B!$DC171-1,"")</f>
        <v>-5.2198981766906849E-2</v>
      </c>
      <c r="CB171" s="169">
        <f>IFERROR(Inv_SY_B!CB171/Inv_SY_B!$DC171-1,"")</f>
        <v>-6.5270103769886623E-3</v>
      </c>
      <c r="CC171" s="169">
        <f>IFERROR(Inv_SY_B!CC171/Inv_SY_B!$DC171-1,"")</f>
        <v>2.661745244838909E-2</v>
      </c>
      <c r="CD171" s="169">
        <f>IFERROR(Inv_SY_B!CD171/Inv_SY_B!$DC171-1,"")</f>
        <v>2.3561880971529892E-2</v>
      </c>
      <c r="CE171" s="169">
        <f>IFERROR(Inv_SY_B!CE171/Inv_SY_B!$DC171-1,"")</f>
        <v>-2.3577688907917338E-2</v>
      </c>
      <c r="CF171" s="169">
        <f>IFERROR(Inv_SY_B!CF171/Inv_SY_B!$DC171-1,"")</f>
        <v>-3.1279229905694317E-2</v>
      </c>
      <c r="CG171" s="169">
        <f>IFERROR(Inv_SY_B!CG171/Inv_SY_B!$DC171-1,"")</f>
        <v>-1.8809507453178442E-2</v>
      </c>
      <c r="CH171" s="169">
        <f>IFERROR(Inv_SY_B!CH171/Inv_SY_B!$DC171-1,"")</f>
        <v>-1.4660985132164184E-2</v>
      </c>
      <c r="CI171" s="169">
        <f>IFERROR(Inv_SY_B!CI171/Inv_SY_B!$DC171-1,"")</f>
        <v>8.700671435711782E-2</v>
      </c>
      <c r="CJ171" s="169">
        <f>IFERROR(Inv_SY_B!CJ171/Inv_SY_B!$DC171-1,"")</f>
        <v>7.9886693687319488E-2</v>
      </c>
      <c r="CK171" s="169">
        <f>IFERROR(Inv_SY_B!CK171/Inv_SY_B!$DC171-1,"")</f>
        <v>3.4833410791188513E-2</v>
      </c>
      <c r="CL171" s="169">
        <f>IFERROR(Inv_SY_B!CL171/Inv_SY_B!$DC171-1,"")</f>
        <v>2.7841293150707713E-2</v>
      </c>
      <c r="CM171" s="169">
        <f>IFERROR(Inv_SY_B!CM171/Inv_SY_B!$DB171-1,"")</f>
        <v>2.8890562163064626E-2</v>
      </c>
      <c r="CN171" s="169">
        <f>IFERROR(Inv_SY_B!CN171/Inv_SY_B!$DB171-1,"")</f>
        <v>4.8951407677600312E-2</v>
      </c>
      <c r="CO171" s="169">
        <f>IFERROR(Inv_SY_B!CO171/Inv_SY_B!$DB171-1,"")</f>
        <v>2.2712725818198942E-2</v>
      </c>
      <c r="CP171" s="169">
        <f>IFERROR(Inv_SY_B!CP171/Inv_SY_B!$DB171-1,"")</f>
        <v>-2.6585970586696206E-2</v>
      </c>
      <c r="CQ171" s="169">
        <f>IFERROR(Inv_SY_B!CQ171/Inv_SY_B!$DB171-1,"")</f>
        <v>-0.18437817683769786</v>
      </c>
      <c r="CR171" s="169">
        <f>IFERROR(Inv_SY_B!CR171/Inv_SY_B!$DB171-1,"")</f>
        <v>2.3428793212717514E-2</v>
      </c>
      <c r="CS171" s="169">
        <f>IFERROR(Inv_SY_B!CS171/Inv_SY_B!$DB171-1,"")</f>
        <v>1.6310240878974813E-2</v>
      </c>
      <c r="CT171" s="169">
        <f>IFERROR(Inv_SY_B!CT171/Inv_SY_B!$DB171-1,"")</f>
        <v>7.0418383961534659E-4</v>
      </c>
      <c r="CU171" s="169">
        <f>IFERROR(Inv_SY_B!CU171/Inv_SY_B!$DB171-1,"")</f>
        <v>2.4432691618758051E-2</v>
      </c>
      <c r="CV171" s="169">
        <f>IFERROR(Inv_SY_B!CV171/Inv_SY_B!$DB171-1,"")</f>
        <v>1.8865618639805293E-2</v>
      </c>
      <c r="CW171" s="169">
        <f>IFERROR(Inv_SY_B!CW171/Inv_SY_B!$DB171-1,"")</f>
        <v>-2.42919603378422E-3</v>
      </c>
      <c r="CX171" s="169">
        <f>IFERROR(Inv_SY_B!CX171/Inv_SY_B!$DB171-1,"")</f>
        <v>-2.311558743098574E-2</v>
      </c>
      <c r="CY171" s="169">
        <f>IFERROR(Inv_SY_B!CY171/Inv_SY_B!$DB171-1,"")</f>
        <v>2.2993536561147332E-2</v>
      </c>
      <c r="CZ171" s="169">
        <f>IFERROR(Inv_SY_B!CZ171/Inv_SY_B!$DB171-1,"")</f>
        <v>2.9219170479280798E-2</v>
      </c>
    </row>
    <row r="172" spans="2:104">
      <c r="B172" s="164">
        <f t="shared" si="3"/>
        <v>45864</v>
      </c>
      <c r="C172" s="169">
        <f>IFERROR(Inv_SY_B!C172/Inv_SY_B!$DA172-1,"")</f>
        <v>2.5134205335586302E-2</v>
      </c>
      <c r="D172" s="169">
        <f>IFERROR(Inv_SY_B!D172/Inv_SY_B!$DA172-1,"")</f>
        <v>1.5675305695297626E-2</v>
      </c>
      <c r="E172" s="169">
        <f>IFERROR(Inv_SY_B!E172/Inv_SY_B!$DA172-1,"")</f>
        <v>4.7663896950589368E-3</v>
      </c>
      <c r="F172" s="169">
        <f>IFERROR(Inv_SY_B!F172/Inv_SY_B!$DA172-1,"")</f>
        <v>-3.932826611111051E-3</v>
      </c>
      <c r="G172" s="169">
        <f>IFERROR(Inv_SY_B!G172/Inv_SY_B!$DA172-1,"")</f>
        <v>4.005604859175893E-3</v>
      </c>
      <c r="H172" s="169">
        <f>IFERROR(Inv_SY_B!H172/Inv_SY_B!$DA172-1,"")</f>
        <v>7.5136224772893723E-3</v>
      </c>
      <c r="I172" s="169">
        <f>IFERROR(Inv_SY_B!I172/Inv_SY_B!$DA172-1,"")</f>
        <v>3.6961785998094632E-2</v>
      </c>
      <c r="J172" s="169">
        <f>IFERROR(Inv_SY_B!J172/Inv_SY_B!$DA172-1,"")</f>
        <v>-6.1128334580707877E-3</v>
      </c>
      <c r="K172" s="169">
        <f>IFERROR(Inv_SY_B!K172/Inv_SY_B!$DA172-1,"")</f>
        <v>1.4003287703546752E-2</v>
      </c>
      <c r="L172" s="169">
        <f>IFERROR(Inv_SY_B!L172/Inv_SY_B!$DA172-1,"")</f>
        <v>1.8791350991771649E-2</v>
      </c>
      <c r="M172" s="169">
        <f>IFERROR(Inv_SY_B!M172/Inv_SY_B!$DA172-1,"")</f>
        <v>1.4521085542771539E-2</v>
      </c>
      <c r="N172" s="169">
        <f>IFERROR(Inv_SY_B!N172/Inv_SY_B!$DA172-1,"")</f>
        <v>1.3288575792429258E-2</v>
      </c>
      <c r="O172" s="169">
        <f>IFERROR(Inv_SY_B!O172/Inv_SY_B!$DA172-1,"")</f>
        <v>3.3514659302964489E-3</v>
      </c>
      <c r="P172" s="169">
        <f>IFERROR(Inv_SY_B!P172/Inv_SY_B!$DA172-1,"")</f>
        <v>-2.6036106305905138E-2</v>
      </c>
      <c r="Q172" s="169">
        <f>IFERROR(Inv_SY_B!Q172/Inv_SY_B!$DA172-1,"")</f>
        <v>-4.98149473284204E-2</v>
      </c>
      <c r="R172" s="169">
        <f>IFERROR(Inv_SY_B!R172/Inv_SY_B!$DA172-1,"")</f>
        <v>-6.736930711356337E-2</v>
      </c>
      <c r="S172" s="169">
        <f>IFERROR(Inv_SY_B!S172/Inv_SY_B!$DA172-1,"")</f>
        <v>-4.7536216073823856E-2</v>
      </c>
      <c r="T172" s="169">
        <f>IFERROR(Inv_SY_B!T172/Inv_SY_B!$DA172-1,"")</f>
        <v>-1.8154219592230292E-2</v>
      </c>
      <c r="U172" s="169">
        <f>IFERROR(Inv_SY_B!U172/Inv_SY_B!$DA172-1,"")</f>
        <v>6.8998542098403171E-2</v>
      </c>
      <c r="V172" s="169">
        <f>IFERROR(Inv_SY_B!V172/Inv_SY_B!$DA172-1,"")</f>
        <v>8.1678844009233309E-2</v>
      </c>
      <c r="W172" s="169">
        <f>IFERROR(Inv_SY_B!W172/Inv_SY_B!$DA172-1,"")</f>
        <v>3.0387778925261344E-2</v>
      </c>
      <c r="X172" s="169">
        <f>IFERROR(Inv_SY_B!X172/Inv_SY_B!$DA172-1,"")</f>
        <v>-2.5956929766267289E-2</v>
      </c>
      <c r="Y172" s="169">
        <f>IFERROR(Inv_SY_B!Y172/Inv_SY_B!$DA172-1,"")</f>
        <v>1.1131265645969002E-2</v>
      </c>
      <c r="Z172" s="169">
        <f>IFERROR(Inv_SY_B!Z172/Inv_SY_B!$DA172-1,"")</f>
        <v>2.9907913584899637E-2</v>
      </c>
      <c r="AA172" s="169">
        <f>IFERROR(Inv_SY_B!AA172/Inv_SY_B!$DA172-1,"")</f>
        <v>-4.5078484546838049E-2</v>
      </c>
      <c r="AB172" s="169">
        <f>IFERROR(Inv_SY_B!AB172/Inv_SY_B!$DA172-1,"")</f>
        <v>-9.3021809412630052E-3</v>
      </c>
      <c r="AC172" s="169">
        <f>IFERROR(Inv_SY_B!AC172/Inv_SY_B!$DA172-1,"")</f>
        <v>-9.3318915142726055E-3</v>
      </c>
      <c r="AD172" s="169">
        <f>IFERROR(Inv_SY_B!AD172/Inv_SY_B!$DA172-1,"")</f>
        <v>-3.0346018183823542E-2</v>
      </c>
      <c r="AE172" s="169">
        <f>IFERROR(Inv_SY_B!AE172/Inv_SY_B!$DA172-1,"")</f>
        <v>-1.4648590604232292E-2</v>
      </c>
      <c r="AF172" s="169">
        <f>IFERROR(Inv_SY_B!AF172/Inv_SY_B!$DA172-1,"")</f>
        <v>8.9191666703920536E-3</v>
      </c>
      <c r="AG172" s="169">
        <f>IFERROR(Inv_SY_B!AG172/Inv_SY_B!$DA172-1,"")</f>
        <v>-1.0172633014033594E-2</v>
      </c>
      <c r="AH172" s="169">
        <f>IFERROR(Inv_SY_B!AH172/Inv_SY_B!$DA172-1,"")</f>
        <v>-2.5243005901614879E-2</v>
      </c>
      <c r="AI172" s="169">
        <f>IFERROR(Inv_SY_B!AI172/Inv_SY_B!$DC172-1,"")</f>
        <v>2.0478921459159416E-2</v>
      </c>
      <c r="AJ172" s="169">
        <f>IFERROR(Inv_SY_B!AJ172/Inv_SY_B!$DC172-1,"")</f>
        <v>2.1225795517314294E-2</v>
      </c>
      <c r="AK172" s="169">
        <f>IFERROR(Inv_SY_B!AK172/Inv_SY_B!$DC172-1,"")</f>
        <v>2.4711207788704392E-2</v>
      </c>
      <c r="AL172" s="169">
        <f>IFERROR(Inv_SY_B!AL172/Inv_SY_B!$DC172-1,"")</f>
        <v>1.6761334855084131E-2</v>
      </c>
      <c r="AM172" s="169">
        <f>IFERROR(Inv_SY_B!AM172/Inv_SY_B!$DC172-1,"")</f>
        <v>1.9726693465103473E-2</v>
      </c>
      <c r="AN172" s="169">
        <f>IFERROR(Inv_SY_B!AN172/Inv_SY_B!$DC172-1,"")</f>
        <v>1.4799566641938711E-2</v>
      </c>
      <c r="AO172" s="169">
        <f>IFERROR(Inv_SY_B!AO172/Inv_SY_B!$DC172-1,"")</f>
        <v>6.5425693527343398E-3</v>
      </c>
      <c r="AP172" s="169">
        <f>IFERROR(Inv_SY_B!AP172/Inv_SY_B!$DC172-1,"")</f>
        <v>6.2201784752240474E-3</v>
      </c>
      <c r="AQ172" s="169">
        <f>IFERROR(Inv_SY_B!AQ172/Inv_SY_B!$DC172-1,"")</f>
        <v>-5.4273571462575276E-3</v>
      </c>
      <c r="AR172" s="169">
        <f>IFERROR(Inv_SY_B!AR172/Inv_SY_B!$DC172-1,"")</f>
        <v>-7.4839406150645216E-3</v>
      </c>
      <c r="AS172" s="169">
        <f>IFERROR(Inv_SY_B!AS172/Inv_SY_B!$DC172-1,"")</f>
        <v>-1.3877285215972202E-2</v>
      </c>
      <c r="AT172" s="169">
        <f>IFERROR(Inv_SY_B!AT172/Inv_SY_B!$DC172-1,"")</f>
        <v>-6.0301284449565395E-3</v>
      </c>
      <c r="AU172" s="169">
        <f>IFERROR(Inv_SY_B!AU172/Inv_SY_B!$DC172-1,"")</f>
        <v>-6.1612138339739442E-4</v>
      </c>
      <c r="AV172" s="169">
        <f>IFERROR(Inv_SY_B!AV172/Inv_SY_B!$DC172-1,"")</f>
        <v>-6.0681392860354122E-2</v>
      </c>
      <c r="AW172" s="169">
        <f>IFERROR(Inv_SY_B!AW172/Inv_SY_B!$DC172-1,"")</f>
        <v>-2.3581514816948701E-2</v>
      </c>
      <c r="AX172" s="169">
        <f>IFERROR(Inv_SY_B!AX172/Inv_SY_B!$DC172-1,"")</f>
        <v>-1.985227768121256E-2</v>
      </c>
      <c r="AY172" s="169">
        <f>IFERROR(Inv_SY_B!AY172/Inv_SY_B!$DC172-1,"")</f>
        <v>-4.4997037639098569E-2</v>
      </c>
      <c r="AZ172" s="169">
        <f>IFERROR(Inv_SY_B!AZ172/Inv_SY_B!$DC172-1,"")</f>
        <v>-2.0710388301220628E-2</v>
      </c>
      <c r="BA172" s="169">
        <f>IFERROR(Inv_SY_B!BA172/Inv_SY_B!$DC172-1,"")</f>
        <v>-2.9115055948846669E-2</v>
      </c>
      <c r="BB172" s="169">
        <f>IFERROR(Inv_SY_B!BB172/Inv_SY_B!$DC172-1,"")</f>
        <v>-2.9493881220942653E-2</v>
      </c>
      <c r="BC172" s="169">
        <f>IFERROR(Inv_SY_B!BC172/Inv_SY_B!$DC172-1,"")</f>
        <v>-2.073583457353978E-2</v>
      </c>
      <c r="BD172" s="169">
        <f>IFERROR(Inv_SY_B!BD172/Inv_SY_B!$DC172-1,"")</f>
        <v>-2.9758490964183593E-2</v>
      </c>
      <c r="BE172" s="169">
        <f>IFERROR(Inv_SY_B!BE172/Inv_SY_B!$DC172-1,"")</f>
        <v>-1.0259095334243629E-2</v>
      </c>
      <c r="BF172" s="169">
        <f>IFERROR(Inv_SY_B!BF172/Inv_SY_B!$DC172-1,"")</f>
        <v>-1.4968870377891186E-2</v>
      </c>
      <c r="BG172" s="169">
        <f>IFERROR(Inv_SY_B!BG172/Inv_SY_B!$DC172-1,"")</f>
        <v>-9.3441746130035197E-3</v>
      </c>
      <c r="BH172" s="169">
        <f>IFERROR(Inv_SY_B!BH172/Inv_SY_B!$DC172-1,"")</f>
        <v>-1.3702484904489221E-2</v>
      </c>
      <c r="BI172" s="169">
        <f>IFERROR(Inv_SY_B!BI172/Inv_SY_B!$DC172-1,"")</f>
        <v>-2.2362360300188455E-2</v>
      </c>
      <c r="BJ172" s="169">
        <f>IFERROR(Inv_SY_B!BJ172/Inv_SY_B!$DC172-1,"")</f>
        <v>-1.4377878222692653E-2</v>
      </c>
      <c r="BK172" s="169">
        <f>IFERROR(Inv_SY_B!BK172/Inv_SY_B!$DC172-1,"")</f>
        <v>-5.0299313754085806E-2</v>
      </c>
      <c r="BL172" s="169">
        <f>IFERROR(Inv_SY_B!BL172/Inv_SY_B!$DC172-1,"")</f>
        <v>-3.5487923724762394E-2</v>
      </c>
      <c r="BM172" s="169">
        <f>IFERROR(Inv_SY_B!BM172/Inv_SY_B!$DC172-1,"")</f>
        <v>-3.4870997776954571E-2</v>
      </c>
      <c r="BN172" s="169">
        <f>IFERROR(Inv_SY_B!BN172/Inv_SY_B!$DC172-1,"")</f>
        <v>-2.0018249694135681E-2</v>
      </c>
      <c r="BO172" s="169">
        <f>IFERROR(Inv_SY_B!BO172/Inv_SY_B!$DC172-1,"")</f>
        <v>2.9833395464142765E-3</v>
      </c>
      <c r="BP172" s="169">
        <f>IFERROR(Inv_SY_B!BP172/Inv_SY_B!$DC172-1,"")</f>
        <v>1.1169261945275677E-2</v>
      </c>
      <c r="BQ172" s="169">
        <f>IFERROR(Inv_SY_B!BQ172/Inv_SY_B!$DC172-1,"")</f>
        <v>8.4121848371396801E-3</v>
      </c>
      <c r="BR172" s="169">
        <f>IFERROR(Inv_SY_B!BR172/Inv_SY_B!$DC172-1,"")</f>
        <v>1.3967184640198971E-2</v>
      </c>
      <c r="BS172" s="169">
        <f>IFERROR(Inv_SY_B!BS172/Inv_SY_B!$DC172-1,"")</f>
        <v>-9.1167455023436483E-3</v>
      </c>
      <c r="BT172" s="169">
        <f>IFERROR(Inv_SY_B!BT172/Inv_SY_B!$DC172-1,"")</f>
        <v>1.2674351394958538E-2</v>
      </c>
      <c r="BU172" s="169">
        <f>IFERROR(Inv_SY_B!BU172/Inv_SY_B!$DC172-1,"")</f>
        <v>9.8804396619511792E-4</v>
      </c>
      <c r="BV172" s="169">
        <f>IFERROR(Inv_SY_B!BV172/Inv_SY_B!$DC172-1,"")</f>
        <v>-1.2596622592778495E-2</v>
      </c>
      <c r="BW172" s="169">
        <f>IFERROR(Inv_SY_B!BW172/Inv_SY_B!$DC172-1,"")</f>
        <v>5.0775412093411854E-2</v>
      </c>
      <c r="BX172" s="169">
        <f>IFERROR(Inv_SY_B!BX172/Inv_SY_B!$DC172-1,"")</f>
        <v>6.5678535370986335E-2</v>
      </c>
      <c r="BY172" s="169">
        <f>IFERROR(Inv_SY_B!BY172/Inv_SY_B!$DC172-1,"")</f>
        <v>0.14044558901202797</v>
      </c>
      <c r="BZ172" s="169">
        <f>IFERROR(Inv_SY_B!BZ172/Inv_SY_B!$DC172-1,"")</f>
        <v>1.5399721059999649E-2</v>
      </c>
      <c r="CA172" s="169">
        <f>IFERROR(Inv_SY_B!CA172/Inv_SY_B!$DC172-1,"")</f>
        <v>-4.654512964448676E-2</v>
      </c>
      <c r="CB172" s="169">
        <f>IFERROR(Inv_SY_B!CB172/Inv_SY_B!$DC172-1,"")</f>
        <v>-3.732267074352813E-3</v>
      </c>
      <c r="CC172" s="169">
        <f>IFERROR(Inv_SY_B!CC172/Inv_SY_B!$DC172-1,"")</f>
        <v>-4.782952376214511E-3</v>
      </c>
      <c r="CD172" s="169">
        <f>IFERROR(Inv_SY_B!CD172/Inv_SY_B!$DC172-1,"")</f>
        <v>2.6309570387381687E-2</v>
      </c>
      <c r="CE172" s="169">
        <f>IFERROR(Inv_SY_B!CE172/Inv_SY_B!$DC172-1,"")</f>
        <v>-2.3456541074918791E-2</v>
      </c>
      <c r="CF172" s="169">
        <f>IFERROR(Inv_SY_B!CF172/Inv_SY_B!$DC172-1,"")</f>
        <v>-2.8885413434874385E-2</v>
      </c>
      <c r="CG172" s="169">
        <f>IFERROR(Inv_SY_B!CG172/Inv_SY_B!$DC172-1,"")</f>
        <v>-1.5468495218720069E-2</v>
      </c>
      <c r="CH172" s="169">
        <f>IFERROR(Inv_SY_B!CH172/Inv_SY_B!$DC172-1,"")</f>
        <v>-9.4710459352043141E-3</v>
      </c>
      <c r="CI172" s="169">
        <f>IFERROR(Inv_SY_B!CI172/Inv_SY_B!$DC172-1,"")</f>
        <v>7.9838278943535679E-2</v>
      </c>
      <c r="CJ172" s="169">
        <f>IFERROR(Inv_SY_B!CJ172/Inv_SY_B!$DC172-1,"")</f>
        <v>8.1952401630380978E-2</v>
      </c>
      <c r="CK172" s="169">
        <f>IFERROR(Inv_SY_B!CK172/Inv_SY_B!$DC172-1,"")</f>
        <v>3.1101130286253165E-2</v>
      </c>
      <c r="CL172" s="169">
        <f>IFERROR(Inv_SY_B!CL172/Inv_SY_B!$DC172-1,"")</f>
        <v>1.9945995698913199E-2</v>
      </c>
      <c r="CM172" s="169">
        <f>IFERROR(Inv_SY_B!CM172/Inv_SY_B!$DB172-1,"")</f>
        <v>2.4333111127066154E-2</v>
      </c>
      <c r="CN172" s="169">
        <f>IFERROR(Inv_SY_B!CN172/Inv_SY_B!$DB172-1,"")</f>
        <v>4.3190359159204883E-2</v>
      </c>
      <c r="CO172" s="169">
        <f>IFERROR(Inv_SY_B!CO172/Inv_SY_B!$DB172-1,"")</f>
        <v>1.3906524863280589E-2</v>
      </c>
      <c r="CP172" s="169">
        <f>IFERROR(Inv_SY_B!CP172/Inv_SY_B!$DB172-1,"")</f>
        <v>-1.3253480835262232E-2</v>
      </c>
      <c r="CQ172" s="169">
        <f>IFERROR(Inv_SY_B!CQ172/Inv_SY_B!$DB172-1,"")</f>
        <v>-0.20428559056441031</v>
      </c>
      <c r="CR172" s="169">
        <f>IFERROR(Inv_SY_B!CR172/Inv_SY_B!$DB172-1,"")</f>
        <v>1.4127694874936703E-2</v>
      </c>
      <c r="CS172" s="169">
        <f>IFERROR(Inv_SY_B!CS172/Inv_SY_B!$DB172-1,"")</f>
        <v>1.1047112569727346E-2</v>
      </c>
      <c r="CT172" s="169">
        <f>IFERROR(Inv_SY_B!CT172/Inv_SY_B!$DB172-1,"")</f>
        <v>-3.123566034236025E-3</v>
      </c>
      <c r="CU172" s="169">
        <f>IFERROR(Inv_SY_B!CU172/Inv_SY_B!$DB172-1,"")</f>
        <v>1.4795154374398711E-2</v>
      </c>
      <c r="CV172" s="169">
        <f>IFERROR(Inv_SY_B!CV172/Inv_SY_B!$DB172-1,"")</f>
        <v>1.7002905026465509E-2</v>
      </c>
      <c r="CW172" s="169">
        <f>IFERROR(Inv_SY_B!CW172/Inv_SY_B!$DB172-1,"")</f>
        <v>1.8645882255910573E-2</v>
      </c>
      <c r="CX172" s="169">
        <f>IFERROR(Inv_SY_B!CX172/Inv_SY_B!$DB172-1,"")</f>
        <v>-2.8076282706432365E-2</v>
      </c>
      <c r="CY172" s="169">
        <f>IFERROR(Inv_SY_B!CY172/Inv_SY_B!$DB172-1,"")</f>
        <v>5.6876698556457939E-2</v>
      </c>
      <c r="CZ172" s="169">
        <f>IFERROR(Inv_SY_B!CZ172/Inv_SY_B!$DB172-1,"")</f>
        <v>3.4813477332896081E-2</v>
      </c>
    </row>
    <row r="173" spans="2:104">
      <c r="B173" s="164">
        <f t="shared" si="3"/>
        <v>45865</v>
      </c>
      <c r="C173" s="169">
        <f>IFERROR(Inv_SY_B!C173/Inv_SY_B!$DA173-1,"")</f>
        <v>6.4657071585944248E-2</v>
      </c>
      <c r="D173" s="169">
        <f>IFERROR(Inv_SY_B!D173/Inv_SY_B!$DA173-1,"")</f>
        <v>-5.6224613112429656E-2</v>
      </c>
      <c r="E173" s="169">
        <f>IFERROR(Inv_SY_B!E173/Inv_SY_B!$DA173-1,"")</f>
        <v>4.2821286663183411E-2</v>
      </c>
      <c r="F173" s="169">
        <f>IFERROR(Inv_SY_B!F173/Inv_SY_B!$DA173-1,"")</f>
        <v>3.8297376750985324E-2</v>
      </c>
      <c r="G173" s="169">
        <f>IFERROR(Inv_SY_B!G173/Inv_SY_B!$DA173-1,"")</f>
        <v>3.7541572011028368E-2</v>
      </c>
      <c r="H173" s="169">
        <f>IFERROR(Inv_SY_B!H173/Inv_SY_B!$DA173-1,"")</f>
        <v>-4.4451679833595437E-2</v>
      </c>
      <c r="I173" s="169">
        <f>IFERROR(Inv_SY_B!I173/Inv_SY_B!$DA173-1,"")</f>
        <v>6.1319698661359556E-2</v>
      </c>
      <c r="J173" s="169">
        <f>IFERROR(Inv_SY_B!J173/Inv_SY_B!$DA173-1,"")</f>
        <v>2.84349269345332E-2</v>
      </c>
      <c r="K173" s="169">
        <f>IFERROR(Inv_SY_B!K173/Inv_SY_B!$DA173-1,"")</f>
        <v>8.0846997375536578E-3</v>
      </c>
      <c r="L173" s="169">
        <f>IFERROR(Inv_SY_B!L173/Inv_SY_B!$DA173-1,"")</f>
        <v>4.7052822671160843E-2</v>
      </c>
      <c r="M173" s="169">
        <f>IFERROR(Inv_SY_B!M173/Inv_SY_B!$DA173-1,"")</f>
        <v>-3.6768809826695614E-2</v>
      </c>
      <c r="N173" s="169">
        <f>IFERROR(Inv_SY_B!N173/Inv_SY_B!$DA173-1,"")</f>
        <v>-4.1811351280547027E-2</v>
      </c>
      <c r="O173" s="169">
        <f>IFERROR(Inv_SY_B!O173/Inv_SY_B!$DA173-1,"")</f>
        <v>-4.6070953717594509E-2</v>
      </c>
      <c r="P173" s="169">
        <f>IFERROR(Inv_SY_B!P173/Inv_SY_B!$DA173-1,"")</f>
        <v>-7.4311875463873744E-2</v>
      </c>
      <c r="Q173" s="169">
        <f>IFERROR(Inv_SY_B!Q173/Inv_SY_B!$DA173-1,"")</f>
        <v>-1.357603877327751E-3</v>
      </c>
      <c r="R173" s="169">
        <f>IFERROR(Inv_SY_B!R173/Inv_SY_B!$DA173-1,"")</f>
        <v>1.3213390831546379E-2</v>
      </c>
      <c r="S173" s="169">
        <f>IFERROR(Inv_SY_B!S173/Inv_SY_B!$DA173-1,"")</f>
        <v>-1.4489789809802867E-3</v>
      </c>
      <c r="T173" s="169">
        <f>IFERROR(Inv_SY_B!T173/Inv_SY_B!$DA173-1,"")</f>
        <v>3.1291321577227027E-2</v>
      </c>
      <c r="U173" s="169">
        <f>IFERROR(Inv_SY_B!U173/Inv_SY_B!$DA173-1,"")</f>
        <v>9.7925874585600869E-2</v>
      </c>
      <c r="V173" s="169">
        <f>IFERROR(Inv_SY_B!V173/Inv_SY_B!$DA173-1,"")</f>
        <v>-1.1025293820296711E-2</v>
      </c>
      <c r="W173" s="169">
        <f>IFERROR(Inv_SY_B!W173/Inv_SY_B!$DA173-1,"")</f>
        <v>-2.8687190580978239E-2</v>
      </c>
      <c r="X173" s="169">
        <f>IFERROR(Inv_SY_B!X173/Inv_SY_B!$DA173-1,"")</f>
        <v>-8.8643229429810066E-2</v>
      </c>
      <c r="Y173" s="169">
        <f>IFERROR(Inv_SY_B!Y173/Inv_SY_B!$DA173-1,"")</f>
        <v>4.5829947586286446E-2</v>
      </c>
      <c r="Z173" s="169">
        <f>IFERROR(Inv_SY_B!Z173/Inv_SY_B!$DA173-1,"")</f>
        <v>6.2745372267771771E-2</v>
      </c>
      <c r="AA173" s="169">
        <f>IFERROR(Inv_SY_B!AA173/Inv_SY_B!$DA173-1,"")</f>
        <v>-3.5782539242447342E-2</v>
      </c>
      <c r="AB173" s="169">
        <f>IFERROR(Inv_SY_B!AB173/Inv_SY_B!$DA173-1,"")</f>
        <v>-4.0017757509942076E-2</v>
      </c>
      <c r="AC173" s="169">
        <f>IFERROR(Inv_SY_B!AC173/Inv_SY_B!$DA173-1,"")</f>
        <v>-2.7375566082360581E-2</v>
      </c>
      <c r="AD173" s="169">
        <f>IFERROR(Inv_SY_B!AD173/Inv_SY_B!$DA173-1,"")</f>
        <v>-1.8529515213943304E-2</v>
      </c>
      <c r="AE173" s="169">
        <f>IFERROR(Inv_SY_B!AE173/Inv_SY_B!$DA173-1,"")</f>
        <v>-3.5486882598828262E-2</v>
      </c>
      <c r="AF173" s="169">
        <f>IFERROR(Inv_SY_B!AF173/Inv_SY_B!$DA173-1,"")</f>
        <v>2.4951081403671527E-2</v>
      </c>
      <c r="AG173" s="169">
        <f>IFERROR(Inv_SY_B!AG173/Inv_SY_B!$DA173-1,"")</f>
        <v>1.0826454772238314E-2</v>
      </c>
      <c r="AH173" s="169">
        <f>IFERROR(Inv_SY_B!AH173/Inv_SY_B!$DA173-1,"")</f>
        <v>-2.6999057468442444E-2</v>
      </c>
      <c r="AI173" s="169">
        <f>IFERROR(Inv_SY_B!AI173/Inv_SY_B!$DC173-1,"")</f>
        <v>3.344238192685367E-3</v>
      </c>
      <c r="AJ173" s="169">
        <f>IFERROR(Inv_SY_B!AJ173/Inv_SY_B!$DC173-1,"")</f>
        <v>-2.1384859715200544E-2</v>
      </c>
      <c r="AK173" s="169">
        <f>IFERROR(Inv_SY_B!AK173/Inv_SY_B!$DC173-1,"")</f>
        <v>-1.8619955351414141E-2</v>
      </c>
      <c r="AL173" s="169">
        <f>IFERROR(Inv_SY_B!AL173/Inv_SY_B!$DC173-1,"")</f>
        <v>-1.0206538016130473E-2</v>
      </c>
      <c r="AM173" s="169">
        <f>IFERROR(Inv_SY_B!AM173/Inv_SY_B!$DC173-1,"")</f>
        <v>-2.2528434060140046E-2</v>
      </c>
      <c r="AN173" s="169">
        <f>IFERROR(Inv_SY_B!AN173/Inv_SY_B!$DC173-1,"")</f>
        <v>-9.6471847466849114E-3</v>
      </c>
      <c r="AO173" s="169">
        <f>IFERROR(Inv_SY_B!AO173/Inv_SY_B!$DC173-1,"")</f>
        <v>-1.7782748890647682E-2</v>
      </c>
      <c r="AP173" s="169">
        <f>IFERROR(Inv_SY_B!AP173/Inv_SY_B!$DC173-1,"")</f>
        <v>-7.7852211086628653E-3</v>
      </c>
      <c r="AQ173" s="169">
        <f>IFERROR(Inv_SY_B!AQ173/Inv_SY_B!$DC173-1,"")</f>
        <v>-1.7726187475709532E-2</v>
      </c>
      <c r="AR173" s="169">
        <f>IFERROR(Inv_SY_B!AR173/Inv_SY_B!$DC173-1,"")</f>
        <v>-1.2344325111286802E-2</v>
      </c>
      <c r="AS173" s="169">
        <f>IFERROR(Inv_SY_B!AS173/Inv_SY_B!$DC173-1,"")</f>
        <v>-1.2911252739771117E-2</v>
      </c>
      <c r="AT173" s="169">
        <f>IFERROR(Inv_SY_B!AT173/Inv_SY_B!$DC173-1,"")</f>
        <v>-1.3163731641487986E-2</v>
      </c>
      <c r="AU173" s="169">
        <f>IFERROR(Inv_SY_B!AU173/Inv_SY_B!$DC173-1,"")</f>
        <v>-1.383355009764109E-2</v>
      </c>
      <c r="AV173" s="169">
        <f>IFERROR(Inv_SY_B!AV173/Inv_SY_B!$DC173-1,"")</f>
        <v>-4.746688646790298E-2</v>
      </c>
      <c r="AW173" s="169">
        <f>IFERROR(Inv_SY_B!AW173/Inv_SY_B!$DC173-1,"")</f>
        <v>-1.8634012763151797E-2</v>
      </c>
      <c r="AX173" s="169">
        <f>IFERROR(Inv_SY_B!AX173/Inv_SY_B!$DC173-1,"")</f>
        <v>-1.9136759905392986E-2</v>
      </c>
      <c r="AY173" s="169">
        <f>IFERROR(Inv_SY_B!AY173/Inv_SY_B!$DC173-1,"")</f>
        <v>-5.4308214918007414E-2</v>
      </c>
      <c r="AZ173" s="169">
        <f>IFERROR(Inv_SY_B!AZ173/Inv_SY_B!$DC173-1,"")</f>
        <v>-8.2274048545252221E-3</v>
      </c>
      <c r="BA173" s="169">
        <f>IFERROR(Inv_SY_B!BA173/Inv_SY_B!$DC173-1,"")</f>
        <v>-1.3043179294827345E-2</v>
      </c>
      <c r="BB173" s="169">
        <f>IFERROR(Inv_SY_B!BB173/Inv_SY_B!$DC173-1,"")</f>
        <v>-3.8329826095089947E-2</v>
      </c>
      <c r="BC173" s="169">
        <f>IFERROR(Inv_SY_B!BC173/Inv_SY_B!$DC173-1,"")</f>
        <v>-2.8525882640472511E-2</v>
      </c>
      <c r="BD173" s="169">
        <f>IFERROR(Inv_SY_B!BD173/Inv_SY_B!$DC173-1,"")</f>
        <v>-2.652050096229297E-2</v>
      </c>
      <c r="BE173" s="169">
        <f>IFERROR(Inv_SY_B!BE173/Inv_SY_B!$DC173-1,"")</f>
        <v>1.1372068111810796E-2</v>
      </c>
      <c r="BF173" s="169">
        <f>IFERROR(Inv_SY_B!BF173/Inv_SY_B!$DC173-1,"")</f>
        <v>-7.3774685925520611E-3</v>
      </c>
      <c r="BG173" s="169">
        <f>IFERROR(Inv_SY_B!BG173/Inv_SY_B!$DC173-1,"")</f>
        <v>1.1360299213234004E-2</v>
      </c>
      <c r="BH173" s="169">
        <f>IFERROR(Inv_SY_B!BH173/Inv_SY_B!$DC173-1,"")</f>
        <v>-5.3427726926768004E-3</v>
      </c>
      <c r="BI173" s="169">
        <f>IFERROR(Inv_SY_B!BI173/Inv_SY_B!$DC173-1,"")</f>
        <v>3.2750658908449193E-3</v>
      </c>
      <c r="BJ173" s="169">
        <f>IFERROR(Inv_SY_B!BJ173/Inv_SY_B!$DC173-1,"")</f>
        <v>1.7379521372527629E-2</v>
      </c>
      <c r="BK173" s="169">
        <f>IFERROR(Inv_SY_B!BK173/Inv_SY_B!$DC173-1,"")</f>
        <v>-8.3553493978894E-4</v>
      </c>
      <c r="BL173" s="169">
        <f>IFERROR(Inv_SY_B!BL173/Inv_SY_B!$DC173-1,"")</f>
        <v>1.1122362785481954E-2</v>
      </c>
      <c r="BM173" s="169">
        <f>IFERROR(Inv_SY_B!BM173/Inv_SY_B!$DC173-1,"")</f>
        <v>9.1619928421959873E-3</v>
      </c>
      <c r="BN173" s="169">
        <f>IFERROR(Inv_SY_B!BN173/Inv_SY_B!$DC173-1,"")</f>
        <v>2.1318864273818461E-2</v>
      </c>
      <c r="BO173" s="169">
        <f>IFERROR(Inv_SY_B!BO173/Inv_SY_B!$DC173-1,"")</f>
        <v>1.7610232186892505E-2</v>
      </c>
      <c r="BP173" s="169">
        <f>IFERROR(Inv_SY_B!BP173/Inv_SY_B!$DC173-1,"")</f>
        <v>1.7998929754572845E-2</v>
      </c>
      <c r="BQ173" s="169">
        <f>IFERROR(Inv_SY_B!BQ173/Inv_SY_B!$DC173-1,"")</f>
        <v>1.2804000948569039E-2</v>
      </c>
      <c r="BR173" s="169">
        <f>IFERROR(Inv_SY_B!BR173/Inv_SY_B!$DC173-1,"")</f>
        <v>7.3745295713125714E-3</v>
      </c>
      <c r="BS173" s="169">
        <f>IFERROR(Inv_SY_B!BS173/Inv_SY_B!$DC173-1,"")</f>
        <v>-2.5929829707305618E-2</v>
      </c>
      <c r="BT173" s="169">
        <f>IFERROR(Inv_SY_B!BT173/Inv_SY_B!$DC173-1,"")</f>
        <v>-4.3578820692430353E-3</v>
      </c>
      <c r="BU173" s="169">
        <f>IFERROR(Inv_SY_B!BU173/Inv_SY_B!$DC173-1,"")</f>
        <v>-1.6410592333955587E-2</v>
      </c>
      <c r="BV173" s="169">
        <f>IFERROR(Inv_SY_B!BV173/Inv_SY_B!$DC173-1,"")</f>
        <v>-0.11116298552929349</v>
      </c>
      <c r="BW173" s="169">
        <f>IFERROR(Inv_SY_B!BW173/Inv_SY_B!$DC173-1,"")</f>
        <v>1.2513975188418014E-2</v>
      </c>
      <c r="BX173" s="169">
        <f>IFERROR(Inv_SY_B!BX173/Inv_SY_B!$DC173-1,"")</f>
        <v>5.3131209910287858E-2</v>
      </c>
      <c r="BY173" s="169">
        <f>IFERROR(Inv_SY_B!BY173/Inv_SY_B!$DC173-1,"")</f>
        <v>0.10415737632246636</v>
      </c>
      <c r="BZ173" s="169">
        <f>IFERROR(Inv_SY_B!BZ173/Inv_SY_B!$DC173-1,"")</f>
        <v>8.6591093864547553E-2</v>
      </c>
      <c r="CA173" s="169">
        <f>IFERROR(Inv_SY_B!CA173/Inv_SY_B!$DC173-1,"")</f>
        <v>-4.6967177505639723E-2</v>
      </c>
      <c r="CB173" s="169">
        <f>IFERROR(Inv_SY_B!CB173/Inv_SY_B!$DC173-1,"")</f>
        <v>-2.9763426939503068E-3</v>
      </c>
      <c r="CC173" s="169">
        <f>IFERROR(Inv_SY_B!CC173/Inv_SY_B!$DC173-1,"")</f>
        <v>2.6905174022724632E-2</v>
      </c>
      <c r="CD173" s="169">
        <f>IFERROR(Inv_SY_B!CD173/Inv_SY_B!$DC173-1,"")</f>
        <v>3.603778166311411E-2</v>
      </c>
      <c r="CE173" s="169">
        <f>IFERROR(Inv_SY_B!CE173/Inv_SY_B!$DC173-1,"")</f>
        <v>3.6866141906649386E-2</v>
      </c>
      <c r="CF173" s="169">
        <f>IFERROR(Inv_SY_B!CF173/Inv_SY_B!$DC173-1,"")</f>
        <v>2.7576973956790374E-2</v>
      </c>
      <c r="CG173" s="169">
        <f>IFERROR(Inv_SY_B!CG173/Inv_SY_B!$DC173-1,"")</f>
        <v>3.4595783432098015E-2</v>
      </c>
      <c r="CH173" s="169">
        <f>IFERROR(Inv_SY_B!CH173/Inv_SY_B!$DC173-1,"")</f>
        <v>-4.8343256250990452E-2</v>
      </c>
      <c r="CI173" s="169">
        <f>IFERROR(Inv_SY_B!CI173/Inv_SY_B!$DC173-1,"")</f>
        <v>-9.0970310206610394E-2</v>
      </c>
      <c r="CJ173" s="169">
        <f>IFERROR(Inv_SY_B!CJ173/Inv_SY_B!$DC173-1,"")</f>
        <v>0.10385026252998042</v>
      </c>
      <c r="CK173" s="169">
        <f>IFERROR(Inv_SY_B!CK173/Inv_SY_B!$DC173-1,"")</f>
        <v>6.6060458527836374E-2</v>
      </c>
      <c r="CL173" s="169">
        <f>IFERROR(Inv_SY_B!CL173/Inv_SY_B!$DC173-1,"")</f>
        <v>6.0392472909599038E-2</v>
      </c>
      <c r="CM173" s="169">
        <f>IFERROR(Inv_SY_B!CM173/Inv_SY_B!$DB173-1,"")</f>
        <v>-5.1858862662435001E-3</v>
      </c>
      <c r="CN173" s="169">
        <f>IFERROR(Inv_SY_B!CN173/Inv_SY_B!$DB173-1,"")</f>
        <v>6.7663513464185199E-2</v>
      </c>
      <c r="CO173" s="169">
        <f>IFERROR(Inv_SY_B!CO173/Inv_SY_B!$DB173-1,"")</f>
        <v>3.9225458096870502E-2</v>
      </c>
      <c r="CP173" s="169">
        <f>IFERROR(Inv_SY_B!CP173/Inv_SY_B!$DB173-1,"")</f>
        <v>-4.2740693016883213E-2</v>
      </c>
      <c r="CQ173" s="169">
        <f>IFERROR(Inv_SY_B!CQ173/Inv_SY_B!$DB173-1,"")</f>
        <v>-4.8644011530832421E-2</v>
      </c>
      <c r="CR173" s="169">
        <f>IFERROR(Inv_SY_B!CR173/Inv_SY_B!$DB173-1,"")</f>
        <v>3.6479537171004717E-2</v>
      </c>
      <c r="CS173" s="169">
        <f>IFERROR(Inv_SY_B!CS173/Inv_SY_B!$DB173-1,"")</f>
        <v>3.6479537171004939E-2</v>
      </c>
      <c r="CT173" s="169">
        <f>IFERROR(Inv_SY_B!CT173/Inv_SY_B!$DB173-1,"")</f>
        <v>-3.7026653767554318E-2</v>
      </c>
      <c r="CU173" s="169">
        <f>IFERROR(Inv_SY_B!CU173/Inv_SY_B!$DB173-1,"")</f>
        <v>2.3911668318004065E-2</v>
      </c>
      <c r="CV173" s="169">
        <f>IFERROR(Inv_SY_B!CV173/Inv_SY_B!$DB173-1,"")</f>
        <v>-6.3570556050922877E-2</v>
      </c>
      <c r="CW173" s="169">
        <f>IFERROR(Inv_SY_B!CW173/Inv_SY_B!$DB173-1,"")</f>
        <v>4.7862200838054925E-2</v>
      </c>
      <c r="CX173" s="169">
        <f>IFERROR(Inv_SY_B!CX173/Inv_SY_B!$DB173-1,"")</f>
        <v>-9.8915486942835473E-2</v>
      </c>
      <c r="CY173" s="169">
        <f>IFERROR(Inv_SY_B!CY173/Inv_SY_B!$DB173-1,"")</f>
        <v>8.6669772318928917E-2</v>
      </c>
      <c r="CZ173" s="169">
        <f>IFERROR(Inv_SY_B!CZ173/Inv_SY_B!$DB173-1,"")</f>
        <v>-4.2208399802780461E-2</v>
      </c>
    </row>
    <row r="174" spans="2:104">
      <c r="B174" s="164">
        <f t="shared" si="3"/>
        <v>45866</v>
      </c>
      <c r="C174" s="169">
        <f>IFERROR(Inv_SY_B!C174/Inv_SY_B!$DA174-1,"")</f>
        <v>1.8241212066805401E-2</v>
      </c>
      <c r="D174" s="169">
        <f>IFERROR(Inv_SY_B!D174/Inv_SY_B!$DA174-1,"")</f>
        <v>-1.3316078481535598E-3</v>
      </c>
      <c r="E174" s="169">
        <f>IFERROR(Inv_SY_B!E174/Inv_SY_B!$DA174-1,"")</f>
        <v>-1.1311481311976457E-2</v>
      </c>
      <c r="F174" s="169">
        <f>IFERROR(Inv_SY_B!F174/Inv_SY_B!$DA174-1,"")</f>
        <v>-3.1971243747109801E-3</v>
      </c>
      <c r="G174" s="169">
        <f>IFERROR(Inv_SY_B!G174/Inv_SY_B!$DA174-1,"")</f>
        <v>-1.4962635023079818E-2</v>
      </c>
      <c r="H174" s="169">
        <f>IFERROR(Inv_SY_B!H174/Inv_SY_B!$DA174-1,"")</f>
        <v>-8.5202329600483351E-3</v>
      </c>
      <c r="I174" s="169">
        <f>IFERROR(Inv_SY_B!I174/Inv_SY_B!$DA174-1,"")</f>
        <v>8.6004012686196063E-3</v>
      </c>
      <c r="J174" s="169">
        <f>IFERROR(Inv_SY_B!J174/Inv_SY_B!$DA174-1,"")</f>
        <v>-1.6818081842184918E-2</v>
      </c>
      <c r="K174" s="169">
        <f>IFERROR(Inv_SY_B!K174/Inv_SY_B!$DA174-1,"")</f>
        <v>3.0087746677018856E-3</v>
      </c>
      <c r="L174" s="169">
        <f>IFERROR(Inv_SY_B!L174/Inv_SY_B!$DA174-1,"")</f>
        <v>7.4478614500037565E-3</v>
      </c>
      <c r="M174" s="169">
        <f>IFERROR(Inv_SY_B!M174/Inv_SY_B!$DA174-1,"")</f>
        <v>2.2492601473891316E-3</v>
      </c>
      <c r="N174" s="169">
        <f>IFERROR(Inv_SY_B!N174/Inv_SY_B!$DA174-1,"")</f>
        <v>7.0713476207995285E-4</v>
      </c>
      <c r="O174" s="169">
        <f>IFERROR(Inv_SY_B!O174/Inv_SY_B!$DA174-1,"")</f>
        <v>-5.6469323492570611E-3</v>
      </c>
      <c r="P174" s="169">
        <f>IFERROR(Inv_SY_B!P174/Inv_SY_B!$DA174-1,"")</f>
        <v>-4.8229697415365647E-2</v>
      </c>
      <c r="Q174" s="169">
        <f>IFERROR(Inv_SY_B!Q174/Inv_SY_B!$DA174-1,"")</f>
        <v>-5.4792189945577996E-2</v>
      </c>
      <c r="R174" s="169">
        <f>IFERROR(Inv_SY_B!R174/Inv_SY_B!$DA174-1,"")</f>
        <v>-4.818121946079168E-2</v>
      </c>
      <c r="S174" s="169">
        <f>IFERROR(Inv_SY_B!S174/Inv_SY_B!$DA174-1,"")</f>
        <v>-3.7333742695023209E-2</v>
      </c>
      <c r="T174" s="169">
        <f>IFERROR(Inv_SY_B!T174/Inv_SY_B!$DA174-1,"")</f>
        <v>-8.8333789234690263E-3</v>
      </c>
      <c r="U174" s="169">
        <f>IFERROR(Inv_SY_B!U174/Inv_SY_B!$DA174-1,"")</f>
        <v>5.4137836373769455E-2</v>
      </c>
      <c r="V174" s="169">
        <f>IFERROR(Inv_SY_B!V174/Inv_SY_B!$DA174-1,"")</f>
        <v>7.0522110603073784E-2</v>
      </c>
      <c r="W174" s="169">
        <f>IFERROR(Inv_SY_B!W174/Inv_SY_B!$DA174-1,"")</f>
        <v>6.0049395788508875E-2</v>
      </c>
      <c r="X174" s="169">
        <f>IFERROR(Inv_SY_B!X174/Inv_SY_B!$DA174-1,"")</f>
        <v>-1.2563852961570809E-2</v>
      </c>
      <c r="Y174" s="169">
        <f>IFERROR(Inv_SY_B!Y174/Inv_SY_B!$DA174-1,"")</f>
        <v>-3.6933567966149772E-3</v>
      </c>
      <c r="Z174" s="169">
        <f>IFERROR(Inv_SY_B!Z174/Inv_SY_B!$DA174-1,"")</f>
        <v>4.7738926170959317E-3</v>
      </c>
      <c r="AA174" s="169">
        <f>IFERROR(Inv_SY_B!AA174/Inv_SY_B!$DA174-1,"")</f>
        <v>-6.7737380690105709E-2</v>
      </c>
      <c r="AB174" s="169">
        <f>IFERROR(Inv_SY_B!AB174/Inv_SY_B!$DA174-1,"")</f>
        <v>-5.0116424249272318E-2</v>
      </c>
      <c r="AC174" s="169">
        <f>IFERROR(Inv_SY_B!AC174/Inv_SY_B!$DA174-1,"")</f>
        <v>6.726946806594114E-2</v>
      </c>
      <c r="AD174" s="169">
        <f>IFERROR(Inv_SY_B!AD174/Inv_SY_B!$DA174-1,"")</f>
        <v>2.256961073684205E-2</v>
      </c>
      <c r="AE174" s="169">
        <f>IFERROR(Inv_SY_B!AE174/Inv_SY_B!$DA174-1,"")</f>
        <v>-2.7249343915112134E-2</v>
      </c>
      <c r="AF174" s="169">
        <f>IFERROR(Inv_SY_B!AF174/Inv_SY_B!$DA174-1,"")</f>
        <v>-2.1839385981659021E-3</v>
      </c>
      <c r="AG174" s="169">
        <f>IFERROR(Inv_SY_B!AG174/Inv_SY_B!$DA174-1,"")</f>
        <v>6.2346189733298862E-2</v>
      </c>
      <c r="AH174" s="169">
        <f>IFERROR(Inv_SY_B!AH174/Inv_SY_B!$DA174-1,"")</f>
        <v>4.0779473079345818E-2</v>
      </c>
      <c r="AI174" s="169">
        <f>IFERROR(Inv_SY_B!AI174/Inv_SY_B!$DC174-1,"")</f>
        <v>-1.7331205965625873E-2</v>
      </c>
      <c r="AJ174" s="169">
        <f>IFERROR(Inv_SY_B!AJ174/Inv_SY_B!$DC174-1,"")</f>
        <v>-2.4547652420114474E-2</v>
      </c>
      <c r="AK174" s="169">
        <f>IFERROR(Inv_SY_B!AK174/Inv_SY_B!$DC174-1,"")</f>
        <v>-1.933287836915154E-3</v>
      </c>
      <c r="AL174" s="169">
        <f>IFERROR(Inv_SY_B!AL174/Inv_SY_B!$DC174-1,"")</f>
        <v>-2.0485558416957761E-2</v>
      </c>
      <c r="AM174" s="169">
        <f>IFERROR(Inv_SY_B!AM174/Inv_SY_B!$DC174-1,"")</f>
        <v>-2.5520443785865043E-2</v>
      </c>
      <c r="AN174" s="169">
        <f>IFERROR(Inv_SY_B!AN174/Inv_SY_B!$DC174-1,"")</f>
        <v>-3.3513207085370866E-2</v>
      </c>
      <c r="AO174" s="169">
        <f>IFERROR(Inv_SY_B!AO174/Inv_SY_B!$DC174-1,"")</f>
        <v>-3.1850231862902478E-2</v>
      </c>
      <c r="AP174" s="169">
        <f>IFERROR(Inv_SY_B!AP174/Inv_SY_B!$DC174-1,"")</f>
        <v>-2.5336922301914866E-2</v>
      </c>
      <c r="AQ174" s="169">
        <f>IFERROR(Inv_SY_B!AQ174/Inv_SY_B!$DC174-1,"")</f>
        <v>-5.1470416069786862E-2</v>
      </c>
      <c r="AR174" s="169">
        <f>IFERROR(Inv_SY_B!AR174/Inv_SY_B!$DC174-1,"")</f>
        <v>-3.7786574555379371E-2</v>
      </c>
      <c r="AS174" s="169">
        <f>IFERROR(Inv_SY_B!AS174/Inv_SY_B!$DC174-1,"")</f>
        <v>-3.8980545329091454E-2</v>
      </c>
      <c r="AT174" s="169">
        <f>IFERROR(Inv_SY_B!AT174/Inv_SY_B!$DC174-1,"")</f>
        <v>-3.9226960573878755E-2</v>
      </c>
      <c r="AU174" s="169">
        <f>IFERROR(Inv_SY_B!AU174/Inv_SY_B!$DC174-1,"")</f>
        <v>-4.5880172183139001E-2</v>
      </c>
      <c r="AV174" s="169">
        <f>IFERROR(Inv_SY_B!AV174/Inv_SY_B!$DC174-1,"")</f>
        <v>3.037809857136553E-2</v>
      </c>
      <c r="AW174" s="169">
        <f>IFERROR(Inv_SY_B!AW174/Inv_SY_B!$DC174-1,"")</f>
        <v>-4.6144369971364618E-2</v>
      </c>
      <c r="AX174" s="169">
        <f>IFERROR(Inv_SY_B!AX174/Inv_SY_B!$DC174-1,"")</f>
        <v>-4.6549013561847818E-2</v>
      </c>
      <c r="AY174" s="169">
        <f>IFERROR(Inv_SY_B!AY174/Inv_SY_B!$DC174-1,"")</f>
        <v>-5.0353556626972051E-2</v>
      </c>
      <c r="AZ174" s="169">
        <f>IFERROR(Inv_SY_B!AZ174/Inv_SY_B!$DC174-1,"")</f>
        <v>-3.7171752574801098E-2</v>
      </c>
      <c r="BA174" s="169">
        <f>IFERROR(Inv_SY_B!BA174/Inv_SY_B!$DC174-1,"")</f>
        <v>-4.5610893668216801E-2</v>
      </c>
      <c r="BB174" s="169">
        <f>IFERROR(Inv_SY_B!BB174/Inv_SY_B!$DC174-1,"")</f>
        <v>-4.0240409204868155E-2</v>
      </c>
      <c r="BC174" s="169">
        <f>IFERROR(Inv_SY_B!BC174/Inv_SY_B!$DC174-1,"")</f>
        <v>-4.6228052528721308E-2</v>
      </c>
      <c r="BD174" s="169">
        <f>IFERROR(Inv_SY_B!BD174/Inv_SY_B!$DC174-1,"")</f>
        <v>-2.5227136317701127E-2</v>
      </c>
      <c r="BE174" s="169">
        <f>IFERROR(Inv_SY_B!BE174/Inv_SY_B!$DC174-1,"")</f>
        <v>-1.3928328775704824E-2</v>
      </c>
      <c r="BF174" s="169">
        <f>IFERROR(Inv_SY_B!BF174/Inv_SY_B!$DC174-1,"")</f>
        <v>-1.8319574804608552E-2</v>
      </c>
      <c r="BG174" s="169">
        <f>IFERROR(Inv_SY_B!BG174/Inv_SY_B!$DC174-1,"")</f>
        <v>-2.4888673517811433E-2</v>
      </c>
      <c r="BH174" s="169">
        <f>IFERROR(Inv_SY_B!BH174/Inv_SY_B!$DC174-1,"")</f>
        <v>-2.0473187582292218E-2</v>
      </c>
      <c r="BI174" s="169">
        <f>IFERROR(Inv_SY_B!BI174/Inv_SY_B!$DC174-1,"")</f>
        <v>-1.254163906484218E-2</v>
      </c>
      <c r="BJ174" s="169">
        <f>IFERROR(Inv_SY_B!BJ174/Inv_SY_B!$DC174-1,"")</f>
        <v>-2.1069071621963364E-2</v>
      </c>
      <c r="BK174" s="169">
        <f>IFERROR(Inv_SY_B!BK174/Inv_SY_B!$DC174-1,"")</f>
        <v>-4.7998294712801259E-2</v>
      </c>
      <c r="BL174" s="169">
        <f>IFERROR(Inv_SY_B!BL174/Inv_SY_B!$DC174-1,"")</f>
        <v>-3.2552321552028474E-2</v>
      </c>
      <c r="BM174" s="169">
        <f>IFERROR(Inv_SY_B!BM174/Inv_SY_B!$DC174-1,"")</f>
        <v>-4.1133436415128899E-2</v>
      </c>
      <c r="BN174" s="169">
        <f>IFERROR(Inv_SY_B!BN174/Inv_SY_B!$DC174-1,"")</f>
        <v>-4.0140146481032257E-2</v>
      </c>
      <c r="BO174" s="169">
        <f>IFERROR(Inv_SY_B!BO174/Inv_SY_B!$DC174-1,"")</f>
        <v>-3.3645316175896278E-2</v>
      </c>
      <c r="BP174" s="169">
        <f>IFERROR(Inv_SY_B!BP174/Inv_SY_B!$DC174-1,"")</f>
        <v>-3.0069657654439808E-2</v>
      </c>
      <c r="BQ174" s="169">
        <f>IFERROR(Inv_SY_B!BQ174/Inv_SY_B!$DC174-1,"")</f>
        <v>-3.5609311517394659E-2</v>
      </c>
      <c r="BR174" s="169">
        <f>IFERROR(Inv_SY_B!BR174/Inv_SY_B!$DC174-1,"")</f>
        <v>-2.9674036848588492E-2</v>
      </c>
      <c r="BS174" s="169">
        <f>IFERROR(Inv_SY_B!BS174/Inv_SY_B!$DC174-1,"")</f>
        <v>-4.2464769569064753E-2</v>
      </c>
      <c r="BT174" s="169">
        <f>IFERROR(Inv_SY_B!BT174/Inv_SY_B!$DC174-1,"")</f>
        <v>-7.332829731948487E-3</v>
      </c>
      <c r="BU174" s="169">
        <f>IFERROR(Inv_SY_B!BU174/Inv_SY_B!$DC174-1,"")</f>
        <v>-5.5997525767417122E-2</v>
      </c>
      <c r="BV174" s="169">
        <f>IFERROR(Inv_SY_B!BV174/Inv_SY_B!$DC174-1,"")</f>
        <v>-5.0533337768868369E-2</v>
      </c>
      <c r="BW174" s="169">
        <f>IFERROR(Inv_SY_B!BW174/Inv_SY_B!$DC174-1,"")</f>
        <v>5.9318356780331261E-3</v>
      </c>
      <c r="BX174" s="169">
        <f>IFERROR(Inv_SY_B!BX174/Inv_SY_B!$DC174-1,"")</f>
        <v>6.1846242905024162E-2</v>
      </c>
      <c r="BY174" s="169">
        <f>IFERROR(Inv_SY_B!BY174/Inv_SY_B!$DC174-1,"")</f>
        <v>8.5757390511424392E-2</v>
      </c>
      <c r="BZ174" s="169">
        <f>IFERROR(Inv_SY_B!BZ174/Inv_SY_B!$DC174-1,"")</f>
        <v>9.3875703346749217E-2</v>
      </c>
      <c r="CA174" s="169">
        <f>IFERROR(Inv_SY_B!CA174/Inv_SY_B!$DC174-1,"")</f>
        <v>3.2133756175912298E-2</v>
      </c>
      <c r="CB174" s="169">
        <f>IFERROR(Inv_SY_B!CB174/Inv_SY_B!$DC174-1,"")</f>
        <v>8.0220631443453261E-2</v>
      </c>
      <c r="CC174" s="169">
        <f>IFERROR(Inv_SY_B!CC174/Inv_SY_B!$DC174-1,"")</f>
        <v>8.5182136815386222E-2</v>
      </c>
      <c r="CD174" s="169">
        <f>IFERROR(Inv_SY_B!CD174/Inv_SY_B!$DC174-1,"")</f>
        <v>5.093602406196851E-2</v>
      </c>
      <c r="CE174" s="169">
        <f>IFERROR(Inv_SY_B!CE174/Inv_SY_B!$DC174-1,"")</f>
        <v>4.431369496225912E-2</v>
      </c>
      <c r="CF174" s="169">
        <f>IFERROR(Inv_SY_B!CF174/Inv_SY_B!$DC174-1,"")</f>
        <v>1.1007144810621927E-3</v>
      </c>
      <c r="CG174" s="169">
        <f>IFERROR(Inv_SY_B!CG174/Inv_SY_B!$DC174-1,"")</f>
        <v>6.1130873776635175E-2</v>
      </c>
      <c r="CH174" s="169">
        <f>IFERROR(Inv_SY_B!CH174/Inv_SY_B!$DC174-1,"")</f>
        <v>6.5647840533664681E-2</v>
      </c>
      <c r="CI174" s="169">
        <f>IFERROR(Inv_SY_B!CI174/Inv_SY_B!$DC174-1,"")</f>
        <v>0.17170249423739392</v>
      </c>
      <c r="CJ174" s="169">
        <f>IFERROR(Inv_SY_B!CJ174/Inv_SY_B!$DC174-1,"")</f>
        <v>0.22136663829822467</v>
      </c>
      <c r="CK174" s="169">
        <f>IFERROR(Inv_SY_B!CK174/Inv_SY_B!$DC174-1,"")</f>
        <v>0.10763652531941892</v>
      </c>
      <c r="CL174" s="169">
        <f>IFERROR(Inv_SY_B!CL174/Inv_SY_B!$DC174-1,"")</f>
        <v>9.05992212852893E-2</v>
      </c>
      <c r="CM174" s="169">
        <f>IFERROR(Inv_SY_B!CM174/Inv_SY_B!$DB174-1,"")</f>
        <v>2.2631960273493235E-2</v>
      </c>
      <c r="CN174" s="169">
        <f>IFERROR(Inv_SY_B!CN174/Inv_SY_B!$DB174-1,"")</f>
        <v>3.5959144443891589E-2</v>
      </c>
      <c r="CO174" s="169">
        <f>IFERROR(Inv_SY_B!CO174/Inv_SY_B!$DB174-1,"")</f>
        <v>8.2181471779305681E-3</v>
      </c>
      <c r="CP174" s="169">
        <f>IFERROR(Inv_SY_B!CP174/Inv_SY_B!$DB174-1,"")</f>
        <v>-2.3628867757449989E-2</v>
      </c>
      <c r="CQ174" s="169">
        <f>IFERROR(Inv_SY_B!CQ174/Inv_SY_B!$DB174-1,"")</f>
        <v>-3.8464015754334779E-3</v>
      </c>
      <c r="CR174" s="169">
        <f>IFERROR(Inv_SY_B!CR174/Inv_SY_B!$DB174-1,"")</f>
        <v>-1.9615020707663966E-4</v>
      </c>
      <c r="CS174" s="169">
        <f>IFERROR(Inv_SY_B!CS174/Inv_SY_B!$DB174-1,"")</f>
        <v>-1.9615020707641762E-4</v>
      </c>
      <c r="CT174" s="169">
        <f>IFERROR(Inv_SY_B!CT174/Inv_SY_B!$DB174-1,"")</f>
        <v>-1.1694442017400553E-2</v>
      </c>
      <c r="CU174" s="169">
        <f>IFERROR(Inv_SY_B!CU174/Inv_SY_B!$DB174-1,"")</f>
        <v>-2.2188914701426032E-2</v>
      </c>
      <c r="CV174" s="169">
        <f>IFERROR(Inv_SY_B!CV174/Inv_SY_B!$DB174-1,"")</f>
        <v>-3.1782525268830852E-4</v>
      </c>
      <c r="CW174" s="169">
        <f>IFERROR(Inv_SY_B!CW174/Inv_SY_B!$DB174-1,"")</f>
        <v>-1.4269897149518762E-2</v>
      </c>
      <c r="CX174" s="169">
        <f>IFERROR(Inv_SY_B!CX174/Inv_SY_B!$DB174-1,"")</f>
        <v>-3.4691025638048156E-2</v>
      </c>
      <c r="CY174" s="169">
        <f>IFERROR(Inv_SY_B!CY174/Inv_SY_B!$DB174-1,"")</f>
        <v>4.078962092634475E-2</v>
      </c>
      <c r="CZ174" s="169">
        <f>IFERROR(Inv_SY_B!CZ174/Inv_SY_B!$DB174-1,"")</f>
        <v>3.4308016844610822E-3</v>
      </c>
    </row>
    <row r="175" spans="2:104">
      <c r="B175" s="164">
        <f t="shared" si="3"/>
        <v>45867</v>
      </c>
      <c r="C175" s="169">
        <f>IFERROR(Inv_SY_B!C175/Inv_SY_B!$DA175-1,"")</f>
        <v>1.8943550672181786E-2</v>
      </c>
      <c r="D175" s="169">
        <f>IFERROR(Inv_SY_B!D175/Inv_SY_B!$DA175-1,"")</f>
        <v>2.1378767200681548E-3</v>
      </c>
      <c r="E175" s="169">
        <f>IFERROR(Inv_SY_B!E175/Inv_SY_B!$DA175-1,"")</f>
        <v>-1.4659199569395209E-2</v>
      </c>
      <c r="F175" s="169">
        <f>IFERROR(Inv_SY_B!F175/Inv_SY_B!$DA175-1,"")</f>
        <v>-2.0889354055528164E-2</v>
      </c>
      <c r="G175" s="169">
        <f>IFERROR(Inv_SY_B!G175/Inv_SY_B!$DA175-1,"")</f>
        <v>-1.2754096163236639E-2</v>
      </c>
      <c r="H175" s="169">
        <f>IFERROR(Inv_SY_B!H175/Inv_SY_B!$DA175-1,"")</f>
        <v>-1.1537399167854345E-2</v>
      </c>
      <c r="I175" s="169">
        <f>IFERROR(Inv_SY_B!I175/Inv_SY_B!$DA175-1,"")</f>
        <v>3.5077327469279496E-3</v>
      </c>
      <c r="J175" s="169">
        <f>IFERROR(Inv_SY_B!J175/Inv_SY_B!$DA175-1,"")</f>
        <v>-2.395668941246154E-2</v>
      </c>
      <c r="K175" s="169">
        <f>IFERROR(Inv_SY_B!K175/Inv_SY_B!$DA175-1,"")</f>
        <v>-3.957409042849358E-3</v>
      </c>
      <c r="L175" s="169">
        <f>IFERROR(Inv_SY_B!L175/Inv_SY_B!$DA175-1,"")</f>
        <v>1.1449029052801318E-3</v>
      </c>
      <c r="M175" s="169">
        <f>IFERROR(Inv_SY_B!M175/Inv_SY_B!$DA175-1,"")</f>
        <v>-3.3369319575538015E-4</v>
      </c>
      <c r="N175" s="169">
        <f>IFERROR(Inv_SY_B!N175/Inv_SY_B!$DA175-1,"")</f>
        <v>-4.605280738994133E-3</v>
      </c>
      <c r="O175" s="169">
        <f>IFERROR(Inv_SY_B!O175/Inv_SY_B!$DA175-1,"")</f>
        <v>-8.7244224826094063E-3</v>
      </c>
      <c r="P175" s="169">
        <f>IFERROR(Inv_SY_B!P175/Inv_SY_B!$DA175-1,"")</f>
        <v>-3.8278159760659958E-2</v>
      </c>
      <c r="Q175" s="169">
        <f>IFERROR(Inv_SY_B!Q175/Inv_SY_B!$DA175-1,"")</f>
        <v>-5.2712300220012276E-2</v>
      </c>
      <c r="R175" s="169">
        <f>IFERROR(Inv_SY_B!R175/Inv_SY_B!$DA175-1,"")</f>
        <v>-6.8277574132014185E-2</v>
      </c>
      <c r="S175" s="169">
        <f>IFERROR(Inv_SY_B!S175/Inv_SY_B!$DA175-1,"")</f>
        <v>-2.0654110056777863E-2</v>
      </c>
      <c r="T175" s="169">
        <f>IFERROR(Inv_SY_B!T175/Inv_SY_B!$DA175-1,"")</f>
        <v>-2.1019537627652074E-2</v>
      </c>
      <c r="U175" s="169">
        <f>IFERROR(Inv_SY_B!U175/Inv_SY_B!$DA175-1,"")</f>
        <v>6.6375656187643628E-2</v>
      </c>
      <c r="V175" s="169">
        <f>IFERROR(Inv_SY_B!V175/Inv_SY_B!$DA175-1,"")</f>
        <v>8.0547361483721547E-2</v>
      </c>
      <c r="W175" s="169">
        <f>IFERROR(Inv_SY_B!W175/Inv_SY_B!$DA175-1,"")</f>
        <v>2.2304689988436932E-2</v>
      </c>
      <c r="X175" s="169">
        <f>IFERROR(Inv_SY_B!X175/Inv_SY_B!$DA175-1,"")</f>
        <v>-3.1355024916639995E-2</v>
      </c>
      <c r="Y175" s="169">
        <f>IFERROR(Inv_SY_B!Y175/Inv_SY_B!$DA175-1,"")</f>
        <v>3.0907627748726352E-3</v>
      </c>
      <c r="Z175" s="169">
        <f>IFERROR(Inv_SY_B!Z175/Inv_SY_B!$DA175-1,"")</f>
        <v>1.9199080352041875E-2</v>
      </c>
      <c r="AA175" s="169">
        <f>IFERROR(Inv_SY_B!AA175/Inv_SY_B!$DA175-1,"")</f>
        <v>6.4796608926886989E-4</v>
      </c>
      <c r="AB175" s="169">
        <f>IFERROR(Inv_SY_B!AB175/Inv_SY_B!$DA175-1,"")</f>
        <v>1.79243497117898E-2</v>
      </c>
      <c r="AC175" s="169">
        <f>IFERROR(Inv_SY_B!AC175/Inv_SY_B!$DA175-1,"")</f>
        <v>1.7470391353163306E-2</v>
      </c>
      <c r="AD175" s="169">
        <f>IFERROR(Inv_SY_B!AD175/Inv_SY_B!$DA175-1,"")</f>
        <v>-1.8452685781328637E-2</v>
      </c>
      <c r="AE175" s="169">
        <f>IFERROR(Inv_SY_B!AE175/Inv_SY_B!$DA175-1,"")</f>
        <v>1.678191442612631E-2</v>
      </c>
      <c r="AF175" s="169">
        <f>IFERROR(Inv_SY_B!AF175/Inv_SY_B!$DA175-1,"")</f>
        <v>4.4187048762490688E-2</v>
      </c>
      <c r="AG175" s="169">
        <f>IFERROR(Inv_SY_B!AG175/Inv_SY_B!$DA175-1,"")</f>
        <v>1.8946313250726821E-2</v>
      </c>
      <c r="AH175" s="169">
        <f>IFERROR(Inv_SY_B!AH175/Inv_SY_B!$DA175-1,"")</f>
        <v>1.8957338899026288E-2</v>
      </c>
      <c r="AI175" s="169">
        <f>IFERROR(Inv_SY_B!AI175/Inv_SY_B!$DC175-1,"")</f>
        <v>-1.7930993153976171E-3</v>
      </c>
      <c r="AJ175" s="169">
        <f>IFERROR(Inv_SY_B!AJ175/Inv_SY_B!$DC175-1,"")</f>
        <v>-8.9937194679623467E-3</v>
      </c>
      <c r="AK175" s="169">
        <f>IFERROR(Inv_SY_B!AK175/Inv_SY_B!$DC175-1,"")</f>
        <v>-1.6111573871647078E-2</v>
      </c>
      <c r="AL175" s="169">
        <f>IFERROR(Inv_SY_B!AL175/Inv_SY_B!$DC175-1,"")</f>
        <v>-3.1398993775968775E-2</v>
      </c>
      <c r="AM175" s="169">
        <f>IFERROR(Inv_SY_B!AM175/Inv_SY_B!$DC175-1,"")</f>
        <v>-2.541523879564167E-2</v>
      </c>
      <c r="AN175" s="169">
        <f>IFERROR(Inv_SY_B!AN175/Inv_SY_B!$DC175-1,"")</f>
        <v>-2.3733361010881748E-2</v>
      </c>
      <c r="AO175" s="169">
        <f>IFERROR(Inv_SY_B!AO175/Inv_SY_B!$DC175-1,"")</f>
        <v>-2.2864087728197036E-2</v>
      </c>
      <c r="AP175" s="169">
        <f>IFERROR(Inv_SY_B!AP175/Inv_SY_B!$DC175-1,"")</f>
        <v>-1.432059195291957E-2</v>
      </c>
      <c r="AQ175" s="169">
        <f>IFERROR(Inv_SY_B!AQ175/Inv_SY_B!$DC175-1,"")</f>
        <v>-2.5814867229744798E-2</v>
      </c>
      <c r="AR175" s="169">
        <f>IFERROR(Inv_SY_B!AR175/Inv_SY_B!$DC175-1,"")</f>
        <v>-2.0263354652796273E-2</v>
      </c>
      <c r="AS175" s="169">
        <f>IFERROR(Inv_SY_B!AS175/Inv_SY_B!$DC175-1,"")</f>
        <v>-1.8538727577175895E-2</v>
      </c>
      <c r="AT175" s="169">
        <f>IFERROR(Inv_SY_B!AT175/Inv_SY_B!$DC175-1,"")</f>
        <v>-1.4536522422610831E-2</v>
      </c>
      <c r="AU175" s="169">
        <f>IFERROR(Inv_SY_B!AU175/Inv_SY_B!$DC175-1,"")</f>
        <v>-2.0514711712065758E-2</v>
      </c>
      <c r="AV175" s="169">
        <f>IFERROR(Inv_SY_B!AV175/Inv_SY_B!$DC175-1,"")</f>
        <v>-6.3141200970900591E-2</v>
      </c>
      <c r="AW175" s="169">
        <f>IFERROR(Inv_SY_B!AW175/Inv_SY_B!$DC175-1,"")</f>
        <v>-2.26319115574517E-2</v>
      </c>
      <c r="AX175" s="169">
        <f>IFERROR(Inv_SY_B!AX175/Inv_SY_B!$DC175-1,"")</f>
        <v>-2.6911541708065201E-2</v>
      </c>
      <c r="AY175" s="169">
        <f>IFERROR(Inv_SY_B!AY175/Inv_SY_B!$DC175-1,"")</f>
        <v>-4.2227350941337782E-2</v>
      </c>
      <c r="AZ175" s="169">
        <f>IFERROR(Inv_SY_B!AZ175/Inv_SY_B!$DC175-1,"")</f>
        <v>-1.3436655306778955E-2</v>
      </c>
      <c r="BA175" s="169">
        <f>IFERROR(Inv_SY_B!BA175/Inv_SY_B!$DC175-1,"")</f>
        <v>-1.992498938070264E-2</v>
      </c>
      <c r="BB175" s="169">
        <f>IFERROR(Inv_SY_B!BB175/Inv_SY_B!$DC175-1,"")</f>
        <v>-2.5817634822111302E-2</v>
      </c>
      <c r="BC175" s="169">
        <f>IFERROR(Inv_SY_B!BC175/Inv_SY_B!$DC175-1,"")</f>
        <v>-1.0369487750645723E-2</v>
      </c>
      <c r="BD175" s="169">
        <f>IFERROR(Inv_SY_B!BD175/Inv_SY_B!$DC175-1,"")</f>
        <v>-1.6120347309602878E-2</v>
      </c>
      <c r="BE175" s="169">
        <f>IFERROR(Inv_SY_B!BE175/Inv_SY_B!$DC175-1,"")</f>
        <v>7.2532611966871219E-3</v>
      </c>
      <c r="BF175" s="169">
        <f>IFERROR(Inv_SY_B!BF175/Inv_SY_B!$DC175-1,"")</f>
        <v>-3.815455959320202E-3</v>
      </c>
      <c r="BG175" s="169">
        <f>IFERROR(Inv_SY_B!BG175/Inv_SY_B!$DC175-1,"")</f>
        <v>8.7461804718589331E-3</v>
      </c>
      <c r="BH175" s="169">
        <f>IFERROR(Inv_SY_B!BH175/Inv_SY_B!$DC175-1,"")</f>
        <v>3.5532916159208838E-4</v>
      </c>
      <c r="BI175" s="169">
        <f>IFERROR(Inv_SY_B!BI175/Inv_SY_B!$DC175-1,"")</f>
        <v>-6.0898305199786895E-3</v>
      </c>
      <c r="BJ175" s="169">
        <f>IFERROR(Inv_SY_B!BJ175/Inv_SY_B!$DC175-1,"")</f>
        <v>5.1122215860990305E-3</v>
      </c>
      <c r="BK175" s="169">
        <f>IFERROR(Inv_SY_B!BK175/Inv_SY_B!$DC175-1,"")</f>
        <v>-2.1467431073172283E-2</v>
      </c>
      <c r="BL175" s="169">
        <f>IFERROR(Inv_SY_B!BL175/Inv_SY_B!$DC175-1,"")</f>
        <v>-8.5787191153877673E-3</v>
      </c>
      <c r="BM175" s="169">
        <f>IFERROR(Inv_SY_B!BM175/Inv_SY_B!$DC175-1,"")</f>
        <v>-1.2593148195388815E-2</v>
      </c>
      <c r="BN175" s="169">
        <f>IFERROR(Inv_SY_B!BN175/Inv_SY_B!$DC175-1,"")</f>
        <v>-1.5196168837864121E-2</v>
      </c>
      <c r="BO175" s="169">
        <f>IFERROR(Inv_SY_B!BO175/Inv_SY_B!$DC175-1,"")</f>
        <v>9.1729827518107765E-3</v>
      </c>
      <c r="BP175" s="169">
        <f>IFERROR(Inv_SY_B!BP175/Inv_SY_B!$DC175-1,"")</f>
        <v>1.0787503265610177E-3</v>
      </c>
      <c r="BQ175" s="169">
        <f>IFERROR(Inv_SY_B!BQ175/Inv_SY_B!$DC175-1,"")</f>
        <v>2.3800978457459987E-3</v>
      </c>
      <c r="BR175" s="169">
        <f>IFERROR(Inv_SY_B!BR175/Inv_SY_B!$DC175-1,"")</f>
        <v>-7.2018860340798962E-3</v>
      </c>
      <c r="BS175" s="169">
        <f>IFERROR(Inv_SY_B!BS175/Inv_SY_B!$DC175-1,"")</f>
        <v>-2.4781238381935577E-2</v>
      </c>
      <c r="BT175" s="169">
        <f>IFERROR(Inv_SY_B!BT175/Inv_SY_B!$DC175-1,"")</f>
        <v>-3.4682448746059524E-3</v>
      </c>
      <c r="BU175" s="169">
        <f>IFERROR(Inv_SY_B!BU175/Inv_SY_B!$DC175-1,"")</f>
        <v>-1.8357367261587876E-2</v>
      </c>
      <c r="BV175" s="169">
        <f>IFERROR(Inv_SY_B!BV175/Inv_SY_B!$DC175-1,"")</f>
        <v>-1.7770398751047356E-2</v>
      </c>
      <c r="BW175" s="169">
        <f>IFERROR(Inv_SY_B!BW175/Inv_SY_B!$DC175-1,"")</f>
        <v>3.599961578683919E-2</v>
      </c>
      <c r="BX175" s="169">
        <f>IFERROR(Inv_SY_B!BX175/Inv_SY_B!$DC175-1,"")</f>
        <v>5.2702437847619077E-2</v>
      </c>
      <c r="BY175" s="169">
        <f>IFERROR(Inv_SY_B!BY175/Inv_SY_B!$DC175-1,"")</f>
        <v>0.11051523236549943</v>
      </c>
      <c r="BZ175" s="169">
        <f>IFERROR(Inv_SY_B!BZ175/Inv_SY_B!$DC175-1,"")</f>
        <v>8.2665602032583996E-2</v>
      </c>
      <c r="CA175" s="169">
        <f>IFERROR(Inv_SY_B!CA175/Inv_SY_B!$DC175-1,"")</f>
        <v>-6.9713335759732264E-2</v>
      </c>
      <c r="CB175" s="169">
        <f>IFERROR(Inv_SY_B!CB175/Inv_SY_B!$DC175-1,"")</f>
        <v>-2.6258502035756415E-2</v>
      </c>
      <c r="CC175" s="169">
        <f>IFERROR(Inv_SY_B!CC175/Inv_SY_B!$DC175-1,"")</f>
        <v>-1.0043922624260238E-2</v>
      </c>
      <c r="CD175" s="169">
        <f>IFERROR(Inv_SY_B!CD175/Inv_SY_B!$DC175-1,"")</f>
        <v>1.6071135941309045E-3</v>
      </c>
      <c r="CE175" s="169">
        <f>IFERROR(Inv_SY_B!CE175/Inv_SY_B!$DC175-1,"")</f>
        <v>-8.9068365708433461E-6</v>
      </c>
      <c r="CF175" s="169">
        <f>IFERROR(Inv_SY_B!CF175/Inv_SY_B!$DC175-1,"")</f>
        <v>-2.51692229231818E-2</v>
      </c>
      <c r="CG175" s="169">
        <f>IFERROR(Inv_SY_B!CG175/Inv_SY_B!$DC175-1,"")</f>
        <v>1.2279436744638161E-2</v>
      </c>
      <c r="CH175" s="169">
        <f>IFERROR(Inv_SY_B!CH175/Inv_SY_B!$DC175-1,"")</f>
        <v>1.5948419695172689E-2</v>
      </c>
      <c r="CI175" s="169">
        <f>IFERROR(Inv_SY_B!CI175/Inv_SY_B!$DC175-1,"")</f>
        <v>0.13256838156125927</v>
      </c>
      <c r="CJ175" s="169">
        <f>IFERROR(Inv_SY_B!CJ175/Inv_SY_B!$DC175-1,"")</f>
        <v>0.21439296154415977</v>
      </c>
      <c r="CK175" s="169">
        <f>IFERROR(Inv_SY_B!CK175/Inv_SY_B!$DC175-1,"")</f>
        <v>3.3484357556081923E-2</v>
      </c>
      <c r="CL175" s="169">
        <f>IFERROR(Inv_SY_B!CL175/Inv_SY_B!$DC175-1,"")</f>
        <v>2.9131366376158097E-2</v>
      </c>
      <c r="CM175" s="169">
        <f>IFERROR(Inv_SY_B!CM175/Inv_SY_B!$DB175-1,"")</f>
        <v>1.3488307798833921E-2</v>
      </c>
      <c r="CN175" s="169">
        <f>IFERROR(Inv_SY_B!CN175/Inv_SY_B!$DB175-1,"")</f>
        <v>2.8752506123594701E-2</v>
      </c>
      <c r="CO175" s="169">
        <f>IFERROR(Inv_SY_B!CO175/Inv_SY_B!$DB175-1,"")</f>
        <v>2.944059798478893E-3</v>
      </c>
      <c r="CP175" s="169">
        <f>IFERROR(Inv_SY_B!CP175/Inv_SY_B!$DB175-1,"")</f>
        <v>-1.9844081983800943E-2</v>
      </c>
      <c r="CQ175" s="169">
        <f>IFERROR(Inv_SY_B!CQ175/Inv_SY_B!$DB175-1,"")</f>
        <v>7.9060588574693114E-3</v>
      </c>
      <c r="CR175" s="169">
        <f>IFERROR(Inv_SY_B!CR175/Inv_SY_B!$DB175-1,"")</f>
        <v>5.2855031044400924E-3</v>
      </c>
      <c r="CS175" s="169">
        <f>IFERROR(Inv_SY_B!CS175/Inv_SY_B!$DB175-1,"")</f>
        <v>2.4597281015292793E-4</v>
      </c>
      <c r="CT175" s="169">
        <f>IFERROR(Inv_SY_B!CT175/Inv_SY_B!$DB175-1,"")</f>
        <v>-1.4671036860937958E-2</v>
      </c>
      <c r="CU175" s="169">
        <f>IFERROR(Inv_SY_B!CU175/Inv_SY_B!$DB175-1,"")</f>
        <v>-3.6848608193913446E-3</v>
      </c>
      <c r="CV175" s="169">
        <f>IFERROR(Inv_SY_B!CV175/Inv_SY_B!$DB175-1,"")</f>
        <v>-1.0908187574536599E-2</v>
      </c>
      <c r="CW175" s="169">
        <f>IFERROR(Inv_SY_B!CW175/Inv_SY_B!$DB175-1,"")</f>
        <v>-1.0729004275184195E-2</v>
      </c>
      <c r="CX175" s="169">
        <f>IFERROR(Inv_SY_B!CX175/Inv_SY_B!$DB175-1,"")</f>
        <v>-4.0876594391232146E-2</v>
      </c>
      <c r="CY175" s="169">
        <f>IFERROR(Inv_SY_B!CY175/Inv_SY_B!$DB175-1,"")</f>
        <v>3.1268804426883845E-2</v>
      </c>
      <c r="CZ175" s="169">
        <f>IFERROR(Inv_SY_B!CZ175/Inv_SY_B!$DB175-1,"")</f>
        <v>1.0822552985227274E-2</v>
      </c>
    </row>
    <row r="176" spans="2:104">
      <c r="B176" s="164">
        <f t="shared" si="3"/>
        <v>45868</v>
      </c>
      <c r="C176" s="169" t="str">
        <f>IFERROR(Inv_SY_B!C176/Inv_SY_B!$DA176-1,"")</f>
        <v/>
      </c>
      <c r="D176" s="169" t="str">
        <f>IFERROR(Inv_SY_B!D176/Inv_SY_B!$DA176-1,"")</f>
        <v/>
      </c>
      <c r="E176" s="169" t="str">
        <f>IFERROR(Inv_SY_B!E176/Inv_SY_B!$DA176-1,"")</f>
        <v/>
      </c>
      <c r="F176" s="169" t="str">
        <f>IFERROR(Inv_SY_B!F176/Inv_SY_B!$DA176-1,"")</f>
        <v/>
      </c>
      <c r="G176" s="169" t="str">
        <f>IFERROR(Inv_SY_B!G176/Inv_SY_B!$DA176-1,"")</f>
        <v/>
      </c>
      <c r="H176" s="169" t="str">
        <f>IFERROR(Inv_SY_B!H176/Inv_SY_B!$DA176-1,"")</f>
        <v/>
      </c>
      <c r="I176" s="169" t="str">
        <f>IFERROR(Inv_SY_B!I176/Inv_SY_B!$DA176-1,"")</f>
        <v/>
      </c>
      <c r="J176" s="169" t="str">
        <f>IFERROR(Inv_SY_B!J176/Inv_SY_B!$DA176-1,"")</f>
        <v/>
      </c>
      <c r="K176" s="169" t="str">
        <f>IFERROR(Inv_SY_B!K176/Inv_SY_B!$DA176-1,"")</f>
        <v/>
      </c>
      <c r="L176" s="169" t="str">
        <f>IFERROR(Inv_SY_B!L176/Inv_SY_B!$DA176-1,"")</f>
        <v/>
      </c>
      <c r="M176" s="169" t="str">
        <f>IFERROR(Inv_SY_B!M176/Inv_SY_B!$DA176-1,"")</f>
        <v/>
      </c>
      <c r="N176" s="169" t="str">
        <f>IFERROR(Inv_SY_B!N176/Inv_SY_B!$DA176-1,"")</f>
        <v/>
      </c>
      <c r="O176" s="169" t="str">
        <f>IFERROR(Inv_SY_B!O176/Inv_SY_B!$DA176-1,"")</f>
        <v/>
      </c>
      <c r="P176" s="169" t="str">
        <f>IFERROR(Inv_SY_B!P176/Inv_SY_B!$DA176-1,"")</f>
        <v/>
      </c>
      <c r="Q176" s="169" t="str">
        <f>IFERROR(Inv_SY_B!Q176/Inv_SY_B!$DA176-1,"")</f>
        <v/>
      </c>
      <c r="R176" s="169" t="str">
        <f>IFERROR(Inv_SY_B!R176/Inv_SY_B!$DA176-1,"")</f>
        <v/>
      </c>
      <c r="S176" s="169" t="str">
        <f>IFERROR(Inv_SY_B!S176/Inv_SY_B!$DA176-1,"")</f>
        <v/>
      </c>
      <c r="T176" s="169" t="str">
        <f>IFERROR(Inv_SY_B!T176/Inv_SY_B!$DA176-1,"")</f>
        <v/>
      </c>
      <c r="U176" s="169" t="str">
        <f>IFERROR(Inv_SY_B!U176/Inv_SY_B!$DA176-1,"")</f>
        <v/>
      </c>
      <c r="V176" s="169" t="str">
        <f>IFERROR(Inv_SY_B!V176/Inv_SY_B!$DA176-1,"")</f>
        <v/>
      </c>
      <c r="W176" s="169" t="str">
        <f>IFERROR(Inv_SY_B!W176/Inv_SY_B!$DA176-1,"")</f>
        <v/>
      </c>
      <c r="X176" s="169" t="str">
        <f>IFERROR(Inv_SY_B!X176/Inv_SY_B!$DA176-1,"")</f>
        <v/>
      </c>
      <c r="Y176" s="169" t="str">
        <f>IFERROR(Inv_SY_B!Y176/Inv_SY_B!$DA176-1,"")</f>
        <v/>
      </c>
      <c r="Z176" s="169" t="str">
        <f>IFERROR(Inv_SY_B!Z176/Inv_SY_B!$DA176-1,"")</f>
        <v/>
      </c>
      <c r="AA176" s="169" t="str">
        <f>IFERROR(Inv_SY_B!AA176/Inv_SY_B!$DA176-1,"")</f>
        <v/>
      </c>
      <c r="AB176" s="169" t="str">
        <f>IFERROR(Inv_SY_B!AB176/Inv_SY_B!$DA176-1,"")</f>
        <v/>
      </c>
      <c r="AC176" s="169" t="str">
        <f>IFERROR(Inv_SY_B!AC176/Inv_SY_B!$DA176-1,"")</f>
        <v/>
      </c>
      <c r="AD176" s="169" t="str">
        <f>IFERROR(Inv_SY_B!AD176/Inv_SY_B!$DA176-1,"")</f>
        <v/>
      </c>
      <c r="AE176" s="169" t="str">
        <f>IFERROR(Inv_SY_B!AE176/Inv_SY_B!$DA176-1,"")</f>
        <v/>
      </c>
      <c r="AF176" s="169" t="str">
        <f>IFERROR(Inv_SY_B!AF176/Inv_SY_B!$DA176-1,"")</f>
        <v/>
      </c>
      <c r="AG176" s="169" t="str">
        <f>IFERROR(Inv_SY_B!AG176/Inv_SY_B!$DA176-1,"")</f>
        <v/>
      </c>
      <c r="AH176" s="169" t="str">
        <f>IFERROR(Inv_SY_B!AH176/Inv_SY_B!$DA176-1,"")</f>
        <v/>
      </c>
      <c r="AI176" s="169" t="str">
        <f>IFERROR(Inv_SY_B!AI176/Inv_SY_B!$DC176-1,"")</f>
        <v/>
      </c>
      <c r="AJ176" s="169" t="str">
        <f>IFERROR(Inv_SY_B!AJ176/Inv_SY_B!$DC176-1,"")</f>
        <v/>
      </c>
      <c r="AK176" s="169" t="str">
        <f>IFERROR(Inv_SY_B!AK176/Inv_SY_B!$DC176-1,"")</f>
        <v/>
      </c>
      <c r="AL176" s="169" t="str">
        <f>IFERROR(Inv_SY_B!AL176/Inv_SY_B!$DC176-1,"")</f>
        <v/>
      </c>
      <c r="AM176" s="169" t="str">
        <f>IFERROR(Inv_SY_B!AM176/Inv_SY_B!$DC176-1,"")</f>
        <v/>
      </c>
      <c r="AN176" s="169" t="str">
        <f>IFERROR(Inv_SY_B!AN176/Inv_SY_B!$DC176-1,"")</f>
        <v/>
      </c>
      <c r="AO176" s="169" t="str">
        <f>IFERROR(Inv_SY_B!AO176/Inv_SY_B!$DC176-1,"")</f>
        <v/>
      </c>
      <c r="AP176" s="169" t="str">
        <f>IFERROR(Inv_SY_B!AP176/Inv_SY_B!$DC176-1,"")</f>
        <v/>
      </c>
      <c r="AQ176" s="169" t="str">
        <f>IFERROR(Inv_SY_B!AQ176/Inv_SY_B!$DC176-1,"")</f>
        <v/>
      </c>
      <c r="AR176" s="169" t="str">
        <f>IFERROR(Inv_SY_B!AR176/Inv_SY_B!$DC176-1,"")</f>
        <v/>
      </c>
      <c r="AS176" s="169" t="str">
        <f>IFERROR(Inv_SY_B!AS176/Inv_SY_B!$DC176-1,"")</f>
        <v/>
      </c>
      <c r="AT176" s="169" t="str">
        <f>IFERROR(Inv_SY_B!AT176/Inv_SY_B!$DC176-1,"")</f>
        <v/>
      </c>
      <c r="AU176" s="169" t="str">
        <f>IFERROR(Inv_SY_B!AU176/Inv_SY_B!$DC176-1,"")</f>
        <v/>
      </c>
      <c r="AV176" s="169" t="str">
        <f>IFERROR(Inv_SY_B!AV176/Inv_SY_B!$DC176-1,"")</f>
        <v/>
      </c>
      <c r="AW176" s="169" t="str">
        <f>IFERROR(Inv_SY_B!AW176/Inv_SY_B!$DC176-1,"")</f>
        <v/>
      </c>
      <c r="AX176" s="169" t="str">
        <f>IFERROR(Inv_SY_B!AX176/Inv_SY_B!$DC176-1,"")</f>
        <v/>
      </c>
      <c r="AY176" s="169" t="str">
        <f>IFERROR(Inv_SY_B!AY176/Inv_SY_B!$DC176-1,"")</f>
        <v/>
      </c>
      <c r="AZ176" s="169" t="str">
        <f>IFERROR(Inv_SY_B!AZ176/Inv_SY_B!$DC176-1,"")</f>
        <v/>
      </c>
      <c r="BA176" s="169" t="str">
        <f>IFERROR(Inv_SY_B!BA176/Inv_SY_B!$DC176-1,"")</f>
        <v/>
      </c>
      <c r="BB176" s="169" t="str">
        <f>IFERROR(Inv_SY_B!BB176/Inv_SY_B!$DC176-1,"")</f>
        <v/>
      </c>
      <c r="BC176" s="169" t="str">
        <f>IFERROR(Inv_SY_B!BC176/Inv_SY_B!$DC176-1,"")</f>
        <v/>
      </c>
      <c r="BD176" s="169" t="str">
        <f>IFERROR(Inv_SY_B!BD176/Inv_SY_B!$DC176-1,"")</f>
        <v/>
      </c>
      <c r="BE176" s="169" t="str">
        <f>IFERROR(Inv_SY_B!BE176/Inv_SY_B!$DC176-1,"")</f>
        <v/>
      </c>
      <c r="BF176" s="169" t="str">
        <f>IFERROR(Inv_SY_B!BF176/Inv_SY_B!$DC176-1,"")</f>
        <v/>
      </c>
      <c r="BG176" s="169" t="str">
        <f>IFERROR(Inv_SY_B!BG176/Inv_SY_B!$DC176-1,"")</f>
        <v/>
      </c>
      <c r="BH176" s="169" t="str">
        <f>IFERROR(Inv_SY_B!BH176/Inv_SY_B!$DC176-1,"")</f>
        <v/>
      </c>
      <c r="BI176" s="169" t="str">
        <f>IFERROR(Inv_SY_B!BI176/Inv_SY_B!$DC176-1,"")</f>
        <v/>
      </c>
      <c r="BJ176" s="169" t="str">
        <f>IFERROR(Inv_SY_B!BJ176/Inv_SY_B!$DC176-1,"")</f>
        <v/>
      </c>
      <c r="BK176" s="169" t="str">
        <f>IFERROR(Inv_SY_B!BK176/Inv_SY_B!$DC176-1,"")</f>
        <v/>
      </c>
      <c r="BL176" s="169" t="str">
        <f>IFERROR(Inv_SY_B!BL176/Inv_SY_B!$DC176-1,"")</f>
        <v/>
      </c>
      <c r="BM176" s="169" t="str">
        <f>IFERROR(Inv_SY_B!BM176/Inv_SY_B!$DC176-1,"")</f>
        <v/>
      </c>
      <c r="BN176" s="169" t="str">
        <f>IFERROR(Inv_SY_B!BN176/Inv_SY_B!$DC176-1,"")</f>
        <v/>
      </c>
      <c r="BO176" s="169" t="str">
        <f>IFERROR(Inv_SY_B!BO176/Inv_SY_B!$DC176-1,"")</f>
        <v/>
      </c>
      <c r="BP176" s="169" t="str">
        <f>IFERROR(Inv_SY_B!BP176/Inv_SY_B!$DC176-1,"")</f>
        <v/>
      </c>
      <c r="BQ176" s="169" t="str">
        <f>IFERROR(Inv_SY_B!BQ176/Inv_SY_B!$DC176-1,"")</f>
        <v/>
      </c>
      <c r="BR176" s="169" t="str">
        <f>IFERROR(Inv_SY_B!BR176/Inv_SY_B!$DC176-1,"")</f>
        <v/>
      </c>
      <c r="BS176" s="169" t="str">
        <f>IFERROR(Inv_SY_B!BS176/Inv_SY_B!$DC176-1,"")</f>
        <v/>
      </c>
      <c r="BT176" s="169" t="str">
        <f>IFERROR(Inv_SY_B!BT176/Inv_SY_B!$DC176-1,"")</f>
        <v/>
      </c>
      <c r="BU176" s="169" t="str">
        <f>IFERROR(Inv_SY_B!BU176/Inv_SY_B!$DC176-1,"")</f>
        <v/>
      </c>
      <c r="BV176" s="169" t="str">
        <f>IFERROR(Inv_SY_B!BV176/Inv_SY_B!$DC176-1,"")</f>
        <v/>
      </c>
      <c r="BW176" s="169" t="str">
        <f>IFERROR(Inv_SY_B!BW176/Inv_SY_B!$DC176-1,"")</f>
        <v/>
      </c>
      <c r="BX176" s="169" t="str">
        <f>IFERROR(Inv_SY_B!BX176/Inv_SY_B!$DC176-1,"")</f>
        <v/>
      </c>
      <c r="BY176" s="169" t="str">
        <f>IFERROR(Inv_SY_B!BY176/Inv_SY_B!$DC176-1,"")</f>
        <v/>
      </c>
      <c r="BZ176" s="169" t="str">
        <f>IFERROR(Inv_SY_B!BZ176/Inv_SY_B!$DC176-1,"")</f>
        <v/>
      </c>
      <c r="CA176" s="169" t="str">
        <f>IFERROR(Inv_SY_B!CA176/Inv_SY_B!$DC176-1,"")</f>
        <v/>
      </c>
      <c r="CB176" s="169" t="str">
        <f>IFERROR(Inv_SY_B!CB176/Inv_SY_B!$DC176-1,"")</f>
        <v/>
      </c>
      <c r="CC176" s="169" t="str">
        <f>IFERROR(Inv_SY_B!CC176/Inv_SY_B!$DC176-1,"")</f>
        <v/>
      </c>
      <c r="CD176" s="169" t="str">
        <f>IFERROR(Inv_SY_B!CD176/Inv_SY_B!$DC176-1,"")</f>
        <v/>
      </c>
      <c r="CE176" s="169" t="str">
        <f>IFERROR(Inv_SY_B!CE176/Inv_SY_B!$DC176-1,"")</f>
        <v/>
      </c>
      <c r="CF176" s="169" t="str">
        <f>IFERROR(Inv_SY_B!CF176/Inv_SY_B!$DC176-1,"")</f>
        <v/>
      </c>
      <c r="CG176" s="169" t="str">
        <f>IFERROR(Inv_SY_B!CG176/Inv_SY_B!$DC176-1,"")</f>
        <v/>
      </c>
      <c r="CH176" s="169" t="str">
        <f>IFERROR(Inv_SY_B!CH176/Inv_SY_B!$DC176-1,"")</f>
        <v/>
      </c>
      <c r="CI176" s="169" t="str">
        <f>IFERROR(Inv_SY_B!CI176/Inv_SY_B!$DC176-1,"")</f>
        <v/>
      </c>
      <c r="CJ176" s="169" t="str">
        <f>IFERROR(Inv_SY_B!CJ176/Inv_SY_B!$DC176-1,"")</f>
        <v/>
      </c>
      <c r="CK176" s="169" t="str">
        <f>IFERROR(Inv_SY_B!CK176/Inv_SY_B!$DC176-1,"")</f>
        <v/>
      </c>
      <c r="CL176" s="169" t="str">
        <f>IFERROR(Inv_SY_B!CL176/Inv_SY_B!$DC176-1,"")</f>
        <v/>
      </c>
      <c r="CM176" s="169" t="str">
        <f>IFERROR(Inv_SY_B!CM176/Inv_SY_B!$DB176-1,"")</f>
        <v/>
      </c>
      <c r="CN176" s="169" t="str">
        <f>IFERROR(Inv_SY_B!CN176/Inv_SY_B!$DB176-1,"")</f>
        <v/>
      </c>
      <c r="CO176" s="169" t="str">
        <f>IFERROR(Inv_SY_B!CO176/Inv_SY_B!$DB176-1,"")</f>
        <v/>
      </c>
      <c r="CP176" s="169" t="str">
        <f>IFERROR(Inv_SY_B!CP176/Inv_SY_B!$DB176-1,"")</f>
        <v/>
      </c>
      <c r="CQ176" s="169" t="str">
        <f>IFERROR(Inv_SY_B!CQ176/Inv_SY_B!$DB176-1,"")</f>
        <v/>
      </c>
      <c r="CR176" s="169" t="str">
        <f>IFERROR(Inv_SY_B!CR176/Inv_SY_B!$DB176-1,"")</f>
        <v/>
      </c>
      <c r="CS176" s="169" t="str">
        <f>IFERROR(Inv_SY_B!CS176/Inv_SY_B!$DB176-1,"")</f>
        <v/>
      </c>
      <c r="CT176" s="169" t="str">
        <f>IFERROR(Inv_SY_B!CT176/Inv_SY_B!$DB176-1,"")</f>
        <v/>
      </c>
      <c r="CU176" s="169" t="str">
        <f>IFERROR(Inv_SY_B!CU176/Inv_SY_B!$DB176-1,"")</f>
        <v/>
      </c>
      <c r="CV176" s="169" t="str">
        <f>IFERROR(Inv_SY_B!CV176/Inv_SY_B!$DB176-1,"")</f>
        <v/>
      </c>
      <c r="CW176" s="169" t="str">
        <f>IFERROR(Inv_SY_B!CW176/Inv_SY_B!$DB176-1,"")</f>
        <v/>
      </c>
      <c r="CX176" s="169" t="str">
        <f>IFERROR(Inv_SY_B!CX176/Inv_SY_B!$DB176-1,"")</f>
        <v/>
      </c>
      <c r="CY176" s="169" t="str">
        <f>IFERROR(Inv_SY_B!CY176/Inv_SY_B!$DB176-1,"")</f>
        <v/>
      </c>
      <c r="CZ176" s="169" t="str">
        <f>IFERROR(Inv_SY_B!CZ176/Inv_SY_B!$DB176-1,"")</f>
        <v/>
      </c>
    </row>
    <row r="177" spans="2:104">
      <c r="B177" s="164">
        <f t="shared" si="3"/>
        <v>45869</v>
      </c>
      <c r="C177" s="169" t="str">
        <f>IFERROR(Inv_SY_B!C177/Inv_SY_B!$DA177-1,"")</f>
        <v/>
      </c>
      <c r="D177" s="169" t="str">
        <f>IFERROR(Inv_SY_B!D177/Inv_SY_B!$DA177-1,"")</f>
        <v/>
      </c>
      <c r="E177" s="169" t="str">
        <f>IFERROR(Inv_SY_B!E177/Inv_SY_B!$DA177-1,"")</f>
        <v/>
      </c>
      <c r="F177" s="169" t="str">
        <f>IFERROR(Inv_SY_B!F177/Inv_SY_B!$DA177-1,"")</f>
        <v/>
      </c>
      <c r="G177" s="169" t="str">
        <f>IFERROR(Inv_SY_B!G177/Inv_SY_B!$DA177-1,"")</f>
        <v/>
      </c>
      <c r="H177" s="169" t="str">
        <f>IFERROR(Inv_SY_B!H177/Inv_SY_B!$DA177-1,"")</f>
        <v/>
      </c>
      <c r="I177" s="169" t="str">
        <f>IFERROR(Inv_SY_B!I177/Inv_SY_B!$DA177-1,"")</f>
        <v/>
      </c>
      <c r="J177" s="169" t="str">
        <f>IFERROR(Inv_SY_B!J177/Inv_SY_B!$DA177-1,"")</f>
        <v/>
      </c>
      <c r="K177" s="169" t="str">
        <f>IFERROR(Inv_SY_B!K177/Inv_SY_B!$DA177-1,"")</f>
        <v/>
      </c>
      <c r="L177" s="169" t="str">
        <f>IFERROR(Inv_SY_B!L177/Inv_SY_B!$DA177-1,"")</f>
        <v/>
      </c>
      <c r="M177" s="169" t="str">
        <f>IFERROR(Inv_SY_B!M177/Inv_SY_B!$DA177-1,"")</f>
        <v/>
      </c>
      <c r="N177" s="169" t="str">
        <f>IFERROR(Inv_SY_B!N177/Inv_SY_B!$DA177-1,"")</f>
        <v/>
      </c>
      <c r="O177" s="169" t="str">
        <f>IFERROR(Inv_SY_B!O177/Inv_SY_B!$DA177-1,"")</f>
        <v/>
      </c>
      <c r="P177" s="169" t="str">
        <f>IFERROR(Inv_SY_B!P177/Inv_SY_B!$DA177-1,"")</f>
        <v/>
      </c>
      <c r="Q177" s="169" t="str">
        <f>IFERROR(Inv_SY_B!Q177/Inv_SY_B!$DA177-1,"")</f>
        <v/>
      </c>
      <c r="R177" s="169" t="str">
        <f>IFERROR(Inv_SY_B!R177/Inv_SY_B!$DA177-1,"")</f>
        <v/>
      </c>
      <c r="S177" s="169" t="str">
        <f>IFERROR(Inv_SY_B!S177/Inv_SY_B!$DA177-1,"")</f>
        <v/>
      </c>
      <c r="T177" s="169" t="str">
        <f>IFERROR(Inv_SY_B!T177/Inv_SY_B!$DA177-1,"")</f>
        <v/>
      </c>
      <c r="U177" s="169" t="str">
        <f>IFERROR(Inv_SY_B!U177/Inv_SY_B!$DA177-1,"")</f>
        <v/>
      </c>
      <c r="V177" s="169" t="str">
        <f>IFERROR(Inv_SY_B!V177/Inv_SY_B!$DA177-1,"")</f>
        <v/>
      </c>
      <c r="W177" s="169" t="str">
        <f>IFERROR(Inv_SY_B!W177/Inv_SY_B!$DA177-1,"")</f>
        <v/>
      </c>
      <c r="X177" s="169" t="str">
        <f>IFERROR(Inv_SY_B!X177/Inv_SY_B!$DA177-1,"")</f>
        <v/>
      </c>
      <c r="Y177" s="169" t="str">
        <f>IFERROR(Inv_SY_B!Y177/Inv_SY_B!$DA177-1,"")</f>
        <v/>
      </c>
      <c r="Z177" s="169" t="str">
        <f>IFERROR(Inv_SY_B!Z177/Inv_SY_B!$DA177-1,"")</f>
        <v/>
      </c>
      <c r="AA177" s="169" t="str">
        <f>IFERROR(Inv_SY_B!AA177/Inv_SY_B!$DA177-1,"")</f>
        <v/>
      </c>
      <c r="AB177" s="169" t="str">
        <f>IFERROR(Inv_SY_B!AB177/Inv_SY_B!$DA177-1,"")</f>
        <v/>
      </c>
      <c r="AC177" s="169" t="str">
        <f>IFERROR(Inv_SY_B!AC177/Inv_SY_B!$DA177-1,"")</f>
        <v/>
      </c>
      <c r="AD177" s="169" t="str">
        <f>IFERROR(Inv_SY_B!AD177/Inv_SY_B!$DA177-1,"")</f>
        <v/>
      </c>
      <c r="AE177" s="169" t="str">
        <f>IFERROR(Inv_SY_B!AE177/Inv_SY_B!$DA177-1,"")</f>
        <v/>
      </c>
      <c r="AF177" s="169" t="str">
        <f>IFERROR(Inv_SY_B!AF177/Inv_SY_B!$DA177-1,"")</f>
        <v/>
      </c>
      <c r="AG177" s="169" t="str">
        <f>IFERROR(Inv_SY_B!AG177/Inv_SY_B!$DA177-1,"")</f>
        <v/>
      </c>
      <c r="AH177" s="169" t="str">
        <f>IFERROR(Inv_SY_B!AH177/Inv_SY_B!$DA177-1,"")</f>
        <v/>
      </c>
      <c r="AI177" s="169" t="str">
        <f>IFERROR(Inv_SY_B!AI177/Inv_SY_B!$DC177-1,"")</f>
        <v/>
      </c>
      <c r="AJ177" s="169" t="str">
        <f>IFERROR(Inv_SY_B!AJ177/Inv_SY_B!$DC177-1,"")</f>
        <v/>
      </c>
      <c r="AK177" s="169" t="str">
        <f>IFERROR(Inv_SY_B!AK177/Inv_SY_B!$DC177-1,"")</f>
        <v/>
      </c>
      <c r="AL177" s="169" t="str">
        <f>IFERROR(Inv_SY_B!AL177/Inv_SY_B!$DC177-1,"")</f>
        <v/>
      </c>
      <c r="AM177" s="169" t="str">
        <f>IFERROR(Inv_SY_B!AM177/Inv_SY_B!$DC177-1,"")</f>
        <v/>
      </c>
      <c r="AN177" s="169" t="str">
        <f>IFERROR(Inv_SY_B!AN177/Inv_SY_B!$DC177-1,"")</f>
        <v/>
      </c>
      <c r="AO177" s="169" t="str">
        <f>IFERROR(Inv_SY_B!AO177/Inv_SY_B!$DC177-1,"")</f>
        <v/>
      </c>
      <c r="AP177" s="169" t="str">
        <f>IFERROR(Inv_SY_B!AP177/Inv_SY_B!$DC177-1,"")</f>
        <v/>
      </c>
      <c r="AQ177" s="169" t="str">
        <f>IFERROR(Inv_SY_B!AQ177/Inv_SY_B!$DC177-1,"")</f>
        <v/>
      </c>
      <c r="AR177" s="169" t="str">
        <f>IFERROR(Inv_SY_B!AR177/Inv_SY_B!$DC177-1,"")</f>
        <v/>
      </c>
      <c r="AS177" s="169" t="str">
        <f>IFERROR(Inv_SY_B!AS177/Inv_SY_B!$DC177-1,"")</f>
        <v/>
      </c>
      <c r="AT177" s="169" t="str">
        <f>IFERROR(Inv_SY_B!AT177/Inv_SY_B!$DC177-1,"")</f>
        <v/>
      </c>
      <c r="AU177" s="169" t="str">
        <f>IFERROR(Inv_SY_B!AU177/Inv_SY_B!$DC177-1,"")</f>
        <v/>
      </c>
      <c r="AV177" s="169" t="str">
        <f>IFERROR(Inv_SY_B!AV177/Inv_SY_B!$DC177-1,"")</f>
        <v/>
      </c>
      <c r="AW177" s="169" t="str">
        <f>IFERROR(Inv_SY_B!AW177/Inv_SY_B!$DC177-1,"")</f>
        <v/>
      </c>
      <c r="AX177" s="169" t="str">
        <f>IFERROR(Inv_SY_B!AX177/Inv_SY_B!$DC177-1,"")</f>
        <v/>
      </c>
      <c r="AY177" s="169" t="str">
        <f>IFERROR(Inv_SY_B!AY177/Inv_SY_B!$DC177-1,"")</f>
        <v/>
      </c>
      <c r="AZ177" s="169" t="str">
        <f>IFERROR(Inv_SY_B!AZ177/Inv_SY_B!$DC177-1,"")</f>
        <v/>
      </c>
      <c r="BA177" s="169" t="str">
        <f>IFERROR(Inv_SY_B!BA177/Inv_SY_B!$DC177-1,"")</f>
        <v/>
      </c>
      <c r="BB177" s="169" t="str">
        <f>IFERROR(Inv_SY_B!BB177/Inv_SY_B!$DC177-1,"")</f>
        <v/>
      </c>
      <c r="BC177" s="169" t="str">
        <f>IFERROR(Inv_SY_B!BC177/Inv_SY_B!$DC177-1,"")</f>
        <v/>
      </c>
      <c r="BD177" s="169" t="str">
        <f>IFERROR(Inv_SY_B!BD177/Inv_SY_B!$DC177-1,"")</f>
        <v/>
      </c>
      <c r="BE177" s="169" t="str">
        <f>IFERROR(Inv_SY_B!BE177/Inv_SY_B!$DC177-1,"")</f>
        <v/>
      </c>
      <c r="BF177" s="169" t="str">
        <f>IFERROR(Inv_SY_B!BF177/Inv_SY_B!$DC177-1,"")</f>
        <v/>
      </c>
      <c r="BG177" s="169" t="str">
        <f>IFERROR(Inv_SY_B!BG177/Inv_SY_B!$DC177-1,"")</f>
        <v/>
      </c>
      <c r="BH177" s="169" t="str">
        <f>IFERROR(Inv_SY_B!BH177/Inv_SY_B!$DC177-1,"")</f>
        <v/>
      </c>
      <c r="BI177" s="169" t="str">
        <f>IFERROR(Inv_SY_B!BI177/Inv_SY_B!$DC177-1,"")</f>
        <v/>
      </c>
      <c r="BJ177" s="169" t="str">
        <f>IFERROR(Inv_SY_B!BJ177/Inv_SY_B!$DC177-1,"")</f>
        <v/>
      </c>
      <c r="BK177" s="169" t="str">
        <f>IFERROR(Inv_SY_B!BK177/Inv_SY_B!$DC177-1,"")</f>
        <v/>
      </c>
      <c r="BL177" s="169" t="str">
        <f>IFERROR(Inv_SY_B!BL177/Inv_SY_B!$DC177-1,"")</f>
        <v/>
      </c>
      <c r="BM177" s="169" t="str">
        <f>IFERROR(Inv_SY_B!BM177/Inv_SY_B!$DC177-1,"")</f>
        <v/>
      </c>
      <c r="BN177" s="169" t="str">
        <f>IFERROR(Inv_SY_B!BN177/Inv_SY_B!$DC177-1,"")</f>
        <v/>
      </c>
      <c r="BO177" s="169" t="str">
        <f>IFERROR(Inv_SY_B!BO177/Inv_SY_B!$DC177-1,"")</f>
        <v/>
      </c>
      <c r="BP177" s="169" t="str">
        <f>IFERROR(Inv_SY_B!BP177/Inv_SY_B!$DC177-1,"")</f>
        <v/>
      </c>
      <c r="BQ177" s="169" t="str">
        <f>IFERROR(Inv_SY_B!BQ177/Inv_SY_B!$DC177-1,"")</f>
        <v/>
      </c>
      <c r="BR177" s="169" t="str">
        <f>IFERROR(Inv_SY_B!BR177/Inv_SY_B!$DC177-1,"")</f>
        <v/>
      </c>
      <c r="BS177" s="169" t="str">
        <f>IFERROR(Inv_SY_B!BS177/Inv_SY_B!$DC177-1,"")</f>
        <v/>
      </c>
      <c r="BT177" s="169" t="str">
        <f>IFERROR(Inv_SY_B!BT177/Inv_SY_B!$DC177-1,"")</f>
        <v/>
      </c>
      <c r="BU177" s="169" t="str">
        <f>IFERROR(Inv_SY_B!BU177/Inv_SY_B!$DC177-1,"")</f>
        <v/>
      </c>
      <c r="BV177" s="169" t="str">
        <f>IFERROR(Inv_SY_B!BV177/Inv_SY_B!$DC177-1,"")</f>
        <v/>
      </c>
      <c r="BW177" s="169" t="str">
        <f>IFERROR(Inv_SY_B!BW177/Inv_SY_B!$DC177-1,"")</f>
        <v/>
      </c>
      <c r="BX177" s="169" t="str">
        <f>IFERROR(Inv_SY_B!BX177/Inv_SY_B!$DC177-1,"")</f>
        <v/>
      </c>
      <c r="BY177" s="169" t="str">
        <f>IFERROR(Inv_SY_B!BY177/Inv_SY_B!$DC177-1,"")</f>
        <v/>
      </c>
      <c r="BZ177" s="169" t="str">
        <f>IFERROR(Inv_SY_B!BZ177/Inv_SY_B!$DC177-1,"")</f>
        <v/>
      </c>
      <c r="CA177" s="169" t="str">
        <f>IFERROR(Inv_SY_B!CA177/Inv_SY_B!$DC177-1,"")</f>
        <v/>
      </c>
      <c r="CB177" s="169" t="str">
        <f>IFERROR(Inv_SY_B!CB177/Inv_SY_B!$DC177-1,"")</f>
        <v/>
      </c>
      <c r="CC177" s="169" t="str">
        <f>IFERROR(Inv_SY_B!CC177/Inv_SY_B!$DC177-1,"")</f>
        <v/>
      </c>
      <c r="CD177" s="169" t="str">
        <f>IFERROR(Inv_SY_B!CD177/Inv_SY_B!$DC177-1,"")</f>
        <v/>
      </c>
      <c r="CE177" s="169" t="str">
        <f>IFERROR(Inv_SY_B!CE177/Inv_SY_B!$DC177-1,"")</f>
        <v/>
      </c>
      <c r="CF177" s="169" t="str">
        <f>IFERROR(Inv_SY_B!CF177/Inv_SY_B!$DC177-1,"")</f>
        <v/>
      </c>
      <c r="CG177" s="169" t="str">
        <f>IFERROR(Inv_SY_B!CG177/Inv_SY_B!$DC177-1,"")</f>
        <v/>
      </c>
      <c r="CH177" s="169" t="str">
        <f>IFERROR(Inv_SY_B!CH177/Inv_SY_B!$DC177-1,"")</f>
        <v/>
      </c>
      <c r="CI177" s="169" t="str">
        <f>IFERROR(Inv_SY_B!CI177/Inv_SY_B!$DC177-1,"")</f>
        <v/>
      </c>
      <c r="CJ177" s="169" t="str">
        <f>IFERROR(Inv_SY_B!CJ177/Inv_SY_B!$DC177-1,"")</f>
        <v/>
      </c>
      <c r="CK177" s="169" t="str">
        <f>IFERROR(Inv_SY_B!CK177/Inv_SY_B!$DC177-1,"")</f>
        <v/>
      </c>
      <c r="CL177" s="169" t="str">
        <f>IFERROR(Inv_SY_B!CL177/Inv_SY_B!$DC177-1,"")</f>
        <v/>
      </c>
      <c r="CM177" s="169" t="str">
        <f>IFERROR(Inv_SY_B!CM177/Inv_SY_B!$DB177-1,"")</f>
        <v/>
      </c>
      <c r="CN177" s="169" t="str">
        <f>IFERROR(Inv_SY_B!CN177/Inv_SY_B!$DB177-1,"")</f>
        <v/>
      </c>
      <c r="CO177" s="169" t="str">
        <f>IFERROR(Inv_SY_B!CO177/Inv_SY_B!$DB177-1,"")</f>
        <v/>
      </c>
      <c r="CP177" s="169" t="str">
        <f>IFERROR(Inv_SY_B!CP177/Inv_SY_B!$DB177-1,"")</f>
        <v/>
      </c>
      <c r="CQ177" s="169" t="str">
        <f>IFERROR(Inv_SY_B!CQ177/Inv_SY_B!$DB177-1,"")</f>
        <v/>
      </c>
      <c r="CR177" s="169" t="str">
        <f>IFERROR(Inv_SY_B!CR177/Inv_SY_B!$DB177-1,"")</f>
        <v/>
      </c>
      <c r="CS177" s="169" t="str">
        <f>IFERROR(Inv_SY_B!CS177/Inv_SY_B!$DB177-1,"")</f>
        <v/>
      </c>
      <c r="CT177" s="169" t="str">
        <f>IFERROR(Inv_SY_B!CT177/Inv_SY_B!$DB177-1,"")</f>
        <v/>
      </c>
      <c r="CU177" s="169" t="str">
        <f>IFERROR(Inv_SY_B!CU177/Inv_SY_B!$DB177-1,"")</f>
        <v/>
      </c>
      <c r="CV177" s="169" t="str">
        <f>IFERROR(Inv_SY_B!CV177/Inv_SY_B!$DB177-1,"")</f>
        <v/>
      </c>
      <c r="CW177" s="169" t="str">
        <f>IFERROR(Inv_SY_B!CW177/Inv_SY_B!$DB177-1,"")</f>
        <v/>
      </c>
      <c r="CX177" s="169" t="str">
        <f>IFERROR(Inv_SY_B!CX177/Inv_SY_B!$DB177-1,"")</f>
        <v/>
      </c>
      <c r="CY177" s="169" t="str">
        <f>IFERROR(Inv_SY_B!CY177/Inv_SY_B!$DB177-1,"")</f>
        <v/>
      </c>
      <c r="CZ177" s="169" t="str">
        <f>IFERROR(Inv_SY_B!CZ177/Inv_SY_B!$DB177-1,"")</f>
        <v/>
      </c>
    </row>
    <row r="178" spans="2:104">
      <c r="B178" s="164">
        <f t="shared" si="3"/>
        <v>45870</v>
      </c>
      <c r="C178" s="169" t="str">
        <f>IFERROR(Inv_SY_B!C178/Inv_SY_B!$DA178-1,"")</f>
        <v/>
      </c>
      <c r="D178" s="169" t="str">
        <f>IFERROR(Inv_SY_B!D178/Inv_SY_B!$DA178-1,"")</f>
        <v/>
      </c>
      <c r="E178" s="169" t="str">
        <f>IFERROR(Inv_SY_B!E178/Inv_SY_B!$DA178-1,"")</f>
        <v/>
      </c>
      <c r="F178" s="169" t="str">
        <f>IFERROR(Inv_SY_B!F178/Inv_SY_B!$DA178-1,"")</f>
        <v/>
      </c>
      <c r="G178" s="169" t="str">
        <f>IFERROR(Inv_SY_B!G178/Inv_SY_B!$DA178-1,"")</f>
        <v/>
      </c>
      <c r="H178" s="169" t="str">
        <f>IFERROR(Inv_SY_B!H178/Inv_SY_B!$DA178-1,"")</f>
        <v/>
      </c>
      <c r="I178" s="169" t="str">
        <f>IFERROR(Inv_SY_B!I178/Inv_SY_B!$DA178-1,"")</f>
        <v/>
      </c>
      <c r="J178" s="169" t="str">
        <f>IFERROR(Inv_SY_B!J178/Inv_SY_B!$DA178-1,"")</f>
        <v/>
      </c>
      <c r="K178" s="169" t="str">
        <f>IFERROR(Inv_SY_B!K178/Inv_SY_B!$DA178-1,"")</f>
        <v/>
      </c>
      <c r="L178" s="169" t="str">
        <f>IFERROR(Inv_SY_B!L178/Inv_SY_B!$DA178-1,"")</f>
        <v/>
      </c>
      <c r="M178" s="169" t="str">
        <f>IFERROR(Inv_SY_B!M178/Inv_SY_B!$DA178-1,"")</f>
        <v/>
      </c>
      <c r="N178" s="169" t="str">
        <f>IFERROR(Inv_SY_B!N178/Inv_SY_B!$DA178-1,"")</f>
        <v/>
      </c>
      <c r="O178" s="169" t="str">
        <f>IFERROR(Inv_SY_B!O178/Inv_SY_B!$DA178-1,"")</f>
        <v/>
      </c>
      <c r="P178" s="169" t="str">
        <f>IFERROR(Inv_SY_B!P178/Inv_SY_B!$DA178-1,"")</f>
        <v/>
      </c>
      <c r="Q178" s="169" t="str">
        <f>IFERROR(Inv_SY_B!Q178/Inv_SY_B!$DA178-1,"")</f>
        <v/>
      </c>
      <c r="R178" s="169" t="str">
        <f>IFERROR(Inv_SY_B!R178/Inv_SY_B!$DA178-1,"")</f>
        <v/>
      </c>
      <c r="S178" s="169" t="str">
        <f>IFERROR(Inv_SY_B!S178/Inv_SY_B!$DA178-1,"")</f>
        <v/>
      </c>
      <c r="T178" s="169" t="str">
        <f>IFERROR(Inv_SY_B!T178/Inv_SY_B!$DA178-1,"")</f>
        <v/>
      </c>
      <c r="U178" s="169" t="str">
        <f>IFERROR(Inv_SY_B!U178/Inv_SY_B!$DA178-1,"")</f>
        <v/>
      </c>
      <c r="V178" s="169" t="str">
        <f>IFERROR(Inv_SY_B!V178/Inv_SY_B!$DA178-1,"")</f>
        <v/>
      </c>
      <c r="W178" s="169" t="str">
        <f>IFERROR(Inv_SY_B!W178/Inv_SY_B!$DA178-1,"")</f>
        <v/>
      </c>
      <c r="X178" s="169" t="str">
        <f>IFERROR(Inv_SY_B!X178/Inv_SY_B!$DA178-1,"")</f>
        <v/>
      </c>
      <c r="Y178" s="169" t="str">
        <f>IFERROR(Inv_SY_B!Y178/Inv_SY_B!$DA178-1,"")</f>
        <v/>
      </c>
      <c r="Z178" s="169" t="str">
        <f>IFERROR(Inv_SY_B!Z178/Inv_SY_B!$DA178-1,"")</f>
        <v/>
      </c>
      <c r="AA178" s="169" t="str">
        <f>IFERROR(Inv_SY_B!AA178/Inv_SY_B!$DA178-1,"")</f>
        <v/>
      </c>
      <c r="AB178" s="169" t="str">
        <f>IFERROR(Inv_SY_B!AB178/Inv_SY_B!$DA178-1,"")</f>
        <v/>
      </c>
      <c r="AC178" s="169" t="str">
        <f>IFERROR(Inv_SY_B!AC178/Inv_SY_B!$DA178-1,"")</f>
        <v/>
      </c>
      <c r="AD178" s="169" t="str">
        <f>IFERROR(Inv_SY_B!AD178/Inv_SY_B!$DA178-1,"")</f>
        <v/>
      </c>
      <c r="AE178" s="169" t="str">
        <f>IFERROR(Inv_SY_B!AE178/Inv_SY_B!$DA178-1,"")</f>
        <v/>
      </c>
      <c r="AF178" s="169" t="str">
        <f>IFERROR(Inv_SY_B!AF178/Inv_SY_B!$DA178-1,"")</f>
        <v/>
      </c>
      <c r="AG178" s="169" t="str">
        <f>IFERROR(Inv_SY_B!AG178/Inv_SY_B!$DA178-1,"")</f>
        <v/>
      </c>
      <c r="AH178" s="169" t="str">
        <f>IFERROR(Inv_SY_B!AH178/Inv_SY_B!$DA178-1,"")</f>
        <v/>
      </c>
      <c r="AI178" s="169" t="str">
        <f>IFERROR(Inv_SY_B!AI178/Inv_SY_B!$DC178-1,"")</f>
        <v/>
      </c>
      <c r="AJ178" s="169" t="str">
        <f>IFERROR(Inv_SY_B!AJ178/Inv_SY_B!$DC178-1,"")</f>
        <v/>
      </c>
      <c r="AK178" s="169" t="str">
        <f>IFERROR(Inv_SY_B!AK178/Inv_SY_B!$DC178-1,"")</f>
        <v/>
      </c>
      <c r="AL178" s="169" t="str">
        <f>IFERROR(Inv_SY_B!AL178/Inv_SY_B!$DC178-1,"")</f>
        <v/>
      </c>
      <c r="AM178" s="169" t="str">
        <f>IFERROR(Inv_SY_B!AM178/Inv_SY_B!$DC178-1,"")</f>
        <v/>
      </c>
      <c r="AN178" s="169" t="str">
        <f>IFERROR(Inv_SY_B!AN178/Inv_SY_B!$DC178-1,"")</f>
        <v/>
      </c>
      <c r="AO178" s="169" t="str">
        <f>IFERROR(Inv_SY_B!AO178/Inv_SY_B!$DC178-1,"")</f>
        <v/>
      </c>
      <c r="AP178" s="169" t="str">
        <f>IFERROR(Inv_SY_B!AP178/Inv_SY_B!$DC178-1,"")</f>
        <v/>
      </c>
      <c r="AQ178" s="169" t="str">
        <f>IFERROR(Inv_SY_B!AQ178/Inv_SY_B!$DC178-1,"")</f>
        <v/>
      </c>
      <c r="AR178" s="169" t="str">
        <f>IFERROR(Inv_SY_B!AR178/Inv_SY_B!$DC178-1,"")</f>
        <v/>
      </c>
      <c r="AS178" s="169" t="str">
        <f>IFERROR(Inv_SY_B!AS178/Inv_SY_B!$DC178-1,"")</f>
        <v/>
      </c>
      <c r="AT178" s="169" t="str">
        <f>IFERROR(Inv_SY_B!AT178/Inv_SY_B!$DC178-1,"")</f>
        <v/>
      </c>
      <c r="AU178" s="169" t="str">
        <f>IFERROR(Inv_SY_B!AU178/Inv_SY_B!$DC178-1,"")</f>
        <v/>
      </c>
      <c r="AV178" s="169" t="str">
        <f>IFERROR(Inv_SY_B!AV178/Inv_SY_B!$DC178-1,"")</f>
        <v/>
      </c>
      <c r="AW178" s="169" t="str">
        <f>IFERROR(Inv_SY_B!AW178/Inv_SY_B!$DC178-1,"")</f>
        <v/>
      </c>
      <c r="AX178" s="169" t="str">
        <f>IFERROR(Inv_SY_B!AX178/Inv_SY_B!$DC178-1,"")</f>
        <v/>
      </c>
      <c r="AY178" s="169" t="str">
        <f>IFERROR(Inv_SY_B!AY178/Inv_SY_B!$DC178-1,"")</f>
        <v/>
      </c>
      <c r="AZ178" s="169" t="str">
        <f>IFERROR(Inv_SY_B!AZ178/Inv_SY_B!$DC178-1,"")</f>
        <v/>
      </c>
      <c r="BA178" s="169" t="str">
        <f>IFERROR(Inv_SY_B!BA178/Inv_SY_B!$DC178-1,"")</f>
        <v/>
      </c>
      <c r="BB178" s="169" t="str">
        <f>IFERROR(Inv_SY_B!BB178/Inv_SY_B!$DC178-1,"")</f>
        <v/>
      </c>
      <c r="BC178" s="169" t="str">
        <f>IFERROR(Inv_SY_B!BC178/Inv_SY_B!$DC178-1,"")</f>
        <v/>
      </c>
      <c r="BD178" s="169" t="str">
        <f>IFERROR(Inv_SY_B!BD178/Inv_SY_B!$DC178-1,"")</f>
        <v/>
      </c>
      <c r="BE178" s="169" t="str">
        <f>IFERROR(Inv_SY_B!BE178/Inv_SY_B!$DC178-1,"")</f>
        <v/>
      </c>
      <c r="BF178" s="169" t="str">
        <f>IFERROR(Inv_SY_B!BF178/Inv_SY_B!$DC178-1,"")</f>
        <v/>
      </c>
      <c r="BG178" s="169" t="str">
        <f>IFERROR(Inv_SY_B!BG178/Inv_SY_B!$DC178-1,"")</f>
        <v/>
      </c>
      <c r="BH178" s="169" t="str">
        <f>IFERROR(Inv_SY_B!BH178/Inv_SY_B!$DC178-1,"")</f>
        <v/>
      </c>
      <c r="BI178" s="169" t="str">
        <f>IFERROR(Inv_SY_B!BI178/Inv_SY_B!$DC178-1,"")</f>
        <v/>
      </c>
      <c r="BJ178" s="169" t="str">
        <f>IFERROR(Inv_SY_B!BJ178/Inv_SY_B!$DC178-1,"")</f>
        <v/>
      </c>
      <c r="BK178" s="169" t="str">
        <f>IFERROR(Inv_SY_B!BK178/Inv_SY_B!$DC178-1,"")</f>
        <v/>
      </c>
      <c r="BL178" s="169" t="str">
        <f>IFERROR(Inv_SY_B!BL178/Inv_SY_B!$DC178-1,"")</f>
        <v/>
      </c>
      <c r="BM178" s="169" t="str">
        <f>IFERROR(Inv_SY_B!BM178/Inv_SY_B!$DC178-1,"")</f>
        <v/>
      </c>
      <c r="BN178" s="169" t="str">
        <f>IFERROR(Inv_SY_B!BN178/Inv_SY_B!$DC178-1,"")</f>
        <v/>
      </c>
      <c r="BO178" s="169" t="str">
        <f>IFERROR(Inv_SY_B!BO178/Inv_SY_B!$DC178-1,"")</f>
        <v/>
      </c>
      <c r="BP178" s="169" t="str">
        <f>IFERROR(Inv_SY_B!BP178/Inv_SY_B!$DC178-1,"")</f>
        <v/>
      </c>
      <c r="BQ178" s="169" t="str">
        <f>IFERROR(Inv_SY_B!BQ178/Inv_SY_B!$DC178-1,"")</f>
        <v/>
      </c>
      <c r="BR178" s="169" t="str">
        <f>IFERROR(Inv_SY_B!BR178/Inv_SY_B!$DC178-1,"")</f>
        <v/>
      </c>
      <c r="BS178" s="169" t="str">
        <f>IFERROR(Inv_SY_B!BS178/Inv_SY_B!$DC178-1,"")</f>
        <v/>
      </c>
      <c r="BT178" s="169" t="str">
        <f>IFERROR(Inv_SY_B!BT178/Inv_SY_B!$DC178-1,"")</f>
        <v/>
      </c>
      <c r="BU178" s="169" t="str">
        <f>IFERROR(Inv_SY_B!BU178/Inv_SY_B!$DC178-1,"")</f>
        <v/>
      </c>
      <c r="BV178" s="169" t="str">
        <f>IFERROR(Inv_SY_B!BV178/Inv_SY_B!$DC178-1,"")</f>
        <v/>
      </c>
      <c r="BW178" s="169" t="str">
        <f>IFERROR(Inv_SY_B!BW178/Inv_SY_B!$DC178-1,"")</f>
        <v/>
      </c>
      <c r="BX178" s="169" t="str">
        <f>IFERROR(Inv_SY_B!BX178/Inv_SY_B!$DC178-1,"")</f>
        <v/>
      </c>
      <c r="BY178" s="169" t="str">
        <f>IFERROR(Inv_SY_B!BY178/Inv_SY_B!$DC178-1,"")</f>
        <v/>
      </c>
      <c r="BZ178" s="169" t="str">
        <f>IFERROR(Inv_SY_B!BZ178/Inv_SY_B!$DC178-1,"")</f>
        <v/>
      </c>
      <c r="CA178" s="169" t="str">
        <f>IFERROR(Inv_SY_B!CA178/Inv_SY_B!$DC178-1,"")</f>
        <v/>
      </c>
      <c r="CB178" s="169" t="str">
        <f>IFERROR(Inv_SY_B!CB178/Inv_SY_B!$DC178-1,"")</f>
        <v/>
      </c>
      <c r="CC178" s="169" t="str">
        <f>IFERROR(Inv_SY_B!CC178/Inv_SY_B!$DC178-1,"")</f>
        <v/>
      </c>
      <c r="CD178" s="169" t="str">
        <f>IFERROR(Inv_SY_B!CD178/Inv_SY_B!$DC178-1,"")</f>
        <v/>
      </c>
      <c r="CE178" s="169" t="str">
        <f>IFERROR(Inv_SY_B!CE178/Inv_SY_B!$DC178-1,"")</f>
        <v/>
      </c>
      <c r="CF178" s="169" t="str">
        <f>IFERROR(Inv_SY_B!CF178/Inv_SY_B!$DC178-1,"")</f>
        <v/>
      </c>
      <c r="CG178" s="169" t="str">
        <f>IFERROR(Inv_SY_B!CG178/Inv_SY_B!$DC178-1,"")</f>
        <v/>
      </c>
      <c r="CH178" s="169" t="str">
        <f>IFERROR(Inv_SY_B!CH178/Inv_SY_B!$DC178-1,"")</f>
        <v/>
      </c>
      <c r="CI178" s="169" t="str">
        <f>IFERROR(Inv_SY_B!CI178/Inv_SY_B!$DC178-1,"")</f>
        <v/>
      </c>
      <c r="CJ178" s="169" t="str">
        <f>IFERROR(Inv_SY_B!CJ178/Inv_SY_B!$DC178-1,"")</f>
        <v/>
      </c>
      <c r="CK178" s="169" t="str">
        <f>IFERROR(Inv_SY_B!CK178/Inv_SY_B!$DC178-1,"")</f>
        <v/>
      </c>
      <c r="CL178" s="169" t="str">
        <f>IFERROR(Inv_SY_B!CL178/Inv_SY_B!$DC178-1,"")</f>
        <v/>
      </c>
      <c r="CM178" s="169" t="str">
        <f>IFERROR(Inv_SY_B!CM178/Inv_SY_B!$DB178-1,"")</f>
        <v/>
      </c>
      <c r="CN178" s="169" t="str">
        <f>IFERROR(Inv_SY_B!CN178/Inv_SY_B!$DB178-1,"")</f>
        <v/>
      </c>
      <c r="CO178" s="169" t="str">
        <f>IFERROR(Inv_SY_B!CO178/Inv_SY_B!$DB178-1,"")</f>
        <v/>
      </c>
      <c r="CP178" s="169" t="str">
        <f>IFERROR(Inv_SY_B!CP178/Inv_SY_B!$DB178-1,"")</f>
        <v/>
      </c>
      <c r="CQ178" s="169" t="str">
        <f>IFERROR(Inv_SY_B!CQ178/Inv_SY_B!$DB178-1,"")</f>
        <v/>
      </c>
      <c r="CR178" s="169" t="str">
        <f>IFERROR(Inv_SY_B!CR178/Inv_SY_B!$DB178-1,"")</f>
        <v/>
      </c>
      <c r="CS178" s="169" t="str">
        <f>IFERROR(Inv_SY_B!CS178/Inv_SY_B!$DB178-1,"")</f>
        <v/>
      </c>
      <c r="CT178" s="169" t="str">
        <f>IFERROR(Inv_SY_B!CT178/Inv_SY_B!$DB178-1,"")</f>
        <v/>
      </c>
      <c r="CU178" s="169" t="str">
        <f>IFERROR(Inv_SY_B!CU178/Inv_SY_B!$DB178-1,"")</f>
        <v/>
      </c>
      <c r="CV178" s="169" t="str">
        <f>IFERROR(Inv_SY_B!CV178/Inv_SY_B!$DB178-1,"")</f>
        <v/>
      </c>
      <c r="CW178" s="169" t="str">
        <f>IFERROR(Inv_SY_B!CW178/Inv_SY_B!$DB178-1,"")</f>
        <v/>
      </c>
      <c r="CX178" s="169" t="str">
        <f>IFERROR(Inv_SY_B!CX178/Inv_SY_B!$DB178-1,"")</f>
        <v/>
      </c>
      <c r="CY178" s="169" t="str">
        <f>IFERROR(Inv_SY_B!CY178/Inv_SY_B!$DB178-1,"")</f>
        <v/>
      </c>
      <c r="CZ178" s="169" t="str">
        <f>IFERROR(Inv_SY_B!CZ178/Inv_SY_B!$DB178-1,"")</f>
        <v/>
      </c>
    </row>
    <row r="179" spans="2:104">
      <c r="B179" s="164">
        <f t="shared" si="3"/>
        <v>45871</v>
      </c>
      <c r="C179" s="169" t="str">
        <f>IFERROR(Inv_SY_B!C179/Inv_SY_B!$DA179-1,"")</f>
        <v/>
      </c>
      <c r="D179" s="169" t="str">
        <f>IFERROR(Inv_SY_B!D179/Inv_SY_B!$DA179-1,"")</f>
        <v/>
      </c>
      <c r="E179" s="169" t="str">
        <f>IFERROR(Inv_SY_B!E179/Inv_SY_B!$DA179-1,"")</f>
        <v/>
      </c>
      <c r="F179" s="169" t="str">
        <f>IFERROR(Inv_SY_B!F179/Inv_SY_B!$DA179-1,"")</f>
        <v/>
      </c>
      <c r="G179" s="169" t="str">
        <f>IFERROR(Inv_SY_B!G179/Inv_SY_B!$DA179-1,"")</f>
        <v/>
      </c>
      <c r="H179" s="169" t="str">
        <f>IFERROR(Inv_SY_B!H179/Inv_SY_B!$DA179-1,"")</f>
        <v/>
      </c>
      <c r="I179" s="169" t="str">
        <f>IFERROR(Inv_SY_B!I179/Inv_SY_B!$DA179-1,"")</f>
        <v/>
      </c>
      <c r="J179" s="169" t="str">
        <f>IFERROR(Inv_SY_B!J179/Inv_SY_B!$DA179-1,"")</f>
        <v/>
      </c>
      <c r="K179" s="169" t="str">
        <f>IFERROR(Inv_SY_B!K179/Inv_SY_B!$DA179-1,"")</f>
        <v/>
      </c>
      <c r="L179" s="169" t="str">
        <f>IFERROR(Inv_SY_B!L179/Inv_SY_B!$DA179-1,"")</f>
        <v/>
      </c>
      <c r="M179" s="169" t="str">
        <f>IFERROR(Inv_SY_B!M179/Inv_SY_B!$DA179-1,"")</f>
        <v/>
      </c>
      <c r="N179" s="169" t="str">
        <f>IFERROR(Inv_SY_B!N179/Inv_SY_B!$DA179-1,"")</f>
        <v/>
      </c>
      <c r="O179" s="169" t="str">
        <f>IFERROR(Inv_SY_B!O179/Inv_SY_B!$DA179-1,"")</f>
        <v/>
      </c>
      <c r="P179" s="169" t="str">
        <f>IFERROR(Inv_SY_B!P179/Inv_SY_B!$DA179-1,"")</f>
        <v/>
      </c>
      <c r="Q179" s="169" t="str">
        <f>IFERROR(Inv_SY_B!Q179/Inv_SY_B!$DA179-1,"")</f>
        <v/>
      </c>
      <c r="R179" s="169" t="str">
        <f>IFERROR(Inv_SY_B!R179/Inv_SY_B!$DA179-1,"")</f>
        <v/>
      </c>
      <c r="S179" s="169" t="str">
        <f>IFERROR(Inv_SY_B!S179/Inv_SY_B!$DA179-1,"")</f>
        <v/>
      </c>
      <c r="T179" s="169" t="str">
        <f>IFERROR(Inv_SY_B!T179/Inv_SY_B!$DA179-1,"")</f>
        <v/>
      </c>
      <c r="U179" s="169" t="str">
        <f>IFERROR(Inv_SY_B!U179/Inv_SY_B!$DA179-1,"")</f>
        <v/>
      </c>
      <c r="V179" s="169" t="str">
        <f>IFERROR(Inv_SY_B!V179/Inv_SY_B!$DA179-1,"")</f>
        <v/>
      </c>
      <c r="W179" s="169" t="str">
        <f>IFERROR(Inv_SY_B!W179/Inv_SY_B!$DA179-1,"")</f>
        <v/>
      </c>
      <c r="X179" s="169" t="str">
        <f>IFERROR(Inv_SY_B!X179/Inv_SY_B!$DA179-1,"")</f>
        <v/>
      </c>
      <c r="Y179" s="169" t="str">
        <f>IFERROR(Inv_SY_B!Y179/Inv_SY_B!$DA179-1,"")</f>
        <v/>
      </c>
      <c r="Z179" s="169" t="str">
        <f>IFERROR(Inv_SY_B!Z179/Inv_SY_B!$DA179-1,"")</f>
        <v/>
      </c>
      <c r="AA179" s="169" t="str">
        <f>IFERROR(Inv_SY_B!AA179/Inv_SY_B!$DA179-1,"")</f>
        <v/>
      </c>
      <c r="AB179" s="169" t="str">
        <f>IFERROR(Inv_SY_B!AB179/Inv_SY_B!$DA179-1,"")</f>
        <v/>
      </c>
      <c r="AC179" s="169" t="str">
        <f>IFERROR(Inv_SY_B!AC179/Inv_SY_B!$DA179-1,"")</f>
        <v/>
      </c>
      <c r="AD179" s="169" t="str">
        <f>IFERROR(Inv_SY_B!AD179/Inv_SY_B!$DA179-1,"")</f>
        <v/>
      </c>
      <c r="AE179" s="169" t="str">
        <f>IFERROR(Inv_SY_B!AE179/Inv_SY_B!$DA179-1,"")</f>
        <v/>
      </c>
      <c r="AF179" s="169" t="str">
        <f>IFERROR(Inv_SY_B!AF179/Inv_SY_B!$DA179-1,"")</f>
        <v/>
      </c>
      <c r="AG179" s="169" t="str">
        <f>IFERROR(Inv_SY_B!AG179/Inv_SY_B!$DA179-1,"")</f>
        <v/>
      </c>
      <c r="AH179" s="169" t="str">
        <f>IFERROR(Inv_SY_B!AH179/Inv_SY_B!$DA179-1,"")</f>
        <v/>
      </c>
      <c r="AI179" s="169" t="str">
        <f>IFERROR(Inv_SY_B!AI179/Inv_SY_B!$DC179-1,"")</f>
        <v/>
      </c>
      <c r="AJ179" s="169" t="str">
        <f>IFERROR(Inv_SY_B!AJ179/Inv_SY_B!$DC179-1,"")</f>
        <v/>
      </c>
      <c r="AK179" s="169" t="str">
        <f>IFERROR(Inv_SY_B!AK179/Inv_SY_B!$DC179-1,"")</f>
        <v/>
      </c>
      <c r="AL179" s="169" t="str">
        <f>IFERROR(Inv_SY_B!AL179/Inv_SY_B!$DC179-1,"")</f>
        <v/>
      </c>
      <c r="AM179" s="169" t="str">
        <f>IFERROR(Inv_SY_B!AM179/Inv_SY_B!$DC179-1,"")</f>
        <v/>
      </c>
      <c r="AN179" s="169" t="str">
        <f>IFERROR(Inv_SY_B!AN179/Inv_SY_B!$DC179-1,"")</f>
        <v/>
      </c>
      <c r="AO179" s="169" t="str">
        <f>IFERROR(Inv_SY_B!AO179/Inv_SY_B!$DC179-1,"")</f>
        <v/>
      </c>
      <c r="AP179" s="169" t="str">
        <f>IFERROR(Inv_SY_B!AP179/Inv_SY_B!$DC179-1,"")</f>
        <v/>
      </c>
      <c r="AQ179" s="169" t="str">
        <f>IFERROR(Inv_SY_B!AQ179/Inv_SY_B!$DC179-1,"")</f>
        <v/>
      </c>
      <c r="AR179" s="169" t="str">
        <f>IFERROR(Inv_SY_B!AR179/Inv_SY_B!$DC179-1,"")</f>
        <v/>
      </c>
      <c r="AS179" s="169" t="str">
        <f>IFERROR(Inv_SY_B!AS179/Inv_SY_B!$DC179-1,"")</f>
        <v/>
      </c>
      <c r="AT179" s="169" t="str">
        <f>IFERROR(Inv_SY_B!AT179/Inv_SY_B!$DC179-1,"")</f>
        <v/>
      </c>
      <c r="AU179" s="169" t="str">
        <f>IFERROR(Inv_SY_B!AU179/Inv_SY_B!$DC179-1,"")</f>
        <v/>
      </c>
      <c r="AV179" s="169" t="str">
        <f>IFERROR(Inv_SY_B!AV179/Inv_SY_B!$DC179-1,"")</f>
        <v/>
      </c>
      <c r="AW179" s="169" t="str">
        <f>IFERROR(Inv_SY_B!AW179/Inv_SY_B!$DC179-1,"")</f>
        <v/>
      </c>
      <c r="AX179" s="169" t="str">
        <f>IFERROR(Inv_SY_B!AX179/Inv_SY_B!$DC179-1,"")</f>
        <v/>
      </c>
      <c r="AY179" s="169" t="str">
        <f>IFERROR(Inv_SY_B!AY179/Inv_SY_B!$DC179-1,"")</f>
        <v/>
      </c>
      <c r="AZ179" s="169" t="str">
        <f>IFERROR(Inv_SY_B!AZ179/Inv_SY_B!$DC179-1,"")</f>
        <v/>
      </c>
      <c r="BA179" s="169" t="str">
        <f>IFERROR(Inv_SY_B!BA179/Inv_SY_B!$DC179-1,"")</f>
        <v/>
      </c>
      <c r="BB179" s="169" t="str">
        <f>IFERROR(Inv_SY_B!BB179/Inv_SY_B!$DC179-1,"")</f>
        <v/>
      </c>
      <c r="BC179" s="169" t="str">
        <f>IFERROR(Inv_SY_B!BC179/Inv_SY_B!$DC179-1,"")</f>
        <v/>
      </c>
      <c r="BD179" s="169" t="str">
        <f>IFERROR(Inv_SY_B!BD179/Inv_SY_B!$DC179-1,"")</f>
        <v/>
      </c>
      <c r="BE179" s="169" t="str">
        <f>IFERROR(Inv_SY_B!BE179/Inv_SY_B!$DC179-1,"")</f>
        <v/>
      </c>
      <c r="BF179" s="169" t="str">
        <f>IFERROR(Inv_SY_B!BF179/Inv_SY_B!$DC179-1,"")</f>
        <v/>
      </c>
      <c r="BG179" s="169" t="str">
        <f>IFERROR(Inv_SY_B!BG179/Inv_SY_B!$DC179-1,"")</f>
        <v/>
      </c>
      <c r="BH179" s="169" t="str">
        <f>IFERROR(Inv_SY_B!BH179/Inv_SY_B!$DC179-1,"")</f>
        <v/>
      </c>
      <c r="BI179" s="169" t="str">
        <f>IFERROR(Inv_SY_B!BI179/Inv_SY_B!$DC179-1,"")</f>
        <v/>
      </c>
      <c r="BJ179" s="169" t="str">
        <f>IFERROR(Inv_SY_B!BJ179/Inv_SY_B!$DC179-1,"")</f>
        <v/>
      </c>
      <c r="BK179" s="169" t="str">
        <f>IFERROR(Inv_SY_B!BK179/Inv_SY_B!$DC179-1,"")</f>
        <v/>
      </c>
      <c r="BL179" s="169" t="str">
        <f>IFERROR(Inv_SY_B!BL179/Inv_SY_B!$DC179-1,"")</f>
        <v/>
      </c>
      <c r="BM179" s="169" t="str">
        <f>IFERROR(Inv_SY_B!BM179/Inv_SY_B!$DC179-1,"")</f>
        <v/>
      </c>
      <c r="BN179" s="169" t="str">
        <f>IFERROR(Inv_SY_B!BN179/Inv_SY_B!$DC179-1,"")</f>
        <v/>
      </c>
      <c r="BO179" s="169" t="str">
        <f>IFERROR(Inv_SY_B!BO179/Inv_SY_B!$DC179-1,"")</f>
        <v/>
      </c>
      <c r="BP179" s="169" t="str">
        <f>IFERROR(Inv_SY_B!BP179/Inv_SY_B!$DC179-1,"")</f>
        <v/>
      </c>
      <c r="BQ179" s="169" t="str">
        <f>IFERROR(Inv_SY_B!BQ179/Inv_SY_B!$DC179-1,"")</f>
        <v/>
      </c>
      <c r="BR179" s="169" t="str">
        <f>IFERROR(Inv_SY_B!BR179/Inv_SY_B!$DC179-1,"")</f>
        <v/>
      </c>
      <c r="BS179" s="169" t="str">
        <f>IFERROR(Inv_SY_B!BS179/Inv_SY_B!$DC179-1,"")</f>
        <v/>
      </c>
      <c r="BT179" s="169" t="str">
        <f>IFERROR(Inv_SY_B!BT179/Inv_SY_B!$DC179-1,"")</f>
        <v/>
      </c>
      <c r="BU179" s="169" t="str">
        <f>IFERROR(Inv_SY_B!BU179/Inv_SY_B!$DC179-1,"")</f>
        <v/>
      </c>
      <c r="BV179" s="169" t="str">
        <f>IFERROR(Inv_SY_B!BV179/Inv_SY_B!$DC179-1,"")</f>
        <v/>
      </c>
      <c r="BW179" s="169" t="str">
        <f>IFERROR(Inv_SY_B!BW179/Inv_SY_B!$DC179-1,"")</f>
        <v/>
      </c>
      <c r="BX179" s="169" t="str">
        <f>IFERROR(Inv_SY_B!BX179/Inv_SY_B!$DC179-1,"")</f>
        <v/>
      </c>
      <c r="BY179" s="169" t="str">
        <f>IFERROR(Inv_SY_B!BY179/Inv_SY_B!$DC179-1,"")</f>
        <v/>
      </c>
      <c r="BZ179" s="169" t="str">
        <f>IFERROR(Inv_SY_B!BZ179/Inv_SY_B!$DC179-1,"")</f>
        <v/>
      </c>
      <c r="CA179" s="169" t="str">
        <f>IFERROR(Inv_SY_B!CA179/Inv_SY_B!$DC179-1,"")</f>
        <v/>
      </c>
      <c r="CB179" s="169" t="str">
        <f>IFERROR(Inv_SY_B!CB179/Inv_SY_B!$DC179-1,"")</f>
        <v/>
      </c>
      <c r="CC179" s="169" t="str">
        <f>IFERROR(Inv_SY_B!CC179/Inv_SY_B!$DC179-1,"")</f>
        <v/>
      </c>
      <c r="CD179" s="169" t="str">
        <f>IFERROR(Inv_SY_B!CD179/Inv_SY_B!$DC179-1,"")</f>
        <v/>
      </c>
      <c r="CE179" s="169" t="str">
        <f>IFERROR(Inv_SY_B!CE179/Inv_SY_B!$DC179-1,"")</f>
        <v/>
      </c>
      <c r="CF179" s="169" t="str">
        <f>IFERROR(Inv_SY_B!CF179/Inv_SY_B!$DC179-1,"")</f>
        <v/>
      </c>
      <c r="CG179" s="169" t="str">
        <f>IFERROR(Inv_SY_B!CG179/Inv_SY_B!$DC179-1,"")</f>
        <v/>
      </c>
      <c r="CH179" s="169" t="str">
        <f>IFERROR(Inv_SY_B!CH179/Inv_SY_B!$DC179-1,"")</f>
        <v/>
      </c>
      <c r="CI179" s="169" t="str">
        <f>IFERROR(Inv_SY_B!CI179/Inv_SY_B!$DC179-1,"")</f>
        <v/>
      </c>
      <c r="CJ179" s="169" t="str">
        <f>IFERROR(Inv_SY_B!CJ179/Inv_SY_B!$DC179-1,"")</f>
        <v/>
      </c>
      <c r="CK179" s="169" t="str">
        <f>IFERROR(Inv_SY_B!CK179/Inv_SY_B!$DC179-1,"")</f>
        <v/>
      </c>
      <c r="CL179" s="169" t="str">
        <f>IFERROR(Inv_SY_B!CL179/Inv_SY_B!$DC179-1,"")</f>
        <v/>
      </c>
      <c r="CM179" s="169" t="str">
        <f>IFERROR(Inv_SY_B!CM179/Inv_SY_B!$DB179-1,"")</f>
        <v/>
      </c>
      <c r="CN179" s="169" t="str">
        <f>IFERROR(Inv_SY_B!CN179/Inv_SY_B!$DB179-1,"")</f>
        <v/>
      </c>
      <c r="CO179" s="169" t="str">
        <f>IFERROR(Inv_SY_B!CO179/Inv_SY_B!$DB179-1,"")</f>
        <v/>
      </c>
      <c r="CP179" s="169" t="str">
        <f>IFERROR(Inv_SY_B!CP179/Inv_SY_B!$DB179-1,"")</f>
        <v/>
      </c>
      <c r="CQ179" s="169" t="str">
        <f>IFERROR(Inv_SY_B!CQ179/Inv_SY_B!$DB179-1,"")</f>
        <v/>
      </c>
      <c r="CR179" s="169" t="str">
        <f>IFERROR(Inv_SY_B!CR179/Inv_SY_B!$DB179-1,"")</f>
        <v/>
      </c>
      <c r="CS179" s="169" t="str">
        <f>IFERROR(Inv_SY_B!CS179/Inv_SY_B!$DB179-1,"")</f>
        <v/>
      </c>
      <c r="CT179" s="169" t="str">
        <f>IFERROR(Inv_SY_B!CT179/Inv_SY_B!$DB179-1,"")</f>
        <v/>
      </c>
      <c r="CU179" s="169" t="str">
        <f>IFERROR(Inv_SY_B!CU179/Inv_SY_B!$DB179-1,"")</f>
        <v/>
      </c>
      <c r="CV179" s="169" t="str">
        <f>IFERROR(Inv_SY_B!CV179/Inv_SY_B!$DB179-1,"")</f>
        <v/>
      </c>
      <c r="CW179" s="169" t="str">
        <f>IFERROR(Inv_SY_B!CW179/Inv_SY_B!$DB179-1,"")</f>
        <v/>
      </c>
      <c r="CX179" s="169" t="str">
        <f>IFERROR(Inv_SY_B!CX179/Inv_SY_B!$DB179-1,"")</f>
        <v/>
      </c>
      <c r="CY179" s="169" t="str">
        <f>IFERROR(Inv_SY_B!CY179/Inv_SY_B!$DB179-1,"")</f>
        <v/>
      </c>
      <c r="CZ179" s="169" t="str">
        <f>IFERROR(Inv_SY_B!CZ179/Inv_SY_B!$DB179-1,"")</f>
        <v/>
      </c>
    </row>
    <row r="180" spans="2:104">
      <c r="B180" s="164">
        <f t="shared" si="3"/>
        <v>45872</v>
      </c>
      <c r="C180" s="169" t="str">
        <f>IFERROR(Inv_SY_B!C180/Inv_SY_B!$DA180-1,"")</f>
        <v/>
      </c>
      <c r="D180" s="169" t="str">
        <f>IFERROR(Inv_SY_B!D180/Inv_SY_B!$DA180-1,"")</f>
        <v/>
      </c>
      <c r="E180" s="169" t="str">
        <f>IFERROR(Inv_SY_B!E180/Inv_SY_B!$DA180-1,"")</f>
        <v/>
      </c>
      <c r="F180" s="169" t="str">
        <f>IFERROR(Inv_SY_B!F180/Inv_SY_B!$DA180-1,"")</f>
        <v/>
      </c>
      <c r="G180" s="169" t="str">
        <f>IFERROR(Inv_SY_B!G180/Inv_SY_B!$DA180-1,"")</f>
        <v/>
      </c>
      <c r="H180" s="169" t="str">
        <f>IFERROR(Inv_SY_B!H180/Inv_SY_B!$DA180-1,"")</f>
        <v/>
      </c>
      <c r="I180" s="169" t="str">
        <f>IFERROR(Inv_SY_B!I180/Inv_SY_B!$DA180-1,"")</f>
        <v/>
      </c>
      <c r="J180" s="169" t="str">
        <f>IFERROR(Inv_SY_B!J180/Inv_SY_B!$DA180-1,"")</f>
        <v/>
      </c>
      <c r="K180" s="169" t="str">
        <f>IFERROR(Inv_SY_B!K180/Inv_SY_B!$DA180-1,"")</f>
        <v/>
      </c>
      <c r="L180" s="169" t="str">
        <f>IFERROR(Inv_SY_B!L180/Inv_SY_B!$DA180-1,"")</f>
        <v/>
      </c>
      <c r="M180" s="169" t="str">
        <f>IFERROR(Inv_SY_B!M180/Inv_SY_B!$DA180-1,"")</f>
        <v/>
      </c>
      <c r="N180" s="169" t="str">
        <f>IFERROR(Inv_SY_B!N180/Inv_SY_B!$DA180-1,"")</f>
        <v/>
      </c>
      <c r="O180" s="169" t="str">
        <f>IFERROR(Inv_SY_B!O180/Inv_SY_B!$DA180-1,"")</f>
        <v/>
      </c>
      <c r="P180" s="169" t="str">
        <f>IFERROR(Inv_SY_B!P180/Inv_SY_B!$DA180-1,"")</f>
        <v/>
      </c>
      <c r="Q180" s="169" t="str">
        <f>IFERROR(Inv_SY_B!Q180/Inv_SY_B!$DA180-1,"")</f>
        <v/>
      </c>
      <c r="R180" s="169" t="str">
        <f>IFERROR(Inv_SY_B!R180/Inv_SY_B!$DA180-1,"")</f>
        <v/>
      </c>
      <c r="S180" s="169" t="str">
        <f>IFERROR(Inv_SY_B!S180/Inv_SY_B!$DA180-1,"")</f>
        <v/>
      </c>
      <c r="T180" s="169" t="str">
        <f>IFERROR(Inv_SY_B!T180/Inv_SY_B!$DA180-1,"")</f>
        <v/>
      </c>
      <c r="U180" s="169" t="str">
        <f>IFERROR(Inv_SY_B!U180/Inv_SY_B!$DA180-1,"")</f>
        <v/>
      </c>
      <c r="V180" s="169" t="str">
        <f>IFERROR(Inv_SY_B!V180/Inv_SY_B!$DA180-1,"")</f>
        <v/>
      </c>
      <c r="W180" s="169" t="str">
        <f>IFERROR(Inv_SY_B!W180/Inv_SY_B!$DA180-1,"")</f>
        <v/>
      </c>
      <c r="X180" s="169" t="str">
        <f>IFERROR(Inv_SY_B!X180/Inv_SY_B!$DA180-1,"")</f>
        <v/>
      </c>
      <c r="Y180" s="169" t="str">
        <f>IFERROR(Inv_SY_B!Y180/Inv_SY_B!$DA180-1,"")</f>
        <v/>
      </c>
      <c r="Z180" s="169" t="str">
        <f>IFERROR(Inv_SY_B!Z180/Inv_SY_B!$DA180-1,"")</f>
        <v/>
      </c>
      <c r="AA180" s="169" t="str">
        <f>IFERROR(Inv_SY_B!AA180/Inv_SY_B!$DA180-1,"")</f>
        <v/>
      </c>
      <c r="AB180" s="169" t="str">
        <f>IFERROR(Inv_SY_B!AB180/Inv_SY_B!$DA180-1,"")</f>
        <v/>
      </c>
      <c r="AC180" s="169" t="str">
        <f>IFERROR(Inv_SY_B!AC180/Inv_SY_B!$DA180-1,"")</f>
        <v/>
      </c>
      <c r="AD180" s="169" t="str">
        <f>IFERROR(Inv_SY_B!AD180/Inv_SY_B!$DA180-1,"")</f>
        <v/>
      </c>
      <c r="AE180" s="169" t="str">
        <f>IFERROR(Inv_SY_B!AE180/Inv_SY_B!$DA180-1,"")</f>
        <v/>
      </c>
      <c r="AF180" s="169" t="str">
        <f>IFERROR(Inv_SY_B!AF180/Inv_SY_B!$DA180-1,"")</f>
        <v/>
      </c>
      <c r="AG180" s="169" t="str">
        <f>IFERROR(Inv_SY_B!AG180/Inv_SY_B!$DA180-1,"")</f>
        <v/>
      </c>
      <c r="AH180" s="169" t="str">
        <f>IFERROR(Inv_SY_B!AH180/Inv_SY_B!$DA180-1,"")</f>
        <v/>
      </c>
      <c r="AI180" s="169" t="str">
        <f>IFERROR(Inv_SY_B!AI180/Inv_SY_B!$DC180-1,"")</f>
        <v/>
      </c>
      <c r="AJ180" s="169" t="str">
        <f>IFERROR(Inv_SY_B!AJ180/Inv_SY_B!$DC180-1,"")</f>
        <v/>
      </c>
      <c r="AK180" s="169" t="str">
        <f>IFERROR(Inv_SY_B!AK180/Inv_SY_B!$DC180-1,"")</f>
        <v/>
      </c>
      <c r="AL180" s="169" t="str">
        <f>IFERROR(Inv_SY_B!AL180/Inv_SY_B!$DC180-1,"")</f>
        <v/>
      </c>
      <c r="AM180" s="169" t="str">
        <f>IFERROR(Inv_SY_B!AM180/Inv_SY_B!$DC180-1,"")</f>
        <v/>
      </c>
      <c r="AN180" s="169" t="str">
        <f>IFERROR(Inv_SY_B!AN180/Inv_SY_B!$DC180-1,"")</f>
        <v/>
      </c>
      <c r="AO180" s="169" t="str">
        <f>IFERROR(Inv_SY_B!AO180/Inv_SY_B!$DC180-1,"")</f>
        <v/>
      </c>
      <c r="AP180" s="169" t="str">
        <f>IFERROR(Inv_SY_B!AP180/Inv_SY_B!$DC180-1,"")</f>
        <v/>
      </c>
      <c r="AQ180" s="169" t="str">
        <f>IFERROR(Inv_SY_B!AQ180/Inv_SY_B!$DC180-1,"")</f>
        <v/>
      </c>
      <c r="AR180" s="169" t="str">
        <f>IFERROR(Inv_SY_B!AR180/Inv_SY_B!$DC180-1,"")</f>
        <v/>
      </c>
      <c r="AS180" s="169" t="str">
        <f>IFERROR(Inv_SY_B!AS180/Inv_SY_B!$DC180-1,"")</f>
        <v/>
      </c>
      <c r="AT180" s="169" t="str">
        <f>IFERROR(Inv_SY_B!AT180/Inv_SY_B!$DC180-1,"")</f>
        <v/>
      </c>
      <c r="AU180" s="169" t="str">
        <f>IFERROR(Inv_SY_B!AU180/Inv_SY_B!$DC180-1,"")</f>
        <v/>
      </c>
      <c r="AV180" s="169" t="str">
        <f>IFERROR(Inv_SY_B!AV180/Inv_SY_B!$DC180-1,"")</f>
        <v/>
      </c>
      <c r="AW180" s="169" t="str">
        <f>IFERROR(Inv_SY_B!AW180/Inv_SY_B!$DC180-1,"")</f>
        <v/>
      </c>
      <c r="AX180" s="169" t="str">
        <f>IFERROR(Inv_SY_B!AX180/Inv_SY_B!$DC180-1,"")</f>
        <v/>
      </c>
      <c r="AY180" s="169" t="str">
        <f>IFERROR(Inv_SY_B!AY180/Inv_SY_B!$DC180-1,"")</f>
        <v/>
      </c>
      <c r="AZ180" s="169" t="str">
        <f>IFERROR(Inv_SY_B!AZ180/Inv_SY_B!$DC180-1,"")</f>
        <v/>
      </c>
      <c r="BA180" s="169" t="str">
        <f>IFERROR(Inv_SY_B!BA180/Inv_SY_B!$DC180-1,"")</f>
        <v/>
      </c>
      <c r="BB180" s="169" t="str">
        <f>IFERROR(Inv_SY_B!BB180/Inv_SY_B!$DC180-1,"")</f>
        <v/>
      </c>
      <c r="BC180" s="169" t="str">
        <f>IFERROR(Inv_SY_B!BC180/Inv_SY_B!$DC180-1,"")</f>
        <v/>
      </c>
      <c r="BD180" s="169" t="str">
        <f>IFERROR(Inv_SY_B!BD180/Inv_SY_B!$DC180-1,"")</f>
        <v/>
      </c>
      <c r="BE180" s="169" t="str">
        <f>IFERROR(Inv_SY_B!BE180/Inv_SY_B!$DC180-1,"")</f>
        <v/>
      </c>
      <c r="BF180" s="169" t="str">
        <f>IFERROR(Inv_SY_B!BF180/Inv_SY_B!$DC180-1,"")</f>
        <v/>
      </c>
      <c r="BG180" s="169" t="str">
        <f>IFERROR(Inv_SY_B!BG180/Inv_SY_B!$DC180-1,"")</f>
        <v/>
      </c>
      <c r="BH180" s="169" t="str">
        <f>IFERROR(Inv_SY_B!BH180/Inv_SY_B!$DC180-1,"")</f>
        <v/>
      </c>
      <c r="BI180" s="169" t="str">
        <f>IFERROR(Inv_SY_B!BI180/Inv_SY_B!$DC180-1,"")</f>
        <v/>
      </c>
      <c r="BJ180" s="169" t="str">
        <f>IFERROR(Inv_SY_B!BJ180/Inv_SY_B!$DC180-1,"")</f>
        <v/>
      </c>
      <c r="BK180" s="169" t="str">
        <f>IFERROR(Inv_SY_B!BK180/Inv_SY_B!$DC180-1,"")</f>
        <v/>
      </c>
      <c r="BL180" s="169" t="str">
        <f>IFERROR(Inv_SY_B!BL180/Inv_SY_B!$DC180-1,"")</f>
        <v/>
      </c>
      <c r="BM180" s="169" t="str">
        <f>IFERROR(Inv_SY_B!BM180/Inv_SY_B!$DC180-1,"")</f>
        <v/>
      </c>
      <c r="BN180" s="169" t="str">
        <f>IFERROR(Inv_SY_B!BN180/Inv_SY_B!$DC180-1,"")</f>
        <v/>
      </c>
      <c r="BO180" s="169" t="str">
        <f>IFERROR(Inv_SY_B!BO180/Inv_SY_B!$DC180-1,"")</f>
        <v/>
      </c>
      <c r="BP180" s="169" t="str">
        <f>IFERROR(Inv_SY_B!BP180/Inv_SY_B!$DC180-1,"")</f>
        <v/>
      </c>
      <c r="BQ180" s="169" t="str">
        <f>IFERROR(Inv_SY_B!BQ180/Inv_SY_B!$DC180-1,"")</f>
        <v/>
      </c>
      <c r="BR180" s="169" t="str">
        <f>IFERROR(Inv_SY_B!BR180/Inv_SY_B!$DC180-1,"")</f>
        <v/>
      </c>
      <c r="BS180" s="169" t="str">
        <f>IFERROR(Inv_SY_B!BS180/Inv_SY_B!$DC180-1,"")</f>
        <v/>
      </c>
      <c r="BT180" s="169" t="str">
        <f>IFERROR(Inv_SY_B!BT180/Inv_SY_B!$DC180-1,"")</f>
        <v/>
      </c>
      <c r="BU180" s="169" t="str">
        <f>IFERROR(Inv_SY_B!BU180/Inv_SY_B!$DC180-1,"")</f>
        <v/>
      </c>
      <c r="BV180" s="169" t="str">
        <f>IFERROR(Inv_SY_B!BV180/Inv_SY_B!$DC180-1,"")</f>
        <v/>
      </c>
      <c r="BW180" s="169" t="str">
        <f>IFERROR(Inv_SY_B!BW180/Inv_SY_B!$DC180-1,"")</f>
        <v/>
      </c>
      <c r="BX180" s="169" t="str">
        <f>IFERROR(Inv_SY_B!BX180/Inv_SY_B!$DC180-1,"")</f>
        <v/>
      </c>
      <c r="BY180" s="169" t="str">
        <f>IFERROR(Inv_SY_B!BY180/Inv_SY_B!$DC180-1,"")</f>
        <v/>
      </c>
      <c r="BZ180" s="169" t="str">
        <f>IFERROR(Inv_SY_B!BZ180/Inv_SY_B!$DC180-1,"")</f>
        <v/>
      </c>
      <c r="CA180" s="169" t="str">
        <f>IFERROR(Inv_SY_B!CA180/Inv_SY_B!$DC180-1,"")</f>
        <v/>
      </c>
      <c r="CB180" s="169" t="str">
        <f>IFERROR(Inv_SY_B!CB180/Inv_SY_B!$DC180-1,"")</f>
        <v/>
      </c>
      <c r="CC180" s="169" t="str">
        <f>IFERROR(Inv_SY_B!CC180/Inv_SY_B!$DC180-1,"")</f>
        <v/>
      </c>
      <c r="CD180" s="169" t="str">
        <f>IFERROR(Inv_SY_B!CD180/Inv_SY_B!$DC180-1,"")</f>
        <v/>
      </c>
      <c r="CE180" s="169" t="str">
        <f>IFERROR(Inv_SY_B!CE180/Inv_SY_B!$DC180-1,"")</f>
        <v/>
      </c>
      <c r="CF180" s="169" t="str">
        <f>IFERROR(Inv_SY_B!CF180/Inv_SY_B!$DC180-1,"")</f>
        <v/>
      </c>
      <c r="CG180" s="169" t="str">
        <f>IFERROR(Inv_SY_B!CG180/Inv_SY_B!$DC180-1,"")</f>
        <v/>
      </c>
      <c r="CH180" s="169" t="str">
        <f>IFERROR(Inv_SY_B!CH180/Inv_SY_B!$DC180-1,"")</f>
        <v/>
      </c>
      <c r="CI180" s="169" t="str">
        <f>IFERROR(Inv_SY_B!CI180/Inv_SY_B!$DC180-1,"")</f>
        <v/>
      </c>
      <c r="CJ180" s="169" t="str">
        <f>IFERROR(Inv_SY_B!CJ180/Inv_SY_B!$DC180-1,"")</f>
        <v/>
      </c>
      <c r="CK180" s="169" t="str">
        <f>IFERROR(Inv_SY_B!CK180/Inv_SY_B!$DC180-1,"")</f>
        <v/>
      </c>
      <c r="CL180" s="169" t="str">
        <f>IFERROR(Inv_SY_B!CL180/Inv_SY_B!$DC180-1,"")</f>
        <v/>
      </c>
      <c r="CM180" s="169" t="str">
        <f>IFERROR(Inv_SY_B!CM180/Inv_SY_B!$DB180-1,"")</f>
        <v/>
      </c>
      <c r="CN180" s="169" t="str">
        <f>IFERROR(Inv_SY_B!CN180/Inv_SY_B!$DB180-1,"")</f>
        <v/>
      </c>
      <c r="CO180" s="169" t="str">
        <f>IFERROR(Inv_SY_B!CO180/Inv_SY_B!$DB180-1,"")</f>
        <v/>
      </c>
      <c r="CP180" s="169" t="str">
        <f>IFERROR(Inv_SY_B!CP180/Inv_SY_B!$DB180-1,"")</f>
        <v/>
      </c>
      <c r="CQ180" s="169" t="str">
        <f>IFERROR(Inv_SY_B!CQ180/Inv_SY_B!$DB180-1,"")</f>
        <v/>
      </c>
      <c r="CR180" s="169" t="str">
        <f>IFERROR(Inv_SY_B!CR180/Inv_SY_B!$DB180-1,"")</f>
        <v/>
      </c>
      <c r="CS180" s="169" t="str">
        <f>IFERROR(Inv_SY_B!CS180/Inv_SY_B!$DB180-1,"")</f>
        <v/>
      </c>
      <c r="CT180" s="169" t="str">
        <f>IFERROR(Inv_SY_B!CT180/Inv_SY_B!$DB180-1,"")</f>
        <v/>
      </c>
      <c r="CU180" s="169" t="str">
        <f>IFERROR(Inv_SY_B!CU180/Inv_SY_B!$DB180-1,"")</f>
        <v/>
      </c>
      <c r="CV180" s="169" t="str">
        <f>IFERROR(Inv_SY_B!CV180/Inv_SY_B!$DB180-1,"")</f>
        <v/>
      </c>
      <c r="CW180" s="169" t="str">
        <f>IFERROR(Inv_SY_B!CW180/Inv_SY_B!$DB180-1,"")</f>
        <v/>
      </c>
      <c r="CX180" s="169" t="str">
        <f>IFERROR(Inv_SY_B!CX180/Inv_SY_B!$DB180-1,"")</f>
        <v/>
      </c>
      <c r="CY180" s="169" t="str">
        <f>IFERROR(Inv_SY_B!CY180/Inv_SY_B!$DB180-1,"")</f>
        <v/>
      </c>
      <c r="CZ180" s="169" t="str">
        <f>IFERROR(Inv_SY_B!CZ180/Inv_SY_B!$DB180-1,"")</f>
        <v/>
      </c>
    </row>
    <row r="181" spans="2:104">
      <c r="B181" s="164">
        <f t="shared" si="3"/>
        <v>45873</v>
      </c>
      <c r="C181" s="169" t="str">
        <f>IFERROR(Inv_SY_B!C181/Inv_SY_B!$DA181-1,"")</f>
        <v/>
      </c>
      <c r="D181" s="169" t="str">
        <f>IFERROR(Inv_SY_B!D181/Inv_SY_B!$DA181-1,"")</f>
        <v/>
      </c>
      <c r="E181" s="169" t="str">
        <f>IFERROR(Inv_SY_B!E181/Inv_SY_B!$DA181-1,"")</f>
        <v/>
      </c>
      <c r="F181" s="169" t="str">
        <f>IFERROR(Inv_SY_B!F181/Inv_SY_B!$DA181-1,"")</f>
        <v/>
      </c>
      <c r="G181" s="169" t="str">
        <f>IFERROR(Inv_SY_B!G181/Inv_SY_B!$DA181-1,"")</f>
        <v/>
      </c>
      <c r="H181" s="169" t="str">
        <f>IFERROR(Inv_SY_B!H181/Inv_SY_B!$DA181-1,"")</f>
        <v/>
      </c>
      <c r="I181" s="169" t="str">
        <f>IFERROR(Inv_SY_B!I181/Inv_SY_B!$DA181-1,"")</f>
        <v/>
      </c>
      <c r="J181" s="169" t="str">
        <f>IFERROR(Inv_SY_B!J181/Inv_SY_B!$DA181-1,"")</f>
        <v/>
      </c>
      <c r="K181" s="169" t="str">
        <f>IFERROR(Inv_SY_B!K181/Inv_SY_B!$DA181-1,"")</f>
        <v/>
      </c>
      <c r="L181" s="169" t="str">
        <f>IFERROR(Inv_SY_B!L181/Inv_SY_B!$DA181-1,"")</f>
        <v/>
      </c>
      <c r="M181" s="169" t="str">
        <f>IFERROR(Inv_SY_B!M181/Inv_SY_B!$DA181-1,"")</f>
        <v/>
      </c>
      <c r="N181" s="169" t="str">
        <f>IFERROR(Inv_SY_B!N181/Inv_SY_B!$DA181-1,"")</f>
        <v/>
      </c>
      <c r="O181" s="169" t="str">
        <f>IFERROR(Inv_SY_B!O181/Inv_SY_B!$DA181-1,"")</f>
        <v/>
      </c>
      <c r="P181" s="169" t="str">
        <f>IFERROR(Inv_SY_B!P181/Inv_SY_B!$DA181-1,"")</f>
        <v/>
      </c>
      <c r="Q181" s="169" t="str">
        <f>IFERROR(Inv_SY_B!Q181/Inv_SY_B!$DA181-1,"")</f>
        <v/>
      </c>
      <c r="R181" s="169" t="str">
        <f>IFERROR(Inv_SY_B!R181/Inv_SY_B!$DA181-1,"")</f>
        <v/>
      </c>
      <c r="S181" s="169" t="str">
        <f>IFERROR(Inv_SY_B!S181/Inv_SY_B!$DA181-1,"")</f>
        <v/>
      </c>
      <c r="T181" s="169" t="str">
        <f>IFERROR(Inv_SY_B!T181/Inv_SY_B!$DA181-1,"")</f>
        <v/>
      </c>
      <c r="U181" s="169" t="str">
        <f>IFERROR(Inv_SY_B!U181/Inv_SY_B!$DA181-1,"")</f>
        <v/>
      </c>
      <c r="V181" s="169" t="str">
        <f>IFERROR(Inv_SY_B!V181/Inv_SY_B!$DA181-1,"")</f>
        <v/>
      </c>
      <c r="W181" s="169" t="str">
        <f>IFERROR(Inv_SY_B!W181/Inv_SY_B!$DA181-1,"")</f>
        <v/>
      </c>
      <c r="X181" s="169" t="str">
        <f>IFERROR(Inv_SY_B!X181/Inv_SY_B!$DA181-1,"")</f>
        <v/>
      </c>
      <c r="Y181" s="169" t="str">
        <f>IFERROR(Inv_SY_B!Y181/Inv_SY_B!$DA181-1,"")</f>
        <v/>
      </c>
      <c r="Z181" s="169" t="str">
        <f>IFERROR(Inv_SY_B!Z181/Inv_SY_B!$DA181-1,"")</f>
        <v/>
      </c>
      <c r="AA181" s="169" t="str">
        <f>IFERROR(Inv_SY_B!AA181/Inv_SY_B!$DA181-1,"")</f>
        <v/>
      </c>
      <c r="AB181" s="169" t="str">
        <f>IFERROR(Inv_SY_B!AB181/Inv_SY_B!$DA181-1,"")</f>
        <v/>
      </c>
      <c r="AC181" s="169" t="str">
        <f>IFERROR(Inv_SY_B!AC181/Inv_SY_B!$DA181-1,"")</f>
        <v/>
      </c>
      <c r="AD181" s="169" t="str">
        <f>IFERROR(Inv_SY_B!AD181/Inv_SY_B!$DA181-1,"")</f>
        <v/>
      </c>
      <c r="AE181" s="169" t="str">
        <f>IFERROR(Inv_SY_B!AE181/Inv_SY_B!$DA181-1,"")</f>
        <v/>
      </c>
      <c r="AF181" s="169" t="str">
        <f>IFERROR(Inv_SY_B!AF181/Inv_SY_B!$DA181-1,"")</f>
        <v/>
      </c>
      <c r="AG181" s="169" t="str">
        <f>IFERROR(Inv_SY_B!AG181/Inv_SY_B!$DA181-1,"")</f>
        <v/>
      </c>
      <c r="AH181" s="169" t="str">
        <f>IFERROR(Inv_SY_B!AH181/Inv_SY_B!$DA181-1,"")</f>
        <v/>
      </c>
      <c r="AI181" s="169" t="str">
        <f>IFERROR(Inv_SY_B!AI181/Inv_SY_B!$DC181-1,"")</f>
        <v/>
      </c>
      <c r="AJ181" s="169" t="str">
        <f>IFERROR(Inv_SY_B!AJ181/Inv_SY_B!$DC181-1,"")</f>
        <v/>
      </c>
      <c r="AK181" s="169" t="str">
        <f>IFERROR(Inv_SY_B!AK181/Inv_SY_B!$DC181-1,"")</f>
        <v/>
      </c>
      <c r="AL181" s="169" t="str">
        <f>IFERROR(Inv_SY_B!AL181/Inv_SY_B!$DC181-1,"")</f>
        <v/>
      </c>
      <c r="AM181" s="169" t="str">
        <f>IFERROR(Inv_SY_B!AM181/Inv_SY_B!$DC181-1,"")</f>
        <v/>
      </c>
      <c r="AN181" s="169" t="str">
        <f>IFERROR(Inv_SY_B!AN181/Inv_SY_B!$DC181-1,"")</f>
        <v/>
      </c>
      <c r="AO181" s="169" t="str">
        <f>IFERROR(Inv_SY_B!AO181/Inv_SY_B!$DC181-1,"")</f>
        <v/>
      </c>
      <c r="AP181" s="169" t="str">
        <f>IFERROR(Inv_SY_B!AP181/Inv_SY_B!$DC181-1,"")</f>
        <v/>
      </c>
      <c r="AQ181" s="169" t="str">
        <f>IFERROR(Inv_SY_B!AQ181/Inv_SY_B!$DC181-1,"")</f>
        <v/>
      </c>
      <c r="AR181" s="169" t="str">
        <f>IFERROR(Inv_SY_B!AR181/Inv_SY_B!$DC181-1,"")</f>
        <v/>
      </c>
      <c r="AS181" s="169" t="str">
        <f>IFERROR(Inv_SY_B!AS181/Inv_SY_B!$DC181-1,"")</f>
        <v/>
      </c>
      <c r="AT181" s="169" t="str">
        <f>IFERROR(Inv_SY_B!AT181/Inv_SY_B!$DC181-1,"")</f>
        <v/>
      </c>
      <c r="AU181" s="169" t="str">
        <f>IFERROR(Inv_SY_B!AU181/Inv_SY_B!$DC181-1,"")</f>
        <v/>
      </c>
      <c r="AV181" s="169" t="str">
        <f>IFERROR(Inv_SY_B!AV181/Inv_SY_B!$DC181-1,"")</f>
        <v/>
      </c>
      <c r="AW181" s="169" t="str">
        <f>IFERROR(Inv_SY_B!AW181/Inv_SY_B!$DC181-1,"")</f>
        <v/>
      </c>
      <c r="AX181" s="169" t="str">
        <f>IFERROR(Inv_SY_B!AX181/Inv_SY_B!$DC181-1,"")</f>
        <v/>
      </c>
      <c r="AY181" s="169" t="str">
        <f>IFERROR(Inv_SY_B!AY181/Inv_SY_B!$DC181-1,"")</f>
        <v/>
      </c>
      <c r="AZ181" s="169" t="str">
        <f>IFERROR(Inv_SY_B!AZ181/Inv_SY_B!$DC181-1,"")</f>
        <v/>
      </c>
      <c r="BA181" s="169" t="str">
        <f>IFERROR(Inv_SY_B!BA181/Inv_SY_B!$DC181-1,"")</f>
        <v/>
      </c>
      <c r="BB181" s="169" t="str">
        <f>IFERROR(Inv_SY_B!BB181/Inv_SY_B!$DC181-1,"")</f>
        <v/>
      </c>
      <c r="BC181" s="169" t="str">
        <f>IFERROR(Inv_SY_B!BC181/Inv_SY_B!$DC181-1,"")</f>
        <v/>
      </c>
      <c r="BD181" s="169" t="str">
        <f>IFERROR(Inv_SY_B!BD181/Inv_SY_B!$DC181-1,"")</f>
        <v/>
      </c>
      <c r="BE181" s="169" t="str">
        <f>IFERROR(Inv_SY_B!BE181/Inv_SY_B!$DC181-1,"")</f>
        <v/>
      </c>
      <c r="BF181" s="169" t="str">
        <f>IFERROR(Inv_SY_B!BF181/Inv_SY_B!$DC181-1,"")</f>
        <v/>
      </c>
      <c r="BG181" s="169" t="str">
        <f>IFERROR(Inv_SY_B!BG181/Inv_SY_B!$DC181-1,"")</f>
        <v/>
      </c>
      <c r="BH181" s="169" t="str">
        <f>IFERROR(Inv_SY_B!BH181/Inv_SY_B!$DC181-1,"")</f>
        <v/>
      </c>
      <c r="BI181" s="169" t="str">
        <f>IFERROR(Inv_SY_B!BI181/Inv_SY_B!$DC181-1,"")</f>
        <v/>
      </c>
      <c r="BJ181" s="169" t="str">
        <f>IFERROR(Inv_SY_B!BJ181/Inv_SY_B!$DC181-1,"")</f>
        <v/>
      </c>
      <c r="BK181" s="169" t="str">
        <f>IFERROR(Inv_SY_B!BK181/Inv_SY_B!$DC181-1,"")</f>
        <v/>
      </c>
      <c r="BL181" s="169" t="str">
        <f>IFERROR(Inv_SY_B!BL181/Inv_SY_B!$DC181-1,"")</f>
        <v/>
      </c>
      <c r="BM181" s="169" t="str">
        <f>IFERROR(Inv_SY_B!BM181/Inv_SY_B!$DC181-1,"")</f>
        <v/>
      </c>
      <c r="BN181" s="169" t="str">
        <f>IFERROR(Inv_SY_B!BN181/Inv_SY_B!$DC181-1,"")</f>
        <v/>
      </c>
      <c r="BO181" s="169" t="str">
        <f>IFERROR(Inv_SY_B!BO181/Inv_SY_B!$DC181-1,"")</f>
        <v/>
      </c>
      <c r="BP181" s="169" t="str">
        <f>IFERROR(Inv_SY_B!BP181/Inv_SY_B!$DC181-1,"")</f>
        <v/>
      </c>
      <c r="BQ181" s="169" t="str">
        <f>IFERROR(Inv_SY_B!BQ181/Inv_SY_B!$DC181-1,"")</f>
        <v/>
      </c>
      <c r="BR181" s="169" t="str">
        <f>IFERROR(Inv_SY_B!BR181/Inv_SY_B!$DC181-1,"")</f>
        <v/>
      </c>
      <c r="BS181" s="169" t="str">
        <f>IFERROR(Inv_SY_B!BS181/Inv_SY_B!$DC181-1,"")</f>
        <v/>
      </c>
      <c r="BT181" s="169" t="str">
        <f>IFERROR(Inv_SY_B!BT181/Inv_SY_B!$DC181-1,"")</f>
        <v/>
      </c>
      <c r="BU181" s="169" t="str">
        <f>IFERROR(Inv_SY_B!BU181/Inv_SY_B!$DC181-1,"")</f>
        <v/>
      </c>
      <c r="BV181" s="169" t="str">
        <f>IFERROR(Inv_SY_B!BV181/Inv_SY_B!$DC181-1,"")</f>
        <v/>
      </c>
      <c r="BW181" s="169" t="str">
        <f>IFERROR(Inv_SY_B!BW181/Inv_SY_B!$DC181-1,"")</f>
        <v/>
      </c>
      <c r="BX181" s="169" t="str">
        <f>IFERROR(Inv_SY_B!BX181/Inv_SY_B!$DC181-1,"")</f>
        <v/>
      </c>
      <c r="BY181" s="169" t="str">
        <f>IFERROR(Inv_SY_B!BY181/Inv_SY_B!$DC181-1,"")</f>
        <v/>
      </c>
      <c r="BZ181" s="169" t="str">
        <f>IFERROR(Inv_SY_B!BZ181/Inv_SY_B!$DC181-1,"")</f>
        <v/>
      </c>
      <c r="CA181" s="169" t="str">
        <f>IFERROR(Inv_SY_B!CA181/Inv_SY_B!$DC181-1,"")</f>
        <v/>
      </c>
      <c r="CB181" s="169" t="str">
        <f>IFERROR(Inv_SY_B!CB181/Inv_SY_B!$DC181-1,"")</f>
        <v/>
      </c>
      <c r="CC181" s="169" t="str">
        <f>IFERROR(Inv_SY_B!CC181/Inv_SY_B!$DC181-1,"")</f>
        <v/>
      </c>
      <c r="CD181" s="169" t="str">
        <f>IFERROR(Inv_SY_B!CD181/Inv_SY_B!$DC181-1,"")</f>
        <v/>
      </c>
      <c r="CE181" s="169" t="str">
        <f>IFERROR(Inv_SY_B!CE181/Inv_SY_B!$DC181-1,"")</f>
        <v/>
      </c>
      <c r="CF181" s="169" t="str">
        <f>IFERROR(Inv_SY_B!CF181/Inv_SY_B!$DC181-1,"")</f>
        <v/>
      </c>
      <c r="CG181" s="169" t="str">
        <f>IFERROR(Inv_SY_B!CG181/Inv_SY_B!$DC181-1,"")</f>
        <v/>
      </c>
      <c r="CH181" s="169" t="str">
        <f>IFERROR(Inv_SY_B!CH181/Inv_SY_B!$DC181-1,"")</f>
        <v/>
      </c>
      <c r="CI181" s="169" t="str">
        <f>IFERROR(Inv_SY_B!CI181/Inv_SY_B!$DC181-1,"")</f>
        <v/>
      </c>
      <c r="CJ181" s="169" t="str">
        <f>IFERROR(Inv_SY_B!CJ181/Inv_SY_B!$DC181-1,"")</f>
        <v/>
      </c>
      <c r="CK181" s="169" t="str">
        <f>IFERROR(Inv_SY_B!CK181/Inv_SY_B!$DC181-1,"")</f>
        <v/>
      </c>
      <c r="CL181" s="169" t="str">
        <f>IFERROR(Inv_SY_B!CL181/Inv_SY_B!$DC181-1,"")</f>
        <v/>
      </c>
      <c r="CM181" s="169" t="str">
        <f>IFERROR(Inv_SY_B!CM181/Inv_SY_B!$DB181-1,"")</f>
        <v/>
      </c>
      <c r="CN181" s="169" t="str">
        <f>IFERROR(Inv_SY_B!CN181/Inv_SY_B!$DB181-1,"")</f>
        <v/>
      </c>
      <c r="CO181" s="169" t="str">
        <f>IFERROR(Inv_SY_B!CO181/Inv_SY_B!$DB181-1,"")</f>
        <v/>
      </c>
      <c r="CP181" s="169" t="str">
        <f>IFERROR(Inv_SY_B!CP181/Inv_SY_B!$DB181-1,"")</f>
        <v/>
      </c>
      <c r="CQ181" s="169" t="str">
        <f>IFERROR(Inv_SY_B!CQ181/Inv_SY_B!$DB181-1,"")</f>
        <v/>
      </c>
      <c r="CR181" s="169" t="str">
        <f>IFERROR(Inv_SY_B!CR181/Inv_SY_B!$DB181-1,"")</f>
        <v/>
      </c>
      <c r="CS181" s="169" t="str">
        <f>IFERROR(Inv_SY_B!CS181/Inv_SY_B!$DB181-1,"")</f>
        <v/>
      </c>
      <c r="CT181" s="169" t="str">
        <f>IFERROR(Inv_SY_B!CT181/Inv_SY_B!$DB181-1,"")</f>
        <v/>
      </c>
      <c r="CU181" s="169" t="str">
        <f>IFERROR(Inv_SY_B!CU181/Inv_SY_B!$DB181-1,"")</f>
        <v/>
      </c>
      <c r="CV181" s="169" t="str">
        <f>IFERROR(Inv_SY_B!CV181/Inv_SY_B!$DB181-1,"")</f>
        <v/>
      </c>
      <c r="CW181" s="169" t="str">
        <f>IFERROR(Inv_SY_B!CW181/Inv_SY_B!$DB181-1,"")</f>
        <v/>
      </c>
      <c r="CX181" s="169" t="str">
        <f>IFERROR(Inv_SY_B!CX181/Inv_SY_B!$DB181-1,"")</f>
        <v/>
      </c>
      <c r="CY181" s="169" t="str">
        <f>IFERROR(Inv_SY_B!CY181/Inv_SY_B!$DB181-1,"")</f>
        <v/>
      </c>
      <c r="CZ181" s="169" t="str">
        <f>IFERROR(Inv_SY_B!CZ181/Inv_SY_B!$DB181-1,"")</f>
        <v/>
      </c>
    </row>
    <row r="182" spans="2:104">
      <c r="B182" s="164">
        <f t="shared" si="3"/>
        <v>45874</v>
      </c>
      <c r="C182" s="169" t="str">
        <f>IFERROR(Inv_SY_B!C182/Inv_SY_B!$DA182-1,"")</f>
        <v/>
      </c>
      <c r="D182" s="169" t="str">
        <f>IFERROR(Inv_SY_B!D182/Inv_SY_B!$DA182-1,"")</f>
        <v/>
      </c>
      <c r="E182" s="169" t="str">
        <f>IFERROR(Inv_SY_B!E182/Inv_SY_B!$DA182-1,"")</f>
        <v/>
      </c>
      <c r="F182" s="169" t="str">
        <f>IFERROR(Inv_SY_B!F182/Inv_SY_B!$DA182-1,"")</f>
        <v/>
      </c>
      <c r="G182" s="169" t="str">
        <f>IFERROR(Inv_SY_B!G182/Inv_SY_B!$DA182-1,"")</f>
        <v/>
      </c>
      <c r="H182" s="169" t="str">
        <f>IFERROR(Inv_SY_B!H182/Inv_SY_B!$DA182-1,"")</f>
        <v/>
      </c>
      <c r="I182" s="169" t="str">
        <f>IFERROR(Inv_SY_B!I182/Inv_SY_B!$DA182-1,"")</f>
        <v/>
      </c>
      <c r="J182" s="169" t="str">
        <f>IFERROR(Inv_SY_B!J182/Inv_SY_B!$DA182-1,"")</f>
        <v/>
      </c>
      <c r="K182" s="169" t="str">
        <f>IFERROR(Inv_SY_B!K182/Inv_SY_B!$DA182-1,"")</f>
        <v/>
      </c>
      <c r="L182" s="169" t="str">
        <f>IFERROR(Inv_SY_B!L182/Inv_SY_B!$DA182-1,"")</f>
        <v/>
      </c>
      <c r="M182" s="169" t="str">
        <f>IFERROR(Inv_SY_B!M182/Inv_SY_B!$DA182-1,"")</f>
        <v/>
      </c>
      <c r="N182" s="169" t="str">
        <f>IFERROR(Inv_SY_B!N182/Inv_SY_B!$DA182-1,"")</f>
        <v/>
      </c>
      <c r="O182" s="169" t="str">
        <f>IFERROR(Inv_SY_B!O182/Inv_SY_B!$DA182-1,"")</f>
        <v/>
      </c>
      <c r="P182" s="169" t="str">
        <f>IFERROR(Inv_SY_B!P182/Inv_SY_B!$DA182-1,"")</f>
        <v/>
      </c>
      <c r="Q182" s="169" t="str">
        <f>IFERROR(Inv_SY_B!Q182/Inv_SY_B!$DA182-1,"")</f>
        <v/>
      </c>
      <c r="R182" s="169" t="str">
        <f>IFERROR(Inv_SY_B!R182/Inv_SY_B!$DA182-1,"")</f>
        <v/>
      </c>
      <c r="S182" s="169" t="str">
        <f>IFERROR(Inv_SY_B!S182/Inv_SY_B!$DA182-1,"")</f>
        <v/>
      </c>
      <c r="T182" s="169" t="str">
        <f>IFERROR(Inv_SY_B!T182/Inv_SY_B!$DA182-1,"")</f>
        <v/>
      </c>
      <c r="U182" s="169" t="str">
        <f>IFERROR(Inv_SY_B!U182/Inv_SY_B!$DA182-1,"")</f>
        <v/>
      </c>
      <c r="V182" s="169" t="str">
        <f>IFERROR(Inv_SY_B!V182/Inv_SY_B!$DA182-1,"")</f>
        <v/>
      </c>
      <c r="W182" s="169" t="str">
        <f>IFERROR(Inv_SY_B!W182/Inv_SY_B!$DA182-1,"")</f>
        <v/>
      </c>
      <c r="X182" s="169" t="str">
        <f>IFERROR(Inv_SY_B!X182/Inv_SY_B!$DA182-1,"")</f>
        <v/>
      </c>
      <c r="Y182" s="169" t="str">
        <f>IFERROR(Inv_SY_B!Y182/Inv_SY_B!$DA182-1,"")</f>
        <v/>
      </c>
      <c r="Z182" s="169" t="str">
        <f>IFERROR(Inv_SY_B!Z182/Inv_SY_B!$DA182-1,"")</f>
        <v/>
      </c>
      <c r="AA182" s="169" t="str">
        <f>IFERROR(Inv_SY_B!AA182/Inv_SY_B!$DA182-1,"")</f>
        <v/>
      </c>
      <c r="AB182" s="169" t="str">
        <f>IFERROR(Inv_SY_B!AB182/Inv_SY_B!$DA182-1,"")</f>
        <v/>
      </c>
      <c r="AC182" s="169" t="str">
        <f>IFERROR(Inv_SY_B!AC182/Inv_SY_B!$DA182-1,"")</f>
        <v/>
      </c>
      <c r="AD182" s="169" t="str">
        <f>IFERROR(Inv_SY_B!AD182/Inv_SY_B!$DA182-1,"")</f>
        <v/>
      </c>
      <c r="AE182" s="169" t="str">
        <f>IFERROR(Inv_SY_B!AE182/Inv_SY_B!$DA182-1,"")</f>
        <v/>
      </c>
      <c r="AF182" s="169" t="str">
        <f>IFERROR(Inv_SY_B!AF182/Inv_SY_B!$DA182-1,"")</f>
        <v/>
      </c>
      <c r="AG182" s="169" t="str">
        <f>IFERROR(Inv_SY_B!AG182/Inv_SY_B!$DA182-1,"")</f>
        <v/>
      </c>
      <c r="AH182" s="169" t="str">
        <f>IFERROR(Inv_SY_B!AH182/Inv_SY_B!$DA182-1,"")</f>
        <v/>
      </c>
      <c r="AI182" s="169" t="str">
        <f>IFERROR(Inv_SY_B!AI182/Inv_SY_B!$DC182-1,"")</f>
        <v/>
      </c>
      <c r="AJ182" s="169" t="str">
        <f>IFERROR(Inv_SY_B!AJ182/Inv_SY_B!$DC182-1,"")</f>
        <v/>
      </c>
      <c r="AK182" s="169" t="str">
        <f>IFERROR(Inv_SY_B!AK182/Inv_SY_B!$DC182-1,"")</f>
        <v/>
      </c>
      <c r="AL182" s="169" t="str">
        <f>IFERROR(Inv_SY_B!AL182/Inv_SY_B!$DC182-1,"")</f>
        <v/>
      </c>
      <c r="AM182" s="169" t="str">
        <f>IFERROR(Inv_SY_B!AM182/Inv_SY_B!$DC182-1,"")</f>
        <v/>
      </c>
      <c r="AN182" s="169" t="str">
        <f>IFERROR(Inv_SY_B!AN182/Inv_SY_B!$DC182-1,"")</f>
        <v/>
      </c>
      <c r="AO182" s="169" t="str">
        <f>IFERROR(Inv_SY_B!AO182/Inv_SY_B!$DC182-1,"")</f>
        <v/>
      </c>
      <c r="AP182" s="169" t="str">
        <f>IFERROR(Inv_SY_B!AP182/Inv_SY_B!$DC182-1,"")</f>
        <v/>
      </c>
      <c r="AQ182" s="169" t="str">
        <f>IFERROR(Inv_SY_B!AQ182/Inv_SY_B!$DC182-1,"")</f>
        <v/>
      </c>
      <c r="AR182" s="169" t="str">
        <f>IFERROR(Inv_SY_B!AR182/Inv_SY_B!$DC182-1,"")</f>
        <v/>
      </c>
      <c r="AS182" s="169" t="str">
        <f>IFERROR(Inv_SY_B!AS182/Inv_SY_B!$DC182-1,"")</f>
        <v/>
      </c>
      <c r="AT182" s="169" t="str">
        <f>IFERROR(Inv_SY_B!AT182/Inv_SY_B!$DC182-1,"")</f>
        <v/>
      </c>
      <c r="AU182" s="169" t="str">
        <f>IFERROR(Inv_SY_B!AU182/Inv_SY_B!$DC182-1,"")</f>
        <v/>
      </c>
      <c r="AV182" s="169" t="str">
        <f>IFERROR(Inv_SY_B!AV182/Inv_SY_B!$DC182-1,"")</f>
        <v/>
      </c>
      <c r="AW182" s="169" t="str">
        <f>IFERROR(Inv_SY_B!AW182/Inv_SY_B!$DC182-1,"")</f>
        <v/>
      </c>
      <c r="AX182" s="169" t="str">
        <f>IFERROR(Inv_SY_B!AX182/Inv_SY_B!$DC182-1,"")</f>
        <v/>
      </c>
      <c r="AY182" s="169" t="str">
        <f>IFERROR(Inv_SY_B!AY182/Inv_SY_B!$DC182-1,"")</f>
        <v/>
      </c>
      <c r="AZ182" s="169" t="str">
        <f>IFERROR(Inv_SY_B!AZ182/Inv_SY_B!$DC182-1,"")</f>
        <v/>
      </c>
      <c r="BA182" s="169" t="str">
        <f>IFERROR(Inv_SY_B!BA182/Inv_SY_B!$DC182-1,"")</f>
        <v/>
      </c>
      <c r="BB182" s="169" t="str">
        <f>IFERROR(Inv_SY_B!BB182/Inv_SY_B!$DC182-1,"")</f>
        <v/>
      </c>
      <c r="BC182" s="169" t="str">
        <f>IFERROR(Inv_SY_B!BC182/Inv_SY_B!$DC182-1,"")</f>
        <v/>
      </c>
      <c r="BD182" s="169" t="str">
        <f>IFERROR(Inv_SY_B!BD182/Inv_SY_B!$DC182-1,"")</f>
        <v/>
      </c>
      <c r="BE182" s="169" t="str">
        <f>IFERROR(Inv_SY_B!BE182/Inv_SY_B!$DC182-1,"")</f>
        <v/>
      </c>
      <c r="BF182" s="169" t="str">
        <f>IFERROR(Inv_SY_B!BF182/Inv_SY_B!$DC182-1,"")</f>
        <v/>
      </c>
      <c r="BG182" s="169" t="str">
        <f>IFERROR(Inv_SY_B!BG182/Inv_SY_B!$DC182-1,"")</f>
        <v/>
      </c>
      <c r="BH182" s="169" t="str">
        <f>IFERROR(Inv_SY_B!BH182/Inv_SY_B!$DC182-1,"")</f>
        <v/>
      </c>
      <c r="BI182" s="169" t="str">
        <f>IFERROR(Inv_SY_B!BI182/Inv_SY_B!$DC182-1,"")</f>
        <v/>
      </c>
      <c r="BJ182" s="169" t="str">
        <f>IFERROR(Inv_SY_B!BJ182/Inv_SY_B!$DC182-1,"")</f>
        <v/>
      </c>
      <c r="BK182" s="169" t="str">
        <f>IFERROR(Inv_SY_B!BK182/Inv_SY_B!$DC182-1,"")</f>
        <v/>
      </c>
      <c r="BL182" s="169" t="str">
        <f>IFERROR(Inv_SY_B!BL182/Inv_SY_B!$DC182-1,"")</f>
        <v/>
      </c>
      <c r="BM182" s="169" t="str">
        <f>IFERROR(Inv_SY_B!BM182/Inv_SY_B!$DC182-1,"")</f>
        <v/>
      </c>
      <c r="BN182" s="169" t="str">
        <f>IFERROR(Inv_SY_B!BN182/Inv_SY_B!$DC182-1,"")</f>
        <v/>
      </c>
      <c r="BO182" s="169" t="str">
        <f>IFERROR(Inv_SY_B!BO182/Inv_SY_B!$DC182-1,"")</f>
        <v/>
      </c>
      <c r="BP182" s="169" t="str">
        <f>IFERROR(Inv_SY_B!BP182/Inv_SY_B!$DC182-1,"")</f>
        <v/>
      </c>
      <c r="BQ182" s="169" t="str">
        <f>IFERROR(Inv_SY_B!BQ182/Inv_SY_B!$DC182-1,"")</f>
        <v/>
      </c>
      <c r="BR182" s="169" t="str">
        <f>IFERROR(Inv_SY_B!BR182/Inv_SY_B!$DC182-1,"")</f>
        <v/>
      </c>
      <c r="BS182" s="169" t="str">
        <f>IFERROR(Inv_SY_B!BS182/Inv_SY_B!$DC182-1,"")</f>
        <v/>
      </c>
      <c r="BT182" s="169" t="str">
        <f>IFERROR(Inv_SY_B!BT182/Inv_SY_B!$DC182-1,"")</f>
        <v/>
      </c>
      <c r="BU182" s="169" t="str">
        <f>IFERROR(Inv_SY_B!BU182/Inv_SY_B!$DC182-1,"")</f>
        <v/>
      </c>
      <c r="BV182" s="169" t="str">
        <f>IFERROR(Inv_SY_B!BV182/Inv_SY_B!$DC182-1,"")</f>
        <v/>
      </c>
      <c r="BW182" s="169" t="str">
        <f>IFERROR(Inv_SY_B!BW182/Inv_SY_B!$DC182-1,"")</f>
        <v/>
      </c>
      <c r="BX182" s="169" t="str">
        <f>IFERROR(Inv_SY_B!BX182/Inv_SY_B!$DC182-1,"")</f>
        <v/>
      </c>
      <c r="BY182" s="169" t="str">
        <f>IFERROR(Inv_SY_B!BY182/Inv_SY_B!$DC182-1,"")</f>
        <v/>
      </c>
      <c r="BZ182" s="169" t="str">
        <f>IFERROR(Inv_SY_B!BZ182/Inv_SY_B!$DC182-1,"")</f>
        <v/>
      </c>
      <c r="CA182" s="169" t="str">
        <f>IFERROR(Inv_SY_B!CA182/Inv_SY_B!$DC182-1,"")</f>
        <v/>
      </c>
      <c r="CB182" s="169" t="str">
        <f>IFERROR(Inv_SY_B!CB182/Inv_SY_B!$DC182-1,"")</f>
        <v/>
      </c>
      <c r="CC182" s="169" t="str">
        <f>IFERROR(Inv_SY_B!CC182/Inv_SY_B!$DC182-1,"")</f>
        <v/>
      </c>
      <c r="CD182" s="169" t="str">
        <f>IFERROR(Inv_SY_B!CD182/Inv_SY_B!$DC182-1,"")</f>
        <v/>
      </c>
      <c r="CE182" s="169" t="str">
        <f>IFERROR(Inv_SY_B!CE182/Inv_SY_B!$DC182-1,"")</f>
        <v/>
      </c>
      <c r="CF182" s="169" t="str">
        <f>IFERROR(Inv_SY_B!CF182/Inv_SY_B!$DC182-1,"")</f>
        <v/>
      </c>
      <c r="CG182" s="169" t="str">
        <f>IFERROR(Inv_SY_B!CG182/Inv_SY_B!$DC182-1,"")</f>
        <v/>
      </c>
      <c r="CH182" s="169" t="str">
        <f>IFERROR(Inv_SY_B!CH182/Inv_SY_B!$DC182-1,"")</f>
        <v/>
      </c>
      <c r="CI182" s="169" t="str">
        <f>IFERROR(Inv_SY_B!CI182/Inv_SY_B!$DC182-1,"")</f>
        <v/>
      </c>
      <c r="CJ182" s="169" t="str">
        <f>IFERROR(Inv_SY_B!CJ182/Inv_SY_B!$DC182-1,"")</f>
        <v/>
      </c>
      <c r="CK182" s="169" t="str">
        <f>IFERROR(Inv_SY_B!CK182/Inv_SY_B!$DC182-1,"")</f>
        <v/>
      </c>
      <c r="CL182" s="169" t="str">
        <f>IFERROR(Inv_SY_B!CL182/Inv_SY_B!$DC182-1,"")</f>
        <v/>
      </c>
      <c r="CM182" s="169" t="str">
        <f>IFERROR(Inv_SY_B!CM182/Inv_SY_B!$DB182-1,"")</f>
        <v/>
      </c>
      <c r="CN182" s="169" t="str">
        <f>IFERROR(Inv_SY_B!CN182/Inv_SY_B!$DB182-1,"")</f>
        <v/>
      </c>
      <c r="CO182" s="169" t="str">
        <f>IFERROR(Inv_SY_B!CO182/Inv_SY_B!$DB182-1,"")</f>
        <v/>
      </c>
      <c r="CP182" s="169" t="str">
        <f>IFERROR(Inv_SY_B!CP182/Inv_SY_B!$DB182-1,"")</f>
        <v/>
      </c>
      <c r="CQ182" s="169" t="str">
        <f>IFERROR(Inv_SY_B!CQ182/Inv_SY_B!$DB182-1,"")</f>
        <v/>
      </c>
      <c r="CR182" s="169" t="str">
        <f>IFERROR(Inv_SY_B!CR182/Inv_SY_B!$DB182-1,"")</f>
        <v/>
      </c>
      <c r="CS182" s="169" t="str">
        <f>IFERROR(Inv_SY_B!CS182/Inv_SY_B!$DB182-1,"")</f>
        <v/>
      </c>
      <c r="CT182" s="169" t="str">
        <f>IFERROR(Inv_SY_B!CT182/Inv_SY_B!$DB182-1,"")</f>
        <v/>
      </c>
      <c r="CU182" s="169" t="str">
        <f>IFERROR(Inv_SY_B!CU182/Inv_SY_B!$DB182-1,"")</f>
        <v/>
      </c>
      <c r="CV182" s="169" t="str">
        <f>IFERROR(Inv_SY_B!CV182/Inv_SY_B!$DB182-1,"")</f>
        <v/>
      </c>
      <c r="CW182" s="169" t="str">
        <f>IFERROR(Inv_SY_B!CW182/Inv_SY_B!$DB182-1,"")</f>
        <v/>
      </c>
      <c r="CX182" s="169" t="str">
        <f>IFERROR(Inv_SY_B!CX182/Inv_SY_B!$DB182-1,"")</f>
        <v/>
      </c>
      <c r="CY182" s="169" t="str">
        <f>IFERROR(Inv_SY_B!CY182/Inv_SY_B!$DB182-1,"")</f>
        <v/>
      </c>
      <c r="CZ182" s="169" t="str">
        <f>IFERROR(Inv_SY_B!CZ182/Inv_SY_B!$DB182-1,"")</f>
        <v/>
      </c>
    </row>
    <row r="183" spans="2:104">
      <c r="B183" s="164">
        <f t="shared" si="3"/>
        <v>45875</v>
      </c>
      <c r="C183" s="169" t="str">
        <f>IFERROR(Inv_SY_B!C183/Inv_SY_B!$DA183-1,"")</f>
        <v/>
      </c>
      <c r="D183" s="169" t="str">
        <f>IFERROR(Inv_SY_B!D183/Inv_SY_B!$DA183-1,"")</f>
        <v/>
      </c>
      <c r="E183" s="169" t="str">
        <f>IFERROR(Inv_SY_B!E183/Inv_SY_B!$DA183-1,"")</f>
        <v/>
      </c>
      <c r="F183" s="169" t="str">
        <f>IFERROR(Inv_SY_B!F183/Inv_SY_B!$DA183-1,"")</f>
        <v/>
      </c>
      <c r="G183" s="169" t="str">
        <f>IFERROR(Inv_SY_B!G183/Inv_SY_B!$DA183-1,"")</f>
        <v/>
      </c>
      <c r="H183" s="169" t="str">
        <f>IFERROR(Inv_SY_B!H183/Inv_SY_B!$DA183-1,"")</f>
        <v/>
      </c>
      <c r="I183" s="169" t="str">
        <f>IFERROR(Inv_SY_B!I183/Inv_SY_B!$DA183-1,"")</f>
        <v/>
      </c>
      <c r="J183" s="169" t="str">
        <f>IFERROR(Inv_SY_B!J183/Inv_SY_B!$DA183-1,"")</f>
        <v/>
      </c>
      <c r="K183" s="169" t="str">
        <f>IFERROR(Inv_SY_B!K183/Inv_SY_B!$DA183-1,"")</f>
        <v/>
      </c>
      <c r="L183" s="169" t="str">
        <f>IFERROR(Inv_SY_B!L183/Inv_SY_B!$DA183-1,"")</f>
        <v/>
      </c>
      <c r="M183" s="169" t="str">
        <f>IFERROR(Inv_SY_B!M183/Inv_SY_B!$DA183-1,"")</f>
        <v/>
      </c>
      <c r="N183" s="169" t="str">
        <f>IFERROR(Inv_SY_B!N183/Inv_SY_B!$DA183-1,"")</f>
        <v/>
      </c>
      <c r="O183" s="169" t="str">
        <f>IFERROR(Inv_SY_B!O183/Inv_SY_B!$DA183-1,"")</f>
        <v/>
      </c>
      <c r="P183" s="169" t="str">
        <f>IFERROR(Inv_SY_B!P183/Inv_SY_B!$DA183-1,"")</f>
        <v/>
      </c>
      <c r="Q183" s="169" t="str">
        <f>IFERROR(Inv_SY_B!Q183/Inv_SY_B!$DA183-1,"")</f>
        <v/>
      </c>
      <c r="R183" s="169" t="str">
        <f>IFERROR(Inv_SY_B!R183/Inv_SY_B!$DA183-1,"")</f>
        <v/>
      </c>
      <c r="S183" s="169" t="str">
        <f>IFERROR(Inv_SY_B!S183/Inv_SY_B!$DA183-1,"")</f>
        <v/>
      </c>
      <c r="T183" s="169" t="str">
        <f>IFERROR(Inv_SY_B!T183/Inv_SY_B!$DA183-1,"")</f>
        <v/>
      </c>
      <c r="U183" s="169" t="str">
        <f>IFERROR(Inv_SY_B!U183/Inv_SY_B!$DA183-1,"")</f>
        <v/>
      </c>
      <c r="V183" s="169" t="str">
        <f>IFERROR(Inv_SY_B!V183/Inv_SY_B!$DA183-1,"")</f>
        <v/>
      </c>
      <c r="W183" s="169" t="str">
        <f>IFERROR(Inv_SY_B!W183/Inv_SY_B!$DA183-1,"")</f>
        <v/>
      </c>
      <c r="X183" s="169" t="str">
        <f>IFERROR(Inv_SY_B!X183/Inv_SY_B!$DA183-1,"")</f>
        <v/>
      </c>
      <c r="Y183" s="169" t="str">
        <f>IFERROR(Inv_SY_B!Y183/Inv_SY_B!$DA183-1,"")</f>
        <v/>
      </c>
      <c r="Z183" s="169" t="str">
        <f>IFERROR(Inv_SY_B!Z183/Inv_SY_B!$DA183-1,"")</f>
        <v/>
      </c>
      <c r="AA183" s="169" t="str">
        <f>IFERROR(Inv_SY_B!AA183/Inv_SY_B!$DA183-1,"")</f>
        <v/>
      </c>
      <c r="AB183" s="169" t="str">
        <f>IFERROR(Inv_SY_B!AB183/Inv_SY_B!$DA183-1,"")</f>
        <v/>
      </c>
      <c r="AC183" s="169" t="str">
        <f>IFERROR(Inv_SY_B!AC183/Inv_SY_B!$DA183-1,"")</f>
        <v/>
      </c>
      <c r="AD183" s="169" t="str">
        <f>IFERROR(Inv_SY_B!AD183/Inv_SY_B!$DA183-1,"")</f>
        <v/>
      </c>
      <c r="AE183" s="169" t="str">
        <f>IFERROR(Inv_SY_B!AE183/Inv_SY_B!$DA183-1,"")</f>
        <v/>
      </c>
      <c r="AF183" s="169" t="str">
        <f>IFERROR(Inv_SY_B!AF183/Inv_SY_B!$DA183-1,"")</f>
        <v/>
      </c>
      <c r="AG183" s="169" t="str">
        <f>IFERROR(Inv_SY_B!AG183/Inv_SY_B!$DA183-1,"")</f>
        <v/>
      </c>
      <c r="AH183" s="169" t="str">
        <f>IFERROR(Inv_SY_B!AH183/Inv_SY_B!$DA183-1,"")</f>
        <v/>
      </c>
      <c r="AI183" s="169" t="str">
        <f>IFERROR(Inv_SY_B!AI183/Inv_SY_B!$DC183-1,"")</f>
        <v/>
      </c>
      <c r="AJ183" s="169" t="str">
        <f>IFERROR(Inv_SY_B!AJ183/Inv_SY_B!$DC183-1,"")</f>
        <v/>
      </c>
      <c r="AK183" s="169" t="str">
        <f>IFERROR(Inv_SY_B!AK183/Inv_SY_B!$DC183-1,"")</f>
        <v/>
      </c>
      <c r="AL183" s="169" t="str">
        <f>IFERROR(Inv_SY_B!AL183/Inv_SY_B!$DC183-1,"")</f>
        <v/>
      </c>
      <c r="AM183" s="169" t="str">
        <f>IFERROR(Inv_SY_B!AM183/Inv_SY_B!$DC183-1,"")</f>
        <v/>
      </c>
      <c r="AN183" s="169" t="str">
        <f>IFERROR(Inv_SY_B!AN183/Inv_SY_B!$DC183-1,"")</f>
        <v/>
      </c>
      <c r="AO183" s="169" t="str">
        <f>IFERROR(Inv_SY_B!AO183/Inv_SY_B!$DC183-1,"")</f>
        <v/>
      </c>
      <c r="AP183" s="169" t="str">
        <f>IFERROR(Inv_SY_B!AP183/Inv_SY_B!$DC183-1,"")</f>
        <v/>
      </c>
      <c r="AQ183" s="169" t="str">
        <f>IFERROR(Inv_SY_B!AQ183/Inv_SY_B!$DC183-1,"")</f>
        <v/>
      </c>
      <c r="AR183" s="169" t="str">
        <f>IFERROR(Inv_SY_B!AR183/Inv_SY_B!$DC183-1,"")</f>
        <v/>
      </c>
      <c r="AS183" s="169" t="str">
        <f>IFERROR(Inv_SY_B!AS183/Inv_SY_B!$DC183-1,"")</f>
        <v/>
      </c>
      <c r="AT183" s="169" t="str">
        <f>IFERROR(Inv_SY_B!AT183/Inv_SY_B!$DC183-1,"")</f>
        <v/>
      </c>
      <c r="AU183" s="169" t="str">
        <f>IFERROR(Inv_SY_B!AU183/Inv_SY_B!$DC183-1,"")</f>
        <v/>
      </c>
      <c r="AV183" s="169" t="str">
        <f>IFERROR(Inv_SY_B!AV183/Inv_SY_B!$DC183-1,"")</f>
        <v/>
      </c>
      <c r="AW183" s="169" t="str">
        <f>IFERROR(Inv_SY_B!AW183/Inv_SY_B!$DC183-1,"")</f>
        <v/>
      </c>
      <c r="AX183" s="169" t="str">
        <f>IFERROR(Inv_SY_B!AX183/Inv_SY_B!$DC183-1,"")</f>
        <v/>
      </c>
      <c r="AY183" s="169" t="str">
        <f>IFERROR(Inv_SY_B!AY183/Inv_SY_B!$DC183-1,"")</f>
        <v/>
      </c>
      <c r="AZ183" s="169" t="str">
        <f>IFERROR(Inv_SY_B!AZ183/Inv_SY_B!$DC183-1,"")</f>
        <v/>
      </c>
      <c r="BA183" s="169" t="str">
        <f>IFERROR(Inv_SY_B!BA183/Inv_SY_B!$DC183-1,"")</f>
        <v/>
      </c>
      <c r="BB183" s="169" t="str">
        <f>IFERROR(Inv_SY_B!BB183/Inv_SY_B!$DC183-1,"")</f>
        <v/>
      </c>
      <c r="BC183" s="169" t="str">
        <f>IFERROR(Inv_SY_B!BC183/Inv_SY_B!$DC183-1,"")</f>
        <v/>
      </c>
      <c r="BD183" s="169" t="str">
        <f>IFERROR(Inv_SY_B!BD183/Inv_SY_B!$DC183-1,"")</f>
        <v/>
      </c>
      <c r="BE183" s="169" t="str">
        <f>IFERROR(Inv_SY_B!BE183/Inv_SY_B!$DC183-1,"")</f>
        <v/>
      </c>
      <c r="BF183" s="169" t="str">
        <f>IFERROR(Inv_SY_B!BF183/Inv_SY_B!$DC183-1,"")</f>
        <v/>
      </c>
      <c r="BG183" s="169" t="str">
        <f>IFERROR(Inv_SY_B!BG183/Inv_SY_B!$DC183-1,"")</f>
        <v/>
      </c>
      <c r="BH183" s="169" t="str">
        <f>IFERROR(Inv_SY_B!BH183/Inv_SY_B!$DC183-1,"")</f>
        <v/>
      </c>
      <c r="BI183" s="169" t="str">
        <f>IFERROR(Inv_SY_B!BI183/Inv_SY_B!$DC183-1,"")</f>
        <v/>
      </c>
      <c r="BJ183" s="169" t="str">
        <f>IFERROR(Inv_SY_B!BJ183/Inv_SY_B!$DC183-1,"")</f>
        <v/>
      </c>
      <c r="BK183" s="169" t="str">
        <f>IFERROR(Inv_SY_B!BK183/Inv_SY_B!$DC183-1,"")</f>
        <v/>
      </c>
      <c r="BL183" s="169" t="str">
        <f>IFERROR(Inv_SY_B!BL183/Inv_SY_B!$DC183-1,"")</f>
        <v/>
      </c>
      <c r="BM183" s="169" t="str">
        <f>IFERROR(Inv_SY_B!BM183/Inv_SY_B!$DC183-1,"")</f>
        <v/>
      </c>
      <c r="BN183" s="169" t="str">
        <f>IFERROR(Inv_SY_B!BN183/Inv_SY_B!$DC183-1,"")</f>
        <v/>
      </c>
      <c r="BO183" s="169" t="str">
        <f>IFERROR(Inv_SY_B!BO183/Inv_SY_B!$DC183-1,"")</f>
        <v/>
      </c>
      <c r="BP183" s="169" t="str">
        <f>IFERROR(Inv_SY_B!BP183/Inv_SY_B!$DC183-1,"")</f>
        <v/>
      </c>
      <c r="BQ183" s="169" t="str">
        <f>IFERROR(Inv_SY_B!BQ183/Inv_SY_B!$DC183-1,"")</f>
        <v/>
      </c>
      <c r="BR183" s="169" t="str">
        <f>IFERROR(Inv_SY_B!BR183/Inv_SY_B!$DC183-1,"")</f>
        <v/>
      </c>
      <c r="BS183" s="169" t="str">
        <f>IFERROR(Inv_SY_B!BS183/Inv_SY_B!$DC183-1,"")</f>
        <v/>
      </c>
      <c r="BT183" s="169" t="str">
        <f>IFERROR(Inv_SY_B!BT183/Inv_SY_B!$DC183-1,"")</f>
        <v/>
      </c>
      <c r="BU183" s="169" t="str">
        <f>IFERROR(Inv_SY_B!BU183/Inv_SY_B!$DC183-1,"")</f>
        <v/>
      </c>
      <c r="BV183" s="169" t="str">
        <f>IFERROR(Inv_SY_B!BV183/Inv_SY_B!$DC183-1,"")</f>
        <v/>
      </c>
      <c r="BW183" s="169" t="str">
        <f>IFERROR(Inv_SY_B!BW183/Inv_SY_B!$DC183-1,"")</f>
        <v/>
      </c>
      <c r="BX183" s="169" t="str">
        <f>IFERROR(Inv_SY_B!BX183/Inv_SY_B!$DC183-1,"")</f>
        <v/>
      </c>
      <c r="BY183" s="169" t="str">
        <f>IFERROR(Inv_SY_B!BY183/Inv_SY_B!$DC183-1,"")</f>
        <v/>
      </c>
      <c r="BZ183" s="169" t="str">
        <f>IFERROR(Inv_SY_B!BZ183/Inv_SY_B!$DC183-1,"")</f>
        <v/>
      </c>
      <c r="CA183" s="169" t="str">
        <f>IFERROR(Inv_SY_B!CA183/Inv_SY_B!$DC183-1,"")</f>
        <v/>
      </c>
      <c r="CB183" s="169" t="str">
        <f>IFERROR(Inv_SY_B!CB183/Inv_SY_B!$DC183-1,"")</f>
        <v/>
      </c>
      <c r="CC183" s="169" t="str">
        <f>IFERROR(Inv_SY_B!CC183/Inv_SY_B!$DC183-1,"")</f>
        <v/>
      </c>
      <c r="CD183" s="169" t="str">
        <f>IFERROR(Inv_SY_B!CD183/Inv_SY_B!$DC183-1,"")</f>
        <v/>
      </c>
      <c r="CE183" s="169" t="str">
        <f>IFERROR(Inv_SY_B!CE183/Inv_SY_B!$DC183-1,"")</f>
        <v/>
      </c>
      <c r="CF183" s="169" t="str">
        <f>IFERROR(Inv_SY_B!CF183/Inv_SY_B!$DC183-1,"")</f>
        <v/>
      </c>
      <c r="CG183" s="169" t="str">
        <f>IFERROR(Inv_SY_B!CG183/Inv_SY_B!$DC183-1,"")</f>
        <v/>
      </c>
      <c r="CH183" s="169" t="str">
        <f>IFERROR(Inv_SY_B!CH183/Inv_SY_B!$DC183-1,"")</f>
        <v/>
      </c>
      <c r="CI183" s="169" t="str">
        <f>IFERROR(Inv_SY_B!CI183/Inv_SY_B!$DC183-1,"")</f>
        <v/>
      </c>
      <c r="CJ183" s="169" t="str">
        <f>IFERROR(Inv_SY_B!CJ183/Inv_SY_B!$DC183-1,"")</f>
        <v/>
      </c>
      <c r="CK183" s="169" t="str">
        <f>IFERROR(Inv_SY_B!CK183/Inv_SY_B!$DC183-1,"")</f>
        <v/>
      </c>
      <c r="CL183" s="169" t="str">
        <f>IFERROR(Inv_SY_B!CL183/Inv_SY_B!$DC183-1,"")</f>
        <v/>
      </c>
      <c r="CM183" s="169" t="str">
        <f>IFERROR(Inv_SY_B!CM183/Inv_SY_B!$DB183-1,"")</f>
        <v/>
      </c>
      <c r="CN183" s="169" t="str">
        <f>IFERROR(Inv_SY_B!CN183/Inv_SY_B!$DB183-1,"")</f>
        <v/>
      </c>
      <c r="CO183" s="169" t="str">
        <f>IFERROR(Inv_SY_B!CO183/Inv_SY_B!$DB183-1,"")</f>
        <v/>
      </c>
      <c r="CP183" s="169" t="str">
        <f>IFERROR(Inv_SY_B!CP183/Inv_SY_B!$DB183-1,"")</f>
        <v/>
      </c>
      <c r="CQ183" s="169" t="str">
        <f>IFERROR(Inv_SY_B!CQ183/Inv_SY_B!$DB183-1,"")</f>
        <v/>
      </c>
      <c r="CR183" s="169" t="str">
        <f>IFERROR(Inv_SY_B!CR183/Inv_SY_B!$DB183-1,"")</f>
        <v/>
      </c>
      <c r="CS183" s="169" t="str">
        <f>IFERROR(Inv_SY_B!CS183/Inv_SY_B!$DB183-1,"")</f>
        <v/>
      </c>
      <c r="CT183" s="169" t="str">
        <f>IFERROR(Inv_SY_B!CT183/Inv_SY_B!$DB183-1,"")</f>
        <v/>
      </c>
      <c r="CU183" s="169" t="str">
        <f>IFERROR(Inv_SY_B!CU183/Inv_SY_B!$DB183-1,"")</f>
        <v/>
      </c>
      <c r="CV183" s="169" t="str">
        <f>IFERROR(Inv_SY_B!CV183/Inv_SY_B!$DB183-1,"")</f>
        <v/>
      </c>
      <c r="CW183" s="169" t="str">
        <f>IFERROR(Inv_SY_B!CW183/Inv_SY_B!$DB183-1,"")</f>
        <v/>
      </c>
      <c r="CX183" s="169" t="str">
        <f>IFERROR(Inv_SY_B!CX183/Inv_SY_B!$DB183-1,"")</f>
        <v/>
      </c>
      <c r="CY183" s="169" t="str">
        <f>IFERROR(Inv_SY_B!CY183/Inv_SY_B!$DB183-1,"")</f>
        <v/>
      </c>
      <c r="CZ183" s="169" t="str">
        <f>IFERROR(Inv_SY_B!CZ183/Inv_SY_B!$DB183-1,"")</f>
        <v/>
      </c>
    </row>
    <row r="184" spans="2:104">
      <c r="B184" s="164">
        <f t="shared" si="3"/>
        <v>45876</v>
      </c>
      <c r="C184" s="169" t="str">
        <f>IFERROR(Inv_SY_B!C184/Inv_SY_B!$DA184-1,"")</f>
        <v/>
      </c>
      <c r="D184" s="169" t="str">
        <f>IFERROR(Inv_SY_B!D184/Inv_SY_B!$DA184-1,"")</f>
        <v/>
      </c>
      <c r="E184" s="169" t="str">
        <f>IFERROR(Inv_SY_B!E184/Inv_SY_B!$DA184-1,"")</f>
        <v/>
      </c>
      <c r="F184" s="169" t="str">
        <f>IFERROR(Inv_SY_B!F184/Inv_SY_B!$DA184-1,"")</f>
        <v/>
      </c>
      <c r="G184" s="169" t="str">
        <f>IFERROR(Inv_SY_B!G184/Inv_SY_B!$DA184-1,"")</f>
        <v/>
      </c>
      <c r="H184" s="169" t="str">
        <f>IFERROR(Inv_SY_B!H184/Inv_SY_B!$DA184-1,"")</f>
        <v/>
      </c>
      <c r="I184" s="169" t="str">
        <f>IFERROR(Inv_SY_B!I184/Inv_SY_B!$DA184-1,"")</f>
        <v/>
      </c>
      <c r="J184" s="169" t="str">
        <f>IFERROR(Inv_SY_B!J184/Inv_SY_B!$DA184-1,"")</f>
        <v/>
      </c>
      <c r="K184" s="169" t="str">
        <f>IFERROR(Inv_SY_B!K184/Inv_SY_B!$DA184-1,"")</f>
        <v/>
      </c>
      <c r="L184" s="169" t="str">
        <f>IFERROR(Inv_SY_B!L184/Inv_SY_B!$DA184-1,"")</f>
        <v/>
      </c>
      <c r="M184" s="169" t="str">
        <f>IFERROR(Inv_SY_B!M184/Inv_SY_B!$DA184-1,"")</f>
        <v/>
      </c>
      <c r="N184" s="169" t="str">
        <f>IFERROR(Inv_SY_B!N184/Inv_SY_B!$DA184-1,"")</f>
        <v/>
      </c>
      <c r="O184" s="169" t="str">
        <f>IFERROR(Inv_SY_B!O184/Inv_SY_B!$DA184-1,"")</f>
        <v/>
      </c>
      <c r="P184" s="169" t="str">
        <f>IFERROR(Inv_SY_B!P184/Inv_SY_B!$DA184-1,"")</f>
        <v/>
      </c>
      <c r="Q184" s="169" t="str">
        <f>IFERROR(Inv_SY_B!Q184/Inv_SY_B!$DA184-1,"")</f>
        <v/>
      </c>
      <c r="R184" s="169" t="str">
        <f>IFERROR(Inv_SY_B!R184/Inv_SY_B!$DA184-1,"")</f>
        <v/>
      </c>
      <c r="S184" s="169" t="str">
        <f>IFERROR(Inv_SY_B!S184/Inv_SY_B!$DA184-1,"")</f>
        <v/>
      </c>
      <c r="T184" s="169" t="str">
        <f>IFERROR(Inv_SY_B!T184/Inv_SY_B!$DA184-1,"")</f>
        <v/>
      </c>
      <c r="U184" s="169" t="str">
        <f>IFERROR(Inv_SY_B!U184/Inv_SY_B!$DA184-1,"")</f>
        <v/>
      </c>
      <c r="V184" s="169" t="str">
        <f>IFERROR(Inv_SY_B!V184/Inv_SY_B!$DA184-1,"")</f>
        <v/>
      </c>
      <c r="W184" s="169" t="str">
        <f>IFERROR(Inv_SY_B!W184/Inv_SY_B!$DA184-1,"")</f>
        <v/>
      </c>
      <c r="X184" s="169" t="str">
        <f>IFERROR(Inv_SY_B!X184/Inv_SY_B!$DA184-1,"")</f>
        <v/>
      </c>
      <c r="Y184" s="169" t="str">
        <f>IFERROR(Inv_SY_B!Y184/Inv_SY_B!$DA184-1,"")</f>
        <v/>
      </c>
      <c r="Z184" s="169" t="str">
        <f>IFERROR(Inv_SY_B!Z184/Inv_SY_B!$DA184-1,"")</f>
        <v/>
      </c>
      <c r="AA184" s="169" t="str">
        <f>IFERROR(Inv_SY_B!AA184/Inv_SY_B!$DA184-1,"")</f>
        <v/>
      </c>
      <c r="AB184" s="169" t="str">
        <f>IFERROR(Inv_SY_B!AB184/Inv_SY_B!$DA184-1,"")</f>
        <v/>
      </c>
      <c r="AC184" s="169" t="str">
        <f>IFERROR(Inv_SY_B!AC184/Inv_SY_B!$DA184-1,"")</f>
        <v/>
      </c>
      <c r="AD184" s="169" t="str">
        <f>IFERROR(Inv_SY_B!AD184/Inv_SY_B!$DA184-1,"")</f>
        <v/>
      </c>
      <c r="AE184" s="169" t="str">
        <f>IFERROR(Inv_SY_B!AE184/Inv_SY_B!$DA184-1,"")</f>
        <v/>
      </c>
      <c r="AF184" s="169" t="str">
        <f>IFERROR(Inv_SY_B!AF184/Inv_SY_B!$DA184-1,"")</f>
        <v/>
      </c>
      <c r="AG184" s="169" t="str">
        <f>IFERROR(Inv_SY_B!AG184/Inv_SY_B!$DA184-1,"")</f>
        <v/>
      </c>
      <c r="AH184" s="169" t="str">
        <f>IFERROR(Inv_SY_B!AH184/Inv_SY_B!$DA184-1,"")</f>
        <v/>
      </c>
      <c r="AI184" s="169" t="str">
        <f>IFERROR(Inv_SY_B!AI184/Inv_SY_B!$DC184-1,"")</f>
        <v/>
      </c>
      <c r="AJ184" s="169" t="str">
        <f>IFERROR(Inv_SY_B!AJ184/Inv_SY_B!$DC184-1,"")</f>
        <v/>
      </c>
      <c r="AK184" s="169" t="str">
        <f>IFERROR(Inv_SY_B!AK184/Inv_SY_B!$DC184-1,"")</f>
        <v/>
      </c>
      <c r="AL184" s="169" t="str">
        <f>IFERROR(Inv_SY_B!AL184/Inv_SY_B!$DC184-1,"")</f>
        <v/>
      </c>
      <c r="AM184" s="169" t="str">
        <f>IFERROR(Inv_SY_B!AM184/Inv_SY_B!$DC184-1,"")</f>
        <v/>
      </c>
      <c r="AN184" s="169" t="str">
        <f>IFERROR(Inv_SY_B!AN184/Inv_SY_B!$DC184-1,"")</f>
        <v/>
      </c>
      <c r="AO184" s="169" t="str">
        <f>IFERROR(Inv_SY_B!AO184/Inv_SY_B!$DC184-1,"")</f>
        <v/>
      </c>
      <c r="AP184" s="169" t="str">
        <f>IFERROR(Inv_SY_B!AP184/Inv_SY_B!$DC184-1,"")</f>
        <v/>
      </c>
      <c r="AQ184" s="169" t="str">
        <f>IFERROR(Inv_SY_B!AQ184/Inv_SY_B!$DC184-1,"")</f>
        <v/>
      </c>
      <c r="AR184" s="169" t="str">
        <f>IFERROR(Inv_SY_B!AR184/Inv_SY_B!$DC184-1,"")</f>
        <v/>
      </c>
      <c r="AS184" s="169" t="str">
        <f>IFERROR(Inv_SY_B!AS184/Inv_SY_B!$DC184-1,"")</f>
        <v/>
      </c>
      <c r="AT184" s="169" t="str">
        <f>IFERROR(Inv_SY_B!AT184/Inv_SY_B!$DC184-1,"")</f>
        <v/>
      </c>
      <c r="AU184" s="169" t="str">
        <f>IFERROR(Inv_SY_B!AU184/Inv_SY_B!$DC184-1,"")</f>
        <v/>
      </c>
      <c r="AV184" s="169" t="str">
        <f>IFERROR(Inv_SY_B!AV184/Inv_SY_B!$DC184-1,"")</f>
        <v/>
      </c>
      <c r="AW184" s="169" t="str">
        <f>IFERROR(Inv_SY_B!AW184/Inv_SY_B!$DC184-1,"")</f>
        <v/>
      </c>
      <c r="AX184" s="169" t="str">
        <f>IFERROR(Inv_SY_B!AX184/Inv_SY_B!$DC184-1,"")</f>
        <v/>
      </c>
      <c r="AY184" s="169" t="str">
        <f>IFERROR(Inv_SY_B!AY184/Inv_SY_B!$DC184-1,"")</f>
        <v/>
      </c>
      <c r="AZ184" s="169" t="str">
        <f>IFERROR(Inv_SY_B!AZ184/Inv_SY_B!$DC184-1,"")</f>
        <v/>
      </c>
      <c r="BA184" s="169" t="str">
        <f>IFERROR(Inv_SY_B!BA184/Inv_SY_B!$DC184-1,"")</f>
        <v/>
      </c>
      <c r="BB184" s="169" t="str">
        <f>IFERROR(Inv_SY_B!BB184/Inv_SY_B!$DC184-1,"")</f>
        <v/>
      </c>
      <c r="BC184" s="169" t="str">
        <f>IFERROR(Inv_SY_B!BC184/Inv_SY_B!$DC184-1,"")</f>
        <v/>
      </c>
      <c r="BD184" s="169" t="str">
        <f>IFERROR(Inv_SY_B!BD184/Inv_SY_B!$DC184-1,"")</f>
        <v/>
      </c>
      <c r="BE184" s="169" t="str">
        <f>IFERROR(Inv_SY_B!BE184/Inv_SY_B!$DC184-1,"")</f>
        <v/>
      </c>
      <c r="BF184" s="169" t="str">
        <f>IFERROR(Inv_SY_B!BF184/Inv_SY_B!$DC184-1,"")</f>
        <v/>
      </c>
      <c r="BG184" s="169" t="str">
        <f>IFERROR(Inv_SY_B!BG184/Inv_SY_B!$DC184-1,"")</f>
        <v/>
      </c>
      <c r="BH184" s="169" t="str">
        <f>IFERROR(Inv_SY_B!BH184/Inv_SY_B!$DC184-1,"")</f>
        <v/>
      </c>
      <c r="BI184" s="169" t="str">
        <f>IFERROR(Inv_SY_B!BI184/Inv_SY_B!$DC184-1,"")</f>
        <v/>
      </c>
      <c r="BJ184" s="169" t="str">
        <f>IFERROR(Inv_SY_B!BJ184/Inv_SY_B!$DC184-1,"")</f>
        <v/>
      </c>
      <c r="BK184" s="169" t="str">
        <f>IFERROR(Inv_SY_B!BK184/Inv_SY_B!$DC184-1,"")</f>
        <v/>
      </c>
      <c r="BL184" s="169" t="str">
        <f>IFERROR(Inv_SY_B!BL184/Inv_SY_B!$DC184-1,"")</f>
        <v/>
      </c>
      <c r="BM184" s="169" t="str">
        <f>IFERROR(Inv_SY_B!BM184/Inv_SY_B!$DC184-1,"")</f>
        <v/>
      </c>
      <c r="BN184" s="169" t="str">
        <f>IFERROR(Inv_SY_B!BN184/Inv_SY_B!$DC184-1,"")</f>
        <v/>
      </c>
      <c r="BO184" s="169" t="str">
        <f>IFERROR(Inv_SY_B!BO184/Inv_SY_B!$DC184-1,"")</f>
        <v/>
      </c>
      <c r="BP184" s="169" t="str">
        <f>IFERROR(Inv_SY_B!BP184/Inv_SY_B!$DC184-1,"")</f>
        <v/>
      </c>
      <c r="BQ184" s="169" t="str">
        <f>IFERROR(Inv_SY_B!BQ184/Inv_SY_B!$DC184-1,"")</f>
        <v/>
      </c>
      <c r="BR184" s="169" t="str">
        <f>IFERROR(Inv_SY_B!BR184/Inv_SY_B!$DC184-1,"")</f>
        <v/>
      </c>
      <c r="BS184" s="169" t="str">
        <f>IFERROR(Inv_SY_B!BS184/Inv_SY_B!$DC184-1,"")</f>
        <v/>
      </c>
      <c r="BT184" s="169" t="str">
        <f>IFERROR(Inv_SY_B!BT184/Inv_SY_B!$DC184-1,"")</f>
        <v/>
      </c>
      <c r="BU184" s="169" t="str">
        <f>IFERROR(Inv_SY_B!BU184/Inv_SY_B!$DC184-1,"")</f>
        <v/>
      </c>
      <c r="BV184" s="169" t="str">
        <f>IFERROR(Inv_SY_B!BV184/Inv_SY_B!$DC184-1,"")</f>
        <v/>
      </c>
      <c r="BW184" s="169" t="str">
        <f>IFERROR(Inv_SY_B!BW184/Inv_SY_B!$DC184-1,"")</f>
        <v/>
      </c>
      <c r="BX184" s="169" t="str">
        <f>IFERROR(Inv_SY_B!BX184/Inv_SY_B!$DC184-1,"")</f>
        <v/>
      </c>
      <c r="BY184" s="169" t="str">
        <f>IFERROR(Inv_SY_B!BY184/Inv_SY_B!$DC184-1,"")</f>
        <v/>
      </c>
      <c r="BZ184" s="169" t="str">
        <f>IFERROR(Inv_SY_B!BZ184/Inv_SY_B!$DC184-1,"")</f>
        <v/>
      </c>
      <c r="CA184" s="169" t="str">
        <f>IFERROR(Inv_SY_B!CA184/Inv_SY_B!$DC184-1,"")</f>
        <v/>
      </c>
      <c r="CB184" s="169" t="str">
        <f>IFERROR(Inv_SY_B!CB184/Inv_SY_B!$DC184-1,"")</f>
        <v/>
      </c>
      <c r="CC184" s="169" t="str">
        <f>IFERROR(Inv_SY_B!CC184/Inv_SY_B!$DC184-1,"")</f>
        <v/>
      </c>
      <c r="CD184" s="169" t="str">
        <f>IFERROR(Inv_SY_B!CD184/Inv_SY_B!$DC184-1,"")</f>
        <v/>
      </c>
      <c r="CE184" s="169" t="str">
        <f>IFERROR(Inv_SY_B!CE184/Inv_SY_B!$DC184-1,"")</f>
        <v/>
      </c>
      <c r="CF184" s="169" t="str">
        <f>IFERROR(Inv_SY_B!CF184/Inv_SY_B!$DC184-1,"")</f>
        <v/>
      </c>
      <c r="CG184" s="169" t="str">
        <f>IFERROR(Inv_SY_B!CG184/Inv_SY_B!$DC184-1,"")</f>
        <v/>
      </c>
      <c r="CH184" s="169" t="str">
        <f>IFERROR(Inv_SY_B!CH184/Inv_SY_B!$DC184-1,"")</f>
        <v/>
      </c>
      <c r="CI184" s="169" t="str">
        <f>IFERROR(Inv_SY_B!CI184/Inv_SY_B!$DC184-1,"")</f>
        <v/>
      </c>
      <c r="CJ184" s="169" t="str">
        <f>IFERROR(Inv_SY_B!CJ184/Inv_SY_B!$DC184-1,"")</f>
        <v/>
      </c>
      <c r="CK184" s="169" t="str">
        <f>IFERROR(Inv_SY_B!CK184/Inv_SY_B!$DC184-1,"")</f>
        <v/>
      </c>
      <c r="CL184" s="169" t="str">
        <f>IFERROR(Inv_SY_B!CL184/Inv_SY_B!$DC184-1,"")</f>
        <v/>
      </c>
      <c r="CM184" s="169" t="str">
        <f>IFERROR(Inv_SY_B!CM184/Inv_SY_B!$DB184-1,"")</f>
        <v/>
      </c>
      <c r="CN184" s="169" t="str">
        <f>IFERROR(Inv_SY_B!CN184/Inv_SY_B!$DB184-1,"")</f>
        <v/>
      </c>
      <c r="CO184" s="169" t="str">
        <f>IFERROR(Inv_SY_B!CO184/Inv_SY_B!$DB184-1,"")</f>
        <v/>
      </c>
      <c r="CP184" s="169" t="str">
        <f>IFERROR(Inv_SY_B!CP184/Inv_SY_B!$DB184-1,"")</f>
        <v/>
      </c>
      <c r="CQ184" s="169" t="str">
        <f>IFERROR(Inv_SY_B!CQ184/Inv_SY_B!$DB184-1,"")</f>
        <v/>
      </c>
      <c r="CR184" s="169" t="str">
        <f>IFERROR(Inv_SY_B!CR184/Inv_SY_B!$DB184-1,"")</f>
        <v/>
      </c>
      <c r="CS184" s="169" t="str">
        <f>IFERROR(Inv_SY_B!CS184/Inv_SY_B!$DB184-1,"")</f>
        <v/>
      </c>
      <c r="CT184" s="169" t="str">
        <f>IFERROR(Inv_SY_B!CT184/Inv_SY_B!$DB184-1,"")</f>
        <v/>
      </c>
      <c r="CU184" s="169" t="str">
        <f>IFERROR(Inv_SY_B!CU184/Inv_SY_B!$DB184-1,"")</f>
        <v/>
      </c>
      <c r="CV184" s="169" t="str">
        <f>IFERROR(Inv_SY_B!CV184/Inv_SY_B!$DB184-1,"")</f>
        <v/>
      </c>
      <c r="CW184" s="169" t="str">
        <f>IFERROR(Inv_SY_B!CW184/Inv_SY_B!$DB184-1,"")</f>
        <v/>
      </c>
      <c r="CX184" s="169" t="str">
        <f>IFERROR(Inv_SY_B!CX184/Inv_SY_B!$DB184-1,"")</f>
        <v/>
      </c>
      <c r="CY184" s="169" t="str">
        <f>IFERROR(Inv_SY_B!CY184/Inv_SY_B!$DB184-1,"")</f>
        <v/>
      </c>
      <c r="CZ184" s="169" t="str">
        <f>IFERROR(Inv_SY_B!CZ184/Inv_SY_B!$DB184-1,"")</f>
        <v/>
      </c>
    </row>
    <row r="185" spans="2:104">
      <c r="B185" s="164">
        <f t="shared" si="3"/>
        <v>45877</v>
      </c>
      <c r="C185" s="169" t="str">
        <f>IFERROR(Inv_SY_B!C185/Inv_SY_B!$DA185-1,"")</f>
        <v/>
      </c>
      <c r="D185" s="169" t="str">
        <f>IFERROR(Inv_SY_B!D185/Inv_SY_B!$DA185-1,"")</f>
        <v/>
      </c>
      <c r="E185" s="169" t="str">
        <f>IFERROR(Inv_SY_B!E185/Inv_SY_B!$DA185-1,"")</f>
        <v/>
      </c>
      <c r="F185" s="169" t="str">
        <f>IFERROR(Inv_SY_B!F185/Inv_SY_B!$DA185-1,"")</f>
        <v/>
      </c>
      <c r="G185" s="169" t="str">
        <f>IFERROR(Inv_SY_B!G185/Inv_SY_B!$DA185-1,"")</f>
        <v/>
      </c>
      <c r="H185" s="169" t="str">
        <f>IFERROR(Inv_SY_B!H185/Inv_SY_B!$DA185-1,"")</f>
        <v/>
      </c>
      <c r="I185" s="169" t="str">
        <f>IFERROR(Inv_SY_B!I185/Inv_SY_B!$DA185-1,"")</f>
        <v/>
      </c>
      <c r="J185" s="169" t="str">
        <f>IFERROR(Inv_SY_B!J185/Inv_SY_B!$DA185-1,"")</f>
        <v/>
      </c>
      <c r="K185" s="169" t="str">
        <f>IFERROR(Inv_SY_B!K185/Inv_SY_B!$DA185-1,"")</f>
        <v/>
      </c>
      <c r="L185" s="169" t="str">
        <f>IFERROR(Inv_SY_B!L185/Inv_SY_B!$DA185-1,"")</f>
        <v/>
      </c>
      <c r="M185" s="169" t="str">
        <f>IFERROR(Inv_SY_B!M185/Inv_SY_B!$DA185-1,"")</f>
        <v/>
      </c>
      <c r="N185" s="169" t="str">
        <f>IFERROR(Inv_SY_B!N185/Inv_SY_B!$DA185-1,"")</f>
        <v/>
      </c>
      <c r="O185" s="169" t="str">
        <f>IFERROR(Inv_SY_B!O185/Inv_SY_B!$DA185-1,"")</f>
        <v/>
      </c>
      <c r="P185" s="169" t="str">
        <f>IFERROR(Inv_SY_B!P185/Inv_SY_B!$DA185-1,"")</f>
        <v/>
      </c>
      <c r="Q185" s="169" t="str">
        <f>IFERROR(Inv_SY_B!Q185/Inv_SY_B!$DA185-1,"")</f>
        <v/>
      </c>
      <c r="R185" s="169" t="str">
        <f>IFERROR(Inv_SY_B!R185/Inv_SY_B!$DA185-1,"")</f>
        <v/>
      </c>
      <c r="S185" s="169" t="str">
        <f>IFERROR(Inv_SY_B!S185/Inv_SY_B!$DA185-1,"")</f>
        <v/>
      </c>
      <c r="T185" s="169" t="str">
        <f>IFERROR(Inv_SY_B!T185/Inv_SY_B!$DA185-1,"")</f>
        <v/>
      </c>
      <c r="U185" s="169" t="str">
        <f>IFERROR(Inv_SY_B!U185/Inv_SY_B!$DA185-1,"")</f>
        <v/>
      </c>
      <c r="V185" s="169" t="str">
        <f>IFERROR(Inv_SY_B!V185/Inv_SY_B!$DA185-1,"")</f>
        <v/>
      </c>
      <c r="W185" s="169" t="str">
        <f>IFERROR(Inv_SY_B!W185/Inv_SY_B!$DA185-1,"")</f>
        <v/>
      </c>
      <c r="X185" s="169" t="str">
        <f>IFERROR(Inv_SY_B!X185/Inv_SY_B!$DA185-1,"")</f>
        <v/>
      </c>
      <c r="Y185" s="169" t="str">
        <f>IFERROR(Inv_SY_B!Y185/Inv_SY_B!$DA185-1,"")</f>
        <v/>
      </c>
      <c r="Z185" s="169" t="str">
        <f>IFERROR(Inv_SY_B!Z185/Inv_SY_B!$DA185-1,"")</f>
        <v/>
      </c>
      <c r="AA185" s="169" t="str">
        <f>IFERROR(Inv_SY_B!AA185/Inv_SY_B!$DA185-1,"")</f>
        <v/>
      </c>
      <c r="AB185" s="169" t="str">
        <f>IFERROR(Inv_SY_B!AB185/Inv_SY_B!$DA185-1,"")</f>
        <v/>
      </c>
      <c r="AC185" s="169" t="str">
        <f>IFERROR(Inv_SY_B!AC185/Inv_SY_B!$DA185-1,"")</f>
        <v/>
      </c>
      <c r="AD185" s="169" t="str">
        <f>IFERROR(Inv_SY_B!AD185/Inv_SY_B!$DA185-1,"")</f>
        <v/>
      </c>
      <c r="AE185" s="169" t="str">
        <f>IFERROR(Inv_SY_B!AE185/Inv_SY_B!$DA185-1,"")</f>
        <v/>
      </c>
      <c r="AF185" s="169" t="str">
        <f>IFERROR(Inv_SY_B!AF185/Inv_SY_B!$DA185-1,"")</f>
        <v/>
      </c>
      <c r="AG185" s="169" t="str">
        <f>IFERROR(Inv_SY_B!AG185/Inv_SY_B!$DA185-1,"")</f>
        <v/>
      </c>
      <c r="AH185" s="169" t="str">
        <f>IFERROR(Inv_SY_B!AH185/Inv_SY_B!$DA185-1,"")</f>
        <v/>
      </c>
      <c r="AI185" s="169" t="str">
        <f>IFERROR(Inv_SY_B!AI185/Inv_SY_B!$DC185-1,"")</f>
        <v/>
      </c>
      <c r="AJ185" s="169" t="str">
        <f>IFERROR(Inv_SY_B!AJ185/Inv_SY_B!$DC185-1,"")</f>
        <v/>
      </c>
      <c r="AK185" s="169" t="str">
        <f>IFERROR(Inv_SY_B!AK185/Inv_SY_B!$DC185-1,"")</f>
        <v/>
      </c>
      <c r="AL185" s="169" t="str">
        <f>IFERROR(Inv_SY_B!AL185/Inv_SY_B!$DC185-1,"")</f>
        <v/>
      </c>
      <c r="AM185" s="169" t="str">
        <f>IFERROR(Inv_SY_B!AM185/Inv_SY_B!$DC185-1,"")</f>
        <v/>
      </c>
      <c r="AN185" s="169" t="str">
        <f>IFERROR(Inv_SY_B!AN185/Inv_SY_B!$DC185-1,"")</f>
        <v/>
      </c>
      <c r="AO185" s="169" t="str">
        <f>IFERROR(Inv_SY_B!AO185/Inv_SY_B!$DC185-1,"")</f>
        <v/>
      </c>
      <c r="AP185" s="169" t="str">
        <f>IFERROR(Inv_SY_B!AP185/Inv_SY_B!$DC185-1,"")</f>
        <v/>
      </c>
      <c r="AQ185" s="169" t="str">
        <f>IFERROR(Inv_SY_B!AQ185/Inv_SY_B!$DC185-1,"")</f>
        <v/>
      </c>
      <c r="AR185" s="169" t="str">
        <f>IFERROR(Inv_SY_B!AR185/Inv_SY_B!$DC185-1,"")</f>
        <v/>
      </c>
      <c r="AS185" s="169" t="str">
        <f>IFERROR(Inv_SY_B!AS185/Inv_SY_B!$DC185-1,"")</f>
        <v/>
      </c>
      <c r="AT185" s="169" t="str">
        <f>IFERROR(Inv_SY_B!AT185/Inv_SY_B!$DC185-1,"")</f>
        <v/>
      </c>
      <c r="AU185" s="169" t="str">
        <f>IFERROR(Inv_SY_B!AU185/Inv_SY_B!$DC185-1,"")</f>
        <v/>
      </c>
      <c r="AV185" s="169" t="str">
        <f>IFERROR(Inv_SY_B!AV185/Inv_SY_B!$DC185-1,"")</f>
        <v/>
      </c>
      <c r="AW185" s="169" t="str">
        <f>IFERROR(Inv_SY_B!AW185/Inv_SY_B!$DC185-1,"")</f>
        <v/>
      </c>
      <c r="AX185" s="169" t="str">
        <f>IFERROR(Inv_SY_B!AX185/Inv_SY_B!$DC185-1,"")</f>
        <v/>
      </c>
      <c r="AY185" s="169" t="str">
        <f>IFERROR(Inv_SY_B!AY185/Inv_SY_B!$DC185-1,"")</f>
        <v/>
      </c>
      <c r="AZ185" s="169" t="str">
        <f>IFERROR(Inv_SY_B!AZ185/Inv_SY_B!$DC185-1,"")</f>
        <v/>
      </c>
      <c r="BA185" s="169" t="str">
        <f>IFERROR(Inv_SY_B!BA185/Inv_SY_B!$DC185-1,"")</f>
        <v/>
      </c>
      <c r="BB185" s="169" t="str">
        <f>IFERROR(Inv_SY_B!BB185/Inv_SY_B!$DC185-1,"")</f>
        <v/>
      </c>
      <c r="BC185" s="169" t="str">
        <f>IFERROR(Inv_SY_B!BC185/Inv_SY_B!$DC185-1,"")</f>
        <v/>
      </c>
      <c r="BD185" s="169" t="str">
        <f>IFERROR(Inv_SY_B!BD185/Inv_SY_B!$DC185-1,"")</f>
        <v/>
      </c>
      <c r="BE185" s="169" t="str">
        <f>IFERROR(Inv_SY_B!BE185/Inv_SY_B!$DC185-1,"")</f>
        <v/>
      </c>
      <c r="BF185" s="169" t="str">
        <f>IFERROR(Inv_SY_B!BF185/Inv_SY_B!$DC185-1,"")</f>
        <v/>
      </c>
      <c r="BG185" s="169" t="str">
        <f>IFERROR(Inv_SY_B!BG185/Inv_SY_B!$DC185-1,"")</f>
        <v/>
      </c>
      <c r="BH185" s="169" t="str">
        <f>IFERROR(Inv_SY_B!BH185/Inv_SY_B!$DC185-1,"")</f>
        <v/>
      </c>
      <c r="BI185" s="169" t="str">
        <f>IFERROR(Inv_SY_B!BI185/Inv_SY_B!$DC185-1,"")</f>
        <v/>
      </c>
      <c r="BJ185" s="169" t="str">
        <f>IFERROR(Inv_SY_B!BJ185/Inv_SY_B!$DC185-1,"")</f>
        <v/>
      </c>
      <c r="BK185" s="169" t="str">
        <f>IFERROR(Inv_SY_B!BK185/Inv_SY_B!$DC185-1,"")</f>
        <v/>
      </c>
      <c r="BL185" s="169" t="str">
        <f>IFERROR(Inv_SY_B!BL185/Inv_SY_B!$DC185-1,"")</f>
        <v/>
      </c>
      <c r="BM185" s="169" t="str">
        <f>IFERROR(Inv_SY_B!BM185/Inv_SY_B!$DC185-1,"")</f>
        <v/>
      </c>
      <c r="BN185" s="169" t="str">
        <f>IFERROR(Inv_SY_B!BN185/Inv_SY_B!$DC185-1,"")</f>
        <v/>
      </c>
      <c r="BO185" s="169" t="str">
        <f>IFERROR(Inv_SY_B!BO185/Inv_SY_B!$DC185-1,"")</f>
        <v/>
      </c>
      <c r="BP185" s="169" t="str">
        <f>IFERROR(Inv_SY_B!BP185/Inv_SY_B!$DC185-1,"")</f>
        <v/>
      </c>
      <c r="BQ185" s="169" t="str">
        <f>IFERROR(Inv_SY_B!BQ185/Inv_SY_B!$DC185-1,"")</f>
        <v/>
      </c>
      <c r="BR185" s="169" t="str">
        <f>IFERROR(Inv_SY_B!BR185/Inv_SY_B!$DC185-1,"")</f>
        <v/>
      </c>
      <c r="BS185" s="169" t="str">
        <f>IFERROR(Inv_SY_B!BS185/Inv_SY_B!$DC185-1,"")</f>
        <v/>
      </c>
      <c r="BT185" s="169" t="str">
        <f>IFERROR(Inv_SY_B!BT185/Inv_SY_B!$DC185-1,"")</f>
        <v/>
      </c>
      <c r="BU185" s="169" t="str">
        <f>IFERROR(Inv_SY_B!BU185/Inv_SY_B!$DC185-1,"")</f>
        <v/>
      </c>
      <c r="BV185" s="169" t="str">
        <f>IFERROR(Inv_SY_B!BV185/Inv_SY_B!$DC185-1,"")</f>
        <v/>
      </c>
      <c r="BW185" s="169" t="str">
        <f>IFERROR(Inv_SY_B!BW185/Inv_SY_B!$DC185-1,"")</f>
        <v/>
      </c>
      <c r="BX185" s="169" t="str">
        <f>IFERROR(Inv_SY_B!BX185/Inv_SY_B!$DC185-1,"")</f>
        <v/>
      </c>
      <c r="BY185" s="169" t="str">
        <f>IFERROR(Inv_SY_B!BY185/Inv_SY_B!$DC185-1,"")</f>
        <v/>
      </c>
      <c r="BZ185" s="169" t="str">
        <f>IFERROR(Inv_SY_B!BZ185/Inv_SY_B!$DC185-1,"")</f>
        <v/>
      </c>
      <c r="CA185" s="169" t="str">
        <f>IFERROR(Inv_SY_B!CA185/Inv_SY_B!$DC185-1,"")</f>
        <v/>
      </c>
      <c r="CB185" s="169" t="str">
        <f>IFERROR(Inv_SY_B!CB185/Inv_SY_B!$DC185-1,"")</f>
        <v/>
      </c>
      <c r="CC185" s="169" t="str">
        <f>IFERROR(Inv_SY_B!CC185/Inv_SY_B!$DC185-1,"")</f>
        <v/>
      </c>
      <c r="CD185" s="169" t="str">
        <f>IFERROR(Inv_SY_B!CD185/Inv_SY_B!$DC185-1,"")</f>
        <v/>
      </c>
      <c r="CE185" s="169" t="str">
        <f>IFERROR(Inv_SY_B!CE185/Inv_SY_B!$DC185-1,"")</f>
        <v/>
      </c>
      <c r="CF185" s="169" t="str">
        <f>IFERROR(Inv_SY_B!CF185/Inv_SY_B!$DC185-1,"")</f>
        <v/>
      </c>
      <c r="CG185" s="169" t="str">
        <f>IFERROR(Inv_SY_B!CG185/Inv_SY_B!$DC185-1,"")</f>
        <v/>
      </c>
      <c r="CH185" s="169" t="str">
        <f>IFERROR(Inv_SY_B!CH185/Inv_SY_B!$DC185-1,"")</f>
        <v/>
      </c>
      <c r="CI185" s="169" t="str">
        <f>IFERROR(Inv_SY_B!CI185/Inv_SY_B!$DC185-1,"")</f>
        <v/>
      </c>
      <c r="CJ185" s="169" t="str">
        <f>IFERROR(Inv_SY_B!CJ185/Inv_SY_B!$DC185-1,"")</f>
        <v/>
      </c>
      <c r="CK185" s="169" t="str">
        <f>IFERROR(Inv_SY_B!CK185/Inv_SY_B!$DC185-1,"")</f>
        <v/>
      </c>
      <c r="CL185" s="169" t="str">
        <f>IFERROR(Inv_SY_B!CL185/Inv_SY_B!$DC185-1,"")</f>
        <v/>
      </c>
      <c r="CM185" s="169" t="str">
        <f>IFERROR(Inv_SY_B!CM185/Inv_SY_B!$DB185-1,"")</f>
        <v/>
      </c>
      <c r="CN185" s="169" t="str">
        <f>IFERROR(Inv_SY_B!CN185/Inv_SY_B!$DB185-1,"")</f>
        <v/>
      </c>
      <c r="CO185" s="169" t="str">
        <f>IFERROR(Inv_SY_B!CO185/Inv_SY_B!$DB185-1,"")</f>
        <v/>
      </c>
      <c r="CP185" s="169" t="str">
        <f>IFERROR(Inv_SY_B!CP185/Inv_SY_B!$DB185-1,"")</f>
        <v/>
      </c>
      <c r="CQ185" s="169" t="str">
        <f>IFERROR(Inv_SY_B!CQ185/Inv_SY_B!$DB185-1,"")</f>
        <v/>
      </c>
      <c r="CR185" s="169" t="str">
        <f>IFERROR(Inv_SY_B!CR185/Inv_SY_B!$DB185-1,"")</f>
        <v/>
      </c>
      <c r="CS185" s="169" t="str">
        <f>IFERROR(Inv_SY_B!CS185/Inv_SY_B!$DB185-1,"")</f>
        <v/>
      </c>
      <c r="CT185" s="169" t="str">
        <f>IFERROR(Inv_SY_B!CT185/Inv_SY_B!$DB185-1,"")</f>
        <v/>
      </c>
      <c r="CU185" s="169" t="str">
        <f>IFERROR(Inv_SY_B!CU185/Inv_SY_B!$DB185-1,"")</f>
        <v/>
      </c>
      <c r="CV185" s="169" t="str">
        <f>IFERROR(Inv_SY_B!CV185/Inv_SY_B!$DB185-1,"")</f>
        <v/>
      </c>
      <c r="CW185" s="169" t="str">
        <f>IFERROR(Inv_SY_B!CW185/Inv_SY_B!$DB185-1,"")</f>
        <v/>
      </c>
      <c r="CX185" s="169" t="str">
        <f>IFERROR(Inv_SY_B!CX185/Inv_SY_B!$DB185-1,"")</f>
        <v/>
      </c>
      <c r="CY185" s="169" t="str">
        <f>IFERROR(Inv_SY_B!CY185/Inv_SY_B!$DB185-1,"")</f>
        <v/>
      </c>
      <c r="CZ185" s="169" t="str">
        <f>IFERROR(Inv_SY_B!CZ185/Inv_SY_B!$DB185-1,"")</f>
        <v/>
      </c>
    </row>
    <row r="186" spans="2:104">
      <c r="B186" s="164">
        <f t="shared" si="3"/>
        <v>45878</v>
      </c>
      <c r="C186" s="169" t="str">
        <f>IFERROR(Inv_SY_B!C186/Inv_SY_B!$DA186-1,"")</f>
        <v/>
      </c>
      <c r="D186" s="169" t="str">
        <f>IFERROR(Inv_SY_B!D186/Inv_SY_B!$DA186-1,"")</f>
        <v/>
      </c>
      <c r="E186" s="169" t="str">
        <f>IFERROR(Inv_SY_B!E186/Inv_SY_B!$DA186-1,"")</f>
        <v/>
      </c>
      <c r="F186" s="169" t="str">
        <f>IFERROR(Inv_SY_B!F186/Inv_SY_B!$DA186-1,"")</f>
        <v/>
      </c>
      <c r="G186" s="169" t="str">
        <f>IFERROR(Inv_SY_B!G186/Inv_SY_B!$DA186-1,"")</f>
        <v/>
      </c>
      <c r="H186" s="169" t="str">
        <f>IFERROR(Inv_SY_B!H186/Inv_SY_B!$DA186-1,"")</f>
        <v/>
      </c>
      <c r="I186" s="169" t="str">
        <f>IFERROR(Inv_SY_B!I186/Inv_SY_B!$DA186-1,"")</f>
        <v/>
      </c>
      <c r="J186" s="169" t="str">
        <f>IFERROR(Inv_SY_B!J186/Inv_SY_B!$DA186-1,"")</f>
        <v/>
      </c>
      <c r="K186" s="169" t="str">
        <f>IFERROR(Inv_SY_B!K186/Inv_SY_B!$DA186-1,"")</f>
        <v/>
      </c>
      <c r="L186" s="169" t="str">
        <f>IFERROR(Inv_SY_B!L186/Inv_SY_B!$DA186-1,"")</f>
        <v/>
      </c>
      <c r="M186" s="169" t="str">
        <f>IFERROR(Inv_SY_B!M186/Inv_SY_B!$DA186-1,"")</f>
        <v/>
      </c>
      <c r="N186" s="169" t="str">
        <f>IFERROR(Inv_SY_B!N186/Inv_SY_B!$DA186-1,"")</f>
        <v/>
      </c>
      <c r="O186" s="169" t="str">
        <f>IFERROR(Inv_SY_B!O186/Inv_SY_B!$DA186-1,"")</f>
        <v/>
      </c>
      <c r="P186" s="169" t="str">
        <f>IFERROR(Inv_SY_B!P186/Inv_SY_B!$DA186-1,"")</f>
        <v/>
      </c>
      <c r="Q186" s="169" t="str">
        <f>IFERROR(Inv_SY_B!Q186/Inv_SY_B!$DA186-1,"")</f>
        <v/>
      </c>
      <c r="R186" s="169" t="str">
        <f>IFERROR(Inv_SY_B!R186/Inv_SY_B!$DA186-1,"")</f>
        <v/>
      </c>
      <c r="S186" s="169" t="str">
        <f>IFERROR(Inv_SY_B!S186/Inv_SY_B!$DA186-1,"")</f>
        <v/>
      </c>
      <c r="T186" s="169" t="str">
        <f>IFERROR(Inv_SY_B!T186/Inv_SY_B!$DA186-1,"")</f>
        <v/>
      </c>
      <c r="U186" s="169" t="str">
        <f>IFERROR(Inv_SY_B!U186/Inv_SY_B!$DA186-1,"")</f>
        <v/>
      </c>
      <c r="V186" s="169" t="str">
        <f>IFERROR(Inv_SY_B!V186/Inv_SY_B!$DA186-1,"")</f>
        <v/>
      </c>
      <c r="W186" s="169" t="str">
        <f>IFERROR(Inv_SY_B!W186/Inv_SY_B!$DA186-1,"")</f>
        <v/>
      </c>
      <c r="X186" s="169" t="str">
        <f>IFERROR(Inv_SY_B!X186/Inv_SY_B!$DA186-1,"")</f>
        <v/>
      </c>
      <c r="Y186" s="169" t="str">
        <f>IFERROR(Inv_SY_B!Y186/Inv_SY_B!$DA186-1,"")</f>
        <v/>
      </c>
      <c r="Z186" s="169" t="str">
        <f>IFERROR(Inv_SY_B!Z186/Inv_SY_B!$DA186-1,"")</f>
        <v/>
      </c>
      <c r="AA186" s="169" t="str">
        <f>IFERROR(Inv_SY_B!AA186/Inv_SY_B!$DA186-1,"")</f>
        <v/>
      </c>
      <c r="AB186" s="169" t="str">
        <f>IFERROR(Inv_SY_B!AB186/Inv_SY_B!$DA186-1,"")</f>
        <v/>
      </c>
      <c r="AC186" s="169" t="str">
        <f>IFERROR(Inv_SY_B!AC186/Inv_SY_B!$DA186-1,"")</f>
        <v/>
      </c>
      <c r="AD186" s="169" t="str">
        <f>IFERROR(Inv_SY_B!AD186/Inv_SY_B!$DA186-1,"")</f>
        <v/>
      </c>
      <c r="AE186" s="169" t="str">
        <f>IFERROR(Inv_SY_B!AE186/Inv_SY_B!$DA186-1,"")</f>
        <v/>
      </c>
      <c r="AF186" s="169" t="str">
        <f>IFERROR(Inv_SY_B!AF186/Inv_SY_B!$DA186-1,"")</f>
        <v/>
      </c>
      <c r="AG186" s="169" t="str">
        <f>IFERROR(Inv_SY_B!AG186/Inv_SY_B!$DA186-1,"")</f>
        <v/>
      </c>
      <c r="AH186" s="169" t="str">
        <f>IFERROR(Inv_SY_B!AH186/Inv_SY_B!$DA186-1,"")</f>
        <v/>
      </c>
      <c r="AI186" s="169" t="str">
        <f>IFERROR(Inv_SY_B!AI186/Inv_SY_B!$DC186-1,"")</f>
        <v/>
      </c>
      <c r="AJ186" s="169" t="str">
        <f>IFERROR(Inv_SY_B!AJ186/Inv_SY_B!$DC186-1,"")</f>
        <v/>
      </c>
      <c r="AK186" s="169" t="str">
        <f>IFERROR(Inv_SY_B!AK186/Inv_SY_B!$DC186-1,"")</f>
        <v/>
      </c>
      <c r="AL186" s="169" t="str">
        <f>IFERROR(Inv_SY_B!AL186/Inv_SY_B!$DC186-1,"")</f>
        <v/>
      </c>
      <c r="AM186" s="169" t="str">
        <f>IFERROR(Inv_SY_B!AM186/Inv_SY_B!$DC186-1,"")</f>
        <v/>
      </c>
      <c r="AN186" s="169" t="str">
        <f>IFERROR(Inv_SY_B!AN186/Inv_SY_B!$DC186-1,"")</f>
        <v/>
      </c>
      <c r="AO186" s="169" t="str">
        <f>IFERROR(Inv_SY_B!AO186/Inv_SY_B!$DC186-1,"")</f>
        <v/>
      </c>
      <c r="AP186" s="169" t="str">
        <f>IFERROR(Inv_SY_B!AP186/Inv_SY_B!$DC186-1,"")</f>
        <v/>
      </c>
      <c r="AQ186" s="169" t="str">
        <f>IFERROR(Inv_SY_B!AQ186/Inv_SY_B!$DC186-1,"")</f>
        <v/>
      </c>
      <c r="AR186" s="169" t="str">
        <f>IFERROR(Inv_SY_B!AR186/Inv_SY_B!$DC186-1,"")</f>
        <v/>
      </c>
      <c r="AS186" s="169" t="str">
        <f>IFERROR(Inv_SY_B!AS186/Inv_SY_B!$DC186-1,"")</f>
        <v/>
      </c>
      <c r="AT186" s="169" t="str">
        <f>IFERROR(Inv_SY_B!AT186/Inv_SY_B!$DC186-1,"")</f>
        <v/>
      </c>
      <c r="AU186" s="169" t="str">
        <f>IFERROR(Inv_SY_B!AU186/Inv_SY_B!$DC186-1,"")</f>
        <v/>
      </c>
      <c r="AV186" s="169" t="str">
        <f>IFERROR(Inv_SY_B!AV186/Inv_SY_B!$DC186-1,"")</f>
        <v/>
      </c>
      <c r="AW186" s="169" t="str">
        <f>IFERROR(Inv_SY_B!AW186/Inv_SY_B!$DC186-1,"")</f>
        <v/>
      </c>
      <c r="AX186" s="169" t="str">
        <f>IFERROR(Inv_SY_B!AX186/Inv_SY_B!$DC186-1,"")</f>
        <v/>
      </c>
      <c r="AY186" s="169" t="str">
        <f>IFERROR(Inv_SY_B!AY186/Inv_SY_B!$DC186-1,"")</f>
        <v/>
      </c>
      <c r="AZ186" s="169" t="str">
        <f>IFERROR(Inv_SY_B!AZ186/Inv_SY_B!$DC186-1,"")</f>
        <v/>
      </c>
      <c r="BA186" s="169" t="str">
        <f>IFERROR(Inv_SY_B!BA186/Inv_SY_B!$DC186-1,"")</f>
        <v/>
      </c>
      <c r="BB186" s="169" t="str">
        <f>IFERROR(Inv_SY_B!BB186/Inv_SY_B!$DC186-1,"")</f>
        <v/>
      </c>
      <c r="BC186" s="169" t="str">
        <f>IFERROR(Inv_SY_B!BC186/Inv_SY_B!$DC186-1,"")</f>
        <v/>
      </c>
      <c r="BD186" s="169" t="str">
        <f>IFERROR(Inv_SY_B!BD186/Inv_SY_B!$DC186-1,"")</f>
        <v/>
      </c>
      <c r="BE186" s="169" t="str">
        <f>IFERROR(Inv_SY_B!BE186/Inv_SY_B!$DC186-1,"")</f>
        <v/>
      </c>
      <c r="BF186" s="169" t="str">
        <f>IFERROR(Inv_SY_B!BF186/Inv_SY_B!$DC186-1,"")</f>
        <v/>
      </c>
      <c r="BG186" s="169" t="str">
        <f>IFERROR(Inv_SY_B!BG186/Inv_SY_B!$DC186-1,"")</f>
        <v/>
      </c>
      <c r="BH186" s="169" t="str">
        <f>IFERROR(Inv_SY_B!BH186/Inv_SY_B!$DC186-1,"")</f>
        <v/>
      </c>
      <c r="BI186" s="169" t="str">
        <f>IFERROR(Inv_SY_B!BI186/Inv_SY_B!$DC186-1,"")</f>
        <v/>
      </c>
      <c r="BJ186" s="169" t="str">
        <f>IFERROR(Inv_SY_B!BJ186/Inv_SY_B!$DC186-1,"")</f>
        <v/>
      </c>
      <c r="BK186" s="169" t="str">
        <f>IFERROR(Inv_SY_B!BK186/Inv_SY_B!$DC186-1,"")</f>
        <v/>
      </c>
      <c r="BL186" s="169" t="str">
        <f>IFERROR(Inv_SY_B!BL186/Inv_SY_B!$DC186-1,"")</f>
        <v/>
      </c>
      <c r="BM186" s="169" t="str">
        <f>IFERROR(Inv_SY_B!BM186/Inv_SY_B!$DC186-1,"")</f>
        <v/>
      </c>
      <c r="BN186" s="169" t="str">
        <f>IFERROR(Inv_SY_B!BN186/Inv_SY_B!$DC186-1,"")</f>
        <v/>
      </c>
      <c r="BO186" s="169" t="str">
        <f>IFERROR(Inv_SY_B!BO186/Inv_SY_B!$DC186-1,"")</f>
        <v/>
      </c>
      <c r="BP186" s="169" t="str">
        <f>IFERROR(Inv_SY_B!BP186/Inv_SY_B!$DC186-1,"")</f>
        <v/>
      </c>
      <c r="BQ186" s="169" t="str">
        <f>IFERROR(Inv_SY_B!BQ186/Inv_SY_B!$DC186-1,"")</f>
        <v/>
      </c>
      <c r="BR186" s="169" t="str">
        <f>IFERROR(Inv_SY_B!BR186/Inv_SY_B!$DC186-1,"")</f>
        <v/>
      </c>
      <c r="BS186" s="169" t="str">
        <f>IFERROR(Inv_SY_B!BS186/Inv_SY_B!$DC186-1,"")</f>
        <v/>
      </c>
      <c r="BT186" s="169" t="str">
        <f>IFERROR(Inv_SY_B!BT186/Inv_SY_B!$DC186-1,"")</f>
        <v/>
      </c>
      <c r="BU186" s="169" t="str">
        <f>IFERROR(Inv_SY_B!BU186/Inv_SY_B!$DC186-1,"")</f>
        <v/>
      </c>
      <c r="BV186" s="169" t="str">
        <f>IFERROR(Inv_SY_B!BV186/Inv_SY_B!$DC186-1,"")</f>
        <v/>
      </c>
      <c r="BW186" s="169" t="str">
        <f>IFERROR(Inv_SY_B!BW186/Inv_SY_B!$DC186-1,"")</f>
        <v/>
      </c>
      <c r="BX186" s="169" t="str">
        <f>IFERROR(Inv_SY_B!BX186/Inv_SY_B!$DC186-1,"")</f>
        <v/>
      </c>
      <c r="BY186" s="169" t="str">
        <f>IFERROR(Inv_SY_B!BY186/Inv_SY_B!$DC186-1,"")</f>
        <v/>
      </c>
      <c r="BZ186" s="169" t="str">
        <f>IFERROR(Inv_SY_B!BZ186/Inv_SY_B!$DC186-1,"")</f>
        <v/>
      </c>
      <c r="CA186" s="169" t="str">
        <f>IFERROR(Inv_SY_B!CA186/Inv_SY_B!$DC186-1,"")</f>
        <v/>
      </c>
      <c r="CB186" s="169" t="str">
        <f>IFERROR(Inv_SY_B!CB186/Inv_SY_B!$DC186-1,"")</f>
        <v/>
      </c>
      <c r="CC186" s="169" t="str">
        <f>IFERROR(Inv_SY_B!CC186/Inv_SY_B!$DC186-1,"")</f>
        <v/>
      </c>
      <c r="CD186" s="169" t="str">
        <f>IFERROR(Inv_SY_B!CD186/Inv_SY_B!$DC186-1,"")</f>
        <v/>
      </c>
      <c r="CE186" s="169" t="str">
        <f>IFERROR(Inv_SY_B!CE186/Inv_SY_B!$DC186-1,"")</f>
        <v/>
      </c>
      <c r="CF186" s="169" t="str">
        <f>IFERROR(Inv_SY_B!CF186/Inv_SY_B!$DC186-1,"")</f>
        <v/>
      </c>
      <c r="CG186" s="169" t="str">
        <f>IFERROR(Inv_SY_B!CG186/Inv_SY_B!$DC186-1,"")</f>
        <v/>
      </c>
      <c r="CH186" s="169" t="str">
        <f>IFERROR(Inv_SY_B!CH186/Inv_SY_B!$DC186-1,"")</f>
        <v/>
      </c>
      <c r="CI186" s="169" t="str">
        <f>IFERROR(Inv_SY_B!CI186/Inv_SY_B!$DC186-1,"")</f>
        <v/>
      </c>
      <c r="CJ186" s="169" t="str">
        <f>IFERROR(Inv_SY_B!CJ186/Inv_SY_B!$DC186-1,"")</f>
        <v/>
      </c>
      <c r="CK186" s="169" t="str">
        <f>IFERROR(Inv_SY_B!CK186/Inv_SY_B!$DC186-1,"")</f>
        <v/>
      </c>
      <c r="CL186" s="169" t="str">
        <f>IFERROR(Inv_SY_B!CL186/Inv_SY_B!$DC186-1,"")</f>
        <v/>
      </c>
      <c r="CM186" s="169" t="str">
        <f>IFERROR(Inv_SY_B!CM186/Inv_SY_B!$DB186-1,"")</f>
        <v/>
      </c>
      <c r="CN186" s="169" t="str">
        <f>IFERROR(Inv_SY_B!CN186/Inv_SY_B!$DB186-1,"")</f>
        <v/>
      </c>
      <c r="CO186" s="169" t="str">
        <f>IFERROR(Inv_SY_B!CO186/Inv_SY_B!$DB186-1,"")</f>
        <v/>
      </c>
      <c r="CP186" s="169" t="str">
        <f>IFERROR(Inv_SY_B!CP186/Inv_SY_B!$DB186-1,"")</f>
        <v/>
      </c>
      <c r="CQ186" s="169" t="str">
        <f>IFERROR(Inv_SY_B!CQ186/Inv_SY_B!$DB186-1,"")</f>
        <v/>
      </c>
      <c r="CR186" s="169" t="str">
        <f>IFERROR(Inv_SY_B!CR186/Inv_SY_B!$DB186-1,"")</f>
        <v/>
      </c>
      <c r="CS186" s="169" t="str">
        <f>IFERROR(Inv_SY_B!CS186/Inv_SY_B!$DB186-1,"")</f>
        <v/>
      </c>
      <c r="CT186" s="169" t="str">
        <f>IFERROR(Inv_SY_B!CT186/Inv_SY_B!$DB186-1,"")</f>
        <v/>
      </c>
      <c r="CU186" s="169" t="str">
        <f>IFERROR(Inv_SY_B!CU186/Inv_SY_B!$DB186-1,"")</f>
        <v/>
      </c>
      <c r="CV186" s="169" t="str">
        <f>IFERROR(Inv_SY_B!CV186/Inv_SY_B!$DB186-1,"")</f>
        <v/>
      </c>
      <c r="CW186" s="169" t="str">
        <f>IFERROR(Inv_SY_B!CW186/Inv_SY_B!$DB186-1,"")</f>
        <v/>
      </c>
      <c r="CX186" s="169" t="str">
        <f>IFERROR(Inv_SY_B!CX186/Inv_SY_B!$DB186-1,"")</f>
        <v/>
      </c>
      <c r="CY186" s="169" t="str">
        <f>IFERROR(Inv_SY_B!CY186/Inv_SY_B!$DB186-1,"")</f>
        <v/>
      </c>
      <c r="CZ186" s="169" t="str">
        <f>IFERROR(Inv_SY_B!CZ186/Inv_SY_B!$DB186-1,"")</f>
        <v/>
      </c>
    </row>
    <row r="187" spans="2:104">
      <c r="B187" s="164">
        <f t="shared" si="3"/>
        <v>45879</v>
      </c>
      <c r="C187" s="169" t="str">
        <f>IFERROR(Inv_SY_B!C187/Inv_SY_B!$DA187-1,"")</f>
        <v/>
      </c>
      <c r="D187" s="169" t="str">
        <f>IFERROR(Inv_SY_B!D187/Inv_SY_B!$DA187-1,"")</f>
        <v/>
      </c>
      <c r="E187" s="169" t="str">
        <f>IFERROR(Inv_SY_B!E187/Inv_SY_B!$DA187-1,"")</f>
        <v/>
      </c>
      <c r="F187" s="169" t="str">
        <f>IFERROR(Inv_SY_B!F187/Inv_SY_B!$DA187-1,"")</f>
        <v/>
      </c>
      <c r="G187" s="169" t="str">
        <f>IFERROR(Inv_SY_B!G187/Inv_SY_B!$DA187-1,"")</f>
        <v/>
      </c>
      <c r="H187" s="169" t="str">
        <f>IFERROR(Inv_SY_B!H187/Inv_SY_B!$DA187-1,"")</f>
        <v/>
      </c>
      <c r="I187" s="169" t="str">
        <f>IFERROR(Inv_SY_B!I187/Inv_SY_B!$DA187-1,"")</f>
        <v/>
      </c>
      <c r="J187" s="169" t="str">
        <f>IFERROR(Inv_SY_B!J187/Inv_SY_B!$DA187-1,"")</f>
        <v/>
      </c>
      <c r="K187" s="169" t="str">
        <f>IFERROR(Inv_SY_B!K187/Inv_SY_B!$DA187-1,"")</f>
        <v/>
      </c>
      <c r="L187" s="169" t="str">
        <f>IFERROR(Inv_SY_B!L187/Inv_SY_B!$DA187-1,"")</f>
        <v/>
      </c>
      <c r="M187" s="169" t="str">
        <f>IFERROR(Inv_SY_B!M187/Inv_SY_B!$DA187-1,"")</f>
        <v/>
      </c>
      <c r="N187" s="169" t="str">
        <f>IFERROR(Inv_SY_B!N187/Inv_SY_B!$DA187-1,"")</f>
        <v/>
      </c>
      <c r="O187" s="169" t="str">
        <f>IFERROR(Inv_SY_B!O187/Inv_SY_B!$DA187-1,"")</f>
        <v/>
      </c>
      <c r="P187" s="169" t="str">
        <f>IFERROR(Inv_SY_B!P187/Inv_SY_B!$DA187-1,"")</f>
        <v/>
      </c>
      <c r="Q187" s="169" t="str">
        <f>IFERROR(Inv_SY_B!Q187/Inv_SY_B!$DA187-1,"")</f>
        <v/>
      </c>
      <c r="R187" s="169" t="str">
        <f>IFERROR(Inv_SY_B!R187/Inv_SY_B!$DA187-1,"")</f>
        <v/>
      </c>
      <c r="S187" s="169" t="str">
        <f>IFERROR(Inv_SY_B!S187/Inv_SY_B!$DA187-1,"")</f>
        <v/>
      </c>
      <c r="T187" s="169" t="str">
        <f>IFERROR(Inv_SY_B!T187/Inv_SY_B!$DA187-1,"")</f>
        <v/>
      </c>
      <c r="U187" s="169" t="str">
        <f>IFERROR(Inv_SY_B!U187/Inv_SY_B!$DA187-1,"")</f>
        <v/>
      </c>
      <c r="V187" s="169" t="str">
        <f>IFERROR(Inv_SY_B!V187/Inv_SY_B!$DA187-1,"")</f>
        <v/>
      </c>
      <c r="W187" s="169" t="str">
        <f>IFERROR(Inv_SY_B!W187/Inv_SY_B!$DA187-1,"")</f>
        <v/>
      </c>
      <c r="X187" s="169" t="str">
        <f>IFERROR(Inv_SY_B!X187/Inv_SY_B!$DA187-1,"")</f>
        <v/>
      </c>
      <c r="Y187" s="169" t="str">
        <f>IFERROR(Inv_SY_B!Y187/Inv_SY_B!$DA187-1,"")</f>
        <v/>
      </c>
      <c r="Z187" s="169" t="str">
        <f>IFERROR(Inv_SY_B!Z187/Inv_SY_B!$DA187-1,"")</f>
        <v/>
      </c>
      <c r="AA187" s="169" t="str">
        <f>IFERROR(Inv_SY_B!AA187/Inv_SY_B!$DA187-1,"")</f>
        <v/>
      </c>
      <c r="AB187" s="169" t="str">
        <f>IFERROR(Inv_SY_B!AB187/Inv_SY_B!$DA187-1,"")</f>
        <v/>
      </c>
      <c r="AC187" s="169" t="str">
        <f>IFERROR(Inv_SY_B!AC187/Inv_SY_B!$DA187-1,"")</f>
        <v/>
      </c>
      <c r="AD187" s="169" t="str">
        <f>IFERROR(Inv_SY_B!AD187/Inv_SY_B!$DA187-1,"")</f>
        <v/>
      </c>
      <c r="AE187" s="169" t="str">
        <f>IFERROR(Inv_SY_B!AE187/Inv_SY_B!$DA187-1,"")</f>
        <v/>
      </c>
      <c r="AF187" s="169" t="str">
        <f>IFERROR(Inv_SY_B!AF187/Inv_SY_B!$DA187-1,"")</f>
        <v/>
      </c>
      <c r="AG187" s="169" t="str">
        <f>IFERROR(Inv_SY_B!AG187/Inv_SY_B!$DA187-1,"")</f>
        <v/>
      </c>
      <c r="AH187" s="169" t="str">
        <f>IFERROR(Inv_SY_B!AH187/Inv_SY_B!$DA187-1,"")</f>
        <v/>
      </c>
      <c r="AI187" s="169" t="str">
        <f>IFERROR(Inv_SY_B!AI187/Inv_SY_B!$DC187-1,"")</f>
        <v/>
      </c>
      <c r="AJ187" s="169" t="str">
        <f>IFERROR(Inv_SY_B!AJ187/Inv_SY_B!$DC187-1,"")</f>
        <v/>
      </c>
      <c r="AK187" s="169" t="str">
        <f>IFERROR(Inv_SY_B!AK187/Inv_SY_B!$DC187-1,"")</f>
        <v/>
      </c>
      <c r="AL187" s="169" t="str">
        <f>IFERROR(Inv_SY_B!AL187/Inv_SY_B!$DC187-1,"")</f>
        <v/>
      </c>
      <c r="AM187" s="169" t="str">
        <f>IFERROR(Inv_SY_B!AM187/Inv_SY_B!$DC187-1,"")</f>
        <v/>
      </c>
      <c r="AN187" s="169" t="str">
        <f>IFERROR(Inv_SY_B!AN187/Inv_SY_B!$DC187-1,"")</f>
        <v/>
      </c>
      <c r="AO187" s="169" t="str">
        <f>IFERROR(Inv_SY_B!AO187/Inv_SY_B!$DC187-1,"")</f>
        <v/>
      </c>
      <c r="AP187" s="169" t="str">
        <f>IFERROR(Inv_SY_B!AP187/Inv_SY_B!$DC187-1,"")</f>
        <v/>
      </c>
      <c r="AQ187" s="169" t="str">
        <f>IFERROR(Inv_SY_B!AQ187/Inv_SY_B!$DC187-1,"")</f>
        <v/>
      </c>
      <c r="AR187" s="169" t="str">
        <f>IFERROR(Inv_SY_B!AR187/Inv_SY_B!$DC187-1,"")</f>
        <v/>
      </c>
      <c r="AS187" s="169" t="str">
        <f>IFERROR(Inv_SY_B!AS187/Inv_SY_B!$DC187-1,"")</f>
        <v/>
      </c>
      <c r="AT187" s="169" t="str">
        <f>IFERROR(Inv_SY_B!AT187/Inv_SY_B!$DC187-1,"")</f>
        <v/>
      </c>
      <c r="AU187" s="169" t="str">
        <f>IFERROR(Inv_SY_B!AU187/Inv_SY_B!$DC187-1,"")</f>
        <v/>
      </c>
      <c r="AV187" s="169" t="str">
        <f>IFERROR(Inv_SY_B!AV187/Inv_SY_B!$DC187-1,"")</f>
        <v/>
      </c>
      <c r="AW187" s="169" t="str">
        <f>IFERROR(Inv_SY_B!AW187/Inv_SY_B!$DC187-1,"")</f>
        <v/>
      </c>
      <c r="AX187" s="169" t="str">
        <f>IFERROR(Inv_SY_B!AX187/Inv_SY_B!$DC187-1,"")</f>
        <v/>
      </c>
      <c r="AY187" s="169" t="str">
        <f>IFERROR(Inv_SY_B!AY187/Inv_SY_B!$DC187-1,"")</f>
        <v/>
      </c>
      <c r="AZ187" s="169" t="str">
        <f>IFERROR(Inv_SY_B!AZ187/Inv_SY_B!$DC187-1,"")</f>
        <v/>
      </c>
      <c r="BA187" s="169" t="str">
        <f>IFERROR(Inv_SY_B!BA187/Inv_SY_B!$DC187-1,"")</f>
        <v/>
      </c>
      <c r="BB187" s="169" t="str">
        <f>IFERROR(Inv_SY_B!BB187/Inv_SY_B!$DC187-1,"")</f>
        <v/>
      </c>
      <c r="BC187" s="169" t="str">
        <f>IFERROR(Inv_SY_B!BC187/Inv_SY_B!$DC187-1,"")</f>
        <v/>
      </c>
      <c r="BD187" s="169" t="str">
        <f>IFERROR(Inv_SY_B!BD187/Inv_SY_B!$DC187-1,"")</f>
        <v/>
      </c>
      <c r="BE187" s="169" t="str">
        <f>IFERROR(Inv_SY_B!BE187/Inv_SY_B!$DC187-1,"")</f>
        <v/>
      </c>
      <c r="BF187" s="169" t="str">
        <f>IFERROR(Inv_SY_B!BF187/Inv_SY_B!$DC187-1,"")</f>
        <v/>
      </c>
      <c r="BG187" s="169" t="str">
        <f>IFERROR(Inv_SY_B!BG187/Inv_SY_B!$DC187-1,"")</f>
        <v/>
      </c>
      <c r="BH187" s="169" t="str">
        <f>IFERROR(Inv_SY_B!BH187/Inv_SY_B!$DC187-1,"")</f>
        <v/>
      </c>
      <c r="BI187" s="169" t="str">
        <f>IFERROR(Inv_SY_B!BI187/Inv_SY_B!$DC187-1,"")</f>
        <v/>
      </c>
      <c r="BJ187" s="169" t="str">
        <f>IFERROR(Inv_SY_B!BJ187/Inv_SY_B!$DC187-1,"")</f>
        <v/>
      </c>
      <c r="BK187" s="169" t="str">
        <f>IFERROR(Inv_SY_B!BK187/Inv_SY_B!$DC187-1,"")</f>
        <v/>
      </c>
      <c r="BL187" s="169" t="str">
        <f>IFERROR(Inv_SY_B!BL187/Inv_SY_B!$DC187-1,"")</f>
        <v/>
      </c>
      <c r="BM187" s="169" t="str">
        <f>IFERROR(Inv_SY_B!BM187/Inv_SY_B!$DC187-1,"")</f>
        <v/>
      </c>
      <c r="BN187" s="169" t="str">
        <f>IFERROR(Inv_SY_B!BN187/Inv_SY_B!$DC187-1,"")</f>
        <v/>
      </c>
      <c r="BO187" s="169" t="str">
        <f>IFERROR(Inv_SY_B!BO187/Inv_SY_B!$DC187-1,"")</f>
        <v/>
      </c>
      <c r="BP187" s="169" t="str">
        <f>IFERROR(Inv_SY_B!BP187/Inv_SY_B!$DC187-1,"")</f>
        <v/>
      </c>
      <c r="BQ187" s="169" t="str">
        <f>IFERROR(Inv_SY_B!BQ187/Inv_SY_B!$DC187-1,"")</f>
        <v/>
      </c>
      <c r="BR187" s="169" t="str">
        <f>IFERROR(Inv_SY_B!BR187/Inv_SY_B!$DC187-1,"")</f>
        <v/>
      </c>
      <c r="BS187" s="169" t="str">
        <f>IFERROR(Inv_SY_B!BS187/Inv_SY_B!$DC187-1,"")</f>
        <v/>
      </c>
      <c r="BT187" s="169" t="str">
        <f>IFERROR(Inv_SY_B!BT187/Inv_SY_B!$DC187-1,"")</f>
        <v/>
      </c>
      <c r="BU187" s="169" t="str">
        <f>IFERROR(Inv_SY_B!BU187/Inv_SY_B!$DC187-1,"")</f>
        <v/>
      </c>
      <c r="BV187" s="169" t="str">
        <f>IFERROR(Inv_SY_B!BV187/Inv_SY_B!$DC187-1,"")</f>
        <v/>
      </c>
      <c r="BW187" s="169" t="str">
        <f>IFERROR(Inv_SY_B!BW187/Inv_SY_B!$DC187-1,"")</f>
        <v/>
      </c>
      <c r="BX187" s="169" t="str">
        <f>IFERROR(Inv_SY_B!BX187/Inv_SY_B!$DC187-1,"")</f>
        <v/>
      </c>
      <c r="BY187" s="169" t="str">
        <f>IFERROR(Inv_SY_B!BY187/Inv_SY_B!$DC187-1,"")</f>
        <v/>
      </c>
      <c r="BZ187" s="169" t="str">
        <f>IFERROR(Inv_SY_B!BZ187/Inv_SY_B!$DC187-1,"")</f>
        <v/>
      </c>
      <c r="CA187" s="169" t="str">
        <f>IFERROR(Inv_SY_B!CA187/Inv_SY_B!$DC187-1,"")</f>
        <v/>
      </c>
      <c r="CB187" s="169" t="str">
        <f>IFERROR(Inv_SY_B!CB187/Inv_SY_B!$DC187-1,"")</f>
        <v/>
      </c>
      <c r="CC187" s="169" t="str">
        <f>IFERROR(Inv_SY_B!CC187/Inv_SY_B!$DC187-1,"")</f>
        <v/>
      </c>
      <c r="CD187" s="169" t="str">
        <f>IFERROR(Inv_SY_B!CD187/Inv_SY_B!$DC187-1,"")</f>
        <v/>
      </c>
      <c r="CE187" s="169" t="str">
        <f>IFERROR(Inv_SY_B!CE187/Inv_SY_B!$DC187-1,"")</f>
        <v/>
      </c>
      <c r="CF187" s="169" t="str">
        <f>IFERROR(Inv_SY_B!CF187/Inv_SY_B!$DC187-1,"")</f>
        <v/>
      </c>
      <c r="CG187" s="169" t="str">
        <f>IFERROR(Inv_SY_B!CG187/Inv_SY_B!$DC187-1,"")</f>
        <v/>
      </c>
      <c r="CH187" s="169" t="str">
        <f>IFERROR(Inv_SY_B!CH187/Inv_SY_B!$DC187-1,"")</f>
        <v/>
      </c>
      <c r="CI187" s="169" t="str">
        <f>IFERROR(Inv_SY_B!CI187/Inv_SY_B!$DC187-1,"")</f>
        <v/>
      </c>
      <c r="CJ187" s="169" t="str">
        <f>IFERROR(Inv_SY_B!CJ187/Inv_SY_B!$DC187-1,"")</f>
        <v/>
      </c>
      <c r="CK187" s="169" t="str">
        <f>IFERROR(Inv_SY_B!CK187/Inv_SY_B!$DC187-1,"")</f>
        <v/>
      </c>
      <c r="CL187" s="169" t="str">
        <f>IFERROR(Inv_SY_B!CL187/Inv_SY_B!$DC187-1,"")</f>
        <v/>
      </c>
      <c r="CM187" s="169" t="str">
        <f>IFERROR(Inv_SY_B!CM187/Inv_SY_B!$DB187-1,"")</f>
        <v/>
      </c>
      <c r="CN187" s="169" t="str">
        <f>IFERROR(Inv_SY_B!CN187/Inv_SY_B!$DB187-1,"")</f>
        <v/>
      </c>
      <c r="CO187" s="169" t="str">
        <f>IFERROR(Inv_SY_B!CO187/Inv_SY_B!$DB187-1,"")</f>
        <v/>
      </c>
      <c r="CP187" s="169" t="str">
        <f>IFERROR(Inv_SY_B!CP187/Inv_SY_B!$DB187-1,"")</f>
        <v/>
      </c>
      <c r="CQ187" s="169" t="str">
        <f>IFERROR(Inv_SY_B!CQ187/Inv_SY_B!$DB187-1,"")</f>
        <v/>
      </c>
      <c r="CR187" s="169" t="str">
        <f>IFERROR(Inv_SY_B!CR187/Inv_SY_B!$DB187-1,"")</f>
        <v/>
      </c>
      <c r="CS187" s="169" t="str">
        <f>IFERROR(Inv_SY_B!CS187/Inv_SY_B!$DB187-1,"")</f>
        <v/>
      </c>
      <c r="CT187" s="169" t="str">
        <f>IFERROR(Inv_SY_B!CT187/Inv_SY_B!$DB187-1,"")</f>
        <v/>
      </c>
      <c r="CU187" s="169" t="str">
        <f>IFERROR(Inv_SY_B!CU187/Inv_SY_B!$DB187-1,"")</f>
        <v/>
      </c>
      <c r="CV187" s="169" t="str">
        <f>IFERROR(Inv_SY_B!CV187/Inv_SY_B!$DB187-1,"")</f>
        <v/>
      </c>
      <c r="CW187" s="169" t="str">
        <f>IFERROR(Inv_SY_B!CW187/Inv_SY_B!$DB187-1,"")</f>
        <v/>
      </c>
      <c r="CX187" s="169" t="str">
        <f>IFERROR(Inv_SY_B!CX187/Inv_SY_B!$DB187-1,"")</f>
        <v/>
      </c>
      <c r="CY187" s="169" t="str">
        <f>IFERROR(Inv_SY_B!CY187/Inv_SY_B!$DB187-1,"")</f>
        <v/>
      </c>
      <c r="CZ187" s="169" t="str">
        <f>IFERROR(Inv_SY_B!CZ187/Inv_SY_B!$DB187-1,"")</f>
        <v/>
      </c>
    </row>
    <row r="188" spans="2:104">
      <c r="B188" s="164">
        <f t="shared" si="3"/>
        <v>45880</v>
      </c>
      <c r="C188" s="169" t="str">
        <f>IFERROR(Inv_SY_B!C188/Inv_SY_B!$DA188-1,"")</f>
        <v/>
      </c>
      <c r="D188" s="169" t="str">
        <f>IFERROR(Inv_SY_B!D188/Inv_SY_B!$DA188-1,"")</f>
        <v/>
      </c>
      <c r="E188" s="169" t="str">
        <f>IFERROR(Inv_SY_B!E188/Inv_SY_B!$DA188-1,"")</f>
        <v/>
      </c>
      <c r="F188" s="169" t="str">
        <f>IFERROR(Inv_SY_B!F188/Inv_SY_B!$DA188-1,"")</f>
        <v/>
      </c>
      <c r="G188" s="169" t="str">
        <f>IFERROR(Inv_SY_B!G188/Inv_SY_B!$DA188-1,"")</f>
        <v/>
      </c>
      <c r="H188" s="169" t="str">
        <f>IFERROR(Inv_SY_B!H188/Inv_SY_B!$DA188-1,"")</f>
        <v/>
      </c>
      <c r="I188" s="169" t="str">
        <f>IFERROR(Inv_SY_B!I188/Inv_SY_B!$DA188-1,"")</f>
        <v/>
      </c>
      <c r="J188" s="169" t="str">
        <f>IFERROR(Inv_SY_B!J188/Inv_SY_B!$DA188-1,"")</f>
        <v/>
      </c>
      <c r="K188" s="169" t="str">
        <f>IFERROR(Inv_SY_B!K188/Inv_SY_B!$DA188-1,"")</f>
        <v/>
      </c>
      <c r="L188" s="169" t="str">
        <f>IFERROR(Inv_SY_B!L188/Inv_SY_B!$DA188-1,"")</f>
        <v/>
      </c>
      <c r="M188" s="169" t="str">
        <f>IFERROR(Inv_SY_B!M188/Inv_SY_B!$DA188-1,"")</f>
        <v/>
      </c>
      <c r="N188" s="169" t="str">
        <f>IFERROR(Inv_SY_B!N188/Inv_SY_B!$DA188-1,"")</f>
        <v/>
      </c>
      <c r="O188" s="169" t="str">
        <f>IFERROR(Inv_SY_B!O188/Inv_SY_B!$DA188-1,"")</f>
        <v/>
      </c>
      <c r="P188" s="169" t="str">
        <f>IFERROR(Inv_SY_B!P188/Inv_SY_B!$DA188-1,"")</f>
        <v/>
      </c>
      <c r="Q188" s="169" t="str">
        <f>IFERROR(Inv_SY_B!Q188/Inv_SY_B!$DA188-1,"")</f>
        <v/>
      </c>
      <c r="R188" s="169" t="str">
        <f>IFERROR(Inv_SY_B!R188/Inv_SY_B!$DA188-1,"")</f>
        <v/>
      </c>
      <c r="S188" s="169" t="str">
        <f>IFERROR(Inv_SY_B!S188/Inv_SY_B!$DA188-1,"")</f>
        <v/>
      </c>
      <c r="T188" s="169" t="str">
        <f>IFERROR(Inv_SY_B!T188/Inv_SY_B!$DA188-1,"")</f>
        <v/>
      </c>
      <c r="U188" s="169" t="str">
        <f>IFERROR(Inv_SY_B!U188/Inv_SY_B!$DA188-1,"")</f>
        <v/>
      </c>
      <c r="V188" s="169" t="str">
        <f>IFERROR(Inv_SY_B!V188/Inv_SY_B!$DA188-1,"")</f>
        <v/>
      </c>
      <c r="W188" s="169" t="str">
        <f>IFERROR(Inv_SY_B!W188/Inv_SY_B!$DA188-1,"")</f>
        <v/>
      </c>
      <c r="X188" s="169" t="str">
        <f>IFERROR(Inv_SY_B!X188/Inv_SY_B!$DA188-1,"")</f>
        <v/>
      </c>
      <c r="Y188" s="169" t="str">
        <f>IFERROR(Inv_SY_B!Y188/Inv_SY_B!$DA188-1,"")</f>
        <v/>
      </c>
      <c r="Z188" s="169" t="str">
        <f>IFERROR(Inv_SY_B!Z188/Inv_SY_B!$DA188-1,"")</f>
        <v/>
      </c>
      <c r="AA188" s="169" t="str">
        <f>IFERROR(Inv_SY_B!AA188/Inv_SY_B!$DA188-1,"")</f>
        <v/>
      </c>
      <c r="AB188" s="169" t="str">
        <f>IFERROR(Inv_SY_B!AB188/Inv_SY_B!$DA188-1,"")</f>
        <v/>
      </c>
      <c r="AC188" s="169" t="str">
        <f>IFERROR(Inv_SY_B!AC188/Inv_SY_B!$DA188-1,"")</f>
        <v/>
      </c>
      <c r="AD188" s="169" t="str">
        <f>IFERROR(Inv_SY_B!AD188/Inv_SY_B!$DA188-1,"")</f>
        <v/>
      </c>
      <c r="AE188" s="169" t="str">
        <f>IFERROR(Inv_SY_B!AE188/Inv_SY_B!$DA188-1,"")</f>
        <v/>
      </c>
      <c r="AF188" s="169" t="str">
        <f>IFERROR(Inv_SY_B!AF188/Inv_SY_B!$DA188-1,"")</f>
        <v/>
      </c>
      <c r="AG188" s="169" t="str">
        <f>IFERROR(Inv_SY_B!AG188/Inv_SY_B!$DA188-1,"")</f>
        <v/>
      </c>
      <c r="AH188" s="169" t="str">
        <f>IFERROR(Inv_SY_B!AH188/Inv_SY_B!$DA188-1,"")</f>
        <v/>
      </c>
      <c r="AI188" s="169" t="str">
        <f>IFERROR(Inv_SY_B!AI188/Inv_SY_B!$DC188-1,"")</f>
        <v/>
      </c>
      <c r="AJ188" s="169" t="str">
        <f>IFERROR(Inv_SY_B!AJ188/Inv_SY_B!$DC188-1,"")</f>
        <v/>
      </c>
      <c r="AK188" s="169" t="str">
        <f>IFERROR(Inv_SY_B!AK188/Inv_SY_B!$DC188-1,"")</f>
        <v/>
      </c>
      <c r="AL188" s="169" t="str">
        <f>IFERROR(Inv_SY_B!AL188/Inv_SY_B!$DC188-1,"")</f>
        <v/>
      </c>
      <c r="AM188" s="169" t="str">
        <f>IFERROR(Inv_SY_B!AM188/Inv_SY_B!$DC188-1,"")</f>
        <v/>
      </c>
      <c r="AN188" s="169" t="str">
        <f>IFERROR(Inv_SY_B!AN188/Inv_SY_B!$DC188-1,"")</f>
        <v/>
      </c>
      <c r="AO188" s="169" t="str">
        <f>IFERROR(Inv_SY_B!AO188/Inv_SY_B!$DC188-1,"")</f>
        <v/>
      </c>
      <c r="AP188" s="169" t="str">
        <f>IFERROR(Inv_SY_B!AP188/Inv_SY_B!$DC188-1,"")</f>
        <v/>
      </c>
      <c r="AQ188" s="169" t="str">
        <f>IFERROR(Inv_SY_B!AQ188/Inv_SY_B!$DC188-1,"")</f>
        <v/>
      </c>
      <c r="AR188" s="169" t="str">
        <f>IFERROR(Inv_SY_B!AR188/Inv_SY_B!$DC188-1,"")</f>
        <v/>
      </c>
      <c r="AS188" s="169" t="str">
        <f>IFERROR(Inv_SY_B!AS188/Inv_SY_B!$DC188-1,"")</f>
        <v/>
      </c>
      <c r="AT188" s="169" t="str">
        <f>IFERROR(Inv_SY_B!AT188/Inv_SY_B!$DC188-1,"")</f>
        <v/>
      </c>
      <c r="AU188" s="169" t="str">
        <f>IFERROR(Inv_SY_B!AU188/Inv_SY_B!$DC188-1,"")</f>
        <v/>
      </c>
      <c r="AV188" s="169" t="str">
        <f>IFERROR(Inv_SY_B!AV188/Inv_SY_B!$DC188-1,"")</f>
        <v/>
      </c>
      <c r="AW188" s="169" t="str">
        <f>IFERROR(Inv_SY_B!AW188/Inv_SY_B!$DC188-1,"")</f>
        <v/>
      </c>
      <c r="AX188" s="169" t="str">
        <f>IFERROR(Inv_SY_B!AX188/Inv_SY_B!$DC188-1,"")</f>
        <v/>
      </c>
      <c r="AY188" s="169" t="str">
        <f>IFERROR(Inv_SY_B!AY188/Inv_SY_B!$DC188-1,"")</f>
        <v/>
      </c>
      <c r="AZ188" s="169" t="str">
        <f>IFERROR(Inv_SY_B!AZ188/Inv_SY_B!$DC188-1,"")</f>
        <v/>
      </c>
      <c r="BA188" s="169" t="str">
        <f>IFERROR(Inv_SY_B!BA188/Inv_SY_B!$DC188-1,"")</f>
        <v/>
      </c>
      <c r="BB188" s="169" t="str">
        <f>IFERROR(Inv_SY_B!BB188/Inv_SY_B!$DC188-1,"")</f>
        <v/>
      </c>
      <c r="BC188" s="169" t="str">
        <f>IFERROR(Inv_SY_B!BC188/Inv_SY_B!$DC188-1,"")</f>
        <v/>
      </c>
      <c r="BD188" s="169" t="str">
        <f>IFERROR(Inv_SY_B!BD188/Inv_SY_B!$DC188-1,"")</f>
        <v/>
      </c>
      <c r="BE188" s="169" t="str">
        <f>IFERROR(Inv_SY_B!BE188/Inv_SY_B!$DC188-1,"")</f>
        <v/>
      </c>
      <c r="BF188" s="169" t="str">
        <f>IFERROR(Inv_SY_B!BF188/Inv_SY_B!$DC188-1,"")</f>
        <v/>
      </c>
      <c r="BG188" s="169" t="str">
        <f>IFERROR(Inv_SY_B!BG188/Inv_SY_B!$DC188-1,"")</f>
        <v/>
      </c>
      <c r="BH188" s="169" t="str">
        <f>IFERROR(Inv_SY_B!BH188/Inv_SY_B!$DC188-1,"")</f>
        <v/>
      </c>
      <c r="BI188" s="169" t="str">
        <f>IFERROR(Inv_SY_B!BI188/Inv_SY_B!$DC188-1,"")</f>
        <v/>
      </c>
      <c r="BJ188" s="169" t="str">
        <f>IFERROR(Inv_SY_B!BJ188/Inv_SY_B!$DC188-1,"")</f>
        <v/>
      </c>
      <c r="BK188" s="169" t="str">
        <f>IFERROR(Inv_SY_B!BK188/Inv_SY_B!$DC188-1,"")</f>
        <v/>
      </c>
      <c r="BL188" s="169" t="str">
        <f>IFERROR(Inv_SY_B!BL188/Inv_SY_B!$DC188-1,"")</f>
        <v/>
      </c>
      <c r="BM188" s="169" t="str">
        <f>IFERROR(Inv_SY_B!BM188/Inv_SY_B!$DC188-1,"")</f>
        <v/>
      </c>
      <c r="BN188" s="169" t="str">
        <f>IFERROR(Inv_SY_B!BN188/Inv_SY_B!$DC188-1,"")</f>
        <v/>
      </c>
      <c r="BO188" s="169" t="str">
        <f>IFERROR(Inv_SY_B!BO188/Inv_SY_B!$DC188-1,"")</f>
        <v/>
      </c>
      <c r="BP188" s="169" t="str">
        <f>IFERROR(Inv_SY_B!BP188/Inv_SY_B!$DC188-1,"")</f>
        <v/>
      </c>
      <c r="BQ188" s="169" t="str">
        <f>IFERROR(Inv_SY_B!BQ188/Inv_SY_B!$DC188-1,"")</f>
        <v/>
      </c>
      <c r="BR188" s="169" t="str">
        <f>IFERROR(Inv_SY_B!BR188/Inv_SY_B!$DC188-1,"")</f>
        <v/>
      </c>
      <c r="BS188" s="169" t="str">
        <f>IFERROR(Inv_SY_B!BS188/Inv_SY_B!$DC188-1,"")</f>
        <v/>
      </c>
      <c r="BT188" s="169" t="str">
        <f>IFERROR(Inv_SY_B!BT188/Inv_SY_B!$DC188-1,"")</f>
        <v/>
      </c>
      <c r="BU188" s="169" t="str">
        <f>IFERROR(Inv_SY_B!BU188/Inv_SY_B!$DC188-1,"")</f>
        <v/>
      </c>
      <c r="BV188" s="169" t="str">
        <f>IFERROR(Inv_SY_B!BV188/Inv_SY_B!$DC188-1,"")</f>
        <v/>
      </c>
      <c r="BW188" s="169" t="str">
        <f>IFERROR(Inv_SY_B!BW188/Inv_SY_B!$DC188-1,"")</f>
        <v/>
      </c>
      <c r="BX188" s="169" t="str">
        <f>IFERROR(Inv_SY_B!BX188/Inv_SY_B!$DC188-1,"")</f>
        <v/>
      </c>
      <c r="BY188" s="169" t="str">
        <f>IFERROR(Inv_SY_B!BY188/Inv_SY_B!$DC188-1,"")</f>
        <v/>
      </c>
      <c r="BZ188" s="169" t="str">
        <f>IFERROR(Inv_SY_B!BZ188/Inv_SY_B!$DC188-1,"")</f>
        <v/>
      </c>
      <c r="CA188" s="169" t="str">
        <f>IFERROR(Inv_SY_B!CA188/Inv_SY_B!$DC188-1,"")</f>
        <v/>
      </c>
      <c r="CB188" s="169" t="str">
        <f>IFERROR(Inv_SY_B!CB188/Inv_SY_B!$DC188-1,"")</f>
        <v/>
      </c>
      <c r="CC188" s="169" t="str">
        <f>IFERROR(Inv_SY_B!CC188/Inv_SY_B!$DC188-1,"")</f>
        <v/>
      </c>
      <c r="CD188" s="169" t="str">
        <f>IFERROR(Inv_SY_B!CD188/Inv_SY_B!$DC188-1,"")</f>
        <v/>
      </c>
      <c r="CE188" s="169" t="str">
        <f>IFERROR(Inv_SY_B!CE188/Inv_SY_B!$DC188-1,"")</f>
        <v/>
      </c>
      <c r="CF188" s="169" t="str">
        <f>IFERROR(Inv_SY_B!CF188/Inv_SY_B!$DC188-1,"")</f>
        <v/>
      </c>
      <c r="CG188" s="169" t="str">
        <f>IFERROR(Inv_SY_B!CG188/Inv_SY_B!$DC188-1,"")</f>
        <v/>
      </c>
      <c r="CH188" s="169" t="str">
        <f>IFERROR(Inv_SY_B!CH188/Inv_SY_B!$DC188-1,"")</f>
        <v/>
      </c>
      <c r="CI188" s="169" t="str">
        <f>IFERROR(Inv_SY_B!CI188/Inv_SY_B!$DC188-1,"")</f>
        <v/>
      </c>
      <c r="CJ188" s="169" t="str">
        <f>IFERROR(Inv_SY_B!CJ188/Inv_SY_B!$DC188-1,"")</f>
        <v/>
      </c>
      <c r="CK188" s="169" t="str">
        <f>IFERROR(Inv_SY_B!CK188/Inv_SY_B!$DC188-1,"")</f>
        <v/>
      </c>
      <c r="CL188" s="169" t="str">
        <f>IFERROR(Inv_SY_B!CL188/Inv_SY_B!$DC188-1,"")</f>
        <v/>
      </c>
      <c r="CM188" s="169" t="str">
        <f>IFERROR(Inv_SY_B!CM188/Inv_SY_B!$DB188-1,"")</f>
        <v/>
      </c>
      <c r="CN188" s="169" t="str">
        <f>IFERROR(Inv_SY_B!CN188/Inv_SY_B!$DB188-1,"")</f>
        <v/>
      </c>
      <c r="CO188" s="169" t="str">
        <f>IFERROR(Inv_SY_B!CO188/Inv_SY_B!$DB188-1,"")</f>
        <v/>
      </c>
      <c r="CP188" s="169" t="str">
        <f>IFERROR(Inv_SY_B!CP188/Inv_SY_B!$DB188-1,"")</f>
        <v/>
      </c>
      <c r="CQ188" s="169" t="str">
        <f>IFERROR(Inv_SY_B!CQ188/Inv_SY_B!$DB188-1,"")</f>
        <v/>
      </c>
      <c r="CR188" s="169" t="str">
        <f>IFERROR(Inv_SY_B!CR188/Inv_SY_B!$DB188-1,"")</f>
        <v/>
      </c>
      <c r="CS188" s="169" t="str">
        <f>IFERROR(Inv_SY_B!CS188/Inv_SY_B!$DB188-1,"")</f>
        <v/>
      </c>
      <c r="CT188" s="169" t="str">
        <f>IFERROR(Inv_SY_B!CT188/Inv_SY_B!$DB188-1,"")</f>
        <v/>
      </c>
      <c r="CU188" s="169" t="str">
        <f>IFERROR(Inv_SY_B!CU188/Inv_SY_B!$DB188-1,"")</f>
        <v/>
      </c>
      <c r="CV188" s="169" t="str">
        <f>IFERROR(Inv_SY_B!CV188/Inv_SY_B!$DB188-1,"")</f>
        <v/>
      </c>
      <c r="CW188" s="169" t="str">
        <f>IFERROR(Inv_SY_B!CW188/Inv_SY_B!$DB188-1,"")</f>
        <v/>
      </c>
      <c r="CX188" s="169" t="str">
        <f>IFERROR(Inv_SY_B!CX188/Inv_SY_B!$DB188-1,"")</f>
        <v/>
      </c>
      <c r="CY188" s="169" t="str">
        <f>IFERROR(Inv_SY_B!CY188/Inv_SY_B!$DB188-1,"")</f>
        <v/>
      </c>
      <c r="CZ188" s="169" t="str">
        <f>IFERROR(Inv_SY_B!CZ188/Inv_SY_B!$DB188-1,"")</f>
        <v/>
      </c>
    </row>
    <row r="189" spans="2:104">
      <c r="B189" s="164">
        <f t="shared" si="3"/>
        <v>45881</v>
      </c>
      <c r="C189" s="169" t="str">
        <f>IFERROR(Inv_SY_B!C189/Inv_SY_B!$DA189-1,"")</f>
        <v/>
      </c>
      <c r="D189" s="169" t="str">
        <f>IFERROR(Inv_SY_B!D189/Inv_SY_B!$DA189-1,"")</f>
        <v/>
      </c>
      <c r="E189" s="169" t="str">
        <f>IFERROR(Inv_SY_B!E189/Inv_SY_B!$DA189-1,"")</f>
        <v/>
      </c>
      <c r="F189" s="169" t="str">
        <f>IFERROR(Inv_SY_B!F189/Inv_SY_B!$DA189-1,"")</f>
        <v/>
      </c>
      <c r="G189" s="169" t="str">
        <f>IFERROR(Inv_SY_B!G189/Inv_SY_B!$DA189-1,"")</f>
        <v/>
      </c>
      <c r="H189" s="169" t="str">
        <f>IFERROR(Inv_SY_B!H189/Inv_SY_B!$DA189-1,"")</f>
        <v/>
      </c>
      <c r="I189" s="169" t="str">
        <f>IFERROR(Inv_SY_B!I189/Inv_SY_B!$DA189-1,"")</f>
        <v/>
      </c>
      <c r="J189" s="169" t="str">
        <f>IFERROR(Inv_SY_B!J189/Inv_SY_B!$DA189-1,"")</f>
        <v/>
      </c>
      <c r="K189" s="169" t="str">
        <f>IFERROR(Inv_SY_B!K189/Inv_SY_B!$DA189-1,"")</f>
        <v/>
      </c>
      <c r="L189" s="169" t="str">
        <f>IFERROR(Inv_SY_B!L189/Inv_SY_B!$DA189-1,"")</f>
        <v/>
      </c>
      <c r="M189" s="169" t="str">
        <f>IFERROR(Inv_SY_B!M189/Inv_SY_B!$DA189-1,"")</f>
        <v/>
      </c>
      <c r="N189" s="169" t="str">
        <f>IFERROR(Inv_SY_B!N189/Inv_SY_B!$DA189-1,"")</f>
        <v/>
      </c>
      <c r="O189" s="169" t="str">
        <f>IFERROR(Inv_SY_B!O189/Inv_SY_B!$DA189-1,"")</f>
        <v/>
      </c>
      <c r="P189" s="169" t="str">
        <f>IFERROR(Inv_SY_B!P189/Inv_SY_B!$DA189-1,"")</f>
        <v/>
      </c>
      <c r="Q189" s="169" t="str">
        <f>IFERROR(Inv_SY_B!Q189/Inv_SY_B!$DA189-1,"")</f>
        <v/>
      </c>
      <c r="R189" s="169" t="str">
        <f>IFERROR(Inv_SY_B!R189/Inv_SY_B!$DA189-1,"")</f>
        <v/>
      </c>
      <c r="S189" s="169" t="str">
        <f>IFERROR(Inv_SY_B!S189/Inv_SY_B!$DA189-1,"")</f>
        <v/>
      </c>
      <c r="T189" s="169" t="str">
        <f>IFERROR(Inv_SY_B!T189/Inv_SY_B!$DA189-1,"")</f>
        <v/>
      </c>
      <c r="U189" s="169" t="str">
        <f>IFERROR(Inv_SY_B!U189/Inv_SY_B!$DA189-1,"")</f>
        <v/>
      </c>
      <c r="V189" s="169" t="str">
        <f>IFERROR(Inv_SY_B!V189/Inv_SY_B!$DA189-1,"")</f>
        <v/>
      </c>
      <c r="W189" s="169" t="str">
        <f>IFERROR(Inv_SY_B!W189/Inv_SY_B!$DA189-1,"")</f>
        <v/>
      </c>
      <c r="X189" s="169" t="str">
        <f>IFERROR(Inv_SY_B!X189/Inv_SY_B!$DA189-1,"")</f>
        <v/>
      </c>
      <c r="Y189" s="169" t="str">
        <f>IFERROR(Inv_SY_B!Y189/Inv_SY_B!$DA189-1,"")</f>
        <v/>
      </c>
      <c r="Z189" s="169" t="str">
        <f>IFERROR(Inv_SY_B!Z189/Inv_SY_B!$DA189-1,"")</f>
        <v/>
      </c>
      <c r="AA189" s="169" t="str">
        <f>IFERROR(Inv_SY_B!AA189/Inv_SY_B!$DA189-1,"")</f>
        <v/>
      </c>
      <c r="AB189" s="169" t="str">
        <f>IFERROR(Inv_SY_B!AB189/Inv_SY_B!$DA189-1,"")</f>
        <v/>
      </c>
      <c r="AC189" s="169" t="str">
        <f>IFERROR(Inv_SY_B!AC189/Inv_SY_B!$DA189-1,"")</f>
        <v/>
      </c>
      <c r="AD189" s="169" t="str">
        <f>IFERROR(Inv_SY_B!AD189/Inv_SY_B!$DA189-1,"")</f>
        <v/>
      </c>
      <c r="AE189" s="169" t="str">
        <f>IFERROR(Inv_SY_B!AE189/Inv_SY_B!$DA189-1,"")</f>
        <v/>
      </c>
      <c r="AF189" s="169" t="str">
        <f>IFERROR(Inv_SY_B!AF189/Inv_SY_B!$DA189-1,"")</f>
        <v/>
      </c>
      <c r="AG189" s="169" t="str">
        <f>IFERROR(Inv_SY_B!AG189/Inv_SY_B!$DA189-1,"")</f>
        <v/>
      </c>
      <c r="AH189" s="169" t="str">
        <f>IFERROR(Inv_SY_B!AH189/Inv_SY_B!$DA189-1,"")</f>
        <v/>
      </c>
      <c r="AI189" s="169" t="str">
        <f>IFERROR(Inv_SY_B!AI189/Inv_SY_B!$DC189-1,"")</f>
        <v/>
      </c>
      <c r="AJ189" s="169" t="str">
        <f>IFERROR(Inv_SY_B!AJ189/Inv_SY_B!$DC189-1,"")</f>
        <v/>
      </c>
      <c r="AK189" s="169" t="str">
        <f>IFERROR(Inv_SY_B!AK189/Inv_SY_B!$DC189-1,"")</f>
        <v/>
      </c>
      <c r="AL189" s="169" t="str">
        <f>IFERROR(Inv_SY_B!AL189/Inv_SY_B!$DC189-1,"")</f>
        <v/>
      </c>
      <c r="AM189" s="169" t="str">
        <f>IFERROR(Inv_SY_B!AM189/Inv_SY_B!$DC189-1,"")</f>
        <v/>
      </c>
      <c r="AN189" s="169" t="str">
        <f>IFERROR(Inv_SY_B!AN189/Inv_SY_B!$DC189-1,"")</f>
        <v/>
      </c>
      <c r="AO189" s="169" t="str">
        <f>IFERROR(Inv_SY_B!AO189/Inv_SY_B!$DC189-1,"")</f>
        <v/>
      </c>
      <c r="AP189" s="169" t="str">
        <f>IFERROR(Inv_SY_B!AP189/Inv_SY_B!$DC189-1,"")</f>
        <v/>
      </c>
      <c r="AQ189" s="169" t="str">
        <f>IFERROR(Inv_SY_B!AQ189/Inv_SY_B!$DC189-1,"")</f>
        <v/>
      </c>
      <c r="AR189" s="169" t="str">
        <f>IFERROR(Inv_SY_B!AR189/Inv_SY_B!$DC189-1,"")</f>
        <v/>
      </c>
      <c r="AS189" s="169" t="str">
        <f>IFERROR(Inv_SY_B!AS189/Inv_SY_B!$DC189-1,"")</f>
        <v/>
      </c>
      <c r="AT189" s="169" t="str">
        <f>IFERROR(Inv_SY_B!AT189/Inv_SY_B!$DC189-1,"")</f>
        <v/>
      </c>
      <c r="AU189" s="169" t="str">
        <f>IFERROR(Inv_SY_B!AU189/Inv_SY_B!$DC189-1,"")</f>
        <v/>
      </c>
      <c r="AV189" s="169" t="str">
        <f>IFERROR(Inv_SY_B!AV189/Inv_SY_B!$DC189-1,"")</f>
        <v/>
      </c>
      <c r="AW189" s="169" t="str">
        <f>IFERROR(Inv_SY_B!AW189/Inv_SY_B!$DC189-1,"")</f>
        <v/>
      </c>
      <c r="AX189" s="169" t="str">
        <f>IFERROR(Inv_SY_B!AX189/Inv_SY_B!$DC189-1,"")</f>
        <v/>
      </c>
      <c r="AY189" s="169" t="str">
        <f>IFERROR(Inv_SY_B!AY189/Inv_SY_B!$DC189-1,"")</f>
        <v/>
      </c>
      <c r="AZ189" s="169" t="str">
        <f>IFERROR(Inv_SY_B!AZ189/Inv_SY_B!$DC189-1,"")</f>
        <v/>
      </c>
      <c r="BA189" s="169" t="str">
        <f>IFERROR(Inv_SY_B!BA189/Inv_SY_B!$DC189-1,"")</f>
        <v/>
      </c>
      <c r="BB189" s="169" t="str">
        <f>IFERROR(Inv_SY_B!BB189/Inv_SY_B!$DC189-1,"")</f>
        <v/>
      </c>
      <c r="BC189" s="169" t="str">
        <f>IFERROR(Inv_SY_B!BC189/Inv_SY_B!$DC189-1,"")</f>
        <v/>
      </c>
      <c r="BD189" s="169" t="str">
        <f>IFERROR(Inv_SY_B!BD189/Inv_SY_B!$DC189-1,"")</f>
        <v/>
      </c>
      <c r="BE189" s="169" t="str">
        <f>IFERROR(Inv_SY_B!BE189/Inv_SY_B!$DC189-1,"")</f>
        <v/>
      </c>
      <c r="BF189" s="169" t="str">
        <f>IFERROR(Inv_SY_B!BF189/Inv_SY_B!$DC189-1,"")</f>
        <v/>
      </c>
      <c r="BG189" s="169" t="str">
        <f>IFERROR(Inv_SY_B!BG189/Inv_SY_B!$DC189-1,"")</f>
        <v/>
      </c>
      <c r="BH189" s="169" t="str">
        <f>IFERROR(Inv_SY_B!BH189/Inv_SY_B!$DC189-1,"")</f>
        <v/>
      </c>
      <c r="BI189" s="169" t="str">
        <f>IFERROR(Inv_SY_B!BI189/Inv_SY_B!$DC189-1,"")</f>
        <v/>
      </c>
      <c r="BJ189" s="169" t="str">
        <f>IFERROR(Inv_SY_B!BJ189/Inv_SY_B!$DC189-1,"")</f>
        <v/>
      </c>
      <c r="BK189" s="169" t="str">
        <f>IFERROR(Inv_SY_B!BK189/Inv_SY_B!$DC189-1,"")</f>
        <v/>
      </c>
      <c r="BL189" s="169" t="str">
        <f>IFERROR(Inv_SY_B!BL189/Inv_SY_B!$DC189-1,"")</f>
        <v/>
      </c>
      <c r="BM189" s="169" t="str">
        <f>IFERROR(Inv_SY_B!BM189/Inv_SY_B!$DC189-1,"")</f>
        <v/>
      </c>
      <c r="BN189" s="169" t="str">
        <f>IFERROR(Inv_SY_B!BN189/Inv_SY_B!$DC189-1,"")</f>
        <v/>
      </c>
      <c r="BO189" s="169" t="str">
        <f>IFERROR(Inv_SY_B!BO189/Inv_SY_B!$DC189-1,"")</f>
        <v/>
      </c>
      <c r="BP189" s="169" t="str">
        <f>IFERROR(Inv_SY_B!BP189/Inv_SY_B!$DC189-1,"")</f>
        <v/>
      </c>
      <c r="BQ189" s="169" t="str">
        <f>IFERROR(Inv_SY_B!BQ189/Inv_SY_B!$DC189-1,"")</f>
        <v/>
      </c>
      <c r="BR189" s="169" t="str">
        <f>IFERROR(Inv_SY_B!BR189/Inv_SY_B!$DC189-1,"")</f>
        <v/>
      </c>
      <c r="BS189" s="169" t="str">
        <f>IFERROR(Inv_SY_B!BS189/Inv_SY_B!$DC189-1,"")</f>
        <v/>
      </c>
      <c r="BT189" s="169" t="str">
        <f>IFERROR(Inv_SY_B!BT189/Inv_SY_B!$DC189-1,"")</f>
        <v/>
      </c>
      <c r="BU189" s="169" t="str">
        <f>IFERROR(Inv_SY_B!BU189/Inv_SY_B!$DC189-1,"")</f>
        <v/>
      </c>
      <c r="BV189" s="169" t="str">
        <f>IFERROR(Inv_SY_B!BV189/Inv_SY_B!$DC189-1,"")</f>
        <v/>
      </c>
      <c r="BW189" s="169" t="str">
        <f>IFERROR(Inv_SY_B!BW189/Inv_SY_B!$DC189-1,"")</f>
        <v/>
      </c>
      <c r="BX189" s="169" t="str">
        <f>IFERROR(Inv_SY_B!BX189/Inv_SY_B!$DC189-1,"")</f>
        <v/>
      </c>
      <c r="BY189" s="169" t="str">
        <f>IFERROR(Inv_SY_B!BY189/Inv_SY_B!$DC189-1,"")</f>
        <v/>
      </c>
      <c r="BZ189" s="169" t="str">
        <f>IFERROR(Inv_SY_B!BZ189/Inv_SY_B!$DC189-1,"")</f>
        <v/>
      </c>
      <c r="CA189" s="169" t="str">
        <f>IFERROR(Inv_SY_B!CA189/Inv_SY_B!$DC189-1,"")</f>
        <v/>
      </c>
      <c r="CB189" s="169" t="str">
        <f>IFERROR(Inv_SY_B!CB189/Inv_SY_B!$DC189-1,"")</f>
        <v/>
      </c>
      <c r="CC189" s="169" t="str">
        <f>IFERROR(Inv_SY_B!CC189/Inv_SY_B!$DC189-1,"")</f>
        <v/>
      </c>
      <c r="CD189" s="169" t="str">
        <f>IFERROR(Inv_SY_B!CD189/Inv_SY_B!$DC189-1,"")</f>
        <v/>
      </c>
      <c r="CE189" s="169" t="str">
        <f>IFERROR(Inv_SY_B!CE189/Inv_SY_B!$DC189-1,"")</f>
        <v/>
      </c>
      <c r="CF189" s="169" t="str">
        <f>IFERROR(Inv_SY_B!CF189/Inv_SY_B!$DC189-1,"")</f>
        <v/>
      </c>
      <c r="CG189" s="169" t="str">
        <f>IFERROR(Inv_SY_B!CG189/Inv_SY_B!$DC189-1,"")</f>
        <v/>
      </c>
      <c r="CH189" s="169" t="str">
        <f>IFERROR(Inv_SY_B!CH189/Inv_SY_B!$DC189-1,"")</f>
        <v/>
      </c>
      <c r="CI189" s="169" t="str">
        <f>IFERROR(Inv_SY_B!CI189/Inv_SY_B!$DC189-1,"")</f>
        <v/>
      </c>
      <c r="CJ189" s="169" t="str">
        <f>IFERROR(Inv_SY_B!CJ189/Inv_SY_B!$DC189-1,"")</f>
        <v/>
      </c>
      <c r="CK189" s="169" t="str">
        <f>IFERROR(Inv_SY_B!CK189/Inv_SY_B!$DC189-1,"")</f>
        <v/>
      </c>
      <c r="CL189" s="169" t="str">
        <f>IFERROR(Inv_SY_B!CL189/Inv_SY_B!$DC189-1,"")</f>
        <v/>
      </c>
      <c r="CM189" s="169" t="str">
        <f>IFERROR(Inv_SY_B!CM189/Inv_SY_B!$DB189-1,"")</f>
        <v/>
      </c>
      <c r="CN189" s="169" t="str">
        <f>IFERROR(Inv_SY_B!CN189/Inv_SY_B!$DB189-1,"")</f>
        <v/>
      </c>
      <c r="CO189" s="169" t="str">
        <f>IFERROR(Inv_SY_B!CO189/Inv_SY_B!$DB189-1,"")</f>
        <v/>
      </c>
      <c r="CP189" s="169" t="str">
        <f>IFERROR(Inv_SY_B!CP189/Inv_SY_B!$DB189-1,"")</f>
        <v/>
      </c>
      <c r="CQ189" s="169" t="str">
        <f>IFERROR(Inv_SY_B!CQ189/Inv_SY_B!$DB189-1,"")</f>
        <v/>
      </c>
      <c r="CR189" s="169" t="str">
        <f>IFERROR(Inv_SY_B!CR189/Inv_SY_B!$DB189-1,"")</f>
        <v/>
      </c>
      <c r="CS189" s="169" t="str">
        <f>IFERROR(Inv_SY_B!CS189/Inv_SY_B!$DB189-1,"")</f>
        <v/>
      </c>
      <c r="CT189" s="169" t="str">
        <f>IFERROR(Inv_SY_B!CT189/Inv_SY_B!$DB189-1,"")</f>
        <v/>
      </c>
      <c r="CU189" s="169" t="str">
        <f>IFERROR(Inv_SY_B!CU189/Inv_SY_B!$DB189-1,"")</f>
        <v/>
      </c>
      <c r="CV189" s="169" t="str">
        <f>IFERROR(Inv_SY_B!CV189/Inv_SY_B!$DB189-1,"")</f>
        <v/>
      </c>
      <c r="CW189" s="169" t="str">
        <f>IFERROR(Inv_SY_B!CW189/Inv_SY_B!$DB189-1,"")</f>
        <v/>
      </c>
      <c r="CX189" s="169" t="str">
        <f>IFERROR(Inv_SY_B!CX189/Inv_SY_B!$DB189-1,"")</f>
        <v/>
      </c>
      <c r="CY189" s="169" t="str">
        <f>IFERROR(Inv_SY_B!CY189/Inv_SY_B!$DB189-1,"")</f>
        <v/>
      </c>
      <c r="CZ189" s="169" t="str">
        <f>IFERROR(Inv_SY_B!CZ189/Inv_SY_B!$DB189-1,"")</f>
        <v/>
      </c>
    </row>
    <row r="190" spans="2:104">
      <c r="B190" s="164">
        <f t="shared" ref="B190:B253" si="4">B189+1</f>
        <v>45882</v>
      </c>
      <c r="C190" s="169" t="str">
        <f>IFERROR(Inv_SY_B!C190/Inv_SY_B!$DA190-1,"")</f>
        <v/>
      </c>
      <c r="D190" s="169" t="str">
        <f>IFERROR(Inv_SY_B!D190/Inv_SY_B!$DA190-1,"")</f>
        <v/>
      </c>
      <c r="E190" s="169" t="str">
        <f>IFERROR(Inv_SY_B!E190/Inv_SY_B!$DA190-1,"")</f>
        <v/>
      </c>
      <c r="F190" s="169" t="str">
        <f>IFERROR(Inv_SY_B!F190/Inv_SY_B!$DA190-1,"")</f>
        <v/>
      </c>
      <c r="G190" s="169" t="str">
        <f>IFERROR(Inv_SY_B!G190/Inv_SY_B!$DA190-1,"")</f>
        <v/>
      </c>
      <c r="H190" s="169" t="str">
        <f>IFERROR(Inv_SY_B!H190/Inv_SY_B!$DA190-1,"")</f>
        <v/>
      </c>
      <c r="I190" s="169" t="str">
        <f>IFERROR(Inv_SY_B!I190/Inv_SY_B!$DA190-1,"")</f>
        <v/>
      </c>
      <c r="J190" s="169" t="str">
        <f>IFERROR(Inv_SY_B!J190/Inv_SY_B!$DA190-1,"")</f>
        <v/>
      </c>
      <c r="K190" s="169" t="str">
        <f>IFERROR(Inv_SY_B!K190/Inv_SY_B!$DA190-1,"")</f>
        <v/>
      </c>
      <c r="L190" s="169" t="str">
        <f>IFERROR(Inv_SY_B!L190/Inv_SY_B!$DA190-1,"")</f>
        <v/>
      </c>
      <c r="M190" s="169" t="str">
        <f>IFERROR(Inv_SY_B!M190/Inv_SY_B!$DA190-1,"")</f>
        <v/>
      </c>
      <c r="N190" s="169" t="str">
        <f>IFERROR(Inv_SY_B!N190/Inv_SY_B!$DA190-1,"")</f>
        <v/>
      </c>
      <c r="O190" s="169" t="str">
        <f>IFERROR(Inv_SY_B!O190/Inv_SY_B!$DA190-1,"")</f>
        <v/>
      </c>
      <c r="P190" s="169" t="str">
        <f>IFERROR(Inv_SY_B!P190/Inv_SY_B!$DA190-1,"")</f>
        <v/>
      </c>
      <c r="Q190" s="169" t="str">
        <f>IFERROR(Inv_SY_B!Q190/Inv_SY_B!$DA190-1,"")</f>
        <v/>
      </c>
      <c r="R190" s="169" t="str">
        <f>IFERROR(Inv_SY_B!R190/Inv_SY_B!$DA190-1,"")</f>
        <v/>
      </c>
      <c r="S190" s="169" t="str">
        <f>IFERROR(Inv_SY_B!S190/Inv_SY_B!$DA190-1,"")</f>
        <v/>
      </c>
      <c r="T190" s="169" t="str">
        <f>IFERROR(Inv_SY_B!T190/Inv_SY_B!$DA190-1,"")</f>
        <v/>
      </c>
      <c r="U190" s="169" t="str">
        <f>IFERROR(Inv_SY_B!U190/Inv_SY_B!$DA190-1,"")</f>
        <v/>
      </c>
      <c r="V190" s="169" t="str">
        <f>IFERROR(Inv_SY_B!V190/Inv_SY_B!$DA190-1,"")</f>
        <v/>
      </c>
      <c r="W190" s="169" t="str">
        <f>IFERROR(Inv_SY_B!W190/Inv_SY_B!$DA190-1,"")</f>
        <v/>
      </c>
      <c r="X190" s="169" t="str">
        <f>IFERROR(Inv_SY_B!X190/Inv_SY_B!$DA190-1,"")</f>
        <v/>
      </c>
      <c r="Y190" s="169" t="str">
        <f>IFERROR(Inv_SY_B!Y190/Inv_SY_B!$DA190-1,"")</f>
        <v/>
      </c>
      <c r="Z190" s="169" t="str">
        <f>IFERROR(Inv_SY_B!Z190/Inv_SY_B!$DA190-1,"")</f>
        <v/>
      </c>
      <c r="AA190" s="169" t="str">
        <f>IFERROR(Inv_SY_B!AA190/Inv_SY_B!$DA190-1,"")</f>
        <v/>
      </c>
      <c r="AB190" s="169" t="str">
        <f>IFERROR(Inv_SY_B!AB190/Inv_SY_B!$DA190-1,"")</f>
        <v/>
      </c>
      <c r="AC190" s="169" t="str">
        <f>IFERROR(Inv_SY_B!AC190/Inv_SY_B!$DA190-1,"")</f>
        <v/>
      </c>
      <c r="AD190" s="169" t="str">
        <f>IFERROR(Inv_SY_B!AD190/Inv_SY_B!$DA190-1,"")</f>
        <v/>
      </c>
      <c r="AE190" s="169" t="str">
        <f>IFERROR(Inv_SY_B!AE190/Inv_SY_B!$DA190-1,"")</f>
        <v/>
      </c>
      <c r="AF190" s="169" t="str">
        <f>IFERROR(Inv_SY_B!AF190/Inv_SY_B!$DA190-1,"")</f>
        <v/>
      </c>
      <c r="AG190" s="169" t="str">
        <f>IFERROR(Inv_SY_B!AG190/Inv_SY_B!$DA190-1,"")</f>
        <v/>
      </c>
      <c r="AH190" s="169" t="str">
        <f>IFERROR(Inv_SY_B!AH190/Inv_SY_B!$DA190-1,"")</f>
        <v/>
      </c>
      <c r="AI190" s="169" t="str">
        <f>IFERROR(Inv_SY_B!AI190/Inv_SY_B!$DC190-1,"")</f>
        <v/>
      </c>
      <c r="AJ190" s="169" t="str">
        <f>IFERROR(Inv_SY_B!AJ190/Inv_SY_B!$DC190-1,"")</f>
        <v/>
      </c>
      <c r="AK190" s="169" t="str">
        <f>IFERROR(Inv_SY_B!AK190/Inv_SY_B!$DC190-1,"")</f>
        <v/>
      </c>
      <c r="AL190" s="169" t="str">
        <f>IFERROR(Inv_SY_B!AL190/Inv_SY_B!$DC190-1,"")</f>
        <v/>
      </c>
      <c r="AM190" s="169" t="str">
        <f>IFERROR(Inv_SY_B!AM190/Inv_SY_B!$DC190-1,"")</f>
        <v/>
      </c>
      <c r="AN190" s="169" t="str">
        <f>IFERROR(Inv_SY_B!AN190/Inv_SY_B!$DC190-1,"")</f>
        <v/>
      </c>
      <c r="AO190" s="169" t="str">
        <f>IFERROR(Inv_SY_B!AO190/Inv_SY_B!$DC190-1,"")</f>
        <v/>
      </c>
      <c r="AP190" s="169" t="str">
        <f>IFERROR(Inv_SY_B!AP190/Inv_SY_B!$DC190-1,"")</f>
        <v/>
      </c>
      <c r="AQ190" s="169" t="str">
        <f>IFERROR(Inv_SY_B!AQ190/Inv_SY_B!$DC190-1,"")</f>
        <v/>
      </c>
      <c r="AR190" s="169" t="str">
        <f>IFERROR(Inv_SY_B!AR190/Inv_SY_B!$DC190-1,"")</f>
        <v/>
      </c>
      <c r="AS190" s="169" t="str">
        <f>IFERROR(Inv_SY_B!AS190/Inv_SY_B!$DC190-1,"")</f>
        <v/>
      </c>
      <c r="AT190" s="169" t="str">
        <f>IFERROR(Inv_SY_B!AT190/Inv_SY_B!$DC190-1,"")</f>
        <v/>
      </c>
      <c r="AU190" s="169" t="str">
        <f>IFERROR(Inv_SY_B!AU190/Inv_SY_B!$DC190-1,"")</f>
        <v/>
      </c>
      <c r="AV190" s="169" t="str">
        <f>IFERROR(Inv_SY_B!AV190/Inv_SY_B!$DC190-1,"")</f>
        <v/>
      </c>
      <c r="AW190" s="169" t="str">
        <f>IFERROR(Inv_SY_B!AW190/Inv_SY_B!$DC190-1,"")</f>
        <v/>
      </c>
      <c r="AX190" s="169" t="str">
        <f>IFERROR(Inv_SY_B!AX190/Inv_SY_B!$DC190-1,"")</f>
        <v/>
      </c>
      <c r="AY190" s="169" t="str">
        <f>IFERROR(Inv_SY_B!AY190/Inv_SY_B!$DC190-1,"")</f>
        <v/>
      </c>
      <c r="AZ190" s="169" t="str">
        <f>IFERROR(Inv_SY_B!AZ190/Inv_SY_B!$DC190-1,"")</f>
        <v/>
      </c>
      <c r="BA190" s="169" t="str">
        <f>IFERROR(Inv_SY_B!BA190/Inv_SY_B!$DC190-1,"")</f>
        <v/>
      </c>
      <c r="BB190" s="169" t="str">
        <f>IFERROR(Inv_SY_B!BB190/Inv_SY_B!$DC190-1,"")</f>
        <v/>
      </c>
      <c r="BC190" s="169" t="str">
        <f>IFERROR(Inv_SY_B!BC190/Inv_SY_B!$DC190-1,"")</f>
        <v/>
      </c>
      <c r="BD190" s="169" t="str">
        <f>IFERROR(Inv_SY_B!BD190/Inv_SY_B!$DC190-1,"")</f>
        <v/>
      </c>
      <c r="BE190" s="169" t="str">
        <f>IFERROR(Inv_SY_B!BE190/Inv_SY_B!$DC190-1,"")</f>
        <v/>
      </c>
      <c r="BF190" s="169" t="str">
        <f>IFERROR(Inv_SY_B!BF190/Inv_SY_B!$DC190-1,"")</f>
        <v/>
      </c>
      <c r="BG190" s="169" t="str">
        <f>IFERROR(Inv_SY_B!BG190/Inv_SY_B!$DC190-1,"")</f>
        <v/>
      </c>
      <c r="BH190" s="169" t="str">
        <f>IFERROR(Inv_SY_B!BH190/Inv_SY_B!$DC190-1,"")</f>
        <v/>
      </c>
      <c r="BI190" s="169" t="str">
        <f>IFERROR(Inv_SY_B!BI190/Inv_SY_B!$DC190-1,"")</f>
        <v/>
      </c>
      <c r="BJ190" s="169" t="str">
        <f>IFERROR(Inv_SY_B!BJ190/Inv_SY_B!$DC190-1,"")</f>
        <v/>
      </c>
      <c r="BK190" s="169" t="str">
        <f>IFERROR(Inv_SY_B!BK190/Inv_SY_B!$DC190-1,"")</f>
        <v/>
      </c>
      <c r="BL190" s="169" t="str">
        <f>IFERROR(Inv_SY_B!BL190/Inv_SY_B!$DC190-1,"")</f>
        <v/>
      </c>
      <c r="BM190" s="169" t="str">
        <f>IFERROR(Inv_SY_B!BM190/Inv_SY_B!$DC190-1,"")</f>
        <v/>
      </c>
      <c r="BN190" s="169" t="str">
        <f>IFERROR(Inv_SY_B!BN190/Inv_SY_B!$DC190-1,"")</f>
        <v/>
      </c>
      <c r="BO190" s="169" t="str">
        <f>IFERROR(Inv_SY_B!BO190/Inv_SY_B!$DC190-1,"")</f>
        <v/>
      </c>
      <c r="BP190" s="169" t="str">
        <f>IFERROR(Inv_SY_B!BP190/Inv_SY_B!$DC190-1,"")</f>
        <v/>
      </c>
      <c r="BQ190" s="169" t="str">
        <f>IFERROR(Inv_SY_B!BQ190/Inv_SY_B!$DC190-1,"")</f>
        <v/>
      </c>
      <c r="BR190" s="169" t="str">
        <f>IFERROR(Inv_SY_B!BR190/Inv_SY_B!$DC190-1,"")</f>
        <v/>
      </c>
      <c r="BS190" s="169" t="str">
        <f>IFERROR(Inv_SY_B!BS190/Inv_SY_B!$DC190-1,"")</f>
        <v/>
      </c>
      <c r="BT190" s="169" t="str">
        <f>IFERROR(Inv_SY_B!BT190/Inv_SY_B!$DC190-1,"")</f>
        <v/>
      </c>
      <c r="BU190" s="169" t="str">
        <f>IFERROR(Inv_SY_B!BU190/Inv_SY_B!$DC190-1,"")</f>
        <v/>
      </c>
      <c r="BV190" s="169" t="str">
        <f>IFERROR(Inv_SY_B!BV190/Inv_SY_B!$DC190-1,"")</f>
        <v/>
      </c>
      <c r="BW190" s="169" t="str">
        <f>IFERROR(Inv_SY_B!BW190/Inv_SY_B!$DC190-1,"")</f>
        <v/>
      </c>
      <c r="BX190" s="169" t="str">
        <f>IFERROR(Inv_SY_B!BX190/Inv_SY_B!$DC190-1,"")</f>
        <v/>
      </c>
      <c r="BY190" s="169" t="str">
        <f>IFERROR(Inv_SY_B!BY190/Inv_SY_B!$DC190-1,"")</f>
        <v/>
      </c>
      <c r="BZ190" s="169" t="str">
        <f>IFERROR(Inv_SY_B!BZ190/Inv_SY_B!$DC190-1,"")</f>
        <v/>
      </c>
      <c r="CA190" s="169" t="str">
        <f>IFERROR(Inv_SY_B!CA190/Inv_SY_B!$DC190-1,"")</f>
        <v/>
      </c>
      <c r="CB190" s="169" t="str">
        <f>IFERROR(Inv_SY_B!CB190/Inv_SY_B!$DC190-1,"")</f>
        <v/>
      </c>
      <c r="CC190" s="169" t="str">
        <f>IFERROR(Inv_SY_B!CC190/Inv_SY_B!$DC190-1,"")</f>
        <v/>
      </c>
      <c r="CD190" s="169" t="str">
        <f>IFERROR(Inv_SY_B!CD190/Inv_SY_B!$DC190-1,"")</f>
        <v/>
      </c>
      <c r="CE190" s="169" t="str">
        <f>IFERROR(Inv_SY_B!CE190/Inv_SY_B!$DC190-1,"")</f>
        <v/>
      </c>
      <c r="CF190" s="169" t="str">
        <f>IFERROR(Inv_SY_B!CF190/Inv_SY_B!$DC190-1,"")</f>
        <v/>
      </c>
      <c r="CG190" s="169" t="str">
        <f>IFERROR(Inv_SY_B!CG190/Inv_SY_B!$DC190-1,"")</f>
        <v/>
      </c>
      <c r="CH190" s="169" t="str">
        <f>IFERROR(Inv_SY_B!CH190/Inv_SY_B!$DC190-1,"")</f>
        <v/>
      </c>
      <c r="CI190" s="169" t="str">
        <f>IFERROR(Inv_SY_B!CI190/Inv_SY_B!$DC190-1,"")</f>
        <v/>
      </c>
      <c r="CJ190" s="169" t="str">
        <f>IFERROR(Inv_SY_B!CJ190/Inv_SY_B!$DC190-1,"")</f>
        <v/>
      </c>
      <c r="CK190" s="169" t="str">
        <f>IFERROR(Inv_SY_B!CK190/Inv_SY_B!$DC190-1,"")</f>
        <v/>
      </c>
      <c r="CL190" s="169" t="str">
        <f>IFERROR(Inv_SY_B!CL190/Inv_SY_B!$DC190-1,"")</f>
        <v/>
      </c>
      <c r="CM190" s="169" t="str">
        <f>IFERROR(Inv_SY_B!CM190/Inv_SY_B!$DB190-1,"")</f>
        <v/>
      </c>
      <c r="CN190" s="169" t="str">
        <f>IFERROR(Inv_SY_B!CN190/Inv_SY_B!$DB190-1,"")</f>
        <v/>
      </c>
      <c r="CO190" s="169" t="str">
        <f>IFERROR(Inv_SY_B!CO190/Inv_SY_B!$DB190-1,"")</f>
        <v/>
      </c>
      <c r="CP190" s="169" t="str">
        <f>IFERROR(Inv_SY_B!CP190/Inv_SY_B!$DB190-1,"")</f>
        <v/>
      </c>
      <c r="CQ190" s="169" t="str">
        <f>IFERROR(Inv_SY_B!CQ190/Inv_SY_B!$DB190-1,"")</f>
        <v/>
      </c>
      <c r="CR190" s="169" t="str">
        <f>IFERROR(Inv_SY_B!CR190/Inv_SY_B!$DB190-1,"")</f>
        <v/>
      </c>
      <c r="CS190" s="169" t="str">
        <f>IFERROR(Inv_SY_B!CS190/Inv_SY_B!$DB190-1,"")</f>
        <v/>
      </c>
      <c r="CT190" s="169" t="str">
        <f>IFERROR(Inv_SY_B!CT190/Inv_SY_B!$DB190-1,"")</f>
        <v/>
      </c>
      <c r="CU190" s="169" t="str">
        <f>IFERROR(Inv_SY_B!CU190/Inv_SY_B!$DB190-1,"")</f>
        <v/>
      </c>
      <c r="CV190" s="169" t="str">
        <f>IFERROR(Inv_SY_B!CV190/Inv_SY_B!$DB190-1,"")</f>
        <v/>
      </c>
      <c r="CW190" s="169" t="str">
        <f>IFERROR(Inv_SY_B!CW190/Inv_SY_B!$DB190-1,"")</f>
        <v/>
      </c>
      <c r="CX190" s="169" t="str">
        <f>IFERROR(Inv_SY_B!CX190/Inv_SY_B!$DB190-1,"")</f>
        <v/>
      </c>
      <c r="CY190" s="169" t="str">
        <f>IFERROR(Inv_SY_B!CY190/Inv_SY_B!$DB190-1,"")</f>
        <v/>
      </c>
      <c r="CZ190" s="169" t="str">
        <f>IFERROR(Inv_SY_B!CZ190/Inv_SY_B!$DB190-1,"")</f>
        <v/>
      </c>
    </row>
    <row r="191" spans="2:104">
      <c r="B191" s="164">
        <f t="shared" si="4"/>
        <v>45883</v>
      </c>
      <c r="C191" s="169" t="str">
        <f>IFERROR(Inv_SY_B!C191/Inv_SY_B!$DA191-1,"")</f>
        <v/>
      </c>
      <c r="D191" s="169" t="str">
        <f>IFERROR(Inv_SY_B!D191/Inv_SY_B!$DA191-1,"")</f>
        <v/>
      </c>
      <c r="E191" s="169" t="str">
        <f>IFERROR(Inv_SY_B!E191/Inv_SY_B!$DA191-1,"")</f>
        <v/>
      </c>
      <c r="F191" s="169" t="str">
        <f>IFERROR(Inv_SY_B!F191/Inv_SY_B!$DA191-1,"")</f>
        <v/>
      </c>
      <c r="G191" s="169" t="str">
        <f>IFERROR(Inv_SY_B!G191/Inv_SY_B!$DA191-1,"")</f>
        <v/>
      </c>
      <c r="H191" s="169" t="str">
        <f>IFERROR(Inv_SY_B!H191/Inv_SY_B!$DA191-1,"")</f>
        <v/>
      </c>
      <c r="I191" s="169" t="str">
        <f>IFERROR(Inv_SY_B!I191/Inv_SY_B!$DA191-1,"")</f>
        <v/>
      </c>
      <c r="J191" s="169" t="str">
        <f>IFERROR(Inv_SY_B!J191/Inv_SY_B!$DA191-1,"")</f>
        <v/>
      </c>
      <c r="K191" s="169" t="str">
        <f>IFERROR(Inv_SY_B!K191/Inv_SY_B!$DA191-1,"")</f>
        <v/>
      </c>
      <c r="L191" s="169" t="str">
        <f>IFERROR(Inv_SY_B!L191/Inv_SY_B!$DA191-1,"")</f>
        <v/>
      </c>
      <c r="M191" s="169" t="str">
        <f>IFERROR(Inv_SY_B!M191/Inv_SY_B!$DA191-1,"")</f>
        <v/>
      </c>
      <c r="N191" s="169" t="str">
        <f>IFERROR(Inv_SY_B!N191/Inv_SY_B!$DA191-1,"")</f>
        <v/>
      </c>
      <c r="O191" s="169" t="str">
        <f>IFERROR(Inv_SY_B!O191/Inv_SY_B!$DA191-1,"")</f>
        <v/>
      </c>
      <c r="P191" s="169" t="str">
        <f>IFERROR(Inv_SY_B!P191/Inv_SY_B!$DA191-1,"")</f>
        <v/>
      </c>
      <c r="Q191" s="169" t="str">
        <f>IFERROR(Inv_SY_B!Q191/Inv_SY_B!$DA191-1,"")</f>
        <v/>
      </c>
      <c r="R191" s="169" t="str">
        <f>IFERROR(Inv_SY_B!R191/Inv_SY_B!$DA191-1,"")</f>
        <v/>
      </c>
      <c r="S191" s="169" t="str">
        <f>IFERROR(Inv_SY_B!S191/Inv_SY_B!$DA191-1,"")</f>
        <v/>
      </c>
      <c r="T191" s="169" t="str">
        <f>IFERROR(Inv_SY_B!T191/Inv_SY_B!$DA191-1,"")</f>
        <v/>
      </c>
      <c r="U191" s="169" t="str">
        <f>IFERROR(Inv_SY_B!U191/Inv_SY_B!$DA191-1,"")</f>
        <v/>
      </c>
      <c r="V191" s="169" t="str">
        <f>IFERROR(Inv_SY_B!V191/Inv_SY_B!$DA191-1,"")</f>
        <v/>
      </c>
      <c r="W191" s="169" t="str">
        <f>IFERROR(Inv_SY_B!W191/Inv_SY_B!$DA191-1,"")</f>
        <v/>
      </c>
      <c r="X191" s="169" t="str">
        <f>IFERROR(Inv_SY_B!X191/Inv_SY_B!$DA191-1,"")</f>
        <v/>
      </c>
      <c r="Y191" s="169" t="str">
        <f>IFERROR(Inv_SY_B!Y191/Inv_SY_B!$DA191-1,"")</f>
        <v/>
      </c>
      <c r="Z191" s="169" t="str">
        <f>IFERROR(Inv_SY_B!Z191/Inv_SY_B!$DA191-1,"")</f>
        <v/>
      </c>
      <c r="AA191" s="169" t="str">
        <f>IFERROR(Inv_SY_B!AA191/Inv_SY_B!$DA191-1,"")</f>
        <v/>
      </c>
      <c r="AB191" s="169" t="str">
        <f>IFERROR(Inv_SY_B!AB191/Inv_SY_B!$DA191-1,"")</f>
        <v/>
      </c>
      <c r="AC191" s="169" t="str">
        <f>IFERROR(Inv_SY_B!AC191/Inv_SY_B!$DA191-1,"")</f>
        <v/>
      </c>
      <c r="AD191" s="169" t="str">
        <f>IFERROR(Inv_SY_B!AD191/Inv_SY_B!$DA191-1,"")</f>
        <v/>
      </c>
      <c r="AE191" s="169" t="str">
        <f>IFERROR(Inv_SY_B!AE191/Inv_SY_B!$DA191-1,"")</f>
        <v/>
      </c>
      <c r="AF191" s="169" t="str">
        <f>IFERROR(Inv_SY_B!AF191/Inv_SY_B!$DA191-1,"")</f>
        <v/>
      </c>
      <c r="AG191" s="169" t="str">
        <f>IFERROR(Inv_SY_B!AG191/Inv_SY_B!$DA191-1,"")</f>
        <v/>
      </c>
      <c r="AH191" s="169" t="str">
        <f>IFERROR(Inv_SY_B!AH191/Inv_SY_B!$DA191-1,"")</f>
        <v/>
      </c>
      <c r="AI191" s="169" t="str">
        <f>IFERROR(Inv_SY_B!AI191/Inv_SY_B!$DC191-1,"")</f>
        <v/>
      </c>
      <c r="AJ191" s="169" t="str">
        <f>IFERROR(Inv_SY_B!AJ191/Inv_SY_B!$DC191-1,"")</f>
        <v/>
      </c>
      <c r="AK191" s="169" t="str">
        <f>IFERROR(Inv_SY_B!AK191/Inv_SY_B!$DC191-1,"")</f>
        <v/>
      </c>
      <c r="AL191" s="169" t="str">
        <f>IFERROR(Inv_SY_B!AL191/Inv_SY_B!$DC191-1,"")</f>
        <v/>
      </c>
      <c r="AM191" s="169" t="str">
        <f>IFERROR(Inv_SY_B!AM191/Inv_SY_B!$DC191-1,"")</f>
        <v/>
      </c>
      <c r="AN191" s="169" t="str">
        <f>IFERROR(Inv_SY_B!AN191/Inv_SY_B!$DC191-1,"")</f>
        <v/>
      </c>
      <c r="AO191" s="169" t="str">
        <f>IFERROR(Inv_SY_B!AO191/Inv_SY_B!$DC191-1,"")</f>
        <v/>
      </c>
      <c r="AP191" s="169" t="str">
        <f>IFERROR(Inv_SY_B!AP191/Inv_SY_B!$DC191-1,"")</f>
        <v/>
      </c>
      <c r="AQ191" s="169" t="str">
        <f>IFERROR(Inv_SY_B!AQ191/Inv_SY_B!$DC191-1,"")</f>
        <v/>
      </c>
      <c r="AR191" s="169" t="str">
        <f>IFERROR(Inv_SY_B!AR191/Inv_SY_B!$DC191-1,"")</f>
        <v/>
      </c>
      <c r="AS191" s="169" t="str">
        <f>IFERROR(Inv_SY_B!AS191/Inv_SY_B!$DC191-1,"")</f>
        <v/>
      </c>
      <c r="AT191" s="169" t="str">
        <f>IFERROR(Inv_SY_B!AT191/Inv_SY_B!$DC191-1,"")</f>
        <v/>
      </c>
      <c r="AU191" s="169" t="str">
        <f>IFERROR(Inv_SY_B!AU191/Inv_SY_B!$DC191-1,"")</f>
        <v/>
      </c>
      <c r="AV191" s="169" t="str">
        <f>IFERROR(Inv_SY_B!AV191/Inv_SY_B!$DC191-1,"")</f>
        <v/>
      </c>
      <c r="AW191" s="169" t="str">
        <f>IFERROR(Inv_SY_B!AW191/Inv_SY_B!$DC191-1,"")</f>
        <v/>
      </c>
      <c r="AX191" s="169" t="str">
        <f>IFERROR(Inv_SY_B!AX191/Inv_SY_B!$DC191-1,"")</f>
        <v/>
      </c>
      <c r="AY191" s="169" t="str">
        <f>IFERROR(Inv_SY_B!AY191/Inv_SY_B!$DC191-1,"")</f>
        <v/>
      </c>
      <c r="AZ191" s="169" t="str">
        <f>IFERROR(Inv_SY_B!AZ191/Inv_SY_B!$DC191-1,"")</f>
        <v/>
      </c>
      <c r="BA191" s="169" t="str">
        <f>IFERROR(Inv_SY_B!BA191/Inv_SY_B!$DC191-1,"")</f>
        <v/>
      </c>
      <c r="BB191" s="169" t="str">
        <f>IFERROR(Inv_SY_B!BB191/Inv_SY_B!$DC191-1,"")</f>
        <v/>
      </c>
      <c r="BC191" s="169" t="str">
        <f>IFERROR(Inv_SY_B!BC191/Inv_SY_B!$DC191-1,"")</f>
        <v/>
      </c>
      <c r="BD191" s="169" t="str">
        <f>IFERROR(Inv_SY_B!BD191/Inv_SY_B!$DC191-1,"")</f>
        <v/>
      </c>
      <c r="BE191" s="169" t="str">
        <f>IFERROR(Inv_SY_B!BE191/Inv_SY_B!$DC191-1,"")</f>
        <v/>
      </c>
      <c r="BF191" s="169" t="str">
        <f>IFERROR(Inv_SY_B!BF191/Inv_SY_B!$DC191-1,"")</f>
        <v/>
      </c>
      <c r="BG191" s="169" t="str">
        <f>IFERROR(Inv_SY_B!BG191/Inv_SY_B!$DC191-1,"")</f>
        <v/>
      </c>
      <c r="BH191" s="169" t="str">
        <f>IFERROR(Inv_SY_B!BH191/Inv_SY_B!$DC191-1,"")</f>
        <v/>
      </c>
      <c r="BI191" s="169" t="str">
        <f>IFERROR(Inv_SY_B!BI191/Inv_SY_B!$DC191-1,"")</f>
        <v/>
      </c>
      <c r="BJ191" s="169" t="str">
        <f>IFERROR(Inv_SY_B!BJ191/Inv_SY_B!$DC191-1,"")</f>
        <v/>
      </c>
      <c r="BK191" s="169" t="str">
        <f>IFERROR(Inv_SY_B!BK191/Inv_SY_B!$DC191-1,"")</f>
        <v/>
      </c>
      <c r="BL191" s="169" t="str">
        <f>IFERROR(Inv_SY_B!BL191/Inv_SY_B!$DC191-1,"")</f>
        <v/>
      </c>
      <c r="BM191" s="169" t="str">
        <f>IFERROR(Inv_SY_B!BM191/Inv_SY_B!$DC191-1,"")</f>
        <v/>
      </c>
      <c r="BN191" s="169" t="str">
        <f>IFERROR(Inv_SY_B!BN191/Inv_SY_B!$DC191-1,"")</f>
        <v/>
      </c>
      <c r="BO191" s="169" t="str">
        <f>IFERROR(Inv_SY_B!BO191/Inv_SY_B!$DC191-1,"")</f>
        <v/>
      </c>
      <c r="BP191" s="169" t="str">
        <f>IFERROR(Inv_SY_B!BP191/Inv_SY_B!$DC191-1,"")</f>
        <v/>
      </c>
      <c r="BQ191" s="169" t="str">
        <f>IFERROR(Inv_SY_B!BQ191/Inv_SY_B!$DC191-1,"")</f>
        <v/>
      </c>
      <c r="BR191" s="169" t="str">
        <f>IFERROR(Inv_SY_B!BR191/Inv_SY_B!$DC191-1,"")</f>
        <v/>
      </c>
      <c r="BS191" s="169" t="str">
        <f>IFERROR(Inv_SY_B!BS191/Inv_SY_B!$DC191-1,"")</f>
        <v/>
      </c>
      <c r="BT191" s="169" t="str">
        <f>IFERROR(Inv_SY_B!BT191/Inv_SY_B!$DC191-1,"")</f>
        <v/>
      </c>
      <c r="BU191" s="169" t="str">
        <f>IFERROR(Inv_SY_B!BU191/Inv_SY_B!$DC191-1,"")</f>
        <v/>
      </c>
      <c r="BV191" s="169" t="str">
        <f>IFERROR(Inv_SY_B!BV191/Inv_SY_B!$DC191-1,"")</f>
        <v/>
      </c>
      <c r="BW191" s="169" t="str">
        <f>IFERROR(Inv_SY_B!BW191/Inv_SY_B!$DC191-1,"")</f>
        <v/>
      </c>
      <c r="BX191" s="169" t="str">
        <f>IFERROR(Inv_SY_B!BX191/Inv_SY_B!$DC191-1,"")</f>
        <v/>
      </c>
      <c r="BY191" s="169" t="str">
        <f>IFERROR(Inv_SY_B!BY191/Inv_SY_B!$DC191-1,"")</f>
        <v/>
      </c>
      <c r="BZ191" s="169" t="str">
        <f>IFERROR(Inv_SY_B!BZ191/Inv_SY_B!$DC191-1,"")</f>
        <v/>
      </c>
      <c r="CA191" s="169" t="str">
        <f>IFERROR(Inv_SY_B!CA191/Inv_SY_B!$DC191-1,"")</f>
        <v/>
      </c>
      <c r="CB191" s="169" t="str">
        <f>IFERROR(Inv_SY_B!CB191/Inv_SY_B!$DC191-1,"")</f>
        <v/>
      </c>
      <c r="CC191" s="169" t="str">
        <f>IFERROR(Inv_SY_B!CC191/Inv_SY_B!$DC191-1,"")</f>
        <v/>
      </c>
      <c r="CD191" s="169" t="str">
        <f>IFERROR(Inv_SY_B!CD191/Inv_SY_B!$DC191-1,"")</f>
        <v/>
      </c>
      <c r="CE191" s="169" t="str">
        <f>IFERROR(Inv_SY_B!CE191/Inv_SY_B!$DC191-1,"")</f>
        <v/>
      </c>
      <c r="CF191" s="169" t="str">
        <f>IFERROR(Inv_SY_B!CF191/Inv_SY_B!$DC191-1,"")</f>
        <v/>
      </c>
      <c r="CG191" s="169" t="str">
        <f>IFERROR(Inv_SY_B!CG191/Inv_SY_B!$DC191-1,"")</f>
        <v/>
      </c>
      <c r="CH191" s="169" t="str">
        <f>IFERROR(Inv_SY_B!CH191/Inv_SY_B!$DC191-1,"")</f>
        <v/>
      </c>
      <c r="CI191" s="169" t="str">
        <f>IFERROR(Inv_SY_B!CI191/Inv_SY_B!$DC191-1,"")</f>
        <v/>
      </c>
      <c r="CJ191" s="169" t="str">
        <f>IFERROR(Inv_SY_B!CJ191/Inv_SY_B!$DC191-1,"")</f>
        <v/>
      </c>
      <c r="CK191" s="169" t="str">
        <f>IFERROR(Inv_SY_B!CK191/Inv_SY_B!$DC191-1,"")</f>
        <v/>
      </c>
      <c r="CL191" s="169" t="str">
        <f>IFERROR(Inv_SY_B!CL191/Inv_SY_B!$DC191-1,"")</f>
        <v/>
      </c>
      <c r="CM191" s="169" t="str">
        <f>IFERROR(Inv_SY_B!CM191/Inv_SY_B!$DB191-1,"")</f>
        <v/>
      </c>
      <c r="CN191" s="169" t="str">
        <f>IFERROR(Inv_SY_B!CN191/Inv_SY_B!$DB191-1,"")</f>
        <v/>
      </c>
      <c r="CO191" s="169" t="str">
        <f>IFERROR(Inv_SY_B!CO191/Inv_SY_B!$DB191-1,"")</f>
        <v/>
      </c>
      <c r="CP191" s="169" t="str">
        <f>IFERROR(Inv_SY_B!CP191/Inv_SY_B!$DB191-1,"")</f>
        <v/>
      </c>
      <c r="CQ191" s="169" t="str">
        <f>IFERROR(Inv_SY_B!CQ191/Inv_SY_B!$DB191-1,"")</f>
        <v/>
      </c>
      <c r="CR191" s="169" t="str">
        <f>IFERROR(Inv_SY_B!CR191/Inv_SY_B!$DB191-1,"")</f>
        <v/>
      </c>
      <c r="CS191" s="169" t="str">
        <f>IFERROR(Inv_SY_B!CS191/Inv_SY_B!$DB191-1,"")</f>
        <v/>
      </c>
      <c r="CT191" s="169" t="str">
        <f>IFERROR(Inv_SY_B!CT191/Inv_SY_B!$DB191-1,"")</f>
        <v/>
      </c>
      <c r="CU191" s="169" t="str">
        <f>IFERROR(Inv_SY_B!CU191/Inv_SY_B!$DB191-1,"")</f>
        <v/>
      </c>
      <c r="CV191" s="169" t="str">
        <f>IFERROR(Inv_SY_B!CV191/Inv_SY_B!$DB191-1,"")</f>
        <v/>
      </c>
      <c r="CW191" s="169" t="str">
        <f>IFERROR(Inv_SY_B!CW191/Inv_SY_B!$DB191-1,"")</f>
        <v/>
      </c>
      <c r="CX191" s="169" t="str">
        <f>IFERROR(Inv_SY_B!CX191/Inv_SY_B!$DB191-1,"")</f>
        <v/>
      </c>
      <c r="CY191" s="169" t="str">
        <f>IFERROR(Inv_SY_B!CY191/Inv_SY_B!$DB191-1,"")</f>
        <v/>
      </c>
      <c r="CZ191" s="169" t="str">
        <f>IFERROR(Inv_SY_B!CZ191/Inv_SY_B!$DB191-1,"")</f>
        <v/>
      </c>
    </row>
    <row r="192" spans="2:104">
      <c r="B192" s="164">
        <f t="shared" si="4"/>
        <v>45884</v>
      </c>
      <c r="C192" s="169" t="str">
        <f>IFERROR(Inv_SY_B!C192/Inv_SY_B!$DA192-1,"")</f>
        <v/>
      </c>
      <c r="D192" s="169" t="str">
        <f>IFERROR(Inv_SY_B!D192/Inv_SY_B!$DA192-1,"")</f>
        <v/>
      </c>
      <c r="E192" s="169" t="str">
        <f>IFERROR(Inv_SY_B!E192/Inv_SY_B!$DA192-1,"")</f>
        <v/>
      </c>
      <c r="F192" s="169" t="str">
        <f>IFERROR(Inv_SY_B!F192/Inv_SY_B!$DA192-1,"")</f>
        <v/>
      </c>
      <c r="G192" s="169" t="str">
        <f>IFERROR(Inv_SY_B!G192/Inv_SY_B!$DA192-1,"")</f>
        <v/>
      </c>
      <c r="H192" s="169" t="str">
        <f>IFERROR(Inv_SY_B!H192/Inv_SY_B!$DA192-1,"")</f>
        <v/>
      </c>
      <c r="I192" s="169" t="str">
        <f>IFERROR(Inv_SY_B!I192/Inv_SY_B!$DA192-1,"")</f>
        <v/>
      </c>
      <c r="J192" s="169" t="str">
        <f>IFERROR(Inv_SY_B!J192/Inv_SY_B!$DA192-1,"")</f>
        <v/>
      </c>
      <c r="K192" s="169" t="str">
        <f>IFERROR(Inv_SY_B!K192/Inv_SY_B!$DA192-1,"")</f>
        <v/>
      </c>
      <c r="L192" s="169" t="str">
        <f>IFERROR(Inv_SY_B!L192/Inv_SY_B!$DA192-1,"")</f>
        <v/>
      </c>
      <c r="M192" s="169" t="str">
        <f>IFERROR(Inv_SY_B!M192/Inv_SY_B!$DA192-1,"")</f>
        <v/>
      </c>
      <c r="N192" s="169" t="str">
        <f>IFERROR(Inv_SY_B!N192/Inv_SY_B!$DA192-1,"")</f>
        <v/>
      </c>
      <c r="O192" s="169" t="str">
        <f>IFERROR(Inv_SY_B!O192/Inv_SY_B!$DA192-1,"")</f>
        <v/>
      </c>
      <c r="P192" s="169" t="str">
        <f>IFERROR(Inv_SY_B!P192/Inv_SY_B!$DA192-1,"")</f>
        <v/>
      </c>
      <c r="Q192" s="169" t="str">
        <f>IFERROR(Inv_SY_B!Q192/Inv_SY_B!$DA192-1,"")</f>
        <v/>
      </c>
      <c r="R192" s="169" t="str">
        <f>IFERROR(Inv_SY_B!R192/Inv_SY_B!$DA192-1,"")</f>
        <v/>
      </c>
      <c r="S192" s="169" t="str">
        <f>IFERROR(Inv_SY_B!S192/Inv_SY_B!$DA192-1,"")</f>
        <v/>
      </c>
      <c r="T192" s="169" t="str">
        <f>IFERROR(Inv_SY_B!T192/Inv_SY_B!$DA192-1,"")</f>
        <v/>
      </c>
      <c r="U192" s="169" t="str">
        <f>IFERROR(Inv_SY_B!U192/Inv_SY_B!$DA192-1,"")</f>
        <v/>
      </c>
      <c r="V192" s="169" t="str">
        <f>IFERROR(Inv_SY_B!V192/Inv_SY_B!$DA192-1,"")</f>
        <v/>
      </c>
      <c r="W192" s="169" t="str">
        <f>IFERROR(Inv_SY_B!W192/Inv_SY_B!$DA192-1,"")</f>
        <v/>
      </c>
      <c r="X192" s="169" t="str">
        <f>IFERROR(Inv_SY_B!X192/Inv_SY_B!$DA192-1,"")</f>
        <v/>
      </c>
      <c r="Y192" s="169" t="str">
        <f>IFERROR(Inv_SY_B!Y192/Inv_SY_B!$DA192-1,"")</f>
        <v/>
      </c>
      <c r="Z192" s="169" t="str">
        <f>IFERROR(Inv_SY_B!Z192/Inv_SY_B!$DA192-1,"")</f>
        <v/>
      </c>
      <c r="AA192" s="169" t="str">
        <f>IFERROR(Inv_SY_B!AA192/Inv_SY_B!$DA192-1,"")</f>
        <v/>
      </c>
      <c r="AB192" s="169" t="str">
        <f>IFERROR(Inv_SY_B!AB192/Inv_SY_B!$DA192-1,"")</f>
        <v/>
      </c>
      <c r="AC192" s="169" t="str">
        <f>IFERROR(Inv_SY_B!AC192/Inv_SY_B!$DA192-1,"")</f>
        <v/>
      </c>
      <c r="AD192" s="169" t="str">
        <f>IFERROR(Inv_SY_B!AD192/Inv_SY_B!$DA192-1,"")</f>
        <v/>
      </c>
      <c r="AE192" s="169" t="str">
        <f>IFERROR(Inv_SY_B!AE192/Inv_SY_B!$DA192-1,"")</f>
        <v/>
      </c>
      <c r="AF192" s="169" t="str">
        <f>IFERROR(Inv_SY_B!AF192/Inv_SY_B!$DA192-1,"")</f>
        <v/>
      </c>
      <c r="AG192" s="169" t="str">
        <f>IFERROR(Inv_SY_B!AG192/Inv_SY_B!$DA192-1,"")</f>
        <v/>
      </c>
      <c r="AH192" s="169" t="str">
        <f>IFERROR(Inv_SY_B!AH192/Inv_SY_B!$DA192-1,"")</f>
        <v/>
      </c>
      <c r="AI192" s="169" t="str">
        <f>IFERROR(Inv_SY_B!AI192/Inv_SY_B!$DC192-1,"")</f>
        <v/>
      </c>
      <c r="AJ192" s="169" t="str">
        <f>IFERROR(Inv_SY_B!AJ192/Inv_SY_B!$DC192-1,"")</f>
        <v/>
      </c>
      <c r="AK192" s="169" t="str">
        <f>IFERROR(Inv_SY_B!AK192/Inv_SY_B!$DC192-1,"")</f>
        <v/>
      </c>
      <c r="AL192" s="169" t="str">
        <f>IFERROR(Inv_SY_B!AL192/Inv_SY_B!$DC192-1,"")</f>
        <v/>
      </c>
      <c r="AM192" s="169" t="str">
        <f>IFERROR(Inv_SY_B!AM192/Inv_SY_B!$DC192-1,"")</f>
        <v/>
      </c>
      <c r="AN192" s="169" t="str">
        <f>IFERROR(Inv_SY_B!AN192/Inv_SY_B!$DC192-1,"")</f>
        <v/>
      </c>
      <c r="AO192" s="169" t="str">
        <f>IFERROR(Inv_SY_B!AO192/Inv_SY_B!$DC192-1,"")</f>
        <v/>
      </c>
      <c r="AP192" s="169" t="str">
        <f>IFERROR(Inv_SY_B!AP192/Inv_SY_B!$DC192-1,"")</f>
        <v/>
      </c>
      <c r="AQ192" s="169" t="str">
        <f>IFERROR(Inv_SY_B!AQ192/Inv_SY_B!$DC192-1,"")</f>
        <v/>
      </c>
      <c r="AR192" s="169" t="str">
        <f>IFERROR(Inv_SY_B!AR192/Inv_SY_B!$DC192-1,"")</f>
        <v/>
      </c>
      <c r="AS192" s="169" t="str">
        <f>IFERROR(Inv_SY_B!AS192/Inv_SY_B!$DC192-1,"")</f>
        <v/>
      </c>
      <c r="AT192" s="169" t="str">
        <f>IFERROR(Inv_SY_B!AT192/Inv_SY_B!$DC192-1,"")</f>
        <v/>
      </c>
      <c r="AU192" s="169" t="str">
        <f>IFERROR(Inv_SY_B!AU192/Inv_SY_B!$DC192-1,"")</f>
        <v/>
      </c>
      <c r="AV192" s="169" t="str">
        <f>IFERROR(Inv_SY_B!AV192/Inv_SY_B!$DC192-1,"")</f>
        <v/>
      </c>
      <c r="AW192" s="169" t="str">
        <f>IFERROR(Inv_SY_B!AW192/Inv_SY_B!$DC192-1,"")</f>
        <v/>
      </c>
      <c r="AX192" s="169" t="str">
        <f>IFERROR(Inv_SY_B!AX192/Inv_SY_B!$DC192-1,"")</f>
        <v/>
      </c>
      <c r="AY192" s="169" t="str">
        <f>IFERROR(Inv_SY_B!AY192/Inv_SY_B!$DC192-1,"")</f>
        <v/>
      </c>
      <c r="AZ192" s="169" t="str">
        <f>IFERROR(Inv_SY_B!AZ192/Inv_SY_B!$DC192-1,"")</f>
        <v/>
      </c>
      <c r="BA192" s="169" t="str">
        <f>IFERROR(Inv_SY_B!BA192/Inv_SY_B!$DC192-1,"")</f>
        <v/>
      </c>
      <c r="BB192" s="169" t="str">
        <f>IFERROR(Inv_SY_B!BB192/Inv_SY_B!$DC192-1,"")</f>
        <v/>
      </c>
      <c r="BC192" s="169" t="str">
        <f>IFERROR(Inv_SY_B!BC192/Inv_SY_B!$DC192-1,"")</f>
        <v/>
      </c>
      <c r="BD192" s="169" t="str">
        <f>IFERROR(Inv_SY_B!BD192/Inv_SY_B!$DC192-1,"")</f>
        <v/>
      </c>
      <c r="BE192" s="169" t="str">
        <f>IFERROR(Inv_SY_B!BE192/Inv_SY_B!$DC192-1,"")</f>
        <v/>
      </c>
      <c r="BF192" s="169" t="str">
        <f>IFERROR(Inv_SY_B!BF192/Inv_SY_B!$DC192-1,"")</f>
        <v/>
      </c>
      <c r="BG192" s="169" t="str">
        <f>IFERROR(Inv_SY_B!BG192/Inv_SY_B!$DC192-1,"")</f>
        <v/>
      </c>
      <c r="BH192" s="169" t="str">
        <f>IFERROR(Inv_SY_B!BH192/Inv_SY_B!$DC192-1,"")</f>
        <v/>
      </c>
      <c r="BI192" s="169" t="str">
        <f>IFERROR(Inv_SY_B!BI192/Inv_SY_B!$DC192-1,"")</f>
        <v/>
      </c>
      <c r="BJ192" s="169" t="str">
        <f>IFERROR(Inv_SY_B!BJ192/Inv_SY_B!$DC192-1,"")</f>
        <v/>
      </c>
      <c r="BK192" s="169" t="str">
        <f>IFERROR(Inv_SY_B!BK192/Inv_SY_B!$DC192-1,"")</f>
        <v/>
      </c>
      <c r="BL192" s="169" t="str">
        <f>IFERROR(Inv_SY_B!BL192/Inv_SY_B!$DC192-1,"")</f>
        <v/>
      </c>
      <c r="BM192" s="169" t="str">
        <f>IFERROR(Inv_SY_B!BM192/Inv_SY_B!$DC192-1,"")</f>
        <v/>
      </c>
      <c r="BN192" s="169" t="str">
        <f>IFERROR(Inv_SY_B!BN192/Inv_SY_B!$DC192-1,"")</f>
        <v/>
      </c>
      <c r="BO192" s="169" t="str">
        <f>IFERROR(Inv_SY_B!BO192/Inv_SY_B!$DC192-1,"")</f>
        <v/>
      </c>
      <c r="BP192" s="169" t="str">
        <f>IFERROR(Inv_SY_B!BP192/Inv_SY_B!$DC192-1,"")</f>
        <v/>
      </c>
      <c r="BQ192" s="169" t="str">
        <f>IFERROR(Inv_SY_B!BQ192/Inv_SY_B!$DC192-1,"")</f>
        <v/>
      </c>
      <c r="BR192" s="169" t="str">
        <f>IFERROR(Inv_SY_B!BR192/Inv_SY_B!$DC192-1,"")</f>
        <v/>
      </c>
      <c r="BS192" s="169" t="str">
        <f>IFERROR(Inv_SY_B!BS192/Inv_SY_B!$DC192-1,"")</f>
        <v/>
      </c>
      <c r="BT192" s="169" t="str">
        <f>IFERROR(Inv_SY_B!BT192/Inv_SY_B!$DC192-1,"")</f>
        <v/>
      </c>
      <c r="BU192" s="169" t="str">
        <f>IFERROR(Inv_SY_B!BU192/Inv_SY_B!$DC192-1,"")</f>
        <v/>
      </c>
      <c r="BV192" s="169" t="str">
        <f>IFERROR(Inv_SY_B!BV192/Inv_SY_B!$DC192-1,"")</f>
        <v/>
      </c>
      <c r="BW192" s="169" t="str">
        <f>IFERROR(Inv_SY_B!BW192/Inv_SY_B!$DC192-1,"")</f>
        <v/>
      </c>
      <c r="BX192" s="169" t="str">
        <f>IFERROR(Inv_SY_B!BX192/Inv_SY_B!$DC192-1,"")</f>
        <v/>
      </c>
      <c r="BY192" s="169" t="str">
        <f>IFERROR(Inv_SY_B!BY192/Inv_SY_B!$DC192-1,"")</f>
        <v/>
      </c>
      <c r="BZ192" s="169" t="str">
        <f>IFERROR(Inv_SY_B!BZ192/Inv_SY_B!$DC192-1,"")</f>
        <v/>
      </c>
      <c r="CA192" s="169" t="str">
        <f>IFERROR(Inv_SY_B!CA192/Inv_SY_B!$DC192-1,"")</f>
        <v/>
      </c>
      <c r="CB192" s="169" t="str">
        <f>IFERROR(Inv_SY_B!CB192/Inv_SY_B!$DC192-1,"")</f>
        <v/>
      </c>
      <c r="CC192" s="169" t="str">
        <f>IFERROR(Inv_SY_B!CC192/Inv_SY_B!$DC192-1,"")</f>
        <v/>
      </c>
      <c r="CD192" s="169" t="str">
        <f>IFERROR(Inv_SY_B!CD192/Inv_SY_B!$DC192-1,"")</f>
        <v/>
      </c>
      <c r="CE192" s="169" t="str">
        <f>IFERROR(Inv_SY_B!CE192/Inv_SY_B!$DC192-1,"")</f>
        <v/>
      </c>
      <c r="CF192" s="169" t="str">
        <f>IFERROR(Inv_SY_B!CF192/Inv_SY_B!$DC192-1,"")</f>
        <v/>
      </c>
      <c r="CG192" s="169" t="str">
        <f>IFERROR(Inv_SY_B!CG192/Inv_SY_B!$DC192-1,"")</f>
        <v/>
      </c>
      <c r="CH192" s="169" t="str">
        <f>IFERROR(Inv_SY_B!CH192/Inv_SY_B!$DC192-1,"")</f>
        <v/>
      </c>
      <c r="CI192" s="169" t="str">
        <f>IFERROR(Inv_SY_B!CI192/Inv_SY_B!$DC192-1,"")</f>
        <v/>
      </c>
      <c r="CJ192" s="169" t="str">
        <f>IFERROR(Inv_SY_B!CJ192/Inv_SY_B!$DC192-1,"")</f>
        <v/>
      </c>
      <c r="CK192" s="169" t="str">
        <f>IFERROR(Inv_SY_B!CK192/Inv_SY_B!$DC192-1,"")</f>
        <v/>
      </c>
      <c r="CL192" s="169" t="str">
        <f>IFERROR(Inv_SY_B!CL192/Inv_SY_B!$DC192-1,"")</f>
        <v/>
      </c>
      <c r="CM192" s="169" t="str">
        <f>IFERROR(Inv_SY_B!CM192/Inv_SY_B!$DB192-1,"")</f>
        <v/>
      </c>
      <c r="CN192" s="169" t="str">
        <f>IFERROR(Inv_SY_B!CN192/Inv_SY_B!$DB192-1,"")</f>
        <v/>
      </c>
      <c r="CO192" s="169" t="str">
        <f>IFERROR(Inv_SY_B!CO192/Inv_SY_B!$DB192-1,"")</f>
        <v/>
      </c>
      <c r="CP192" s="169" t="str">
        <f>IFERROR(Inv_SY_B!CP192/Inv_SY_B!$DB192-1,"")</f>
        <v/>
      </c>
      <c r="CQ192" s="169" t="str">
        <f>IFERROR(Inv_SY_B!CQ192/Inv_SY_B!$DB192-1,"")</f>
        <v/>
      </c>
      <c r="CR192" s="169" t="str">
        <f>IFERROR(Inv_SY_B!CR192/Inv_SY_B!$DB192-1,"")</f>
        <v/>
      </c>
      <c r="CS192" s="169" t="str">
        <f>IFERROR(Inv_SY_B!CS192/Inv_SY_B!$DB192-1,"")</f>
        <v/>
      </c>
      <c r="CT192" s="169" t="str">
        <f>IFERROR(Inv_SY_B!CT192/Inv_SY_B!$DB192-1,"")</f>
        <v/>
      </c>
      <c r="CU192" s="169" t="str">
        <f>IFERROR(Inv_SY_B!CU192/Inv_SY_B!$DB192-1,"")</f>
        <v/>
      </c>
      <c r="CV192" s="169" t="str">
        <f>IFERROR(Inv_SY_B!CV192/Inv_SY_B!$DB192-1,"")</f>
        <v/>
      </c>
      <c r="CW192" s="169" t="str">
        <f>IFERROR(Inv_SY_B!CW192/Inv_SY_B!$DB192-1,"")</f>
        <v/>
      </c>
      <c r="CX192" s="169" t="str">
        <f>IFERROR(Inv_SY_B!CX192/Inv_SY_B!$DB192-1,"")</f>
        <v/>
      </c>
      <c r="CY192" s="169" t="str">
        <f>IFERROR(Inv_SY_B!CY192/Inv_SY_B!$DB192-1,"")</f>
        <v/>
      </c>
      <c r="CZ192" s="169" t="str">
        <f>IFERROR(Inv_SY_B!CZ192/Inv_SY_B!$DB192-1,"")</f>
        <v/>
      </c>
    </row>
    <row r="193" spans="2:104">
      <c r="B193" s="164">
        <f t="shared" si="4"/>
        <v>45885</v>
      </c>
      <c r="C193" s="169" t="str">
        <f>IFERROR(Inv_SY_B!C193/Inv_SY_B!$DA193-1,"")</f>
        <v/>
      </c>
      <c r="D193" s="169" t="str">
        <f>IFERROR(Inv_SY_B!D193/Inv_SY_B!$DA193-1,"")</f>
        <v/>
      </c>
      <c r="E193" s="169" t="str">
        <f>IFERROR(Inv_SY_B!E193/Inv_SY_B!$DA193-1,"")</f>
        <v/>
      </c>
      <c r="F193" s="169" t="str">
        <f>IFERROR(Inv_SY_B!F193/Inv_SY_B!$DA193-1,"")</f>
        <v/>
      </c>
      <c r="G193" s="169" t="str">
        <f>IFERROR(Inv_SY_B!G193/Inv_SY_B!$DA193-1,"")</f>
        <v/>
      </c>
      <c r="H193" s="169" t="str">
        <f>IFERROR(Inv_SY_B!H193/Inv_SY_B!$DA193-1,"")</f>
        <v/>
      </c>
      <c r="I193" s="169" t="str">
        <f>IFERROR(Inv_SY_B!I193/Inv_SY_B!$DA193-1,"")</f>
        <v/>
      </c>
      <c r="J193" s="169" t="str">
        <f>IFERROR(Inv_SY_B!J193/Inv_SY_B!$DA193-1,"")</f>
        <v/>
      </c>
      <c r="K193" s="169" t="str">
        <f>IFERROR(Inv_SY_B!K193/Inv_SY_B!$DA193-1,"")</f>
        <v/>
      </c>
      <c r="L193" s="169" t="str">
        <f>IFERROR(Inv_SY_B!L193/Inv_SY_B!$DA193-1,"")</f>
        <v/>
      </c>
      <c r="M193" s="169" t="str">
        <f>IFERROR(Inv_SY_B!M193/Inv_SY_B!$DA193-1,"")</f>
        <v/>
      </c>
      <c r="N193" s="169" t="str">
        <f>IFERROR(Inv_SY_B!N193/Inv_SY_B!$DA193-1,"")</f>
        <v/>
      </c>
      <c r="O193" s="169" t="str">
        <f>IFERROR(Inv_SY_B!O193/Inv_SY_B!$DA193-1,"")</f>
        <v/>
      </c>
      <c r="P193" s="169" t="str">
        <f>IFERROR(Inv_SY_B!P193/Inv_SY_B!$DA193-1,"")</f>
        <v/>
      </c>
      <c r="Q193" s="169" t="str">
        <f>IFERROR(Inv_SY_B!Q193/Inv_SY_B!$DA193-1,"")</f>
        <v/>
      </c>
      <c r="R193" s="169" t="str">
        <f>IFERROR(Inv_SY_B!R193/Inv_SY_B!$DA193-1,"")</f>
        <v/>
      </c>
      <c r="S193" s="169" t="str">
        <f>IFERROR(Inv_SY_B!S193/Inv_SY_B!$DA193-1,"")</f>
        <v/>
      </c>
      <c r="T193" s="169" t="str">
        <f>IFERROR(Inv_SY_B!T193/Inv_SY_B!$DA193-1,"")</f>
        <v/>
      </c>
      <c r="U193" s="169" t="str">
        <f>IFERROR(Inv_SY_B!U193/Inv_SY_B!$DA193-1,"")</f>
        <v/>
      </c>
      <c r="V193" s="169" t="str">
        <f>IFERROR(Inv_SY_B!V193/Inv_SY_B!$DA193-1,"")</f>
        <v/>
      </c>
      <c r="W193" s="169" t="str">
        <f>IFERROR(Inv_SY_B!W193/Inv_SY_B!$DA193-1,"")</f>
        <v/>
      </c>
      <c r="X193" s="169" t="str">
        <f>IFERROR(Inv_SY_B!X193/Inv_SY_B!$DA193-1,"")</f>
        <v/>
      </c>
      <c r="Y193" s="169" t="str">
        <f>IFERROR(Inv_SY_B!Y193/Inv_SY_B!$DA193-1,"")</f>
        <v/>
      </c>
      <c r="Z193" s="169" t="str">
        <f>IFERROR(Inv_SY_B!Z193/Inv_SY_B!$DA193-1,"")</f>
        <v/>
      </c>
      <c r="AA193" s="169" t="str">
        <f>IFERROR(Inv_SY_B!AA193/Inv_SY_B!$DA193-1,"")</f>
        <v/>
      </c>
      <c r="AB193" s="169" t="str">
        <f>IFERROR(Inv_SY_B!AB193/Inv_SY_B!$DA193-1,"")</f>
        <v/>
      </c>
      <c r="AC193" s="169" t="str">
        <f>IFERROR(Inv_SY_B!AC193/Inv_SY_B!$DA193-1,"")</f>
        <v/>
      </c>
      <c r="AD193" s="169" t="str">
        <f>IFERROR(Inv_SY_B!AD193/Inv_SY_B!$DA193-1,"")</f>
        <v/>
      </c>
      <c r="AE193" s="169" t="str">
        <f>IFERROR(Inv_SY_B!AE193/Inv_SY_B!$DA193-1,"")</f>
        <v/>
      </c>
      <c r="AF193" s="169" t="str">
        <f>IFERROR(Inv_SY_B!AF193/Inv_SY_B!$DA193-1,"")</f>
        <v/>
      </c>
      <c r="AG193" s="169" t="str">
        <f>IFERROR(Inv_SY_B!AG193/Inv_SY_B!$DA193-1,"")</f>
        <v/>
      </c>
      <c r="AH193" s="169" t="str">
        <f>IFERROR(Inv_SY_B!AH193/Inv_SY_B!$DA193-1,"")</f>
        <v/>
      </c>
      <c r="AI193" s="169" t="str">
        <f>IFERROR(Inv_SY_B!AI193/Inv_SY_B!$DC193-1,"")</f>
        <v/>
      </c>
      <c r="AJ193" s="169" t="str">
        <f>IFERROR(Inv_SY_B!AJ193/Inv_SY_B!$DC193-1,"")</f>
        <v/>
      </c>
      <c r="AK193" s="169" t="str">
        <f>IFERROR(Inv_SY_B!AK193/Inv_SY_B!$DC193-1,"")</f>
        <v/>
      </c>
      <c r="AL193" s="169" t="str">
        <f>IFERROR(Inv_SY_B!AL193/Inv_SY_B!$DC193-1,"")</f>
        <v/>
      </c>
      <c r="AM193" s="169" t="str">
        <f>IFERROR(Inv_SY_B!AM193/Inv_SY_B!$DC193-1,"")</f>
        <v/>
      </c>
      <c r="AN193" s="169" t="str">
        <f>IFERROR(Inv_SY_B!AN193/Inv_SY_B!$DC193-1,"")</f>
        <v/>
      </c>
      <c r="AO193" s="169" t="str">
        <f>IFERROR(Inv_SY_B!AO193/Inv_SY_B!$DC193-1,"")</f>
        <v/>
      </c>
      <c r="AP193" s="169" t="str">
        <f>IFERROR(Inv_SY_B!AP193/Inv_SY_B!$DC193-1,"")</f>
        <v/>
      </c>
      <c r="AQ193" s="169" t="str">
        <f>IFERROR(Inv_SY_B!AQ193/Inv_SY_B!$DC193-1,"")</f>
        <v/>
      </c>
      <c r="AR193" s="169" t="str">
        <f>IFERROR(Inv_SY_B!AR193/Inv_SY_B!$DC193-1,"")</f>
        <v/>
      </c>
      <c r="AS193" s="169" t="str">
        <f>IFERROR(Inv_SY_B!AS193/Inv_SY_B!$DC193-1,"")</f>
        <v/>
      </c>
      <c r="AT193" s="169" t="str">
        <f>IFERROR(Inv_SY_B!AT193/Inv_SY_B!$DC193-1,"")</f>
        <v/>
      </c>
      <c r="AU193" s="169" t="str">
        <f>IFERROR(Inv_SY_B!AU193/Inv_SY_B!$DC193-1,"")</f>
        <v/>
      </c>
      <c r="AV193" s="169" t="str">
        <f>IFERROR(Inv_SY_B!AV193/Inv_SY_B!$DC193-1,"")</f>
        <v/>
      </c>
      <c r="AW193" s="169" t="str">
        <f>IFERROR(Inv_SY_B!AW193/Inv_SY_B!$DC193-1,"")</f>
        <v/>
      </c>
      <c r="AX193" s="169" t="str">
        <f>IFERROR(Inv_SY_B!AX193/Inv_SY_B!$DC193-1,"")</f>
        <v/>
      </c>
      <c r="AY193" s="169" t="str">
        <f>IFERROR(Inv_SY_B!AY193/Inv_SY_B!$DC193-1,"")</f>
        <v/>
      </c>
      <c r="AZ193" s="169" t="str">
        <f>IFERROR(Inv_SY_B!AZ193/Inv_SY_B!$DC193-1,"")</f>
        <v/>
      </c>
      <c r="BA193" s="169" t="str">
        <f>IFERROR(Inv_SY_B!BA193/Inv_SY_B!$DC193-1,"")</f>
        <v/>
      </c>
      <c r="BB193" s="169" t="str">
        <f>IFERROR(Inv_SY_B!BB193/Inv_SY_B!$DC193-1,"")</f>
        <v/>
      </c>
      <c r="BC193" s="169" t="str">
        <f>IFERROR(Inv_SY_B!BC193/Inv_SY_B!$DC193-1,"")</f>
        <v/>
      </c>
      <c r="BD193" s="169" t="str">
        <f>IFERROR(Inv_SY_B!BD193/Inv_SY_B!$DC193-1,"")</f>
        <v/>
      </c>
      <c r="BE193" s="169" t="str">
        <f>IFERROR(Inv_SY_B!BE193/Inv_SY_B!$DC193-1,"")</f>
        <v/>
      </c>
      <c r="BF193" s="169" t="str">
        <f>IFERROR(Inv_SY_B!BF193/Inv_SY_B!$DC193-1,"")</f>
        <v/>
      </c>
      <c r="BG193" s="169" t="str">
        <f>IFERROR(Inv_SY_B!BG193/Inv_SY_B!$DC193-1,"")</f>
        <v/>
      </c>
      <c r="BH193" s="169" t="str">
        <f>IFERROR(Inv_SY_B!BH193/Inv_SY_B!$DC193-1,"")</f>
        <v/>
      </c>
      <c r="BI193" s="169" t="str">
        <f>IFERROR(Inv_SY_B!BI193/Inv_SY_B!$DC193-1,"")</f>
        <v/>
      </c>
      <c r="BJ193" s="169" t="str">
        <f>IFERROR(Inv_SY_B!BJ193/Inv_SY_B!$DC193-1,"")</f>
        <v/>
      </c>
      <c r="BK193" s="169" t="str">
        <f>IFERROR(Inv_SY_B!BK193/Inv_SY_B!$DC193-1,"")</f>
        <v/>
      </c>
      <c r="BL193" s="169" t="str">
        <f>IFERROR(Inv_SY_B!BL193/Inv_SY_B!$DC193-1,"")</f>
        <v/>
      </c>
      <c r="BM193" s="169" t="str">
        <f>IFERROR(Inv_SY_B!BM193/Inv_SY_B!$DC193-1,"")</f>
        <v/>
      </c>
      <c r="BN193" s="169" t="str">
        <f>IFERROR(Inv_SY_B!BN193/Inv_SY_B!$DC193-1,"")</f>
        <v/>
      </c>
      <c r="BO193" s="169" t="str">
        <f>IFERROR(Inv_SY_B!BO193/Inv_SY_B!$DC193-1,"")</f>
        <v/>
      </c>
      <c r="BP193" s="169" t="str">
        <f>IFERROR(Inv_SY_B!BP193/Inv_SY_B!$DC193-1,"")</f>
        <v/>
      </c>
      <c r="BQ193" s="169" t="str">
        <f>IFERROR(Inv_SY_B!BQ193/Inv_SY_B!$DC193-1,"")</f>
        <v/>
      </c>
      <c r="BR193" s="169" t="str">
        <f>IFERROR(Inv_SY_B!BR193/Inv_SY_B!$DC193-1,"")</f>
        <v/>
      </c>
      <c r="BS193" s="169" t="str">
        <f>IFERROR(Inv_SY_B!BS193/Inv_SY_B!$DC193-1,"")</f>
        <v/>
      </c>
      <c r="BT193" s="169" t="str">
        <f>IFERROR(Inv_SY_B!BT193/Inv_SY_B!$DC193-1,"")</f>
        <v/>
      </c>
      <c r="BU193" s="169" t="str">
        <f>IFERROR(Inv_SY_B!BU193/Inv_SY_B!$DC193-1,"")</f>
        <v/>
      </c>
      <c r="BV193" s="169" t="str">
        <f>IFERROR(Inv_SY_B!BV193/Inv_SY_B!$DC193-1,"")</f>
        <v/>
      </c>
      <c r="BW193" s="169" t="str">
        <f>IFERROR(Inv_SY_B!BW193/Inv_SY_B!$DC193-1,"")</f>
        <v/>
      </c>
      <c r="BX193" s="169" t="str">
        <f>IFERROR(Inv_SY_B!BX193/Inv_SY_B!$DC193-1,"")</f>
        <v/>
      </c>
      <c r="BY193" s="169" t="str">
        <f>IFERROR(Inv_SY_B!BY193/Inv_SY_B!$DC193-1,"")</f>
        <v/>
      </c>
      <c r="BZ193" s="169" t="str">
        <f>IFERROR(Inv_SY_B!BZ193/Inv_SY_B!$DC193-1,"")</f>
        <v/>
      </c>
      <c r="CA193" s="169" t="str">
        <f>IFERROR(Inv_SY_B!CA193/Inv_SY_B!$DC193-1,"")</f>
        <v/>
      </c>
      <c r="CB193" s="169" t="str">
        <f>IFERROR(Inv_SY_B!CB193/Inv_SY_B!$DC193-1,"")</f>
        <v/>
      </c>
      <c r="CC193" s="169" t="str">
        <f>IFERROR(Inv_SY_B!CC193/Inv_SY_B!$DC193-1,"")</f>
        <v/>
      </c>
      <c r="CD193" s="169" t="str">
        <f>IFERROR(Inv_SY_B!CD193/Inv_SY_B!$DC193-1,"")</f>
        <v/>
      </c>
      <c r="CE193" s="169" t="str">
        <f>IFERROR(Inv_SY_B!CE193/Inv_SY_B!$DC193-1,"")</f>
        <v/>
      </c>
      <c r="CF193" s="169" t="str">
        <f>IFERROR(Inv_SY_B!CF193/Inv_SY_B!$DC193-1,"")</f>
        <v/>
      </c>
      <c r="CG193" s="169" t="str">
        <f>IFERROR(Inv_SY_B!CG193/Inv_SY_B!$DC193-1,"")</f>
        <v/>
      </c>
      <c r="CH193" s="169" t="str">
        <f>IFERROR(Inv_SY_B!CH193/Inv_SY_B!$DC193-1,"")</f>
        <v/>
      </c>
      <c r="CI193" s="169" t="str">
        <f>IFERROR(Inv_SY_B!CI193/Inv_SY_B!$DC193-1,"")</f>
        <v/>
      </c>
      <c r="CJ193" s="169" t="str">
        <f>IFERROR(Inv_SY_B!CJ193/Inv_SY_B!$DC193-1,"")</f>
        <v/>
      </c>
      <c r="CK193" s="169" t="str">
        <f>IFERROR(Inv_SY_B!CK193/Inv_SY_B!$DC193-1,"")</f>
        <v/>
      </c>
      <c r="CL193" s="169" t="str">
        <f>IFERROR(Inv_SY_B!CL193/Inv_SY_B!$DC193-1,"")</f>
        <v/>
      </c>
      <c r="CM193" s="169" t="str">
        <f>IFERROR(Inv_SY_B!CM193/Inv_SY_B!$DB193-1,"")</f>
        <v/>
      </c>
      <c r="CN193" s="169" t="str">
        <f>IFERROR(Inv_SY_B!CN193/Inv_SY_B!$DB193-1,"")</f>
        <v/>
      </c>
      <c r="CO193" s="169" t="str">
        <f>IFERROR(Inv_SY_B!CO193/Inv_SY_B!$DB193-1,"")</f>
        <v/>
      </c>
      <c r="CP193" s="169" t="str">
        <f>IFERROR(Inv_SY_B!CP193/Inv_SY_B!$DB193-1,"")</f>
        <v/>
      </c>
      <c r="CQ193" s="169" t="str">
        <f>IFERROR(Inv_SY_B!CQ193/Inv_SY_B!$DB193-1,"")</f>
        <v/>
      </c>
      <c r="CR193" s="169" t="str">
        <f>IFERROR(Inv_SY_B!CR193/Inv_SY_B!$DB193-1,"")</f>
        <v/>
      </c>
      <c r="CS193" s="169" t="str">
        <f>IFERROR(Inv_SY_B!CS193/Inv_SY_B!$DB193-1,"")</f>
        <v/>
      </c>
      <c r="CT193" s="169" t="str">
        <f>IFERROR(Inv_SY_B!CT193/Inv_SY_B!$DB193-1,"")</f>
        <v/>
      </c>
      <c r="CU193" s="169" t="str">
        <f>IFERROR(Inv_SY_B!CU193/Inv_SY_B!$DB193-1,"")</f>
        <v/>
      </c>
      <c r="CV193" s="169" t="str">
        <f>IFERROR(Inv_SY_B!CV193/Inv_SY_B!$DB193-1,"")</f>
        <v/>
      </c>
      <c r="CW193" s="169" t="str">
        <f>IFERROR(Inv_SY_B!CW193/Inv_SY_B!$DB193-1,"")</f>
        <v/>
      </c>
      <c r="CX193" s="169" t="str">
        <f>IFERROR(Inv_SY_B!CX193/Inv_SY_B!$DB193-1,"")</f>
        <v/>
      </c>
      <c r="CY193" s="169" t="str">
        <f>IFERROR(Inv_SY_B!CY193/Inv_SY_B!$DB193-1,"")</f>
        <v/>
      </c>
      <c r="CZ193" s="169" t="str">
        <f>IFERROR(Inv_SY_B!CZ193/Inv_SY_B!$DB193-1,"")</f>
        <v/>
      </c>
    </row>
    <row r="194" spans="2:104">
      <c r="B194" s="164">
        <f t="shared" si="4"/>
        <v>45886</v>
      </c>
      <c r="C194" s="169" t="str">
        <f>IFERROR(Inv_SY_B!C194/Inv_SY_B!$DA194-1,"")</f>
        <v/>
      </c>
      <c r="D194" s="169" t="str">
        <f>IFERROR(Inv_SY_B!D194/Inv_SY_B!$DA194-1,"")</f>
        <v/>
      </c>
      <c r="E194" s="169" t="str">
        <f>IFERROR(Inv_SY_B!E194/Inv_SY_B!$DA194-1,"")</f>
        <v/>
      </c>
      <c r="F194" s="169" t="str">
        <f>IFERROR(Inv_SY_B!F194/Inv_SY_B!$DA194-1,"")</f>
        <v/>
      </c>
      <c r="G194" s="169" t="str">
        <f>IFERROR(Inv_SY_B!G194/Inv_SY_B!$DA194-1,"")</f>
        <v/>
      </c>
      <c r="H194" s="169" t="str">
        <f>IFERROR(Inv_SY_B!H194/Inv_SY_B!$DA194-1,"")</f>
        <v/>
      </c>
      <c r="I194" s="169" t="str">
        <f>IFERROR(Inv_SY_B!I194/Inv_SY_B!$DA194-1,"")</f>
        <v/>
      </c>
      <c r="J194" s="169" t="str">
        <f>IFERROR(Inv_SY_B!J194/Inv_SY_B!$DA194-1,"")</f>
        <v/>
      </c>
      <c r="K194" s="169" t="str">
        <f>IFERROR(Inv_SY_B!K194/Inv_SY_B!$DA194-1,"")</f>
        <v/>
      </c>
      <c r="L194" s="169" t="str">
        <f>IFERROR(Inv_SY_B!L194/Inv_SY_B!$DA194-1,"")</f>
        <v/>
      </c>
      <c r="M194" s="169" t="str">
        <f>IFERROR(Inv_SY_B!M194/Inv_SY_B!$DA194-1,"")</f>
        <v/>
      </c>
      <c r="N194" s="169" t="str">
        <f>IFERROR(Inv_SY_B!N194/Inv_SY_B!$DA194-1,"")</f>
        <v/>
      </c>
      <c r="O194" s="169" t="str">
        <f>IFERROR(Inv_SY_B!O194/Inv_SY_B!$DA194-1,"")</f>
        <v/>
      </c>
      <c r="P194" s="169" t="str">
        <f>IFERROR(Inv_SY_B!P194/Inv_SY_B!$DA194-1,"")</f>
        <v/>
      </c>
      <c r="Q194" s="169" t="str">
        <f>IFERROR(Inv_SY_B!Q194/Inv_SY_B!$DA194-1,"")</f>
        <v/>
      </c>
      <c r="R194" s="169" t="str">
        <f>IFERROR(Inv_SY_B!R194/Inv_SY_B!$DA194-1,"")</f>
        <v/>
      </c>
      <c r="S194" s="169" t="str">
        <f>IFERROR(Inv_SY_B!S194/Inv_SY_B!$DA194-1,"")</f>
        <v/>
      </c>
      <c r="T194" s="169" t="str">
        <f>IFERROR(Inv_SY_B!T194/Inv_SY_B!$DA194-1,"")</f>
        <v/>
      </c>
      <c r="U194" s="169" t="str">
        <f>IFERROR(Inv_SY_B!U194/Inv_SY_B!$DA194-1,"")</f>
        <v/>
      </c>
      <c r="V194" s="169" t="str">
        <f>IFERROR(Inv_SY_B!V194/Inv_SY_B!$DA194-1,"")</f>
        <v/>
      </c>
      <c r="W194" s="169" t="str">
        <f>IFERROR(Inv_SY_B!W194/Inv_SY_B!$DA194-1,"")</f>
        <v/>
      </c>
      <c r="X194" s="169" t="str">
        <f>IFERROR(Inv_SY_B!X194/Inv_SY_B!$DA194-1,"")</f>
        <v/>
      </c>
      <c r="Y194" s="169" t="str">
        <f>IFERROR(Inv_SY_B!Y194/Inv_SY_B!$DA194-1,"")</f>
        <v/>
      </c>
      <c r="Z194" s="169" t="str">
        <f>IFERROR(Inv_SY_B!Z194/Inv_SY_B!$DA194-1,"")</f>
        <v/>
      </c>
      <c r="AA194" s="169" t="str">
        <f>IFERROR(Inv_SY_B!AA194/Inv_SY_B!$DA194-1,"")</f>
        <v/>
      </c>
      <c r="AB194" s="169" t="str">
        <f>IFERROR(Inv_SY_B!AB194/Inv_SY_B!$DA194-1,"")</f>
        <v/>
      </c>
      <c r="AC194" s="169" t="str">
        <f>IFERROR(Inv_SY_B!AC194/Inv_SY_B!$DA194-1,"")</f>
        <v/>
      </c>
      <c r="AD194" s="169" t="str">
        <f>IFERROR(Inv_SY_B!AD194/Inv_SY_B!$DA194-1,"")</f>
        <v/>
      </c>
      <c r="AE194" s="169" t="str">
        <f>IFERROR(Inv_SY_B!AE194/Inv_SY_B!$DA194-1,"")</f>
        <v/>
      </c>
      <c r="AF194" s="169" t="str">
        <f>IFERROR(Inv_SY_B!AF194/Inv_SY_B!$DA194-1,"")</f>
        <v/>
      </c>
      <c r="AG194" s="169" t="str">
        <f>IFERROR(Inv_SY_B!AG194/Inv_SY_B!$DA194-1,"")</f>
        <v/>
      </c>
      <c r="AH194" s="169" t="str">
        <f>IFERROR(Inv_SY_B!AH194/Inv_SY_B!$DA194-1,"")</f>
        <v/>
      </c>
      <c r="AI194" s="169" t="str">
        <f>IFERROR(Inv_SY_B!AI194/Inv_SY_B!$DC194-1,"")</f>
        <v/>
      </c>
      <c r="AJ194" s="169" t="str">
        <f>IFERROR(Inv_SY_B!AJ194/Inv_SY_B!$DC194-1,"")</f>
        <v/>
      </c>
      <c r="AK194" s="169" t="str">
        <f>IFERROR(Inv_SY_B!AK194/Inv_SY_B!$DC194-1,"")</f>
        <v/>
      </c>
      <c r="AL194" s="169" t="str">
        <f>IFERROR(Inv_SY_B!AL194/Inv_SY_B!$DC194-1,"")</f>
        <v/>
      </c>
      <c r="AM194" s="169" t="str">
        <f>IFERROR(Inv_SY_B!AM194/Inv_SY_B!$DC194-1,"")</f>
        <v/>
      </c>
      <c r="AN194" s="169" t="str">
        <f>IFERROR(Inv_SY_B!AN194/Inv_SY_B!$DC194-1,"")</f>
        <v/>
      </c>
      <c r="AO194" s="169" t="str">
        <f>IFERROR(Inv_SY_B!AO194/Inv_SY_B!$DC194-1,"")</f>
        <v/>
      </c>
      <c r="AP194" s="169" t="str">
        <f>IFERROR(Inv_SY_B!AP194/Inv_SY_B!$DC194-1,"")</f>
        <v/>
      </c>
      <c r="AQ194" s="169" t="str">
        <f>IFERROR(Inv_SY_B!AQ194/Inv_SY_B!$DC194-1,"")</f>
        <v/>
      </c>
      <c r="AR194" s="169" t="str">
        <f>IFERROR(Inv_SY_B!AR194/Inv_SY_B!$DC194-1,"")</f>
        <v/>
      </c>
      <c r="AS194" s="169" t="str">
        <f>IFERROR(Inv_SY_B!AS194/Inv_SY_B!$DC194-1,"")</f>
        <v/>
      </c>
      <c r="AT194" s="169" t="str">
        <f>IFERROR(Inv_SY_B!AT194/Inv_SY_B!$DC194-1,"")</f>
        <v/>
      </c>
      <c r="AU194" s="169" t="str">
        <f>IFERROR(Inv_SY_B!AU194/Inv_SY_B!$DC194-1,"")</f>
        <v/>
      </c>
      <c r="AV194" s="169" t="str">
        <f>IFERROR(Inv_SY_B!AV194/Inv_SY_B!$DC194-1,"")</f>
        <v/>
      </c>
      <c r="AW194" s="169" t="str">
        <f>IFERROR(Inv_SY_B!AW194/Inv_SY_B!$DC194-1,"")</f>
        <v/>
      </c>
      <c r="AX194" s="169" t="str">
        <f>IFERROR(Inv_SY_B!AX194/Inv_SY_B!$DC194-1,"")</f>
        <v/>
      </c>
      <c r="AY194" s="169" t="str">
        <f>IFERROR(Inv_SY_B!AY194/Inv_SY_B!$DC194-1,"")</f>
        <v/>
      </c>
      <c r="AZ194" s="169" t="str">
        <f>IFERROR(Inv_SY_B!AZ194/Inv_SY_B!$DC194-1,"")</f>
        <v/>
      </c>
      <c r="BA194" s="169" t="str">
        <f>IFERROR(Inv_SY_B!BA194/Inv_SY_B!$DC194-1,"")</f>
        <v/>
      </c>
      <c r="BB194" s="169" t="str">
        <f>IFERROR(Inv_SY_B!BB194/Inv_SY_B!$DC194-1,"")</f>
        <v/>
      </c>
      <c r="BC194" s="169" t="str">
        <f>IFERROR(Inv_SY_B!BC194/Inv_SY_B!$DC194-1,"")</f>
        <v/>
      </c>
      <c r="BD194" s="169" t="str">
        <f>IFERROR(Inv_SY_B!BD194/Inv_SY_B!$DC194-1,"")</f>
        <v/>
      </c>
      <c r="BE194" s="169" t="str">
        <f>IFERROR(Inv_SY_B!BE194/Inv_SY_B!$DC194-1,"")</f>
        <v/>
      </c>
      <c r="BF194" s="169" t="str">
        <f>IFERROR(Inv_SY_B!BF194/Inv_SY_B!$DC194-1,"")</f>
        <v/>
      </c>
      <c r="BG194" s="169" t="str">
        <f>IFERROR(Inv_SY_B!BG194/Inv_SY_B!$DC194-1,"")</f>
        <v/>
      </c>
      <c r="BH194" s="169" t="str">
        <f>IFERROR(Inv_SY_B!BH194/Inv_SY_B!$DC194-1,"")</f>
        <v/>
      </c>
      <c r="BI194" s="169" t="str">
        <f>IFERROR(Inv_SY_B!BI194/Inv_SY_B!$DC194-1,"")</f>
        <v/>
      </c>
      <c r="BJ194" s="169" t="str">
        <f>IFERROR(Inv_SY_B!BJ194/Inv_SY_B!$DC194-1,"")</f>
        <v/>
      </c>
      <c r="BK194" s="169" t="str">
        <f>IFERROR(Inv_SY_B!BK194/Inv_SY_B!$DC194-1,"")</f>
        <v/>
      </c>
      <c r="BL194" s="169" t="str">
        <f>IFERROR(Inv_SY_B!BL194/Inv_SY_B!$DC194-1,"")</f>
        <v/>
      </c>
      <c r="BM194" s="169" t="str">
        <f>IFERROR(Inv_SY_B!BM194/Inv_SY_B!$DC194-1,"")</f>
        <v/>
      </c>
      <c r="BN194" s="169" t="str">
        <f>IFERROR(Inv_SY_B!BN194/Inv_SY_B!$DC194-1,"")</f>
        <v/>
      </c>
      <c r="BO194" s="169" t="str">
        <f>IFERROR(Inv_SY_B!BO194/Inv_SY_B!$DC194-1,"")</f>
        <v/>
      </c>
      <c r="BP194" s="169" t="str">
        <f>IFERROR(Inv_SY_B!BP194/Inv_SY_B!$DC194-1,"")</f>
        <v/>
      </c>
      <c r="BQ194" s="169" t="str">
        <f>IFERROR(Inv_SY_B!BQ194/Inv_SY_B!$DC194-1,"")</f>
        <v/>
      </c>
      <c r="BR194" s="169" t="str">
        <f>IFERROR(Inv_SY_B!BR194/Inv_SY_B!$DC194-1,"")</f>
        <v/>
      </c>
      <c r="BS194" s="169" t="str">
        <f>IFERROR(Inv_SY_B!BS194/Inv_SY_B!$DC194-1,"")</f>
        <v/>
      </c>
      <c r="BT194" s="169" t="str">
        <f>IFERROR(Inv_SY_B!BT194/Inv_SY_B!$DC194-1,"")</f>
        <v/>
      </c>
      <c r="BU194" s="169" t="str">
        <f>IFERROR(Inv_SY_B!BU194/Inv_SY_B!$DC194-1,"")</f>
        <v/>
      </c>
      <c r="BV194" s="169" t="str">
        <f>IFERROR(Inv_SY_B!BV194/Inv_SY_B!$DC194-1,"")</f>
        <v/>
      </c>
      <c r="BW194" s="169" t="str">
        <f>IFERROR(Inv_SY_B!BW194/Inv_SY_B!$DC194-1,"")</f>
        <v/>
      </c>
      <c r="BX194" s="169" t="str">
        <f>IFERROR(Inv_SY_B!BX194/Inv_SY_B!$DC194-1,"")</f>
        <v/>
      </c>
      <c r="BY194" s="169" t="str">
        <f>IFERROR(Inv_SY_B!BY194/Inv_SY_B!$DC194-1,"")</f>
        <v/>
      </c>
      <c r="BZ194" s="169" t="str">
        <f>IFERROR(Inv_SY_B!BZ194/Inv_SY_B!$DC194-1,"")</f>
        <v/>
      </c>
      <c r="CA194" s="169" t="str">
        <f>IFERROR(Inv_SY_B!CA194/Inv_SY_B!$DC194-1,"")</f>
        <v/>
      </c>
      <c r="CB194" s="169" t="str">
        <f>IFERROR(Inv_SY_B!CB194/Inv_SY_B!$DC194-1,"")</f>
        <v/>
      </c>
      <c r="CC194" s="169" t="str">
        <f>IFERROR(Inv_SY_B!CC194/Inv_SY_B!$DC194-1,"")</f>
        <v/>
      </c>
      <c r="CD194" s="169" t="str">
        <f>IFERROR(Inv_SY_B!CD194/Inv_SY_B!$DC194-1,"")</f>
        <v/>
      </c>
      <c r="CE194" s="169" t="str">
        <f>IFERROR(Inv_SY_B!CE194/Inv_SY_B!$DC194-1,"")</f>
        <v/>
      </c>
      <c r="CF194" s="169" t="str">
        <f>IFERROR(Inv_SY_B!CF194/Inv_SY_B!$DC194-1,"")</f>
        <v/>
      </c>
      <c r="CG194" s="169" t="str">
        <f>IFERROR(Inv_SY_B!CG194/Inv_SY_B!$DC194-1,"")</f>
        <v/>
      </c>
      <c r="CH194" s="169" t="str">
        <f>IFERROR(Inv_SY_B!CH194/Inv_SY_B!$DC194-1,"")</f>
        <v/>
      </c>
      <c r="CI194" s="169" t="str">
        <f>IFERROR(Inv_SY_B!CI194/Inv_SY_B!$DC194-1,"")</f>
        <v/>
      </c>
      <c r="CJ194" s="169" t="str">
        <f>IFERROR(Inv_SY_B!CJ194/Inv_SY_B!$DC194-1,"")</f>
        <v/>
      </c>
      <c r="CK194" s="169" t="str">
        <f>IFERROR(Inv_SY_B!CK194/Inv_SY_B!$DC194-1,"")</f>
        <v/>
      </c>
      <c r="CL194" s="169" t="str">
        <f>IFERROR(Inv_SY_B!CL194/Inv_SY_B!$DC194-1,"")</f>
        <v/>
      </c>
      <c r="CM194" s="169" t="str">
        <f>IFERROR(Inv_SY_B!CM194/Inv_SY_B!$DB194-1,"")</f>
        <v/>
      </c>
      <c r="CN194" s="169" t="str">
        <f>IFERROR(Inv_SY_B!CN194/Inv_SY_B!$DB194-1,"")</f>
        <v/>
      </c>
      <c r="CO194" s="169" t="str">
        <f>IFERROR(Inv_SY_B!CO194/Inv_SY_B!$DB194-1,"")</f>
        <v/>
      </c>
      <c r="CP194" s="169" t="str">
        <f>IFERROR(Inv_SY_B!CP194/Inv_SY_B!$DB194-1,"")</f>
        <v/>
      </c>
      <c r="CQ194" s="169" t="str">
        <f>IFERROR(Inv_SY_B!CQ194/Inv_SY_B!$DB194-1,"")</f>
        <v/>
      </c>
      <c r="CR194" s="169" t="str">
        <f>IFERROR(Inv_SY_B!CR194/Inv_SY_B!$DB194-1,"")</f>
        <v/>
      </c>
      <c r="CS194" s="169" t="str">
        <f>IFERROR(Inv_SY_B!CS194/Inv_SY_B!$DB194-1,"")</f>
        <v/>
      </c>
      <c r="CT194" s="169" t="str">
        <f>IFERROR(Inv_SY_B!CT194/Inv_SY_B!$DB194-1,"")</f>
        <v/>
      </c>
      <c r="CU194" s="169" t="str">
        <f>IFERROR(Inv_SY_B!CU194/Inv_SY_B!$DB194-1,"")</f>
        <v/>
      </c>
      <c r="CV194" s="169" t="str">
        <f>IFERROR(Inv_SY_B!CV194/Inv_SY_B!$DB194-1,"")</f>
        <v/>
      </c>
      <c r="CW194" s="169" t="str">
        <f>IFERROR(Inv_SY_B!CW194/Inv_SY_B!$DB194-1,"")</f>
        <v/>
      </c>
      <c r="CX194" s="169" t="str">
        <f>IFERROR(Inv_SY_B!CX194/Inv_SY_B!$DB194-1,"")</f>
        <v/>
      </c>
      <c r="CY194" s="169" t="str">
        <f>IFERROR(Inv_SY_B!CY194/Inv_SY_B!$DB194-1,"")</f>
        <v/>
      </c>
      <c r="CZ194" s="169" t="str">
        <f>IFERROR(Inv_SY_B!CZ194/Inv_SY_B!$DB194-1,"")</f>
        <v/>
      </c>
    </row>
    <row r="195" spans="2:104">
      <c r="B195" s="164">
        <f t="shared" si="4"/>
        <v>45887</v>
      </c>
      <c r="C195" s="169" t="str">
        <f>IFERROR(Inv_SY_B!C195/Inv_SY_B!$DA195-1,"")</f>
        <v/>
      </c>
      <c r="D195" s="169" t="str">
        <f>IFERROR(Inv_SY_B!D195/Inv_SY_B!$DA195-1,"")</f>
        <v/>
      </c>
      <c r="E195" s="169" t="str">
        <f>IFERROR(Inv_SY_B!E195/Inv_SY_B!$DA195-1,"")</f>
        <v/>
      </c>
      <c r="F195" s="169" t="str">
        <f>IFERROR(Inv_SY_B!F195/Inv_SY_B!$DA195-1,"")</f>
        <v/>
      </c>
      <c r="G195" s="169" t="str">
        <f>IFERROR(Inv_SY_B!G195/Inv_SY_B!$DA195-1,"")</f>
        <v/>
      </c>
      <c r="H195" s="169" t="str">
        <f>IFERROR(Inv_SY_B!H195/Inv_SY_B!$DA195-1,"")</f>
        <v/>
      </c>
      <c r="I195" s="169" t="str">
        <f>IFERROR(Inv_SY_B!I195/Inv_SY_B!$DA195-1,"")</f>
        <v/>
      </c>
      <c r="J195" s="169" t="str">
        <f>IFERROR(Inv_SY_B!J195/Inv_SY_B!$DA195-1,"")</f>
        <v/>
      </c>
      <c r="K195" s="169" t="str">
        <f>IFERROR(Inv_SY_B!K195/Inv_SY_B!$DA195-1,"")</f>
        <v/>
      </c>
      <c r="L195" s="169" t="str">
        <f>IFERROR(Inv_SY_B!L195/Inv_SY_B!$DA195-1,"")</f>
        <v/>
      </c>
      <c r="M195" s="169" t="str">
        <f>IFERROR(Inv_SY_B!M195/Inv_SY_B!$DA195-1,"")</f>
        <v/>
      </c>
      <c r="N195" s="169" t="str">
        <f>IFERROR(Inv_SY_B!N195/Inv_SY_B!$DA195-1,"")</f>
        <v/>
      </c>
      <c r="O195" s="169" t="str">
        <f>IFERROR(Inv_SY_B!O195/Inv_SY_B!$DA195-1,"")</f>
        <v/>
      </c>
      <c r="P195" s="169" t="str">
        <f>IFERROR(Inv_SY_B!P195/Inv_SY_B!$DA195-1,"")</f>
        <v/>
      </c>
      <c r="Q195" s="169" t="str">
        <f>IFERROR(Inv_SY_B!Q195/Inv_SY_B!$DA195-1,"")</f>
        <v/>
      </c>
      <c r="R195" s="169" t="str">
        <f>IFERROR(Inv_SY_B!R195/Inv_SY_B!$DA195-1,"")</f>
        <v/>
      </c>
      <c r="S195" s="169" t="str">
        <f>IFERROR(Inv_SY_B!S195/Inv_SY_B!$DA195-1,"")</f>
        <v/>
      </c>
      <c r="T195" s="169" t="str">
        <f>IFERROR(Inv_SY_B!T195/Inv_SY_B!$DA195-1,"")</f>
        <v/>
      </c>
      <c r="U195" s="169" t="str">
        <f>IFERROR(Inv_SY_B!U195/Inv_SY_B!$DA195-1,"")</f>
        <v/>
      </c>
      <c r="V195" s="169" t="str">
        <f>IFERROR(Inv_SY_B!V195/Inv_SY_B!$DA195-1,"")</f>
        <v/>
      </c>
      <c r="W195" s="169" t="str">
        <f>IFERROR(Inv_SY_B!W195/Inv_SY_B!$DA195-1,"")</f>
        <v/>
      </c>
      <c r="X195" s="169" t="str">
        <f>IFERROR(Inv_SY_B!X195/Inv_SY_B!$DA195-1,"")</f>
        <v/>
      </c>
      <c r="Y195" s="169" t="str">
        <f>IFERROR(Inv_SY_B!Y195/Inv_SY_B!$DA195-1,"")</f>
        <v/>
      </c>
      <c r="Z195" s="169" t="str">
        <f>IFERROR(Inv_SY_B!Z195/Inv_SY_B!$DA195-1,"")</f>
        <v/>
      </c>
      <c r="AA195" s="169" t="str">
        <f>IFERROR(Inv_SY_B!AA195/Inv_SY_B!$DA195-1,"")</f>
        <v/>
      </c>
      <c r="AB195" s="169" t="str">
        <f>IFERROR(Inv_SY_B!AB195/Inv_SY_B!$DA195-1,"")</f>
        <v/>
      </c>
      <c r="AC195" s="169" t="str">
        <f>IFERROR(Inv_SY_B!AC195/Inv_SY_B!$DA195-1,"")</f>
        <v/>
      </c>
      <c r="AD195" s="169" t="str">
        <f>IFERROR(Inv_SY_B!AD195/Inv_SY_B!$DA195-1,"")</f>
        <v/>
      </c>
      <c r="AE195" s="169" t="str">
        <f>IFERROR(Inv_SY_B!AE195/Inv_SY_B!$DA195-1,"")</f>
        <v/>
      </c>
      <c r="AF195" s="169" t="str">
        <f>IFERROR(Inv_SY_B!AF195/Inv_SY_B!$DA195-1,"")</f>
        <v/>
      </c>
      <c r="AG195" s="169" t="str">
        <f>IFERROR(Inv_SY_B!AG195/Inv_SY_B!$DA195-1,"")</f>
        <v/>
      </c>
      <c r="AH195" s="169" t="str">
        <f>IFERROR(Inv_SY_B!AH195/Inv_SY_B!$DA195-1,"")</f>
        <v/>
      </c>
      <c r="AI195" s="169" t="str">
        <f>IFERROR(Inv_SY_B!AI195/Inv_SY_B!$DC195-1,"")</f>
        <v/>
      </c>
      <c r="AJ195" s="169" t="str">
        <f>IFERROR(Inv_SY_B!AJ195/Inv_SY_B!$DC195-1,"")</f>
        <v/>
      </c>
      <c r="AK195" s="169" t="str">
        <f>IFERROR(Inv_SY_B!AK195/Inv_SY_B!$DC195-1,"")</f>
        <v/>
      </c>
      <c r="AL195" s="169" t="str">
        <f>IFERROR(Inv_SY_B!AL195/Inv_SY_B!$DC195-1,"")</f>
        <v/>
      </c>
      <c r="AM195" s="169" t="str">
        <f>IFERROR(Inv_SY_B!AM195/Inv_SY_B!$DC195-1,"")</f>
        <v/>
      </c>
      <c r="AN195" s="169" t="str">
        <f>IFERROR(Inv_SY_B!AN195/Inv_SY_B!$DC195-1,"")</f>
        <v/>
      </c>
      <c r="AO195" s="169" t="str">
        <f>IFERROR(Inv_SY_B!AO195/Inv_SY_B!$DC195-1,"")</f>
        <v/>
      </c>
      <c r="AP195" s="169" t="str">
        <f>IFERROR(Inv_SY_B!AP195/Inv_SY_B!$DC195-1,"")</f>
        <v/>
      </c>
      <c r="AQ195" s="169" t="str">
        <f>IFERROR(Inv_SY_B!AQ195/Inv_SY_B!$DC195-1,"")</f>
        <v/>
      </c>
      <c r="AR195" s="169" t="str">
        <f>IFERROR(Inv_SY_B!AR195/Inv_SY_B!$DC195-1,"")</f>
        <v/>
      </c>
      <c r="AS195" s="169" t="str">
        <f>IFERROR(Inv_SY_B!AS195/Inv_SY_B!$DC195-1,"")</f>
        <v/>
      </c>
      <c r="AT195" s="169" t="str">
        <f>IFERROR(Inv_SY_B!AT195/Inv_SY_B!$DC195-1,"")</f>
        <v/>
      </c>
      <c r="AU195" s="169" t="str">
        <f>IFERROR(Inv_SY_B!AU195/Inv_SY_B!$DC195-1,"")</f>
        <v/>
      </c>
      <c r="AV195" s="169" t="str">
        <f>IFERROR(Inv_SY_B!AV195/Inv_SY_B!$DC195-1,"")</f>
        <v/>
      </c>
      <c r="AW195" s="169" t="str">
        <f>IFERROR(Inv_SY_B!AW195/Inv_SY_B!$DC195-1,"")</f>
        <v/>
      </c>
      <c r="AX195" s="169" t="str">
        <f>IFERROR(Inv_SY_B!AX195/Inv_SY_B!$DC195-1,"")</f>
        <v/>
      </c>
      <c r="AY195" s="169" t="str">
        <f>IFERROR(Inv_SY_B!AY195/Inv_SY_B!$DC195-1,"")</f>
        <v/>
      </c>
      <c r="AZ195" s="169" t="str">
        <f>IFERROR(Inv_SY_B!AZ195/Inv_SY_B!$DC195-1,"")</f>
        <v/>
      </c>
      <c r="BA195" s="169" t="str">
        <f>IFERROR(Inv_SY_B!BA195/Inv_SY_B!$DC195-1,"")</f>
        <v/>
      </c>
      <c r="BB195" s="169" t="str">
        <f>IFERROR(Inv_SY_B!BB195/Inv_SY_B!$DC195-1,"")</f>
        <v/>
      </c>
      <c r="BC195" s="169" t="str">
        <f>IFERROR(Inv_SY_B!BC195/Inv_SY_B!$DC195-1,"")</f>
        <v/>
      </c>
      <c r="BD195" s="169" t="str">
        <f>IFERROR(Inv_SY_B!BD195/Inv_SY_B!$DC195-1,"")</f>
        <v/>
      </c>
      <c r="BE195" s="169" t="str">
        <f>IFERROR(Inv_SY_B!BE195/Inv_SY_B!$DC195-1,"")</f>
        <v/>
      </c>
      <c r="BF195" s="169" t="str">
        <f>IFERROR(Inv_SY_B!BF195/Inv_SY_B!$DC195-1,"")</f>
        <v/>
      </c>
      <c r="BG195" s="169" t="str">
        <f>IFERROR(Inv_SY_B!BG195/Inv_SY_B!$DC195-1,"")</f>
        <v/>
      </c>
      <c r="BH195" s="169" t="str">
        <f>IFERROR(Inv_SY_B!BH195/Inv_SY_B!$DC195-1,"")</f>
        <v/>
      </c>
      <c r="BI195" s="169" t="str">
        <f>IFERROR(Inv_SY_B!BI195/Inv_SY_B!$DC195-1,"")</f>
        <v/>
      </c>
      <c r="BJ195" s="169" t="str">
        <f>IFERROR(Inv_SY_B!BJ195/Inv_SY_B!$DC195-1,"")</f>
        <v/>
      </c>
      <c r="BK195" s="169" t="str">
        <f>IFERROR(Inv_SY_B!BK195/Inv_SY_B!$DC195-1,"")</f>
        <v/>
      </c>
      <c r="BL195" s="169" t="str">
        <f>IFERROR(Inv_SY_B!BL195/Inv_SY_B!$DC195-1,"")</f>
        <v/>
      </c>
      <c r="BM195" s="169" t="str">
        <f>IFERROR(Inv_SY_B!BM195/Inv_SY_B!$DC195-1,"")</f>
        <v/>
      </c>
      <c r="BN195" s="169" t="str">
        <f>IFERROR(Inv_SY_B!BN195/Inv_SY_B!$DC195-1,"")</f>
        <v/>
      </c>
      <c r="BO195" s="169" t="str">
        <f>IFERROR(Inv_SY_B!BO195/Inv_SY_B!$DC195-1,"")</f>
        <v/>
      </c>
      <c r="BP195" s="169" t="str">
        <f>IFERROR(Inv_SY_B!BP195/Inv_SY_B!$DC195-1,"")</f>
        <v/>
      </c>
      <c r="BQ195" s="169" t="str">
        <f>IFERROR(Inv_SY_B!BQ195/Inv_SY_B!$DC195-1,"")</f>
        <v/>
      </c>
      <c r="BR195" s="169" t="str">
        <f>IFERROR(Inv_SY_B!BR195/Inv_SY_B!$DC195-1,"")</f>
        <v/>
      </c>
      <c r="BS195" s="169" t="str">
        <f>IFERROR(Inv_SY_B!BS195/Inv_SY_B!$DC195-1,"")</f>
        <v/>
      </c>
      <c r="BT195" s="169" t="str">
        <f>IFERROR(Inv_SY_B!BT195/Inv_SY_B!$DC195-1,"")</f>
        <v/>
      </c>
      <c r="BU195" s="169" t="str">
        <f>IFERROR(Inv_SY_B!BU195/Inv_SY_B!$DC195-1,"")</f>
        <v/>
      </c>
      <c r="BV195" s="169" t="str">
        <f>IFERROR(Inv_SY_B!BV195/Inv_SY_B!$DC195-1,"")</f>
        <v/>
      </c>
      <c r="BW195" s="169" t="str">
        <f>IFERROR(Inv_SY_B!BW195/Inv_SY_B!$DC195-1,"")</f>
        <v/>
      </c>
      <c r="BX195" s="169" t="str">
        <f>IFERROR(Inv_SY_B!BX195/Inv_SY_B!$DC195-1,"")</f>
        <v/>
      </c>
      <c r="BY195" s="169" t="str">
        <f>IFERROR(Inv_SY_B!BY195/Inv_SY_B!$DC195-1,"")</f>
        <v/>
      </c>
      <c r="BZ195" s="169" t="str">
        <f>IFERROR(Inv_SY_B!BZ195/Inv_SY_B!$DC195-1,"")</f>
        <v/>
      </c>
      <c r="CA195" s="169" t="str">
        <f>IFERROR(Inv_SY_B!CA195/Inv_SY_B!$DC195-1,"")</f>
        <v/>
      </c>
      <c r="CB195" s="169" t="str">
        <f>IFERROR(Inv_SY_B!CB195/Inv_SY_B!$DC195-1,"")</f>
        <v/>
      </c>
      <c r="CC195" s="169" t="str">
        <f>IFERROR(Inv_SY_B!CC195/Inv_SY_B!$DC195-1,"")</f>
        <v/>
      </c>
      <c r="CD195" s="169" t="str">
        <f>IFERROR(Inv_SY_B!CD195/Inv_SY_B!$DC195-1,"")</f>
        <v/>
      </c>
      <c r="CE195" s="169" t="str">
        <f>IFERROR(Inv_SY_B!CE195/Inv_SY_B!$DC195-1,"")</f>
        <v/>
      </c>
      <c r="CF195" s="169" t="str">
        <f>IFERROR(Inv_SY_B!CF195/Inv_SY_B!$DC195-1,"")</f>
        <v/>
      </c>
      <c r="CG195" s="169" t="str">
        <f>IFERROR(Inv_SY_B!CG195/Inv_SY_B!$DC195-1,"")</f>
        <v/>
      </c>
      <c r="CH195" s="169" t="str">
        <f>IFERROR(Inv_SY_B!CH195/Inv_SY_B!$DC195-1,"")</f>
        <v/>
      </c>
      <c r="CI195" s="169" t="str">
        <f>IFERROR(Inv_SY_B!CI195/Inv_SY_B!$DC195-1,"")</f>
        <v/>
      </c>
      <c r="CJ195" s="169" t="str">
        <f>IFERROR(Inv_SY_B!CJ195/Inv_SY_B!$DC195-1,"")</f>
        <v/>
      </c>
      <c r="CK195" s="169" t="str">
        <f>IFERROR(Inv_SY_B!CK195/Inv_SY_B!$DC195-1,"")</f>
        <v/>
      </c>
      <c r="CL195" s="169" t="str">
        <f>IFERROR(Inv_SY_B!CL195/Inv_SY_B!$DC195-1,"")</f>
        <v/>
      </c>
      <c r="CM195" s="169" t="str">
        <f>IFERROR(Inv_SY_B!CM195/Inv_SY_B!$DB195-1,"")</f>
        <v/>
      </c>
      <c r="CN195" s="169" t="str">
        <f>IFERROR(Inv_SY_B!CN195/Inv_SY_B!$DB195-1,"")</f>
        <v/>
      </c>
      <c r="CO195" s="169" t="str">
        <f>IFERROR(Inv_SY_B!CO195/Inv_SY_B!$DB195-1,"")</f>
        <v/>
      </c>
      <c r="CP195" s="169" t="str">
        <f>IFERROR(Inv_SY_B!CP195/Inv_SY_B!$DB195-1,"")</f>
        <v/>
      </c>
      <c r="CQ195" s="169" t="str">
        <f>IFERROR(Inv_SY_B!CQ195/Inv_SY_B!$DB195-1,"")</f>
        <v/>
      </c>
      <c r="CR195" s="169" t="str">
        <f>IFERROR(Inv_SY_B!CR195/Inv_SY_B!$DB195-1,"")</f>
        <v/>
      </c>
      <c r="CS195" s="169" t="str">
        <f>IFERROR(Inv_SY_B!CS195/Inv_SY_B!$DB195-1,"")</f>
        <v/>
      </c>
      <c r="CT195" s="169" t="str">
        <f>IFERROR(Inv_SY_B!CT195/Inv_SY_B!$DB195-1,"")</f>
        <v/>
      </c>
      <c r="CU195" s="169" t="str">
        <f>IFERROR(Inv_SY_B!CU195/Inv_SY_B!$DB195-1,"")</f>
        <v/>
      </c>
      <c r="CV195" s="169" t="str">
        <f>IFERROR(Inv_SY_B!CV195/Inv_SY_B!$DB195-1,"")</f>
        <v/>
      </c>
      <c r="CW195" s="169" t="str">
        <f>IFERROR(Inv_SY_B!CW195/Inv_SY_B!$DB195-1,"")</f>
        <v/>
      </c>
      <c r="CX195" s="169" t="str">
        <f>IFERROR(Inv_SY_B!CX195/Inv_SY_B!$DB195-1,"")</f>
        <v/>
      </c>
      <c r="CY195" s="169" t="str">
        <f>IFERROR(Inv_SY_B!CY195/Inv_SY_B!$DB195-1,"")</f>
        <v/>
      </c>
      <c r="CZ195" s="169" t="str">
        <f>IFERROR(Inv_SY_B!CZ195/Inv_SY_B!$DB195-1,"")</f>
        <v/>
      </c>
    </row>
    <row r="196" spans="2:104">
      <c r="B196" s="164">
        <f t="shared" si="4"/>
        <v>45888</v>
      </c>
      <c r="C196" s="169" t="str">
        <f>IFERROR(Inv_SY_B!C196/Inv_SY_B!$DA196-1,"")</f>
        <v/>
      </c>
      <c r="D196" s="169" t="str">
        <f>IFERROR(Inv_SY_B!D196/Inv_SY_B!$DA196-1,"")</f>
        <v/>
      </c>
      <c r="E196" s="169" t="str">
        <f>IFERROR(Inv_SY_B!E196/Inv_SY_B!$DA196-1,"")</f>
        <v/>
      </c>
      <c r="F196" s="169" t="str">
        <f>IFERROR(Inv_SY_B!F196/Inv_SY_B!$DA196-1,"")</f>
        <v/>
      </c>
      <c r="G196" s="169" t="str">
        <f>IFERROR(Inv_SY_B!G196/Inv_SY_B!$DA196-1,"")</f>
        <v/>
      </c>
      <c r="H196" s="169" t="str">
        <f>IFERROR(Inv_SY_B!H196/Inv_SY_B!$DA196-1,"")</f>
        <v/>
      </c>
      <c r="I196" s="169" t="str">
        <f>IFERROR(Inv_SY_B!I196/Inv_SY_B!$DA196-1,"")</f>
        <v/>
      </c>
      <c r="J196" s="169" t="str">
        <f>IFERROR(Inv_SY_B!J196/Inv_SY_B!$DA196-1,"")</f>
        <v/>
      </c>
      <c r="K196" s="169" t="str">
        <f>IFERROR(Inv_SY_B!K196/Inv_SY_B!$DA196-1,"")</f>
        <v/>
      </c>
      <c r="L196" s="169" t="str">
        <f>IFERROR(Inv_SY_B!L196/Inv_SY_B!$DA196-1,"")</f>
        <v/>
      </c>
      <c r="M196" s="169" t="str">
        <f>IFERROR(Inv_SY_B!M196/Inv_SY_B!$DA196-1,"")</f>
        <v/>
      </c>
      <c r="N196" s="169" t="str">
        <f>IFERROR(Inv_SY_B!N196/Inv_SY_B!$DA196-1,"")</f>
        <v/>
      </c>
      <c r="O196" s="169" t="str">
        <f>IFERROR(Inv_SY_B!O196/Inv_SY_B!$DA196-1,"")</f>
        <v/>
      </c>
      <c r="P196" s="169" t="str">
        <f>IFERROR(Inv_SY_B!P196/Inv_SY_B!$DA196-1,"")</f>
        <v/>
      </c>
      <c r="Q196" s="169" t="str">
        <f>IFERROR(Inv_SY_B!Q196/Inv_SY_B!$DA196-1,"")</f>
        <v/>
      </c>
      <c r="R196" s="169" t="str">
        <f>IFERROR(Inv_SY_B!R196/Inv_SY_B!$DA196-1,"")</f>
        <v/>
      </c>
      <c r="S196" s="169" t="str">
        <f>IFERROR(Inv_SY_B!S196/Inv_SY_B!$DA196-1,"")</f>
        <v/>
      </c>
      <c r="T196" s="169" t="str">
        <f>IFERROR(Inv_SY_B!T196/Inv_SY_B!$DA196-1,"")</f>
        <v/>
      </c>
      <c r="U196" s="169" t="str">
        <f>IFERROR(Inv_SY_B!U196/Inv_SY_B!$DA196-1,"")</f>
        <v/>
      </c>
      <c r="V196" s="169" t="str">
        <f>IFERROR(Inv_SY_B!V196/Inv_SY_B!$DA196-1,"")</f>
        <v/>
      </c>
      <c r="W196" s="169" t="str">
        <f>IFERROR(Inv_SY_B!W196/Inv_SY_B!$DA196-1,"")</f>
        <v/>
      </c>
      <c r="X196" s="169" t="str">
        <f>IFERROR(Inv_SY_B!X196/Inv_SY_B!$DA196-1,"")</f>
        <v/>
      </c>
      <c r="Y196" s="169" t="str">
        <f>IFERROR(Inv_SY_B!Y196/Inv_SY_B!$DA196-1,"")</f>
        <v/>
      </c>
      <c r="Z196" s="169" t="str">
        <f>IFERROR(Inv_SY_B!Z196/Inv_SY_B!$DA196-1,"")</f>
        <v/>
      </c>
      <c r="AA196" s="169" t="str">
        <f>IFERROR(Inv_SY_B!AA196/Inv_SY_B!$DA196-1,"")</f>
        <v/>
      </c>
      <c r="AB196" s="169" t="str">
        <f>IFERROR(Inv_SY_B!AB196/Inv_SY_B!$DA196-1,"")</f>
        <v/>
      </c>
      <c r="AC196" s="169" t="str">
        <f>IFERROR(Inv_SY_B!AC196/Inv_SY_B!$DA196-1,"")</f>
        <v/>
      </c>
      <c r="AD196" s="169" t="str">
        <f>IFERROR(Inv_SY_B!AD196/Inv_SY_B!$DA196-1,"")</f>
        <v/>
      </c>
      <c r="AE196" s="169" t="str">
        <f>IFERROR(Inv_SY_B!AE196/Inv_SY_B!$DA196-1,"")</f>
        <v/>
      </c>
      <c r="AF196" s="169" t="str">
        <f>IFERROR(Inv_SY_B!AF196/Inv_SY_B!$DA196-1,"")</f>
        <v/>
      </c>
      <c r="AG196" s="169" t="str">
        <f>IFERROR(Inv_SY_B!AG196/Inv_SY_B!$DA196-1,"")</f>
        <v/>
      </c>
      <c r="AH196" s="169" t="str">
        <f>IFERROR(Inv_SY_B!AH196/Inv_SY_B!$DA196-1,"")</f>
        <v/>
      </c>
      <c r="AI196" s="169" t="str">
        <f>IFERROR(Inv_SY_B!AI196/Inv_SY_B!$DC196-1,"")</f>
        <v/>
      </c>
      <c r="AJ196" s="169" t="str">
        <f>IFERROR(Inv_SY_B!AJ196/Inv_SY_B!$DC196-1,"")</f>
        <v/>
      </c>
      <c r="AK196" s="169" t="str">
        <f>IFERROR(Inv_SY_B!AK196/Inv_SY_B!$DC196-1,"")</f>
        <v/>
      </c>
      <c r="AL196" s="169" t="str">
        <f>IFERROR(Inv_SY_B!AL196/Inv_SY_B!$DC196-1,"")</f>
        <v/>
      </c>
      <c r="AM196" s="169" t="str">
        <f>IFERROR(Inv_SY_B!AM196/Inv_SY_B!$DC196-1,"")</f>
        <v/>
      </c>
      <c r="AN196" s="169" t="str">
        <f>IFERROR(Inv_SY_B!AN196/Inv_SY_B!$DC196-1,"")</f>
        <v/>
      </c>
      <c r="AO196" s="169" t="str">
        <f>IFERROR(Inv_SY_B!AO196/Inv_SY_B!$DC196-1,"")</f>
        <v/>
      </c>
      <c r="AP196" s="169" t="str">
        <f>IFERROR(Inv_SY_B!AP196/Inv_SY_B!$DC196-1,"")</f>
        <v/>
      </c>
      <c r="AQ196" s="169" t="str">
        <f>IFERROR(Inv_SY_B!AQ196/Inv_SY_B!$DC196-1,"")</f>
        <v/>
      </c>
      <c r="AR196" s="169" t="str">
        <f>IFERROR(Inv_SY_B!AR196/Inv_SY_B!$DC196-1,"")</f>
        <v/>
      </c>
      <c r="AS196" s="169" t="str">
        <f>IFERROR(Inv_SY_B!AS196/Inv_SY_B!$DC196-1,"")</f>
        <v/>
      </c>
      <c r="AT196" s="169" t="str">
        <f>IFERROR(Inv_SY_B!AT196/Inv_SY_B!$DC196-1,"")</f>
        <v/>
      </c>
      <c r="AU196" s="169" t="str">
        <f>IFERROR(Inv_SY_B!AU196/Inv_SY_B!$DC196-1,"")</f>
        <v/>
      </c>
      <c r="AV196" s="169" t="str">
        <f>IFERROR(Inv_SY_B!AV196/Inv_SY_B!$DC196-1,"")</f>
        <v/>
      </c>
      <c r="AW196" s="169" t="str">
        <f>IFERROR(Inv_SY_B!AW196/Inv_SY_B!$DC196-1,"")</f>
        <v/>
      </c>
      <c r="AX196" s="169" t="str">
        <f>IFERROR(Inv_SY_B!AX196/Inv_SY_B!$DC196-1,"")</f>
        <v/>
      </c>
      <c r="AY196" s="169" t="str">
        <f>IFERROR(Inv_SY_B!AY196/Inv_SY_B!$DC196-1,"")</f>
        <v/>
      </c>
      <c r="AZ196" s="169" t="str">
        <f>IFERROR(Inv_SY_B!AZ196/Inv_SY_B!$DC196-1,"")</f>
        <v/>
      </c>
      <c r="BA196" s="169" t="str">
        <f>IFERROR(Inv_SY_B!BA196/Inv_SY_B!$DC196-1,"")</f>
        <v/>
      </c>
      <c r="BB196" s="169" t="str">
        <f>IFERROR(Inv_SY_B!BB196/Inv_SY_B!$DC196-1,"")</f>
        <v/>
      </c>
      <c r="BC196" s="169" t="str">
        <f>IFERROR(Inv_SY_B!BC196/Inv_SY_B!$DC196-1,"")</f>
        <v/>
      </c>
      <c r="BD196" s="169" t="str">
        <f>IFERROR(Inv_SY_B!BD196/Inv_SY_B!$DC196-1,"")</f>
        <v/>
      </c>
      <c r="BE196" s="169" t="str">
        <f>IFERROR(Inv_SY_B!BE196/Inv_SY_B!$DC196-1,"")</f>
        <v/>
      </c>
      <c r="BF196" s="169" t="str">
        <f>IFERROR(Inv_SY_B!BF196/Inv_SY_B!$DC196-1,"")</f>
        <v/>
      </c>
      <c r="BG196" s="169" t="str">
        <f>IFERROR(Inv_SY_B!BG196/Inv_SY_B!$DC196-1,"")</f>
        <v/>
      </c>
      <c r="BH196" s="169" t="str">
        <f>IFERROR(Inv_SY_B!BH196/Inv_SY_B!$DC196-1,"")</f>
        <v/>
      </c>
      <c r="BI196" s="169" t="str">
        <f>IFERROR(Inv_SY_B!BI196/Inv_SY_B!$DC196-1,"")</f>
        <v/>
      </c>
      <c r="BJ196" s="169" t="str">
        <f>IFERROR(Inv_SY_B!BJ196/Inv_SY_B!$DC196-1,"")</f>
        <v/>
      </c>
      <c r="BK196" s="169" t="str">
        <f>IFERROR(Inv_SY_B!BK196/Inv_SY_B!$DC196-1,"")</f>
        <v/>
      </c>
      <c r="BL196" s="169" t="str">
        <f>IFERROR(Inv_SY_B!BL196/Inv_SY_B!$DC196-1,"")</f>
        <v/>
      </c>
      <c r="BM196" s="169" t="str">
        <f>IFERROR(Inv_SY_B!BM196/Inv_SY_B!$DC196-1,"")</f>
        <v/>
      </c>
      <c r="BN196" s="169" t="str">
        <f>IFERROR(Inv_SY_B!BN196/Inv_SY_B!$DC196-1,"")</f>
        <v/>
      </c>
      <c r="BO196" s="169" t="str">
        <f>IFERROR(Inv_SY_B!BO196/Inv_SY_B!$DC196-1,"")</f>
        <v/>
      </c>
      <c r="BP196" s="169" t="str">
        <f>IFERROR(Inv_SY_B!BP196/Inv_SY_B!$DC196-1,"")</f>
        <v/>
      </c>
      <c r="BQ196" s="169" t="str">
        <f>IFERROR(Inv_SY_B!BQ196/Inv_SY_B!$DC196-1,"")</f>
        <v/>
      </c>
      <c r="BR196" s="169" t="str">
        <f>IFERROR(Inv_SY_B!BR196/Inv_SY_B!$DC196-1,"")</f>
        <v/>
      </c>
      <c r="BS196" s="169" t="str">
        <f>IFERROR(Inv_SY_B!BS196/Inv_SY_B!$DC196-1,"")</f>
        <v/>
      </c>
      <c r="BT196" s="169" t="str">
        <f>IFERROR(Inv_SY_B!BT196/Inv_SY_B!$DC196-1,"")</f>
        <v/>
      </c>
      <c r="BU196" s="169" t="str">
        <f>IFERROR(Inv_SY_B!BU196/Inv_SY_B!$DC196-1,"")</f>
        <v/>
      </c>
      <c r="BV196" s="169" t="str">
        <f>IFERROR(Inv_SY_B!BV196/Inv_SY_B!$DC196-1,"")</f>
        <v/>
      </c>
      <c r="BW196" s="169" t="str">
        <f>IFERROR(Inv_SY_B!BW196/Inv_SY_B!$DC196-1,"")</f>
        <v/>
      </c>
      <c r="BX196" s="169" t="str">
        <f>IFERROR(Inv_SY_B!BX196/Inv_SY_B!$DC196-1,"")</f>
        <v/>
      </c>
      <c r="BY196" s="169" t="str">
        <f>IFERROR(Inv_SY_B!BY196/Inv_SY_B!$DC196-1,"")</f>
        <v/>
      </c>
      <c r="BZ196" s="169" t="str">
        <f>IFERROR(Inv_SY_B!BZ196/Inv_SY_B!$DC196-1,"")</f>
        <v/>
      </c>
      <c r="CA196" s="169" t="str">
        <f>IFERROR(Inv_SY_B!CA196/Inv_SY_B!$DC196-1,"")</f>
        <v/>
      </c>
      <c r="CB196" s="169" t="str">
        <f>IFERROR(Inv_SY_B!CB196/Inv_SY_B!$DC196-1,"")</f>
        <v/>
      </c>
      <c r="CC196" s="169" t="str">
        <f>IFERROR(Inv_SY_B!CC196/Inv_SY_B!$DC196-1,"")</f>
        <v/>
      </c>
      <c r="CD196" s="169" t="str">
        <f>IFERROR(Inv_SY_B!CD196/Inv_SY_B!$DC196-1,"")</f>
        <v/>
      </c>
      <c r="CE196" s="169" t="str">
        <f>IFERROR(Inv_SY_B!CE196/Inv_SY_B!$DC196-1,"")</f>
        <v/>
      </c>
      <c r="CF196" s="169" t="str">
        <f>IFERROR(Inv_SY_B!CF196/Inv_SY_B!$DC196-1,"")</f>
        <v/>
      </c>
      <c r="CG196" s="169" t="str">
        <f>IFERROR(Inv_SY_B!CG196/Inv_SY_B!$DC196-1,"")</f>
        <v/>
      </c>
      <c r="CH196" s="169" t="str">
        <f>IFERROR(Inv_SY_B!CH196/Inv_SY_B!$DC196-1,"")</f>
        <v/>
      </c>
      <c r="CI196" s="169" t="str">
        <f>IFERROR(Inv_SY_B!CI196/Inv_SY_B!$DC196-1,"")</f>
        <v/>
      </c>
      <c r="CJ196" s="169" t="str">
        <f>IFERROR(Inv_SY_B!CJ196/Inv_SY_B!$DC196-1,"")</f>
        <v/>
      </c>
      <c r="CK196" s="169" t="str">
        <f>IFERROR(Inv_SY_B!CK196/Inv_SY_B!$DC196-1,"")</f>
        <v/>
      </c>
      <c r="CL196" s="169" t="str">
        <f>IFERROR(Inv_SY_B!CL196/Inv_SY_B!$DC196-1,"")</f>
        <v/>
      </c>
      <c r="CM196" s="169" t="str">
        <f>IFERROR(Inv_SY_B!CM196/Inv_SY_B!$DB196-1,"")</f>
        <v/>
      </c>
      <c r="CN196" s="169" t="str">
        <f>IFERROR(Inv_SY_B!CN196/Inv_SY_B!$DB196-1,"")</f>
        <v/>
      </c>
      <c r="CO196" s="169" t="str">
        <f>IFERROR(Inv_SY_B!CO196/Inv_SY_B!$DB196-1,"")</f>
        <v/>
      </c>
      <c r="CP196" s="169" t="str">
        <f>IFERROR(Inv_SY_B!CP196/Inv_SY_B!$DB196-1,"")</f>
        <v/>
      </c>
      <c r="CQ196" s="169" t="str">
        <f>IFERROR(Inv_SY_B!CQ196/Inv_SY_B!$DB196-1,"")</f>
        <v/>
      </c>
      <c r="CR196" s="169" t="str">
        <f>IFERROR(Inv_SY_B!CR196/Inv_SY_B!$DB196-1,"")</f>
        <v/>
      </c>
      <c r="CS196" s="169" t="str">
        <f>IFERROR(Inv_SY_B!CS196/Inv_SY_B!$DB196-1,"")</f>
        <v/>
      </c>
      <c r="CT196" s="169" t="str">
        <f>IFERROR(Inv_SY_B!CT196/Inv_SY_B!$DB196-1,"")</f>
        <v/>
      </c>
      <c r="CU196" s="169" t="str">
        <f>IFERROR(Inv_SY_B!CU196/Inv_SY_B!$DB196-1,"")</f>
        <v/>
      </c>
      <c r="CV196" s="169" t="str">
        <f>IFERROR(Inv_SY_B!CV196/Inv_SY_B!$DB196-1,"")</f>
        <v/>
      </c>
      <c r="CW196" s="169" t="str">
        <f>IFERROR(Inv_SY_B!CW196/Inv_SY_B!$DB196-1,"")</f>
        <v/>
      </c>
      <c r="CX196" s="169" t="str">
        <f>IFERROR(Inv_SY_B!CX196/Inv_SY_B!$DB196-1,"")</f>
        <v/>
      </c>
      <c r="CY196" s="169" t="str">
        <f>IFERROR(Inv_SY_B!CY196/Inv_SY_B!$DB196-1,"")</f>
        <v/>
      </c>
      <c r="CZ196" s="169" t="str">
        <f>IFERROR(Inv_SY_B!CZ196/Inv_SY_B!$DB196-1,"")</f>
        <v/>
      </c>
    </row>
    <row r="197" spans="2:104">
      <c r="B197" s="164">
        <f t="shared" si="4"/>
        <v>45889</v>
      </c>
      <c r="C197" s="169" t="str">
        <f>IFERROR(Inv_SY_B!C197/Inv_SY_B!$DA197-1,"")</f>
        <v/>
      </c>
      <c r="D197" s="169" t="str">
        <f>IFERROR(Inv_SY_B!D197/Inv_SY_B!$DA197-1,"")</f>
        <v/>
      </c>
      <c r="E197" s="169" t="str">
        <f>IFERROR(Inv_SY_B!E197/Inv_SY_B!$DA197-1,"")</f>
        <v/>
      </c>
      <c r="F197" s="169" t="str">
        <f>IFERROR(Inv_SY_B!F197/Inv_SY_B!$DA197-1,"")</f>
        <v/>
      </c>
      <c r="G197" s="169" t="str">
        <f>IFERROR(Inv_SY_B!G197/Inv_SY_B!$DA197-1,"")</f>
        <v/>
      </c>
      <c r="H197" s="169" t="str">
        <f>IFERROR(Inv_SY_B!H197/Inv_SY_B!$DA197-1,"")</f>
        <v/>
      </c>
      <c r="I197" s="169" t="str">
        <f>IFERROR(Inv_SY_B!I197/Inv_SY_B!$DA197-1,"")</f>
        <v/>
      </c>
      <c r="J197" s="169" t="str">
        <f>IFERROR(Inv_SY_B!J197/Inv_SY_B!$DA197-1,"")</f>
        <v/>
      </c>
      <c r="K197" s="169" t="str">
        <f>IFERROR(Inv_SY_B!K197/Inv_SY_B!$DA197-1,"")</f>
        <v/>
      </c>
      <c r="L197" s="169" t="str">
        <f>IFERROR(Inv_SY_B!L197/Inv_SY_B!$DA197-1,"")</f>
        <v/>
      </c>
      <c r="M197" s="169" t="str">
        <f>IFERROR(Inv_SY_B!M197/Inv_SY_B!$DA197-1,"")</f>
        <v/>
      </c>
      <c r="N197" s="169" t="str">
        <f>IFERROR(Inv_SY_B!N197/Inv_SY_B!$DA197-1,"")</f>
        <v/>
      </c>
      <c r="O197" s="169" t="str">
        <f>IFERROR(Inv_SY_B!O197/Inv_SY_B!$DA197-1,"")</f>
        <v/>
      </c>
      <c r="P197" s="169" t="str">
        <f>IFERROR(Inv_SY_B!P197/Inv_SY_B!$DA197-1,"")</f>
        <v/>
      </c>
      <c r="Q197" s="169" t="str">
        <f>IFERROR(Inv_SY_B!Q197/Inv_SY_B!$DA197-1,"")</f>
        <v/>
      </c>
      <c r="R197" s="169" t="str">
        <f>IFERROR(Inv_SY_B!R197/Inv_SY_B!$DA197-1,"")</f>
        <v/>
      </c>
      <c r="S197" s="169" t="str">
        <f>IFERROR(Inv_SY_B!S197/Inv_SY_B!$DA197-1,"")</f>
        <v/>
      </c>
      <c r="T197" s="169" t="str">
        <f>IFERROR(Inv_SY_B!T197/Inv_SY_B!$DA197-1,"")</f>
        <v/>
      </c>
      <c r="U197" s="169" t="str">
        <f>IFERROR(Inv_SY_B!U197/Inv_SY_B!$DA197-1,"")</f>
        <v/>
      </c>
      <c r="V197" s="169" t="str">
        <f>IFERROR(Inv_SY_B!V197/Inv_SY_B!$DA197-1,"")</f>
        <v/>
      </c>
      <c r="W197" s="169" t="str">
        <f>IFERROR(Inv_SY_B!W197/Inv_SY_B!$DA197-1,"")</f>
        <v/>
      </c>
      <c r="X197" s="169" t="str">
        <f>IFERROR(Inv_SY_B!X197/Inv_SY_B!$DA197-1,"")</f>
        <v/>
      </c>
      <c r="Y197" s="169" t="str">
        <f>IFERROR(Inv_SY_B!Y197/Inv_SY_B!$DA197-1,"")</f>
        <v/>
      </c>
      <c r="Z197" s="169" t="str">
        <f>IFERROR(Inv_SY_B!Z197/Inv_SY_B!$DA197-1,"")</f>
        <v/>
      </c>
      <c r="AA197" s="169" t="str">
        <f>IFERROR(Inv_SY_B!AA197/Inv_SY_B!$DA197-1,"")</f>
        <v/>
      </c>
      <c r="AB197" s="169" t="str">
        <f>IFERROR(Inv_SY_B!AB197/Inv_SY_B!$DA197-1,"")</f>
        <v/>
      </c>
      <c r="AC197" s="169" t="str">
        <f>IFERROR(Inv_SY_B!AC197/Inv_SY_B!$DA197-1,"")</f>
        <v/>
      </c>
      <c r="AD197" s="169" t="str">
        <f>IFERROR(Inv_SY_B!AD197/Inv_SY_B!$DA197-1,"")</f>
        <v/>
      </c>
      <c r="AE197" s="169" t="str">
        <f>IFERROR(Inv_SY_B!AE197/Inv_SY_B!$DA197-1,"")</f>
        <v/>
      </c>
      <c r="AF197" s="169" t="str">
        <f>IFERROR(Inv_SY_B!AF197/Inv_SY_B!$DA197-1,"")</f>
        <v/>
      </c>
      <c r="AG197" s="169" t="str">
        <f>IFERROR(Inv_SY_B!AG197/Inv_SY_B!$DA197-1,"")</f>
        <v/>
      </c>
      <c r="AH197" s="169" t="str">
        <f>IFERROR(Inv_SY_B!AH197/Inv_SY_B!$DA197-1,"")</f>
        <v/>
      </c>
      <c r="AI197" s="169" t="str">
        <f>IFERROR(Inv_SY_B!AI197/Inv_SY_B!$DC197-1,"")</f>
        <v/>
      </c>
      <c r="AJ197" s="169" t="str">
        <f>IFERROR(Inv_SY_B!AJ197/Inv_SY_B!$DC197-1,"")</f>
        <v/>
      </c>
      <c r="AK197" s="169" t="str">
        <f>IFERROR(Inv_SY_B!AK197/Inv_SY_B!$DC197-1,"")</f>
        <v/>
      </c>
      <c r="AL197" s="169" t="str">
        <f>IFERROR(Inv_SY_B!AL197/Inv_SY_B!$DC197-1,"")</f>
        <v/>
      </c>
      <c r="AM197" s="169" t="str">
        <f>IFERROR(Inv_SY_B!AM197/Inv_SY_B!$DC197-1,"")</f>
        <v/>
      </c>
      <c r="AN197" s="169" t="str">
        <f>IFERROR(Inv_SY_B!AN197/Inv_SY_B!$DC197-1,"")</f>
        <v/>
      </c>
      <c r="AO197" s="169" t="str">
        <f>IFERROR(Inv_SY_B!AO197/Inv_SY_B!$DC197-1,"")</f>
        <v/>
      </c>
      <c r="AP197" s="169" t="str">
        <f>IFERROR(Inv_SY_B!AP197/Inv_SY_B!$DC197-1,"")</f>
        <v/>
      </c>
      <c r="AQ197" s="169" t="str">
        <f>IFERROR(Inv_SY_B!AQ197/Inv_SY_B!$DC197-1,"")</f>
        <v/>
      </c>
      <c r="AR197" s="169" t="str">
        <f>IFERROR(Inv_SY_B!AR197/Inv_SY_B!$DC197-1,"")</f>
        <v/>
      </c>
      <c r="AS197" s="169" t="str">
        <f>IFERROR(Inv_SY_B!AS197/Inv_SY_B!$DC197-1,"")</f>
        <v/>
      </c>
      <c r="AT197" s="169" t="str">
        <f>IFERROR(Inv_SY_B!AT197/Inv_SY_B!$DC197-1,"")</f>
        <v/>
      </c>
      <c r="AU197" s="169" t="str">
        <f>IFERROR(Inv_SY_B!AU197/Inv_SY_B!$DC197-1,"")</f>
        <v/>
      </c>
      <c r="AV197" s="169" t="str">
        <f>IFERROR(Inv_SY_B!AV197/Inv_SY_B!$DC197-1,"")</f>
        <v/>
      </c>
      <c r="AW197" s="169" t="str">
        <f>IFERROR(Inv_SY_B!AW197/Inv_SY_B!$DC197-1,"")</f>
        <v/>
      </c>
      <c r="AX197" s="169" t="str">
        <f>IFERROR(Inv_SY_B!AX197/Inv_SY_B!$DC197-1,"")</f>
        <v/>
      </c>
      <c r="AY197" s="169" t="str">
        <f>IFERROR(Inv_SY_B!AY197/Inv_SY_B!$DC197-1,"")</f>
        <v/>
      </c>
      <c r="AZ197" s="169" t="str">
        <f>IFERROR(Inv_SY_B!AZ197/Inv_SY_B!$DC197-1,"")</f>
        <v/>
      </c>
      <c r="BA197" s="169" t="str">
        <f>IFERROR(Inv_SY_B!BA197/Inv_SY_B!$DC197-1,"")</f>
        <v/>
      </c>
      <c r="BB197" s="169" t="str">
        <f>IFERROR(Inv_SY_B!BB197/Inv_SY_B!$DC197-1,"")</f>
        <v/>
      </c>
      <c r="BC197" s="169" t="str">
        <f>IFERROR(Inv_SY_B!BC197/Inv_SY_B!$DC197-1,"")</f>
        <v/>
      </c>
      <c r="BD197" s="169" t="str">
        <f>IFERROR(Inv_SY_B!BD197/Inv_SY_B!$DC197-1,"")</f>
        <v/>
      </c>
      <c r="BE197" s="169" t="str">
        <f>IFERROR(Inv_SY_B!BE197/Inv_SY_B!$DC197-1,"")</f>
        <v/>
      </c>
      <c r="BF197" s="169" t="str">
        <f>IFERROR(Inv_SY_B!BF197/Inv_SY_B!$DC197-1,"")</f>
        <v/>
      </c>
      <c r="BG197" s="169" t="str">
        <f>IFERROR(Inv_SY_B!BG197/Inv_SY_B!$DC197-1,"")</f>
        <v/>
      </c>
      <c r="BH197" s="169" t="str">
        <f>IFERROR(Inv_SY_B!BH197/Inv_SY_B!$DC197-1,"")</f>
        <v/>
      </c>
      <c r="BI197" s="169" t="str">
        <f>IFERROR(Inv_SY_B!BI197/Inv_SY_B!$DC197-1,"")</f>
        <v/>
      </c>
      <c r="BJ197" s="169" t="str">
        <f>IFERROR(Inv_SY_B!BJ197/Inv_SY_B!$DC197-1,"")</f>
        <v/>
      </c>
      <c r="BK197" s="169" t="str">
        <f>IFERROR(Inv_SY_B!BK197/Inv_SY_B!$DC197-1,"")</f>
        <v/>
      </c>
      <c r="BL197" s="169" t="str">
        <f>IFERROR(Inv_SY_B!BL197/Inv_SY_B!$DC197-1,"")</f>
        <v/>
      </c>
      <c r="BM197" s="169" t="str">
        <f>IFERROR(Inv_SY_B!BM197/Inv_SY_B!$DC197-1,"")</f>
        <v/>
      </c>
      <c r="BN197" s="169" t="str">
        <f>IFERROR(Inv_SY_B!BN197/Inv_SY_B!$DC197-1,"")</f>
        <v/>
      </c>
      <c r="BO197" s="169" t="str">
        <f>IFERROR(Inv_SY_B!BO197/Inv_SY_B!$DC197-1,"")</f>
        <v/>
      </c>
      <c r="BP197" s="169" t="str">
        <f>IFERROR(Inv_SY_B!BP197/Inv_SY_B!$DC197-1,"")</f>
        <v/>
      </c>
      <c r="BQ197" s="169" t="str">
        <f>IFERROR(Inv_SY_B!BQ197/Inv_SY_B!$DC197-1,"")</f>
        <v/>
      </c>
      <c r="BR197" s="169" t="str">
        <f>IFERROR(Inv_SY_B!BR197/Inv_SY_B!$DC197-1,"")</f>
        <v/>
      </c>
      <c r="BS197" s="169" t="str">
        <f>IFERROR(Inv_SY_B!BS197/Inv_SY_B!$DC197-1,"")</f>
        <v/>
      </c>
      <c r="BT197" s="169" t="str">
        <f>IFERROR(Inv_SY_B!BT197/Inv_SY_B!$DC197-1,"")</f>
        <v/>
      </c>
      <c r="BU197" s="169" t="str">
        <f>IFERROR(Inv_SY_B!BU197/Inv_SY_B!$DC197-1,"")</f>
        <v/>
      </c>
      <c r="BV197" s="169" t="str">
        <f>IFERROR(Inv_SY_B!BV197/Inv_SY_B!$DC197-1,"")</f>
        <v/>
      </c>
      <c r="BW197" s="169" t="str">
        <f>IFERROR(Inv_SY_B!BW197/Inv_SY_B!$DC197-1,"")</f>
        <v/>
      </c>
      <c r="BX197" s="169" t="str">
        <f>IFERROR(Inv_SY_B!BX197/Inv_SY_B!$DC197-1,"")</f>
        <v/>
      </c>
      <c r="BY197" s="169" t="str">
        <f>IFERROR(Inv_SY_B!BY197/Inv_SY_B!$DC197-1,"")</f>
        <v/>
      </c>
      <c r="BZ197" s="169" t="str">
        <f>IFERROR(Inv_SY_B!BZ197/Inv_SY_B!$DC197-1,"")</f>
        <v/>
      </c>
      <c r="CA197" s="169" t="str">
        <f>IFERROR(Inv_SY_B!CA197/Inv_SY_B!$DC197-1,"")</f>
        <v/>
      </c>
      <c r="CB197" s="169" t="str">
        <f>IFERROR(Inv_SY_B!CB197/Inv_SY_B!$DC197-1,"")</f>
        <v/>
      </c>
      <c r="CC197" s="169" t="str">
        <f>IFERROR(Inv_SY_B!CC197/Inv_SY_B!$DC197-1,"")</f>
        <v/>
      </c>
      <c r="CD197" s="169" t="str">
        <f>IFERROR(Inv_SY_B!CD197/Inv_SY_B!$DC197-1,"")</f>
        <v/>
      </c>
      <c r="CE197" s="169" t="str">
        <f>IFERROR(Inv_SY_B!CE197/Inv_SY_B!$DC197-1,"")</f>
        <v/>
      </c>
      <c r="CF197" s="169" t="str">
        <f>IFERROR(Inv_SY_B!CF197/Inv_SY_B!$DC197-1,"")</f>
        <v/>
      </c>
      <c r="CG197" s="169" t="str">
        <f>IFERROR(Inv_SY_B!CG197/Inv_SY_B!$DC197-1,"")</f>
        <v/>
      </c>
      <c r="CH197" s="169" t="str">
        <f>IFERROR(Inv_SY_B!CH197/Inv_SY_B!$DC197-1,"")</f>
        <v/>
      </c>
      <c r="CI197" s="169" t="str">
        <f>IFERROR(Inv_SY_B!CI197/Inv_SY_B!$DC197-1,"")</f>
        <v/>
      </c>
      <c r="CJ197" s="169" t="str">
        <f>IFERROR(Inv_SY_B!CJ197/Inv_SY_B!$DC197-1,"")</f>
        <v/>
      </c>
      <c r="CK197" s="169" t="str">
        <f>IFERROR(Inv_SY_B!CK197/Inv_SY_B!$DC197-1,"")</f>
        <v/>
      </c>
      <c r="CL197" s="169" t="str">
        <f>IFERROR(Inv_SY_B!CL197/Inv_SY_B!$DC197-1,"")</f>
        <v/>
      </c>
      <c r="CM197" s="169" t="str">
        <f>IFERROR(Inv_SY_B!CM197/Inv_SY_B!$DB197-1,"")</f>
        <v/>
      </c>
      <c r="CN197" s="169" t="str">
        <f>IFERROR(Inv_SY_B!CN197/Inv_SY_B!$DB197-1,"")</f>
        <v/>
      </c>
      <c r="CO197" s="169" t="str">
        <f>IFERROR(Inv_SY_B!CO197/Inv_SY_B!$DB197-1,"")</f>
        <v/>
      </c>
      <c r="CP197" s="169" t="str">
        <f>IFERROR(Inv_SY_B!CP197/Inv_SY_B!$DB197-1,"")</f>
        <v/>
      </c>
      <c r="CQ197" s="169" t="str">
        <f>IFERROR(Inv_SY_B!CQ197/Inv_SY_B!$DB197-1,"")</f>
        <v/>
      </c>
      <c r="CR197" s="169" t="str">
        <f>IFERROR(Inv_SY_B!CR197/Inv_SY_B!$DB197-1,"")</f>
        <v/>
      </c>
      <c r="CS197" s="169" t="str">
        <f>IFERROR(Inv_SY_B!CS197/Inv_SY_B!$DB197-1,"")</f>
        <v/>
      </c>
      <c r="CT197" s="169" t="str">
        <f>IFERROR(Inv_SY_B!CT197/Inv_SY_B!$DB197-1,"")</f>
        <v/>
      </c>
      <c r="CU197" s="169" t="str">
        <f>IFERROR(Inv_SY_B!CU197/Inv_SY_B!$DB197-1,"")</f>
        <v/>
      </c>
      <c r="CV197" s="169" t="str">
        <f>IFERROR(Inv_SY_B!CV197/Inv_SY_B!$DB197-1,"")</f>
        <v/>
      </c>
      <c r="CW197" s="169" t="str">
        <f>IFERROR(Inv_SY_B!CW197/Inv_SY_B!$DB197-1,"")</f>
        <v/>
      </c>
      <c r="CX197" s="169" t="str">
        <f>IFERROR(Inv_SY_B!CX197/Inv_SY_B!$DB197-1,"")</f>
        <v/>
      </c>
      <c r="CY197" s="169" t="str">
        <f>IFERROR(Inv_SY_B!CY197/Inv_SY_B!$DB197-1,"")</f>
        <v/>
      </c>
      <c r="CZ197" s="169" t="str">
        <f>IFERROR(Inv_SY_B!CZ197/Inv_SY_B!$DB197-1,"")</f>
        <v/>
      </c>
    </row>
    <row r="198" spans="2:104">
      <c r="B198" s="164">
        <f t="shared" si="4"/>
        <v>45890</v>
      </c>
      <c r="C198" s="169" t="str">
        <f>IFERROR(Inv_SY_B!C198/Inv_SY_B!$DA198-1,"")</f>
        <v/>
      </c>
      <c r="D198" s="169" t="str">
        <f>IFERROR(Inv_SY_B!D198/Inv_SY_B!$DA198-1,"")</f>
        <v/>
      </c>
      <c r="E198" s="169" t="str">
        <f>IFERROR(Inv_SY_B!E198/Inv_SY_B!$DA198-1,"")</f>
        <v/>
      </c>
      <c r="F198" s="169" t="str">
        <f>IFERROR(Inv_SY_B!F198/Inv_SY_B!$DA198-1,"")</f>
        <v/>
      </c>
      <c r="G198" s="169" t="str">
        <f>IFERROR(Inv_SY_B!G198/Inv_SY_B!$DA198-1,"")</f>
        <v/>
      </c>
      <c r="H198" s="169" t="str">
        <f>IFERROR(Inv_SY_B!H198/Inv_SY_B!$DA198-1,"")</f>
        <v/>
      </c>
      <c r="I198" s="169" t="str">
        <f>IFERROR(Inv_SY_B!I198/Inv_SY_B!$DA198-1,"")</f>
        <v/>
      </c>
      <c r="J198" s="169" t="str">
        <f>IFERROR(Inv_SY_B!J198/Inv_SY_B!$DA198-1,"")</f>
        <v/>
      </c>
      <c r="K198" s="169" t="str">
        <f>IFERROR(Inv_SY_B!K198/Inv_SY_B!$DA198-1,"")</f>
        <v/>
      </c>
      <c r="L198" s="169" t="str">
        <f>IFERROR(Inv_SY_B!L198/Inv_SY_B!$DA198-1,"")</f>
        <v/>
      </c>
      <c r="M198" s="169" t="str">
        <f>IFERROR(Inv_SY_B!M198/Inv_SY_B!$DA198-1,"")</f>
        <v/>
      </c>
      <c r="N198" s="169" t="str">
        <f>IFERROR(Inv_SY_B!N198/Inv_SY_B!$DA198-1,"")</f>
        <v/>
      </c>
      <c r="O198" s="169" t="str">
        <f>IFERROR(Inv_SY_B!O198/Inv_SY_B!$DA198-1,"")</f>
        <v/>
      </c>
      <c r="P198" s="169" t="str">
        <f>IFERROR(Inv_SY_B!P198/Inv_SY_B!$DA198-1,"")</f>
        <v/>
      </c>
      <c r="Q198" s="169" t="str">
        <f>IFERROR(Inv_SY_B!Q198/Inv_SY_B!$DA198-1,"")</f>
        <v/>
      </c>
      <c r="R198" s="169" t="str">
        <f>IFERROR(Inv_SY_B!R198/Inv_SY_B!$DA198-1,"")</f>
        <v/>
      </c>
      <c r="S198" s="169" t="str">
        <f>IFERROR(Inv_SY_B!S198/Inv_SY_B!$DA198-1,"")</f>
        <v/>
      </c>
      <c r="T198" s="169" t="str">
        <f>IFERROR(Inv_SY_B!T198/Inv_SY_B!$DA198-1,"")</f>
        <v/>
      </c>
      <c r="U198" s="169" t="str">
        <f>IFERROR(Inv_SY_B!U198/Inv_SY_B!$DA198-1,"")</f>
        <v/>
      </c>
      <c r="V198" s="169" t="str">
        <f>IFERROR(Inv_SY_B!V198/Inv_SY_B!$DA198-1,"")</f>
        <v/>
      </c>
      <c r="W198" s="169" t="str">
        <f>IFERROR(Inv_SY_B!W198/Inv_SY_B!$DA198-1,"")</f>
        <v/>
      </c>
      <c r="X198" s="169" t="str">
        <f>IFERROR(Inv_SY_B!X198/Inv_SY_B!$DA198-1,"")</f>
        <v/>
      </c>
      <c r="Y198" s="169" t="str">
        <f>IFERROR(Inv_SY_B!Y198/Inv_SY_B!$DA198-1,"")</f>
        <v/>
      </c>
      <c r="Z198" s="169" t="str">
        <f>IFERROR(Inv_SY_B!Z198/Inv_SY_B!$DA198-1,"")</f>
        <v/>
      </c>
      <c r="AA198" s="169" t="str">
        <f>IFERROR(Inv_SY_B!AA198/Inv_SY_B!$DA198-1,"")</f>
        <v/>
      </c>
      <c r="AB198" s="169" t="str">
        <f>IFERROR(Inv_SY_B!AB198/Inv_SY_B!$DA198-1,"")</f>
        <v/>
      </c>
      <c r="AC198" s="169" t="str">
        <f>IFERROR(Inv_SY_B!AC198/Inv_SY_B!$DA198-1,"")</f>
        <v/>
      </c>
      <c r="AD198" s="169" t="str">
        <f>IFERROR(Inv_SY_B!AD198/Inv_SY_B!$DA198-1,"")</f>
        <v/>
      </c>
      <c r="AE198" s="169" t="str">
        <f>IFERROR(Inv_SY_B!AE198/Inv_SY_B!$DA198-1,"")</f>
        <v/>
      </c>
      <c r="AF198" s="169" t="str">
        <f>IFERROR(Inv_SY_B!AF198/Inv_SY_B!$DA198-1,"")</f>
        <v/>
      </c>
      <c r="AG198" s="169" t="str">
        <f>IFERROR(Inv_SY_B!AG198/Inv_SY_B!$DA198-1,"")</f>
        <v/>
      </c>
      <c r="AH198" s="169" t="str">
        <f>IFERROR(Inv_SY_B!AH198/Inv_SY_B!$DA198-1,"")</f>
        <v/>
      </c>
      <c r="AI198" s="169" t="str">
        <f>IFERROR(Inv_SY_B!AI198/Inv_SY_B!$DC198-1,"")</f>
        <v/>
      </c>
      <c r="AJ198" s="169" t="str">
        <f>IFERROR(Inv_SY_B!AJ198/Inv_SY_B!$DC198-1,"")</f>
        <v/>
      </c>
      <c r="AK198" s="169" t="str">
        <f>IFERROR(Inv_SY_B!AK198/Inv_SY_B!$DC198-1,"")</f>
        <v/>
      </c>
      <c r="AL198" s="169" t="str">
        <f>IFERROR(Inv_SY_B!AL198/Inv_SY_B!$DC198-1,"")</f>
        <v/>
      </c>
      <c r="AM198" s="169" t="str">
        <f>IFERROR(Inv_SY_B!AM198/Inv_SY_B!$DC198-1,"")</f>
        <v/>
      </c>
      <c r="AN198" s="169" t="str">
        <f>IFERROR(Inv_SY_B!AN198/Inv_SY_B!$DC198-1,"")</f>
        <v/>
      </c>
      <c r="AO198" s="169" t="str">
        <f>IFERROR(Inv_SY_B!AO198/Inv_SY_B!$DC198-1,"")</f>
        <v/>
      </c>
      <c r="AP198" s="169" t="str">
        <f>IFERROR(Inv_SY_B!AP198/Inv_SY_B!$DC198-1,"")</f>
        <v/>
      </c>
      <c r="AQ198" s="169" t="str">
        <f>IFERROR(Inv_SY_B!AQ198/Inv_SY_B!$DC198-1,"")</f>
        <v/>
      </c>
      <c r="AR198" s="169" t="str">
        <f>IFERROR(Inv_SY_B!AR198/Inv_SY_B!$DC198-1,"")</f>
        <v/>
      </c>
      <c r="AS198" s="169" t="str">
        <f>IFERROR(Inv_SY_B!AS198/Inv_SY_B!$DC198-1,"")</f>
        <v/>
      </c>
      <c r="AT198" s="169" t="str">
        <f>IFERROR(Inv_SY_B!AT198/Inv_SY_B!$DC198-1,"")</f>
        <v/>
      </c>
      <c r="AU198" s="169" t="str">
        <f>IFERROR(Inv_SY_B!AU198/Inv_SY_B!$DC198-1,"")</f>
        <v/>
      </c>
      <c r="AV198" s="169" t="str">
        <f>IFERROR(Inv_SY_B!AV198/Inv_SY_B!$DC198-1,"")</f>
        <v/>
      </c>
      <c r="AW198" s="169" t="str">
        <f>IFERROR(Inv_SY_B!AW198/Inv_SY_B!$DC198-1,"")</f>
        <v/>
      </c>
      <c r="AX198" s="169" t="str">
        <f>IFERROR(Inv_SY_B!AX198/Inv_SY_B!$DC198-1,"")</f>
        <v/>
      </c>
      <c r="AY198" s="169" t="str">
        <f>IFERROR(Inv_SY_B!AY198/Inv_SY_B!$DC198-1,"")</f>
        <v/>
      </c>
      <c r="AZ198" s="169" t="str">
        <f>IFERROR(Inv_SY_B!AZ198/Inv_SY_B!$DC198-1,"")</f>
        <v/>
      </c>
      <c r="BA198" s="169" t="str">
        <f>IFERROR(Inv_SY_B!BA198/Inv_SY_B!$DC198-1,"")</f>
        <v/>
      </c>
      <c r="BB198" s="169" t="str">
        <f>IFERROR(Inv_SY_B!BB198/Inv_SY_B!$DC198-1,"")</f>
        <v/>
      </c>
      <c r="BC198" s="169" t="str">
        <f>IFERROR(Inv_SY_B!BC198/Inv_SY_B!$DC198-1,"")</f>
        <v/>
      </c>
      <c r="BD198" s="169" t="str">
        <f>IFERROR(Inv_SY_B!BD198/Inv_SY_B!$DC198-1,"")</f>
        <v/>
      </c>
      <c r="BE198" s="169" t="str">
        <f>IFERROR(Inv_SY_B!BE198/Inv_SY_B!$DC198-1,"")</f>
        <v/>
      </c>
      <c r="BF198" s="169" t="str">
        <f>IFERROR(Inv_SY_B!BF198/Inv_SY_B!$DC198-1,"")</f>
        <v/>
      </c>
      <c r="BG198" s="169" t="str">
        <f>IFERROR(Inv_SY_B!BG198/Inv_SY_B!$DC198-1,"")</f>
        <v/>
      </c>
      <c r="BH198" s="169" t="str">
        <f>IFERROR(Inv_SY_B!BH198/Inv_SY_B!$DC198-1,"")</f>
        <v/>
      </c>
      <c r="BI198" s="169" t="str">
        <f>IFERROR(Inv_SY_B!BI198/Inv_SY_B!$DC198-1,"")</f>
        <v/>
      </c>
      <c r="BJ198" s="169" t="str">
        <f>IFERROR(Inv_SY_B!BJ198/Inv_SY_B!$DC198-1,"")</f>
        <v/>
      </c>
      <c r="BK198" s="169" t="str">
        <f>IFERROR(Inv_SY_B!BK198/Inv_SY_B!$DC198-1,"")</f>
        <v/>
      </c>
      <c r="BL198" s="169" t="str">
        <f>IFERROR(Inv_SY_B!BL198/Inv_SY_B!$DC198-1,"")</f>
        <v/>
      </c>
      <c r="BM198" s="169" t="str">
        <f>IFERROR(Inv_SY_B!BM198/Inv_SY_B!$DC198-1,"")</f>
        <v/>
      </c>
      <c r="BN198" s="169" t="str">
        <f>IFERROR(Inv_SY_B!BN198/Inv_SY_B!$DC198-1,"")</f>
        <v/>
      </c>
      <c r="BO198" s="169" t="str">
        <f>IFERROR(Inv_SY_B!BO198/Inv_SY_B!$DC198-1,"")</f>
        <v/>
      </c>
      <c r="BP198" s="169" t="str">
        <f>IFERROR(Inv_SY_B!BP198/Inv_SY_B!$DC198-1,"")</f>
        <v/>
      </c>
      <c r="BQ198" s="169" t="str">
        <f>IFERROR(Inv_SY_B!BQ198/Inv_SY_B!$DC198-1,"")</f>
        <v/>
      </c>
      <c r="BR198" s="169" t="str">
        <f>IFERROR(Inv_SY_B!BR198/Inv_SY_B!$DC198-1,"")</f>
        <v/>
      </c>
      <c r="BS198" s="169" t="str">
        <f>IFERROR(Inv_SY_B!BS198/Inv_SY_B!$DC198-1,"")</f>
        <v/>
      </c>
      <c r="BT198" s="169" t="str">
        <f>IFERROR(Inv_SY_B!BT198/Inv_SY_B!$DC198-1,"")</f>
        <v/>
      </c>
      <c r="BU198" s="169" t="str">
        <f>IFERROR(Inv_SY_B!BU198/Inv_SY_B!$DC198-1,"")</f>
        <v/>
      </c>
      <c r="BV198" s="169" t="str">
        <f>IFERROR(Inv_SY_B!BV198/Inv_SY_B!$DC198-1,"")</f>
        <v/>
      </c>
      <c r="BW198" s="169" t="str">
        <f>IFERROR(Inv_SY_B!BW198/Inv_SY_B!$DC198-1,"")</f>
        <v/>
      </c>
      <c r="BX198" s="169" t="str">
        <f>IFERROR(Inv_SY_B!BX198/Inv_SY_B!$DC198-1,"")</f>
        <v/>
      </c>
      <c r="BY198" s="169" t="str">
        <f>IFERROR(Inv_SY_B!BY198/Inv_SY_B!$DC198-1,"")</f>
        <v/>
      </c>
      <c r="BZ198" s="169" t="str">
        <f>IFERROR(Inv_SY_B!BZ198/Inv_SY_B!$DC198-1,"")</f>
        <v/>
      </c>
      <c r="CA198" s="169" t="str">
        <f>IFERROR(Inv_SY_B!CA198/Inv_SY_B!$DC198-1,"")</f>
        <v/>
      </c>
      <c r="CB198" s="169" t="str">
        <f>IFERROR(Inv_SY_B!CB198/Inv_SY_B!$DC198-1,"")</f>
        <v/>
      </c>
      <c r="CC198" s="169" t="str">
        <f>IFERROR(Inv_SY_B!CC198/Inv_SY_B!$DC198-1,"")</f>
        <v/>
      </c>
      <c r="CD198" s="169" t="str">
        <f>IFERROR(Inv_SY_B!CD198/Inv_SY_B!$DC198-1,"")</f>
        <v/>
      </c>
      <c r="CE198" s="169" t="str">
        <f>IFERROR(Inv_SY_B!CE198/Inv_SY_B!$DC198-1,"")</f>
        <v/>
      </c>
      <c r="CF198" s="169" t="str">
        <f>IFERROR(Inv_SY_B!CF198/Inv_SY_B!$DC198-1,"")</f>
        <v/>
      </c>
      <c r="CG198" s="169" t="str">
        <f>IFERROR(Inv_SY_B!CG198/Inv_SY_B!$DC198-1,"")</f>
        <v/>
      </c>
      <c r="CH198" s="169" t="str">
        <f>IFERROR(Inv_SY_B!CH198/Inv_SY_B!$DC198-1,"")</f>
        <v/>
      </c>
      <c r="CI198" s="169" t="str">
        <f>IFERROR(Inv_SY_B!CI198/Inv_SY_B!$DC198-1,"")</f>
        <v/>
      </c>
      <c r="CJ198" s="169" t="str">
        <f>IFERROR(Inv_SY_B!CJ198/Inv_SY_B!$DC198-1,"")</f>
        <v/>
      </c>
      <c r="CK198" s="169" t="str">
        <f>IFERROR(Inv_SY_B!CK198/Inv_SY_B!$DC198-1,"")</f>
        <v/>
      </c>
      <c r="CL198" s="169" t="str">
        <f>IFERROR(Inv_SY_B!CL198/Inv_SY_B!$DC198-1,"")</f>
        <v/>
      </c>
      <c r="CM198" s="169" t="str">
        <f>IFERROR(Inv_SY_B!CM198/Inv_SY_B!$DB198-1,"")</f>
        <v/>
      </c>
      <c r="CN198" s="169" t="str">
        <f>IFERROR(Inv_SY_B!CN198/Inv_SY_B!$DB198-1,"")</f>
        <v/>
      </c>
      <c r="CO198" s="169" t="str">
        <f>IFERROR(Inv_SY_B!CO198/Inv_SY_B!$DB198-1,"")</f>
        <v/>
      </c>
      <c r="CP198" s="169" t="str">
        <f>IFERROR(Inv_SY_B!CP198/Inv_SY_B!$DB198-1,"")</f>
        <v/>
      </c>
      <c r="CQ198" s="169" t="str">
        <f>IFERROR(Inv_SY_B!CQ198/Inv_SY_B!$DB198-1,"")</f>
        <v/>
      </c>
      <c r="CR198" s="169" t="str">
        <f>IFERROR(Inv_SY_B!CR198/Inv_SY_B!$DB198-1,"")</f>
        <v/>
      </c>
      <c r="CS198" s="169" t="str">
        <f>IFERROR(Inv_SY_B!CS198/Inv_SY_B!$DB198-1,"")</f>
        <v/>
      </c>
      <c r="CT198" s="169" t="str">
        <f>IFERROR(Inv_SY_B!CT198/Inv_SY_B!$DB198-1,"")</f>
        <v/>
      </c>
      <c r="CU198" s="169" t="str">
        <f>IFERROR(Inv_SY_B!CU198/Inv_SY_B!$DB198-1,"")</f>
        <v/>
      </c>
      <c r="CV198" s="169" t="str">
        <f>IFERROR(Inv_SY_B!CV198/Inv_SY_B!$DB198-1,"")</f>
        <v/>
      </c>
      <c r="CW198" s="169" t="str">
        <f>IFERROR(Inv_SY_B!CW198/Inv_SY_B!$DB198-1,"")</f>
        <v/>
      </c>
      <c r="CX198" s="169" t="str">
        <f>IFERROR(Inv_SY_B!CX198/Inv_SY_B!$DB198-1,"")</f>
        <v/>
      </c>
      <c r="CY198" s="169" t="str">
        <f>IFERROR(Inv_SY_B!CY198/Inv_SY_B!$DB198-1,"")</f>
        <v/>
      </c>
      <c r="CZ198" s="169" t="str">
        <f>IFERROR(Inv_SY_B!CZ198/Inv_SY_B!$DB198-1,"")</f>
        <v/>
      </c>
    </row>
    <row r="199" spans="2:104">
      <c r="B199" s="164">
        <f t="shared" si="4"/>
        <v>45891</v>
      </c>
      <c r="C199" s="169" t="str">
        <f>IFERROR(Inv_SY_B!C199/Inv_SY_B!$DA199-1,"")</f>
        <v/>
      </c>
      <c r="D199" s="169" t="str">
        <f>IFERROR(Inv_SY_B!D199/Inv_SY_B!$DA199-1,"")</f>
        <v/>
      </c>
      <c r="E199" s="169" t="str">
        <f>IFERROR(Inv_SY_B!E199/Inv_SY_B!$DA199-1,"")</f>
        <v/>
      </c>
      <c r="F199" s="169" t="str">
        <f>IFERROR(Inv_SY_B!F199/Inv_SY_B!$DA199-1,"")</f>
        <v/>
      </c>
      <c r="G199" s="169" t="str">
        <f>IFERROR(Inv_SY_B!G199/Inv_SY_B!$DA199-1,"")</f>
        <v/>
      </c>
      <c r="H199" s="169" t="str">
        <f>IFERROR(Inv_SY_B!H199/Inv_SY_B!$DA199-1,"")</f>
        <v/>
      </c>
      <c r="I199" s="169" t="str">
        <f>IFERROR(Inv_SY_B!I199/Inv_SY_B!$DA199-1,"")</f>
        <v/>
      </c>
      <c r="J199" s="169" t="str">
        <f>IFERROR(Inv_SY_B!J199/Inv_SY_B!$DA199-1,"")</f>
        <v/>
      </c>
      <c r="K199" s="169" t="str">
        <f>IFERROR(Inv_SY_B!K199/Inv_SY_B!$DA199-1,"")</f>
        <v/>
      </c>
      <c r="L199" s="169" t="str">
        <f>IFERROR(Inv_SY_B!L199/Inv_SY_B!$DA199-1,"")</f>
        <v/>
      </c>
      <c r="M199" s="169" t="str">
        <f>IFERROR(Inv_SY_B!M199/Inv_SY_B!$DA199-1,"")</f>
        <v/>
      </c>
      <c r="N199" s="169" t="str">
        <f>IFERROR(Inv_SY_B!N199/Inv_SY_B!$DA199-1,"")</f>
        <v/>
      </c>
      <c r="O199" s="169" t="str">
        <f>IFERROR(Inv_SY_B!O199/Inv_SY_B!$DA199-1,"")</f>
        <v/>
      </c>
      <c r="P199" s="169" t="str">
        <f>IFERROR(Inv_SY_B!P199/Inv_SY_B!$DA199-1,"")</f>
        <v/>
      </c>
      <c r="Q199" s="169" t="str">
        <f>IFERROR(Inv_SY_B!Q199/Inv_SY_B!$DA199-1,"")</f>
        <v/>
      </c>
      <c r="R199" s="169" t="str">
        <f>IFERROR(Inv_SY_B!R199/Inv_SY_B!$DA199-1,"")</f>
        <v/>
      </c>
      <c r="S199" s="169" t="str">
        <f>IFERROR(Inv_SY_B!S199/Inv_SY_B!$DA199-1,"")</f>
        <v/>
      </c>
      <c r="T199" s="169" t="str">
        <f>IFERROR(Inv_SY_B!T199/Inv_SY_B!$DA199-1,"")</f>
        <v/>
      </c>
      <c r="U199" s="169" t="str">
        <f>IFERROR(Inv_SY_B!U199/Inv_SY_B!$DA199-1,"")</f>
        <v/>
      </c>
      <c r="V199" s="169" t="str">
        <f>IFERROR(Inv_SY_B!V199/Inv_SY_B!$DA199-1,"")</f>
        <v/>
      </c>
      <c r="W199" s="169" t="str">
        <f>IFERROR(Inv_SY_B!W199/Inv_SY_B!$DA199-1,"")</f>
        <v/>
      </c>
      <c r="X199" s="169" t="str">
        <f>IFERROR(Inv_SY_B!X199/Inv_SY_B!$DA199-1,"")</f>
        <v/>
      </c>
      <c r="Y199" s="169" t="str">
        <f>IFERROR(Inv_SY_B!Y199/Inv_SY_B!$DA199-1,"")</f>
        <v/>
      </c>
      <c r="Z199" s="169" t="str">
        <f>IFERROR(Inv_SY_B!Z199/Inv_SY_B!$DA199-1,"")</f>
        <v/>
      </c>
      <c r="AA199" s="169" t="str">
        <f>IFERROR(Inv_SY_B!AA199/Inv_SY_B!$DA199-1,"")</f>
        <v/>
      </c>
      <c r="AB199" s="169" t="str">
        <f>IFERROR(Inv_SY_B!AB199/Inv_SY_B!$DA199-1,"")</f>
        <v/>
      </c>
      <c r="AC199" s="169" t="str">
        <f>IFERROR(Inv_SY_B!AC199/Inv_SY_B!$DA199-1,"")</f>
        <v/>
      </c>
      <c r="AD199" s="169" t="str">
        <f>IFERROR(Inv_SY_B!AD199/Inv_SY_B!$DA199-1,"")</f>
        <v/>
      </c>
      <c r="AE199" s="169" t="str">
        <f>IFERROR(Inv_SY_B!AE199/Inv_SY_B!$DA199-1,"")</f>
        <v/>
      </c>
      <c r="AF199" s="169" t="str">
        <f>IFERROR(Inv_SY_B!AF199/Inv_SY_B!$DA199-1,"")</f>
        <v/>
      </c>
      <c r="AG199" s="169" t="str">
        <f>IFERROR(Inv_SY_B!AG199/Inv_SY_B!$DA199-1,"")</f>
        <v/>
      </c>
      <c r="AH199" s="169" t="str">
        <f>IFERROR(Inv_SY_B!AH199/Inv_SY_B!$DA199-1,"")</f>
        <v/>
      </c>
      <c r="AI199" s="169" t="str">
        <f>IFERROR(Inv_SY_B!AI199/Inv_SY_B!$DC199-1,"")</f>
        <v/>
      </c>
      <c r="AJ199" s="169" t="str">
        <f>IFERROR(Inv_SY_B!AJ199/Inv_SY_B!$DC199-1,"")</f>
        <v/>
      </c>
      <c r="AK199" s="169" t="str">
        <f>IFERROR(Inv_SY_B!AK199/Inv_SY_B!$DC199-1,"")</f>
        <v/>
      </c>
      <c r="AL199" s="169" t="str">
        <f>IFERROR(Inv_SY_B!AL199/Inv_SY_B!$DC199-1,"")</f>
        <v/>
      </c>
      <c r="AM199" s="169" t="str">
        <f>IFERROR(Inv_SY_B!AM199/Inv_SY_B!$DC199-1,"")</f>
        <v/>
      </c>
      <c r="AN199" s="169" t="str">
        <f>IFERROR(Inv_SY_B!AN199/Inv_SY_B!$DC199-1,"")</f>
        <v/>
      </c>
      <c r="AO199" s="169" t="str">
        <f>IFERROR(Inv_SY_B!AO199/Inv_SY_B!$DC199-1,"")</f>
        <v/>
      </c>
      <c r="AP199" s="169" t="str">
        <f>IFERROR(Inv_SY_B!AP199/Inv_SY_B!$DC199-1,"")</f>
        <v/>
      </c>
      <c r="AQ199" s="169" t="str">
        <f>IFERROR(Inv_SY_B!AQ199/Inv_SY_B!$DC199-1,"")</f>
        <v/>
      </c>
      <c r="AR199" s="169" t="str">
        <f>IFERROR(Inv_SY_B!AR199/Inv_SY_B!$DC199-1,"")</f>
        <v/>
      </c>
      <c r="AS199" s="169" t="str">
        <f>IFERROR(Inv_SY_B!AS199/Inv_SY_B!$DC199-1,"")</f>
        <v/>
      </c>
      <c r="AT199" s="169" t="str">
        <f>IFERROR(Inv_SY_B!AT199/Inv_SY_B!$DC199-1,"")</f>
        <v/>
      </c>
      <c r="AU199" s="169" t="str">
        <f>IFERROR(Inv_SY_B!AU199/Inv_SY_B!$DC199-1,"")</f>
        <v/>
      </c>
      <c r="AV199" s="169" t="str">
        <f>IFERROR(Inv_SY_B!AV199/Inv_SY_B!$DC199-1,"")</f>
        <v/>
      </c>
      <c r="AW199" s="169" t="str">
        <f>IFERROR(Inv_SY_B!AW199/Inv_SY_B!$DC199-1,"")</f>
        <v/>
      </c>
      <c r="AX199" s="169" t="str">
        <f>IFERROR(Inv_SY_B!AX199/Inv_SY_B!$DC199-1,"")</f>
        <v/>
      </c>
      <c r="AY199" s="169" t="str">
        <f>IFERROR(Inv_SY_B!AY199/Inv_SY_B!$DC199-1,"")</f>
        <v/>
      </c>
      <c r="AZ199" s="169" t="str">
        <f>IFERROR(Inv_SY_B!AZ199/Inv_SY_B!$DC199-1,"")</f>
        <v/>
      </c>
      <c r="BA199" s="169" t="str">
        <f>IFERROR(Inv_SY_B!BA199/Inv_SY_B!$DC199-1,"")</f>
        <v/>
      </c>
      <c r="BB199" s="169" t="str">
        <f>IFERROR(Inv_SY_B!BB199/Inv_SY_B!$DC199-1,"")</f>
        <v/>
      </c>
      <c r="BC199" s="169" t="str">
        <f>IFERROR(Inv_SY_B!BC199/Inv_SY_B!$DC199-1,"")</f>
        <v/>
      </c>
      <c r="BD199" s="169" t="str">
        <f>IFERROR(Inv_SY_B!BD199/Inv_SY_B!$DC199-1,"")</f>
        <v/>
      </c>
      <c r="BE199" s="169" t="str">
        <f>IFERROR(Inv_SY_B!BE199/Inv_SY_B!$DC199-1,"")</f>
        <v/>
      </c>
      <c r="BF199" s="169" t="str">
        <f>IFERROR(Inv_SY_B!BF199/Inv_SY_B!$DC199-1,"")</f>
        <v/>
      </c>
      <c r="BG199" s="169" t="str">
        <f>IFERROR(Inv_SY_B!BG199/Inv_SY_B!$DC199-1,"")</f>
        <v/>
      </c>
      <c r="BH199" s="169" t="str">
        <f>IFERROR(Inv_SY_B!BH199/Inv_SY_B!$DC199-1,"")</f>
        <v/>
      </c>
      <c r="BI199" s="169" t="str">
        <f>IFERROR(Inv_SY_B!BI199/Inv_SY_B!$DC199-1,"")</f>
        <v/>
      </c>
      <c r="BJ199" s="169" t="str">
        <f>IFERROR(Inv_SY_B!BJ199/Inv_SY_B!$DC199-1,"")</f>
        <v/>
      </c>
      <c r="BK199" s="169" t="str">
        <f>IFERROR(Inv_SY_B!BK199/Inv_SY_B!$DC199-1,"")</f>
        <v/>
      </c>
      <c r="BL199" s="169" t="str">
        <f>IFERROR(Inv_SY_B!BL199/Inv_SY_B!$DC199-1,"")</f>
        <v/>
      </c>
      <c r="BM199" s="169" t="str">
        <f>IFERROR(Inv_SY_B!BM199/Inv_SY_B!$DC199-1,"")</f>
        <v/>
      </c>
      <c r="BN199" s="169" t="str">
        <f>IFERROR(Inv_SY_B!BN199/Inv_SY_B!$DC199-1,"")</f>
        <v/>
      </c>
      <c r="BO199" s="169" t="str">
        <f>IFERROR(Inv_SY_B!BO199/Inv_SY_B!$DC199-1,"")</f>
        <v/>
      </c>
      <c r="BP199" s="169" t="str">
        <f>IFERROR(Inv_SY_B!BP199/Inv_SY_B!$DC199-1,"")</f>
        <v/>
      </c>
      <c r="BQ199" s="169" t="str">
        <f>IFERROR(Inv_SY_B!BQ199/Inv_SY_B!$DC199-1,"")</f>
        <v/>
      </c>
      <c r="BR199" s="169" t="str">
        <f>IFERROR(Inv_SY_B!BR199/Inv_SY_B!$DC199-1,"")</f>
        <v/>
      </c>
      <c r="BS199" s="169" t="str">
        <f>IFERROR(Inv_SY_B!BS199/Inv_SY_B!$DC199-1,"")</f>
        <v/>
      </c>
      <c r="BT199" s="169" t="str">
        <f>IFERROR(Inv_SY_B!BT199/Inv_SY_B!$DC199-1,"")</f>
        <v/>
      </c>
      <c r="BU199" s="169" t="str">
        <f>IFERROR(Inv_SY_B!BU199/Inv_SY_B!$DC199-1,"")</f>
        <v/>
      </c>
      <c r="BV199" s="169" t="str">
        <f>IFERROR(Inv_SY_B!BV199/Inv_SY_B!$DC199-1,"")</f>
        <v/>
      </c>
      <c r="BW199" s="169" t="str">
        <f>IFERROR(Inv_SY_B!BW199/Inv_SY_B!$DC199-1,"")</f>
        <v/>
      </c>
      <c r="BX199" s="169" t="str">
        <f>IFERROR(Inv_SY_B!BX199/Inv_SY_B!$DC199-1,"")</f>
        <v/>
      </c>
      <c r="BY199" s="169" t="str">
        <f>IFERROR(Inv_SY_B!BY199/Inv_SY_B!$DC199-1,"")</f>
        <v/>
      </c>
      <c r="BZ199" s="169" t="str">
        <f>IFERROR(Inv_SY_B!BZ199/Inv_SY_B!$DC199-1,"")</f>
        <v/>
      </c>
      <c r="CA199" s="169" t="str">
        <f>IFERROR(Inv_SY_B!CA199/Inv_SY_B!$DC199-1,"")</f>
        <v/>
      </c>
      <c r="CB199" s="169" t="str">
        <f>IFERROR(Inv_SY_B!CB199/Inv_SY_B!$DC199-1,"")</f>
        <v/>
      </c>
      <c r="CC199" s="169" t="str">
        <f>IFERROR(Inv_SY_B!CC199/Inv_SY_B!$DC199-1,"")</f>
        <v/>
      </c>
      <c r="CD199" s="169" t="str">
        <f>IFERROR(Inv_SY_B!CD199/Inv_SY_B!$DC199-1,"")</f>
        <v/>
      </c>
      <c r="CE199" s="169" t="str">
        <f>IFERROR(Inv_SY_B!CE199/Inv_SY_B!$DC199-1,"")</f>
        <v/>
      </c>
      <c r="CF199" s="169" t="str">
        <f>IFERROR(Inv_SY_B!CF199/Inv_SY_B!$DC199-1,"")</f>
        <v/>
      </c>
      <c r="CG199" s="169" t="str">
        <f>IFERROR(Inv_SY_B!CG199/Inv_SY_B!$DC199-1,"")</f>
        <v/>
      </c>
      <c r="CH199" s="169" t="str">
        <f>IFERROR(Inv_SY_B!CH199/Inv_SY_B!$DC199-1,"")</f>
        <v/>
      </c>
      <c r="CI199" s="169" t="str">
        <f>IFERROR(Inv_SY_B!CI199/Inv_SY_B!$DC199-1,"")</f>
        <v/>
      </c>
      <c r="CJ199" s="169" t="str">
        <f>IFERROR(Inv_SY_B!CJ199/Inv_SY_B!$DC199-1,"")</f>
        <v/>
      </c>
      <c r="CK199" s="169" t="str">
        <f>IFERROR(Inv_SY_B!CK199/Inv_SY_B!$DC199-1,"")</f>
        <v/>
      </c>
      <c r="CL199" s="169" t="str">
        <f>IFERROR(Inv_SY_B!CL199/Inv_SY_B!$DC199-1,"")</f>
        <v/>
      </c>
      <c r="CM199" s="169" t="str">
        <f>IFERROR(Inv_SY_B!CM199/Inv_SY_B!$DB199-1,"")</f>
        <v/>
      </c>
      <c r="CN199" s="169" t="str">
        <f>IFERROR(Inv_SY_B!CN199/Inv_SY_B!$DB199-1,"")</f>
        <v/>
      </c>
      <c r="CO199" s="169" t="str">
        <f>IFERROR(Inv_SY_B!CO199/Inv_SY_B!$DB199-1,"")</f>
        <v/>
      </c>
      <c r="CP199" s="169" t="str">
        <f>IFERROR(Inv_SY_B!CP199/Inv_SY_B!$DB199-1,"")</f>
        <v/>
      </c>
      <c r="CQ199" s="169" t="str">
        <f>IFERROR(Inv_SY_B!CQ199/Inv_SY_B!$DB199-1,"")</f>
        <v/>
      </c>
      <c r="CR199" s="169" t="str">
        <f>IFERROR(Inv_SY_B!CR199/Inv_SY_B!$DB199-1,"")</f>
        <v/>
      </c>
      <c r="CS199" s="169" t="str">
        <f>IFERROR(Inv_SY_B!CS199/Inv_SY_B!$DB199-1,"")</f>
        <v/>
      </c>
      <c r="CT199" s="169" t="str">
        <f>IFERROR(Inv_SY_B!CT199/Inv_SY_B!$DB199-1,"")</f>
        <v/>
      </c>
      <c r="CU199" s="169" t="str">
        <f>IFERROR(Inv_SY_B!CU199/Inv_SY_B!$DB199-1,"")</f>
        <v/>
      </c>
      <c r="CV199" s="169" t="str">
        <f>IFERROR(Inv_SY_B!CV199/Inv_SY_B!$DB199-1,"")</f>
        <v/>
      </c>
      <c r="CW199" s="169" t="str">
        <f>IFERROR(Inv_SY_B!CW199/Inv_SY_B!$DB199-1,"")</f>
        <v/>
      </c>
      <c r="CX199" s="169" t="str">
        <f>IFERROR(Inv_SY_B!CX199/Inv_SY_B!$DB199-1,"")</f>
        <v/>
      </c>
      <c r="CY199" s="169" t="str">
        <f>IFERROR(Inv_SY_B!CY199/Inv_SY_B!$DB199-1,"")</f>
        <v/>
      </c>
      <c r="CZ199" s="169" t="str">
        <f>IFERROR(Inv_SY_B!CZ199/Inv_SY_B!$DB199-1,"")</f>
        <v/>
      </c>
    </row>
    <row r="200" spans="2:104">
      <c r="B200" s="164">
        <f t="shared" si="4"/>
        <v>45892</v>
      </c>
      <c r="C200" s="169" t="str">
        <f>IFERROR(Inv_SY_B!C200/Inv_SY_B!$DA200-1,"")</f>
        <v/>
      </c>
      <c r="D200" s="169" t="str">
        <f>IFERROR(Inv_SY_B!D200/Inv_SY_B!$DA200-1,"")</f>
        <v/>
      </c>
      <c r="E200" s="169" t="str">
        <f>IFERROR(Inv_SY_B!E200/Inv_SY_B!$DA200-1,"")</f>
        <v/>
      </c>
      <c r="F200" s="169" t="str">
        <f>IFERROR(Inv_SY_B!F200/Inv_SY_B!$DA200-1,"")</f>
        <v/>
      </c>
      <c r="G200" s="169" t="str">
        <f>IFERROR(Inv_SY_B!G200/Inv_SY_B!$DA200-1,"")</f>
        <v/>
      </c>
      <c r="H200" s="169" t="str">
        <f>IFERROR(Inv_SY_B!H200/Inv_SY_B!$DA200-1,"")</f>
        <v/>
      </c>
      <c r="I200" s="169" t="str">
        <f>IFERROR(Inv_SY_B!I200/Inv_SY_B!$DA200-1,"")</f>
        <v/>
      </c>
      <c r="J200" s="169" t="str">
        <f>IFERROR(Inv_SY_B!J200/Inv_SY_B!$DA200-1,"")</f>
        <v/>
      </c>
      <c r="K200" s="169" t="str">
        <f>IFERROR(Inv_SY_B!K200/Inv_SY_B!$DA200-1,"")</f>
        <v/>
      </c>
      <c r="L200" s="169" t="str">
        <f>IFERROR(Inv_SY_B!L200/Inv_SY_B!$DA200-1,"")</f>
        <v/>
      </c>
      <c r="M200" s="169" t="str">
        <f>IFERROR(Inv_SY_B!M200/Inv_SY_B!$DA200-1,"")</f>
        <v/>
      </c>
      <c r="N200" s="169" t="str">
        <f>IFERROR(Inv_SY_B!N200/Inv_SY_B!$DA200-1,"")</f>
        <v/>
      </c>
      <c r="O200" s="169" t="str">
        <f>IFERROR(Inv_SY_B!O200/Inv_SY_B!$DA200-1,"")</f>
        <v/>
      </c>
      <c r="P200" s="169" t="str">
        <f>IFERROR(Inv_SY_B!P200/Inv_SY_B!$DA200-1,"")</f>
        <v/>
      </c>
      <c r="Q200" s="169" t="str">
        <f>IFERROR(Inv_SY_B!Q200/Inv_SY_B!$DA200-1,"")</f>
        <v/>
      </c>
      <c r="R200" s="169" t="str">
        <f>IFERROR(Inv_SY_B!R200/Inv_SY_B!$DA200-1,"")</f>
        <v/>
      </c>
      <c r="S200" s="169" t="str">
        <f>IFERROR(Inv_SY_B!S200/Inv_SY_B!$DA200-1,"")</f>
        <v/>
      </c>
      <c r="T200" s="169" t="str">
        <f>IFERROR(Inv_SY_B!T200/Inv_SY_B!$DA200-1,"")</f>
        <v/>
      </c>
      <c r="U200" s="169" t="str">
        <f>IFERROR(Inv_SY_B!U200/Inv_SY_B!$DA200-1,"")</f>
        <v/>
      </c>
      <c r="V200" s="169" t="str">
        <f>IFERROR(Inv_SY_B!V200/Inv_SY_B!$DA200-1,"")</f>
        <v/>
      </c>
      <c r="W200" s="169" t="str">
        <f>IFERROR(Inv_SY_B!W200/Inv_SY_B!$DA200-1,"")</f>
        <v/>
      </c>
      <c r="X200" s="169" t="str">
        <f>IFERROR(Inv_SY_B!X200/Inv_SY_B!$DA200-1,"")</f>
        <v/>
      </c>
      <c r="Y200" s="169" t="str">
        <f>IFERROR(Inv_SY_B!Y200/Inv_SY_B!$DA200-1,"")</f>
        <v/>
      </c>
      <c r="Z200" s="169" t="str">
        <f>IFERROR(Inv_SY_B!Z200/Inv_SY_B!$DA200-1,"")</f>
        <v/>
      </c>
      <c r="AA200" s="169" t="str">
        <f>IFERROR(Inv_SY_B!AA200/Inv_SY_B!$DA200-1,"")</f>
        <v/>
      </c>
      <c r="AB200" s="169" t="str">
        <f>IFERROR(Inv_SY_B!AB200/Inv_SY_B!$DA200-1,"")</f>
        <v/>
      </c>
      <c r="AC200" s="169" t="str">
        <f>IFERROR(Inv_SY_B!AC200/Inv_SY_B!$DA200-1,"")</f>
        <v/>
      </c>
      <c r="AD200" s="169" t="str">
        <f>IFERROR(Inv_SY_B!AD200/Inv_SY_B!$DA200-1,"")</f>
        <v/>
      </c>
      <c r="AE200" s="169" t="str">
        <f>IFERROR(Inv_SY_B!AE200/Inv_SY_B!$DA200-1,"")</f>
        <v/>
      </c>
      <c r="AF200" s="169" t="str">
        <f>IFERROR(Inv_SY_B!AF200/Inv_SY_B!$DA200-1,"")</f>
        <v/>
      </c>
      <c r="AG200" s="169" t="str">
        <f>IFERROR(Inv_SY_B!AG200/Inv_SY_B!$DA200-1,"")</f>
        <v/>
      </c>
      <c r="AH200" s="169" t="str">
        <f>IFERROR(Inv_SY_B!AH200/Inv_SY_B!$DA200-1,"")</f>
        <v/>
      </c>
      <c r="AI200" s="169" t="str">
        <f>IFERROR(Inv_SY_B!AI200/Inv_SY_B!$DC200-1,"")</f>
        <v/>
      </c>
      <c r="AJ200" s="169" t="str">
        <f>IFERROR(Inv_SY_B!AJ200/Inv_SY_B!$DC200-1,"")</f>
        <v/>
      </c>
      <c r="AK200" s="169" t="str">
        <f>IFERROR(Inv_SY_B!AK200/Inv_SY_B!$DC200-1,"")</f>
        <v/>
      </c>
      <c r="AL200" s="169" t="str">
        <f>IFERROR(Inv_SY_B!AL200/Inv_SY_B!$DC200-1,"")</f>
        <v/>
      </c>
      <c r="AM200" s="169" t="str">
        <f>IFERROR(Inv_SY_B!AM200/Inv_SY_B!$DC200-1,"")</f>
        <v/>
      </c>
      <c r="AN200" s="169" t="str">
        <f>IFERROR(Inv_SY_B!AN200/Inv_SY_B!$DC200-1,"")</f>
        <v/>
      </c>
      <c r="AO200" s="169" t="str">
        <f>IFERROR(Inv_SY_B!AO200/Inv_SY_B!$DC200-1,"")</f>
        <v/>
      </c>
      <c r="AP200" s="169" t="str">
        <f>IFERROR(Inv_SY_B!AP200/Inv_SY_B!$DC200-1,"")</f>
        <v/>
      </c>
      <c r="AQ200" s="169" t="str">
        <f>IFERROR(Inv_SY_B!AQ200/Inv_SY_B!$DC200-1,"")</f>
        <v/>
      </c>
      <c r="AR200" s="169" t="str">
        <f>IFERROR(Inv_SY_B!AR200/Inv_SY_B!$DC200-1,"")</f>
        <v/>
      </c>
      <c r="AS200" s="169" t="str">
        <f>IFERROR(Inv_SY_B!AS200/Inv_SY_B!$DC200-1,"")</f>
        <v/>
      </c>
      <c r="AT200" s="169" t="str">
        <f>IFERROR(Inv_SY_B!AT200/Inv_SY_B!$DC200-1,"")</f>
        <v/>
      </c>
      <c r="AU200" s="169" t="str">
        <f>IFERROR(Inv_SY_B!AU200/Inv_SY_B!$DC200-1,"")</f>
        <v/>
      </c>
      <c r="AV200" s="169" t="str">
        <f>IFERROR(Inv_SY_B!AV200/Inv_SY_B!$DC200-1,"")</f>
        <v/>
      </c>
      <c r="AW200" s="169" t="str">
        <f>IFERROR(Inv_SY_B!AW200/Inv_SY_B!$DC200-1,"")</f>
        <v/>
      </c>
      <c r="AX200" s="169" t="str">
        <f>IFERROR(Inv_SY_B!AX200/Inv_SY_B!$DC200-1,"")</f>
        <v/>
      </c>
      <c r="AY200" s="169" t="str">
        <f>IFERROR(Inv_SY_B!AY200/Inv_SY_B!$DC200-1,"")</f>
        <v/>
      </c>
      <c r="AZ200" s="169" t="str">
        <f>IFERROR(Inv_SY_B!AZ200/Inv_SY_B!$DC200-1,"")</f>
        <v/>
      </c>
      <c r="BA200" s="169" t="str">
        <f>IFERROR(Inv_SY_B!BA200/Inv_SY_B!$DC200-1,"")</f>
        <v/>
      </c>
      <c r="BB200" s="169" t="str">
        <f>IFERROR(Inv_SY_B!BB200/Inv_SY_B!$DC200-1,"")</f>
        <v/>
      </c>
      <c r="BC200" s="169" t="str">
        <f>IFERROR(Inv_SY_B!BC200/Inv_SY_B!$DC200-1,"")</f>
        <v/>
      </c>
      <c r="BD200" s="169" t="str">
        <f>IFERROR(Inv_SY_B!BD200/Inv_SY_B!$DC200-1,"")</f>
        <v/>
      </c>
      <c r="BE200" s="169" t="str">
        <f>IFERROR(Inv_SY_B!BE200/Inv_SY_B!$DC200-1,"")</f>
        <v/>
      </c>
      <c r="BF200" s="169" t="str">
        <f>IFERROR(Inv_SY_B!BF200/Inv_SY_B!$DC200-1,"")</f>
        <v/>
      </c>
      <c r="BG200" s="169" t="str">
        <f>IFERROR(Inv_SY_B!BG200/Inv_SY_B!$DC200-1,"")</f>
        <v/>
      </c>
      <c r="BH200" s="169" t="str">
        <f>IFERROR(Inv_SY_B!BH200/Inv_SY_B!$DC200-1,"")</f>
        <v/>
      </c>
      <c r="BI200" s="169" t="str">
        <f>IFERROR(Inv_SY_B!BI200/Inv_SY_B!$DC200-1,"")</f>
        <v/>
      </c>
      <c r="BJ200" s="169" t="str">
        <f>IFERROR(Inv_SY_B!BJ200/Inv_SY_B!$DC200-1,"")</f>
        <v/>
      </c>
      <c r="BK200" s="169" t="str">
        <f>IFERROR(Inv_SY_B!BK200/Inv_SY_B!$DC200-1,"")</f>
        <v/>
      </c>
      <c r="BL200" s="169" t="str">
        <f>IFERROR(Inv_SY_B!BL200/Inv_SY_B!$DC200-1,"")</f>
        <v/>
      </c>
      <c r="BM200" s="169" t="str">
        <f>IFERROR(Inv_SY_B!BM200/Inv_SY_B!$DC200-1,"")</f>
        <v/>
      </c>
      <c r="BN200" s="169" t="str">
        <f>IFERROR(Inv_SY_B!BN200/Inv_SY_B!$DC200-1,"")</f>
        <v/>
      </c>
      <c r="BO200" s="169" t="str">
        <f>IFERROR(Inv_SY_B!BO200/Inv_SY_B!$DC200-1,"")</f>
        <v/>
      </c>
      <c r="BP200" s="169" t="str">
        <f>IFERROR(Inv_SY_B!BP200/Inv_SY_B!$DC200-1,"")</f>
        <v/>
      </c>
      <c r="BQ200" s="169" t="str">
        <f>IFERROR(Inv_SY_B!BQ200/Inv_SY_B!$DC200-1,"")</f>
        <v/>
      </c>
      <c r="BR200" s="169" t="str">
        <f>IFERROR(Inv_SY_B!BR200/Inv_SY_B!$DC200-1,"")</f>
        <v/>
      </c>
      <c r="BS200" s="169" t="str">
        <f>IFERROR(Inv_SY_B!BS200/Inv_SY_B!$DC200-1,"")</f>
        <v/>
      </c>
      <c r="BT200" s="169" t="str">
        <f>IFERROR(Inv_SY_B!BT200/Inv_SY_B!$DC200-1,"")</f>
        <v/>
      </c>
      <c r="BU200" s="169" t="str">
        <f>IFERROR(Inv_SY_B!BU200/Inv_SY_B!$DC200-1,"")</f>
        <v/>
      </c>
      <c r="BV200" s="169" t="str">
        <f>IFERROR(Inv_SY_B!BV200/Inv_SY_B!$DC200-1,"")</f>
        <v/>
      </c>
      <c r="BW200" s="169" t="str">
        <f>IFERROR(Inv_SY_B!BW200/Inv_SY_B!$DC200-1,"")</f>
        <v/>
      </c>
      <c r="BX200" s="169" t="str">
        <f>IFERROR(Inv_SY_B!BX200/Inv_SY_B!$DC200-1,"")</f>
        <v/>
      </c>
      <c r="BY200" s="169" t="str">
        <f>IFERROR(Inv_SY_B!BY200/Inv_SY_B!$DC200-1,"")</f>
        <v/>
      </c>
      <c r="BZ200" s="169" t="str">
        <f>IFERROR(Inv_SY_B!BZ200/Inv_SY_B!$DC200-1,"")</f>
        <v/>
      </c>
      <c r="CA200" s="169" t="str">
        <f>IFERROR(Inv_SY_B!CA200/Inv_SY_B!$DC200-1,"")</f>
        <v/>
      </c>
      <c r="CB200" s="169" t="str">
        <f>IFERROR(Inv_SY_B!CB200/Inv_SY_B!$DC200-1,"")</f>
        <v/>
      </c>
      <c r="CC200" s="169" t="str">
        <f>IFERROR(Inv_SY_B!CC200/Inv_SY_B!$DC200-1,"")</f>
        <v/>
      </c>
      <c r="CD200" s="169" t="str">
        <f>IFERROR(Inv_SY_B!CD200/Inv_SY_B!$DC200-1,"")</f>
        <v/>
      </c>
      <c r="CE200" s="169" t="str">
        <f>IFERROR(Inv_SY_B!CE200/Inv_SY_B!$DC200-1,"")</f>
        <v/>
      </c>
      <c r="CF200" s="169" t="str">
        <f>IFERROR(Inv_SY_B!CF200/Inv_SY_B!$DC200-1,"")</f>
        <v/>
      </c>
      <c r="CG200" s="169" t="str">
        <f>IFERROR(Inv_SY_B!CG200/Inv_SY_B!$DC200-1,"")</f>
        <v/>
      </c>
      <c r="CH200" s="169" t="str">
        <f>IFERROR(Inv_SY_B!CH200/Inv_SY_B!$DC200-1,"")</f>
        <v/>
      </c>
      <c r="CI200" s="169" t="str">
        <f>IFERROR(Inv_SY_B!CI200/Inv_SY_B!$DC200-1,"")</f>
        <v/>
      </c>
      <c r="CJ200" s="169" t="str">
        <f>IFERROR(Inv_SY_B!CJ200/Inv_SY_B!$DC200-1,"")</f>
        <v/>
      </c>
      <c r="CK200" s="169" t="str">
        <f>IFERROR(Inv_SY_B!CK200/Inv_SY_B!$DC200-1,"")</f>
        <v/>
      </c>
      <c r="CL200" s="169" t="str">
        <f>IFERROR(Inv_SY_B!CL200/Inv_SY_B!$DC200-1,"")</f>
        <v/>
      </c>
      <c r="CM200" s="169" t="str">
        <f>IFERROR(Inv_SY_B!CM200/Inv_SY_B!$DB200-1,"")</f>
        <v/>
      </c>
      <c r="CN200" s="169" t="str">
        <f>IFERROR(Inv_SY_B!CN200/Inv_SY_B!$DB200-1,"")</f>
        <v/>
      </c>
      <c r="CO200" s="169" t="str">
        <f>IFERROR(Inv_SY_B!CO200/Inv_SY_B!$DB200-1,"")</f>
        <v/>
      </c>
      <c r="CP200" s="169" t="str">
        <f>IFERROR(Inv_SY_B!CP200/Inv_SY_B!$DB200-1,"")</f>
        <v/>
      </c>
      <c r="CQ200" s="169" t="str">
        <f>IFERROR(Inv_SY_B!CQ200/Inv_SY_B!$DB200-1,"")</f>
        <v/>
      </c>
      <c r="CR200" s="169" t="str">
        <f>IFERROR(Inv_SY_B!CR200/Inv_SY_B!$DB200-1,"")</f>
        <v/>
      </c>
      <c r="CS200" s="169" t="str">
        <f>IFERROR(Inv_SY_B!CS200/Inv_SY_B!$DB200-1,"")</f>
        <v/>
      </c>
      <c r="CT200" s="169" t="str">
        <f>IFERROR(Inv_SY_B!CT200/Inv_SY_B!$DB200-1,"")</f>
        <v/>
      </c>
      <c r="CU200" s="169" t="str">
        <f>IFERROR(Inv_SY_B!CU200/Inv_SY_B!$DB200-1,"")</f>
        <v/>
      </c>
      <c r="CV200" s="169" t="str">
        <f>IFERROR(Inv_SY_B!CV200/Inv_SY_B!$DB200-1,"")</f>
        <v/>
      </c>
      <c r="CW200" s="169" t="str">
        <f>IFERROR(Inv_SY_B!CW200/Inv_SY_B!$DB200-1,"")</f>
        <v/>
      </c>
      <c r="CX200" s="169" t="str">
        <f>IFERROR(Inv_SY_B!CX200/Inv_SY_B!$DB200-1,"")</f>
        <v/>
      </c>
      <c r="CY200" s="169" t="str">
        <f>IFERROR(Inv_SY_B!CY200/Inv_SY_B!$DB200-1,"")</f>
        <v/>
      </c>
      <c r="CZ200" s="169" t="str">
        <f>IFERROR(Inv_SY_B!CZ200/Inv_SY_B!$DB200-1,"")</f>
        <v/>
      </c>
    </row>
    <row r="201" spans="2:104">
      <c r="B201" s="164">
        <f t="shared" si="4"/>
        <v>45893</v>
      </c>
      <c r="C201" s="169" t="str">
        <f>IFERROR(Inv_SY_B!C201/Inv_SY_B!$DA201-1,"")</f>
        <v/>
      </c>
      <c r="D201" s="169" t="str">
        <f>IFERROR(Inv_SY_B!D201/Inv_SY_B!$DA201-1,"")</f>
        <v/>
      </c>
      <c r="E201" s="169" t="str">
        <f>IFERROR(Inv_SY_B!E201/Inv_SY_B!$DA201-1,"")</f>
        <v/>
      </c>
      <c r="F201" s="169" t="str">
        <f>IFERROR(Inv_SY_B!F201/Inv_SY_B!$DA201-1,"")</f>
        <v/>
      </c>
      <c r="G201" s="169" t="str">
        <f>IFERROR(Inv_SY_B!G201/Inv_SY_B!$DA201-1,"")</f>
        <v/>
      </c>
      <c r="H201" s="169" t="str">
        <f>IFERROR(Inv_SY_B!H201/Inv_SY_B!$DA201-1,"")</f>
        <v/>
      </c>
      <c r="I201" s="169" t="str">
        <f>IFERROR(Inv_SY_B!I201/Inv_SY_B!$DA201-1,"")</f>
        <v/>
      </c>
      <c r="J201" s="169" t="str">
        <f>IFERROR(Inv_SY_B!J201/Inv_SY_B!$DA201-1,"")</f>
        <v/>
      </c>
      <c r="K201" s="169" t="str">
        <f>IFERROR(Inv_SY_B!K201/Inv_SY_B!$DA201-1,"")</f>
        <v/>
      </c>
      <c r="L201" s="169" t="str">
        <f>IFERROR(Inv_SY_B!L201/Inv_SY_B!$DA201-1,"")</f>
        <v/>
      </c>
      <c r="M201" s="169" t="str">
        <f>IFERROR(Inv_SY_B!M201/Inv_SY_B!$DA201-1,"")</f>
        <v/>
      </c>
      <c r="N201" s="169" t="str">
        <f>IFERROR(Inv_SY_B!N201/Inv_SY_B!$DA201-1,"")</f>
        <v/>
      </c>
      <c r="O201" s="169" t="str">
        <f>IFERROR(Inv_SY_B!O201/Inv_SY_B!$DA201-1,"")</f>
        <v/>
      </c>
      <c r="P201" s="169" t="str">
        <f>IFERROR(Inv_SY_B!P201/Inv_SY_B!$DA201-1,"")</f>
        <v/>
      </c>
      <c r="Q201" s="169" t="str">
        <f>IFERROR(Inv_SY_B!Q201/Inv_SY_B!$DA201-1,"")</f>
        <v/>
      </c>
      <c r="R201" s="169" t="str">
        <f>IFERROR(Inv_SY_B!R201/Inv_SY_B!$DA201-1,"")</f>
        <v/>
      </c>
      <c r="S201" s="169" t="str">
        <f>IFERROR(Inv_SY_B!S201/Inv_SY_B!$DA201-1,"")</f>
        <v/>
      </c>
      <c r="T201" s="169" t="str">
        <f>IFERROR(Inv_SY_B!T201/Inv_SY_B!$DA201-1,"")</f>
        <v/>
      </c>
      <c r="U201" s="169" t="str">
        <f>IFERROR(Inv_SY_B!U201/Inv_SY_B!$DA201-1,"")</f>
        <v/>
      </c>
      <c r="V201" s="169" t="str">
        <f>IFERROR(Inv_SY_B!V201/Inv_SY_B!$DA201-1,"")</f>
        <v/>
      </c>
      <c r="W201" s="169" t="str">
        <f>IFERROR(Inv_SY_B!W201/Inv_SY_B!$DA201-1,"")</f>
        <v/>
      </c>
      <c r="X201" s="169" t="str">
        <f>IFERROR(Inv_SY_B!X201/Inv_SY_B!$DA201-1,"")</f>
        <v/>
      </c>
      <c r="Y201" s="169" t="str">
        <f>IFERROR(Inv_SY_B!Y201/Inv_SY_B!$DA201-1,"")</f>
        <v/>
      </c>
      <c r="Z201" s="169" t="str">
        <f>IFERROR(Inv_SY_B!Z201/Inv_SY_B!$DA201-1,"")</f>
        <v/>
      </c>
      <c r="AA201" s="169" t="str">
        <f>IFERROR(Inv_SY_B!AA201/Inv_SY_B!$DA201-1,"")</f>
        <v/>
      </c>
      <c r="AB201" s="169" t="str">
        <f>IFERROR(Inv_SY_B!AB201/Inv_SY_B!$DA201-1,"")</f>
        <v/>
      </c>
      <c r="AC201" s="169" t="str">
        <f>IFERROR(Inv_SY_B!AC201/Inv_SY_B!$DA201-1,"")</f>
        <v/>
      </c>
      <c r="AD201" s="169" t="str">
        <f>IFERROR(Inv_SY_B!AD201/Inv_SY_B!$DA201-1,"")</f>
        <v/>
      </c>
      <c r="AE201" s="169" t="str">
        <f>IFERROR(Inv_SY_B!AE201/Inv_SY_B!$DA201-1,"")</f>
        <v/>
      </c>
      <c r="AF201" s="169" t="str">
        <f>IFERROR(Inv_SY_B!AF201/Inv_SY_B!$DA201-1,"")</f>
        <v/>
      </c>
      <c r="AG201" s="169" t="str">
        <f>IFERROR(Inv_SY_B!AG201/Inv_SY_B!$DA201-1,"")</f>
        <v/>
      </c>
      <c r="AH201" s="169" t="str">
        <f>IFERROR(Inv_SY_B!AH201/Inv_SY_B!$DA201-1,"")</f>
        <v/>
      </c>
      <c r="AI201" s="169" t="str">
        <f>IFERROR(Inv_SY_B!AI201/Inv_SY_B!$DC201-1,"")</f>
        <v/>
      </c>
      <c r="AJ201" s="169" t="str">
        <f>IFERROR(Inv_SY_B!AJ201/Inv_SY_B!$DC201-1,"")</f>
        <v/>
      </c>
      <c r="AK201" s="169" t="str">
        <f>IFERROR(Inv_SY_B!AK201/Inv_SY_B!$DC201-1,"")</f>
        <v/>
      </c>
      <c r="AL201" s="169" t="str">
        <f>IFERROR(Inv_SY_B!AL201/Inv_SY_B!$DC201-1,"")</f>
        <v/>
      </c>
      <c r="AM201" s="169" t="str">
        <f>IFERROR(Inv_SY_B!AM201/Inv_SY_B!$DC201-1,"")</f>
        <v/>
      </c>
      <c r="AN201" s="169" t="str">
        <f>IFERROR(Inv_SY_B!AN201/Inv_SY_B!$DC201-1,"")</f>
        <v/>
      </c>
      <c r="AO201" s="169" t="str">
        <f>IFERROR(Inv_SY_B!AO201/Inv_SY_B!$DC201-1,"")</f>
        <v/>
      </c>
      <c r="AP201" s="169" t="str">
        <f>IFERROR(Inv_SY_B!AP201/Inv_SY_B!$DC201-1,"")</f>
        <v/>
      </c>
      <c r="AQ201" s="169" t="str">
        <f>IFERROR(Inv_SY_B!AQ201/Inv_SY_B!$DC201-1,"")</f>
        <v/>
      </c>
      <c r="AR201" s="169" t="str">
        <f>IFERROR(Inv_SY_B!AR201/Inv_SY_B!$DC201-1,"")</f>
        <v/>
      </c>
      <c r="AS201" s="169" t="str">
        <f>IFERROR(Inv_SY_B!AS201/Inv_SY_B!$DC201-1,"")</f>
        <v/>
      </c>
      <c r="AT201" s="169" t="str">
        <f>IFERROR(Inv_SY_B!AT201/Inv_SY_B!$DC201-1,"")</f>
        <v/>
      </c>
      <c r="AU201" s="169" t="str">
        <f>IFERROR(Inv_SY_B!AU201/Inv_SY_B!$DC201-1,"")</f>
        <v/>
      </c>
      <c r="AV201" s="169" t="str">
        <f>IFERROR(Inv_SY_B!AV201/Inv_SY_B!$DC201-1,"")</f>
        <v/>
      </c>
      <c r="AW201" s="169" t="str">
        <f>IFERROR(Inv_SY_B!AW201/Inv_SY_B!$DC201-1,"")</f>
        <v/>
      </c>
      <c r="AX201" s="169" t="str">
        <f>IFERROR(Inv_SY_B!AX201/Inv_SY_B!$DC201-1,"")</f>
        <v/>
      </c>
      <c r="AY201" s="169" t="str">
        <f>IFERROR(Inv_SY_B!AY201/Inv_SY_B!$DC201-1,"")</f>
        <v/>
      </c>
      <c r="AZ201" s="169" t="str">
        <f>IFERROR(Inv_SY_B!AZ201/Inv_SY_B!$DC201-1,"")</f>
        <v/>
      </c>
      <c r="BA201" s="169" t="str">
        <f>IFERROR(Inv_SY_B!BA201/Inv_SY_B!$DC201-1,"")</f>
        <v/>
      </c>
      <c r="BB201" s="169" t="str">
        <f>IFERROR(Inv_SY_B!BB201/Inv_SY_B!$DC201-1,"")</f>
        <v/>
      </c>
      <c r="BC201" s="169" t="str">
        <f>IFERROR(Inv_SY_B!BC201/Inv_SY_B!$DC201-1,"")</f>
        <v/>
      </c>
      <c r="BD201" s="169" t="str">
        <f>IFERROR(Inv_SY_B!BD201/Inv_SY_B!$DC201-1,"")</f>
        <v/>
      </c>
      <c r="BE201" s="169" t="str">
        <f>IFERROR(Inv_SY_B!BE201/Inv_SY_B!$DC201-1,"")</f>
        <v/>
      </c>
      <c r="BF201" s="169" t="str">
        <f>IFERROR(Inv_SY_B!BF201/Inv_SY_B!$DC201-1,"")</f>
        <v/>
      </c>
      <c r="BG201" s="169" t="str">
        <f>IFERROR(Inv_SY_B!BG201/Inv_SY_B!$DC201-1,"")</f>
        <v/>
      </c>
      <c r="BH201" s="169" t="str">
        <f>IFERROR(Inv_SY_B!BH201/Inv_SY_B!$DC201-1,"")</f>
        <v/>
      </c>
      <c r="BI201" s="169" t="str">
        <f>IFERROR(Inv_SY_B!BI201/Inv_SY_B!$DC201-1,"")</f>
        <v/>
      </c>
      <c r="BJ201" s="169" t="str">
        <f>IFERROR(Inv_SY_B!BJ201/Inv_SY_B!$DC201-1,"")</f>
        <v/>
      </c>
      <c r="BK201" s="169" t="str">
        <f>IFERROR(Inv_SY_B!BK201/Inv_SY_B!$DC201-1,"")</f>
        <v/>
      </c>
      <c r="BL201" s="169" t="str">
        <f>IFERROR(Inv_SY_B!BL201/Inv_SY_B!$DC201-1,"")</f>
        <v/>
      </c>
      <c r="BM201" s="169" t="str">
        <f>IFERROR(Inv_SY_B!BM201/Inv_SY_B!$DC201-1,"")</f>
        <v/>
      </c>
      <c r="BN201" s="169" t="str">
        <f>IFERROR(Inv_SY_B!BN201/Inv_SY_B!$DC201-1,"")</f>
        <v/>
      </c>
      <c r="BO201" s="169" t="str">
        <f>IFERROR(Inv_SY_B!BO201/Inv_SY_B!$DC201-1,"")</f>
        <v/>
      </c>
      <c r="BP201" s="169" t="str">
        <f>IFERROR(Inv_SY_B!BP201/Inv_SY_B!$DC201-1,"")</f>
        <v/>
      </c>
      <c r="BQ201" s="169" t="str">
        <f>IFERROR(Inv_SY_B!BQ201/Inv_SY_B!$DC201-1,"")</f>
        <v/>
      </c>
      <c r="BR201" s="169" t="str">
        <f>IFERROR(Inv_SY_B!BR201/Inv_SY_B!$DC201-1,"")</f>
        <v/>
      </c>
      <c r="BS201" s="169" t="str">
        <f>IFERROR(Inv_SY_B!BS201/Inv_SY_B!$DC201-1,"")</f>
        <v/>
      </c>
      <c r="BT201" s="169" t="str">
        <f>IFERROR(Inv_SY_B!BT201/Inv_SY_B!$DC201-1,"")</f>
        <v/>
      </c>
      <c r="BU201" s="169" t="str">
        <f>IFERROR(Inv_SY_B!BU201/Inv_SY_B!$DC201-1,"")</f>
        <v/>
      </c>
      <c r="BV201" s="169" t="str">
        <f>IFERROR(Inv_SY_B!BV201/Inv_SY_B!$DC201-1,"")</f>
        <v/>
      </c>
      <c r="BW201" s="169" t="str">
        <f>IFERROR(Inv_SY_B!BW201/Inv_SY_B!$DC201-1,"")</f>
        <v/>
      </c>
      <c r="BX201" s="169" t="str">
        <f>IFERROR(Inv_SY_B!BX201/Inv_SY_B!$DC201-1,"")</f>
        <v/>
      </c>
      <c r="BY201" s="169" t="str">
        <f>IFERROR(Inv_SY_B!BY201/Inv_SY_B!$DC201-1,"")</f>
        <v/>
      </c>
      <c r="BZ201" s="169" t="str">
        <f>IFERROR(Inv_SY_B!BZ201/Inv_SY_B!$DC201-1,"")</f>
        <v/>
      </c>
      <c r="CA201" s="169" t="str">
        <f>IFERROR(Inv_SY_B!CA201/Inv_SY_B!$DC201-1,"")</f>
        <v/>
      </c>
      <c r="CB201" s="169" t="str">
        <f>IFERROR(Inv_SY_B!CB201/Inv_SY_B!$DC201-1,"")</f>
        <v/>
      </c>
      <c r="CC201" s="169" t="str">
        <f>IFERROR(Inv_SY_B!CC201/Inv_SY_B!$DC201-1,"")</f>
        <v/>
      </c>
      <c r="CD201" s="169" t="str">
        <f>IFERROR(Inv_SY_B!CD201/Inv_SY_B!$DC201-1,"")</f>
        <v/>
      </c>
      <c r="CE201" s="169" t="str">
        <f>IFERROR(Inv_SY_B!CE201/Inv_SY_B!$DC201-1,"")</f>
        <v/>
      </c>
      <c r="CF201" s="169" t="str">
        <f>IFERROR(Inv_SY_B!CF201/Inv_SY_B!$DC201-1,"")</f>
        <v/>
      </c>
      <c r="CG201" s="169" t="str">
        <f>IFERROR(Inv_SY_B!CG201/Inv_SY_B!$DC201-1,"")</f>
        <v/>
      </c>
      <c r="CH201" s="169" t="str">
        <f>IFERROR(Inv_SY_B!CH201/Inv_SY_B!$DC201-1,"")</f>
        <v/>
      </c>
      <c r="CI201" s="169" t="str">
        <f>IFERROR(Inv_SY_B!CI201/Inv_SY_B!$DC201-1,"")</f>
        <v/>
      </c>
      <c r="CJ201" s="169" t="str">
        <f>IFERROR(Inv_SY_B!CJ201/Inv_SY_B!$DC201-1,"")</f>
        <v/>
      </c>
      <c r="CK201" s="169" t="str">
        <f>IFERROR(Inv_SY_B!CK201/Inv_SY_B!$DC201-1,"")</f>
        <v/>
      </c>
      <c r="CL201" s="169" t="str">
        <f>IFERROR(Inv_SY_B!CL201/Inv_SY_B!$DC201-1,"")</f>
        <v/>
      </c>
      <c r="CM201" s="169" t="str">
        <f>IFERROR(Inv_SY_B!CM201/Inv_SY_B!$DB201-1,"")</f>
        <v/>
      </c>
      <c r="CN201" s="169" t="str">
        <f>IFERROR(Inv_SY_B!CN201/Inv_SY_B!$DB201-1,"")</f>
        <v/>
      </c>
      <c r="CO201" s="169" t="str">
        <f>IFERROR(Inv_SY_B!CO201/Inv_SY_B!$DB201-1,"")</f>
        <v/>
      </c>
      <c r="CP201" s="169" t="str">
        <f>IFERROR(Inv_SY_B!CP201/Inv_SY_B!$DB201-1,"")</f>
        <v/>
      </c>
      <c r="CQ201" s="169" t="str">
        <f>IFERROR(Inv_SY_B!CQ201/Inv_SY_B!$DB201-1,"")</f>
        <v/>
      </c>
      <c r="CR201" s="169" t="str">
        <f>IFERROR(Inv_SY_B!CR201/Inv_SY_B!$DB201-1,"")</f>
        <v/>
      </c>
      <c r="CS201" s="169" t="str">
        <f>IFERROR(Inv_SY_B!CS201/Inv_SY_B!$DB201-1,"")</f>
        <v/>
      </c>
      <c r="CT201" s="169" t="str">
        <f>IFERROR(Inv_SY_B!CT201/Inv_SY_B!$DB201-1,"")</f>
        <v/>
      </c>
      <c r="CU201" s="169" t="str">
        <f>IFERROR(Inv_SY_B!CU201/Inv_SY_B!$DB201-1,"")</f>
        <v/>
      </c>
      <c r="CV201" s="169" t="str">
        <f>IFERROR(Inv_SY_B!CV201/Inv_SY_B!$DB201-1,"")</f>
        <v/>
      </c>
      <c r="CW201" s="169" t="str">
        <f>IFERROR(Inv_SY_B!CW201/Inv_SY_B!$DB201-1,"")</f>
        <v/>
      </c>
      <c r="CX201" s="169" t="str">
        <f>IFERROR(Inv_SY_B!CX201/Inv_SY_B!$DB201-1,"")</f>
        <v/>
      </c>
      <c r="CY201" s="169" t="str">
        <f>IFERROR(Inv_SY_B!CY201/Inv_SY_B!$DB201-1,"")</f>
        <v/>
      </c>
      <c r="CZ201" s="169" t="str">
        <f>IFERROR(Inv_SY_B!CZ201/Inv_SY_B!$DB201-1,"")</f>
        <v/>
      </c>
    </row>
    <row r="202" spans="2:104">
      <c r="B202" s="164">
        <f t="shared" si="4"/>
        <v>45894</v>
      </c>
      <c r="C202" s="169" t="str">
        <f>IFERROR(Inv_SY_B!C202/Inv_SY_B!$DA202-1,"")</f>
        <v/>
      </c>
      <c r="D202" s="169" t="str">
        <f>IFERROR(Inv_SY_B!D202/Inv_SY_B!$DA202-1,"")</f>
        <v/>
      </c>
      <c r="E202" s="169" t="str">
        <f>IFERROR(Inv_SY_B!E202/Inv_SY_B!$DA202-1,"")</f>
        <v/>
      </c>
      <c r="F202" s="169" t="str">
        <f>IFERROR(Inv_SY_B!F202/Inv_SY_B!$DA202-1,"")</f>
        <v/>
      </c>
      <c r="G202" s="169" t="str">
        <f>IFERROR(Inv_SY_B!G202/Inv_SY_B!$DA202-1,"")</f>
        <v/>
      </c>
      <c r="H202" s="169" t="str">
        <f>IFERROR(Inv_SY_B!H202/Inv_SY_B!$DA202-1,"")</f>
        <v/>
      </c>
      <c r="I202" s="169" t="str">
        <f>IFERROR(Inv_SY_B!I202/Inv_SY_B!$DA202-1,"")</f>
        <v/>
      </c>
      <c r="J202" s="169" t="str">
        <f>IFERROR(Inv_SY_B!J202/Inv_SY_B!$DA202-1,"")</f>
        <v/>
      </c>
      <c r="K202" s="169" t="str">
        <f>IFERROR(Inv_SY_B!K202/Inv_SY_B!$DA202-1,"")</f>
        <v/>
      </c>
      <c r="L202" s="169" t="str">
        <f>IFERROR(Inv_SY_B!L202/Inv_SY_B!$DA202-1,"")</f>
        <v/>
      </c>
      <c r="M202" s="169" t="str">
        <f>IFERROR(Inv_SY_B!M202/Inv_SY_B!$DA202-1,"")</f>
        <v/>
      </c>
      <c r="N202" s="169" t="str">
        <f>IFERROR(Inv_SY_B!N202/Inv_SY_B!$DA202-1,"")</f>
        <v/>
      </c>
      <c r="O202" s="169" t="str">
        <f>IFERROR(Inv_SY_B!O202/Inv_SY_B!$DA202-1,"")</f>
        <v/>
      </c>
      <c r="P202" s="169" t="str">
        <f>IFERROR(Inv_SY_B!P202/Inv_SY_B!$DA202-1,"")</f>
        <v/>
      </c>
      <c r="Q202" s="169" t="str">
        <f>IFERROR(Inv_SY_B!Q202/Inv_SY_B!$DA202-1,"")</f>
        <v/>
      </c>
      <c r="R202" s="169" t="str">
        <f>IFERROR(Inv_SY_B!R202/Inv_SY_B!$DA202-1,"")</f>
        <v/>
      </c>
      <c r="S202" s="169" t="str">
        <f>IFERROR(Inv_SY_B!S202/Inv_SY_B!$DA202-1,"")</f>
        <v/>
      </c>
      <c r="T202" s="169" t="str">
        <f>IFERROR(Inv_SY_B!T202/Inv_SY_B!$DA202-1,"")</f>
        <v/>
      </c>
      <c r="U202" s="169" t="str">
        <f>IFERROR(Inv_SY_B!U202/Inv_SY_B!$DA202-1,"")</f>
        <v/>
      </c>
      <c r="V202" s="169" t="str">
        <f>IFERROR(Inv_SY_B!V202/Inv_SY_B!$DA202-1,"")</f>
        <v/>
      </c>
      <c r="W202" s="169" t="str">
        <f>IFERROR(Inv_SY_B!W202/Inv_SY_B!$DA202-1,"")</f>
        <v/>
      </c>
      <c r="X202" s="169" t="str">
        <f>IFERROR(Inv_SY_B!X202/Inv_SY_B!$DA202-1,"")</f>
        <v/>
      </c>
      <c r="Y202" s="169" t="str">
        <f>IFERROR(Inv_SY_B!Y202/Inv_SY_B!$DA202-1,"")</f>
        <v/>
      </c>
      <c r="Z202" s="169" t="str">
        <f>IFERROR(Inv_SY_B!Z202/Inv_SY_B!$DA202-1,"")</f>
        <v/>
      </c>
      <c r="AA202" s="169" t="str">
        <f>IFERROR(Inv_SY_B!AA202/Inv_SY_B!$DA202-1,"")</f>
        <v/>
      </c>
      <c r="AB202" s="169" t="str">
        <f>IFERROR(Inv_SY_B!AB202/Inv_SY_B!$DA202-1,"")</f>
        <v/>
      </c>
      <c r="AC202" s="169" t="str">
        <f>IFERROR(Inv_SY_B!AC202/Inv_SY_B!$DA202-1,"")</f>
        <v/>
      </c>
      <c r="AD202" s="169" t="str">
        <f>IFERROR(Inv_SY_B!AD202/Inv_SY_B!$DA202-1,"")</f>
        <v/>
      </c>
      <c r="AE202" s="169" t="str">
        <f>IFERROR(Inv_SY_B!AE202/Inv_SY_B!$DA202-1,"")</f>
        <v/>
      </c>
      <c r="AF202" s="169" t="str">
        <f>IFERROR(Inv_SY_B!AF202/Inv_SY_B!$DA202-1,"")</f>
        <v/>
      </c>
      <c r="AG202" s="169" t="str">
        <f>IFERROR(Inv_SY_B!AG202/Inv_SY_B!$DA202-1,"")</f>
        <v/>
      </c>
      <c r="AH202" s="169" t="str">
        <f>IFERROR(Inv_SY_B!AH202/Inv_SY_B!$DA202-1,"")</f>
        <v/>
      </c>
      <c r="AI202" s="169" t="str">
        <f>IFERROR(Inv_SY_B!AI202/Inv_SY_B!$DC202-1,"")</f>
        <v/>
      </c>
      <c r="AJ202" s="169" t="str">
        <f>IFERROR(Inv_SY_B!AJ202/Inv_SY_B!$DC202-1,"")</f>
        <v/>
      </c>
      <c r="AK202" s="169" t="str">
        <f>IFERROR(Inv_SY_B!AK202/Inv_SY_B!$DC202-1,"")</f>
        <v/>
      </c>
      <c r="AL202" s="169" t="str">
        <f>IFERROR(Inv_SY_B!AL202/Inv_SY_B!$DC202-1,"")</f>
        <v/>
      </c>
      <c r="AM202" s="169" t="str">
        <f>IFERROR(Inv_SY_B!AM202/Inv_SY_B!$DC202-1,"")</f>
        <v/>
      </c>
      <c r="AN202" s="169" t="str">
        <f>IFERROR(Inv_SY_B!AN202/Inv_SY_B!$DC202-1,"")</f>
        <v/>
      </c>
      <c r="AO202" s="169" t="str">
        <f>IFERROR(Inv_SY_B!AO202/Inv_SY_B!$DC202-1,"")</f>
        <v/>
      </c>
      <c r="AP202" s="169" t="str">
        <f>IFERROR(Inv_SY_B!AP202/Inv_SY_B!$DC202-1,"")</f>
        <v/>
      </c>
      <c r="AQ202" s="169" t="str">
        <f>IFERROR(Inv_SY_B!AQ202/Inv_SY_B!$DC202-1,"")</f>
        <v/>
      </c>
      <c r="AR202" s="169" t="str">
        <f>IFERROR(Inv_SY_B!AR202/Inv_SY_B!$DC202-1,"")</f>
        <v/>
      </c>
      <c r="AS202" s="169" t="str">
        <f>IFERROR(Inv_SY_B!AS202/Inv_SY_B!$DC202-1,"")</f>
        <v/>
      </c>
      <c r="AT202" s="169" t="str">
        <f>IFERROR(Inv_SY_B!AT202/Inv_SY_B!$DC202-1,"")</f>
        <v/>
      </c>
      <c r="AU202" s="169" t="str">
        <f>IFERROR(Inv_SY_B!AU202/Inv_SY_B!$DC202-1,"")</f>
        <v/>
      </c>
      <c r="AV202" s="169" t="str">
        <f>IFERROR(Inv_SY_B!AV202/Inv_SY_B!$DC202-1,"")</f>
        <v/>
      </c>
      <c r="AW202" s="169" t="str">
        <f>IFERROR(Inv_SY_B!AW202/Inv_SY_B!$DC202-1,"")</f>
        <v/>
      </c>
      <c r="AX202" s="169" t="str">
        <f>IFERROR(Inv_SY_B!AX202/Inv_SY_B!$DC202-1,"")</f>
        <v/>
      </c>
      <c r="AY202" s="169" t="str">
        <f>IFERROR(Inv_SY_B!AY202/Inv_SY_B!$DC202-1,"")</f>
        <v/>
      </c>
      <c r="AZ202" s="169" t="str">
        <f>IFERROR(Inv_SY_B!AZ202/Inv_SY_B!$DC202-1,"")</f>
        <v/>
      </c>
      <c r="BA202" s="169" t="str">
        <f>IFERROR(Inv_SY_B!BA202/Inv_SY_B!$DC202-1,"")</f>
        <v/>
      </c>
      <c r="BB202" s="169" t="str">
        <f>IFERROR(Inv_SY_B!BB202/Inv_SY_B!$DC202-1,"")</f>
        <v/>
      </c>
      <c r="BC202" s="169" t="str">
        <f>IFERROR(Inv_SY_B!BC202/Inv_SY_B!$DC202-1,"")</f>
        <v/>
      </c>
      <c r="BD202" s="169" t="str">
        <f>IFERROR(Inv_SY_B!BD202/Inv_SY_B!$DC202-1,"")</f>
        <v/>
      </c>
      <c r="BE202" s="169" t="str">
        <f>IFERROR(Inv_SY_B!BE202/Inv_SY_B!$DC202-1,"")</f>
        <v/>
      </c>
      <c r="BF202" s="169" t="str">
        <f>IFERROR(Inv_SY_B!BF202/Inv_SY_B!$DC202-1,"")</f>
        <v/>
      </c>
      <c r="BG202" s="169" t="str">
        <f>IFERROR(Inv_SY_B!BG202/Inv_SY_B!$DC202-1,"")</f>
        <v/>
      </c>
      <c r="BH202" s="169" t="str">
        <f>IFERROR(Inv_SY_B!BH202/Inv_SY_B!$DC202-1,"")</f>
        <v/>
      </c>
      <c r="BI202" s="169" t="str">
        <f>IFERROR(Inv_SY_B!BI202/Inv_SY_B!$DC202-1,"")</f>
        <v/>
      </c>
      <c r="BJ202" s="169" t="str">
        <f>IFERROR(Inv_SY_B!BJ202/Inv_SY_B!$DC202-1,"")</f>
        <v/>
      </c>
      <c r="BK202" s="169" t="str">
        <f>IFERROR(Inv_SY_B!BK202/Inv_SY_B!$DC202-1,"")</f>
        <v/>
      </c>
      <c r="BL202" s="169" t="str">
        <f>IFERROR(Inv_SY_B!BL202/Inv_SY_B!$DC202-1,"")</f>
        <v/>
      </c>
      <c r="BM202" s="169" t="str">
        <f>IFERROR(Inv_SY_B!BM202/Inv_SY_B!$DC202-1,"")</f>
        <v/>
      </c>
      <c r="BN202" s="169" t="str">
        <f>IFERROR(Inv_SY_B!BN202/Inv_SY_B!$DC202-1,"")</f>
        <v/>
      </c>
      <c r="BO202" s="169" t="str">
        <f>IFERROR(Inv_SY_B!BO202/Inv_SY_B!$DC202-1,"")</f>
        <v/>
      </c>
      <c r="BP202" s="169" t="str">
        <f>IFERROR(Inv_SY_B!BP202/Inv_SY_B!$DC202-1,"")</f>
        <v/>
      </c>
      <c r="BQ202" s="169" t="str">
        <f>IFERROR(Inv_SY_B!BQ202/Inv_SY_B!$DC202-1,"")</f>
        <v/>
      </c>
      <c r="BR202" s="169" t="str">
        <f>IFERROR(Inv_SY_B!BR202/Inv_SY_B!$DC202-1,"")</f>
        <v/>
      </c>
      <c r="BS202" s="169" t="str">
        <f>IFERROR(Inv_SY_B!BS202/Inv_SY_B!$DC202-1,"")</f>
        <v/>
      </c>
      <c r="BT202" s="169" t="str">
        <f>IFERROR(Inv_SY_B!BT202/Inv_SY_B!$DC202-1,"")</f>
        <v/>
      </c>
      <c r="BU202" s="169" t="str">
        <f>IFERROR(Inv_SY_B!BU202/Inv_SY_B!$DC202-1,"")</f>
        <v/>
      </c>
      <c r="BV202" s="169" t="str">
        <f>IFERROR(Inv_SY_B!BV202/Inv_SY_B!$DC202-1,"")</f>
        <v/>
      </c>
      <c r="BW202" s="169" t="str">
        <f>IFERROR(Inv_SY_B!BW202/Inv_SY_B!$DC202-1,"")</f>
        <v/>
      </c>
      <c r="BX202" s="169" t="str">
        <f>IFERROR(Inv_SY_B!BX202/Inv_SY_B!$DC202-1,"")</f>
        <v/>
      </c>
      <c r="BY202" s="169" t="str">
        <f>IFERROR(Inv_SY_B!BY202/Inv_SY_B!$DC202-1,"")</f>
        <v/>
      </c>
      <c r="BZ202" s="169" t="str">
        <f>IFERROR(Inv_SY_B!BZ202/Inv_SY_B!$DC202-1,"")</f>
        <v/>
      </c>
      <c r="CA202" s="169" t="str">
        <f>IFERROR(Inv_SY_B!CA202/Inv_SY_B!$DC202-1,"")</f>
        <v/>
      </c>
      <c r="CB202" s="169" t="str">
        <f>IFERROR(Inv_SY_B!CB202/Inv_SY_B!$DC202-1,"")</f>
        <v/>
      </c>
      <c r="CC202" s="169" t="str">
        <f>IFERROR(Inv_SY_B!CC202/Inv_SY_B!$DC202-1,"")</f>
        <v/>
      </c>
      <c r="CD202" s="169" t="str">
        <f>IFERROR(Inv_SY_B!CD202/Inv_SY_B!$DC202-1,"")</f>
        <v/>
      </c>
      <c r="CE202" s="169" t="str">
        <f>IFERROR(Inv_SY_B!CE202/Inv_SY_B!$DC202-1,"")</f>
        <v/>
      </c>
      <c r="CF202" s="169" t="str">
        <f>IFERROR(Inv_SY_B!CF202/Inv_SY_B!$DC202-1,"")</f>
        <v/>
      </c>
      <c r="CG202" s="169" t="str">
        <f>IFERROR(Inv_SY_B!CG202/Inv_SY_B!$DC202-1,"")</f>
        <v/>
      </c>
      <c r="CH202" s="169" t="str">
        <f>IFERROR(Inv_SY_B!CH202/Inv_SY_B!$DC202-1,"")</f>
        <v/>
      </c>
      <c r="CI202" s="169" t="str">
        <f>IFERROR(Inv_SY_B!CI202/Inv_SY_B!$DC202-1,"")</f>
        <v/>
      </c>
      <c r="CJ202" s="169" t="str">
        <f>IFERROR(Inv_SY_B!CJ202/Inv_SY_B!$DC202-1,"")</f>
        <v/>
      </c>
      <c r="CK202" s="169" t="str">
        <f>IFERROR(Inv_SY_B!CK202/Inv_SY_B!$DC202-1,"")</f>
        <v/>
      </c>
      <c r="CL202" s="169" t="str">
        <f>IFERROR(Inv_SY_B!CL202/Inv_SY_B!$DC202-1,"")</f>
        <v/>
      </c>
      <c r="CM202" s="169" t="str">
        <f>IFERROR(Inv_SY_B!CM202/Inv_SY_B!$DB202-1,"")</f>
        <v/>
      </c>
      <c r="CN202" s="169" t="str">
        <f>IFERROR(Inv_SY_B!CN202/Inv_SY_B!$DB202-1,"")</f>
        <v/>
      </c>
      <c r="CO202" s="169" t="str">
        <f>IFERROR(Inv_SY_B!CO202/Inv_SY_B!$DB202-1,"")</f>
        <v/>
      </c>
      <c r="CP202" s="169" t="str">
        <f>IFERROR(Inv_SY_B!CP202/Inv_SY_B!$DB202-1,"")</f>
        <v/>
      </c>
      <c r="CQ202" s="169" t="str">
        <f>IFERROR(Inv_SY_B!CQ202/Inv_SY_B!$DB202-1,"")</f>
        <v/>
      </c>
      <c r="CR202" s="169" t="str">
        <f>IFERROR(Inv_SY_B!CR202/Inv_SY_B!$DB202-1,"")</f>
        <v/>
      </c>
      <c r="CS202" s="169" t="str">
        <f>IFERROR(Inv_SY_B!CS202/Inv_SY_B!$DB202-1,"")</f>
        <v/>
      </c>
      <c r="CT202" s="169" t="str">
        <f>IFERROR(Inv_SY_B!CT202/Inv_SY_B!$DB202-1,"")</f>
        <v/>
      </c>
      <c r="CU202" s="169" t="str">
        <f>IFERROR(Inv_SY_B!CU202/Inv_SY_B!$DB202-1,"")</f>
        <v/>
      </c>
      <c r="CV202" s="169" t="str">
        <f>IFERROR(Inv_SY_B!CV202/Inv_SY_B!$DB202-1,"")</f>
        <v/>
      </c>
      <c r="CW202" s="169" t="str">
        <f>IFERROR(Inv_SY_B!CW202/Inv_SY_B!$DB202-1,"")</f>
        <v/>
      </c>
      <c r="CX202" s="169" t="str">
        <f>IFERROR(Inv_SY_B!CX202/Inv_SY_B!$DB202-1,"")</f>
        <v/>
      </c>
      <c r="CY202" s="169" t="str">
        <f>IFERROR(Inv_SY_B!CY202/Inv_SY_B!$DB202-1,"")</f>
        <v/>
      </c>
      <c r="CZ202" s="169" t="str">
        <f>IFERROR(Inv_SY_B!CZ202/Inv_SY_B!$DB202-1,"")</f>
        <v/>
      </c>
    </row>
    <row r="203" spans="2:104">
      <c r="B203" s="164">
        <f t="shared" si="4"/>
        <v>45895</v>
      </c>
      <c r="C203" s="169" t="str">
        <f>IFERROR(Inv_SY_B!C203/Inv_SY_B!$DA203-1,"")</f>
        <v/>
      </c>
      <c r="D203" s="169" t="str">
        <f>IFERROR(Inv_SY_B!D203/Inv_SY_B!$DA203-1,"")</f>
        <v/>
      </c>
      <c r="E203" s="169" t="str">
        <f>IFERROR(Inv_SY_B!E203/Inv_SY_B!$DA203-1,"")</f>
        <v/>
      </c>
      <c r="F203" s="169" t="str">
        <f>IFERROR(Inv_SY_B!F203/Inv_SY_B!$DA203-1,"")</f>
        <v/>
      </c>
      <c r="G203" s="169" t="str">
        <f>IFERROR(Inv_SY_B!G203/Inv_SY_B!$DA203-1,"")</f>
        <v/>
      </c>
      <c r="H203" s="169" t="str">
        <f>IFERROR(Inv_SY_B!H203/Inv_SY_B!$DA203-1,"")</f>
        <v/>
      </c>
      <c r="I203" s="169" t="str">
        <f>IFERROR(Inv_SY_B!I203/Inv_SY_B!$DA203-1,"")</f>
        <v/>
      </c>
      <c r="J203" s="169" t="str">
        <f>IFERROR(Inv_SY_B!J203/Inv_SY_B!$DA203-1,"")</f>
        <v/>
      </c>
      <c r="K203" s="169" t="str">
        <f>IFERROR(Inv_SY_B!K203/Inv_SY_B!$DA203-1,"")</f>
        <v/>
      </c>
      <c r="L203" s="169" t="str">
        <f>IFERROR(Inv_SY_B!L203/Inv_SY_B!$DA203-1,"")</f>
        <v/>
      </c>
      <c r="M203" s="169" t="str">
        <f>IFERROR(Inv_SY_B!M203/Inv_SY_B!$DA203-1,"")</f>
        <v/>
      </c>
      <c r="N203" s="169" t="str">
        <f>IFERROR(Inv_SY_B!N203/Inv_SY_B!$DA203-1,"")</f>
        <v/>
      </c>
      <c r="O203" s="169" t="str">
        <f>IFERROR(Inv_SY_B!O203/Inv_SY_B!$DA203-1,"")</f>
        <v/>
      </c>
      <c r="P203" s="169" t="str">
        <f>IFERROR(Inv_SY_B!P203/Inv_SY_B!$DA203-1,"")</f>
        <v/>
      </c>
      <c r="Q203" s="169" t="str">
        <f>IFERROR(Inv_SY_B!Q203/Inv_SY_B!$DA203-1,"")</f>
        <v/>
      </c>
      <c r="R203" s="169" t="str">
        <f>IFERROR(Inv_SY_B!R203/Inv_SY_B!$DA203-1,"")</f>
        <v/>
      </c>
      <c r="S203" s="169" t="str">
        <f>IFERROR(Inv_SY_B!S203/Inv_SY_B!$DA203-1,"")</f>
        <v/>
      </c>
      <c r="T203" s="169" t="str">
        <f>IFERROR(Inv_SY_B!T203/Inv_SY_B!$DA203-1,"")</f>
        <v/>
      </c>
      <c r="U203" s="169" t="str">
        <f>IFERROR(Inv_SY_B!U203/Inv_SY_B!$DA203-1,"")</f>
        <v/>
      </c>
      <c r="V203" s="169" t="str">
        <f>IFERROR(Inv_SY_B!V203/Inv_SY_B!$DA203-1,"")</f>
        <v/>
      </c>
      <c r="W203" s="169" t="str">
        <f>IFERROR(Inv_SY_B!W203/Inv_SY_B!$DA203-1,"")</f>
        <v/>
      </c>
      <c r="X203" s="169" t="str">
        <f>IFERROR(Inv_SY_B!X203/Inv_SY_B!$DA203-1,"")</f>
        <v/>
      </c>
      <c r="Y203" s="169" t="str">
        <f>IFERROR(Inv_SY_B!Y203/Inv_SY_B!$DA203-1,"")</f>
        <v/>
      </c>
      <c r="Z203" s="169" t="str">
        <f>IFERROR(Inv_SY_B!Z203/Inv_SY_B!$DA203-1,"")</f>
        <v/>
      </c>
      <c r="AA203" s="169" t="str">
        <f>IFERROR(Inv_SY_B!AA203/Inv_SY_B!$DA203-1,"")</f>
        <v/>
      </c>
      <c r="AB203" s="169" t="str">
        <f>IFERROR(Inv_SY_B!AB203/Inv_SY_B!$DA203-1,"")</f>
        <v/>
      </c>
      <c r="AC203" s="169" t="str">
        <f>IFERROR(Inv_SY_B!AC203/Inv_SY_B!$DA203-1,"")</f>
        <v/>
      </c>
      <c r="AD203" s="169" t="str">
        <f>IFERROR(Inv_SY_B!AD203/Inv_SY_B!$DA203-1,"")</f>
        <v/>
      </c>
      <c r="AE203" s="169" t="str">
        <f>IFERROR(Inv_SY_B!AE203/Inv_SY_B!$DA203-1,"")</f>
        <v/>
      </c>
      <c r="AF203" s="169" t="str">
        <f>IFERROR(Inv_SY_B!AF203/Inv_SY_B!$DA203-1,"")</f>
        <v/>
      </c>
      <c r="AG203" s="169" t="str">
        <f>IFERROR(Inv_SY_B!AG203/Inv_SY_B!$DA203-1,"")</f>
        <v/>
      </c>
      <c r="AH203" s="169" t="str">
        <f>IFERROR(Inv_SY_B!AH203/Inv_SY_B!$DA203-1,"")</f>
        <v/>
      </c>
      <c r="AI203" s="169" t="str">
        <f>IFERROR(Inv_SY_B!AI203/Inv_SY_B!$DC203-1,"")</f>
        <v/>
      </c>
      <c r="AJ203" s="169" t="str">
        <f>IFERROR(Inv_SY_B!AJ203/Inv_SY_B!$DC203-1,"")</f>
        <v/>
      </c>
      <c r="AK203" s="169" t="str">
        <f>IFERROR(Inv_SY_B!AK203/Inv_SY_B!$DC203-1,"")</f>
        <v/>
      </c>
      <c r="AL203" s="169" t="str">
        <f>IFERROR(Inv_SY_B!AL203/Inv_SY_B!$DC203-1,"")</f>
        <v/>
      </c>
      <c r="AM203" s="169" t="str">
        <f>IFERROR(Inv_SY_B!AM203/Inv_SY_B!$DC203-1,"")</f>
        <v/>
      </c>
      <c r="AN203" s="169" t="str">
        <f>IFERROR(Inv_SY_B!AN203/Inv_SY_B!$DC203-1,"")</f>
        <v/>
      </c>
      <c r="AO203" s="169" t="str">
        <f>IFERROR(Inv_SY_B!AO203/Inv_SY_B!$DC203-1,"")</f>
        <v/>
      </c>
      <c r="AP203" s="169" t="str">
        <f>IFERROR(Inv_SY_B!AP203/Inv_SY_B!$DC203-1,"")</f>
        <v/>
      </c>
      <c r="AQ203" s="169" t="str">
        <f>IFERROR(Inv_SY_B!AQ203/Inv_SY_B!$DC203-1,"")</f>
        <v/>
      </c>
      <c r="AR203" s="169" t="str">
        <f>IFERROR(Inv_SY_B!AR203/Inv_SY_B!$DC203-1,"")</f>
        <v/>
      </c>
      <c r="AS203" s="169" t="str">
        <f>IFERROR(Inv_SY_B!AS203/Inv_SY_B!$DC203-1,"")</f>
        <v/>
      </c>
      <c r="AT203" s="169" t="str">
        <f>IFERROR(Inv_SY_B!AT203/Inv_SY_B!$DC203-1,"")</f>
        <v/>
      </c>
      <c r="AU203" s="169" t="str">
        <f>IFERROR(Inv_SY_B!AU203/Inv_SY_B!$DC203-1,"")</f>
        <v/>
      </c>
      <c r="AV203" s="169" t="str">
        <f>IFERROR(Inv_SY_B!AV203/Inv_SY_B!$DC203-1,"")</f>
        <v/>
      </c>
      <c r="AW203" s="169" t="str">
        <f>IFERROR(Inv_SY_B!AW203/Inv_SY_B!$DC203-1,"")</f>
        <v/>
      </c>
      <c r="AX203" s="169" t="str">
        <f>IFERROR(Inv_SY_B!AX203/Inv_SY_B!$DC203-1,"")</f>
        <v/>
      </c>
      <c r="AY203" s="169" t="str">
        <f>IFERROR(Inv_SY_B!AY203/Inv_SY_B!$DC203-1,"")</f>
        <v/>
      </c>
      <c r="AZ203" s="169" t="str">
        <f>IFERROR(Inv_SY_B!AZ203/Inv_SY_B!$DC203-1,"")</f>
        <v/>
      </c>
      <c r="BA203" s="169" t="str">
        <f>IFERROR(Inv_SY_B!BA203/Inv_SY_B!$DC203-1,"")</f>
        <v/>
      </c>
      <c r="BB203" s="169" t="str">
        <f>IFERROR(Inv_SY_B!BB203/Inv_SY_B!$DC203-1,"")</f>
        <v/>
      </c>
      <c r="BC203" s="169" t="str">
        <f>IFERROR(Inv_SY_B!BC203/Inv_SY_B!$DC203-1,"")</f>
        <v/>
      </c>
      <c r="BD203" s="169" t="str">
        <f>IFERROR(Inv_SY_B!BD203/Inv_SY_B!$DC203-1,"")</f>
        <v/>
      </c>
      <c r="BE203" s="169" t="str">
        <f>IFERROR(Inv_SY_B!BE203/Inv_SY_B!$DC203-1,"")</f>
        <v/>
      </c>
      <c r="BF203" s="169" t="str">
        <f>IFERROR(Inv_SY_B!BF203/Inv_SY_B!$DC203-1,"")</f>
        <v/>
      </c>
      <c r="BG203" s="169" t="str">
        <f>IFERROR(Inv_SY_B!BG203/Inv_SY_B!$DC203-1,"")</f>
        <v/>
      </c>
      <c r="BH203" s="169" t="str">
        <f>IFERROR(Inv_SY_B!BH203/Inv_SY_B!$DC203-1,"")</f>
        <v/>
      </c>
      <c r="BI203" s="169" t="str">
        <f>IFERROR(Inv_SY_B!BI203/Inv_SY_B!$DC203-1,"")</f>
        <v/>
      </c>
      <c r="BJ203" s="169" t="str">
        <f>IFERROR(Inv_SY_B!BJ203/Inv_SY_B!$DC203-1,"")</f>
        <v/>
      </c>
      <c r="BK203" s="169" t="str">
        <f>IFERROR(Inv_SY_B!BK203/Inv_SY_B!$DC203-1,"")</f>
        <v/>
      </c>
      <c r="BL203" s="169" t="str">
        <f>IFERROR(Inv_SY_B!BL203/Inv_SY_B!$DC203-1,"")</f>
        <v/>
      </c>
      <c r="BM203" s="169" t="str">
        <f>IFERROR(Inv_SY_B!BM203/Inv_SY_B!$DC203-1,"")</f>
        <v/>
      </c>
      <c r="BN203" s="169" t="str">
        <f>IFERROR(Inv_SY_B!BN203/Inv_SY_B!$DC203-1,"")</f>
        <v/>
      </c>
      <c r="BO203" s="169" t="str">
        <f>IFERROR(Inv_SY_B!BO203/Inv_SY_B!$DC203-1,"")</f>
        <v/>
      </c>
      <c r="BP203" s="169" t="str">
        <f>IFERROR(Inv_SY_B!BP203/Inv_SY_B!$DC203-1,"")</f>
        <v/>
      </c>
      <c r="BQ203" s="169" t="str">
        <f>IFERROR(Inv_SY_B!BQ203/Inv_SY_B!$DC203-1,"")</f>
        <v/>
      </c>
      <c r="BR203" s="169" t="str">
        <f>IFERROR(Inv_SY_B!BR203/Inv_SY_B!$DC203-1,"")</f>
        <v/>
      </c>
      <c r="BS203" s="169" t="str">
        <f>IFERROR(Inv_SY_B!BS203/Inv_SY_B!$DC203-1,"")</f>
        <v/>
      </c>
      <c r="BT203" s="169" t="str">
        <f>IFERROR(Inv_SY_B!BT203/Inv_SY_B!$DC203-1,"")</f>
        <v/>
      </c>
      <c r="BU203" s="169" t="str">
        <f>IFERROR(Inv_SY_B!BU203/Inv_SY_B!$DC203-1,"")</f>
        <v/>
      </c>
      <c r="BV203" s="169" t="str">
        <f>IFERROR(Inv_SY_B!BV203/Inv_SY_B!$DC203-1,"")</f>
        <v/>
      </c>
      <c r="BW203" s="169" t="str">
        <f>IFERROR(Inv_SY_B!BW203/Inv_SY_B!$DC203-1,"")</f>
        <v/>
      </c>
      <c r="BX203" s="169" t="str">
        <f>IFERROR(Inv_SY_B!BX203/Inv_SY_B!$DC203-1,"")</f>
        <v/>
      </c>
      <c r="BY203" s="169" t="str">
        <f>IFERROR(Inv_SY_B!BY203/Inv_SY_B!$DC203-1,"")</f>
        <v/>
      </c>
      <c r="BZ203" s="169" t="str">
        <f>IFERROR(Inv_SY_B!BZ203/Inv_SY_B!$DC203-1,"")</f>
        <v/>
      </c>
      <c r="CA203" s="169" t="str">
        <f>IFERROR(Inv_SY_B!CA203/Inv_SY_B!$DC203-1,"")</f>
        <v/>
      </c>
      <c r="CB203" s="169" t="str">
        <f>IFERROR(Inv_SY_B!CB203/Inv_SY_B!$DC203-1,"")</f>
        <v/>
      </c>
      <c r="CC203" s="169" t="str">
        <f>IFERROR(Inv_SY_B!CC203/Inv_SY_B!$DC203-1,"")</f>
        <v/>
      </c>
      <c r="CD203" s="169" t="str">
        <f>IFERROR(Inv_SY_B!CD203/Inv_SY_B!$DC203-1,"")</f>
        <v/>
      </c>
      <c r="CE203" s="169" t="str">
        <f>IFERROR(Inv_SY_B!CE203/Inv_SY_B!$DC203-1,"")</f>
        <v/>
      </c>
      <c r="CF203" s="169" t="str">
        <f>IFERROR(Inv_SY_B!CF203/Inv_SY_B!$DC203-1,"")</f>
        <v/>
      </c>
      <c r="CG203" s="169" t="str">
        <f>IFERROR(Inv_SY_B!CG203/Inv_SY_B!$DC203-1,"")</f>
        <v/>
      </c>
      <c r="CH203" s="169" t="str">
        <f>IFERROR(Inv_SY_B!CH203/Inv_SY_B!$DC203-1,"")</f>
        <v/>
      </c>
      <c r="CI203" s="169" t="str">
        <f>IFERROR(Inv_SY_B!CI203/Inv_SY_B!$DC203-1,"")</f>
        <v/>
      </c>
      <c r="CJ203" s="169" t="str">
        <f>IFERROR(Inv_SY_B!CJ203/Inv_SY_B!$DC203-1,"")</f>
        <v/>
      </c>
      <c r="CK203" s="169" t="str">
        <f>IFERROR(Inv_SY_B!CK203/Inv_SY_B!$DC203-1,"")</f>
        <v/>
      </c>
      <c r="CL203" s="169" t="str">
        <f>IFERROR(Inv_SY_B!CL203/Inv_SY_B!$DC203-1,"")</f>
        <v/>
      </c>
      <c r="CM203" s="169" t="str">
        <f>IFERROR(Inv_SY_B!CM203/Inv_SY_B!$DB203-1,"")</f>
        <v/>
      </c>
      <c r="CN203" s="169" t="str">
        <f>IFERROR(Inv_SY_B!CN203/Inv_SY_B!$DB203-1,"")</f>
        <v/>
      </c>
      <c r="CO203" s="169" t="str">
        <f>IFERROR(Inv_SY_B!CO203/Inv_SY_B!$DB203-1,"")</f>
        <v/>
      </c>
      <c r="CP203" s="169" t="str">
        <f>IFERROR(Inv_SY_B!CP203/Inv_SY_B!$DB203-1,"")</f>
        <v/>
      </c>
      <c r="CQ203" s="169" t="str">
        <f>IFERROR(Inv_SY_B!CQ203/Inv_SY_B!$DB203-1,"")</f>
        <v/>
      </c>
      <c r="CR203" s="169" t="str">
        <f>IFERROR(Inv_SY_B!CR203/Inv_SY_B!$DB203-1,"")</f>
        <v/>
      </c>
      <c r="CS203" s="169" t="str">
        <f>IFERROR(Inv_SY_B!CS203/Inv_SY_B!$DB203-1,"")</f>
        <v/>
      </c>
      <c r="CT203" s="169" t="str">
        <f>IFERROR(Inv_SY_B!CT203/Inv_SY_B!$DB203-1,"")</f>
        <v/>
      </c>
      <c r="CU203" s="169" t="str">
        <f>IFERROR(Inv_SY_B!CU203/Inv_SY_B!$DB203-1,"")</f>
        <v/>
      </c>
      <c r="CV203" s="169" t="str">
        <f>IFERROR(Inv_SY_B!CV203/Inv_SY_B!$DB203-1,"")</f>
        <v/>
      </c>
      <c r="CW203" s="169" t="str">
        <f>IFERROR(Inv_SY_B!CW203/Inv_SY_B!$DB203-1,"")</f>
        <v/>
      </c>
      <c r="CX203" s="169" t="str">
        <f>IFERROR(Inv_SY_B!CX203/Inv_SY_B!$DB203-1,"")</f>
        <v/>
      </c>
      <c r="CY203" s="169" t="str">
        <f>IFERROR(Inv_SY_B!CY203/Inv_SY_B!$DB203-1,"")</f>
        <v/>
      </c>
      <c r="CZ203" s="169" t="str">
        <f>IFERROR(Inv_SY_B!CZ203/Inv_SY_B!$DB203-1,"")</f>
        <v/>
      </c>
    </row>
    <row r="204" spans="2:104">
      <c r="B204" s="164">
        <f t="shared" si="4"/>
        <v>45896</v>
      </c>
      <c r="C204" s="169" t="str">
        <f>IFERROR(Inv_SY_B!C204/Inv_SY_B!$DA204-1,"")</f>
        <v/>
      </c>
      <c r="D204" s="169" t="str">
        <f>IFERROR(Inv_SY_B!D204/Inv_SY_B!$DA204-1,"")</f>
        <v/>
      </c>
      <c r="E204" s="169" t="str">
        <f>IFERROR(Inv_SY_B!E204/Inv_SY_B!$DA204-1,"")</f>
        <v/>
      </c>
      <c r="F204" s="169" t="str">
        <f>IFERROR(Inv_SY_B!F204/Inv_SY_B!$DA204-1,"")</f>
        <v/>
      </c>
      <c r="G204" s="169" t="str">
        <f>IFERROR(Inv_SY_B!G204/Inv_SY_B!$DA204-1,"")</f>
        <v/>
      </c>
      <c r="H204" s="169" t="str">
        <f>IFERROR(Inv_SY_B!H204/Inv_SY_B!$DA204-1,"")</f>
        <v/>
      </c>
      <c r="I204" s="169" t="str">
        <f>IFERROR(Inv_SY_B!I204/Inv_SY_B!$DA204-1,"")</f>
        <v/>
      </c>
      <c r="J204" s="169" t="str">
        <f>IFERROR(Inv_SY_B!J204/Inv_SY_B!$DA204-1,"")</f>
        <v/>
      </c>
      <c r="K204" s="169" t="str">
        <f>IFERROR(Inv_SY_B!K204/Inv_SY_B!$DA204-1,"")</f>
        <v/>
      </c>
      <c r="L204" s="169" t="str">
        <f>IFERROR(Inv_SY_B!L204/Inv_SY_B!$DA204-1,"")</f>
        <v/>
      </c>
      <c r="M204" s="169" t="str">
        <f>IFERROR(Inv_SY_B!M204/Inv_SY_B!$DA204-1,"")</f>
        <v/>
      </c>
      <c r="N204" s="169" t="str">
        <f>IFERROR(Inv_SY_B!N204/Inv_SY_B!$DA204-1,"")</f>
        <v/>
      </c>
      <c r="O204" s="169" t="str">
        <f>IFERROR(Inv_SY_B!O204/Inv_SY_B!$DA204-1,"")</f>
        <v/>
      </c>
      <c r="P204" s="169" t="str">
        <f>IFERROR(Inv_SY_B!P204/Inv_SY_B!$DA204-1,"")</f>
        <v/>
      </c>
      <c r="Q204" s="169" t="str">
        <f>IFERROR(Inv_SY_B!Q204/Inv_SY_B!$DA204-1,"")</f>
        <v/>
      </c>
      <c r="R204" s="169" t="str">
        <f>IFERROR(Inv_SY_B!R204/Inv_SY_B!$DA204-1,"")</f>
        <v/>
      </c>
      <c r="S204" s="169" t="str">
        <f>IFERROR(Inv_SY_B!S204/Inv_SY_B!$DA204-1,"")</f>
        <v/>
      </c>
      <c r="T204" s="169" t="str">
        <f>IFERROR(Inv_SY_B!T204/Inv_SY_B!$DA204-1,"")</f>
        <v/>
      </c>
      <c r="U204" s="169" t="str">
        <f>IFERROR(Inv_SY_B!U204/Inv_SY_B!$DA204-1,"")</f>
        <v/>
      </c>
      <c r="V204" s="169" t="str">
        <f>IFERROR(Inv_SY_B!V204/Inv_SY_B!$DA204-1,"")</f>
        <v/>
      </c>
      <c r="W204" s="169" t="str">
        <f>IFERROR(Inv_SY_B!W204/Inv_SY_B!$DA204-1,"")</f>
        <v/>
      </c>
      <c r="X204" s="169" t="str">
        <f>IFERROR(Inv_SY_B!X204/Inv_SY_B!$DA204-1,"")</f>
        <v/>
      </c>
      <c r="Y204" s="169" t="str">
        <f>IFERROR(Inv_SY_B!Y204/Inv_SY_B!$DA204-1,"")</f>
        <v/>
      </c>
      <c r="Z204" s="169" t="str">
        <f>IFERROR(Inv_SY_B!Z204/Inv_SY_B!$DA204-1,"")</f>
        <v/>
      </c>
      <c r="AA204" s="169" t="str">
        <f>IFERROR(Inv_SY_B!AA204/Inv_SY_B!$DA204-1,"")</f>
        <v/>
      </c>
      <c r="AB204" s="169" t="str">
        <f>IFERROR(Inv_SY_B!AB204/Inv_SY_B!$DA204-1,"")</f>
        <v/>
      </c>
      <c r="AC204" s="169" t="str">
        <f>IFERROR(Inv_SY_B!AC204/Inv_SY_B!$DA204-1,"")</f>
        <v/>
      </c>
      <c r="AD204" s="169" t="str">
        <f>IFERROR(Inv_SY_B!AD204/Inv_SY_B!$DA204-1,"")</f>
        <v/>
      </c>
      <c r="AE204" s="169" t="str">
        <f>IFERROR(Inv_SY_B!AE204/Inv_SY_B!$DA204-1,"")</f>
        <v/>
      </c>
      <c r="AF204" s="169" t="str">
        <f>IFERROR(Inv_SY_B!AF204/Inv_SY_B!$DA204-1,"")</f>
        <v/>
      </c>
      <c r="AG204" s="169" t="str">
        <f>IFERROR(Inv_SY_B!AG204/Inv_SY_B!$DA204-1,"")</f>
        <v/>
      </c>
      <c r="AH204" s="169" t="str">
        <f>IFERROR(Inv_SY_B!AH204/Inv_SY_B!$DA204-1,"")</f>
        <v/>
      </c>
      <c r="AI204" s="169" t="str">
        <f>IFERROR(Inv_SY_B!AI204/Inv_SY_B!$DC204-1,"")</f>
        <v/>
      </c>
      <c r="AJ204" s="169" t="str">
        <f>IFERROR(Inv_SY_B!AJ204/Inv_SY_B!$DC204-1,"")</f>
        <v/>
      </c>
      <c r="AK204" s="169" t="str">
        <f>IFERROR(Inv_SY_B!AK204/Inv_SY_B!$DC204-1,"")</f>
        <v/>
      </c>
      <c r="AL204" s="169" t="str">
        <f>IFERROR(Inv_SY_B!AL204/Inv_SY_B!$DC204-1,"")</f>
        <v/>
      </c>
      <c r="AM204" s="169" t="str">
        <f>IFERROR(Inv_SY_B!AM204/Inv_SY_B!$DC204-1,"")</f>
        <v/>
      </c>
      <c r="AN204" s="169" t="str">
        <f>IFERROR(Inv_SY_B!AN204/Inv_SY_B!$DC204-1,"")</f>
        <v/>
      </c>
      <c r="AO204" s="169" t="str">
        <f>IFERROR(Inv_SY_B!AO204/Inv_SY_B!$DC204-1,"")</f>
        <v/>
      </c>
      <c r="AP204" s="169" t="str">
        <f>IFERROR(Inv_SY_B!AP204/Inv_SY_B!$DC204-1,"")</f>
        <v/>
      </c>
      <c r="AQ204" s="169" t="str">
        <f>IFERROR(Inv_SY_B!AQ204/Inv_SY_B!$DC204-1,"")</f>
        <v/>
      </c>
      <c r="AR204" s="169" t="str">
        <f>IFERROR(Inv_SY_B!AR204/Inv_SY_B!$DC204-1,"")</f>
        <v/>
      </c>
      <c r="AS204" s="169" t="str">
        <f>IFERROR(Inv_SY_B!AS204/Inv_SY_B!$DC204-1,"")</f>
        <v/>
      </c>
      <c r="AT204" s="169" t="str">
        <f>IFERROR(Inv_SY_B!AT204/Inv_SY_B!$DC204-1,"")</f>
        <v/>
      </c>
      <c r="AU204" s="169" t="str">
        <f>IFERROR(Inv_SY_B!AU204/Inv_SY_B!$DC204-1,"")</f>
        <v/>
      </c>
      <c r="AV204" s="169" t="str">
        <f>IFERROR(Inv_SY_B!AV204/Inv_SY_B!$DC204-1,"")</f>
        <v/>
      </c>
      <c r="AW204" s="169" t="str">
        <f>IFERROR(Inv_SY_B!AW204/Inv_SY_B!$DC204-1,"")</f>
        <v/>
      </c>
      <c r="AX204" s="169" t="str">
        <f>IFERROR(Inv_SY_B!AX204/Inv_SY_B!$DC204-1,"")</f>
        <v/>
      </c>
      <c r="AY204" s="169" t="str">
        <f>IFERROR(Inv_SY_B!AY204/Inv_SY_B!$DC204-1,"")</f>
        <v/>
      </c>
      <c r="AZ204" s="169" t="str">
        <f>IFERROR(Inv_SY_B!AZ204/Inv_SY_B!$DC204-1,"")</f>
        <v/>
      </c>
      <c r="BA204" s="169" t="str">
        <f>IFERROR(Inv_SY_B!BA204/Inv_SY_B!$DC204-1,"")</f>
        <v/>
      </c>
      <c r="BB204" s="169" t="str">
        <f>IFERROR(Inv_SY_B!BB204/Inv_SY_B!$DC204-1,"")</f>
        <v/>
      </c>
      <c r="BC204" s="169" t="str">
        <f>IFERROR(Inv_SY_B!BC204/Inv_SY_B!$DC204-1,"")</f>
        <v/>
      </c>
      <c r="BD204" s="169" t="str">
        <f>IFERROR(Inv_SY_B!BD204/Inv_SY_B!$DC204-1,"")</f>
        <v/>
      </c>
      <c r="BE204" s="169" t="str">
        <f>IFERROR(Inv_SY_B!BE204/Inv_SY_B!$DC204-1,"")</f>
        <v/>
      </c>
      <c r="BF204" s="169" t="str">
        <f>IFERROR(Inv_SY_B!BF204/Inv_SY_B!$DC204-1,"")</f>
        <v/>
      </c>
      <c r="BG204" s="169" t="str">
        <f>IFERROR(Inv_SY_B!BG204/Inv_SY_B!$DC204-1,"")</f>
        <v/>
      </c>
      <c r="BH204" s="169" t="str">
        <f>IFERROR(Inv_SY_B!BH204/Inv_SY_B!$DC204-1,"")</f>
        <v/>
      </c>
      <c r="BI204" s="169" t="str">
        <f>IFERROR(Inv_SY_B!BI204/Inv_SY_B!$DC204-1,"")</f>
        <v/>
      </c>
      <c r="BJ204" s="169" t="str">
        <f>IFERROR(Inv_SY_B!BJ204/Inv_SY_B!$DC204-1,"")</f>
        <v/>
      </c>
      <c r="BK204" s="169" t="str">
        <f>IFERROR(Inv_SY_B!BK204/Inv_SY_B!$DC204-1,"")</f>
        <v/>
      </c>
      <c r="BL204" s="169" t="str">
        <f>IFERROR(Inv_SY_B!BL204/Inv_SY_B!$DC204-1,"")</f>
        <v/>
      </c>
      <c r="BM204" s="169" t="str">
        <f>IFERROR(Inv_SY_B!BM204/Inv_SY_B!$DC204-1,"")</f>
        <v/>
      </c>
      <c r="BN204" s="169" t="str">
        <f>IFERROR(Inv_SY_B!BN204/Inv_SY_B!$DC204-1,"")</f>
        <v/>
      </c>
      <c r="BO204" s="169" t="str">
        <f>IFERROR(Inv_SY_B!BO204/Inv_SY_B!$DC204-1,"")</f>
        <v/>
      </c>
      <c r="BP204" s="169" t="str">
        <f>IFERROR(Inv_SY_B!BP204/Inv_SY_B!$DC204-1,"")</f>
        <v/>
      </c>
      <c r="BQ204" s="169" t="str">
        <f>IFERROR(Inv_SY_B!BQ204/Inv_SY_B!$DC204-1,"")</f>
        <v/>
      </c>
      <c r="BR204" s="169" t="str">
        <f>IFERROR(Inv_SY_B!BR204/Inv_SY_B!$DC204-1,"")</f>
        <v/>
      </c>
      <c r="BS204" s="169" t="str">
        <f>IFERROR(Inv_SY_B!BS204/Inv_SY_B!$DC204-1,"")</f>
        <v/>
      </c>
      <c r="BT204" s="169" t="str">
        <f>IFERROR(Inv_SY_B!BT204/Inv_SY_B!$DC204-1,"")</f>
        <v/>
      </c>
      <c r="BU204" s="169" t="str">
        <f>IFERROR(Inv_SY_B!BU204/Inv_SY_B!$DC204-1,"")</f>
        <v/>
      </c>
      <c r="BV204" s="169" t="str">
        <f>IFERROR(Inv_SY_B!BV204/Inv_SY_B!$DC204-1,"")</f>
        <v/>
      </c>
      <c r="BW204" s="169" t="str">
        <f>IFERROR(Inv_SY_B!BW204/Inv_SY_B!$DC204-1,"")</f>
        <v/>
      </c>
      <c r="BX204" s="169" t="str">
        <f>IFERROR(Inv_SY_B!BX204/Inv_SY_B!$DC204-1,"")</f>
        <v/>
      </c>
      <c r="BY204" s="169" t="str">
        <f>IFERROR(Inv_SY_B!BY204/Inv_SY_B!$DC204-1,"")</f>
        <v/>
      </c>
      <c r="BZ204" s="169" t="str">
        <f>IFERROR(Inv_SY_B!BZ204/Inv_SY_B!$DC204-1,"")</f>
        <v/>
      </c>
      <c r="CA204" s="169" t="str">
        <f>IFERROR(Inv_SY_B!CA204/Inv_SY_B!$DC204-1,"")</f>
        <v/>
      </c>
      <c r="CB204" s="169" t="str">
        <f>IFERROR(Inv_SY_B!CB204/Inv_SY_B!$DC204-1,"")</f>
        <v/>
      </c>
      <c r="CC204" s="169" t="str">
        <f>IFERROR(Inv_SY_B!CC204/Inv_SY_B!$DC204-1,"")</f>
        <v/>
      </c>
      <c r="CD204" s="169" t="str">
        <f>IFERROR(Inv_SY_B!CD204/Inv_SY_B!$DC204-1,"")</f>
        <v/>
      </c>
      <c r="CE204" s="169" t="str">
        <f>IFERROR(Inv_SY_B!CE204/Inv_SY_B!$DC204-1,"")</f>
        <v/>
      </c>
      <c r="CF204" s="169" t="str">
        <f>IFERROR(Inv_SY_B!CF204/Inv_SY_B!$DC204-1,"")</f>
        <v/>
      </c>
      <c r="CG204" s="169" t="str">
        <f>IFERROR(Inv_SY_B!CG204/Inv_SY_B!$DC204-1,"")</f>
        <v/>
      </c>
      <c r="CH204" s="169" t="str">
        <f>IFERROR(Inv_SY_B!CH204/Inv_SY_B!$DC204-1,"")</f>
        <v/>
      </c>
      <c r="CI204" s="169" t="str">
        <f>IFERROR(Inv_SY_B!CI204/Inv_SY_B!$DC204-1,"")</f>
        <v/>
      </c>
      <c r="CJ204" s="169" t="str">
        <f>IFERROR(Inv_SY_B!CJ204/Inv_SY_B!$DC204-1,"")</f>
        <v/>
      </c>
      <c r="CK204" s="169" t="str">
        <f>IFERROR(Inv_SY_B!CK204/Inv_SY_B!$DC204-1,"")</f>
        <v/>
      </c>
      <c r="CL204" s="169" t="str">
        <f>IFERROR(Inv_SY_B!CL204/Inv_SY_B!$DC204-1,"")</f>
        <v/>
      </c>
      <c r="CM204" s="169" t="str">
        <f>IFERROR(Inv_SY_B!CM204/Inv_SY_B!$DB204-1,"")</f>
        <v/>
      </c>
      <c r="CN204" s="169" t="str">
        <f>IFERROR(Inv_SY_B!CN204/Inv_SY_B!$DB204-1,"")</f>
        <v/>
      </c>
      <c r="CO204" s="169" t="str">
        <f>IFERROR(Inv_SY_B!CO204/Inv_SY_B!$DB204-1,"")</f>
        <v/>
      </c>
      <c r="CP204" s="169" t="str">
        <f>IFERROR(Inv_SY_B!CP204/Inv_SY_B!$DB204-1,"")</f>
        <v/>
      </c>
      <c r="CQ204" s="169" t="str">
        <f>IFERROR(Inv_SY_B!CQ204/Inv_SY_B!$DB204-1,"")</f>
        <v/>
      </c>
      <c r="CR204" s="169" t="str">
        <f>IFERROR(Inv_SY_B!CR204/Inv_SY_B!$DB204-1,"")</f>
        <v/>
      </c>
      <c r="CS204" s="169" t="str">
        <f>IFERROR(Inv_SY_B!CS204/Inv_SY_B!$DB204-1,"")</f>
        <v/>
      </c>
      <c r="CT204" s="169" t="str">
        <f>IFERROR(Inv_SY_B!CT204/Inv_SY_B!$DB204-1,"")</f>
        <v/>
      </c>
      <c r="CU204" s="169" t="str">
        <f>IFERROR(Inv_SY_B!CU204/Inv_SY_B!$DB204-1,"")</f>
        <v/>
      </c>
      <c r="CV204" s="169" t="str">
        <f>IFERROR(Inv_SY_B!CV204/Inv_SY_B!$DB204-1,"")</f>
        <v/>
      </c>
      <c r="CW204" s="169" t="str">
        <f>IFERROR(Inv_SY_B!CW204/Inv_SY_B!$DB204-1,"")</f>
        <v/>
      </c>
      <c r="CX204" s="169" t="str">
        <f>IFERROR(Inv_SY_B!CX204/Inv_SY_B!$DB204-1,"")</f>
        <v/>
      </c>
      <c r="CY204" s="169" t="str">
        <f>IFERROR(Inv_SY_B!CY204/Inv_SY_B!$DB204-1,"")</f>
        <v/>
      </c>
      <c r="CZ204" s="169" t="str">
        <f>IFERROR(Inv_SY_B!CZ204/Inv_SY_B!$DB204-1,"")</f>
        <v/>
      </c>
    </row>
    <row r="205" spans="2:104">
      <c r="B205" s="164">
        <f t="shared" si="4"/>
        <v>45897</v>
      </c>
      <c r="C205" s="169" t="str">
        <f>IFERROR(Inv_SY_B!C205/Inv_SY_B!$DA205-1,"")</f>
        <v/>
      </c>
      <c r="D205" s="169" t="str">
        <f>IFERROR(Inv_SY_B!D205/Inv_SY_B!$DA205-1,"")</f>
        <v/>
      </c>
      <c r="E205" s="169" t="str">
        <f>IFERROR(Inv_SY_B!E205/Inv_SY_B!$DA205-1,"")</f>
        <v/>
      </c>
      <c r="F205" s="169" t="str">
        <f>IFERROR(Inv_SY_B!F205/Inv_SY_B!$DA205-1,"")</f>
        <v/>
      </c>
      <c r="G205" s="169" t="str">
        <f>IFERROR(Inv_SY_B!G205/Inv_SY_B!$DA205-1,"")</f>
        <v/>
      </c>
      <c r="H205" s="169" t="str">
        <f>IFERROR(Inv_SY_B!H205/Inv_SY_B!$DA205-1,"")</f>
        <v/>
      </c>
      <c r="I205" s="169" t="str">
        <f>IFERROR(Inv_SY_B!I205/Inv_SY_B!$DA205-1,"")</f>
        <v/>
      </c>
      <c r="J205" s="169" t="str">
        <f>IFERROR(Inv_SY_B!J205/Inv_SY_B!$DA205-1,"")</f>
        <v/>
      </c>
      <c r="K205" s="169" t="str">
        <f>IFERROR(Inv_SY_B!K205/Inv_SY_B!$DA205-1,"")</f>
        <v/>
      </c>
      <c r="L205" s="169" t="str">
        <f>IFERROR(Inv_SY_B!L205/Inv_SY_B!$DA205-1,"")</f>
        <v/>
      </c>
      <c r="M205" s="169" t="str">
        <f>IFERROR(Inv_SY_B!M205/Inv_SY_B!$DA205-1,"")</f>
        <v/>
      </c>
      <c r="N205" s="169" t="str">
        <f>IFERROR(Inv_SY_B!N205/Inv_SY_B!$DA205-1,"")</f>
        <v/>
      </c>
      <c r="O205" s="169" t="str">
        <f>IFERROR(Inv_SY_B!O205/Inv_SY_B!$DA205-1,"")</f>
        <v/>
      </c>
      <c r="P205" s="169" t="str">
        <f>IFERROR(Inv_SY_B!P205/Inv_SY_B!$DA205-1,"")</f>
        <v/>
      </c>
      <c r="Q205" s="169" t="str">
        <f>IFERROR(Inv_SY_B!Q205/Inv_SY_B!$DA205-1,"")</f>
        <v/>
      </c>
      <c r="R205" s="169" t="str">
        <f>IFERROR(Inv_SY_B!R205/Inv_SY_B!$DA205-1,"")</f>
        <v/>
      </c>
      <c r="S205" s="169" t="str">
        <f>IFERROR(Inv_SY_B!S205/Inv_SY_B!$DA205-1,"")</f>
        <v/>
      </c>
      <c r="T205" s="169" t="str">
        <f>IFERROR(Inv_SY_B!T205/Inv_SY_B!$DA205-1,"")</f>
        <v/>
      </c>
      <c r="U205" s="169" t="str">
        <f>IFERROR(Inv_SY_B!U205/Inv_SY_B!$DA205-1,"")</f>
        <v/>
      </c>
      <c r="V205" s="169" t="str">
        <f>IFERROR(Inv_SY_B!V205/Inv_SY_B!$DA205-1,"")</f>
        <v/>
      </c>
      <c r="W205" s="169" t="str">
        <f>IFERROR(Inv_SY_B!W205/Inv_SY_B!$DA205-1,"")</f>
        <v/>
      </c>
      <c r="X205" s="169" t="str">
        <f>IFERROR(Inv_SY_B!X205/Inv_SY_B!$DA205-1,"")</f>
        <v/>
      </c>
      <c r="Y205" s="169" t="str">
        <f>IFERROR(Inv_SY_B!Y205/Inv_SY_B!$DA205-1,"")</f>
        <v/>
      </c>
      <c r="Z205" s="169" t="str">
        <f>IFERROR(Inv_SY_B!Z205/Inv_SY_B!$DA205-1,"")</f>
        <v/>
      </c>
      <c r="AA205" s="169" t="str">
        <f>IFERROR(Inv_SY_B!AA205/Inv_SY_B!$DA205-1,"")</f>
        <v/>
      </c>
      <c r="AB205" s="169" t="str">
        <f>IFERROR(Inv_SY_B!AB205/Inv_SY_B!$DA205-1,"")</f>
        <v/>
      </c>
      <c r="AC205" s="169" t="str">
        <f>IFERROR(Inv_SY_B!AC205/Inv_SY_B!$DA205-1,"")</f>
        <v/>
      </c>
      <c r="AD205" s="169" t="str">
        <f>IFERROR(Inv_SY_B!AD205/Inv_SY_B!$DA205-1,"")</f>
        <v/>
      </c>
      <c r="AE205" s="169" t="str">
        <f>IFERROR(Inv_SY_B!AE205/Inv_SY_B!$DA205-1,"")</f>
        <v/>
      </c>
      <c r="AF205" s="169" t="str">
        <f>IFERROR(Inv_SY_B!AF205/Inv_SY_B!$DA205-1,"")</f>
        <v/>
      </c>
      <c r="AG205" s="169" t="str">
        <f>IFERROR(Inv_SY_B!AG205/Inv_SY_B!$DA205-1,"")</f>
        <v/>
      </c>
      <c r="AH205" s="169" t="str">
        <f>IFERROR(Inv_SY_B!AH205/Inv_SY_B!$DA205-1,"")</f>
        <v/>
      </c>
      <c r="AI205" s="169" t="str">
        <f>IFERROR(Inv_SY_B!AI205/Inv_SY_B!$DC205-1,"")</f>
        <v/>
      </c>
      <c r="AJ205" s="169" t="str">
        <f>IFERROR(Inv_SY_B!AJ205/Inv_SY_B!$DC205-1,"")</f>
        <v/>
      </c>
      <c r="AK205" s="169" t="str">
        <f>IFERROR(Inv_SY_B!AK205/Inv_SY_B!$DC205-1,"")</f>
        <v/>
      </c>
      <c r="AL205" s="169" t="str">
        <f>IFERROR(Inv_SY_B!AL205/Inv_SY_B!$DC205-1,"")</f>
        <v/>
      </c>
      <c r="AM205" s="169" t="str">
        <f>IFERROR(Inv_SY_B!AM205/Inv_SY_B!$DC205-1,"")</f>
        <v/>
      </c>
      <c r="AN205" s="169" t="str">
        <f>IFERROR(Inv_SY_B!AN205/Inv_SY_B!$DC205-1,"")</f>
        <v/>
      </c>
      <c r="AO205" s="169" t="str">
        <f>IFERROR(Inv_SY_B!AO205/Inv_SY_B!$DC205-1,"")</f>
        <v/>
      </c>
      <c r="AP205" s="169" t="str">
        <f>IFERROR(Inv_SY_B!AP205/Inv_SY_B!$DC205-1,"")</f>
        <v/>
      </c>
      <c r="AQ205" s="169" t="str">
        <f>IFERROR(Inv_SY_B!AQ205/Inv_SY_B!$DC205-1,"")</f>
        <v/>
      </c>
      <c r="AR205" s="169" t="str">
        <f>IFERROR(Inv_SY_B!AR205/Inv_SY_B!$DC205-1,"")</f>
        <v/>
      </c>
      <c r="AS205" s="169" t="str">
        <f>IFERROR(Inv_SY_B!AS205/Inv_SY_B!$DC205-1,"")</f>
        <v/>
      </c>
      <c r="AT205" s="169" t="str">
        <f>IFERROR(Inv_SY_B!AT205/Inv_SY_B!$DC205-1,"")</f>
        <v/>
      </c>
      <c r="AU205" s="169" t="str">
        <f>IFERROR(Inv_SY_B!AU205/Inv_SY_B!$DC205-1,"")</f>
        <v/>
      </c>
      <c r="AV205" s="169" t="str">
        <f>IFERROR(Inv_SY_B!AV205/Inv_SY_B!$DC205-1,"")</f>
        <v/>
      </c>
      <c r="AW205" s="169" t="str">
        <f>IFERROR(Inv_SY_B!AW205/Inv_SY_B!$DC205-1,"")</f>
        <v/>
      </c>
      <c r="AX205" s="169" t="str">
        <f>IFERROR(Inv_SY_B!AX205/Inv_SY_B!$DC205-1,"")</f>
        <v/>
      </c>
      <c r="AY205" s="169" t="str">
        <f>IFERROR(Inv_SY_B!AY205/Inv_SY_B!$DC205-1,"")</f>
        <v/>
      </c>
      <c r="AZ205" s="169" t="str">
        <f>IFERROR(Inv_SY_B!AZ205/Inv_SY_B!$DC205-1,"")</f>
        <v/>
      </c>
      <c r="BA205" s="169" t="str">
        <f>IFERROR(Inv_SY_B!BA205/Inv_SY_B!$DC205-1,"")</f>
        <v/>
      </c>
      <c r="BB205" s="169" t="str">
        <f>IFERROR(Inv_SY_B!BB205/Inv_SY_B!$DC205-1,"")</f>
        <v/>
      </c>
      <c r="BC205" s="169" t="str">
        <f>IFERROR(Inv_SY_B!BC205/Inv_SY_B!$DC205-1,"")</f>
        <v/>
      </c>
      <c r="BD205" s="169" t="str">
        <f>IFERROR(Inv_SY_B!BD205/Inv_SY_B!$DC205-1,"")</f>
        <v/>
      </c>
      <c r="BE205" s="169" t="str">
        <f>IFERROR(Inv_SY_B!BE205/Inv_SY_B!$DC205-1,"")</f>
        <v/>
      </c>
      <c r="BF205" s="169" t="str">
        <f>IFERROR(Inv_SY_B!BF205/Inv_SY_B!$DC205-1,"")</f>
        <v/>
      </c>
      <c r="BG205" s="169" t="str">
        <f>IFERROR(Inv_SY_B!BG205/Inv_SY_B!$DC205-1,"")</f>
        <v/>
      </c>
      <c r="BH205" s="169" t="str">
        <f>IFERROR(Inv_SY_B!BH205/Inv_SY_B!$DC205-1,"")</f>
        <v/>
      </c>
      <c r="BI205" s="169" t="str">
        <f>IFERROR(Inv_SY_B!BI205/Inv_SY_B!$DC205-1,"")</f>
        <v/>
      </c>
      <c r="BJ205" s="169" t="str">
        <f>IFERROR(Inv_SY_B!BJ205/Inv_SY_B!$DC205-1,"")</f>
        <v/>
      </c>
      <c r="BK205" s="169" t="str">
        <f>IFERROR(Inv_SY_B!BK205/Inv_SY_B!$DC205-1,"")</f>
        <v/>
      </c>
      <c r="BL205" s="169" t="str">
        <f>IFERROR(Inv_SY_B!BL205/Inv_SY_B!$DC205-1,"")</f>
        <v/>
      </c>
      <c r="BM205" s="169" t="str">
        <f>IFERROR(Inv_SY_B!BM205/Inv_SY_B!$DC205-1,"")</f>
        <v/>
      </c>
      <c r="BN205" s="169" t="str">
        <f>IFERROR(Inv_SY_B!BN205/Inv_SY_B!$DC205-1,"")</f>
        <v/>
      </c>
      <c r="BO205" s="169" t="str">
        <f>IFERROR(Inv_SY_B!BO205/Inv_SY_B!$DC205-1,"")</f>
        <v/>
      </c>
      <c r="BP205" s="169" t="str">
        <f>IFERROR(Inv_SY_B!BP205/Inv_SY_B!$DC205-1,"")</f>
        <v/>
      </c>
      <c r="BQ205" s="169" t="str">
        <f>IFERROR(Inv_SY_B!BQ205/Inv_SY_B!$DC205-1,"")</f>
        <v/>
      </c>
      <c r="BR205" s="169" t="str">
        <f>IFERROR(Inv_SY_B!BR205/Inv_SY_B!$DC205-1,"")</f>
        <v/>
      </c>
      <c r="BS205" s="169" t="str">
        <f>IFERROR(Inv_SY_B!BS205/Inv_SY_B!$DC205-1,"")</f>
        <v/>
      </c>
      <c r="BT205" s="169" t="str">
        <f>IFERROR(Inv_SY_B!BT205/Inv_SY_B!$DC205-1,"")</f>
        <v/>
      </c>
      <c r="BU205" s="169" t="str">
        <f>IFERROR(Inv_SY_B!BU205/Inv_SY_B!$DC205-1,"")</f>
        <v/>
      </c>
      <c r="BV205" s="169" t="str">
        <f>IFERROR(Inv_SY_B!BV205/Inv_SY_B!$DC205-1,"")</f>
        <v/>
      </c>
      <c r="BW205" s="169" t="str">
        <f>IFERROR(Inv_SY_B!BW205/Inv_SY_B!$DC205-1,"")</f>
        <v/>
      </c>
      <c r="BX205" s="169" t="str">
        <f>IFERROR(Inv_SY_B!BX205/Inv_SY_B!$DC205-1,"")</f>
        <v/>
      </c>
      <c r="BY205" s="169" t="str">
        <f>IFERROR(Inv_SY_B!BY205/Inv_SY_B!$DC205-1,"")</f>
        <v/>
      </c>
      <c r="BZ205" s="169" t="str">
        <f>IFERROR(Inv_SY_B!BZ205/Inv_SY_B!$DC205-1,"")</f>
        <v/>
      </c>
      <c r="CA205" s="169" t="str">
        <f>IFERROR(Inv_SY_B!CA205/Inv_SY_B!$DC205-1,"")</f>
        <v/>
      </c>
      <c r="CB205" s="169" t="str">
        <f>IFERROR(Inv_SY_B!CB205/Inv_SY_B!$DC205-1,"")</f>
        <v/>
      </c>
      <c r="CC205" s="169" t="str">
        <f>IFERROR(Inv_SY_B!CC205/Inv_SY_B!$DC205-1,"")</f>
        <v/>
      </c>
      <c r="CD205" s="169" t="str">
        <f>IFERROR(Inv_SY_B!CD205/Inv_SY_B!$DC205-1,"")</f>
        <v/>
      </c>
      <c r="CE205" s="169" t="str">
        <f>IFERROR(Inv_SY_B!CE205/Inv_SY_B!$DC205-1,"")</f>
        <v/>
      </c>
      <c r="CF205" s="169" t="str">
        <f>IFERROR(Inv_SY_B!CF205/Inv_SY_B!$DC205-1,"")</f>
        <v/>
      </c>
      <c r="CG205" s="169" t="str">
        <f>IFERROR(Inv_SY_B!CG205/Inv_SY_B!$DC205-1,"")</f>
        <v/>
      </c>
      <c r="CH205" s="169" t="str">
        <f>IFERROR(Inv_SY_B!CH205/Inv_SY_B!$DC205-1,"")</f>
        <v/>
      </c>
      <c r="CI205" s="169" t="str">
        <f>IFERROR(Inv_SY_B!CI205/Inv_SY_B!$DC205-1,"")</f>
        <v/>
      </c>
      <c r="CJ205" s="169" t="str">
        <f>IFERROR(Inv_SY_B!CJ205/Inv_SY_B!$DC205-1,"")</f>
        <v/>
      </c>
      <c r="CK205" s="169" t="str">
        <f>IFERROR(Inv_SY_B!CK205/Inv_SY_B!$DC205-1,"")</f>
        <v/>
      </c>
      <c r="CL205" s="169" t="str">
        <f>IFERROR(Inv_SY_B!CL205/Inv_SY_B!$DC205-1,"")</f>
        <v/>
      </c>
      <c r="CM205" s="169" t="str">
        <f>IFERROR(Inv_SY_B!CM205/Inv_SY_B!$DB205-1,"")</f>
        <v/>
      </c>
      <c r="CN205" s="169" t="str">
        <f>IFERROR(Inv_SY_B!CN205/Inv_SY_B!$DB205-1,"")</f>
        <v/>
      </c>
      <c r="CO205" s="169" t="str">
        <f>IFERROR(Inv_SY_B!CO205/Inv_SY_B!$DB205-1,"")</f>
        <v/>
      </c>
      <c r="CP205" s="169" t="str">
        <f>IFERROR(Inv_SY_B!CP205/Inv_SY_B!$DB205-1,"")</f>
        <v/>
      </c>
      <c r="CQ205" s="169" t="str">
        <f>IFERROR(Inv_SY_B!CQ205/Inv_SY_B!$DB205-1,"")</f>
        <v/>
      </c>
      <c r="CR205" s="169" t="str">
        <f>IFERROR(Inv_SY_B!CR205/Inv_SY_B!$DB205-1,"")</f>
        <v/>
      </c>
      <c r="CS205" s="169" t="str">
        <f>IFERROR(Inv_SY_B!CS205/Inv_SY_B!$DB205-1,"")</f>
        <v/>
      </c>
      <c r="CT205" s="169" t="str">
        <f>IFERROR(Inv_SY_B!CT205/Inv_SY_B!$DB205-1,"")</f>
        <v/>
      </c>
      <c r="CU205" s="169" t="str">
        <f>IFERROR(Inv_SY_B!CU205/Inv_SY_B!$DB205-1,"")</f>
        <v/>
      </c>
      <c r="CV205" s="169" t="str">
        <f>IFERROR(Inv_SY_B!CV205/Inv_SY_B!$DB205-1,"")</f>
        <v/>
      </c>
      <c r="CW205" s="169" t="str">
        <f>IFERROR(Inv_SY_B!CW205/Inv_SY_B!$DB205-1,"")</f>
        <v/>
      </c>
      <c r="CX205" s="169" t="str">
        <f>IFERROR(Inv_SY_B!CX205/Inv_SY_B!$DB205-1,"")</f>
        <v/>
      </c>
      <c r="CY205" s="169" t="str">
        <f>IFERROR(Inv_SY_B!CY205/Inv_SY_B!$DB205-1,"")</f>
        <v/>
      </c>
      <c r="CZ205" s="169" t="str">
        <f>IFERROR(Inv_SY_B!CZ205/Inv_SY_B!$DB205-1,"")</f>
        <v/>
      </c>
    </row>
    <row r="206" spans="2:104">
      <c r="B206" s="164">
        <f t="shared" si="4"/>
        <v>45898</v>
      </c>
      <c r="C206" s="169" t="str">
        <f>IFERROR(Inv_SY_B!C206/Inv_SY_B!$DA206-1,"")</f>
        <v/>
      </c>
      <c r="D206" s="169" t="str">
        <f>IFERROR(Inv_SY_B!D206/Inv_SY_B!$DA206-1,"")</f>
        <v/>
      </c>
      <c r="E206" s="169" t="str">
        <f>IFERROR(Inv_SY_B!E206/Inv_SY_B!$DA206-1,"")</f>
        <v/>
      </c>
      <c r="F206" s="169" t="str">
        <f>IFERROR(Inv_SY_B!F206/Inv_SY_B!$DA206-1,"")</f>
        <v/>
      </c>
      <c r="G206" s="169" t="str">
        <f>IFERROR(Inv_SY_B!G206/Inv_SY_B!$DA206-1,"")</f>
        <v/>
      </c>
      <c r="H206" s="169" t="str">
        <f>IFERROR(Inv_SY_B!H206/Inv_SY_B!$DA206-1,"")</f>
        <v/>
      </c>
      <c r="I206" s="169" t="str">
        <f>IFERROR(Inv_SY_B!I206/Inv_SY_B!$DA206-1,"")</f>
        <v/>
      </c>
      <c r="J206" s="169" t="str">
        <f>IFERROR(Inv_SY_B!J206/Inv_SY_B!$DA206-1,"")</f>
        <v/>
      </c>
      <c r="K206" s="169" t="str">
        <f>IFERROR(Inv_SY_B!K206/Inv_SY_B!$DA206-1,"")</f>
        <v/>
      </c>
      <c r="L206" s="169" t="str">
        <f>IFERROR(Inv_SY_B!L206/Inv_SY_B!$DA206-1,"")</f>
        <v/>
      </c>
      <c r="M206" s="169" t="str">
        <f>IFERROR(Inv_SY_B!M206/Inv_SY_B!$DA206-1,"")</f>
        <v/>
      </c>
      <c r="N206" s="169" t="str">
        <f>IFERROR(Inv_SY_B!N206/Inv_SY_B!$DA206-1,"")</f>
        <v/>
      </c>
      <c r="O206" s="169" t="str">
        <f>IFERROR(Inv_SY_B!O206/Inv_SY_B!$DA206-1,"")</f>
        <v/>
      </c>
      <c r="P206" s="169" t="str">
        <f>IFERROR(Inv_SY_B!P206/Inv_SY_B!$DA206-1,"")</f>
        <v/>
      </c>
      <c r="Q206" s="169" t="str">
        <f>IFERROR(Inv_SY_B!Q206/Inv_SY_B!$DA206-1,"")</f>
        <v/>
      </c>
      <c r="R206" s="169" t="str">
        <f>IFERROR(Inv_SY_B!R206/Inv_SY_B!$DA206-1,"")</f>
        <v/>
      </c>
      <c r="S206" s="169" t="str">
        <f>IFERROR(Inv_SY_B!S206/Inv_SY_B!$DA206-1,"")</f>
        <v/>
      </c>
      <c r="T206" s="169" t="str">
        <f>IFERROR(Inv_SY_B!T206/Inv_SY_B!$DA206-1,"")</f>
        <v/>
      </c>
      <c r="U206" s="169" t="str">
        <f>IFERROR(Inv_SY_B!U206/Inv_SY_B!$DA206-1,"")</f>
        <v/>
      </c>
      <c r="V206" s="169" t="str">
        <f>IFERROR(Inv_SY_B!V206/Inv_SY_B!$DA206-1,"")</f>
        <v/>
      </c>
      <c r="W206" s="169" t="str">
        <f>IFERROR(Inv_SY_B!W206/Inv_SY_B!$DA206-1,"")</f>
        <v/>
      </c>
      <c r="X206" s="169" t="str">
        <f>IFERROR(Inv_SY_B!X206/Inv_SY_B!$DA206-1,"")</f>
        <v/>
      </c>
      <c r="Y206" s="169" t="str">
        <f>IFERROR(Inv_SY_B!Y206/Inv_SY_B!$DA206-1,"")</f>
        <v/>
      </c>
      <c r="Z206" s="169" t="str">
        <f>IFERROR(Inv_SY_B!Z206/Inv_SY_B!$DA206-1,"")</f>
        <v/>
      </c>
      <c r="AA206" s="169" t="str">
        <f>IFERROR(Inv_SY_B!AA206/Inv_SY_B!$DA206-1,"")</f>
        <v/>
      </c>
      <c r="AB206" s="169" t="str">
        <f>IFERROR(Inv_SY_B!AB206/Inv_SY_B!$DA206-1,"")</f>
        <v/>
      </c>
      <c r="AC206" s="169" t="str">
        <f>IFERROR(Inv_SY_B!AC206/Inv_SY_B!$DA206-1,"")</f>
        <v/>
      </c>
      <c r="AD206" s="169" t="str">
        <f>IFERROR(Inv_SY_B!AD206/Inv_SY_B!$DA206-1,"")</f>
        <v/>
      </c>
      <c r="AE206" s="169" t="str">
        <f>IFERROR(Inv_SY_B!AE206/Inv_SY_B!$DA206-1,"")</f>
        <v/>
      </c>
      <c r="AF206" s="169" t="str">
        <f>IFERROR(Inv_SY_B!AF206/Inv_SY_B!$DA206-1,"")</f>
        <v/>
      </c>
      <c r="AG206" s="169" t="str">
        <f>IFERROR(Inv_SY_B!AG206/Inv_SY_B!$DA206-1,"")</f>
        <v/>
      </c>
      <c r="AH206" s="169" t="str">
        <f>IFERROR(Inv_SY_B!AH206/Inv_SY_B!$DA206-1,"")</f>
        <v/>
      </c>
      <c r="AI206" s="169" t="str">
        <f>IFERROR(Inv_SY_B!AI206/Inv_SY_B!$DC206-1,"")</f>
        <v/>
      </c>
      <c r="AJ206" s="169" t="str">
        <f>IFERROR(Inv_SY_B!AJ206/Inv_SY_B!$DC206-1,"")</f>
        <v/>
      </c>
      <c r="AK206" s="169" t="str">
        <f>IFERROR(Inv_SY_B!AK206/Inv_SY_B!$DC206-1,"")</f>
        <v/>
      </c>
      <c r="AL206" s="169" t="str">
        <f>IFERROR(Inv_SY_B!AL206/Inv_SY_B!$DC206-1,"")</f>
        <v/>
      </c>
      <c r="AM206" s="169" t="str">
        <f>IFERROR(Inv_SY_B!AM206/Inv_SY_B!$DC206-1,"")</f>
        <v/>
      </c>
      <c r="AN206" s="169" t="str">
        <f>IFERROR(Inv_SY_B!AN206/Inv_SY_B!$DC206-1,"")</f>
        <v/>
      </c>
      <c r="AO206" s="169" t="str">
        <f>IFERROR(Inv_SY_B!AO206/Inv_SY_B!$DC206-1,"")</f>
        <v/>
      </c>
      <c r="AP206" s="169" t="str">
        <f>IFERROR(Inv_SY_B!AP206/Inv_SY_B!$DC206-1,"")</f>
        <v/>
      </c>
      <c r="AQ206" s="169" t="str">
        <f>IFERROR(Inv_SY_B!AQ206/Inv_SY_B!$DC206-1,"")</f>
        <v/>
      </c>
      <c r="AR206" s="169" t="str">
        <f>IFERROR(Inv_SY_B!AR206/Inv_SY_B!$DC206-1,"")</f>
        <v/>
      </c>
      <c r="AS206" s="169" t="str">
        <f>IFERROR(Inv_SY_B!AS206/Inv_SY_B!$DC206-1,"")</f>
        <v/>
      </c>
      <c r="AT206" s="169" t="str">
        <f>IFERROR(Inv_SY_B!AT206/Inv_SY_B!$DC206-1,"")</f>
        <v/>
      </c>
      <c r="AU206" s="169" t="str">
        <f>IFERROR(Inv_SY_B!AU206/Inv_SY_B!$DC206-1,"")</f>
        <v/>
      </c>
      <c r="AV206" s="169" t="str">
        <f>IFERROR(Inv_SY_B!AV206/Inv_SY_B!$DC206-1,"")</f>
        <v/>
      </c>
      <c r="AW206" s="169" t="str">
        <f>IFERROR(Inv_SY_B!AW206/Inv_SY_B!$DC206-1,"")</f>
        <v/>
      </c>
      <c r="AX206" s="169" t="str">
        <f>IFERROR(Inv_SY_B!AX206/Inv_SY_B!$DC206-1,"")</f>
        <v/>
      </c>
      <c r="AY206" s="169" t="str">
        <f>IFERROR(Inv_SY_B!AY206/Inv_SY_B!$DC206-1,"")</f>
        <v/>
      </c>
      <c r="AZ206" s="169" t="str">
        <f>IFERROR(Inv_SY_B!AZ206/Inv_SY_B!$DC206-1,"")</f>
        <v/>
      </c>
      <c r="BA206" s="169" t="str">
        <f>IFERROR(Inv_SY_B!BA206/Inv_SY_B!$DC206-1,"")</f>
        <v/>
      </c>
      <c r="BB206" s="169" t="str">
        <f>IFERROR(Inv_SY_B!BB206/Inv_SY_B!$DC206-1,"")</f>
        <v/>
      </c>
      <c r="BC206" s="169" t="str">
        <f>IFERROR(Inv_SY_B!BC206/Inv_SY_B!$DC206-1,"")</f>
        <v/>
      </c>
      <c r="BD206" s="169" t="str">
        <f>IFERROR(Inv_SY_B!BD206/Inv_SY_B!$DC206-1,"")</f>
        <v/>
      </c>
      <c r="BE206" s="169" t="str">
        <f>IFERROR(Inv_SY_B!BE206/Inv_SY_B!$DC206-1,"")</f>
        <v/>
      </c>
      <c r="BF206" s="169" t="str">
        <f>IFERROR(Inv_SY_B!BF206/Inv_SY_B!$DC206-1,"")</f>
        <v/>
      </c>
      <c r="BG206" s="169" t="str">
        <f>IFERROR(Inv_SY_B!BG206/Inv_SY_B!$DC206-1,"")</f>
        <v/>
      </c>
      <c r="BH206" s="169" t="str">
        <f>IFERROR(Inv_SY_B!BH206/Inv_SY_B!$DC206-1,"")</f>
        <v/>
      </c>
      <c r="BI206" s="169" t="str">
        <f>IFERROR(Inv_SY_B!BI206/Inv_SY_B!$DC206-1,"")</f>
        <v/>
      </c>
      <c r="BJ206" s="169" t="str">
        <f>IFERROR(Inv_SY_B!BJ206/Inv_SY_B!$DC206-1,"")</f>
        <v/>
      </c>
      <c r="BK206" s="169" t="str">
        <f>IFERROR(Inv_SY_B!BK206/Inv_SY_B!$DC206-1,"")</f>
        <v/>
      </c>
      <c r="BL206" s="169" t="str">
        <f>IFERROR(Inv_SY_B!BL206/Inv_SY_B!$DC206-1,"")</f>
        <v/>
      </c>
      <c r="BM206" s="169" t="str">
        <f>IFERROR(Inv_SY_B!BM206/Inv_SY_B!$DC206-1,"")</f>
        <v/>
      </c>
      <c r="BN206" s="169" t="str">
        <f>IFERROR(Inv_SY_B!BN206/Inv_SY_B!$DC206-1,"")</f>
        <v/>
      </c>
      <c r="BO206" s="169" t="str">
        <f>IFERROR(Inv_SY_B!BO206/Inv_SY_B!$DC206-1,"")</f>
        <v/>
      </c>
      <c r="BP206" s="169" t="str">
        <f>IFERROR(Inv_SY_B!BP206/Inv_SY_B!$DC206-1,"")</f>
        <v/>
      </c>
      <c r="BQ206" s="169" t="str">
        <f>IFERROR(Inv_SY_B!BQ206/Inv_SY_B!$DC206-1,"")</f>
        <v/>
      </c>
      <c r="BR206" s="169" t="str">
        <f>IFERROR(Inv_SY_B!BR206/Inv_SY_B!$DC206-1,"")</f>
        <v/>
      </c>
      <c r="BS206" s="169" t="str">
        <f>IFERROR(Inv_SY_B!BS206/Inv_SY_B!$DC206-1,"")</f>
        <v/>
      </c>
      <c r="BT206" s="169" t="str">
        <f>IFERROR(Inv_SY_B!BT206/Inv_SY_B!$DC206-1,"")</f>
        <v/>
      </c>
      <c r="BU206" s="169" t="str">
        <f>IFERROR(Inv_SY_B!BU206/Inv_SY_B!$DC206-1,"")</f>
        <v/>
      </c>
      <c r="BV206" s="169" t="str">
        <f>IFERROR(Inv_SY_B!BV206/Inv_SY_B!$DC206-1,"")</f>
        <v/>
      </c>
      <c r="BW206" s="169" t="str">
        <f>IFERROR(Inv_SY_B!BW206/Inv_SY_B!$DC206-1,"")</f>
        <v/>
      </c>
      <c r="BX206" s="169" t="str">
        <f>IFERROR(Inv_SY_B!BX206/Inv_SY_B!$DC206-1,"")</f>
        <v/>
      </c>
      <c r="BY206" s="169" t="str">
        <f>IFERROR(Inv_SY_B!BY206/Inv_SY_B!$DC206-1,"")</f>
        <v/>
      </c>
      <c r="BZ206" s="169" t="str">
        <f>IFERROR(Inv_SY_B!BZ206/Inv_SY_B!$DC206-1,"")</f>
        <v/>
      </c>
      <c r="CA206" s="169" t="str">
        <f>IFERROR(Inv_SY_B!CA206/Inv_SY_B!$DC206-1,"")</f>
        <v/>
      </c>
      <c r="CB206" s="169" t="str">
        <f>IFERROR(Inv_SY_B!CB206/Inv_SY_B!$DC206-1,"")</f>
        <v/>
      </c>
      <c r="CC206" s="169" t="str">
        <f>IFERROR(Inv_SY_B!CC206/Inv_SY_B!$DC206-1,"")</f>
        <v/>
      </c>
      <c r="CD206" s="169" t="str">
        <f>IFERROR(Inv_SY_B!CD206/Inv_SY_B!$DC206-1,"")</f>
        <v/>
      </c>
      <c r="CE206" s="169" t="str">
        <f>IFERROR(Inv_SY_B!CE206/Inv_SY_B!$DC206-1,"")</f>
        <v/>
      </c>
      <c r="CF206" s="169" t="str">
        <f>IFERROR(Inv_SY_B!CF206/Inv_SY_B!$DC206-1,"")</f>
        <v/>
      </c>
      <c r="CG206" s="169" t="str">
        <f>IFERROR(Inv_SY_B!CG206/Inv_SY_B!$DC206-1,"")</f>
        <v/>
      </c>
      <c r="CH206" s="169" t="str">
        <f>IFERROR(Inv_SY_B!CH206/Inv_SY_B!$DC206-1,"")</f>
        <v/>
      </c>
      <c r="CI206" s="169" t="str">
        <f>IFERROR(Inv_SY_B!CI206/Inv_SY_B!$DC206-1,"")</f>
        <v/>
      </c>
      <c r="CJ206" s="169" t="str">
        <f>IFERROR(Inv_SY_B!CJ206/Inv_SY_B!$DC206-1,"")</f>
        <v/>
      </c>
      <c r="CK206" s="169" t="str">
        <f>IFERROR(Inv_SY_B!CK206/Inv_SY_B!$DC206-1,"")</f>
        <v/>
      </c>
      <c r="CL206" s="169" t="str">
        <f>IFERROR(Inv_SY_B!CL206/Inv_SY_B!$DC206-1,"")</f>
        <v/>
      </c>
      <c r="CM206" s="169" t="str">
        <f>IFERROR(Inv_SY_B!CM206/Inv_SY_B!$DB206-1,"")</f>
        <v/>
      </c>
      <c r="CN206" s="169" t="str">
        <f>IFERROR(Inv_SY_B!CN206/Inv_SY_B!$DB206-1,"")</f>
        <v/>
      </c>
      <c r="CO206" s="169" t="str">
        <f>IFERROR(Inv_SY_B!CO206/Inv_SY_B!$DB206-1,"")</f>
        <v/>
      </c>
      <c r="CP206" s="169" t="str">
        <f>IFERROR(Inv_SY_B!CP206/Inv_SY_B!$DB206-1,"")</f>
        <v/>
      </c>
      <c r="CQ206" s="169" t="str">
        <f>IFERROR(Inv_SY_B!CQ206/Inv_SY_B!$DB206-1,"")</f>
        <v/>
      </c>
      <c r="CR206" s="169" t="str">
        <f>IFERROR(Inv_SY_B!CR206/Inv_SY_B!$DB206-1,"")</f>
        <v/>
      </c>
      <c r="CS206" s="169" t="str">
        <f>IFERROR(Inv_SY_B!CS206/Inv_SY_B!$DB206-1,"")</f>
        <v/>
      </c>
      <c r="CT206" s="169" t="str">
        <f>IFERROR(Inv_SY_B!CT206/Inv_SY_B!$DB206-1,"")</f>
        <v/>
      </c>
      <c r="CU206" s="169" t="str">
        <f>IFERROR(Inv_SY_B!CU206/Inv_SY_B!$DB206-1,"")</f>
        <v/>
      </c>
      <c r="CV206" s="169" t="str">
        <f>IFERROR(Inv_SY_B!CV206/Inv_SY_B!$DB206-1,"")</f>
        <v/>
      </c>
      <c r="CW206" s="169" t="str">
        <f>IFERROR(Inv_SY_B!CW206/Inv_SY_B!$DB206-1,"")</f>
        <v/>
      </c>
      <c r="CX206" s="169" t="str">
        <f>IFERROR(Inv_SY_B!CX206/Inv_SY_B!$DB206-1,"")</f>
        <v/>
      </c>
      <c r="CY206" s="169" t="str">
        <f>IFERROR(Inv_SY_B!CY206/Inv_SY_B!$DB206-1,"")</f>
        <v/>
      </c>
      <c r="CZ206" s="169" t="str">
        <f>IFERROR(Inv_SY_B!CZ206/Inv_SY_B!$DB206-1,"")</f>
        <v/>
      </c>
    </row>
    <row r="207" spans="2:104">
      <c r="B207" s="164">
        <f t="shared" si="4"/>
        <v>45899</v>
      </c>
      <c r="C207" s="169" t="str">
        <f>IFERROR(Inv_SY_B!C207/Inv_SY_B!$DA207-1,"")</f>
        <v/>
      </c>
      <c r="D207" s="169" t="str">
        <f>IFERROR(Inv_SY_B!D207/Inv_SY_B!$DA207-1,"")</f>
        <v/>
      </c>
      <c r="E207" s="169" t="str">
        <f>IFERROR(Inv_SY_B!E207/Inv_SY_B!$DA207-1,"")</f>
        <v/>
      </c>
      <c r="F207" s="169" t="str">
        <f>IFERROR(Inv_SY_B!F207/Inv_SY_B!$DA207-1,"")</f>
        <v/>
      </c>
      <c r="G207" s="169" t="str">
        <f>IFERROR(Inv_SY_B!G207/Inv_SY_B!$DA207-1,"")</f>
        <v/>
      </c>
      <c r="H207" s="169" t="str">
        <f>IFERROR(Inv_SY_B!H207/Inv_SY_B!$DA207-1,"")</f>
        <v/>
      </c>
      <c r="I207" s="169" t="str">
        <f>IFERROR(Inv_SY_B!I207/Inv_SY_B!$DA207-1,"")</f>
        <v/>
      </c>
      <c r="J207" s="169" t="str">
        <f>IFERROR(Inv_SY_B!J207/Inv_SY_B!$DA207-1,"")</f>
        <v/>
      </c>
      <c r="K207" s="169" t="str">
        <f>IFERROR(Inv_SY_B!K207/Inv_SY_B!$DA207-1,"")</f>
        <v/>
      </c>
      <c r="L207" s="169" t="str">
        <f>IFERROR(Inv_SY_B!L207/Inv_SY_B!$DA207-1,"")</f>
        <v/>
      </c>
      <c r="M207" s="169" t="str">
        <f>IFERROR(Inv_SY_B!M207/Inv_SY_B!$DA207-1,"")</f>
        <v/>
      </c>
      <c r="N207" s="169" t="str">
        <f>IFERROR(Inv_SY_B!N207/Inv_SY_B!$DA207-1,"")</f>
        <v/>
      </c>
      <c r="O207" s="169" t="str">
        <f>IFERROR(Inv_SY_B!O207/Inv_SY_B!$DA207-1,"")</f>
        <v/>
      </c>
      <c r="P207" s="169" t="str">
        <f>IFERROR(Inv_SY_B!P207/Inv_SY_B!$DA207-1,"")</f>
        <v/>
      </c>
      <c r="Q207" s="169" t="str">
        <f>IFERROR(Inv_SY_B!Q207/Inv_SY_B!$DA207-1,"")</f>
        <v/>
      </c>
      <c r="R207" s="169" t="str">
        <f>IFERROR(Inv_SY_B!R207/Inv_SY_B!$DA207-1,"")</f>
        <v/>
      </c>
      <c r="S207" s="169" t="str">
        <f>IFERROR(Inv_SY_B!S207/Inv_SY_B!$DA207-1,"")</f>
        <v/>
      </c>
      <c r="T207" s="169" t="str">
        <f>IFERROR(Inv_SY_B!T207/Inv_SY_B!$DA207-1,"")</f>
        <v/>
      </c>
      <c r="U207" s="169" t="str">
        <f>IFERROR(Inv_SY_B!U207/Inv_SY_B!$DA207-1,"")</f>
        <v/>
      </c>
      <c r="V207" s="169" t="str">
        <f>IFERROR(Inv_SY_B!V207/Inv_SY_B!$DA207-1,"")</f>
        <v/>
      </c>
      <c r="W207" s="169" t="str">
        <f>IFERROR(Inv_SY_B!W207/Inv_SY_B!$DA207-1,"")</f>
        <v/>
      </c>
      <c r="X207" s="169" t="str">
        <f>IFERROR(Inv_SY_B!X207/Inv_SY_B!$DA207-1,"")</f>
        <v/>
      </c>
      <c r="Y207" s="169" t="str">
        <f>IFERROR(Inv_SY_B!Y207/Inv_SY_B!$DA207-1,"")</f>
        <v/>
      </c>
      <c r="Z207" s="169" t="str">
        <f>IFERROR(Inv_SY_B!Z207/Inv_SY_B!$DA207-1,"")</f>
        <v/>
      </c>
      <c r="AA207" s="169" t="str">
        <f>IFERROR(Inv_SY_B!AA207/Inv_SY_B!$DA207-1,"")</f>
        <v/>
      </c>
      <c r="AB207" s="169" t="str">
        <f>IFERROR(Inv_SY_B!AB207/Inv_SY_B!$DA207-1,"")</f>
        <v/>
      </c>
      <c r="AC207" s="169" t="str">
        <f>IFERROR(Inv_SY_B!AC207/Inv_SY_B!$DA207-1,"")</f>
        <v/>
      </c>
      <c r="AD207" s="169" t="str">
        <f>IFERROR(Inv_SY_B!AD207/Inv_SY_B!$DA207-1,"")</f>
        <v/>
      </c>
      <c r="AE207" s="169" t="str">
        <f>IFERROR(Inv_SY_B!AE207/Inv_SY_B!$DA207-1,"")</f>
        <v/>
      </c>
      <c r="AF207" s="169" t="str">
        <f>IFERROR(Inv_SY_B!AF207/Inv_SY_B!$DA207-1,"")</f>
        <v/>
      </c>
      <c r="AG207" s="169" t="str">
        <f>IFERROR(Inv_SY_B!AG207/Inv_SY_B!$DA207-1,"")</f>
        <v/>
      </c>
      <c r="AH207" s="169" t="str">
        <f>IFERROR(Inv_SY_B!AH207/Inv_SY_B!$DA207-1,"")</f>
        <v/>
      </c>
      <c r="AI207" s="169" t="str">
        <f>IFERROR(Inv_SY_B!AI207/Inv_SY_B!$DC207-1,"")</f>
        <v/>
      </c>
      <c r="AJ207" s="169" t="str">
        <f>IFERROR(Inv_SY_B!AJ207/Inv_SY_B!$DC207-1,"")</f>
        <v/>
      </c>
      <c r="AK207" s="169" t="str">
        <f>IFERROR(Inv_SY_B!AK207/Inv_SY_B!$DC207-1,"")</f>
        <v/>
      </c>
      <c r="AL207" s="169" t="str">
        <f>IFERROR(Inv_SY_B!AL207/Inv_SY_B!$DC207-1,"")</f>
        <v/>
      </c>
      <c r="AM207" s="169" t="str">
        <f>IFERROR(Inv_SY_B!AM207/Inv_SY_B!$DC207-1,"")</f>
        <v/>
      </c>
      <c r="AN207" s="169" t="str">
        <f>IFERROR(Inv_SY_B!AN207/Inv_SY_B!$DC207-1,"")</f>
        <v/>
      </c>
      <c r="AO207" s="169" t="str">
        <f>IFERROR(Inv_SY_B!AO207/Inv_SY_B!$DC207-1,"")</f>
        <v/>
      </c>
      <c r="AP207" s="169" t="str">
        <f>IFERROR(Inv_SY_B!AP207/Inv_SY_B!$DC207-1,"")</f>
        <v/>
      </c>
      <c r="AQ207" s="169" t="str">
        <f>IFERROR(Inv_SY_B!AQ207/Inv_SY_B!$DC207-1,"")</f>
        <v/>
      </c>
      <c r="AR207" s="169" t="str">
        <f>IFERROR(Inv_SY_B!AR207/Inv_SY_B!$DC207-1,"")</f>
        <v/>
      </c>
      <c r="AS207" s="169" t="str">
        <f>IFERROR(Inv_SY_B!AS207/Inv_SY_B!$DC207-1,"")</f>
        <v/>
      </c>
      <c r="AT207" s="169" t="str">
        <f>IFERROR(Inv_SY_B!AT207/Inv_SY_B!$DC207-1,"")</f>
        <v/>
      </c>
      <c r="AU207" s="169" t="str">
        <f>IFERROR(Inv_SY_B!AU207/Inv_SY_B!$DC207-1,"")</f>
        <v/>
      </c>
      <c r="AV207" s="169" t="str">
        <f>IFERROR(Inv_SY_B!AV207/Inv_SY_B!$DC207-1,"")</f>
        <v/>
      </c>
      <c r="AW207" s="169" t="str">
        <f>IFERROR(Inv_SY_B!AW207/Inv_SY_B!$DC207-1,"")</f>
        <v/>
      </c>
      <c r="AX207" s="169" t="str">
        <f>IFERROR(Inv_SY_B!AX207/Inv_SY_B!$DC207-1,"")</f>
        <v/>
      </c>
      <c r="AY207" s="169" t="str">
        <f>IFERROR(Inv_SY_B!AY207/Inv_SY_B!$DC207-1,"")</f>
        <v/>
      </c>
      <c r="AZ207" s="169" t="str">
        <f>IFERROR(Inv_SY_B!AZ207/Inv_SY_B!$DC207-1,"")</f>
        <v/>
      </c>
      <c r="BA207" s="169" t="str">
        <f>IFERROR(Inv_SY_B!BA207/Inv_SY_B!$DC207-1,"")</f>
        <v/>
      </c>
      <c r="BB207" s="169" t="str">
        <f>IFERROR(Inv_SY_B!BB207/Inv_SY_B!$DC207-1,"")</f>
        <v/>
      </c>
      <c r="BC207" s="169" t="str">
        <f>IFERROR(Inv_SY_B!BC207/Inv_SY_B!$DC207-1,"")</f>
        <v/>
      </c>
      <c r="BD207" s="169" t="str">
        <f>IFERROR(Inv_SY_B!BD207/Inv_SY_B!$DC207-1,"")</f>
        <v/>
      </c>
      <c r="BE207" s="169" t="str">
        <f>IFERROR(Inv_SY_B!BE207/Inv_SY_B!$DC207-1,"")</f>
        <v/>
      </c>
      <c r="BF207" s="169" t="str">
        <f>IFERROR(Inv_SY_B!BF207/Inv_SY_B!$DC207-1,"")</f>
        <v/>
      </c>
      <c r="BG207" s="169" t="str">
        <f>IFERROR(Inv_SY_B!BG207/Inv_SY_B!$DC207-1,"")</f>
        <v/>
      </c>
      <c r="BH207" s="169" t="str">
        <f>IFERROR(Inv_SY_B!BH207/Inv_SY_B!$DC207-1,"")</f>
        <v/>
      </c>
      <c r="BI207" s="169" t="str">
        <f>IFERROR(Inv_SY_B!BI207/Inv_SY_B!$DC207-1,"")</f>
        <v/>
      </c>
      <c r="BJ207" s="169" t="str">
        <f>IFERROR(Inv_SY_B!BJ207/Inv_SY_B!$DC207-1,"")</f>
        <v/>
      </c>
      <c r="BK207" s="169" t="str">
        <f>IFERROR(Inv_SY_B!BK207/Inv_SY_B!$DC207-1,"")</f>
        <v/>
      </c>
      <c r="BL207" s="169" t="str">
        <f>IFERROR(Inv_SY_B!BL207/Inv_SY_B!$DC207-1,"")</f>
        <v/>
      </c>
      <c r="BM207" s="169" t="str">
        <f>IFERROR(Inv_SY_B!BM207/Inv_SY_B!$DC207-1,"")</f>
        <v/>
      </c>
      <c r="BN207" s="169" t="str">
        <f>IFERROR(Inv_SY_B!BN207/Inv_SY_B!$DC207-1,"")</f>
        <v/>
      </c>
      <c r="BO207" s="169" t="str">
        <f>IFERROR(Inv_SY_B!BO207/Inv_SY_B!$DC207-1,"")</f>
        <v/>
      </c>
      <c r="BP207" s="169" t="str">
        <f>IFERROR(Inv_SY_B!BP207/Inv_SY_B!$DC207-1,"")</f>
        <v/>
      </c>
      <c r="BQ207" s="169" t="str">
        <f>IFERROR(Inv_SY_B!BQ207/Inv_SY_B!$DC207-1,"")</f>
        <v/>
      </c>
      <c r="BR207" s="169" t="str">
        <f>IFERROR(Inv_SY_B!BR207/Inv_SY_B!$DC207-1,"")</f>
        <v/>
      </c>
      <c r="BS207" s="169" t="str">
        <f>IFERROR(Inv_SY_B!BS207/Inv_SY_B!$DC207-1,"")</f>
        <v/>
      </c>
      <c r="BT207" s="169" t="str">
        <f>IFERROR(Inv_SY_B!BT207/Inv_SY_B!$DC207-1,"")</f>
        <v/>
      </c>
      <c r="BU207" s="169" t="str">
        <f>IFERROR(Inv_SY_B!BU207/Inv_SY_B!$DC207-1,"")</f>
        <v/>
      </c>
      <c r="BV207" s="169" t="str">
        <f>IFERROR(Inv_SY_B!BV207/Inv_SY_B!$DC207-1,"")</f>
        <v/>
      </c>
      <c r="BW207" s="169" t="str">
        <f>IFERROR(Inv_SY_B!BW207/Inv_SY_B!$DC207-1,"")</f>
        <v/>
      </c>
      <c r="BX207" s="169" t="str">
        <f>IFERROR(Inv_SY_B!BX207/Inv_SY_B!$DC207-1,"")</f>
        <v/>
      </c>
      <c r="BY207" s="169" t="str">
        <f>IFERROR(Inv_SY_B!BY207/Inv_SY_B!$DC207-1,"")</f>
        <v/>
      </c>
      <c r="BZ207" s="169" t="str">
        <f>IFERROR(Inv_SY_B!BZ207/Inv_SY_B!$DC207-1,"")</f>
        <v/>
      </c>
      <c r="CA207" s="169" t="str">
        <f>IFERROR(Inv_SY_B!CA207/Inv_SY_B!$DC207-1,"")</f>
        <v/>
      </c>
      <c r="CB207" s="169" t="str">
        <f>IFERROR(Inv_SY_B!CB207/Inv_SY_B!$DC207-1,"")</f>
        <v/>
      </c>
      <c r="CC207" s="169" t="str">
        <f>IFERROR(Inv_SY_B!CC207/Inv_SY_B!$DC207-1,"")</f>
        <v/>
      </c>
      <c r="CD207" s="169" t="str">
        <f>IFERROR(Inv_SY_B!CD207/Inv_SY_B!$DC207-1,"")</f>
        <v/>
      </c>
      <c r="CE207" s="169" t="str">
        <f>IFERROR(Inv_SY_B!CE207/Inv_SY_B!$DC207-1,"")</f>
        <v/>
      </c>
      <c r="CF207" s="169" t="str">
        <f>IFERROR(Inv_SY_B!CF207/Inv_SY_B!$DC207-1,"")</f>
        <v/>
      </c>
      <c r="CG207" s="169" t="str">
        <f>IFERROR(Inv_SY_B!CG207/Inv_SY_B!$DC207-1,"")</f>
        <v/>
      </c>
      <c r="CH207" s="169" t="str">
        <f>IFERROR(Inv_SY_B!CH207/Inv_SY_B!$DC207-1,"")</f>
        <v/>
      </c>
      <c r="CI207" s="169" t="str">
        <f>IFERROR(Inv_SY_B!CI207/Inv_SY_B!$DC207-1,"")</f>
        <v/>
      </c>
      <c r="CJ207" s="169" t="str">
        <f>IFERROR(Inv_SY_B!CJ207/Inv_SY_B!$DC207-1,"")</f>
        <v/>
      </c>
      <c r="CK207" s="169" t="str">
        <f>IFERROR(Inv_SY_B!CK207/Inv_SY_B!$DC207-1,"")</f>
        <v/>
      </c>
      <c r="CL207" s="169" t="str">
        <f>IFERROR(Inv_SY_B!CL207/Inv_SY_B!$DC207-1,"")</f>
        <v/>
      </c>
      <c r="CM207" s="169" t="str">
        <f>IFERROR(Inv_SY_B!CM207/Inv_SY_B!$DB207-1,"")</f>
        <v/>
      </c>
      <c r="CN207" s="169" t="str">
        <f>IFERROR(Inv_SY_B!CN207/Inv_SY_B!$DB207-1,"")</f>
        <v/>
      </c>
      <c r="CO207" s="169" t="str">
        <f>IFERROR(Inv_SY_B!CO207/Inv_SY_B!$DB207-1,"")</f>
        <v/>
      </c>
      <c r="CP207" s="169" t="str">
        <f>IFERROR(Inv_SY_B!CP207/Inv_SY_B!$DB207-1,"")</f>
        <v/>
      </c>
      <c r="CQ207" s="169" t="str">
        <f>IFERROR(Inv_SY_B!CQ207/Inv_SY_B!$DB207-1,"")</f>
        <v/>
      </c>
      <c r="CR207" s="169" t="str">
        <f>IFERROR(Inv_SY_B!CR207/Inv_SY_B!$DB207-1,"")</f>
        <v/>
      </c>
      <c r="CS207" s="169" t="str">
        <f>IFERROR(Inv_SY_B!CS207/Inv_SY_B!$DB207-1,"")</f>
        <v/>
      </c>
      <c r="CT207" s="169" t="str">
        <f>IFERROR(Inv_SY_B!CT207/Inv_SY_B!$DB207-1,"")</f>
        <v/>
      </c>
      <c r="CU207" s="169" t="str">
        <f>IFERROR(Inv_SY_B!CU207/Inv_SY_B!$DB207-1,"")</f>
        <v/>
      </c>
      <c r="CV207" s="169" t="str">
        <f>IFERROR(Inv_SY_B!CV207/Inv_SY_B!$DB207-1,"")</f>
        <v/>
      </c>
      <c r="CW207" s="169" t="str">
        <f>IFERROR(Inv_SY_B!CW207/Inv_SY_B!$DB207-1,"")</f>
        <v/>
      </c>
      <c r="CX207" s="169" t="str">
        <f>IFERROR(Inv_SY_B!CX207/Inv_SY_B!$DB207-1,"")</f>
        <v/>
      </c>
      <c r="CY207" s="169" t="str">
        <f>IFERROR(Inv_SY_B!CY207/Inv_SY_B!$DB207-1,"")</f>
        <v/>
      </c>
      <c r="CZ207" s="169" t="str">
        <f>IFERROR(Inv_SY_B!CZ207/Inv_SY_B!$DB207-1,"")</f>
        <v/>
      </c>
    </row>
    <row r="208" spans="2:104">
      <c r="B208" s="164">
        <f t="shared" si="4"/>
        <v>45900</v>
      </c>
      <c r="C208" s="169" t="str">
        <f>IFERROR(Inv_SY_B!C208/Inv_SY_B!$DA208-1,"")</f>
        <v/>
      </c>
      <c r="D208" s="169" t="str">
        <f>IFERROR(Inv_SY_B!D208/Inv_SY_B!$DA208-1,"")</f>
        <v/>
      </c>
      <c r="E208" s="169" t="str">
        <f>IFERROR(Inv_SY_B!E208/Inv_SY_B!$DA208-1,"")</f>
        <v/>
      </c>
      <c r="F208" s="169" t="str">
        <f>IFERROR(Inv_SY_B!F208/Inv_SY_B!$DA208-1,"")</f>
        <v/>
      </c>
      <c r="G208" s="169" t="str">
        <f>IFERROR(Inv_SY_B!G208/Inv_SY_B!$DA208-1,"")</f>
        <v/>
      </c>
      <c r="H208" s="169" t="str">
        <f>IFERROR(Inv_SY_B!H208/Inv_SY_B!$DA208-1,"")</f>
        <v/>
      </c>
      <c r="I208" s="169" t="str">
        <f>IFERROR(Inv_SY_B!I208/Inv_SY_B!$DA208-1,"")</f>
        <v/>
      </c>
      <c r="J208" s="169" t="str">
        <f>IFERROR(Inv_SY_B!J208/Inv_SY_B!$DA208-1,"")</f>
        <v/>
      </c>
      <c r="K208" s="169" t="str">
        <f>IFERROR(Inv_SY_B!K208/Inv_SY_B!$DA208-1,"")</f>
        <v/>
      </c>
      <c r="L208" s="169" t="str">
        <f>IFERROR(Inv_SY_B!L208/Inv_SY_B!$DA208-1,"")</f>
        <v/>
      </c>
      <c r="M208" s="169" t="str">
        <f>IFERROR(Inv_SY_B!M208/Inv_SY_B!$DA208-1,"")</f>
        <v/>
      </c>
      <c r="N208" s="169" t="str">
        <f>IFERROR(Inv_SY_B!N208/Inv_SY_B!$DA208-1,"")</f>
        <v/>
      </c>
      <c r="O208" s="169" t="str">
        <f>IFERROR(Inv_SY_B!O208/Inv_SY_B!$DA208-1,"")</f>
        <v/>
      </c>
      <c r="P208" s="169" t="str">
        <f>IFERROR(Inv_SY_B!P208/Inv_SY_B!$DA208-1,"")</f>
        <v/>
      </c>
      <c r="Q208" s="169" t="str">
        <f>IFERROR(Inv_SY_B!Q208/Inv_SY_B!$DA208-1,"")</f>
        <v/>
      </c>
      <c r="R208" s="169" t="str">
        <f>IFERROR(Inv_SY_B!R208/Inv_SY_B!$DA208-1,"")</f>
        <v/>
      </c>
      <c r="S208" s="169" t="str">
        <f>IFERROR(Inv_SY_B!S208/Inv_SY_B!$DA208-1,"")</f>
        <v/>
      </c>
      <c r="T208" s="169" t="str">
        <f>IFERROR(Inv_SY_B!T208/Inv_SY_B!$DA208-1,"")</f>
        <v/>
      </c>
      <c r="U208" s="169" t="str">
        <f>IFERROR(Inv_SY_B!U208/Inv_SY_B!$DA208-1,"")</f>
        <v/>
      </c>
      <c r="V208" s="169" t="str">
        <f>IFERROR(Inv_SY_B!V208/Inv_SY_B!$DA208-1,"")</f>
        <v/>
      </c>
      <c r="W208" s="169" t="str">
        <f>IFERROR(Inv_SY_B!W208/Inv_SY_B!$DA208-1,"")</f>
        <v/>
      </c>
      <c r="X208" s="169" t="str">
        <f>IFERROR(Inv_SY_B!X208/Inv_SY_B!$DA208-1,"")</f>
        <v/>
      </c>
      <c r="Y208" s="169" t="str">
        <f>IFERROR(Inv_SY_B!Y208/Inv_SY_B!$DA208-1,"")</f>
        <v/>
      </c>
      <c r="Z208" s="169" t="str">
        <f>IFERROR(Inv_SY_B!Z208/Inv_SY_B!$DA208-1,"")</f>
        <v/>
      </c>
      <c r="AA208" s="169" t="str">
        <f>IFERROR(Inv_SY_B!AA208/Inv_SY_B!$DA208-1,"")</f>
        <v/>
      </c>
      <c r="AB208" s="169" t="str">
        <f>IFERROR(Inv_SY_B!AB208/Inv_SY_B!$DA208-1,"")</f>
        <v/>
      </c>
      <c r="AC208" s="169" t="str">
        <f>IFERROR(Inv_SY_B!AC208/Inv_SY_B!$DA208-1,"")</f>
        <v/>
      </c>
      <c r="AD208" s="169" t="str">
        <f>IFERROR(Inv_SY_B!AD208/Inv_SY_B!$DA208-1,"")</f>
        <v/>
      </c>
      <c r="AE208" s="169" t="str">
        <f>IFERROR(Inv_SY_B!AE208/Inv_SY_B!$DA208-1,"")</f>
        <v/>
      </c>
      <c r="AF208" s="169" t="str">
        <f>IFERROR(Inv_SY_B!AF208/Inv_SY_B!$DA208-1,"")</f>
        <v/>
      </c>
      <c r="AG208" s="169" t="str">
        <f>IFERROR(Inv_SY_B!AG208/Inv_SY_B!$DA208-1,"")</f>
        <v/>
      </c>
      <c r="AH208" s="169" t="str">
        <f>IFERROR(Inv_SY_B!AH208/Inv_SY_B!$DA208-1,"")</f>
        <v/>
      </c>
      <c r="AI208" s="169" t="str">
        <f>IFERROR(Inv_SY_B!AI208/Inv_SY_B!$DC208-1,"")</f>
        <v/>
      </c>
      <c r="AJ208" s="169" t="str">
        <f>IFERROR(Inv_SY_B!AJ208/Inv_SY_B!$DC208-1,"")</f>
        <v/>
      </c>
      <c r="AK208" s="169" t="str">
        <f>IFERROR(Inv_SY_B!AK208/Inv_SY_B!$DC208-1,"")</f>
        <v/>
      </c>
      <c r="AL208" s="169" t="str">
        <f>IFERROR(Inv_SY_B!AL208/Inv_SY_B!$DC208-1,"")</f>
        <v/>
      </c>
      <c r="AM208" s="169" t="str">
        <f>IFERROR(Inv_SY_B!AM208/Inv_SY_B!$DC208-1,"")</f>
        <v/>
      </c>
      <c r="AN208" s="169" t="str">
        <f>IFERROR(Inv_SY_B!AN208/Inv_SY_B!$DC208-1,"")</f>
        <v/>
      </c>
      <c r="AO208" s="169" t="str">
        <f>IFERROR(Inv_SY_B!AO208/Inv_SY_B!$DC208-1,"")</f>
        <v/>
      </c>
      <c r="AP208" s="169" t="str">
        <f>IFERROR(Inv_SY_B!AP208/Inv_SY_B!$DC208-1,"")</f>
        <v/>
      </c>
      <c r="AQ208" s="169" t="str">
        <f>IFERROR(Inv_SY_B!AQ208/Inv_SY_B!$DC208-1,"")</f>
        <v/>
      </c>
      <c r="AR208" s="169" t="str">
        <f>IFERROR(Inv_SY_B!AR208/Inv_SY_B!$DC208-1,"")</f>
        <v/>
      </c>
      <c r="AS208" s="169" t="str">
        <f>IFERROR(Inv_SY_B!AS208/Inv_SY_B!$DC208-1,"")</f>
        <v/>
      </c>
      <c r="AT208" s="169" t="str">
        <f>IFERROR(Inv_SY_B!AT208/Inv_SY_B!$DC208-1,"")</f>
        <v/>
      </c>
      <c r="AU208" s="169" t="str">
        <f>IFERROR(Inv_SY_B!AU208/Inv_SY_B!$DC208-1,"")</f>
        <v/>
      </c>
      <c r="AV208" s="169" t="str">
        <f>IFERROR(Inv_SY_B!AV208/Inv_SY_B!$DC208-1,"")</f>
        <v/>
      </c>
      <c r="AW208" s="169" t="str">
        <f>IFERROR(Inv_SY_B!AW208/Inv_SY_B!$DC208-1,"")</f>
        <v/>
      </c>
      <c r="AX208" s="169" t="str">
        <f>IFERROR(Inv_SY_B!AX208/Inv_SY_B!$DC208-1,"")</f>
        <v/>
      </c>
      <c r="AY208" s="169" t="str">
        <f>IFERROR(Inv_SY_B!AY208/Inv_SY_B!$DC208-1,"")</f>
        <v/>
      </c>
      <c r="AZ208" s="169" t="str">
        <f>IFERROR(Inv_SY_B!AZ208/Inv_SY_B!$DC208-1,"")</f>
        <v/>
      </c>
      <c r="BA208" s="169" t="str">
        <f>IFERROR(Inv_SY_B!BA208/Inv_SY_B!$DC208-1,"")</f>
        <v/>
      </c>
      <c r="BB208" s="169" t="str">
        <f>IFERROR(Inv_SY_B!BB208/Inv_SY_B!$DC208-1,"")</f>
        <v/>
      </c>
      <c r="BC208" s="169" t="str">
        <f>IFERROR(Inv_SY_B!BC208/Inv_SY_B!$DC208-1,"")</f>
        <v/>
      </c>
      <c r="BD208" s="169" t="str">
        <f>IFERROR(Inv_SY_B!BD208/Inv_SY_B!$DC208-1,"")</f>
        <v/>
      </c>
      <c r="BE208" s="169" t="str">
        <f>IFERROR(Inv_SY_B!BE208/Inv_SY_B!$DC208-1,"")</f>
        <v/>
      </c>
      <c r="BF208" s="169" t="str">
        <f>IFERROR(Inv_SY_B!BF208/Inv_SY_B!$DC208-1,"")</f>
        <v/>
      </c>
      <c r="BG208" s="169" t="str">
        <f>IFERROR(Inv_SY_B!BG208/Inv_SY_B!$DC208-1,"")</f>
        <v/>
      </c>
      <c r="BH208" s="169" t="str">
        <f>IFERROR(Inv_SY_B!BH208/Inv_SY_B!$DC208-1,"")</f>
        <v/>
      </c>
      <c r="BI208" s="169" t="str">
        <f>IFERROR(Inv_SY_B!BI208/Inv_SY_B!$DC208-1,"")</f>
        <v/>
      </c>
      <c r="BJ208" s="169" t="str">
        <f>IFERROR(Inv_SY_B!BJ208/Inv_SY_B!$DC208-1,"")</f>
        <v/>
      </c>
      <c r="BK208" s="169" t="str">
        <f>IFERROR(Inv_SY_B!BK208/Inv_SY_B!$DC208-1,"")</f>
        <v/>
      </c>
      <c r="BL208" s="169" t="str">
        <f>IFERROR(Inv_SY_B!BL208/Inv_SY_B!$DC208-1,"")</f>
        <v/>
      </c>
      <c r="BM208" s="169" t="str">
        <f>IFERROR(Inv_SY_B!BM208/Inv_SY_B!$DC208-1,"")</f>
        <v/>
      </c>
      <c r="BN208" s="169" t="str">
        <f>IFERROR(Inv_SY_B!BN208/Inv_SY_B!$DC208-1,"")</f>
        <v/>
      </c>
      <c r="BO208" s="169" t="str">
        <f>IFERROR(Inv_SY_B!BO208/Inv_SY_B!$DC208-1,"")</f>
        <v/>
      </c>
      <c r="BP208" s="169" t="str">
        <f>IFERROR(Inv_SY_B!BP208/Inv_SY_B!$DC208-1,"")</f>
        <v/>
      </c>
      <c r="BQ208" s="169" t="str">
        <f>IFERROR(Inv_SY_B!BQ208/Inv_SY_B!$DC208-1,"")</f>
        <v/>
      </c>
      <c r="BR208" s="169" t="str">
        <f>IFERROR(Inv_SY_B!BR208/Inv_SY_B!$DC208-1,"")</f>
        <v/>
      </c>
      <c r="BS208" s="169" t="str">
        <f>IFERROR(Inv_SY_B!BS208/Inv_SY_B!$DC208-1,"")</f>
        <v/>
      </c>
      <c r="BT208" s="169" t="str">
        <f>IFERROR(Inv_SY_B!BT208/Inv_SY_B!$DC208-1,"")</f>
        <v/>
      </c>
      <c r="BU208" s="169" t="str">
        <f>IFERROR(Inv_SY_B!BU208/Inv_SY_B!$DC208-1,"")</f>
        <v/>
      </c>
      <c r="BV208" s="169" t="str">
        <f>IFERROR(Inv_SY_B!BV208/Inv_SY_B!$DC208-1,"")</f>
        <v/>
      </c>
      <c r="BW208" s="169" t="str">
        <f>IFERROR(Inv_SY_B!BW208/Inv_SY_B!$DC208-1,"")</f>
        <v/>
      </c>
      <c r="BX208" s="169" t="str">
        <f>IFERROR(Inv_SY_B!BX208/Inv_SY_B!$DC208-1,"")</f>
        <v/>
      </c>
      <c r="BY208" s="169" t="str">
        <f>IFERROR(Inv_SY_B!BY208/Inv_SY_B!$DC208-1,"")</f>
        <v/>
      </c>
      <c r="BZ208" s="169" t="str">
        <f>IFERROR(Inv_SY_B!BZ208/Inv_SY_B!$DC208-1,"")</f>
        <v/>
      </c>
      <c r="CA208" s="169" t="str">
        <f>IFERROR(Inv_SY_B!CA208/Inv_SY_B!$DC208-1,"")</f>
        <v/>
      </c>
      <c r="CB208" s="169" t="str">
        <f>IFERROR(Inv_SY_B!CB208/Inv_SY_B!$DC208-1,"")</f>
        <v/>
      </c>
      <c r="CC208" s="169" t="str">
        <f>IFERROR(Inv_SY_B!CC208/Inv_SY_B!$DC208-1,"")</f>
        <v/>
      </c>
      <c r="CD208" s="169" t="str">
        <f>IFERROR(Inv_SY_B!CD208/Inv_SY_B!$DC208-1,"")</f>
        <v/>
      </c>
      <c r="CE208" s="169" t="str">
        <f>IFERROR(Inv_SY_B!CE208/Inv_SY_B!$DC208-1,"")</f>
        <v/>
      </c>
      <c r="CF208" s="169" t="str">
        <f>IFERROR(Inv_SY_B!CF208/Inv_SY_B!$DC208-1,"")</f>
        <v/>
      </c>
      <c r="CG208" s="169" t="str">
        <f>IFERROR(Inv_SY_B!CG208/Inv_SY_B!$DC208-1,"")</f>
        <v/>
      </c>
      <c r="CH208" s="169" t="str">
        <f>IFERROR(Inv_SY_B!CH208/Inv_SY_B!$DC208-1,"")</f>
        <v/>
      </c>
      <c r="CI208" s="169" t="str">
        <f>IFERROR(Inv_SY_B!CI208/Inv_SY_B!$DC208-1,"")</f>
        <v/>
      </c>
      <c r="CJ208" s="169" t="str">
        <f>IFERROR(Inv_SY_B!CJ208/Inv_SY_B!$DC208-1,"")</f>
        <v/>
      </c>
      <c r="CK208" s="169" t="str">
        <f>IFERROR(Inv_SY_B!CK208/Inv_SY_B!$DC208-1,"")</f>
        <v/>
      </c>
      <c r="CL208" s="169" t="str">
        <f>IFERROR(Inv_SY_B!CL208/Inv_SY_B!$DC208-1,"")</f>
        <v/>
      </c>
      <c r="CM208" s="169" t="str">
        <f>IFERROR(Inv_SY_B!CM208/Inv_SY_B!$DB208-1,"")</f>
        <v/>
      </c>
      <c r="CN208" s="169" t="str">
        <f>IFERROR(Inv_SY_B!CN208/Inv_SY_B!$DB208-1,"")</f>
        <v/>
      </c>
      <c r="CO208" s="169" t="str">
        <f>IFERROR(Inv_SY_B!CO208/Inv_SY_B!$DB208-1,"")</f>
        <v/>
      </c>
      <c r="CP208" s="169" t="str">
        <f>IFERROR(Inv_SY_B!CP208/Inv_SY_B!$DB208-1,"")</f>
        <v/>
      </c>
      <c r="CQ208" s="169" t="str">
        <f>IFERROR(Inv_SY_B!CQ208/Inv_SY_B!$DB208-1,"")</f>
        <v/>
      </c>
      <c r="CR208" s="169" t="str">
        <f>IFERROR(Inv_SY_B!CR208/Inv_SY_B!$DB208-1,"")</f>
        <v/>
      </c>
      <c r="CS208" s="169" t="str">
        <f>IFERROR(Inv_SY_B!CS208/Inv_SY_B!$DB208-1,"")</f>
        <v/>
      </c>
      <c r="CT208" s="169" t="str">
        <f>IFERROR(Inv_SY_B!CT208/Inv_SY_B!$DB208-1,"")</f>
        <v/>
      </c>
      <c r="CU208" s="169" t="str">
        <f>IFERROR(Inv_SY_B!CU208/Inv_SY_B!$DB208-1,"")</f>
        <v/>
      </c>
      <c r="CV208" s="169" t="str">
        <f>IFERROR(Inv_SY_B!CV208/Inv_SY_B!$DB208-1,"")</f>
        <v/>
      </c>
      <c r="CW208" s="169" t="str">
        <f>IFERROR(Inv_SY_B!CW208/Inv_SY_B!$DB208-1,"")</f>
        <v/>
      </c>
      <c r="CX208" s="169" t="str">
        <f>IFERROR(Inv_SY_B!CX208/Inv_SY_B!$DB208-1,"")</f>
        <v/>
      </c>
      <c r="CY208" s="169" t="str">
        <f>IFERROR(Inv_SY_B!CY208/Inv_SY_B!$DB208-1,"")</f>
        <v/>
      </c>
      <c r="CZ208" s="169" t="str">
        <f>IFERROR(Inv_SY_B!CZ208/Inv_SY_B!$DB208-1,"")</f>
        <v/>
      </c>
    </row>
    <row r="209" spans="2:104">
      <c r="B209" s="164">
        <f t="shared" si="4"/>
        <v>45901</v>
      </c>
      <c r="C209" s="169" t="str">
        <f>IFERROR(Inv_SY_B!C209/Inv_SY_B!$DA209-1,"")</f>
        <v/>
      </c>
      <c r="D209" s="169" t="str">
        <f>IFERROR(Inv_SY_B!D209/Inv_SY_B!$DA209-1,"")</f>
        <v/>
      </c>
      <c r="E209" s="169" t="str">
        <f>IFERROR(Inv_SY_B!E209/Inv_SY_B!$DA209-1,"")</f>
        <v/>
      </c>
      <c r="F209" s="169" t="str">
        <f>IFERROR(Inv_SY_B!F209/Inv_SY_B!$DA209-1,"")</f>
        <v/>
      </c>
      <c r="G209" s="169" t="str">
        <f>IFERROR(Inv_SY_B!G209/Inv_SY_B!$DA209-1,"")</f>
        <v/>
      </c>
      <c r="H209" s="169" t="str">
        <f>IFERROR(Inv_SY_B!H209/Inv_SY_B!$DA209-1,"")</f>
        <v/>
      </c>
      <c r="I209" s="169" t="str">
        <f>IFERROR(Inv_SY_B!I209/Inv_SY_B!$DA209-1,"")</f>
        <v/>
      </c>
      <c r="J209" s="169" t="str">
        <f>IFERROR(Inv_SY_B!J209/Inv_SY_B!$DA209-1,"")</f>
        <v/>
      </c>
      <c r="K209" s="169" t="str">
        <f>IFERROR(Inv_SY_B!K209/Inv_SY_B!$DA209-1,"")</f>
        <v/>
      </c>
      <c r="L209" s="169" t="str">
        <f>IFERROR(Inv_SY_B!L209/Inv_SY_B!$DA209-1,"")</f>
        <v/>
      </c>
      <c r="M209" s="169" t="str">
        <f>IFERROR(Inv_SY_B!M209/Inv_SY_B!$DA209-1,"")</f>
        <v/>
      </c>
      <c r="N209" s="169" t="str">
        <f>IFERROR(Inv_SY_B!N209/Inv_SY_B!$DA209-1,"")</f>
        <v/>
      </c>
      <c r="O209" s="169" t="str">
        <f>IFERROR(Inv_SY_B!O209/Inv_SY_B!$DA209-1,"")</f>
        <v/>
      </c>
      <c r="P209" s="169" t="str">
        <f>IFERROR(Inv_SY_B!P209/Inv_SY_B!$DA209-1,"")</f>
        <v/>
      </c>
      <c r="Q209" s="169" t="str">
        <f>IFERROR(Inv_SY_B!Q209/Inv_SY_B!$DA209-1,"")</f>
        <v/>
      </c>
      <c r="R209" s="169" t="str">
        <f>IFERROR(Inv_SY_B!R209/Inv_SY_B!$DA209-1,"")</f>
        <v/>
      </c>
      <c r="S209" s="169" t="str">
        <f>IFERROR(Inv_SY_B!S209/Inv_SY_B!$DA209-1,"")</f>
        <v/>
      </c>
      <c r="T209" s="169" t="str">
        <f>IFERROR(Inv_SY_B!T209/Inv_SY_B!$DA209-1,"")</f>
        <v/>
      </c>
      <c r="U209" s="169" t="str">
        <f>IFERROR(Inv_SY_B!U209/Inv_SY_B!$DA209-1,"")</f>
        <v/>
      </c>
      <c r="V209" s="169" t="str">
        <f>IFERROR(Inv_SY_B!V209/Inv_SY_B!$DA209-1,"")</f>
        <v/>
      </c>
      <c r="W209" s="169" t="str">
        <f>IFERROR(Inv_SY_B!W209/Inv_SY_B!$DA209-1,"")</f>
        <v/>
      </c>
      <c r="X209" s="169" t="str">
        <f>IFERROR(Inv_SY_B!X209/Inv_SY_B!$DA209-1,"")</f>
        <v/>
      </c>
      <c r="Y209" s="169" t="str">
        <f>IFERROR(Inv_SY_B!Y209/Inv_SY_B!$DA209-1,"")</f>
        <v/>
      </c>
      <c r="Z209" s="169" t="str">
        <f>IFERROR(Inv_SY_B!Z209/Inv_SY_B!$DA209-1,"")</f>
        <v/>
      </c>
      <c r="AA209" s="169" t="str">
        <f>IFERROR(Inv_SY_B!AA209/Inv_SY_B!$DA209-1,"")</f>
        <v/>
      </c>
      <c r="AB209" s="169" t="str">
        <f>IFERROR(Inv_SY_B!AB209/Inv_SY_B!$DA209-1,"")</f>
        <v/>
      </c>
      <c r="AC209" s="169" t="str">
        <f>IFERROR(Inv_SY_B!AC209/Inv_SY_B!$DA209-1,"")</f>
        <v/>
      </c>
      <c r="AD209" s="169" t="str">
        <f>IFERROR(Inv_SY_B!AD209/Inv_SY_B!$DA209-1,"")</f>
        <v/>
      </c>
      <c r="AE209" s="169" t="str">
        <f>IFERROR(Inv_SY_B!AE209/Inv_SY_B!$DA209-1,"")</f>
        <v/>
      </c>
      <c r="AF209" s="169" t="str">
        <f>IFERROR(Inv_SY_B!AF209/Inv_SY_B!$DA209-1,"")</f>
        <v/>
      </c>
      <c r="AG209" s="169" t="str">
        <f>IFERROR(Inv_SY_B!AG209/Inv_SY_B!$DA209-1,"")</f>
        <v/>
      </c>
      <c r="AH209" s="169" t="str">
        <f>IFERROR(Inv_SY_B!AH209/Inv_SY_B!$DA209-1,"")</f>
        <v/>
      </c>
      <c r="AI209" s="169" t="str">
        <f>IFERROR(Inv_SY_B!AI209/Inv_SY_B!$DC209-1,"")</f>
        <v/>
      </c>
      <c r="AJ209" s="169" t="str">
        <f>IFERROR(Inv_SY_B!AJ209/Inv_SY_B!$DC209-1,"")</f>
        <v/>
      </c>
      <c r="AK209" s="169" t="str">
        <f>IFERROR(Inv_SY_B!AK209/Inv_SY_B!$DC209-1,"")</f>
        <v/>
      </c>
      <c r="AL209" s="169" t="str">
        <f>IFERROR(Inv_SY_B!AL209/Inv_SY_B!$DC209-1,"")</f>
        <v/>
      </c>
      <c r="AM209" s="169" t="str">
        <f>IFERROR(Inv_SY_B!AM209/Inv_SY_B!$DC209-1,"")</f>
        <v/>
      </c>
      <c r="AN209" s="169" t="str">
        <f>IFERROR(Inv_SY_B!AN209/Inv_SY_B!$DC209-1,"")</f>
        <v/>
      </c>
      <c r="AO209" s="169" t="str">
        <f>IFERROR(Inv_SY_B!AO209/Inv_SY_B!$DC209-1,"")</f>
        <v/>
      </c>
      <c r="AP209" s="169" t="str">
        <f>IFERROR(Inv_SY_B!AP209/Inv_SY_B!$DC209-1,"")</f>
        <v/>
      </c>
      <c r="AQ209" s="169" t="str">
        <f>IFERROR(Inv_SY_B!AQ209/Inv_SY_B!$DC209-1,"")</f>
        <v/>
      </c>
      <c r="AR209" s="169" t="str">
        <f>IFERROR(Inv_SY_B!AR209/Inv_SY_B!$DC209-1,"")</f>
        <v/>
      </c>
      <c r="AS209" s="169" t="str">
        <f>IFERROR(Inv_SY_B!AS209/Inv_SY_B!$DC209-1,"")</f>
        <v/>
      </c>
      <c r="AT209" s="169" t="str">
        <f>IFERROR(Inv_SY_B!AT209/Inv_SY_B!$DC209-1,"")</f>
        <v/>
      </c>
      <c r="AU209" s="169" t="str">
        <f>IFERROR(Inv_SY_B!AU209/Inv_SY_B!$DC209-1,"")</f>
        <v/>
      </c>
      <c r="AV209" s="169" t="str">
        <f>IFERROR(Inv_SY_B!AV209/Inv_SY_B!$DC209-1,"")</f>
        <v/>
      </c>
      <c r="AW209" s="169" t="str">
        <f>IFERROR(Inv_SY_B!AW209/Inv_SY_B!$DC209-1,"")</f>
        <v/>
      </c>
      <c r="AX209" s="169" t="str">
        <f>IFERROR(Inv_SY_B!AX209/Inv_SY_B!$DC209-1,"")</f>
        <v/>
      </c>
      <c r="AY209" s="169" t="str">
        <f>IFERROR(Inv_SY_B!AY209/Inv_SY_B!$DC209-1,"")</f>
        <v/>
      </c>
      <c r="AZ209" s="169" t="str">
        <f>IFERROR(Inv_SY_B!AZ209/Inv_SY_B!$DC209-1,"")</f>
        <v/>
      </c>
      <c r="BA209" s="169" t="str">
        <f>IFERROR(Inv_SY_B!BA209/Inv_SY_B!$DC209-1,"")</f>
        <v/>
      </c>
      <c r="BB209" s="169" t="str">
        <f>IFERROR(Inv_SY_B!BB209/Inv_SY_B!$DC209-1,"")</f>
        <v/>
      </c>
      <c r="BC209" s="169" t="str">
        <f>IFERROR(Inv_SY_B!BC209/Inv_SY_B!$DC209-1,"")</f>
        <v/>
      </c>
      <c r="BD209" s="169" t="str">
        <f>IFERROR(Inv_SY_B!BD209/Inv_SY_B!$DC209-1,"")</f>
        <v/>
      </c>
      <c r="BE209" s="169" t="str">
        <f>IFERROR(Inv_SY_B!BE209/Inv_SY_B!$DC209-1,"")</f>
        <v/>
      </c>
      <c r="BF209" s="169" t="str">
        <f>IFERROR(Inv_SY_B!BF209/Inv_SY_B!$DC209-1,"")</f>
        <v/>
      </c>
      <c r="BG209" s="169" t="str">
        <f>IFERROR(Inv_SY_B!BG209/Inv_SY_B!$DC209-1,"")</f>
        <v/>
      </c>
      <c r="BH209" s="169" t="str">
        <f>IFERROR(Inv_SY_B!BH209/Inv_SY_B!$DC209-1,"")</f>
        <v/>
      </c>
      <c r="BI209" s="169" t="str">
        <f>IFERROR(Inv_SY_B!BI209/Inv_SY_B!$DC209-1,"")</f>
        <v/>
      </c>
      <c r="BJ209" s="169" t="str">
        <f>IFERROR(Inv_SY_B!BJ209/Inv_SY_B!$DC209-1,"")</f>
        <v/>
      </c>
      <c r="BK209" s="169" t="str">
        <f>IFERROR(Inv_SY_B!BK209/Inv_SY_B!$DC209-1,"")</f>
        <v/>
      </c>
      <c r="BL209" s="169" t="str">
        <f>IFERROR(Inv_SY_B!BL209/Inv_SY_B!$DC209-1,"")</f>
        <v/>
      </c>
      <c r="BM209" s="169" t="str">
        <f>IFERROR(Inv_SY_B!BM209/Inv_SY_B!$DC209-1,"")</f>
        <v/>
      </c>
      <c r="BN209" s="169" t="str">
        <f>IFERROR(Inv_SY_B!BN209/Inv_SY_B!$DC209-1,"")</f>
        <v/>
      </c>
      <c r="BO209" s="169" t="str">
        <f>IFERROR(Inv_SY_B!BO209/Inv_SY_B!$DC209-1,"")</f>
        <v/>
      </c>
      <c r="BP209" s="169" t="str">
        <f>IFERROR(Inv_SY_B!BP209/Inv_SY_B!$DC209-1,"")</f>
        <v/>
      </c>
      <c r="BQ209" s="169" t="str">
        <f>IFERROR(Inv_SY_B!BQ209/Inv_SY_B!$DC209-1,"")</f>
        <v/>
      </c>
      <c r="BR209" s="169" t="str">
        <f>IFERROR(Inv_SY_B!BR209/Inv_SY_B!$DC209-1,"")</f>
        <v/>
      </c>
      <c r="BS209" s="169" t="str">
        <f>IFERROR(Inv_SY_B!BS209/Inv_SY_B!$DC209-1,"")</f>
        <v/>
      </c>
      <c r="BT209" s="169" t="str">
        <f>IFERROR(Inv_SY_B!BT209/Inv_SY_B!$DC209-1,"")</f>
        <v/>
      </c>
      <c r="BU209" s="169" t="str">
        <f>IFERROR(Inv_SY_B!BU209/Inv_SY_B!$DC209-1,"")</f>
        <v/>
      </c>
      <c r="BV209" s="169" t="str">
        <f>IFERROR(Inv_SY_B!BV209/Inv_SY_B!$DC209-1,"")</f>
        <v/>
      </c>
      <c r="BW209" s="169" t="str">
        <f>IFERROR(Inv_SY_B!BW209/Inv_SY_B!$DC209-1,"")</f>
        <v/>
      </c>
      <c r="BX209" s="169" t="str">
        <f>IFERROR(Inv_SY_B!BX209/Inv_SY_B!$DC209-1,"")</f>
        <v/>
      </c>
      <c r="BY209" s="169" t="str">
        <f>IFERROR(Inv_SY_B!BY209/Inv_SY_B!$DC209-1,"")</f>
        <v/>
      </c>
      <c r="BZ209" s="169" t="str">
        <f>IFERROR(Inv_SY_B!BZ209/Inv_SY_B!$DC209-1,"")</f>
        <v/>
      </c>
      <c r="CA209" s="169" t="str">
        <f>IFERROR(Inv_SY_B!CA209/Inv_SY_B!$DC209-1,"")</f>
        <v/>
      </c>
      <c r="CB209" s="169" t="str">
        <f>IFERROR(Inv_SY_B!CB209/Inv_SY_B!$DC209-1,"")</f>
        <v/>
      </c>
      <c r="CC209" s="169" t="str">
        <f>IFERROR(Inv_SY_B!CC209/Inv_SY_B!$DC209-1,"")</f>
        <v/>
      </c>
      <c r="CD209" s="169" t="str">
        <f>IFERROR(Inv_SY_B!CD209/Inv_SY_B!$DC209-1,"")</f>
        <v/>
      </c>
      <c r="CE209" s="169" t="str">
        <f>IFERROR(Inv_SY_B!CE209/Inv_SY_B!$DC209-1,"")</f>
        <v/>
      </c>
      <c r="CF209" s="169" t="str">
        <f>IFERROR(Inv_SY_B!CF209/Inv_SY_B!$DC209-1,"")</f>
        <v/>
      </c>
      <c r="CG209" s="169" t="str">
        <f>IFERROR(Inv_SY_B!CG209/Inv_SY_B!$DC209-1,"")</f>
        <v/>
      </c>
      <c r="CH209" s="169" t="str">
        <f>IFERROR(Inv_SY_B!CH209/Inv_SY_B!$DC209-1,"")</f>
        <v/>
      </c>
      <c r="CI209" s="169" t="str">
        <f>IFERROR(Inv_SY_B!CI209/Inv_SY_B!$DC209-1,"")</f>
        <v/>
      </c>
      <c r="CJ209" s="169" t="str">
        <f>IFERROR(Inv_SY_B!CJ209/Inv_SY_B!$DC209-1,"")</f>
        <v/>
      </c>
      <c r="CK209" s="169" t="str">
        <f>IFERROR(Inv_SY_B!CK209/Inv_SY_B!$DC209-1,"")</f>
        <v/>
      </c>
      <c r="CL209" s="169" t="str">
        <f>IFERROR(Inv_SY_B!CL209/Inv_SY_B!$DC209-1,"")</f>
        <v/>
      </c>
      <c r="CM209" s="169" t="str">
        <f>IFERROR(Inv_SY_B!CM209/Inv_SY_B!$DB209-1,"")</f>
        <v/>
      </c>
      <c r="CN209" s="169" t="str">
        <f>IFERROR(Inv_SY_B!CN209/Inv_SY_B!$DB209-1,"")</f>
        <v/>
      </c>
      <c r="CO209" s="169" t="str">
        <f>IFERROR(Inv_SY_B!CO209/Inv_SY_B!$DB209-1,"")</f>
        <v/>
      </c>
      <c r="CP209" s="169" t="str">
        <f>IFERROR(Inv_SY_B!CP209/Inv_SY_B!$DB209-1,"")</f>
        <v/>
      </c>
      <c r="CQ209" s="169" t="str">
        <f>IFERROR(Inv_SY_B!CQ209/Inv_SY_B!$DB209-1,"")</f>
        <v/>
      </c>
      <c r="CR209" s="169" t="str">
        <f>IFERROR(Inv_SY_B!CR209/Inv_SY_B!$DB209-1,"")</f>
        <v/>
      </c>
      <c r="CS209" s="169" t="str">
        <f>IFERROR(Inv_SY_B!CS209/Inv_SY_B!$DB209-1,"")</f>
        <v/>
      </c>
      <c r="CT209" s="169" t="str">
        <f>IFERROR(Inv_SY_B!CT209/Inv_SY_B!$DB209-1,"")</f>
        <v/>
      </c>
      <c r="CU209" s="169" t="str">
        <f>IFERROR(Inv_SY_B!CU209/Inv_SY_B!$DB209-1,"")</f>
        <v/>
      </c>
      <c r="CV209" s="169" t="str">
        <f>IFERROR(Inv_SY_B!CV209/Inv_SY_B!$DB209-1,"")</f>
        <v/>
      </c>
      <c r="CW209" s="169" t="str">
        <f>IFERROR(Inv_SY_B!CW209/Inv_SY_B!$DB209-1,"")</f>
        <v/>
      </c>
      <c r="CX209" s="169" t="str">
        <f>IFERROR(Inv_SY_B!CX209/Inv_SY_B!$DB209-1,"")</f>
        <v/>
      </c>
      <c r="CY209" s="169" t="str">
        <f>IFERROR(Inv_SY_B!CY209/Inv_SY_B!$DB209-1,"")</f>
        <v/>
      </c>
      <c r="CZ209" s="169" t="str">
        <f>IFERROR(Inv_SY_B!CZ209/Inv_SY_B!$DB209-1,"")</f>
        <v/>
      </c>
    </row>
    <row r="210" spans="2:104">
      <c r="B210" s="164">
        <f t="shared" si="4"/>
        <v>45902</v>
      </c>
      <c r="C210" s="169" t="str">
        <f>IFERROR(Inv_SY_B!C210/Inv_SY_B!$DA210-1,"")</f>
        <v/>
      </c>
      <c r="D210" s="169" t="str">
        <f>IFERROR(Inv_SY_B!D210/Inv_SY_B!$DA210-1,"")</f>
        <v/>
      </c>
      <c r="E210" s="169" t="str">
        <f>IFERROR(Inv_SY_B!E210/Inv_SY_B!$DA210-1,"")</f>
        <v/>
      </c>
      <c r="F210" s="169" t="str">
        <f>IFERROR(Inv_SY_B!F210/Inv_SY_B!$DA210-1,"")</f>
        <v/>
      </c>
      <c r="G210" s="169" t="str">
        <f>IFERROR(Inv_SY_B!G210/Inv_SY_B!$DA210-1,"")</f>
        <v/>
      </c>
      <c r="H210" s="169" t="str">
        <f>IFERROR(Inv_SY_B!H210/Inv_SY_B!$DA210-1,"")</f>
        <v/>
      </c>
      <c r="I210" s="169" t="str">
        <f>IFERROR(Inv_SY_B!I210/Inv_SY_B!$DA210-1,"")</f>
        <v/>
      </c>
      <c r="J210" s="169" t="str">
        <f>IFERROR(Inv_SY_B!J210/Inv_SY_B!$DA210-1,"")</f>
        <v/>
      </c>
      <c r="K210" s="169" t="str">
        <f>IFERROR(Inv_SY_B!K210/Inv_SY_B!$DA210-1,"")</f>
        <v/>
      </c>
      <c r="L210" s="169" t="str">
        <f>IFERROR(Inv_SY_B!L210/Inv_SY_B!$DA210-1,"")</f>
        <v/>
      </c>
      <c r="M210" s="169" t="str">
        <f>IFERROR(Inv_SY_B!M210/Inv_SY_B!$DA210-1,"")</f>
        <v/>
      </c>
      <c r="N210" s="169" t="str">
        <f>IFERROR(Inv_SY_B!N210/Inv_SY_B!$DA210-1,"")</f>
        <v/>
      </c>
      <c r="O210" s="169" t="str">
        <f>IFERROR(Inv_SY_B!O210/Inv_SY_B!$DA210-1,"")</f>
        <v/>
      </c>
      <c r="P210" s="169" t="str">
        <f>IFERROR(Inv_SY_B!P210/Inv_SY_B!$DA210-1,"")</f>
        <v/>
      </c>
      <c r="Q210" s="169" t="str">
        <f>IFERROR(Inv_SY_B!Q210/Inv_SY_B!$DA210-1,"")</f>
        <v/>
      </c>
      <c r="R210" s="169" t="str">
        <f>IFERROR(Inv_SY_B!R210/Inv_SY_B!$DA210-1,"")</f>
        <v/>
      </c>
      <c r="S210" s="169" t="str">
        <f>IFERROR(Inv_SY_B!S210/Inv_SY_B!$DA210-1,"")</f>
        <v/>
      </c>
      <c r="T210" s="169" t="str">
        <f>IFERROR(Inv_SY_B!T210/Inv_SY_B!$DA210-1,"")</f>
        <v/>
      </c>
      <c r="U210" s="169" t="str">
        <f>IFERROR(Inv_SY_B!U210/Inv_SY_B!$DA210-1,"")</f>
        <v/>
      </c>
      <c r="V210" s="169" t="str">
        <f>IFERROR(Inv_SY_B!V210/Inv_SY_B!$DA210-1,"")</f>
        <v/>
      </c>
      <c r="W210" s="169" t="str">
        <f>IFERROR(Inv_SY_B!W210/Inv_SY_B!$DA210-1,"")</f>
        <v/>
      </c>
      <c r="X210" s="169" t="str">
        <f>IFERROR(Inv_SY_B!X210/Inv_SY_B!$DA210-1,"")</f>
        <v/>
      </c>
      <c r="Y210" s="169" t="str">
        <f>IFERROR(Inv_SY_B!Y210/Inv_SY_B!$DA210-1,"")</f>
        <v/>
      </c>
      <c r="Z210" s="169" t="str">
        <f>IFERROR(Inv_SY_B!Z210/Inv_SY_B!$DA210-1,"")</f>
        <v/>
      </c>
      <c r="AA210" s="169" t="str">
        <f>IFERROR(Inv_SY_B!AA210/Inv_SY_B!$DA210-1,"")</f>
        <v/>
      </c>
      <c r="AB210" s="169" t="str">
        <f>IFERROR(Inv_SY_B!AB210/Inv_SY_B!$DA210-1,"")</f>
        <v/>
      </c>
      <c r="AC210" s="169" t="str">
        <f>IFERROR(Inv_SY_B!AC210/Inv_SY_B!$DA210-1,"")</f>
        <v/>
      </c>
      <c r="AD210" s="169" t="str">
        <f>IFERROR(Inv_SY_B!AD210/Inv_SY_B!$DA210-1,"")</f>
        <v/>
      </c>
      <c r="AE210" s="169" t="str">
        <f>IFERROR(Inv_SY_B!AE210/Inv_SY_B!$DA210-1,"")</f>
        <v/>
      </c>
      <c r="AF210" s="169" t="str">
        <f>IFERROR(Inv_SY_B!AF210/Inv_SY_B!$DA210-1,"")</f>
        <v/>
      </c>
      <c r="AG210" s="169" t="str">
        <f>IFERROR(Inv_SY_B!AG210/Inv_SY_B!$DA210-1,"")</f>
        <v/>
      </c>
      <c r="AH210" s="169" t="str">
        <f>IFERROR(Inv_SY_B!AH210/Inv_SY_B!$DA210-1,"")</f>
        <v/>
      </c>
      <c r="AI210" s="169" t="str">
        <f>IFERROR(Inv_SY_B!AI210/Inv_SY_B!$DC210-1,"")</f>
        <v/>
      </c>
      <c r="AJ210" s="169" t="str">
        <f>IFERROR(Inv_SY_B!AJ210/Inv_SY_B!$DC210-1,"")</f>
        <v/>
      </c>
      <c r="AK210" s="169" t="str">
        <f>IFERROR(Inv_SY_B!AK210/Inv_SY_B!$DC210-1,"")</f>
        <v/>
      </c>
      <c r="AL210" s="169" t="str">
        <f>IFERROR(Inv_SY_B!AL210/Inv_SY_B!$DC210-1,"")</f>
        <v/>
      </c>
      <c r="AM210" s="169" t="str">
        <f>IFERROR(Inv_SY_B!AM210/Inv_SY_B!$DC210-1,"")</f>
        <v/>
      </c>
      <c r="AN210" s="169" t="str">
        <f>IFERROR(Inv_SY_B!AN210/Inv_SY_B!$DC210-1,"")</f>
        <v/>
      </c>
      <c r="AO210" s="169" t="str">
        <f>IFERROR(Inv_SY_B!AO210/Inv_SY_B!$DC210-1,"")</f>
        <v/>
      </c>
      <c r="AP210" s="169" t="str">
        <f>IFERROR(Inv_SY_B!AP210/Inv_SY_B!$DC210-1,"")</f>
        <v/>
      </c>
      <c r="AQ210" s="169" t="str">
        <f>IFERROR(Inv_SY_B!AQ210/Inv_SY_B!$DC210-1,"")</f>
        <v/>
      </c>
      <c r="AR210" s="169" t="str">
        <f>IFERROR(Inv_SY_B!AR210/Inv_SY_B!$DC210-1,"")</f>
        <v/>
      </c>
      <c r="AS210" s="169" t="str">
        <f>IFERROR(Inv_SY_B!AS210/Inv_SY_B!$DC210-1,"")</f>
        <v/>
      </c>
      <c r="AT210" s="169" t="str">
        <f>IFERROR(Inv_SY_B!AT210/Inv_SY_B!$DC210-1,"")</f>
        <v/>
      </c>
      <c r="AU210" s="169" t="str">
        <f>IFERROR(Inv_SY_B!AU210/Inv_SY_B!$DC210-1,"")</f>
        <v/>
      </c>
      <c r="AV210" s="169" t="str">
        <f>IFERROR(Inv_SY_B!AV210/Inv_SY_B!$DC210-1,"")</f>
        <v/>
      </c>
      <c r="AW210" s="169" t="str">
        <f>IFERROR(Inv_SY_B!AW210/Inv_SY_B!$DC210-1,"")</f>
        <v/>
      </c>
      <c r="AX210" s="169" t="str">
        <f>IFERROR(Inv_SY_B!AX210/Inv_SY_B!$DC210-1,"")</f>
        <v/>
      </c>
      <c r="AY210" s="169" t="str">
        <f>IFERROR(Inv_SY_B!AY210/Inv_SY_B!$DC210-1,"")</f>
        <v/>
      </c>
      <c r="AZ210" s="169" t="str">
        <f>IFERROR(Inv_SY_B!AZ210/Inv_SY_B!$DC210-1,"")</f>
        <v/>
      </c>
      <c r="BA210" s="169" t="str">
        <f>IFERROR(Inv_SY_B!BA210/Inv_SY_B!$DC210-1,"")</f>
        <v/>
      </c>
      <c r="BB210" s="169" t="str">
        <f>IFERROR(Inv_SY_B!BB210/Inv_SY_B!$DC210-1,"")</f>
        <v/>
      </c>
      <c r="BC210" s="169" t="str">
        <f>IFERROR(Inv_SY_B!BC210/Inv_SY_B!$DC210-1,"")</f>
        <v/>
      </c>
      <c r="BD210" s="169" t="str">
        <f>IFERROR(Inv_SY_B!BD210/Inv_SY_B!$DC210-1,"")</f>
        <v/>
      </c>
      <c r="BE210" s="169" t="str">
        <f>IFERROR(Inv_SY_B!BE210/Inv_SY_B!$DC210-1,"")</f>
        <v/>
      </c>
      <c r="BF210" s="169" t="str">
        <f>IFERROR(Inv_SY_B!BF210/Inv_SY_B!$DC210-1,"")</f>
        <v/>
      </c>
      <c r="BG210" s="169" t="str">
        <f>IFERROR(Inv_SY_B!BG210/Inv_SY_B!$DC210-1,"")</f>
        <v/>
      </c>
      <c r="BH210" s="169" t="str">
        <f>IFERROR(Inv_SY_B!BH210/Inv_SY_B!$DC210-1,"")</f>
        <v/>
      </c>
      <c r="BI210" s="169" t="str">
        <f>IFERROR(Inv_SY_B!BI210/Inv_SY_B!$DC210-1,"")</f>
        <v/>
      </c>
      <c r="BJ210" s="169" t="str">
        <f>IFERROR(Inv_SY_B!BJ210/Inv_SY_B!$DC210-1,"")</f>
        <v/>
      </c>
      <c r="BK210" s="169" t="str">
        <f>IFERROR(Inv_SY_B!BK210/Inv_SY_B!$DC210-1,"")</f>
        <v/>
      </c>
      <c r="BL210" s="169" t="str">
        <f>IFERROR(Inv_SY_B!BL210/Inv_SY_B!$DC210-1,"")</f>
        <v/>
      </c>
      <c r="BM210" s="169" t="str">
        <f>IFERROR(Inv_SY_B!BM210/Inv_SY_B!$DC210-1,"")</f>
        <v/>
      </c>
      <c r="BN210" s="169" t="str">
        <f>IFERROR(Inv_SY_B!BN210/Inv_SY_B!$DC210-1,"")</f>
        <v/>
      </c>
      <c r="BO210" s="169" t="str">
        <f>IFERROR(Inv_SY_B!BO210/Inv_SY_B!$DC210-1,"")</f>
        <v/>
      </c>
      <c r="BP210" s="169" t="str">
        <f>IFERROR(Inv_SY_B!BP210/Inv_SY_B!$DC210-1,"")</f>
        <v/>
      </c>
      <c r="BQ210" s="169" t="str">
        <f>IFERROR(Inv_SY_B!BQ210/Inv_SY_B!$DC210-1,"")</f>
        <v/>
      </c>
      <c r="BR210" s="169" t="str">
        <f>IFERROR(Inv_SY_B!BR210/Inv_SY_B!$DC210-1,"")</f>
        <v/>
      </c>
      <c r="BS210" s="169" t="str">
        <f>IFERROR(Inv_SY_B!BS210/Inv_SY_B!$DC210-1,"")</f>
        <v/>
      </c>
      <c r="BT210" s="169" t="str">
        <f>IFERROR(Inv_SY_B!BT210/Inv_SY_B!$DC210-1,"")</f>
        <v/>
      </c>
      <c r="BU210" s="169" t="str">
        <f>IFERROR(Inv_SY_B!BU210/Inv_SY_B!$DC210-1,"")</f>
        <v/>
      </c>
      <c r="BV210" s="169" t="str">
        <f>IFERROR(Inv_SY_B!BV210/Inv_SY_B!$DC210-1,"")</f>
        <v/>
      </c>
      <c r="BW210" s="169" t="str">
        <f>IFERROR(Inv_SY_B!BW210/Inv_SY_B!$DC210-1,"")</f>
        <v/>
      </c>
      <c r="BX210" s="169" t="str">
        <f>IFERROR(Inv_SY_B!BX210/Inv_SY_B!$DC210-1,"")</f>
        <v/>
      </c>
      <c r="BY210" s="169" t="str">
        <f>IFERROR(Inv_SY_B!BY210/Inv_SY_B!$DC210-1,"")</f>
        <v/>
      </c>
      <c r="BZ210" s="169" t="str">
        <f>IFERROR(Inv_SY_B!BZ210/Inv_SY_B!$DC210-1,"")</f>
        <v/>
      </c>
      <c r="CA210" s="169" t="str">
        <f>IFERROR(Inv_SY_B!CA210/Inv_SY_B!$DC210-1,"")</f>
        <v/>
      </c>
      <c r="CB210" s="169" t="str">
        <f>IFERROR(Inv_SY_B!CB210/Inv_SY_B!$DC210-1,"")</f>
        <v/>
      </c>
      <c r="CC210" s="169" t="str">
        <f>IFERROR(Inv_SY_B!CC210/Inv_SY_B!$DC210-1,"")</f>
        <v/>
      </c>
      <c r="CD210" s="169" t="str">
        <f>IFERROR(Inv_SY_B!CD210/Inv_SY_B!$DC210-1,"")</f>
        <v/>
      </c>
      <c r="CE210" s="169" t="str">
        <f>IFERROR(Inv_SY_B!CE210/Inv_SY_B!$DC210-1,"")</f>
        <v/>
      </c>
      <c r="CF210" s="169" t="str">
        <f>IFERROR(Inv_SY_B!CF210/Inv_SY_B!$DC210-1,"")</f>
        <v/>
      </c>
      <c r="CG210" s="169" t="str">
        <f>IFERROR(Inv_SY_B!CG210/Inv_SY_B!$DC210-1,"")</f>
        <v/>
      </c>
      <c r="CH210" s="169" t="str">
        <f>IFERROR(Inv_SY_B!CH210/Inv_SY_B!$DC210-1,"")</f>
        <v/>
      </c>
      <c r="CI210" s="169" t="str">
        <f>IFERROR(Inv_SY_B!CI210/Inv_SY_B!$DC210-1,"")</f>
        <v/>
      </c>
      <c r="CJ210" s="169" t="str">
        <f>IFERROR(Inv_SY_B!CJ210/Inv_SY_B!$DC210-1,"")</f>
        <v/>
      </c>
      <c r="CK210" s="169" t="str">
        <f>IFERROR(Inv_SY_B!CK210/Inv_SY_B!$DC210-1,"")</f>
        <v/>
      </c>
      <c r="CL210" s="169" t="str">
        <f>IFERROR(Inv_SY_B!CL210/Inv_SY_B!$DC210-1,"")</f>
        <v/>
      </c>
      <c r="CM210" s="169" t="str">
        <f>IFERROR(Inv_SY_B!CM210/Inv_SY_B!$DB210-1,"")</f>
        <v/>
      </c>
      <c r="CN210" s="169" t="str">
        <f>IFERROR(Inv_SY_B!CN210/Inv_SY_B!$DB210-1,"")</f>
        <v/>
      </c>
      <c r="CO210" s="169" t="str">
        <f>IFERROR(Inv_SY_B!CO210/Inv_SY_B!$DB210-1,"")</f>
        <v/>
      </c>
      <c r="CP210" s="169" t="str">
        <f>IFERROR(Inv_SY_B!CP210/Inv_SY_B!$DB210-1,"")</f>
        <v/>
      </c>
      <c r="CQ210" s="169" t="str">
        <f>IFERROR(Inv_SY_B!CQ210/Inv_SY_B!$DB210-1,"")</f>
        <v/>
      </c>
      <c r="CR210" s="169" t="str">
        <f>IFERROR(Inv_SY_B!CR210/Inv_SY_B!$DB210-1,"")</f>
        <v/>
      </c>
      <c r="CS210" s="169" t="str">
        <f>IFERROR(Inv_SY_B!CS210/Inv_SY_B!$DB210-1,"")</f>
        <v/>
      </c>
      <c r="CT210" s="169" t="str">
        <f>IFERROR(Inv_SY_B!CT210/Inv_SY_B!$DB210-1,"")</f>
        <v/>
      </c>
      <c r="CU210" s="169" t="str">
        <f>IFERROR(Inv_SY_B!CU210/Inv_SY_B!$DB210-1,"")</f>
        <v/>
      </c>
      <c r="CV210" s="169" t="str">
        <f>IFERROR(Inv_SY_B!CV210/Inv_SY_B!$DB210-1,"")</f>
        <v/>
      </c>
      <c r="CW210" s="169" t="str">
        <f>IFERROR(Inv_SY_B!CW210/Inv_SY_B!$DB210-1,"")</f>
        <v/>
      </c>
      <c r="CX210" s="169" t="str">
        <f>IFERROR(Inv_SY_B!CX210/Inv_SY_B!$DB210-1,"")</f>
        <v/>
      </c>
      <c r="CY210" s="169" t="str">
        <f>IFERROR(Inv_SY_B!CY210/Inv_SY_B!$DB210-1,"")</f>
        <v/>
      </c>
      <c r="CZ210" s="169" t="str">
        <f>IFERROR(Inv_SY_B!CZ210/Inv_SY_B!$DB210-1,"")</f>
        <v/>
      </c>
    </row>
    <row r="211" spans="2:104">
      <c r="B211" s="164">
        <f t="shared" si="4"/>
        <v>45903</v>
      </c>
      <c r="C211" s="169" t="str">
        <f>IFERROR(Inv_SY_B!C211/Inv_SY_B!$DA211-1,"")</f>
        <v/>
      </c>
      <c r="D211" s="169" t="str">
        <f>IFERROR(Inv_SY_B!D211/Inv_SY_B!$DA211-1,"")</f>
        <v/>
      </c>
      <c r="E211" s="169" t="str">
        <f>IFERROR(Inv_SY_B!E211/Inv_SY_B!$DA211-1,"")</f>
        <v/>
      </c>
      <c r="F211" s="169" t="str">
        <f>IFERROR(Inv_SY_B!F211/Inv_SY_B!$DA211-1,"")</f>
        <v/>
      </c>
      <c r="G211" s="169" t="str">
        <f>IFERROR(Inv_SY_B!G211/Inv_SY_B!$DA211-1,"")</f>
        <v/>
      </c>
      <c r="H211" s="169" t="str">
        <f>IFERROR(Inv_SY_B!H211/Inv_SY_B!$DA211-1,"")</f>
        <v/>
      </c>
      <c r="I211" s="169" t="str">
        <f>IFERROR(Inv_SY_B!I211/Inv_SY_B!$DA211-1,"")</f>
        <v/>
      </c>
      <c r="J211" s="169" t="str">
        <f>IFERROR(Inv_SY_B!J211/Inv_SY_B!$DA211-1,"")</f>
        <v/>
      </c>
      <c r="K211" s="169" t="str">
        <f>IFERROR(Inv_SY_B!K211/Inv_SY_B!$DA211-1,"")</f>
        <v/>
      </c>
      <c r="L211" s="169" t="str">
        <f>IFERROR(Inv_SY_B!L211/Inv_SY_B!$DA211-1,"")</f>
        <v/>
      </c>
      <c r="M211" s="169" t="str">
        <f>IFERROR(Inv_SY_B!M211/Inv_SY_B!$DA211-1,"")</f>
        <v/>
      </c>
      <c r="N211" s="169" t="str">
        <f>IFERROR(Inv_SY_B!N211/Inv_SY_B!$DA211-1,"")</f>
        <v/>
      </c>
      <c r="O211" s="169" t="str">
        <f>IFERROR(Inv_SY_B!O211/Inv_SY_B!$DA211-1,"")</f>
        <v/>
      </c>
      <c r="P211" s="169" t="str">
        <f>IFERROR(Inv_SY_B!P211/Inv_SY_B!$DA211-1,"")</f>
        <v/>
      </c>
      <c r="Q211" s="169" t="str">
        <f>IFERROR(Inv_SY_B!Q211/Inv_SY_B!$DA211-1,"")</f>
        <v/>
      </c>
      <c r="R211" s="169" t="str">
        <f>IFERROR(Inv_SY_B!R211/Inv_SY_B!$DA211-1,"")</f>
        <v/>
      </c>
      <c r="S211" s="169" t="str">
        <f>IFERROR(Inv_SY_B!S211/Inv_SY_B!$DA211-1,"")</f>
        <v/>
      </c>
      <c r="T211" s="169" t="str">
        <f>IFERROR(Inv_SY_B!T211/Inv_SY_B!$DA211-1,"")</f>
        <v/>
      </c>
      <c r="U211" s="169" t="str">
        <f>IFERROR(Inv_SY_B!U211/Inv_SY_B!$DA211-1,"")</f>
        <v/>
      </c>
      <c r="V211" s="169" t="str">
        <f>IFERROR(Inv_SY_B!V211/Inv_SY_B!$DA211-1,"")</f>
        <v/>
      </c>
      <c r="W211" s="169" t="str">
        <f>IFERROR(Inv_SY_B!W211/Inv_SY_B!$DA211-1,"")</f>
        <v/>
      </c>
      <c r="X211" s="169" t="str">
        <f>IFERROR(Inv_SY_B!X211/Inv_SY_B!$DA211-1,"")</f>
        <v/>
      </c>
      <c r="Y211" s="169" t="str">
        <f>IFERROR(Inv_SY_B!Y211/Inv_SY_B!$DA211-1,"")</f>
        <v/>
      </c>
      <c r="Z211" s="169" t="str">
        <f>IFERROR(Inv_SY_B!Z211/Inv_SY_B!$DA211-1,"")</f>
        <v/>
      </c>
      <c r="AA211" s="169" t="str">
        <f>IFERROR(Inv_SY_B!AA211/Inv_SY_B!$DA211-1,"")</f>
        <v/>
      </c>
      <c r="AB211" s="169" t="str">
        <f>IFERROR(Inv_SY_B!AB211/Inv_SY_B!$DA211-1,"")</f>
        <v/>
      </c>
      <c r="AC211" s="169" t="str">
        <f>IFERROR(Inv_SY_B!AC211/Inv_SY_B!$DA211-1,"")</f>
        <v/>
      </c>
      <c r="AD211" s="169" t="str">
        <f>IFERROR(Inv_SY_B!AD211/Inv_SY_B!$DA211-1,"")</f>
        <v/>
      </c>
      <c r="AE211" s="169" t="str">
        <f>IFERROR(Inv_SY_B!AE211/Inv_SY_B!$DA211-1,"")</f>
        <v/>
      </c>
      <c r="AF211" s="169" t="str">
        <f>IFERROR(Inv_SY_B!AF211/Inv_SY_B!$DA211-1,"")</f>
        <v/>
      </c>
      <c r="AG211" s="169" t="str">
        <f>IFERROR(Inv_SY_B!AG211/Inv_SY_B!$DA211-1,"")</f>
        <v/>
      </c>
      <c r="AH211" s="169" t="str">
        <f>IFERROR(Inv_SY_B!AH211/Inv_SY_B!$DA211-1,"")</f>
        <v/>
      </c>
      <c r="AI211" s="169" t="str">
        <f>IFERROR(Inv_SY_B!AI211/Inv_SY_B!$DC211-1,"")</f>
        <v/>
      </c>
      <c r="AJ211" s="169" t="str">
        <f>IFERROR(Inv_SY_B!AJ211/Inv_SY_B!$DC211-1,"")</f>
        <v/>
      </c>
      <c r="AK211" s="169" t="str">
        <f>IFERROR(Inv_SY_B!AK211/Inv_SY_B!$DC211-1,"")</f>
        <v/>
      </c>
      <c r="AL211" s="169" t="str">
        <f>IFERROR(Inv_SY_B!AL211/Inv_SY_B!$DC211-1,"")</f>
        <v/>
      </c>
      <c r="AM211" s="169" t="str">
        <f>IFERROR(Inv_SY_B!AM211/Inv_SY_B!$DC211-1,"")</f>
        <v/>
      </c>
      <c r="AN211" s="169" t="str">
        <f>IFERROR(Inv_SY_B!AN211/Inv_SY_B!$DC211-1,"")</f>
        <v/>
      </c>
      <c r="AO211" s="169" t="str">
        <f>IFERROR(Inv_SY_B!AO211/Inv_SY_B!$DC211-1,"")</f>
        <v/>
      </c>
      <c r="AP211" s="169" t="str">
        <f>IFERROR(Inv_SY_B!AP211/Inv_SY_B!$DC211-1,"")</f>
        <v/>
      </c>
      <c r="AQ211" s="169" t="str">
        <f>IFERROR(Inv_SY_B!AQ211/Inv_SY_B!$DC211-1,"")</f>
        <v/>
      </c>
      <c r="AR211" s="169" t="str">
        <f>IFERROR(Inv_SY_B!AR211/Inv_SY_B!$DC211-1,"")</f>
        <v/>
      </c>
      <c r="AS211" s="169" t="str">
        <f>IFERROR(Inv_SY_B!AS211/Inv_SY_B!$DC211-1,"")</f>
        <v/>
      </c>
      <c r="AT211" s="169" t="str">
        <f>IFERROR(Inv_SY_B!AT211/Inv_SY_B!$DC211-1,"")</f>
        <v/>
      </c>
      <c r="AU211" s="169" t="str">
        <f>IFERROR(Inv_SY_B!AU211/Inv_SY_B!$DC211-1,"")</f>
        <v/>
      </c>
      <c r="AV211" s="169" t="str">
        <f>IFERROR(Inv_SY_B!AV211/Inv_SY_B!$DC211-1,"")</f>
        <v/>
      </c>
      <c r="AW211" s="169" t="str">
        <f>IFERROR(Inv_SY_B!AW211/Inv_SY_B!$DC211-1,"")</f>
        <v/>
      </c>
      <c r="AX211" s="169" t="str">
        <f>IFERROR(Inv_SY_B!AX211/Inv_SY_B!$DC211-1,"")</f>
        <v/>
      </c>
      <c r="AY211" s="169" t="str">
        <f>IFERROR(Inv_SY_B!AY211/Inv_SY_B!$DC211-1,"")</f>
        <v/>
      </c>
      <c r="AZ211" s="169" t="str">
        <f>IFERROR(Inv_SY_B!AZ211/Inv_SY_B!$DC211-1,"")</f>
        <v/>
      </c>
      <c r="BA211" s="169" t="str">
        <f>IFERROR(Inv_SY_B!BA211/Inv_SY_B!$DC211-1,"")</f>
        <v/>
      </c>
      <c r="BB211" s="169" t="str">
        <f>IFERROR(Inv_SY_B!BB211/Inv_SY_B!$DC211-1,"")</f>
        <v/>
      </c>
      <c r="BC211" s="169" t="str">
        <f>IFERROR(Inv_SY_B!BC211/Inv_SY_B!$DC211-1,"")</f>
        <v/>
      </c>
      <c r="BD211" s="169" t="str">
        <f>IFERROR(Inv_SY_B!BD211/Inv_SY_B!$DC211-1,"")</f>
        <v/>
      </c>
      <c r="BE211" s="169" t="str">
        <f>IFERROR(Inv_SY_B!BE211/Inv_SY_B!$DC211-1,"")</f>
        <v/>
      </c>
      <c r="BF211" s="169" t="str">
        <f>IFERROR(Inv_SY_B!BF211/Inv_SY_B!$DC211-1,"")</f>
        <v/>
      </c>
      <c r="BG211" s="169" t="str">
        <f>IFERROR(Inv_SY_B!BG211/Inv_SY_B!$DC211-1,"")</f>
        <v/>
      </c>
      <c r="BH211" s="169" t="str">
        <f>IFERROR(Inv_SY_B!BH211/Inv_SY_B!$DC211-1,"")</f>
        <v/>
      </c>
      <c r="BI211" s="169" t="str">
        <f>IFERROR(Inv_SY_B!BI211/Inv_SY_B!$DC211-1,"")</f>
        <v/>
      </c>
      <c r="BJ211" s="169" t="str">
        <f>IFERROR(Inv_SY_B!BJ211/Inv_SY_B!$DC211-1,"")</f>
        <v/>
      </c>
      <c r="BK211" s="169" t="str">
        <f>IFERROR(Inv_SY_B!BK211/Inv_SY_B!$DC211-1,"")</f>
        <v/>
      </c>
      <c r="BL211" s="169" t="str">
        <f>IFERROR(Inv_SY_B!BL211/Inv_SY_B!$DC211-1,"")</f>
        <v/>
      </c>
      <c r="BM211" s="169" t="str">
        <f>IFERROR(Inv_SY_B!BM211/Inv_SY_B!$DC211-1,"")</f>
        <v/>
      </c>
      <c r="BN211" s="169" t="str">
        <f>IFERROR(Inv_SY_B!BN211/Inv_SY_B!$DC211-1,"")</f>
        <v/>
      </c>
      <c r="BO211" s="169" t="str">
        <f>IFERROR(Inv_SY_B!BO211/Inv_SY_B!$DC211-1,"")</f>
        <v/>
      </c>
      <c r="BP211" s="169" t="str">
        <f>IFERROR(Inv_SY_B!BP211/Inv_SY_B!$DC211-1,"")</f>
        <v/>
      </c>
      <c r="BQ211" s="169" t="str">
        <f>IFERROR(Inv_SY_B!BQ211/Inv_SY_B!$DC211-1,"")</f>
        <v/>
      </c>
      <c r="BR211" s="169" t="str">
        <f>IFERROR(Inv_SY_B!BR211/Inv_SY_B!$DC211-1,"")</f>
        <v/>
      </c>
      <c r="BS211" s="169" t="str">
        <f>IFERROR(Inv_SY_B!BS211/Inv_SY_B!$DC211-1,"")</f>
        <v/>
      </c>
      <c r="BT211" s="169" t="str">
        <f>IFERROR(Inv_SY_B!BT211/Inv_SY_B!$DC211-1,"")</f>
        <v/>
      </c>
      <c r="BU211" s="169" t="str">
        <f>IFERROR(Inv_SY_B!BU211/Inv_SY_B!$DC211-1,"")</f>
        <v/>
      </c>
      <c r="BV211" s="169" t="str">
        <f>IFERROR(Inv_SY_B!BV211/Inv_SY_B!$DC211-1,"")</f>
        <v/>
      </c>
      <c r="BW211" s="169" t="str">
        <f>IFERROR(Inv_SY_B!BW211/Inv_SY_B!$DC211-1,"")</f>
        <v/>
      </c>
      <c r="BX211" s="169" t="str">
        <f>IFERROR(Inv_SY_B!BX211/Inv_SY_B!$DC211-1,"")</f>
        <v/>
      </c>
      <c r="BY211" s="169" t="str">
        <f>IFERROR(Inv_SY_B!BY211/Inv_SY_B!$DC211-1,"")</f>
        <v/>
      </c>
      <c r="BZ211" s="169" t="str">
        <f>IFERROR(Inv_SY_B!BZ211/Inv_SY_B!$DC211-1,"")</f>
        <v/>
      </c>
      <c r="CA211" s="169" t="str">
        <f>IFERROR(Inv_SY_B!CA211/Inv_SY_B!$DC211-1,"")</f>
        <v/>
      </c>
      <c r="CB211" s="169" t="str">
        <f>IFERROR(Inv_SY_B!CB211/Inv_SY_B!$DC211-1,"")</f>
        <v/>
      </c>
      <c r="CC211" s="169" t="str">
        <f>IFERROR(Inv_SY_B!CC211/Inv_SY_B!$DC211-1,"")</f>
        <v/>
      </c>
      <c r="CD211" s="169" t="str">
        <f>IFERROR(Inv_SY_B!CD211/Inv_SY_B!$DC211-1,"")</f>
        <v/>
      </c>
      <c r="CE211" s="169" t="str">
        <f>IFERROR(Inv_SY_B!CE211/Inv_SY_B!$DC211-1,"")</f>
        <v/>
      </c>
      <c r="CF211" s="169" t="str">
        <f>IFERROR(Inv_SY_B!CF211/Inv_SY_B!$DC211-1,"")</f>
        <v/>
      </c>
      <c r="CG211" s="169" t="str">
        <f>IFERROR(Inv_SY_B!CG211/Inv_SY_B!$DC211-1,"")</f>
        <v/>
      </c>
      <c r="CH211" s="169" t="str">
        <f>IFERROR(Inv_SY_B!CH211/Inv_SY_B!$DC211-1,"")</f>
        <v/>
      </c>
      <c r="CI211" s="169" t="str">
        <f>IFERROR(Inv_SY_B!CI211/Inv_SY_B!$DC211-1,"")</f>
        <v/>
      </c>
      <c r="CJ211" s="169" t="str">
        <f>IFERROR(Inv_SY_B!CJ211/Inv_SY_B!$DC211-1,"")</f>
        <v/>
      </c>
      <c r="CK211" s="169" t="str">
        <f>IFERROR(Inv_SY_B!CK211/Inv_SY_B!$DC211-1,"")</f>
        <v/>
      </c>
      <c r="CL211" s="169" t="str">
        <f>IFERROR(Inv_SY_B!CL211/Inv_SY_B!$DC211-1,"")</f>
        <v/>
      </c>
      <c r="CM211" s="169" t="str">
        <f>IFERROR(Inv_SY_B!CM211/Inv_SY_B!$DB211-1,"")</f>
        <v/>
      </c>
      <c r="CN211" s="169" t="str">
        <f>IFERROR(Inv_SY_B!CN211/Inv_SY_B!$DB211-1,"")</f>
        <v/>
      </c>
      <c r="CO211" s="169" t="str">
        <f>IFERROR(Inv_SY_B!CO211/Inv_SY_B!$DB211-1,"")</f>
        <v/>
      </c>
      <c r="CP211" s="169" t="str">
        <f>IFERROR(Inv_SY_B!CP211/Inv_SY_B!$DB211-1,"")</f>
        <v/>
      </c>
      <c r="CQ211" s="169" t="str">
        <f>IFERROR(Inv_SY_B!CQ211/Inv_SY_B!$DB211-1,"")</f>
        <v/>
      </c>
      <c r="CR211" s="169" t="str">
        <f>IFERROR(Inv_SY_B!CR211/Inv_SY_B!$DB211-1,"")</f>
        <v/>
      </c>
      <c r="CS211" s="169" t="str">
        <f>IFERROR(Inv_SY_B!CS211/Inv_SY_B!$DB211-1,"")</f>
        <v/>
      </c>
      <c r="CT211" s="169" t="str">
        <f>IFERROR(Inv_SY_B!CT211/Inv_SY_B!$DB211-1,"")</f>
        <v/>
      </c>
      <c r="CU211" s="169" t="str">
        <f>IFERROR(Inv_SY_B!CU211/Inv_SY_B!$DB211-1,"")</f>
        <v/>
      </c>
      <c r="CV211" s="169" t="str">
        <f>IFERROR(Inv_SY_B!CV211/Inv_SY_B!$DB211-1,"")</f>
        <v/>
      </c>
      <c r="CW211" s="169" t="str">
        <f>IFERROR(Inv_SY_B!CW211/Inv_SY_B!$DB211-1,"")</f>
        <v/>
      </c>
      <c r="CX211" s="169" t="str">
        <f>IFERROR(Inv_SY_B!CX211/Inv_SY_B!$DB211-1,"")</f>
        <v/>
      </c>
      <c r="CY211" s="169" t="str">
        <f>IFERROR(Inv_SY_B!CY211/Inv_SY_B!$DB211-1,"")</f>
        <v/>
      </c>
      <c r="CZ211" s="169" t="str">
        <f>IFERROR(Inv_SY_B!CZ211/Inv_SY_B!$DB211-1,"")</f>
        <v/>
      </c>
    </row>
    <row r="212" spans="2:104">
      <c r="B212" s="164">
        <f t="shared" si="4"/>
        <v>45904</v>
      </c>
      <c r="C212" s="169" t="str">
        <f>IFERROR(Inv_SY_B!C212/Inv_SY_B!$DA212-1,"")</f>
        <v/>
      </c>
      <c r="D212" s="169" t="str">
        <f>IFERROR(Inv_SY_B!D212/Inv_SY_B!$DA212-1,"")</f>
        <v/>
      </c>
      <c r="E212" s="169" t="str">
        <f>IFERROR(Inv_SY_B!E212/Inv_SY_B!$DA212-1,"")</f>
        <v/>
      </c>
      <c r="F212" s="169" t="str">
        <f>IFERROR(Inv_SY_B!F212/Inv_SY_B!$DA212-1,"")</f>
        <v/>
      </c>
      <c r="G212" s="169" t="str">
        <f>IFERROR(Inv_SY_B!G212/Inv_SY_B!$DA212-1,"")</f>
        <v/>
      </c>
      <c r="H212" s="169" t="str">
        <f>IFERROR(Inv_SY_B!H212/Inv_SY_B!$DA212-1,"")</f>
        <v/>
      </c>
      <c r="I212" s="169" t="str">
        <f>IFERROR(Inv_SY_B!I212/Inv_SY_B!$DA212-1,"")</f>
        <v/>
      </c>
      <c r="J212" s="169" t="str">
        <f>IFERROR(Inv_SY_B!J212/Inv_SY_B!$DA212-1,"")</f>
        <v/>
      </c>
      <c r="K212" s="169" t="str">
        <f>IFERROR(Inv_SY_B!K212/Inv_SY_B!$DA212-1,"")</f>
        <v/>
      </c>
      <c r="L212" s="169" t="str">
        <f>IFERROR(Inv_SY_B!L212/Inv_SY_B!$DA212-1,"")</f>
        <v/>
      </c>
      <c r="M212" s="169" t="str">
        <f>IFERROR(Inv_SY_B!M212/Inv_SY_B!$DA212-1,"")</f>
        <v/>
      </c>
      <c r="N212" s="169" t="str">
        <f>IFERROR(Inv_SY_B!N212/Inv_SY_B!$DA212-1,"")</f>
        <v/>
      </c>
      <c r="O212" s="169" t="str">
        <f>IFERROR(Inv_SY_B!O212/Inv_SY_B!$DA212-1,"")</f>
        <v/>
      </c>
      <c r="P212" s="169" t="str">
        <f>IFERROR(Inv_SY_B!P212/Inv_SY_B!$DA212-1,"")</f>
        <v/>
      </c>
      <c r="Q212" s="169" t="str">
        <f>IFERROR(Inv_SY_B!Q212/Inv_SY_B!$DA212-1,"")</f>
        <v/>
      </c>
      <c r="R212" s="169" t="str">
        <f>IFERROR(Inv_SY_B!R212/Inv_SY_B!$DA212-1,"")</f>
        <v/>
      </c>
      <c r="S212" s="169" t="str">
        <f>IFERROR(Inv_SY_B!S212/Inv_SY_B!$DA212-1,"")</f>
        <v/>
      </c>
      <c r="T212" s="169" t="str">
        <f>IFERROR(Inv_SY_B!T212/Inv_SY_B!$DA212-1,"")</f>
        <v/>
      </c>
      <c r="U212" s="169" t="str">
        <f>IFERROR(Inv_SY_B!U212/Inv_SY_B!$DA212-1,"")</f>
        <v/>
      </c>
      <c r="V212" s="169" t="str">
        <f>IFERROR(Inv_SY_B!V212/Inv_SY_B!$DA212-1,"")</f>
        <v/>
      </c>
      <c r="W212" s="169" t="str">
        <f>IFERROR(Inv_SY_B!W212/Inv_SY_B!$DA212-1,"")</f>
        <v/>
      </c>
      <c r="X212" s="169" t="str">
        <f>IFERROR(Inv_SY_B!X212/Inv_SY_B!$DA212-1,"")</f>
        <v/>
      </c>
      <c r="Y212" s="169" t="str">
        <f>IFERROR(Inv_SY_B!Y212/Inv_SY_B!$DA212-1,"")</f>
        <v/>
      </c>
      <c r="Z212" s="169" t="str">
        <f>IFERROR(Inv_SY_B!Z212/Inv_SY_B!$DA212-1,"")</f>
        <v/>
      </c>
      <c r="AA212" s="169" t="str">
        <f>IFERROR(Inv_SY_B!AA212/Inv_SY_B!$DA212-1,"")</f>
        <v/>
      </c>
      <c r="AB212" s="169" t="str">
        <f>IFERROR(Inv_SY_B!AB212/Inv_SY_B!$DA212-1,"")</f>
        <v/>
      </c>
      <c r="AC212" s="169" t="str">
        <f>IFERROR(Inv_SY_B!AC212/Inv_SY_B!$DA212-1,"")</f>
        <v/>
      </c>
      <c r="AD212" s="169" t="str">
        <f>IFERROR(Inv_SY_B!AD212/Inv_SY_B!$DA212-1,"")</f>
        <v/>
      </c>
      <c r="AE212" s="169" t="str">
        <f>IFERROR(Inv_SY_B!AE212/Inv_SY_B!$DA212-1,"")</f>
        <v/>
      </c>
      <c r="AF212" s="169" t="str">
        <f>IFERROR(Inv_SY_B!AF212/Inv_SY_B!$DA212-1,"")</f>
        <v/>
      </c>
      <c r="AG212" s="169" t="str">
        <f>IFERROR(Inv_SY_B!AG212/Inv_SY_B!$DA212-1,"")</f>
        <v/>
      </c>
      <c r="AH212" s="169" t="str">
        <f>IFERROR(Inv_SY_B!AH212/Inv_SY_B!$DA212-1,"")</f>
        <v/>
      </c>
      <c r="AI212" s="169" t="str">
        <f>IFERROR(Inv_SY_B!AI212/Inv_SY_B!$DC212-1,"")</f>
        <v/>
      </c>
      <c r="AJ212" s="169" t="str">
        <f>IFERROR(Inv_SY_B!AJ212/Inv_SY_B!$DC212-1,"")</f>
        <v/>
      </c>
      <c r="AK212" s="169" t="str">
        <f>IFERROR(Inv_SY_B!AK212/Inv_SY_B!$DC212-1,"")</f>
        <v/>
      </c>
      <c r="AL212" s="169" t="str">
        <f>IFERROR(Inv_SY_B!AL212/Inv_SY_B!$DC212-1,"")</f>
        <v/>
      </c>
      <c r="AM212" s="169" t="str">
        <f>IFERROR(Inv_SY_B!AM212/Inv_SY_B!$DC212-1,"")</f>
        <v/>
      </c>
      <c r="AN212" s="169" t="str">
        <f>IFERROR(Inv_SY_B!AN212/Inv_SY_B!$DC212-1,"")</f>
        <v/>
      </c>
      <c r="AO212" s="169" t="str">
        <f>IFERROR(Inv_SY_B!AO212/Inv_SY_B!$DC212-1,"")</f>
        <v/>
      </c>
      <c r="AP212" s="169" t="str">
        <f>IFERROR(Inv_SY_B!AP212/Inv_SY_B!$DC212-1,"")</f>
        <v/>
      </c>
      <c r="AQ212" s="169" t="str">
        <f>IFERROR(Inv_SY_B!AQ212/Inv_SY_B!$DC212-1,"")</f>
        <v/>
      </c>
      <c r="AR212" s="169" t="str">
        <f>IFERROR(Inv_SY_B!AR212/Inv_SY_B!$DC212-1,"")</f>
        <v/>
      </c>
      <c r="AS212" s="169" t="str">
        <f>IFERROR(Inv_SY_B!AS212/Inv_SY_B!$DC212-1,"")</f>
        <v/>
      </c>
      <c r="AT212" s="169" t="str">
        <f>IFERROR(Inv_SY_B!AT212/Inv_SY_B!$DC212-1,"")</f>
        <v/>
      </c>
      <c r="AU212" s="169" t="str">
        <f>IFERROR(Inv_SY_B!AU212/Inv_SY_B!$DC212-1,"")</f>
        <v/>
      </c>
      <c r="AV212" s="169" t="str">
        <f>IFERROR(Inv_SY_B!AV212/Inv_SY_B!$DC212-1,"")</f>
        <v/>
      </c>
      <c r="AW212" s="169" t="str">
        <f>IFERROR(Inv_SY_B!AW212/Inv_SY_B!$DC212-1,"")</f>
        <v/>
      </c>
      <c r="AX212" s="169" t="str">
        <f>IFERROR(Inv_SY_B!AX212/Inv_SY_B!$DC212-1,"")</f>
        <v/>
      </c>
      <c r="AY212" s="169" t="str">
        <f>IFERROR(Inv_SY_B!AY212/Inv_SY_B!$DC212-1,"")</f>
        <v/>
      </c>
      <c r="AZ212" s="169" t="str">
        <f>IFERROR(Inv_SY_B!AZ212/Inv_SY_B!$DC212-1,"")</f>
        <v/>
      </c>
      <c r="BA212" s="169" t="str">
        <f>IFERROR(Inv_SY_B!BA212/Inv_SY_B!$DC212-1,"")</f>
        <v/>
      </c>
      <c r="BB212" s="169" t="str">
        <f>IFERROR(Inv_SY_B!BB212/Inv_SY_B!$DC212-1,"")</f>
        <v/>
      </c>
      <c r="BC212" s="169" t="str">
        <f>IFERROR(Inv_SY_B!BC212/Inv_SY_B!$DC212-1,"")</f>
        <v/>
      </c>
      <c r="BD212" s="169" t="str">
        <f>IFERROR(Inv_SY_B!BD212/Inv_SY_B!$DC212-1,"")</f>
        <v/>
      </c>
      <c r="BE212" s="169" t="str">
        <f>IFERROR(Inv_SY_B!BE212/Inv_SY_B!$DC212-1,"")</f>
        <v/>
      </c>
      <c r="BF212" s="169" t="str">
        <f>IFERROR(Inv_SY_B!BF212/Inv_SY_B!$DC212-1,"")</f>
        <v/>
      </c>
      <c r="BG212" s="169" t="str">
        <f>IFERROR(Inv_SY_B!BG212/Inv_SY_B!$DC212-1,"")</f>
        <v/>
      </c>
      <c r="BH212" s="169" t="str">
        <f>IFERROR(Inv_SY_B!BH212/Inv_SY_B!$DC212-1,"")</f>
        <v/>
      </c>
      <c r="BI212" s="169" t="str">
        <f>IFERROR(Inv_SY_B!BI212/Inv_SY_B!$DC212-1,"")</f>
        <v/>
      </c>
      <c r="BJ212" s="169" t="str">
        <f>IFERROR(Inv_SY_B!BJ212/Inv_SY_B!$DC212-1,"")</f>
        <v/>
      </c>
      <c r="BK212" s="169" t="str">
        <f>IFERROR(Inv_SY_B!BK212/Inv_SY_B!$DC212-1,"")</f>
        <v/>
      </c>
      <c r="BL212" s="169" t="str">
        <f>IFERROR(Inv_SY_B!BL212/Inv_SY_B!$DC212-1,"")</f>
        <v/>
      </c>
      <c r="BM212" s="169" t="str">
        <f>IFERROR(Inv_SY_B!BM212/Inv_SY_B!$DC212-1,"")</f>
        <v/>
      </c>
      <c r="BN212" s="169" t="str">
        <f>IFERROR(Inv_SY_B!BN212/Inv_SY_B!$DC212-1,"")</f>
        <v/>
      </c>
      <c r="BO212" s="169" t="str">
        <f>IFERROR(Inv_SY_B!BO212/Inv_SY_B!$DC212-1,"")</f>
        <v/>
      </c>
      <c r="BP212" s="169" t="str">
        <f>IFERROR(Inv_SY_B!BP212/Inv_SY_B!$DC212-1,"")</f>
        <v/>
      </c>
      <c r="BQ212" s="169" t="str">
        <f>IFERROR(Inv_SY_B!BQ212/Inv_SY_B!$DC212-1,"")</f>
        <v/>
      </c>
      <c r="BR212" s="169" t="str">
        <f>IFERROR(Inv_SY_B!BR212/Inv_SY_B!$DC212-1,"")</f>
        <v/>
      </c>
      <c r="BS212" s="169" t="str">
        <f>IFERROR(Inv_SY_B!BS212/Inv_SY_B!$DC212-1,"")</f>
        <v/>
      </c>
      <c r="BT212" s="169" t="str">
        <f>IFERROR(Inv_SY_B!BT212/Inv_SY_B!$DC212-1,"")</f>
        <v/>
      </c>
      <c r="BU212" s="169" t="str">
        <f>IFERROR(Inv_SY_B!BU212/Inv_SY_B!$DC212-1,"")</f>
        <v/>
      </c>
      <c r="BV212" s="169" t="str">
        <f>IFERROR(Inv_SY_B!BV212/Inv_SY_B!$DC212-1,"")</f>
        <v/>
      </c>
      <c r="BW212" s="169" t="str">
        <f>IFERROR(Inv_SY_B!BW212/Inv_SY_B!$DC212-1,"")</f>
        <v/>
      </c>
      <c r="BX212" s="169" t="str">
        <f>IFERROR(Inv_SY_B!BX212/Inv_SY_B!$DC212-1,"")</f>
        <v/>
      </c>
      <c r="BY212" s="169" t="str">
        <f>IFERROR(Inv_SY_B!BY212/Inv_SY_B!$DC212-1,"")</f>
        <v/>
      </c>
      <c r="BZ212" s="169" t="str">
        <f>IFERROR(Inv_SY_B!BZ212/Inv_SY_B!$DC212-1,"")</f>
        <v/>
      </c>
      <c r="CA212" s="169" t="str">
        <f>IFERROR(Inv_SY_B!CA212/Inv_SY_B!$DC212-1,"")</f>
        <v/>
      </c>
      <c r="CB212" s="169" t="str">
        <f>IFERROR(Inv_SY_B!CB212/Inv_SY_B!$DC212-1,"")</f>
        <v/>
      </c>
      <c r="CC212" s="169" t="str">
        <f>IFERROR(Inv_SY_B!CC212/Inv_SY_B!$DC212-1,"")</f>
        <v/>
      </c>
      <c r="CD212" s="169" t="str">
        <f>IFERROR(Inv_SY_B!CD212/Inv_SY_B!$DC212-1,"")</f>
        <v/>
      </c>
      <c r="CE212" s="169" t="str">
        <f>IFERROR(Inv_SY_B!CE212/Inv_SY_B!$DC212-1,"")</f>
        <v/>
      </c>
      <c r="CF212" s="169" t="str">
        <f>IFERROR(Inv_SY_B!CF212/Inv_SY_B!$DC212-1,"")</f>
        <v/>
      </c>
      <c r="CG212" s="169" t="str">
        <f>IFERROR(Inv_SY_B!CG212/Inv_SY_B!$DC212-1,"")</f>
        <v/>
      </c>
      <c r="CH212" s="169" t="str">
        <f>IFERROR(Inv_SY_B!CH212/Inv_SY_B!$DC212-1,"")</f>
        <v/>
      </c>
      <c r="CI212" s="169" t="str">
        <f>IFERROR(Inv_SY_B!CI212/Inv_SY_B!$DC212-1,"")</f>
        <v/>
      </c>
      <c r="CJ212" s="169" t="str">
        <f>IFERROR(Inv_SY_B!CJ212/Inv_SY_B!$DC212-1,"")</f>
        <v/>
      </c>
      <c r="CK212" s="169" t="str">
        <f>IFERROR(Inv_SY_B!CK212/Inv_SY_B!$DC212-1,"")</f>
        <v/>
      </c>
      <c r="CL212" s="169" t="str">
        <f>IFERROR(Inv_SY_B!CL212/Inv_SY_B!$DC212-1,"")</f>
        <v/>
      </c>
      <c r="CM212" s="169" t="str">
        <f>IFERROR(Inv_SY_B!CM212/Inv_SY_B!$DB212-1,"")</f>
        <v/>
      </c>
      <c r="CN212" s="169" t="str">
        <f>IFERROR(Inv_SY_B!CN212/Inv_SY_B!$DB212-1,"")</f>
        <v/>
      </c>
      <c r="CO212" s="169" t="str">
        <f>IFERROR(Inv_SY_B!CO212/Inv_SY_B!$DB212-1,"")</f>
        <v/>
      </c>
      <c r="CP212" s="169" t="str">
        <f>IFERROR(Inv_SY_B!CP212/Inv_SY_B!$DB212-1,"")</f>
        <v/>
      </c>
      <c r="CQ212" s="169" t="str">
        <f>IFERROR(Inv_SY_B!CQ212/Inv_SY_B!$DB212-1,"")</f>
        <v/>
      </c>
      <c r="CR212" s="169" t="str">
        <f>IFERROR(Inv_SY_B!CR212/Inv_SY_B!$DB212-1,"")</f>
        <v/>
      </c>
      <c r="CS212" s="169" t="str">
        <f>IFERROR(Inv_SY_B!CS212/Inv_SY_B!$DB212-1,"")</f>
        <v/>
      </c>
      <c r="CT212" s="169" t="str">
        <f>IFERROR(Inv_SY_B!CT212/Inv_SY_B!$DB212-1,"")</f>
        <v/>
      </c>
      <c r="CU212" s="169" t="str">
        <f>IFERROR(Inv_SY_B!CU212/Inv_SY_B!$DB212-1,"")</f>
        <v/>
      </c>
      <c r="CV212" s="169" t="str">
        <f>IFERROR(Inv_SY_B!CV212/Inv_SY_B!$DB212-1,"")</f>
        <v/>
      </c>
      <c r="CW212" s="169" t="str">
        <f>IFERROR(Inv_SY_B!CW212/Inv_SY_B!$DB212-1,"")</f>
        <v/>
      </c>
      <c r="CX212" s="169" t="str">
        <f>IFERROR(Inv_SY_B!CX212/Inv_SY_B!$DB212-1,"")</f>
        <v/>
      </c>
      <c r="CY212" s="169" t="str">
        <f>IFERROR(Inv_SY_B!CY212/Inv_SY_B!$DB212-1,"")</f>
        <v/>
      </c>
      <c r="CZ212" s="169" t="str">
        <f>IFERROR(Inv_SY_B!CZ212/Inv_SY_B!$DB212-1,"")</f>
        <v/>
      </c>
    </row>
    <row r="213" spans="2:104">
      <c r="B213" s="164">
        <f t="shared" si="4"/>
        <v>45905</v>
      </c>
      <c r="C213" s="169" t="str">
        <f>IFERROR(Inv_SY_B!C213/Inv_SY_B!$DA213-1,"")</f>
        <v/>
      </c>
      <c r="D213" s="169" t="str">
        <f>IFERROR(Inv_SY_B!D213/Inv_SY_B!$DA213-1,"")</f>
        <v/>
      </c>
      <c r="E213" s="169" t="str">
        <f>IFERROR(Inv_SY_B!E213/Inv_SY_B!$DA213-1,"")</f>
        <v/>
      </c>
      <c r="F213" s="169" t="str">
        <f>IFERROR(Inv_SY_B!F213/Inv_SY_B!$DA213-1,"")</f>
        <v/>
      </c>
      <c r="G213" s="169" t="str">
        <f>IFERROR(Inv_SY_B!G213/Inv_SY_B!$DA213-1,"")</f>
        <v/>
      </c>
      <c r="H213" s="169" t="str">
        <f>IFERROR(Inv_SY_B!H213/Inv_SY_B!$DA213-1,"")</f>
        <v/>
      </c>
      <c r="I213" s="169" t="str">
        <f>IFERROR(Inv_SY_B!I213/Inv_SY_B!$DA213-1,"")</f>
        <v/>
      </c>
      <c r="J213" s="169" t="str">
        <f>IFERROR(Inv_SY_B!J213/Inv_SY_B!$DA213-1,"")</f>
        <v/>
      </c>
      <c r="K213" s="169" t="str">
        <f>IFERROR(Inv_SY_B!K213/Inv_SY_B!$DA213-1,"")</f>
        <v/>
      </c>
      <c r="L213" s="169" t="str">
        <f>IFERROR(Inv_SY_B!L213/Inv_SY_B!$DA213-1,"")</f>
        <v/>
      </c>
      <c r="M213" s="169" t="str">
        <f>IFERROR(Inv_SY_B!M213/Inv_SY_B!$DA213-1,"")</f>
        <v/>
      </c>
      <c r="N213" s="169" t="str">
        <f>IFERROR(Inv_SY_B!N213/Inv_SY_B!$DA213-1,"")</f>
        <v/>
      </c>
      <c r="O213" s="169" t="str">
        <f>IFERROR(Inv_SY_B!O213/Inv_SY_B!$DA213-1,"")</f>
        <v/>
      </c>
      <c r="P213" s="169" t="str">
        <f>IFERROR(Inv_SY_B!P213/Inv_SY_B!$DA213-1,"")</f>
        <v/>
      </c>
      <c r="Q213" s="169" t="str">
        <f>IFERROR(Inv_SY_B!Q213/Inv_SY_B!$DA213-1,"")</f>
        <v/>
      </c>
      <c r="R213" s="169" t="str">
        <f>IFERROR(Inv_SY_B!R213/Inv_SY_B!$DA213-1,"")</f>
        <v/>
      </c>
      <c r="S213" s="169" t="str">
        <f>IFERROR(Inv_SY_B!S213/Inv_SY_B!$DA213-1,"")</f>
        <v/>
      </c>
      <c r="T213" s="169" t="str">
        <f>IFERROR(Inv_SY_B!T213/Inv_SY_B!$DA213-1,"")</f>
        <v/>
      </c>
      <c r="U213" s="169" t="str">
        <f>IFERROR(Inv_SY_B!U213/Inv_SY_B!$DA213-1,"")</f>
        <v/>
      </c>
      <c r="V213" s="169" t="str">
        <f>IFERROR(Inv_SY_B!V213/Inv_SY_B!$DA213-1,"")</f>
        <v/>
      </c>
      <c r="W213" s="169" t="str">
        <f>IFERROR(Inv_SY_B!W213/Inv_SY_B!$DA213-1,"")</f>
        <v/>
      </c>
      <c r="X213" s="169" t="str">
        <f>IFERROR(Inv_SY_B!X213/Inv_SY_B!$DA213-1,"")</f>
        <v/>
      </c>
      <c r="Y213" s="169" t="str">
        <f>IFERROR(Inv_SY_B!Y213/Inv_SY_B!$DA213-1,"")</f>
        <v/>
      </c>
      <c r="Z213" s="169" t="str">
        <f>IFERROR(Inv_SY_B!Z213/Inv_SY_B!$DA213-1,"")</f>
        <v/>
      </c>
      <c r="AA213" s="169" t="str">
        <f>IFERROR(Inv_SY_B!AA213/Inv_SY_B!$DA213-1,"")</f>
        <v/>
      </c>
      <c r="AB213" s="169" t="str">
        <f>IFERROR(Inv_SY_B!AB213/Inv_SY_B!$DA213-1,"")</f>
        <v/>
      </c>
      <c r="AC213" s="169" t="str">
        <f>IFERROR(Inv_SY_B!AC213/Inv_SY_B!$DA213-1,"")</f>
        <v/>
      </c>
      <c r="AD213" s="169" t="str">
        <f>IFERROR(Inv_SY_B!AD213/Inv_SY_B!$DA213-1,"")</f>
        <v/>
      </c>
      <c r="AE213" s="169" t="str">
        <f>IFERROR(Inv_SY_B!AE213/Inv_SY_B!$DA213-1,"")</f>
        <v/>
      </c>
      <c r="AF213" s="169" t="str">
        <f>IFERROR(Inv_SY_B!AF213/Inv_SY_B!$DA213-1,"")</f>
        <v/>
      </c>
      <c r="AG213" s="169" t="str">
        <f>IFERROR(Inv_SY_B!AG213/Inv_SY_B!$DA213-1,"")</f>
        <v/>
      </c>
      <c r="AH213" s="169" t="str">
        <f>IFERROR(Inv_SY_B!AH213/Inv_SY_B!$DA213-1,"")</f>
        <v/>
      </c>
      <c r="AI213" s="169" t="str">
        <f>IFERROR(Inv_SY_B!AI213/Inv_SY_B!$DC213-1,"")</f>
        <v/>
      </c>
      <c r="AJ213" s="169" t="str">
        <f>IFERROR(Inv_SY_B!AJ213/Inv_SY_B!$DC213-1,"")</f>
        <v/>
      </c>
      <c r="AK213" s="169" t="str">
        <f>IFERROR(Inv_SY_B!AK213/Inv_SY_B!$DC213-1,"")</f>
        <v/>
      </c>
      <c r="AL213" s="169" t="str">
        <f>IFERROR(Inv_SY_B!AL213/Inv_SY_B!$DC213-1,"")</f>
        <v/>
      </c>
      <c r="AM213" s="169" t="str">
        <f>IFERROR(Inv_SY_B!AM213/Inv_SY_B!$DC213-1,"")</f>
        <v/>
      </c>
      <c r="AN213" s="169" t="str">
        <f>IFERROR(Inv_SY_B!AN213/Inv_SY_B!$DC213-1,"")</f>
        <v/>
      </c>
      <c r="AO213" s="169" t="str">
        <f>IFERROR(Inv_SY_B!AO213/Inv_SY_B!$DC213-1,"")</f>
        <v/>
      </c>
      <c r="AP213" s="169" t="str">
        <f>IFERROR(Inv_SY_B!AP213/Inv_SY_B!$DC213-1,"")</f>
        <v/>
      </c>
      <c r="AQ213" s="169" t="str">
        <f>IFERROR(Inv_SY_B!AQ213/Inv_SY_B!$DC213-1,"")</f>
        <v/>
      </c>
      <c r="AR213" s="169" t="str">
        <f>IFERROR(Inv_SY_B!AR213/Inv_SY_B!$DC213-1,"")</f>
        <v/>
      </c>
      <c r="AS213" s="169" t="str">
        <f>IFERROR(Inv_SY_B!AS213/Inv_SY_B!$DC213-1,"")</f>
        <v/>
      </c>
      <c r="AT213" s="169" t="str">
        <f>IFERROR(Inv_SY_B!AT213/Inv_SY_B!$DC213-1,"")</f>
        <v/>
      </c>
      <c r="AU213" s="169" t="str">
        <f>IFERROR(Inv_SY_B!AU213/Inv_SY_B!$DC213-1,"")</f>
        <v/>
      </c>
      <c r="AV213" s="169" t="str">
        <f>IFERROR(Inv_SY_B!AV213/Inv_SY_B!$DC213-1,"")</f>
        <v/>
      </c>
      <c r="AW213" s="169" t="str">
        <f>IFERROR(Inv_SY_B!AW213/Inv_SY_B!$DC213-1,"")</f>
        <v/>
      </c>
      <c r="AX213" s="169" t="str">
        <f>IFERROR(Inv_SY_B!AX213/Inv_SY_B!$DC213-1,"")</f>
        <v/>
      </c>
      <c r="AY213" s="169" t="str">
        <f>IFERROR(Inv_SY_B!AY213/Inv_SY_B!$DC213-1,"")</f>
        <v/>
      </c>
      <c r="AZ213" s="169" t="str">
        <f>IFERROR(Inv_SY_B!AZ213/Inv_SY_B!$DC213-1,"")</f>
        <v/>
      </c>
      <c r="BA213" s="169" t="str">
        <f>IFERROR(Inv_SY_B!BA213/Inv_SY_B!$DC213-1,"")</f>
        <v/>
      </c>
      <c r="BB213" s="169" t="str">
        <f>IFERROR(Inv_SY_B!BB213/Inv_SY_B!$DC213-1,"")</f>
        <v/>
      </c>
      <c r="BC213" s="169" t="str">
        <f>IFERROR(Inv_SY_B!BC213/Inv_SY_B!$DC213-1,"")</f>
        <v/>
      </c>
      <c r="BD213" s="169" t="str">
        <f>IFERROR(Inv_SY_B!BD213/Inv_SY_B!$DC213-1,"")</f>
        <v/>
      </c>
      <c r="BE213" s="169" t="str">
        <f>IFERROR(Inv_SY_B!BE213/Inv_SY_B!$DC213-1,"")</f>
        <v/>
      </c>
      <c r="BF213" s="169" t="str">
        <f>IFERROR(Inv_SY_B!BF213/Inv_SY_B!$DC213-1,"")</f>
        <v/>
      </c>
      <c r="BG213" s="169" t="str">
        <f>IFERROR(Inv_SY_B!BG213/Inv_SY_B!$DC213-1,"")</f>
        <v/>
      </c>
      <c r="BH213" s="169" t="str">
        <f>IFERROR(Inv_SY_B!BH213/Inv_SY_B!$DC213-1,"")</f>
        <v/>
      </c>
      <c r="BI213" s="169" t="str">
        <f>IFERROR(Inv_SY_B!BI213/Inv_SY_B!$DC213-1,"")</f>
        <v/>
      </c>
      <c r="BJ213" s="169" t="str">
        <f>IFERROR(Inv_SY_B!BJ213/Inv_SY_B!$DC213-1,"")</f>
        <v/>
      </c>
      <c r="BK213" s="169" t="str">
        <f>IFERROR(Inv_SY_B!BK213/Inv_SY_B!$DC213-1,"")</f>
        <v/>
      </c>
      <c r="BL213" s="169" t="str">
        <f>IFERROR(Inv_SY_B!BL213/Inv_SY_B!$DC213-1,"")</f>
        <v/>
      </c>
      <c r="BM213" s="169" t="str">
        <f>IFERROR(Inv_SY_B!BM213/Inv_SY_B!$DC213-1,"")</f>
        <v/>
      </c>
      <c r="BN213" s="169" t="str">
        <f>IFERROR(Inv_SY_B!BN213/Inv_SY_B!$DC213-1,"")</f>
        <v/>
      </c>
      <c r="BO213" s="169" t="str">
        <f>IFERROR(Inv_SY_B!BO213/Inv_SY_B!$DC213-1,"")</f>
        <v/>
      </c>
      <c r="BP213" s="169" t="str">
        <f>IFERROR(Inv_SY_B!BP213/Inv_SY_B!$DC213-1,"")</f>
        <v/>
      </c>
      <c r="BQ213" s="169" t="str">
        <f>IFERROR(Inv_SY_B!BQ213/Inv_SY_B!$DC213-1,"")</f>
        <v/>
      </c>
      <c r="BR213" s="169" t="str">
        <f>IFERROR(Inv_SY_B!BR213/Inv_SY_B!$DC213-1,"")</f>
        <v/>
      </c>
      <c r="BS213" s="169" t="str">
        <f>IFERROR(Inv_SY_B!BS213/Inv_SY_B!$DC213-1,"")</f>
        <v/>
      </c>
      <c r="BT213" s="169" t="str">
        <f>IFERROR(Inv_SY_B!BT213/Inv_SY_B!$DC213-1,"")</f>
        <v/>
      </c>
      <c r="BU213" s="169" t="str">
        <f>IFERROR(Inv_SY_B!BU213/Inv_SY_B!$DC213-1,"")</f>
        <v/>
      </c>
      <c r="BV213" s="169" t="str">
        <f>IFERROR(Inv_SY_B!BV213/Inv_SY_B!$DC213-1,"")</f>
        <v/>
      </c>
      <c r="BW213" s="169" t="str">
        <f>IFERROR(Inv_SY_B!BW213/Inv_SY_B!$DC213-1,"")</f>
        <v/>
      </c>
      <c r="BX213" s="169" t="str">
        <f>IFERROR(Inv_SY_B!BX213/Inv_SY_B!$DC213-1,"")</f>
        <v/>
      </c>
      <c r="BY213" s="169" t="str">
        <f>IFERROR(Inv_SY_B!BY213/Inv_SY_B!$DC213-1,"")</f>
        <v/>
      </c>
      <c r="BZ213" s="169" t="str">
        <f>IFERROR(Inv_SY_B!BZ213/Inv_SY_B!$DC213-1,"")</f>
        <v/>
      </c>
      <c r="CA213" s="169" t="str">
        <f>IFERROR(Inv_SY_B!CA213/Inv_SY_B!$DC213-1,"")</f>
        <v/>
      </c>
      <c r="CB213" s="169" t="str">
        <f>IFERROR(Inv_SY_B!CB213/Inv_SY_B!$DC213-1,"")</f>
        <v/>
      </c>
      <c r="CC213" s="169" t="str">
        <f>IFERROR(Inv_SY_B!CC213/Inv_SY_B!$DC213-1,"")</f>
        <v/>
      </c>
      <c r="CD213" s="169" t="str">
        <f>IFERROR(Inv_SY_B!CD213/Inv_SY_B!$DC213-1,"")</f>
        <v/>
      </c>
      <c r="CE213" s="169" t="str">
        <f>IFERROR(Inv_SY_B!CE213/Inv_SY_B!$DC213-1,"")</f>
        <v/>
      </c>
      <c r="CF213" s="169" t="str">
        <f>IFERROR(Inv_SY_B!CF213/Inv_SY_B!$DC213-1,"")</f>
        <v/>
      </c>
      <c r="CG213" s="169" t="str">
        <f>IFERROR(Inv_SY_B!CG213/Inv_SY_B!$DC213-1,"")</f>
        <v/>
      </c>
      <c r="CH213" s="169" t="str">
        <f>IFERROR(Inv_SY_B!CH213/Inv_SY_B!$DC213-1,"")</f>
        <v/>
      </c>
      <c r="CI213" s="169" t="str">
        <f>IFERROR(Inv_SY_B!CI213/Inv_SY_B!$DC213-1,"")</f>
        <v/>
      </c>
      <c r="CJ213" s="169" t="str">
        <f>IFERROR(Inv_SY_B!CJ213/Inv_SY_B!$DC213-1,"")</f>
        <v/>
      </c>
      <c r="CK213" s="169" t="str">
        <f>IFERROR(Inv_SY_B!CK213/Inv_SY_B!$DC213-1,"")</f>
        <v/>
      </c>
      <c r="CL213" s="169" t="str">
        <f>IFERROR(Inv_SY_B!CL213/Inv_SY_B!$DC213-1,"")</f>
        <v/>
      </c>
      <c r="CM213" s="169" t="str">
        <f>IFERROR(Inv_SY_B!CM213/Inv_SY_B!$DB213-1,"")</f>
        <v/>
      </c>
      <c r="CN213" s="169" t="str">
        <f>IFERROR(Inv_SY_B!CN213/Inv_SY_B!$DB213-1,"")</f>
        <v/>
      </c>
      <c r="CO213" s="169" t="str">
        <f>IFERROR(Inv_SY_B!CO213/Inv_SY_B!$DB213-1,"")</f>
        <v/>
      </c>
      <c r="CP213" s="169" t="str">
        <f>IFERROR(Inv_SY_B!CP213/Inv_SY_B!$DB213-1,"")</f>
        <v/>
      </c>
      <c r="CQ213" s="169" t="str">
        <f>IFERROR(Inv_SY_B!CQ213/Inv_SY_B!$DB213-1,"")</f>
        <v/>
      </c>
      <c r="CR213" s="169" t="str">
        <f>IFERROR(Inv_SY_B!CR213/Inv_SY_B!$DB213-1,"")</f>
        <v/>
      </c>
      <c r="CS213" s="169" t="str">
        <f>IFERROR(Inv_SY_B!CS213/Inv_SY_B!$DB213-1,"")</f>
        <v/>
      </c>
      <c r="CT213" s="169" t="str">
        <f>IFERROR(Inv_SY_B!CT213/Inv_SY_B!$DB213-1,"")</f>
        <v/>
      </c>
      <c r="CU213" s="169" t="str">
        <f>IFERROR(Inv_SY_B!CU213/Inv_SY_B!$DB213-1,"")</f>
        <v/>
      </c>
      <c r="CV213" s="169" t="str">
        <f>IFERROR(Inv_SY_B!CV213/Inv_SY_B!$DB213-1,"")</f>
        <v/>
      </c>
      <c r="CW213" s="169" t="str">
        <f>IFERROR(Inv_SY_B!CW213/Inv_SY_B!$DB213-1,"")</f>
        <v/>
      </c>
      <c r="CX213" s="169" t="str">
        <f>IFERROR(Inv_SY_B!CX213/Inv_SY_B!$DB213-1,"")</f>
        <v/>
      </c>
      <c r="CY213" s="169" t="str">
        <f>IFERROR(Inv_SY_B!CY213/Inv_SY_B!$DB213-1,"")</f>
        <v/>
      </c>
      <c r="CZ213" s="169" t="str">
        <f>IFERROR(Inv_SY_B!CZ213/Inv_SY_B!$DB213-1,"")</f>
        <v/>
      </c>
    </row>
    <row r="214" spans="2:104">
      <c r="B214" s="164">
        <f t="shared" si="4"/>
        <v>45906</v>
      </c>
      <c r="C214" s="169" t="str">
        <f>IFERROR(Inv_SY_B!C214/Inv_SY_B!$DA214-1,"")</f>
        <v/>
      </c>
      <c r="D214" s="169" t="str">
        <f>IFERROR(Inv_SY_B!D214/Inv_SY_B!$DA214-1,"")</f>
        <v/>
      </c>
      <c r="E214" s="169" t="str">
        <f>IFERROR(Inv_SY_B!E214/Inv_SY_B!$DA214-1,"")</f>
        <v/>
      </c>
      <c r="F214" s="169" t="str">
        <f>IFERROR(Inv_SY_B!F214/Inv_SY_B!$DA214-1,"")</f>
        <v/>
      </c>
      <c r="G214" s="169" t="str">
        <f>IFERROR(Inv_SY_B!G214/Inv_SY_B!$DA214-1,"")</f>
        <v/>
      </c>
      <c r="H214" s="169" t="str">
        <f>IFERROR(Inv_SY_B!H214/Inv_SY_B!$DA214-1,"")</f>
        <v/>
      </c>
      <c r="I214" s="169" t="str">
        <f>IFERROR(Inv_SY_B!I214/Inv_SY_B!$DA214-1,"")</f>
        <v/>
      </c>
      <c r="J214" s="169" t="str">
        <f>IFERROR(Inv_SY_B!J214/Inv_SY_B!$DA214-1,"")</f>
        <v/>
      </c>
      <c r="K214" s="169" t="str">
        <f>IFERROR(Inv_SY_B!K214/Inv_SY_B!$DA214-1,"")</f>
        <v/>
      </c>
      <c r="L214" s="169" t="str">
        <f>IFERROR(Inv_SY_B!L214/Inv_SY_B!$DA214-1,"")</f>
        <v/>
      </c>
      <c r="M214" s="169" t="str">
        <f>IFERROR(Inv_SY_B!M214/Inv_SY_B!$DA214-1,"")</f>
        <v/>
      </c>
      <c r="N214" s="169" t="str">
        <f>IFERROR(Inv_SY_B!N214/Inv_SY_B!$DA214-1,"")</f>
        <v/>
      </c>
      <c r="O214" s="169" t="str">
        <f>IFERROR(Inv_SY_B!O214/Inv_SY_B!$DA214-1,"")</f>
        <v/>
      </c>
      <c r="P214" s="169" t="str">
        <f>IFERROR(Inv_SY_B!P214/Inv_SY_B!$DA214-1,"")</f>
        <v/>
      </c>
      <c r="Q214" s="169" t="str">
        <f>IFERROR(Inv_SY_B!Q214/Inv_SY_B!$DA214-1,"")</f>
        <v/>
      </c>
      <c r="R214" s="169" t="str">
        <f>IFERROR(Inv_SY_B!R214/Inv_SY_B!$DA214-1,"")</f>
        <v/>
      </c>
      <c r="S214" s="169" t="str">
        <f>IFERROR(Inv_SY_B!S214/Inv_SY_B!$DA214-1,"")</f>
        <v/>
      </c>
      <c r="T214" s="169" t="str">
        <f>IFERROR(Inv_SY_B!T214/Inv_SY_B!$DA214-1,"")</f>
        <v/>
      </c>
      <c r="U214" s="169" t="str">
        <f>IFERROR(Inv_SY_B!U214/Inv_SY_B!$DA214-1,"")</f>
        <v/>
      </c>
      <c r="V214" s="169" t="str">
        <f>IFERROR(Inv_SY_B!V214/Inv_SY_B!$DA214-1,"")</f>
        <v/>
      </c>
      <c r="W214" s="169" t="str">
        <f>IFERROR(Inv_SY_B!W214/Inv_SY_B!$DA214-1,"")</f>
        <v/>
      </c>
      <c r="X214" s="169" t="str">
        <f>IFERROR(Inv_SY_B!X214/Inv_SY_B!$DA214-1,"")</f>
        <v/>
      </c>
      <c r="Y214" s="169" t="str">
        <f>IFERROR(Inv_SY_B!Y214/Inv_SY_B!$DA214-1,"")</f>
        <v/>
      </c>
      <c r="Z214" s="169" t="str">
        <f>IFERROR(Inv_SY_B!Z214/Inv_SY_B!$DA214-1,"")</f>
        <v/>
      </c>
      <c r="AA214" s="169" t="str">
        <f>IFERROR(Inv_SY_B!AA214/Inv_SY_B!$DA214-1,"")</f>
        <v/>
      </c>
      <c r="AB214" s="169" t="str">
        <f>IFERROR(Inv_SY_B!AB214/Inv_SY_B!$DA214-1,"")</f>
        <v/>
      </c>
      <c r="AC214" s="169" t="str">
        <f>IFERROR(Inv_SY_B!AC214/Inv_SY_B!$DA214-1,"")</f>
        <v/>
      </c>
      <c r="AD214" s="169" t="str">
        <f>IFERROR(Inv_SY_B!AD214/Inv_SY_B!$DA214-1,"")</f>
        <v/>
      </c>
      <c r="AE214" s="169" t="str">
        <f>IFERROR(Inv_SY_B!AE214/Inv_SY_B!$DA214-1,"")</f>
        <v/>
      </c>
      <c r="AF214" s="169" t="str">
        <f>IFERROR(Inv_SY_B!AF214/Inv_SY_B!$DA214-1,"")</f>
        <v/>
      </c>
      <c r="AG214" s="169" t="str">
        <f>IFERROR(Inv_SY_B!AG214/Inv_SY_B!$DA214-1,"")</f>
        <v/>
      </c>
      <c r="AH214" s="169" t="str">
        <f>IFERROR(Inv_SY_B!AH214/Inv_SY_B!$DA214-1,"")</f>
        <v/>
      </c>
      <c r="AI214" s="169" t="str">
        <f>IFERROR(Inv_SY_B!AI214/Inv_SY_B!$DC214-1,"")</f>
        <v/>
      </c>
      <c r="AJ214" s="169" t="str">
        <f>IFERROR(Inv_SY_B!AJ214/Inv_SY_B!$DC214-1,"")</f>
        <v/>
      </c>
      <c r="AK214" s="169" t="str">
        <f>IFERROR(Inv_SY_B!AK214/Inv_SY_B!$DC214-1,"")</f>
        <v/>
      </c>
      <c r="AL214" s="169" t="str">
        <f>IFERROR(Inv_SY_B!AL214/Inv_SY_B!$DC214-1,"")</f>
        <v/>
      </c>
      <c r="AM214" s="169" t="str">
        <f>IFERROR(Inv_SY_B!AM214/Inv_SY_B!$DC214-1,"")</f>
        <v/>
      </c>
      <c r="AN214" s="169" t="str">
        <f>IFERROR(Inv_SY_B!AN214/Inv_SY_B!$DC214-1,"")</f>
        <v/>
      </c>
      <c r="AO214" s="169" t="str">
        <f>IFERROR(Inv_SY_B!AO214/Inv_SY_B!$DC214-1,"")</f>
        <v/>
      </c>
      <c r="AP214" s="169" t="str">
        <f>IFERROR(Inv_SY_B!AP214/Inv_SY_B!$DC214-1,"")</f>
        <v/>
      </c>
      <c r="AQ214" s="169" t="str">
        <f>IFERROR(Inv_SY_B!AQ214/Inv_SY_B!$DC214-1,"")</f>
        <v/>
      </c>
      <c r="AR214" s="169" t="str">
        <f>IFERROR(Inv_SY_B!AR214/Inv_SY_B!$DC214-1,"")</f>
        <v/>
      </c>
      <c r="AS214" s="169" t="str">
        <f>IFERROR(Inv_SY_B!AS214/Inv_SY_B!$DC214-1,"")</f>
        <v/>
      </c>
      <c r="AT214" s="169" t="str">
        <f>IFERROR(Inv_SY_B!AT214/Inv_SY_B!$DC214-1,"")</f>
        <v/>
      </c>
      <c r="AU214" s="169" t="str">
        <f>IFERROR(Inv_SY_B!AU214/Inv_SY_B!$DC214-1,"")</f>
        <v/>
      </c>
      <c r="AV214" s="169" t="str">
        <f>IFERROR(Inv_SY_B!AV214/Inv_SY_B!$DC214-1,"")</f>
        <v/>
      </c>
      <c r="AW214" s="169" t="str">
        <f>IFERROR(Inv_SY_B!AW214/Inv_SY_B!$DC214-1,"")</f>
        <v/>
      </c>
      <c r="AX214" s="169" t="str">
        <f>IFERROR(Inv_SY_B!AX214/Inv_SY_B!$DC214-1,"")</f>
        <v/>
      </c>
      <c r="AY214" s="169" t="str">
        <f>IFERROR(Inv_SY_B!AY214/Inv_SY_B!$DC214-1,"")</f>
        <v/>
      </c>
      <c r="AZ214" s="169" t="str">
        <f>IFERROR(Inv_SY_B!AZ214/Inv_SY_B!$DC214-1,"")</f>
        <v/>
      </c>
      <c r="BA214" s="169" t="str">
        <f>IFERROR(Inv_SY_B!BA214/Inv_SY_B!$DC214-1,"")</f>
        <v/>
      </c>
      <c r="BB214" s="169" t="str">
        <f>IFERROR(Inv_SY_B!BB214/Inv_SY_B!$DC214-1,"")</f>
        <v/>
      </c>
      <c r="BC214" s="169" t="str">
        <f>IFERROR(Inv_SY_B!BC214/Inv_SY_B!$DC214-1,"")</f>
        <v/>
      </c>
      <c r="BD214" s="169" t="str">
        <f>IFERROR(Inv_SY_B!BD214/Inv_SY_B!$DC214-1,"")</f>
        <v/>
      </c>
      <c r="BE214" s="169" t="str">
        <f>IFERROR(Inv_SY_B!BE214/Inv_SY_B!$DC214-1,"")</f>
        <v/>
      </c>
      <c r="BF214" s="169" t="str">
        <f>IFERROR(Inv_SY_B!BF214/Inv_SY_B!$DC214-1,"")</f>
        <v/>
      </c>
      <c r="BG214" s="169" t="str">
        <f>IFERROR(Inv_SY_B!BG214/Inv_SY_B!$DC214-1,"")</f>
        <v/>
      </c>
      <c r="BH214" s="169" t="str">
        <f>IFERROR(Inv_SY_B!BH214/Inv_SY_B!$DC214-1,"")</f>
        <v/>
      </c>
      <c r="BI214" s="169" t="str">
        <f>IFERROR(Inv_SY_B!BI214/Inv_SY_B!$DC214-1,"")</f>
        <v/>
      </c>
      <c r="BJ214" s="169" t="str">
        <f>IFERROR(Inv_SY_B!BJ214/Inv_SY_B!$DC214-1,"")</f>
        <v/>
      </c>
      <c r="BK214" s="169" t="str">
        <f>IFERROR(Inv_SY_B!BK214/Inv_SY_B!$DC214-1,"")</f>
        <v/>
      </c>
      <c r="BL214" s="169" t="str">
        <f>IFERROR(Inv_SY_B!BL214/Inv_SY_B!$DC214-1,"")</f>
        <v/>
      </c>
      <c r="BM214" s="169" t="str">
        <f>IFERROR(Inv_SY_B!BM214/Inv_SY_B!$DC214-1,"")</f>
        <v/>
      </c>
      <c r="BN214" s="169" t="str">
        <f>IFERROR(Inv_SY_B!BN214/Inv_SY_B!$DC214-1,"")</f>
        <v/>
      </c>
      <c r="BO214" s="169" t="str">
        <f>IFERROR(Inv_SY_B!BO214/Inv_SY_B!$DC214-1,"")</f>
        <v/>
      </c>
      <c r="BP214" s="169" t="str">
        <f>IFERROR(Inv_SY_B!BP214/Inv_SY_B!$DC214-1,"")</f>
        <v/>
      </c>
      <c r="BQ214" s="169" t="str">
        <f>IFERROR(Inv_SY_B!BQ214/Inv_SY_B!$DC214-1,"")</f>
        <v/>
      </c>
      <c r="BR214" s="169" t="str">
        <f>IFERROR(Inv_SY_B!BR214/Inv_SY_B!$DC214-1,"")</f>
        <v/>
      </c>
      <c r="BS214" s="169" t="str">
        <f>IFERROR(Inv_SY_B!BS214/Inv_SY_B!$DC214-1,"")</f>
        <v/>
      </c>
      <c r="BT214" s="169" t="str">
        <f>IFERROR(Inv_SY_B!BT214/Inv_SY_B!$DC214-1,"")</f>
        <v/>
      </c>
      <c r="BU214" s="169" t="str">
        <f>IFERROR(Inv_SY_B!BU214/Inv_SY_B!$DC214-1,"")</f>
        <v/>
      </c>
      <c r="BV214" s="169" t="str">
        <f>IFERROR(Inv_SY_B!BV214/Inv_SY_B!$DC214-1,"")</f>
        <v/>
      </c>
      <c r="BW214" s="169" t="str">
        <f>IFERROR(Inv_SY_B!BW214/Inv_SY_B!$DC214-1,"")</f>
        <v/>
      </c>
      <c r="BX214" s="169" t="str">
        <f>IFERROR(Inv_SY_B!BX214/Inv_SY_B!$DC214-1,"")</f>
        <v/>
      </c>
      <c r="BY214" s="169" t="str">
        <f>IFERROR(Inv_SY_B!BY214/Inv_SY_B!$DC214-1,"")</f>
        <v/>
      </c>
      <c r="BZ214" s="169" t="str">
        <f>IFERROR(Inv_SY_B!BZ214/Inv_SY_B!$DC214-1,"")</f>
        <v/>
      </c>
      <c r="CA214" s="169" t="str">
        <f>IFERROR(Inv_SY_B!CA214/Inv_SY_B!$DC214-1,"")</f>
        <v/>
      </c>
      <c r="CB214" s="169" t="str">
        <f>IFERROR(Inv_SY_B!CB214/Inv_SY_B!$DC214-1,"")</f>
        <v/>
      </c>
      <c r="CC214" s="169" t="str">
        <f>IFERROR(Inv_SY_B!CC214/Inv_SY_B!$DC214-1,"")</f>
        <v/>
      </c>
      <c r="CD214" s="169" t="str">
        <f>IFERROR(Inv_SY_B!CD214/Inv_SY_B!$DC214-1,"")</f>
        <v/>
      </c>
      <c r="CE214" s="169" t="str">
        <f>IFERROR(Inv_SY_B!CE214/Inv_SY_B!$DC214-1,"")</f>
        <v/>
      </c>
      <c r="CF214" s="169" t="str">
        <f>IFERROR(Inv_SY_B!CF214/Inv_SY_B!$DC214-1,"")</f>
        <v/>
      </c>
      <c r="CG214" s="169" t="str">
        <f>IFERROR(Inv_SY_B!CG214/Inv_SY_B!$DC214-1,"")</f>
        <v/>
      </c>
      <c r="CH214" s="169" t="str">
        <f>IFERROR(Inv_SY_B!CH214/Inv_SY_B!$DC214-1,"")</f>
        <v/>
      </c>
      <c r="CI214" s="169" t="str">
        <f>IFERROR(Inv_SY_B!CI214/Inv_SY_B!$DC214-1,"")</f>
        <v/>
      </c>
      <c r="CJ214" s="169" t="str">
        <f>IFERROR(Inv_SY_B!CJ214/Inv_SY_B!$DC214-1,"")</f>
        <v/>
      </c>
      <c r="CK214" s="169" t="str">
        <f>IFERROR(Inv_SY_B!CK214/Inv_SY_B!$DC214-1,"")</f>
        <v/>
      </c>
      <c r="CL214" s="169" t="str">
        <f>IFERROR(Inv_SY_B!CL214/Inv_SY_B!$DC214-1,"")</f>
        <v/>
      </c>
      <c r="CM214" s="169" t="str">
        <f>IFERROR(Inv_SY_B!CM214/Inv_SY_B!$DB214-1,"")</f>
        <v/>
      </c>
      <c r="CN214" s="169" t="str">
        <f>IFERROR(Inv_SY_B!CN214/Inv_SY_B!$DB214-1,"")</f>
        <v/>
      </c>
      <c r="CO214" s="169" t="str">
        <f>IFERROR(Inv_SY_B!CO214/Inv_SY_B!$DB214-1,"")</f>
        <v/>
      </c>
      <c r="CP214" s="169" t="str">
        <f>IFERROR(Inv_SY_B!CP214/Inv_SY_B!$DB214-1,"")</f>
        <v/>
      </c>
      <c r="CQ214" s="169" t="str">
        <f>IFERROR(Inv_SY_B!CQ214/Inv_SY_B!$DB214-1,"")</f>
        <v/>
      </c>
      <c r="CR214" s="169" t="str">
        <f>IFERROR(Inv_SY_B!CR214/Inv_SY_B!$DB214-1,"")</f>
        <v/>
      </c>
      <c r="CS214" s="169" t="str">
        <f>IFERROR(Inv_SY_B!CS214/Inv_SY_B!$DB214-1,"")</f>
        <v/>
      </c>
      <c r="CT214" s="169" t="str">
        <f>IFERROR(Inv_SY_B!CT214/Inv_SY_B!$DB214-1,"")</f>
        <v/>
      </c>
      <c r="CU214" s="169" t="str">
        <f>IFERROR(Inv_SY_B!CU214/Inv_SY_B!$DB214-1,"")</f>
        <v/>
      </c>
      <c r="CV214" s="169" t="str">
        <f>IFERROR(Inv_SY_B!CV214/Inv_SY_B!$DB214-1,"")</f>
        <v/>
      </c>
      <c r="CW214" s="169" t="str">
        <f>IFERROR(Inv_SY_B!CW214/Inv_SY_B!$DB214-1,"")</f>
        <v/>
      </c>
      <c r="CX214" s="169" t="str">
        <f>IFERROR(Inv_SY_B!CX214/Inv_SY_B!$DB214-1,"")</f>
        <v/>
      </c>
      <c r="CY214" s="169" t="str">
        <f>IFERROR(Inv_SY_B!CY214/Inv_SY_B!$DB214-1,"")</f>
        <v/>
      </c>
      <c r="CZ214" s="169" t="str">
        <f>IFERROR(Inv_SY_B!CZ214/Inv_SY_B!$DB214-1,"")</f>
        <v/>
      </c>
    </row>
    <row r="215" spans="2:104">
      <c r="B215" s="164">
        <f t="shared" si="4"/>
        <v>45907</v>
      </c>
      <c r="C215" s="169" t="str">
        <f>IFERROR(Inv_SY_B!C215/Inv_SY_B!$DA215-1,"")</f>
        <v/>
      </c>
      <c r="D215" s="169" t="str">
        <f>IFERROR(Inv_SY_B!D215/Inv_SY_B!$DA215-1,"")</f>
        <v/>
      </c>
      <c r="E215" s="169" t="str">
        <f>IFERROR(Inv_SY_B!E215/Inv_SY_B!$DA215-1,"")</f>
        <v/>
      </c>
      <c r="F215" s="169" t="str">
        <f>IFERROR(Inv_SY_B!F215/Inv_SY_B!$DA215-1,"")</f>
        <v/>
      </c>
      <c r="G215" s="169" t="str">
        <f>IFERROR(Inv_SY_B!G215/Inv_SY_B!$DA215-1,"")</f>
        <v/>
      </c>
      <c r="H215" s="169" t="str">
        <f>IFERROR(Inv_SY_B!H215/Inv_SY_B!$DA215-1,"")</f>
        <v/>
      </c>
      <c r="I215" s="169" t="str">
        <f>IFERROR(Inv_SY_B!I215/Inv_SY_B!$DA215-1,"")</f>
        <v/>
      </c>
      <c r="J215" s="169" t="str">
        <f>IFERROR(Inv_SY_B!J215/Inv_SY_B!$DA215-1,"")</f>
        <v/>
      </c>
      <c r="K215" s="169" t="str">
        <f>IFERROR(Inv_SY_B!K215/Inv_SY_B!$DA215-1,"")</f>
        <v/>
      </c>
      <c r="L215" s="169" t="str">
        <f>IFERROR(Inv_SY_B!L215/Inv_SY_B!$DA215-1,"")</f>
        <v/>
      </c>
      <c r="M215" s="169" t="str">
        <f>IFERROR(Inv_SY_B!M215/Inv_SY_B!$DA215-1,"")</f>
        <v/>
      </c>
      <c r="N215" s="169" t="str">
        <f>IFERROR(Inv_SY_B!N215/Inv_SY_B!$DA215-1,"")</f>
        <v/>
      </c>
      <c r="O215" s="169" t="str">
        <f>IFERROR(Inv_SY_B!O215/Inv_SY_B!$DA215-1,"")</f>
        <v/>
      </c>
      <c r="P215" s="169" t="str">
        <f>IFERROR(Inv_SY_B!P215/Inv_SY_B!$DA215-1,"")</f>
        <v/>
      </c>
      <c r="Q215" s="169" t="str">
        <f>IFERROR(Inv_SY_B!Q215/Inv_SY_B!$DA215-1,"")</f>
        <v/>
      </c>
      <c r="R215" s="169" t="str">
        <f>IFERROR(Inv_SY_B!R215/Inv_SY_B!$DA215-1,"")</f>
        <v/>
      </c>
      <c r="S215" s="169" t="str">
        <f>IFERROR(Inv_SY_B!S215/Inv_SY_B!$DA215-1,"")</f>
        <v/>
      </c>
      <c r="T215" s="169" t="str">
        <f>IFERROR(Inv_SY_B!T215/Inv_SY_B!$DA215-1,"")</f>
        <v/>
      </c>
      <c r="U215" s="169" t="str">
        <f>IFERROR(Inv_SY_B!U215/Inv_SY_B!$DA215-1,"")</f>
        <v/>
      </c>
      <c r="V215" s="169" t="str">
        <f>IFERROR(Inv_SY_B!V215/Inv_SY_B!$DA215-1,"")</f>
        <v/>
      </c>
      <c r="W215" s="169" t="str">
        <f>IFERROR(Inv_SY_B!W215/Inv_SY_B!$DA215-1,"")</f>
        <v/>
      </c>
      <c r="X215" s="169" t="str">
        <f>IFERROR(Inv_SY_B!X215/Inv_SY_B!$DA215-1,"")</f>
        <v/>
      </c>
      <c r="Y215" s="169" t="str">
        <f>IFERROR(Inv_SY_B!Y215/Inv_SY_B!$DA215-1,"")</f>
        <v/>
      </c>
      <c r="Z215" s="169" t="str">
        <f>IFERROR(Inv_SY_B!Z215/Inv_SY_B!$DA215-1,"")</f>
        <v/>
      </c>
      <c r="AA215" s="169" t="str">
        <f>IFERROR(Inv_SY_B!AA215/Inv_SY_B!$DA215-1,"")</f>
        <v/>
      </c>
      <c r="AB215" s="169" t="str">
        <f>IFERROR(Inv_SY_B!AB215/Inv_SY_B!$DA215-1,"")</f>
        <v/>
      </c>
      <c r="AC215" s="169" t="str">
        <f>IFERROR(Inv_SY_B!AC215/Inv_SY_B!$DA215-1,"")</f>
        <v/>
      </c>
      <c r="AD215" s="169" t="str">
        <f>IFERROR(Inv_SY_B!AD215/Inv_SY_B!$DA215-1,"")</f>
        <v/>
      </c>
      <c r="AE215" s="169" t="str">
        <f>IFERROR(Inv_SY_B!AE215/Inv_SY_B!$DA215-1,"")</f>
        <v/>
      </c>
      <c r="AF215" s="169" t="str">
        <f>IFERROR(Inv_SY_B!AF215/Inv_SY_B!$DA215-1,"")</f>
        <v/>
      </c>
      <c r="AG215" s="169" t="str">
        <f>IFERROR(Inv_SY_B!AG215/Inv_SY_B!$DA215-1,"")</f>
        <v/>
      </c>
      <c r="AH215" s="169" t="str">
        <f>IFERROR(Inv_SY_B!AH215/Inv_SY_B!$DA215-1,"")</f>
        <v/>
      </c>
      <c r="AI215" s="169" t="str">
        <f>IFERROR(Inv_SY_B!AI215/Inv_SY_B!$DC215-1,"")</f>
        <v/>
      </c>
      <c r="AJ215" s="169" t="str">
        <f>IFERROR(Inv_SY_B!AJ215/Inv_SY_B!$DC215-1,"")</f>
        <v/>
      </c>
      <c r="AK215" s="169" t="str">
        <f>IFERROR(Inv_SY_B!AK215/Inv_SY_B!$DC215-1,"")</f>
        <v/>
      </c>
      <c r="AL215" s="169" t="str">
        <f>IFERROR(Inv_SY_B!AL215/Inv_SY_B!$DC215-1,"")</f>
        <v/>
      </c>
      <c r="AM215" s="169" t="str">
        <f>IFERROR(Inv_SY_B!AM215/Inv_SY_B!$DC215-1,"")</f>
        <v/>
      </c>
      <c r="AN215" s="169" t="str">
        <f>IFERROR(Inv_SY_B!AN215/Inv_SY_B!$DC215-1,"")</f>
        <v/>
      </c>
      <c r="AO215" s="169" t="str">
        <f>IFERROR(Inv_SY_B!AO215/Inv_SY_B!$DC215-1,"")</f>
        <v/>
      </c>
      <c r="AP215" s="169" t="str">
        <f>IFERROR(Inv_SY_B!AP215/Inv_SY_B!$DC215-1,"")</f>
        <v/>
      </c>
      <c r="AQ215" s="169" t="str">
        <f>IFERROR(Inv_SY_B!AQ215/Inv_SY_B!$DC215-1,"")</f>
        <v/>
      </c>
      <c r="AR215" s="169" t="str">
        <f>IFERROR(Inv_SY_B!AR215/Inv_SY_B!$DC215-1,"")</f>
        <v/>
      </c>
      <c r="AS215" s="169" t="str">
        <f>IFERROR(Inv_SY_B!AS215/Inv_SY_B!$DC215-1,"")</f>
        <v/>
      </c>
      <c r="AT215" s="169" t="str">
        <f>IFERROR(Inv_SY_B!AT215/Inv_SY_B!$DC215-1,"")</f>
        <v/>
      </c>
      <c r="AU215" s="169" t="str">
        <f>IFERROR(Inv_SY_B!AU215/Inv_SY_B!$DC215-1,"")</f>
        <v/>
      </c>
      <c r="AV215" s="169" t="str">
        <f>IFERROR(Inv_SY_B!AV215/Inv_SY_B!$DC215-1,"")</f>
        <v/>
      </c>
      <c r="AW215" s="169" t="str">
        <f>IFERROR(Inv_SY_B!AW215/Inv_SY_B!$DC215-1,"")</f>
        <v/>
      </c>
      <c r="AX215" s="169" t="str">
        <f>IFERROR(Inv_SY_B!AX215/Inv_SY_B!$DC215-1,"")</f>
        <v/>
      </c>
      <c r="AY215" s="169" t="str">
        <f>IFERROR(Inv_SY_B!AY215/Inv_SY_B!$DC215-1,"")</f>
        <v/>
      </c>
      <c r="AZ215" s="169" t="str">
        <f>IFERROR(Inv_SY_B!AZ215/Inv_SY_B!$DC215-1,"")</f>
        <v/>
      </c>
      <c r="BA215" s="169" t="str">
        <f>IFERROR(Inv_SY_B!BA215/Inv_SY_B!$DC215-1,"")</f>
        <v/>
      </c>
      <c r="BB215" s="169" t="str">
        <f>IFERROR(Inv_SY_B!BB215/Inv_SY_B!$DC215-1,"")</f>
        <v/>
      </c>
      <c r="BC215" s="169" t="str">
        <f>IFERROR(Inv_SY_B!BC215/Inv_SY_B!$DC215-1,"")</f>
        <v/>
      </c>
      <c r="BD215" s="169" t="str">
        <f>IFERROR(Inv_SY_B!BD215/Inv_SY_B!$DC215-1,"")</f>
        <v/>
      </c>
      <c r="BE215" s="169" t="str">
        <f>IFERROR(Inv_SY_B!BE215/Inv_SY_B!$DC215-1,"")</f>
        <v/>
      </c>
      <c r="BF215" s="169" t="str">
        <f>IFERROR(Inv_SY_B!BF215/Inv_SY_B!$DC215-1,"")</f>
        <v/>
      </c>
      <c r="BG215" s="169" t="str">
        <f>IFERROR(Inv_SY_B!BG215/Inv_SY_B!$DC215-1,"")</f>
        <v/>
      </c>
      <c r="BH215" s="169" t="str">
        <f>IFERROR(Inv_SY_B!BH215/Inv_SY_B!$DC215-1,"")</f>
        <v/>
      </c>
      <c r="BI215" s="169" t="str">
        <f>IFERROR(Inv_SY_B!BI215/Inv_SY_B!$DC215-1,"")</f>
        <v/>
      </c>
      <c r="BJ215" s="169" t="str">
        <f>IFERROR(Inv_SY_B!BJ215/Inv_SY_B!$DC215-1,"")</f>
        <v/>
      </c>
      <c r="BK215" s="169" t="str">
        <f>IFERROR(Inv_SY_B!BK215/Inv_SY_B!$DC215-1,"")</f>
        <v/>
      </c>
      <c r="BL215" s="169" t="str">
        <f>IFERROR(Inv_SY_B!BL215/Inv_SY_B!$DC215-1,"")</f>
        <v/>
      </c>
      <c r="BM215" s="169" t="str">
        <f>IFERROR(Inv_SY_B!BM215/Inv_SY_B!$DC215-1,"")</f>
        <v/>
      </c>
      <c r="BN215" s="169" t="str">
        <f>IFERROR(Inv_SY_B!BN215/Inv_SY_B!$DC215-1,"")</f>
        <v/>
      </c>
      <c r="BO215" s="169" t="str">
        <f>IFERROR(Inv_SY_B!BO215/Inv_SY_B!$DC215-1,"")</f>
        <v/>
      </c>
      <c r="BP215" s="169" t="str">
        <f>IFERROR(Inv_SY_B!BP215/Inv_SY_B!$DC215-1,"")</f>
        <v/>
      </c>
      <c r="BQ215" s="169" t="str">
        <f>IFERROR(Inv_SY_B!BQ215/Inv_SY_B!$DC215-1,"")</f>
        <v/>
      </c>
      <c r="BR215" s="169" t="str">
        <f>IFERROR(Inv_SY_B!BR215/Inv_SY_B!$DC215-1,"")</f>
        <v/>
      </c>
      <c r="BS215" s="169" t="str">
        <f>IFERROR(Inv_SY_B!BS215/Inv_SY_B!$DC215-1,"")</f>
        <v/>
      </c>
      <c r="BT215" s="169" t="str">
        <f>IFERROR(Inv_SY_B!BT215/Inv_SY_B!$DC215-1,"")</f>
        <v/>
      </c>
      <c r="BU215" s="169" t="str">
        <f>IFERROR(Inv_SY_B!BU215/Inv_SY_B!$DC215-1,"")</f>
        <v/>
      </c>
      <c r="BV215" s="169" t="str">
        <f>IFERROR(Inv_SY_B!BV215/Inv_SY_B!$DC215-1,"")</f>
        <v/>
      </c>
      <c r="BW215" s="169" t="str">
        <f>IFERROR(Inv_SY_B!BW215/Inv_SY_B!$DC215-1,"")</f>
        <v/>
      </c>
      <c r="BX215" s="169" t="str">
        <f>IFERROR(Inv_SY_B!BX215/Inv_SY_B!$DC215-1,"")</f>
        <v/>
      </c>
      <c r="BY215" s="169" t="str">
        <f>IFERROR(Inv_SY_B!BY215/Inv_SY_B!$DC215-1,"")</f>
        <v/>
      </c>
      <c r="BZ215" s="169" t="str">
        <f>IFERROR(Inv_SY_B!BZ215/Inv_SY_B!$DC215-1,"")</f>
        <v/>
      </c>
      <c r="CA215" s="169" t="str">
        <f>IFERROR(Inv_SY_B!CA215/Inv_SY_B!$DC215-1,"")</f>
        <v/>
      </c>
      <c r="CB215" s="169" t="str">
        <f>IFERROR(Inv_SY_B!CB215/Inv_SY_B!$DC215-1,"")</f>
        <v/>
      </c>
      <c r="CC215" s="169" t="str">
        <f>IFERROR(Inv_SY_B!CC215/Inv_SY_B!$DC215-1,"")</f>
        <v/>
      </c>
      <c r="CD215" s="169" t="str">
        <f>IFERROR(Inv_SY_B!CD215/Inv_SY_B!$DC215-1,"")</f>
        <v/>
      </c>
      <c r="CE215" s="169" t="str">
        <f>IFERROR(Inv_SY_B!CE215/Inv_SY_B!$DC215-1,"")</f>
        <v/>
      </c>
      <c r="CF215" s="169" t="str">
        <f>IFERROR(Inv_SY_B!CF215/Inv_SY_B!$DC215-1,"")</f>
        <v/>
      </c>
      <c r="CG215" s="169" t="str">
        <f>IFERROR(Inv_SY_B!CG215/Inv_SY_B!$DC215-1,"")</f>
        <v/>
      </c>
      <c r="CH215" s="169" t="str">
        <f>IFERROR(Inv_SY_B!CH215/Inv_SY_B!$DC215-1,"")</f>
        <v/>
      </c>
      <c r="CI215" s="169" t="str">
        <f>IFERROR(Inv_SY_B!CI215/Inv_SY_B!$DC215-1,"")</f>
        <v/>
      </c>
      <c r="CJ215" s="169" t="str">
        <f>IFERROR(Inv_SY_B!CJ215/Inv_SY_B!$DC215-1,"")</f>
        <v/>
      </c>
      <c r="CK215" s="169" t="str">
        <f>IFERROR(Inv_SY_B!CK215/Inv_SY_B!$DC215-1,"")</f>
        <v/>
      </c>
      <c r="CL215" s="169" t="str">
        <f>IFERROR(Inv_SY_B!CL215/Inv_SY_B!$DC215-1,"")</f>
        <v/>
      </c>
      <c r="CM215" s="169" t="str">
        <f>IFERROR(Inv_SY_B!CM215/Inv_SY_B!$DB215-1,"")</f>
        <v/>
      </c>
      <c r="CN215" s="169" t="str">
        <f>IFERROR(Inv_SY_B!CN215/Inv_SY_B!$DB215-1,"")</f>
        <v/>
      </c>
      <c r="CO215" s="169" t="str">
        <f>IFERROR(Inv_SY_B!CO215/Inv_SY_B!$DB215-1,"")</f>
        <v/>
      </c>
      <c r="CP215" s="169" t="str">
        <f>IFERROR(Inv_SY_B!CP215/Inv_SY_B!$DB215-1,"")</f>
        <v/>
      </c>
      <c r="CQ215" s="169" t="str">
        <f>IFERROR(Inv_SY_B!CQ215/Inv_SY_B!$DB215-1,"")</f>
        <v/>
      </c>
      <c r="CR215" s="169" t="str">
        <f>IFERROR(Inv_SY_B!CR215/Inv_SY_B!$DB215-1,"")</f>
        <v/>
      </c>
      <c r="CS215" s="169" t="str">
        <f>IFERROR(Inv_SY_B!CS215/Inv_SY_B!$DB215-1,"")</f>
        <v/>
      </c>
      <c r="CT215" s="169" t="str">
        <f>IFERROR(Inv_SY_B!CT215/Inv_SY_B!$DB215-1,"")</f>
        <v/>
      </c>
      <c r="CU215" s="169" t="str">
        <f>IFERROR(Inv_SY_B!CU215/Inv_SY_B!$DB215-1,"")</f>
        <v/>
      </c>
      <c r="CV215" s="169" t="str">
        <f>IFERROR(Inv_SY_B!CV215/Inv_SY_B!$DB215-1,"")</f>
        <v/>
      </c>
      <c r="CW215" s="169" t="str">
        <f>IFERROR(Inv_SY_B!CW215/Inv_SY_B!$DB215-1,"")</f>
        <v/>
      </c>
      <c r="CX215" s="169" t="str">
        <f>IFERROR(Inv_SY_B!CX215/Inv_SY_B!$DB215-1,"")</f>
        <v/>
      </c>
      <c r="CY215" s="169" t="str">
        <f>IFERROR(Inv_SY_B!CY215/Inv_SY_B!$DB215-1,"")</f>
        <v/>
      </c>
      <c r="CZ215" s="169" t="str">
        <f>IFERROR(Inv_SY_B!CZ215/Inv_SY_B!$DB215-1,"")</f>
        <v/>
      </c>
    </row>
    <row r="216" spans="2:104">
      <c r="B216" s="164">
        <f t="shared" si="4"/>
        <v>45908</v>
      </c>
      <c r="C216" s="169" t="str">
        <f>IFERROR(Inv_SY_B!C216/Inv_SY_B!$DA216-1,"")</f>
        <v/>
      </c>
      <c r="D216" s="169" t="str">
        <f>IFERROR(Inv_SY_B!D216/Inv_SY_B!$DA216-1,"")</f>
        <v/>
      </c>
      <c r="E216" s="169" t="str">
        <f>IFERROR(Inv_SY_B!E216/Inv_SY_B!$DA216-1,"")</f>
        <v/>
      </c>
      <c r="F216" s="169" t="str">
        <f>IFERROR(Inv_SY_B!F216/Inv_SY_B!$DA216-1,"")</f>
        <v/>
      </c>
      <c r="G216" s="169" t="str">
        <f>IFERROR(Inv_SY_B!G216/Inv_SY_B!$DA216-1,"")</f>
        <v/>
      </c>
      <c r="H216" s="169" t="str">
        <f>IFERROR(Inv_SY_B!H216/Inv_SY_B!$DA216-1,"")</f>
        <v/>
      </c>
      <c r="I216" s="169" t="str">
        <f>IFERROR(Inv_SY_B!I216/Inv_SY_B!$DA216-1,"")</f>
        <v/>
      </c>
      <c r="J216" s="169" t="str">
        <f>IFERROR(Inv_SY_B!J216/Inv_SY_B!$DA216-1,"")</f>
        <v/>
      </c>
      <c r="K216" s="169" t="str">
        <f>IFERROR(Inv_SY_B!K216/Inv_SY_B!$DA216-1,"")</f>
        <v/>
      </c>
      <c r="L216" s="169" t="str">
        <f>IFERROR(Inv_SY_B!L216/Inv_SY_B!$DA216-1,"")</f>
        <v/>
      </c>
      <c r="M216" s="169" t="str">
        <f>IFERROR(Inv_SY_B!M216/Inv_SY_B!$DA216-1,"")</f>
        <v/>
      </c>
      <c r="N216" s="169" t="str">
        <f>IFERROR(Inv_SY_B!N216/Inv_SY_B!$DA216-1,"")</f>
        <v/>
      </c>
      <c r="O216" s="169" t="str">
        <f>IFERROR(Inv_SY_B!O216/Inv_SY_B!$DA216-1,"")</f>
        <v/>
      </c>
      <c r="P216" s="169" t="str">
        <f>IFERROR(Inv_SY_B!P216/Inv_SY_B!$DA216-1,"")</f>
        <v/>
      </c>
      <c r="Q216" s="169" t="str">
        <f>IFERROR(Inv_SY_B!Q216/Inv_SY_B!$DA216-1,"")</f>
        <v/>
      </c>
      <c r="R216" s="169" t="str">
        <f>IFERROR(Inv_SY_B!R216/Inv_SY_B!$DA216-1,"")</f>
        <v/>
      </c>
      <c r="S216" s="169" t="str">
        <f>IFERROR(Inv_SY_B!S216/Inv_SY_B!$DA216-1,"")</f>
        <v/>
      </c>
      <c r="T216" s="169" t="str">
        <f>IFERROR(Inv_SY_B!T216/Inv_SY_B!$DA216-1,"")</f>
        <v/>
      </c>
      <c r="U216" s="169" t="str">
        <f>IFERROR(Inv_SY_B!U216/Inv_SY_B!$DA216-1,"")</f>
        <v/>
      </c>
      <c r="V216" s="169" t="str">
        <f>IFERROR(Inv_SY_B!V216/Inv_SY_B!$DA216-1,"")</f>
        <v/>
      </c>
      <c r="W216" s="169" t="str">
        <f>IFERROR(Inv_SY_B!W216/Inv_SY_B!$DA216-1,"")</f>
        <v/>
      </c>
      <c r="X216" s="169" t="str">
        <f>IFERROR(Inv_SY_B!X216/Inv_SY_B!$DA216-1,"")</f>
        <v/>
      </c>
      <c r="Y216" s="169" t="str">
        <f>IFERROR(Inv_SY_B!Y216/Inv_SY_B!$DA216-1,"")</f>
        <v/>
      </c>
      <c r="Z216" s="169" t="str">
        <f>IFERROR(Inv_SY_B!Z216/Inv_SY_B!$DA216-1,"")</f>
        <v/>
      </c>
      <c r="AA216" s="169" t="str">
        <f>IFERROR(Inv_SY_B!AA216/Inv_SY_B!$DA216-1,"")</f>
        <v/>
      </c>
      <c r="AB216" s="169" t="str">
        <f>IFERROR(Inv_SY_B!AB216/Inv_SY_B!$DA216-1,"")</f>
        <v/>
      </c>
      <c r="AC216" s="169" t="str">
        <f>IFERROR(Inv_SY_B!AC216/Inv_SY_B!$DA216-1,"")</f>
        <v/>
      </c>
      <c r="AD216" s="169" t="str">
        <f>IFERROR(Inv_SY_B!AD216/Inv_SY_B!$DA216-1,"")</f>
        <v/>
      </c>
      <c r="AE216" s="169" t="str">
        <f>IFERROR(Inv_SY_B!AE216/Inv_SY_B!$DA216-1,"")</f>
        <v/>
      </c>
      <c r="AF216" s="169" t="str">
        <f>IFERROR(Inv_SY_B!AF216/Inv_SY_B!$DA216-1,"")</f>
        <v/>
      </c>
      <c r="AG216" s="169" t="str">
        <f>IFERROR(Inv_SY_B!AG216/Inv_SY_B!$DA216-1,"")</f>
        <v/>
      </c>
      <c r="AH216" s="169" t="str">
        <f>IFERROR(Inv_SY_B!AH216/Inv_SY_B!$DA216-1,"")</f>
        <v/>
      </c>
      <c r="AI216" s="169" t="str">
        <f>IFERROR(Inv_SY_B!AI216/Inv_SY_B!$DC216-1,"")</f>
        <v/>
      </c>
      <c r="AJ216" s="169" t="str">
        <f>IFERROR(Inv_SY_B!AJ216/Inv_SY_B!$DC216-1,"")</f>
        <v/>
      </c>
      <c r="AK216" s="169" t="str">
        <f>IFERROR(Inv_SY_B!AK216/Inv_SY_B!$DC216-1,"")</f>
        <v/>
      </c>
      <c r="AL216" s="169" t="str">
        <f>IFERROR(Inv_SY_B!AL216/Inv_SY_B!$DC216-1,"")</f>
        <v/>
      </c>
      <c r="AM216" s="169" t="str">
        <f>IFERROR(Inv_SY_B!AM216/Inv_SY_B!$DC216-1,"")</f>
        <v/>
      </c>
      <c r="AN216" s="169" t="str">
        <f>IFERROR(Inv_SY_B!AN216/Inv_SY_B!$DC216-1,"")</f>
        <v/>
      </c>
      <c r="AO216" s="169" t="str">
        <f>IFERROR(Inv_SY_B!AO216/Inv_SY_B!$DC216-1,"")</f>
        <v/>
      </c>
      <c r="AP216" s="169" t="str">
        <f>IFERROR(Inv_SY_B!AP216/Inv_SY_B!$DC216-1,"")</f>
        <v/>
      </c>
      <c r="AQ216" s="169" t="str">
        <f>IFERROR(Inv_SY_B!AQ216/Inv_SY_B!$DC216-1,"")</f>
        <v/>
      </c>
      <c r="AR216" s="169" t="str">
        <f>IFERROR(Inv_SY_B!AR216/Inv_SY_B!$DC216-1,"")</f>
        <v/>
      </c>
      <c r="AS216" s="169" t="str">
        <f>IFERROR(Inv_SY_B!AS216/Inv_SY_B!$DC216-1,"")</f>
        <v/>
      </c>
      <c r="AT216" s="169" t="str">
        <f>IFERROR(Inv_SY_B!AT216/Inv_SY_B!$DC216-1,"")</f>
        <v/>
      </c>
      <c r="AU216" s="169" t="str">
        <f>IFERROR(Inv_SY_B!AU216/Inv_SY_B!$DC216-1,"")</f>
        <v/>
      </c>
      <c r="AV216" s="169" t="str">
        <f>IFERROR(Inv_SY_B!AV216/Inv_SY_B!$DC216-1,"")</f>
        <v/>
      </c>
      <c r="AW216" s="169" t="str">
        <f>IFERROR(Inv_SY_B!AW216/Inv_SY_B!$DC216-1,"")</f>
        <v/>
      </c>
      <c r="AX216" s="169" t="str">
        <f>IFERROR(Inv_SY_B!AX216/Inv_SY_B!$DC216-1,"")</f>
        <v/>
      </c>
      <c r="AY216" s="169" t="str">
        <f>IFERROR(Inv_SY_B!AY216/Inv_SY_B!$DC216-1,"")</f>
        <v/>
      </c>
      <c r="AZ216" s="169" t="str">
        <f>IFERROR(Inv_SY_B!AZ216/Inv_SY_B!$DC216-1,"")</f>
        <v/>
      </c>
      <c r="BA216" s="169" t="str">
        <f>IFERROR(Inv_SY_B!BA216/Inv_SY_B!$DC216-1,"")</f>
        <v/>
      </c>
      <c r="BB216" s="169" t="str">
        <f>IFERROR(Inv_SY_B!BB216/Inv_SY_B!$DC216-1,"")</f>
        <v/>
      </c>
      <c r="BC216" s="169" t="str">
        <f>IFERROR(Inv_SY_B!BC216/Inv_SY_B!$DC216-1,"")</f>
        <v/>
      </c>
      <c r="BD216" s="169" t="str">
        <f>IFERROR(Inv_SY_B!BD216/Inv_SY_B!$DC216-1,"")</f>
        <v/>
      </c>
      <c r="BE216" s="169" t="str">
        <f>IFERROR(Inv_SY_B!BE216/Inv_SY_B!$DC216-1,"")</f>
        <v/>
      </c>
      <c r="BF216" s="169" t="str">
        <f>IFERROR(Inv_SY_B!BF216/Inv_SY_B!$DC216-1,"")</f>
        <v/>
      </c>
      <c r="BG216" s="169" t="str">
        <f>IFERROR(Inv_SY_B!BG216/Inv_SY_B!$DC216-1,"")</f>
        <v/>
      </c>
      <c r="BH216" s="169" t="str">
        <f>IFERROR(Inv_SY_B!BH216/Inv_SY_B!$DC216-1,"")</f>
        <v/>
      </c>
      <c r="BI216" s="169" t="str">
        <f>IFERROR(Inv_SY_B!BI216/Inv_SY_B!$DC216-1,"")</f>
        <v/>
      </c>
      <c r="BJ216" s="169" t="str">
        <f>IFERROR(Inv_SY_B!BJ216/Inv_SY_B!$DC216-1,"")</f>
        <v/>
      </c>
      <c r="BK216" s="169" t="str">
        <f>IFERROR(Inv_SY_B!BK216/Inv_SY_B!$DC216-1,"")</f>
        <v/>
      </c>
      <c r="BL216" s="169" t="str">
        <f>IFERROR(Inv_SY_B!BL216/Inv_SY_B!$DC216-1,"")</f>
        <v/>
      </c>
      <c r="BM216" s="169" t="str">
        <f>IFERROR(Inv_SY_B!BM216/Inv_SY_B!$DC216-1,"")</f>
        <v/>
      </c>
      <c r="BN216" s="169" t="str">
        <f>IFERROR(Inv_SY_B!BN216/Inv_SY_B!$DC216-1,"")</f>
        <v/>
      </c>
      <c r="BO216" s="169" t="str">
        <f>IFERROR(Inv_SY_B!BO216/Inv_SY_B!$DC216-1,"")</f>
        <v/>
      </c>
      <c r="BP216" s="169" t="str">
        <f>IFERROR(Inv_SY_B!BP216/Inv_SY_B!$DC216-1,"")</f>
        <v/>
      </c>
      <c r="BQ216" s="169" t="str">
        <f>IFERROR(Inv_SY_B!BQ216/Inv_SY_B!$DC216-1,"")</f>
        <v/>
      </c>
      <c r="BR216" s="169" t="str">
        <f>IFERROR(Inv_SY_B!BR216/Inv_SY_B!$DC216-1,"")</f>
        <v/>
      </c>
      <c r="BS216" s="169" t="str">
        <f>IFERROR(Inv_SY_B!BS216/Inv_SY_B!$DC216-1,"")</f>
        <v/>
      </c>
      <c r="BT216" s="169" t="str">
        <f>IFERROR(Inv_SY_B!BT216/Inv_SY_B!$DC216-1,"")</f>
        <v/>
      </c>
      <c r="BU216" s="169" t="str">
        <f>IFERROR(Inv_SY_B!BU216/Inv_SY_B!$DC216-1,"")</f>
        <v/>
      </c>
      <c r="BV216" s="169" t="str">
        <f>IFERROR(Inv_SY_B!BV216/Inv_SY_B!$DC216-1,"")</f>
        <v/>
      </c>
      <c r="BW216" s="169" t="str">
        <f>IFERROR(Inv_SY_B!BW216/Inv_SY_B!$DC216-1,"")</f>
        <v/>
      </c>
      <c r="BX216" s="169" t="str">
        <f>IFERROR(Inv_SY_B!BX216/Inv_SY_B!$DC216-1,"")</f>
        <v/>
      </c>
      <c r="BY216" s="169" t="str">
        <f>IFERROR(Inv_SY_B!BY216/Inv_SY_B!$DC216-1,"")</f>
        <v/>
      </c>
      <c r="BZ216" s="169" t="str">
        <f>IFERROR(Inv_SY_B!BZ216/Inv_SY_B!$DC216-1,"")</f>
        <v/>
      </c>
      <c r="CA216" s="169" t="str">
        <f>IFERROR(Inv_SY_B!CA216/Inv_SY_B!$DC216-1,"")</f>
        <v/>
      </c>
      <c r="CB216" s="169" t="str">
        <f>IFERROR(Inv_SY_B!CB216/Inv_SY_B!$DC216-1,"")</f>
        <v/>
      </c>
      <c r="CC216" s="169" t="str">
        <f>IFERROR(Inv_SY_B!CC216/Inv_SY_B!$DC216-1,"")</f>
        <v/>
      </c>
      <c r="CD216" s="169" t="str">
        <f>IFERROR(Inv_SY_B!CD216/Inv_SY_B!$DC216-1,"")</f>
        <v/>
      </c>
      <c r="CE216" s="169" t="str">
        <f>IFERROR(Inv_SY_B!CE216/Inv_SY_B!$DC216-1,"")</f>
        <v/>
      </c>
      <c r="CF216" s="169" t="str">
        <f>IFERROR(Inv_SY_B!CF216/Inv_SY_B!$DC216-1,"")</f>
        <v/>
      </c>
      <c r="CG216" s="169" t="str">
        <f>IFERROR(Inv_SY_B!CG216/Inv_SY_B!$DC216-1,"")</f>
        <v/>
      </c>
      <c r="CH216" s="169" t="str">
        <f>IFERROR(Inv_SY_B!CH216/Inv_SY_B!$DC216-1,"")</f>
        <v/>
      </c>
      <c r="CI216" s="169" t="str">
        <f>IFERROR(Inv_SY_B!CI216/Inv_SY_B!$DC216-1,"")</f>
        <v/>
      </c>
      <c r="CJ216" s="169" t="str">
        <f>IFERROR(Inv_SY_B!CJ216/Inv_SY_B!$DC216-1,"")</f>
        <v/>
      </c>
      <c r="CK216" s="169" t="str">
        <f>IFERROR(Inv_SY_B!CK216/Inv_SY_B!$DC216-1,"")</f>
        <v/>
      </c>
      <c r="CL216" s="169" t="str">
        <f>IFERROR(Inv_SY_B!CL216/Inv_SY_B!$DC216-1,"")</f>
        <v/>
      </c>
      <c r="CM216" s="169" t="str">
        <f>IFERROR(Inv_SY_B!CM216/Inv_SY_B!$DB216-1,"")</f>
        <v/>
      </c>
      <c r="CN216" s="169" t="str">
        <f>IFERROR(Inv_SY_B!CN216/Inv_SY_B!$DB216-1,"")</f>
        <v/>
      </c>
      <c r="CO216" s="169" t="str">
        <f>IFERROR(Inv_SY_B!CO216/Inv_SY_B!$DB216-1,"")</f>
        <v/>
      </c>
      <c r="CP216" s="169" t="str">
        <f>IFERROR(Inv_SY_B!CP216/Inv_SY_B!$DB216-1,"")</f>
        <v/>
      </c>
      <c r="CQ216" s="169" t="str">
        <f>IFERROR(Inv_SY_B!CQ216/Inv_SY_B!$DB216-1,"")</f>
        <v/>
      </c>
      <c r="CR216" s="169" t="str">
        <f>IFERROR(Inv_SY_B!CR216/Inv_SY_B!$DB216-1,"")</f>
        <v/>
      </c>
      <c r="CS216" s="169" t="str">
        <f>IFERROR(Inv_SY_B!CS216/Inv_SY_B!$DB216-1,"")</f>
        <v/>
      </c>
      <c r="CT216" s="169" t="str">
        <f>IFERROR(Inv_SY_B!CT216/Inv_SY_B!$DB216-1,"")</f>
        <v/>
      </c>
      <c r="CU216" s="169" t="str">
        <f>IFERROR(Inv_SY_B!CU216/Inv_SY_B!$DB216-1,"")</f>
        <v/>
      </c>
      <c r="CV216" s="169" t="str">
        <f>IFERROR(Inv_SY_B!CV216/Inv_SY_B!$DB216-1,"")</f>
        <v/>
      </c>
      <c r="CW216" s="169" t="str">
        <f>IFERROR(Inv_SY_B!CW216/Inv_SY_B!$DB216-1,"")</f>
        <v/>
      </c>
      <c r="CX216" s="169" t="str">
        <f>IFERROR(Inv_SY_B!CX216/Inv_SY_B!$DB216-1,"")</f>
        <v/>
      </c>
      <c r="CY216" s="169" t="str">
        <f>IFERROR(Inv_SY_B!CY216/Inv_SY_B!$DB216-1,"")</f>
        <v/>
      </c>
      <c r="CZ216" s="169" t="str">
        <f>IFERROR(Inv_SY_B!CZ216/Inv_SY_B!$DB216-1,"")</f>
        <v/>
      </c>
    </row>
    <row r="217" spans="2:104">
      <c r="B217" s="164">
        <f t="shared" si="4"/>
        <v>45909</v>
      </c>
      <c r="C217" s="169" t="str">
        <f>IFERROR(Inv_SY_B!C217/Inv_SY_B!$DA217-1,"")</f>
        <v/>
      </c>
      <c r="D217" s="169" t="str">
        <f>IFERROR(Inv_SY_B!D217/Inv_SY_B!$DA217-1,"")</f>
        <v/>
      </c>
      <c r="E217" s="169" t="str">
        <f>IFERROR(Inv_SY_B!E217/Inv_SY_B!$DA217-1,"")</f>
        <v/>
      </c>
      <c r="F217" s="169" t="str">
        <f>IFERROR(Inv_SY_B!F217/Inv_SY_B!$DA217-1,"")</f>
        <v/>
      </c>
      <c r="G217" s="169" t="str">
        <f>IFERROR(Inv_SY_B!G217/Inv_SY_B!$DA217-1,"")</f>
        <v/>
      </c>
      <c r="H217" s="169" t="str">
        <f>IFERROR(Inv_SY_B!H217/Inv_SY_B!$DA217-1,"")</f>
        <v/>
      </c>
      <c r="I217" s="169" t="str">
        <f>IFERROR(Inv_SY_B!I217/Inv_SY_B!$DA217-1,"")</f>
        <v/>
      </c>
      <c r="J217" s="169" t="str">
        <f>IFERROR(Inv_SY_B!J217/Inv_SY_B!$DA217-1,"")</f>
        <v/>
      </c>
      <c r="K217" s="169" t="str">
        <f>IFERROR(Inv_SY_B!K217/Inv_SY_B!$DA217-1,"")</f>
        <v/>
      </c>
      <c r="L217" s="169" t="str">
        <f>IFERROR(Inv_SY_B!L217/Inv_SY_B!$DA217-1,"")</f>
        <v/>
      </c>
      <c r="M217" s="169" t="str">
        <f>IFERROR(Inv_SY_B!M217/Inv_SY_B!$DA217-1,"")</f>
        <v/>
      </c>
      <c r="N217" s="169" t="str">
        <f>IFERROR(Inv_SY_B!N217/Inv_SY_B!$DA217-1,"")</f>
        <v/>
      </c>
      <c r="O217" s="169" t="str">
        <f>IFERROR(Inv_SY_B!O217/Inv_SY_B!$DA217-1,"")</f>
        <v/>
      </c>
      <c r="P217" s="169" t="str">
        <f>IFERROR(Inv_SY_B!P217/Inv_SY_B!$DA217-1,"")</f>
        <v/>
      </c>
      <c r="Q217" s="169" t="str">
        <f>IFERROR(Inv_SY_B!Q217/Inv_SY_B!$DA217-1,"")</f>
        <v/>
      </c>
      <c r="R217" s="169" t="str">
        <f>IFERROR(Inv_SY_B!R217/Inv_SY_B!$DA217-1,"")</f>
        <v/>
      </c>
      <c r="S217" s="169" t="str">
        <f>IFERROR(Inv_SY_B!S217/Inv_SY_B!$DA217-1,"")</f>
        <v/>
      </c>
      <c r="T217" s="169" t="str">
        <f>IFERROR(Inv_SY_B!T217/Inv_SY_B!$DA217-1,"")</f>
        <v/>
      </c>
      <c r="U217" s="169" t="str">
        <f>IFERROR(Inv_SY_B!U217/Inv_SY_B!$DA217-1,"")</f>
        <v/>
      </c>
      <c r="V217" s="169" t="str">
        <f>IFERROR(Inv_SY_B!V217/Inv_SY_B!$DA217-1,"")</f>
        <v/>
      </c>
      <c r="W217" s="169" t="str">
        <f>IFERROR(Inv_SY_B!W217/Inv_SY_B!$DA217-1,"")</f>
        <v/>
      </c>
      <c r="X217" s="169" t="str">
        <f>IFERROR(Inv_SY_B!X217/Inv_SY_B!$DA217-1,"")</f>
        <v/>
      </c>
      <c r="Y217" s="169" t="str">
        <f>IFERROR(Inv_SY_B!Y217/Inv_SY_B!$DA217-1,"")</f>
        <v/>
      </c>
      <c r="Z217" s="169" t="str">
        <f>IFERROR(Inv_SY_B!Z217/Inv_SY_B!$DA217-1,"")</f>
        <v/>
      </c>
      <c r="AA217" s="169" t="str">
        <f>IFERROR(Inv_SY_B!AA217/Inv_SY_B!$DA217-1,"")</f>
        <v/>
      </c>
      <c r="AB217" s="169" t="str">
        <f>IFERROR(Inv_SY_B!AB217/Inv_SY_B!$DA217-1,"")</f>
        <v/>
      </c>
      <c r="AC217" s="169" t="str">
        <f>IFERROR(Inv_SY_B!AC217/Inv_SY_B!$DA217-1,"")</f>
        <v/>
      </c>
      <c r="AD217" s="169" t="str">
        <f>IFERROR(Inv_SY_B!AD217/Inv_SY_B!$DA217-1,"")</f>
        <v/>
      </c>
      <c r="AE217" s="169" t="str">
        <f>IFERROR(Inv_SY_B!AE217/Inv_SY_B!$DA217-1,"")</f>
        <v/>
      </c>
      <c r="AF217" s="169" t="str">
        <f>IFERROR(Inv_SY_B!AF217/Inv_SY_B!$DA217-1,"")</f>
        <v/>
      </c>
      <c r="AG217" s="169" t="str">
        <f>IFERROR(Inv_SY_B!AG217/Inv_SY_B!$DA217-1,"")</f>
        <v/>
      </c>
      <c r="AH217" s="169" t="str">
        <f>IFERROR(Inv_SY_B!AH217/Inv_SY_B!$DA217-1,"")</f>
        <v/>
      </c>
      <c r="AI217" s="169" t="str">
        <f>IFERROR(Inv_SY_B!AI217/Inv_SY_B!$DC217-1,"")</f>
        <v/>
      </c>
      <c r="AJ217" s="169" t="str">
        <f>IFERROR(Inv_SY_B!AJ217/Inv_SY_B!$DC217-1,"")</f>
        <v/>
      </c>
      <c r="AK217" s="169" t="str">
        <f>IFERROR(Inv_SY_B!AK217/Inv_SY_B!$DC217-1,"")</f>
        <v/>
      </c>
      <c r="AL217" s="169" t="str">
        <f>IFERROR(Inv_SY_B!AL217/Inv_SY_B!$DC217-1,"")</f>
        <v/>
      </c>
      <c r="AM217" s="169" t="str">
        <f>IFERROR(Inv_SY_B!AM217/Inv_SY_B!$DC217-1,"")</f>
        <v/>
      </c>
      <c r="AN217" s="169" t="str">
        <f>IFERROR(Inv_SY_B!AN217/Inv_SY_B!$DC217-1,"")</f>
        <v/>
      </c>
      <c r="AO217" s="169" t="str">
        <f>IFERROR(Inv_SY_B!AO217/Inv_SY_B!$DC217-1,"")</f>
        <v/>
      </c>
      <c r="AP217" s="169" t="str">
        <f>IFERROR(Inv_SY_B!AP217/Inv_SY_B!$DC217-1,"")</f>
        <v/>
      </c>
      <c r="AQ217" s="169" t="str">
        <f>IFERROR(Inv_SY_B!AQ217/Inv_SY_B!$DC217-1,"")</f>
        <v/>
      </c>
      <c r="AR217" s="169" t="str">
        <f>IFERROR(Inv_SY_B!AR217/Inv_SY_B!$DC217-1,"")</f>
        <v/>
      </c>
      <c r="AS217" s="169" t="str">
        <f>IFERROR(Inv_SY_B!AS217/Inv_SY_B!$DC217-1,"")</f>
        <v/>
      </c>
      <c r="AT217" s="169" t="str">
        <f>IFERROR(Inv_SY_B!AT217/Inv_SY_B!$DC217-1,"")</f>
        <v/>
      </c>
      <c r="AU217" s="169" t="str">
        <f>IFERROR(Inv_SY_B!AU217/Inv_SY_B!$DC217-1,"")</f>
        <v/>
      </c>
      <c r="AV217" s="169" t="str">
        <f>IFERROR(Inv_SY_B!AV217/Inv_SY_B!$DC217-1,"")</f>
        <v/>
      </c>
      <c r="AW217" s="169" t="str">
        <f>IFERROR(Inv_SY_B!AW217/Inv_SY_B!$DC217-1,"")</f>
        <v/>
      </c>
      <c r="AX217" s="169" t="str">
        <f>IFERROR(Inv_SY_B!AX217/Inv_SY_B!$DC217-1,"")</f>
        <v/>
      </c>
      <c r="AY217" s="169" t="str">
        <f>IFERROR(Inv_SY_B!AY217/Inv_SY_B!$DC217-1,"")</f>
        <v/>
      </c>
      <c r="AZ217" s="169" t="str">
        <f>IFERROR(Inv_SY_B!AZ217/Inv_SY_B!$DC217-1,"")</f>
        <v/>
      </c>
      <c r="BA217" s="169" t="str">
        <f>IFERROR(Inv_SY_B!BA217/Inv_SY_B!$DC217-1,"")</f>
        <v/>
      </c>
      <c r="BB217" s="169" t="str">
        <f>IFERROR(Inv_SY_B!BB217/Inv_SY_B!$DC217-1,"")</f>
        <v/>
      </c>
      <c r="BC217" s="169" t="str">
        <f>IFERROR(Inv_SY_B!BC217/Inv_SY_B!$DC217-1,"")</f>
        <v/>
      </c>
      <c r="BD217" s="169" t="str">
        <f>IFERROR(Inv_SY_B!BD217/Inv_SY_B!$DC217-1,"")</f>
        <v/>
      </c>
      <c r="BE217" s="169" t="str">
        <f>IFERROR(Inv_SY_B!BE217/Inv_SY_B!$DC217-1,"")</f>
        <v/>
      </c>
      <c r="BF217" s="169" t="str">
        <f>IFERROR(Inv_SY_B!BF217/Inv_SY_B!$DC217-1,"")</f>
        <v/>
      </c>
      <c r="BG217" s="169" t="str">
        <f>IFERROR(Inv_SY_B!BG217/Inv_SY_B!$DC217-1,"")</f>
        <v/>
      </c>
      <c r="BH217" s="169" t="str">
        <f>IFERROR(Inv_SY_B!BH217/Inv_SY_B!$DC217-1,"")</f>
        <v/>
      </c>
      <c r="BI217" s="169" t="str">
        <f>IFERROR(Inv_SY_B!BI217/Inv_SY_B!$DC217-1,"")</f>
        <v/>
      </c>
      <c r="BJ217" s="169" t="str">
        <f>IFERROR(Inv_SY_B!BJ217/Inv_SY_B!$DC217-1,"")</f>
        <v/>
      </c>
      <c r="BK217" s="169" t="str">
        <f>IFERROR(Inv_SY_B!BK217/Inv_SY_B!$DC217-1,"")</f>
        <v/>
      </c>
      <c r="BL217" s="169" t="str">
        <f>IFERROR(Inv_SY_B!BL217/Inv_SY_B!$DC217-1,"")</f>
        <v/>
      </c>
      <c r="BM217" s="169" t="str">
        <f>IFERROR(Inv_SY_B!BM217/Inv_SY_B!$DC217-1,"")</f>
        <v/>
      </c>
      <c r="BN217" s="169" t="str">
        <f>IFERROR(Inv_SY_B!BN217/Inv_SY_B!$DC217-1,"")</f>
        <v/>
      </c>
      <c r="BO217" s="169" t="str">
        <f>IFERROR(Inv_SY_B!BO217/Inv_SY_B!$DC217-1,"")</f>
        <v/>
      </c>
      <c r="BP217" s="169" t="str">
        <f>IFERROR(Inv_SY_B!BP217/Inv_SY_B!$DC217-1,"")</f>
        <v/>
      </c>
      <c r="BQ217" s="169" t="str">
        <f>IFERROR(Inv_SY_B!BQ217/Inv_SY_B!$DC217-1,"")</f>
        <v/>
      </c>
      <c r="BR217" s="169" t="str">
        <f>IFERROR(Inv_SY_B!BR217/Inv_SY_B!$DC217-1,"")</f>
        <v/>
      </c>
      <c r="BS217" s="169" t="str">
        <f>IFERROR(Inv_SY_B!BS217/Inv_SY_B!$DC217-1,"")</f>
        <v/>
      </c>
      <c r="BT217" s="169" t="str">
        <f>IFERROR(Inv_SY_B!BT217/Inv_SY_B!$DC217-1,"")</f>
        <v/>
      </c>
      <c r="BU217" s="169" t="str">
        <f>IFERROR(Inv_SY_B!BU217/Inv_SY_B!$DC217-1,"")</f>
        <v/>
      </c>
      <c r="BV217" s="169" t="str">
        <f>IFERROR(Inv_SY_B!BV217/Inv_SY_B!$DC217-1,"")</f>
        <v/>
      </c>
      <c r="BW217" s="169" t="str">
        <f>IFERROR(Inv_SY_B!BW217/Inv_SY_B!$DC217-1,"")</f>
        <v/>
      </c>
      <c r="BX217" s="169" t="str">
        <f>IFERROR(Inv_SY_B!BX217/Inv_SY_B!$DC217-1,"")</f>
        <v/>
      </c>
      <c r="BY217" s="169" t="str">
        <f>IFERROR(Inv_SY_B!BY217/Inv_SY_B!$DC217-1,"")</f>
        <v/>
      </c>
      <c r="BZ217" s="169" t="str">
        <f>IFERROR(Inv_SY_B!BZ217/Inv_SY_B!$DC217-1,"")</f>
        <v/>
      </c>
      <c r="CA217" s="169" t="str">
        <f>IFERROR(Inv_SY_B!CA217/Inv_SY_B!$DC217-1,"")</f>
        <v/>
      </c>
      <c r="CB217" s="169" t="str">
        <f>IFERROR(Inv_SY_B!CB217/Inv_SY_B!$DC217-1,"")</f>
        <v/>
      </c>
      <c r="CC217" s="169" t="str">
        <f>IFERROR(Inv_SY_B!CC217/Inv_SY_B!$DC217-1,"")</f>
        <v/>
      </c>
      <c r="CD217" s="169" t="str">
        <f>IFERROR(Inv_SY_B!CD217/Inv_SY_B!$DC217-1,"")</f>
        <v/>
      </c>
      <c r="CE217" s="169" t="str">
        <f>IFERROR(Inv_SY_B!CE217/Inv_SY_B!$DC217-1,"")</f>
        <v/>
      </c>
      <c r="CF217" s="169" t="str">
        <f>IFERROR(Inv_SY_B!CF217/Inv_SY_B!$DC217-1,"")</f>
        <v/>
      </c>
      <c r="CG217" s="169" t="str">
        <f>IFERROR(Inv_SY_B!CG217/Inv_SY_B!$DC217-1,"")</f>
        <v/>
      </c>
      <c r="CH217" s="169" t="str">
        <f>IFERROR(Inv_SY_B!CH217/Inv_SY_B!$DC217-1,"")</f>
        <v/>
      </c>
      <c r="CI217" s="169" t="str">
        <f>IFERROR(Inv_SY_B!CI217/Inv_SY_B!$DC217-1,"")</f>
        <v/>
      </c>
      <c r="CJ217" s="169" t="str">
        <f>IFERROR(Inv_SY_B!CJ217/Inv_SY_B!$DC217-1,"")</f>
        <v/>
      </c>
      <c r="CK217" s="169" t="str">
        <f>IFERROR(Inv_SY_B!CK217/Inv_SY_B!$DC217-1,"")</f>
        <v/>
      </c>
      <c r="CL217" s="169" t="str">
        <f>IFERROR(Inv_SY_B!CL217/Inv_SY_B!$DC217-1,"")</f>
        <v/>
      </c>
      <c r="CM217" s="169" t="str">
        <f>IFERROR(Inv_SY_B!CM217/Inv_SY_B!$DB217-1,"")</f>
        <v/>
      </c>
      <c r="CN217" s="169" t="str">
        <f>IFERROR(Inv_SY_B!CN217/Inv_SY_B!$DB217-1,"")</f>
        <v/>
      </c>
      <c r="CO217" s="169" t="str">
        <f>IFERROR(Inv_SY_B!CO217/Inv_SY_B!$DB217-1,"")</f>
        <v/>
      </c>
      <c r="CP217" s="169" t="str">
        <f>IFERROR(Inv_SY_B!CP217/Inv_SY_B!$DB217-1,"")</f>
        <v/>
      </c>
      <c r="CQ217" s="169" t="str">
        <f>IFERROR(Inv_SY_B!CQ217/Inv_SY_B!$DB217-1,"")</f>
        <v/>
      </c>
      <c r="CR217" s="169" t="str">
        <f>IFERROR(Inv_SY_B!CR217/Inv_SY_B!$DB217-1,"")</f>
        <v/>
      </c>
      <c r="CS217" s="169" t="str">
        <f>IFERROR(Inv_SY_B!CS217/Inv_SY_B!$DB217-1,"")</f>
        <v/>
      </c>
      <c r="CT217" s="169" t="str">
        <f>IFERROR(Inv_SY_B!CT217/Inv_SY_B!$DB217-1,"")</f>
        <v/>
      </c>
      <c r="CU217" s="169" t="str">
        <f>IFERROR(Inv_SY_B!CU217/Inv_SY_B!$DB217-1,"")</f>
        <v/>
      </c>
      <c r="CV217" s="169" t="str">
        <f>IFERROR(Inv_SY_B!CV217/Inv_SY_B!$DB217-1,"")</f>
        <v/>
      </c>
      <c r="CW217" s="169" t="str">
        <f>IFERROR(Inv_SY_B!CW217/Inv_SY_B!$DB217-1,"")</f>
        <v/>
      </c>
      <c r="CX217" s="169" t="str">
        <f>IFERROR(Inv_SY_B!CX217/Inv_SY_B!$DB217-1,"")</f>
        <v/>
      </c>
      <c r="CY217" s="169" t="str">
        <f>IFERROR(Inv_SY_B!CY217/Inv_SY_B!$DB217-1,"")</f>
        <v/>
      </c>
      <c r="CZ217" s="169" t="str">
        <f>IFERROR(Inv_SY_B!CZ217/Inv_SY_B!$DB217-1,"")</f>
        <v/>
      </c>
    </row>
    <row r="218" spans="2:104">
      <c r="B218" s="164">
        <f t="shared" si="4"/>
        <v>45910</v>
      </c>
      <c r="C218" s="169" t="str">
        <f>IFERROR(Inv_SY_B!C218/Inv_SY_B!$DA218-1,"")</f>
        <v/>
      </c>
      <c r="D218" s="169" t="str">
        <f>IFERROR(Inv_SY_B!D218/Inv_SY_B!$DA218-1,"")</f>
        <v/>
      </c>
      <c r="E218" s="169" t="str">
        <f>IFERROR(Inv_SY_B!E218/Inv_SY_B!$DA218-1,"")</f>
        <v/>
      </c>
      <c r="F218" s="169" t="str">
        <f>IFERROR(Inv_SY_B!F218/Inv_SY_B!$DA218-1,"")</f>
        <v/>
      </c>
      <c r="G218" s="169" t="str">
        <f>IFERROR(Inv_SY_B!G218/Inv_SY_B!$DA218-1,"")</f>
        <v/>
      </c>
      <c r="H218" s="169" t="str">
        <f>IFERROR(Inv_SY_B!H218/Inv_SY_B!$DA218-1,"")</f>
        <v/>
      </c>
      <c r="I218" s="169" t="str">
        <f>IFERROR(Inv_SY_B!I218/Inv_SY_B!$DA218-1,"")</f>
        <v/>
      </c>
      <c r="J218" s="169" t="str">
        <f>IFERROR(Inv_SY_B!J218/Inv_SY_B!$DA218-1,"")</f>
        <v/>
      </c>
      <c r="K218" s="169" t="str">
        <f>IFERROR(Inv_SY_B!K218/Inv_SY_B!$DA218-1,"")</f>
        <v/>
      </c>
      <c r="L218" s="169" t="str">
        <f>IFERROR(Inv_SY_B!L218/Inv_SY_B!$DA218-1,"")</f>
        <v/>
      </c>
      <c r="M218" s="169" t="str">
        <f>IFERROR(Inv_SY_B!M218/Inv_SY_B!$DA218-1,"")</f>
        <v/>
      </c>
      <c r="N218" s="169" t="str">
        <f>IFERROR(Inv_SY_B!N218/Inv_SY_B!$DA218-1,"")</f>
        <v/>
      </c>
      <c r="O218" s="169" t="str">
        <f>IFERROR(Inv_SY_B!O218/Inv_SY_B!$DA218-1,"")</f>
        <v/>
      </c>
      <c r="P218" s="169" t="str">
        <f>IFERROR(Inv_SY_B!P218/Inv_SY_B!$DA218-1,"")</f>
        <v/>
      </c>
      <c r="Q218" s="169" t="str">
        <f>IFERROR(Inv_SY_B!Q218/Inv_SY_B!$DA218-1,"")</f>
        <v/>
      </c>
      <c r="R218" s="169" t="str">
        <f>IFERROR(Inv_SY_B!R218/Inv_SY_B!$DA218-1,"")</f>
        <v/>
      </c>
      <c r="S218" s="169" t="str">
        <f>IFERROR(Inv_SY_B!S218/Inv_SY_B!$DA218-1,"")</f>
        <v/>
      </c>
      <c r="T218" s="169" t="str">
        <f>IFERROR(Inv_SY_B!T218/Inv_SY_B!$DA218-1,"")</f>
        <v/>
      </c>
      <c r="U218" s="169" t="str">
        <f>IFERROR(Inv_SY_B!U218/Inv_SY_B!$DA218-1,"")</f>
        <v/>
      </c>
      <c r="V218" s="169" t="str">
        <f>IFERROR(Inv_SY_B!V218/Inv_SY_B!$DA218-1,"")</f>
        <v/>
      </c>
      <c r="W218" s="169" t="str">
        <f>IFERROR(Inv_SY_B!W218/Inv_SY_B!$DA218-1,"")</f>
        <v/>
      </c>
      <c r="X218" s="169" t="str">
        <f>IFERROR(Inv_SY_B!X218/Inv_SY_B!$DA218-1,"")</f>
        <v/>
      </c>
      <c r="Y218" s="169" t="str">
        <f>IFERROR(Inv_SY_B!Y218/Inv_SY_B!$DA218-1,"")</f>
        <v/>
      </c>
      <c r="Z218" s="169" t="str">
        <f>IFERROR(Inv_SY_B!Z218/Inv_SY_B!$DA218-1,"")</f>
        <v/>
      </c>
      <c r="AA218" s="169" t="str">
        <f>IFERROR(Inv_SY_B!AA218/Inv_SY_B!$DA218-1,"")</f>
        <v/>
      </c>
      <c r="AB218" s="169" t="str">
        <f>IFERROR(Inv_SY_B!AB218/Inv_SY_B!$DA218-1,"")</f>
        <v/>
      </c>
      <c r="AC218" s="169" t="str">
        <f>IFERROR(Inv_SY_B!AC218/Inv_SY_B!$DA218-1,"")</f>
        <v/>
      </c>
      <c r="AD218" s="169" t="str">
        <f>IFERROR(Inv_SY_B!AD218/Inv_SY_B!$DA218-1,"")</f>
        <v/>
      </c>
      <c r="AE218" s="169" t="str">
        <f>IFERROR(Inv_SY_B!AE218/Inv_SY_B!$DA218-1,"")</f>
        <v/>
      </c>
      <c r="AF218" s="169" t="str">
        <f>IFERROR(Inv_SY_B!AF218/Inv_SY_B!$DA218-1,"")</f>
        <v/>
      </c>
      <c r="AG218" s="169" t="str">
        <f>IFERROR(Inv_SY_B!AG218/Inv_SY_B!$DA218-1,"")</f>
        <v/>
      </c>
      <c r="AH218" s="169" t="str">
        <f>IFERROR(Inv_SY_B!AH218/Inv_SY_B!$DA218-1,"")</f>
        <v/>
      </c>
      <c r="AI218" s="169" t="str">
        <f>IFERROR(Inv_SY_B!AI218/Inv_SY_B!$DC218-1,"")</f>
        <v/>
      </c>
      <c r="AJ218" s="169" t="str">
        <f>IFERROR(Inv_SY_B!AJ218/Inv_SY_B!$DC218-1,"")</f>
        <v/>
      </c>
      <c r="AK218" s="169" t="str">
        <f>IFERROR(Inv_SY_B!AK218/Inv_SY_B!$DC218-1,"")</f>
        <v/>
      </c>
      <c r="AL218" s="169" t="str">
        <f>IFERROR(Inv_SY_B!AL218/Inv_SY_B!$DC218-1,"")</f>
        <v/>
      </c>
      <c r="AM218" s="169" t="str">
        <f>IFERROR(Inv_SY_B!AM218/Inv_SY_B!$DC218-1,"")</f>
        <v/>
      </c>
      <c r="AN218" s="169" t="str">
        <f>IFERROR(Inv_SY_B!AN218/Inv_SY_B!$DC218-1,"")</f>
        <v/>
      </c>
      <c r="AO218" s="169" t="str">
        <f>IFERROR(Inv_SY_B!AO218/Inv_SY_B!$DC218-1,"")</f>
        <v/>
      </c>
      <c r="AP218" s="169" t="str">
        <f>IFERROR(Inv_SY_B!AP218/Inv_SY_B!$DC218-1,"")</f>
        <v/>
      </c>
      <c r="AQ218" s="169" t="str">
        <f>IFERROR(Inv_SY_B!AQ218/Inv_SY_B!$DC218-1,"")</f>
        <v/>
      </c>
      <c r="AR218" s="169" t="str">
        <f>IFERROR(Inv_SY_B!AR218/Inv_SY_B!$DC218-1,"")</f>
        <v/>
      </c>
      <c r="AS218" s="169" t="str">
        <f>IFERROR(Inv_SY_B!AS218/Inv_SY_B!$DC218-1,"")</f>
        <v/>
      </c>
      <c r="AT218" s="169" t="str">
        <f>IFERROR(Inv_SY_B!AT218/Inv_SY_B!$DC218-1,"")</f>
        <v/>
      </c>
      <c r="AU218" s="169" t="str">
        <f>IFERROR(Inv_SY_B!AU218/Inv_SY_B!$DC218-1,"")</f>
        <v/>
      </c>
      <c r="AV218" s="169" t="str">
        <f>IFERROR(Inv_SY_B!AV218/Inv_SY_B!$DC218-1,"")</f>
        <v/>
      </c>
      <c r="AW218" s="169" t="str">
        <f>IFERROR(Inv_SY_B!AW218/Inv_SY_B!$DC218-1,"")</f>
        <v/>
      </c>
      <c r="AX218" s="169" t="str">
        <f>IFERROR(Inv_SY_B!AX218/Inv_SY_B!$DC218-1,"")</f>
        <v/>
      </c>
      <c r="AY218" s="169" t="str">
        <f>IFERROR(Inv_SY_B!AY218/Inv_SY_B!$DC218-1,"")</f>
        <v/>
      </c>
      <c r="AZ218" s="169" t="str">
        <f>IFERROR(Inv_SY_B!AZ218/Inv_SY_B!$DC218-1,"")</f>
        <v/>
      </c>
      <c r="BA218" s="169" t="str">
        <f>IFERROR(Inv_SY_B!BA218/Inv_SY_B!$DC218-1,"")</f>
        <v/>
      </c>
      <c r="BB218" s="169" t="str">
        <f>IFERROR(Inv_SY_B!BB218/Inv_SY_B!$DC218-1,"")</f>
        <v/>
      </c>
      <c r="BC218" s="169" t="str">
        <f>IFERROR(Inv_SY_B!BC218/Inv_SY_B!$DC218-1,"")</f>
        <v/>
      </c>
      <c r="BD218" s="169" t="str">
        <f>IFERROR(Inv_SY_B!BD218/Inv_SY_B!$DC218-1,"")</f>
        <v/>
      </c>
      <c r="BE218" s="169" t="str">
        <f>IFERROR(Inv_SY_B!BE218/Inv_SY_B!$DC218-1,"")</f>
        <v/>
      </c>
      <c r="BF218" s="169" t="str">
        <f>IFERROR(Inv_SY_B!BF218/Inv_SY_B!$DC218-1,"")</f>
        <v/>
      </c>
      <c r="BG218" s="169" t="str">
        <f>IFERROR(Inv_SY_B!BG218/Inv_SY_B!$DC218-1,"")</f>
        <v/>
      </c>
      <c r="BH218" s="169" t="str">
        <f>IFERROR(Inv_SY_B!BH218/Inv_SY_B!$DC218-1,"")</f>
        <v/>
      </c>
      <c r="BI218" s="169" t="str">
        <f>IFERROR(Inv_SY_B!BI218/Inv_SY_B!$DC218-1,"")</f>
        <v/>
      </c>
      <c r="BJ218" s="169" t="str">
        <f>IFERROR(Inv_SY_B!BJ218/Inv_SY_B!$DC218-1,"")</f>
        <v/>
      </c>
      <c r="BK218" s="169" t="str">
        <f>IFERROR(Inv_SY_B!BK218/Inv_SY_B!$DC218-1,"")</f>
        <v/>
      </c>
      <c r="BL218" s="169" t="str">
        <f>IFERROR(Inv_SY_B!BL218/Inv_SY_B!$DC218-1,"")</f>
        <v/>
      </c>
      <c r="BM218" s="169" t="str">
        <f>IFERROR(Inv_SY_B!BM218/Inv_SY_B!$DC218-1,"")</f>
        <v/>
      </c>
      <c r="BN218" s="169" t="str">
        <f>IFERROR(Inv_SY_B!BN218/Inv_SY_B!$DC218-1,"")</f>
        <v/>
      </c>
      <c r="BO218" s="169" t="str">
        <f>IFERROR(Inv_SY_B!BO218/Inv_SY_B!$DC218-1,"")</f>
        <v/>
      </c>
      <c r="BP218" s="169" t="str">
        <f>IFERROR(Inv_SY_B!BP218/Inv_SY_B!$DC218-1,"")</f>
        <v/>
      </c>
      <c r="BQ218" s="169" t="str">
        <f>IFERROR(Inv_SY_B!BQ218/Inv_SY_B!$DC218-1,"")</f>
        <v/>
      </c>
      <c r="BR218" s="169" t="str">
        <f>IFERROR(Inv_SY_B!BR218/Inv_SY_B!$DC218-1,"")</f>
        <v/>
      </c>
      <c r="BS218" s="169" t="str">
        <f>IFERROR(Inv_SY_B!BS218/Inv_SY_B!$DC218-1,"")</f>
        <v/>
      </c>
      <c r="BT218" s="169" t="str">
        <f>IFERROR(Inv_SY_B!BT218/Inv_SY_B!$DC218-1,"")</f>
        <v/>
      </c>
      <c r="BU218" s="169" t="str">
        <f>IFERROR(Inv_SY_B!BU218/Inv_SY_B!$DC218-1,"")</f>
        <v/>
      </c>
      <c r="BV218" s="169" t="str">
        <f>IFERROR(Inv_SY_B!BV218/Inv_SY_B!$DC218-1,"")</f>
        <v/>
      </c>
      <c r="BW218" s="169" t="str">
        <f>IFERROR(Inv_SY_B!BW218/Inv_SY_B!$DC218-1,"")</f>
        <v/>
      </c>
      <c r="BX218" s="169" t="str">
        <f>IFERROR(Inv_SY_B!BX218/Inv_SY_B!$DC218-1,"")</f>
        <v/>
      </c>
      <c r="BY218" s="169" t="str">
        <f>IFERROR(Inv_SY_B!BY218/Inv_SY_B!$DC218-1,"")</f>
        <v/>
      </c>
      <c r="BZ218" s="169" t="str">
        <f>IFERROR(Inv_SY_B!BZ218/Inv_SY_B!$DC218-1,"")</f>
        <v/>
      </c>
      <c r="CA218" s="169" t="str">
        <f>IFERROR(Inv_SY_B!CA218/Inv_SY_B!$DC218-1,"")</f>
        <v/>
      </c>
      <c r="CB218" s="169" t="str">
        <f>IFERROR(Inv_SY_B!CB218/Inv_SY_B!$DC218-1,"")</f>
        <v/>
      </c>
      <c r="CC218" s="169" t="str">
        <f>IFERROR(Inv_SY_B!CC218/Inv_SY_B!$DC218-1,"")</f>
        <v/>
      </c>
      <c r="CD218" s="169" t="str">
        <f>IFERROR(Inv_SY_B!CD218/Inv_SY_B!$DC218-1,"")</f>
        <v/>
      </c>
      <c r="CE218" s="169" t="str">
        <f>IFERROR(Inv_SY_B!CE218/Inv_SY_B!$DC218-1,"")</f>
        <v/>
      </c>
      <c r="CF218" s="169" t="str">
        <f>IFERROR(Inv_SY_B!CF218/Inv_SY_B!$DC218-1,"")</f>
        <v/>
      </c>
      <c r="CG218" s="169" t="str">
        <f>IFERROR(Inv_SY_B!CG218/Inv_SY_B!$DC218-1,"")</f>
        <v/>
      </c>
      <c r="CH218" s="169" t="str">
        <f>IFERROR(Inv_SY_B!CH218/Inv_SY_B!$DC218-1,"")</f>
        <v/>
      </c>
      <c r="CI218" s="169" t="str">
        <f>IFERROR(Inv_SY_B!CI218/Inv_SY_B!$DC218-1,"")</f>
        <v/>
      </c>
      <c r="CJ218" s="169" t="str">
        <f>IFERROR(Inv_SY_B!CJ218/Inv_SY_B!$DC218-1,"")</f>
        <v/>
      </c>
      <c r="CK218" s="169" t="str">
        <f>IFERROR(Inv_SY_B!CK218/Inv_SY_B!$DC218-1,"")</f>
        <v/>
      </c>
      <c r="CL218" s="169" t="str">
        <f>IFERROR(Inv_SY_B!CL218/Inv_SY_B!$DC218-1,"")</f>
        <v/>
      </c>
      <c r="CM218" s="169" t="str">
        <f>IFERROR(Inv_SY_B!CM218/Inv_SY_B!$DB218-1,"")</f>
        <v/>
      </c>
      <c r="CN218" s="169" t="str">
        <f>IFERROR(Inv_SY_B!CN218/Inv_SY_B!$DB218-1,"")</f>
        <v/>
      </c>
      <c r="CO218" s="169" t="str">
        <f>IFERROR(Inv_SY_B!CO218/Inv_SY_B!$DB218-1,"")</f>
        <v/>
      </c>
      <c r="CP218" s="169" t="str">
        <f>IFERROR(Inv_SY_B!CP218/Inv_SY_B!$DB218-1,"")</f>
        <v/>
      </c>
      <c r="CQ218" s="169" t="str">
        <f>IFERROR(Inv_SY_B!CQ218/Inv_SY_B!$DB218-1,"")</f>
        <v/>
      </c>
      <c r="CR218" s="169" t="str">
        <f>IFERROR(Inv_SY_B!CR218/Inv_SY_B!$DB218-1,"")</f>
        <v/>
      </c>
      <c r="CS218" s="169" t="str">
        <f>IFERROR(Inv_SY_B!CS218/Inv_SY_B!$DB218-1,"")</f>
        <v/>
      </c>
      <c r="CT218" s="169" t="str">
        <f>IFERROR(Inv_SY_B!CT218/Inv_SY_B!$DB218-1,"")</f>
        <v/>
      </c>
      <c r="CU218" s="169" t="str">
        <f>IFERROR(Inv_SY_B!CU218/Inv_SY_B!$DB218-1,"")</f>
        <v/>
      </c>
      <c r="CV218" s="169" t="str">
        <f>IFERROR(Inv_SY_B!CV218/Inv_SY_B!$DB218-1,"")</f>
        <v/>
      </c>
      <c r="CW218" s="169" t="str">
        <f>IFERROR(Inv_SY_B!CW218/Inv_SY_B!$DB218-1,"")</f>
        <v/>
      </c>
      <c r="CX218" s="169" t="str">
        <f>IFERROR(Inv_SY_B!CX218/Inv_SY_B!$DB218-1,"")</f>
        <v/>
      </c>
      <c r="CY218" s="169" t="str">
        <f>IFERROR(Inv_SY_B!CY218/Inv_SY_B!$DB218-1,"")</f>
        <v/>
      </c>
      <c r="CZ218" s="169" t="str">
        <f>IFERROR(Inv_SY_B!CZ218/Inv_SY_B!$DB218-1,"")</f>
        <v/>
      </c>
    </row>
    <row r="219" spans="2:104">
      <c r="B219" s="164">
        <f t="shared" si="4"/>
        <v>45911</v>
      </c>
      <c r="C219" s="169" t="str">
        <f>IFERROR(Inv_SY_B!C219/Inv_SY_B!$DA219-1,"")</f>
        <v/>
      </c>
      <c r="D219" s="169" t="str">
        <f>IFERROR(Inv_SY_B!D219/Inv_SY_B!$DA219-1,"")</f>
        <v/>
      </c>
      <c r="E219" s="169" t="str">
        <f>IFERROR(Inv_SY_B!E219/Inv_SY_B!$DA219-1,"")</f>
        <v/>
      </c>
      <c r="F219" s="169" t="str">
        <f>IFERROR(Inv_SY_B!F219/Inv_SY_B!$DA219-1,"")</f>
        <v/>
      </c>
      <c r="G219" s="169" t="str">
        <f>IFERROR(Inv_SY_B!G219/Inv_SY_B!$DA219-1,"")</f>
        <v/>
      </c>
      <c r="H219" s="169" t="str">
        <f>IFERROR(Inv_SY_B!H219/Inv_SY_B!$DA219-1,"")</f>
        <v/>
      </c>
      <c r="I219" s="169" t="str">
        <f>IFERROR(Inv_SY_B!I219/Inv_SY_B!$DA219-1,"")</f>
        <v/>
      </c>
      <c r="J219" s="169" t="str">
        <f>IFERROR(Inv_SY_B!J219/Inv_SY_B!$DA219-1,"")</f>
        <v/>
      </c>
      <c r="K219" s="169" t="str">
        <f>IFERROR(Inv_SY_B!K219/Inv_SY_B!$DA219-1,"")</f>
        <v/>
      </c>
      <c r="L219" s="169" t="str">
        <f>IFERROR(Inv_SY_B!L219/Inv_SY_B!$DA219-1,"")</f>
        <v/>
      </c>
      <c r="M219" s="169" t="str">
        <f>IFERROR(Inv_SY_B!M219/Inv_SY_B!$DA219-1,"")</f>
        <v/>
      </c>
      <c r="N219" s="169" t="str">
        <f>IFERROR(Inv_SY_B!N219/Inv_SY_B!$DA219-1,"")</f>
        <v/>
      </c>
      <c r="O219" s="169" t="str">
        <f>IFERROR(Inv_SY_B!O219/Inv_SY_B!$DA219-1,"")</f>
        <v/>
      </c>
      <c r="P219" s="169" t="str">
        <f>IFERROR(Inv_SY_B!P219/Inv_SY_B!$DA219-1,"")</f>
        <v/>
      </c>
      <c r="Q219" s="169" t="str">
        <f>IFERROR(Inv_SY_B!Q219/Inv_SY_B!$DA219-1,"")</f>
        <v/>
      </c>
      <c r="R219" s="169" t="str">
        <f>IFERROR(Inv_SY_B!R219/Inv_SY_B!$DA219-1,"")</f>
        <v/>
      </c>
      <c r="S219" s="169" t="str">
        <f>IFERROR(Inv_SY_B!S219/Inv_SY_B!$DA219-1,"")</f>
        <v/>
      </c>
      <c r="T219" s="169" t="str">
        <f>IFERROR(Inv_SY_B!T219/Inv_SY_B!$DA219-1,"")</f>
        <v/>
      </c>
      <c r="U219" s="169" t="str">
        <f>IFERROR(Inv_SY_B!U219/Inv_SY_B!$DA219-1,"")</f>
        <v/>
      </c>
      <c r="V219" s="169" t="str">
        <f>IFERROR(Inv_SY_B!V219/Inv_SY_B!$DA219-1,"")</f>
        <v/>
      </c>
      <c r="W219" s="169" t="str">
        <f>IFERROR(Inv_SY_B!W219/Inv_SY_B!$DA219-1,"")</f>
        <v/>
      </c>
      <c r="X219" s="169" t="str">
        <f>IFERROR(Inv_SY_B!X219/Inv_SY_B!$DA219-1,"")</f>
        <v/>
      </c>
      <c r="Y219" s="169" t="str">
        <f>IFERROR(Inv_SY_B!Y219/Inv_SY_B!$DA219-1,"")</f>
        <v/>
      </c>
      <c r="Z219" s="169" t="str">
        <f>IFERROR(Inv_SY_B!Z219/Inv_SY_B!$DA219-1,"")</f>
        <v/>
      </c>
      <c r="AA219" s="169" t="str">
        <f>IFERROR(Inv_SY_B!AA219/Inv_SY_B!$DA219-1,"")</f>
        <v/>
      </c>
      <c r="AB219" s="169" t="str">
        <f>IFERROR(Inv_SY_B!AB219/Inv_SY_B!$DA219-1,"")</f>
        <v/>
      </c>
      <c r="AC219" s="169" t="str">
        <f>IFERROR(Inv_SY_B!AC219/Inv_SY_B!$DA219-1,"")</f>
        <v/>
      </c>
      <c r="AD219" s="169" t="str">
        <f>IFERROR(Inv_SY_B!AD219/Inv_SY_B!$DA219-1,"")</f>
        <v/>
      </c>
      <c r="AE219" s="169" t="str">
        <f>IFERROR(Inv_SY_B!AE219/Inv_SY_B!$DA219-1,"")</f>
        <v/>
      </c>
      <c r="AF219" s="169" t="str">
        <f>IFERROR(Inv_SY_B!AF219/Inv_SY_B!$DA219-1,"")</f>
        <v/>
      </c>
      <c r="AG219" s="169" t="str">
        <f>IFERROR(Inv_SY_B!AG219/Inv_SY_B!$DA219-1,"")</f>
        <v/>
      </c>
      <c r="AH219" s="169" t="str">
        <f>IFERROR(Inv_SY_B!AH219/Inv_SY_B!$DA219-1,"")</f>
        <v/>
      </c>
      <c r="AI219" s="169" t="str">
        <f>IFERROR(Inv_SY_B!AI219/Inv_SY_B!$DC219-1,"")</f>
        <v/>
      </c>
      <c r="AJ219" s="169" t="str">
        <f>IFERROR(Inv_SY_B!AJ219/Inv_SY_B!$DC219-1,"")</f>
        <v/>
      </c>
      <c r="AK219" s="169" t="str">
        <f>IFERROR(Inv_SY_B!AK219/Inv_SY_B!$DC219-1,"")</f>
        <v/>
      </c>
      <c r="AL219" s="169" t="str">
        <f>IFERROR(Inv_SY_B!AL219/Inv_SY_B!$DC219-1,"")</f>
        <v/>
      </c>
      <c r="AM219" s="169" t="str">
        <f>IFERROR(Inv_SY_B!AM219/Inv_SY_B!$DC219-1,"")</f>
        <v/>
      </c>
      <c r="AN219" s="169" t="str">
        <f>IFERROR(Inv_SY_B!AN219/Inv_SY_B!$DC219-1,"")</f>
        <v/>
      </c>
      <c r="AO219" s="169" t="str">
        <f>IFERROR(Inv_SY_B!AO219/Inv_SY_B!$DC219-1,"")</f>
        <v/>
      </c>
      <c r="AP219" s="169" t="str">
        <f>IFERROR(Inv_SY_B!AP219/Inv_SY_B!$DC219-1,"")</f>
        <v/>
      </c>
      <c r="AQ219" s="169" t="str">
        <f>IFERROR(Inv_SY_B!AQ219/Inv_SY_B!$DC219-1,"")</f>
        <v/>
      </c>
      <c r="AR219" s="169" t="str">
        <f>IFERROR(Inv_SY_B!AR219/Inv_SY_B!$DC219-1,"")</f>
        <v/>
      </c>
      <c r="AS219" s="169" t="str">
        <f>IFERROR(Inv_SY_B!AS219/Inv_SY_B!$DC219-1,"")</f>
        <v/>
      </c>
      <c r="AT219" s="169" t="str">
        <f>IFERROR(Inv_SY_B!AT219/Inv_SY_B!$DC219-1,"")</f>
        <v/>
      </c>
      <c r="AU219" s="169" t="str">
        <f>IFERROR(Inv_SY_B!AU219/Inv_SY_B!$DC219-1,"")</f>
        <v/>
      </c>
      <c r="AV219" s="169" t="str">
        <f>IFERROR(Inv_SY_B!AV219/Inv_SY_B!$DC219-1,"")</f>
        <v/>
      </c>
      <c r="AW219" s="169" t="str">
        <f>IFERROR(Inv_SY_B!AW219/Inv_SY_B!$DC219-1,"")</f>
        <v/>
      </c>
      <c r="AX219" s="169" t="str">
        <f>IFERROR(Inv_SY_B!AX219/Inv_SY_B!$DC219-1,"")</f>
        <v/>
      </c>
      <c r="AY219" s="169" t="str">
        <f>IFERROR(Inv_SY_B!AY219/Inv_SY_B!$DC219-1,"")</f>
        <v/>
      </c>
      <c r="AZ219" s="169" t="str">
        <f>IFERROR(Inv_SY_B!AZ219/Inv_SY_B!$DC219-1,"")</f>
        <v/>
      </c>
      <c r="BA219" s="169" t="str">
        <f>IFERROR(Inv_SY_B!BA219/Inv_SY_B!$DC219-1,"")</f>
        <v/>
      </c>
      <c r="BB219" s="169" t="str">
        <f>IFERROR(Inv_SY_B!BB219/Inv_SY_B!$DC219-1,"")</f>
        <v/>
      </c>
      <c r="BC219" s="169" t="str">
        <f>IFERROR(Inv_SY_B!BC219/Inv_SY_B!$DC219-1,"")</f>
        <v/>
      </c>
      <c r="BD219" s="169" t="str">
        <f>IFERROR(Inv_SY_B!BD219/Inv_SY_B!$DC219-1,"")</f>
        <v/>
      </c>
      <c r="BE219" s="169" t="str">
        <f>IFERROR(Inv_SY_B!BE219/Inv_SY_B!$DC219-1,"")</f>
        <v/>
      </c>
      <c r="BF219" s="169" t="str">
        <f>IFERROR(Inv_SY_B!BF219/Inv_SY_B!$DC219-1,"")</f>
        <v/>
      </c>
      <c r="BG219" s="169" t="str">
        <f>IFERROR(Inv_SY_B!BG219/Inv_SY_B!$DC219-1,"")</f>
        <v/>
      </c>
      <c r="BH219" s="169" t="str">
        <f>IFERROR(Inv_SY_B!BH219/Inv_SY_B!$DC219-1,"")</f>
        <v/>
      </c>
      <c r="BI219" s="169" t="str">
        <f>IFERROR(Inv_SY_B!BI219/Inv_SY_B!$DC219-1,"")</f>
        <v/>
      </c>
      <c r="BJ219" s="169" t="str">
        <f>IFERROR(Inv_SY_B!BJ219/Inv_SY_B!$DC219-1,"")</f>
        <v/>
      </c>
      <c r="BK219" s="169" t="str">
        <f>IFERROR(Inv_SY_B!BK219/Inv_SY_B!$DC219-1,"")</f>
        <v/>
      </c>
      <c r="BL219" s="169" t="str">
        <f>IFERROR(Inv_SY_B!BL219/Inv_SY_B!$DC219-1,"")</f>
        <v/>
      </c>
      <c r="BM219" s="169" t="str">
        <f>IFERROR(Inv_SY_B!BM219/Inv_SY_B!$DC219-1,"")</f>
        <v/>
      </c>
      <c r="BN219" s="169" t="str">
        <f>IFERROR(Inv_SY_B!BN219/Inv_SY_B!$DC219-1,"")</f>
        <v/>
      </c>
      <c r="BO219" s="169" t="str">
        <f>IFERROR(Inv_SY_B!BO219/Inv_SY_B!$DC219-1,"")</f>
        <v/>
      </c>
      <c r="BP219" s="169" t="str">
        <f>IFERROR(Inv_SY_B!BP219/Inv_SY_B!$DC219-1,"")</f>
        <v/>
      </c>
      <c r="BQ219" s="169" t="str">
        <f>IFERROR(Inv_SY_B!BQ219/Inv_SY_B!$DC219-1,"")</f>
        <v/>
      </c>
      <c r="BR219" s="169" t="str">
        <f>IFERROR(Inv_SY_B!BR219/Inv_SY_B!$DC219-1,"")</f>
        <v/>
      </c>
      <c r="BS219" s="169" t="str">
        <f>IFERROR(Inv_SY_B!BS219/Inv_SY_B!$DC219-1,"")</f>
        <v/>
      </c>
      <c r="BT219" s="169" t="str">
        <f>IFERROR(Inv_SY_B!BT219/Inv_SY_B!$DC219-1,"")</f>
        <v/>
      </c>
      <c r="BU219" s="169" t="str">
        <f>IFERROR(Inv_SY_B!BU219/Inv_SY_B!$DC219-1,"")</f>
        <v/>
      </c>
      <c r="BV219" s="169" t="str">
        <f>IFERROR(Inv_SY_B!BV219/Inv_SY_B!$DC219-1,"")</f>
        <v/>
      </c>
      <c r="BW219" s="169" t="str">
        <f>IFERROR(Inv_SY_B!BW219/Inv_SY_B!$DC219-1,"")</f>
        <v/>
      </c>
      <c r="BX219" s="169" t="str">
        <f>IFERROR(Inv_SY_B!BX219/Inv_SY_B!$DC219-1,"")</f>
        <v/>
      </c>
      <c r="BY219" s="169" t="str">
        <f>IFERROR(Inv_SY_B!BY219/Inv_SY_B!$DC219-1,"")</f>
        <v/>
      </c>
      <c r="BZ219" s="169" t="str">
        <f>IFERROR(Inv_SY_B!BZ219/Inv_SY_B!$DC219-1,"")</f>
        <v/>
      </c>
      <c r="CA219" s="169" t="str">
        <f>IFERROR(Inv_SY_B!CA219/Inv_SY_B!$DC219-1,"")</f>
        <v/>
      </c>
      <c r="CB219" s="169" t="str">
        <f>IFERROR(Inv_SY_B!CB219/Inv_SY_B!$DC219-1,"")</f>
        <v/>
      </c>
      <c r="CC219" s="169" t="str">
        <f>IFERROR(Inv_SY_B!CC219/Inv_SY_B!$DC219-1,"")</f>
        <v/>
      </c>
      <c r="CD219" s="169" t="str">
        <f>IFERROR(Inv_SY_B!CD219/Inv_SY_B!$DC219-1,"")</f>
        <v/>
      </c>
      <c r="CE219" s="169" t="str">
        <f>IFERROR(Inv_SY_B!CE219/Inv_SY_B!$DC219-1,"")</f>
        <v/>
      </c>
      <c r="CF219" s="169" t="str">
        <f>IFERROR(Inv_SY_B!CF219/Inv_SY_B!$DC219-1,"")</f>
        <v/>
      </c>
      <c r="CG219" s="169" t="str">
        <f>IFERROR(Inv_SY_B!CG219/Inv_SY_B!$DC219-1,"")</f>
        <v/>
      </c>
      <c r="CH219" s="169" t="str">
        <f>IFERROR(Inv_SY_B!CH219/Inv_SY_B!$DC219-1,"")</f>
        <v/>
      </c>
      <c r="CI219" s="169" t="str">
        <f>IFERROR(Inv_SY_B!CI219/Inv_SY_B!$DC219-1,"")</f>
        <v/>
      </c>
      <c r="CJ219" s="169" t="str">
        <f>IFERROR(Inv_SY_B!CJ219/Inv_SY_B!$DC219-1,"")</f>
        <v/>
      </c>
      <c r="CK219" s="169" t="str">
        <f>IFERROR(Inv_SY_B!CK219/Inv_SY_B!$DC219-1,"")</f>
        <v/>
      </c>
      <c r="CL219" s="169" t="str">
        <f>IFERROR(Inv_SY_B!CL219/Inv_SY_B!$DC219-1,"")</f>
        <v/>
      </c>
      <c r="CM219" s="169" t="str">
        <f>IFERROR(Inv_SY_B!CM219/Inv_SY_B!$DB219-1,"")</f>
        <v/>
      </c>
      <c r="CN219" s="169" t="str">
        <f>IFERROR(Inv_SY_B!CN219/Inv_SY_B!$DB219-1,"")</f>
        <v/>
      </c>
      <c r="CO219" s="169" t="str">
        <f>IFERROR(Inv_SY_B!CO219/Inv_SY_B!$DB219-1,"")</f>
        <v/>
      </c>
      <c r="CP219" s="169" t="str">
        <f>IFERROR(Inv_SY_B!CP219/Inv_SY_B!$DB219-1,"")</f>
        <v/>
      </c>
      <c r="CQ219" s="169" t="str">
        <f>IFERROR(Inv_SY_B!CQ219/Inv_SY_B!$DB219-1,"")</f>
        <v/>
      </c>
      <c r="CR219" s="169" t="str">
        <f>IFERROR(Inv_SY_B!CR219/Inv_SY_B!$DB219-1,"")</f>
        <v/>
      </c>
      <c r="CS219" s="169" t="str">
        <f>IFERROR(Inv_SY_B!CS219/Inv_SY_B!$DB219-1,"")</f>
        <v/>
      </c>
      <c r="CT219" s="169" t="str">
        <f>IFERROR(Inv_SY_B!CT219/Inv_SY_B!$DB219-1,"")</f>
        <v/>
      </c>
      <c r="CU219" s="169" t="str">
        <f>IFERROR(Inv_SY_B!CU219/Inv_SY_B!$DB219-1,"")</f>
        <v/>
      </c>
      <c r="CV219" s="169" t="str">
        <f>IFERROR(Inv_SY_B!CV219/Inv_SY_B!$DB219-1,"")</f>
        <v/>
      </c>
      <c r="CW219" s="169" t="str">
        <f>IFERROR(Inv_SY_B!CW219/Inv_SY_B!$DB219-1,"")</f>
        <v/>
      </c>
      <c r="CX219" s="169" t="str">
        <f>IFERROR(Inv_SY_B!CX219/Inv_SY_B!$DB219-1,"")</f>
        <v/>
      </c>
      <c r="CY219" s="169" t="str">
        <f>IFERROR(Inv_SY_B!CY219/Inv_SY_B!$DB219-1,"")</f>
        <v/>
      </c>
      <c r="CZ219" s="169" t="str">
        <f>IFERROR(Inv_SY_B!CZ219/Inv_SY_B!$DB219-1,"")</f>
        <v/>
      </c>
    </row>
    <row r="220" spans="2:104">
      <c r="B220" s="164">
        <f t="shared" si="4"/>
        <v>45912</v>
      </c>
      <c r="C220" s="169" t="str">
        <f>IFERROR(Inv_SY_B!C220/Inv_SY_B!$DA220-1,"")</f>
        <v/>
      </c>
      <c r="D220" s="169" t="str">
        <f>IFERROR(Inv_SY_B!D220/Inv_SY_B!$DA220-1,"")</f>
        <v/>
      </c>
      <c r="E220" s="169" t="str">
        <f>IFERROR(Inv_SY_B!E220/Inv_SY_B!$DA220-1,"")</f>
        <v/>
      </c>
      <c r="F220" s="169" t="str">
        <f>IFERROR(Inv_SY_B!F220/Inv_SY_B!$DA220-1,"")</f>
        <v/>
      </c>
      <c r="G220" s="169" t="str">
        <f>IFERROR(Inv_SY_B!G220/Inv_SY_B!$DA220-1,"")</f>
        <v/>
      </c>
      <c r="H220" s="169" t="str">
        <f>IFERROR(Inv_SY_B!H220/Inv_SY_B!$DA220-1,"")</f>
        <v/>
      </c>
      <c r="I220" s="169" t="str">
        <f>IFERROR(Inv_SY_B!I220/Inv_SY_B!$DA220-1,"")</f>
        <v/>
      </c>
      <c r="J220" s="169" t="str">
        <f>IFERROR(Inv_SY_B!J220/Inv_SY_B!$DA220-1,"")</f>
        <v/>
      </c>
      <c r="K220" s="169" t="str">
        <f>IFERROR(Inv_SY_B!K220/Inv_SY_B!$DA220-1,"")</f>
        <v/>
      </c>
      <c r="L220" s="169" t="str">
        <f>IFERROR(Inv_SY_B!L220/Inv_SY_B!$DA220-1,"")</f>
        <v/>
      </c>
      <c r="M220" s="169" t="str">
        <f>IFERROR(Inv_SY_B!M220/Inv_SY_B!$DA220-1,"")</f>
        <v/>
      </c>
      <c r="N220" s="169" t="str">
        <f>IFERROR(Inv_SY_B!N220/Inv_SY_B!$DA220-1,"")</f>
        <v/>
      </c>
      <c r="O220" s="169" t="str">
        <f>IFERROR(Inv_SY_B!O220/Inv_SY_B!$DA220-1,"")</f>
        <v/>
      </c>
      <c r="P220" s="169" t="str">
        <f>IFERROR(Inv_SY_B!P220/Inv_SY_B!$DA220-1,"")</f>
        <v/>
      </c>
      <c r="Q220" s="169" t="str">
        <f>IFERROR(Inv_SY_B!Q220/Inv_SY_B!$DA220-1,"")</f>
        <v/>
      </c>
      <c r="R220" s="169" t="str">
        <f>IFERROR(Inv_SY_B!R220/Inv_SY_B!$DA220-1,"")</f>
        <v/>
      </c>
      <c r="S220" s="169" t="str">
        <f>IFERROR(Inv_SY_B!S220/Inv_SY_B!$DA220-1,"")</f>
        <v/>
      </c>
      <c r="T220" s="169" t="str">
        <f>IFERROR(Inv_SY_B!T220/Inv_SY_B!$DA220-1,"")</f>
        <v/>
      </c>
      <c r="U220" s="169" t="str">
        <f>IFERROR(Inv_SY_B!U220/Inv_SY_B!$DA220-1,"")</f>
        <v/>
      </c>
      <c r="V220" s="169" t="str">
        <f>IFERROR(Inv_SY_B!V220/Inv_SY_B!$DA220-1,"")</f>
        <v/>
      </c>
      <c r="W220" s="169" t="str">
        <f>IFERROR(Inv_SY_B!W220/Inv_SY_B!$DA220-1,"")</f>
        <v/>
      </c>
      <c r="X220" s="169" t="str">
        <f>IFERROR(Inv_SY_B!X220/Inv_SY_B!$DA220-1,"")</f>
        <v/>
      </c>
      <c r="Y220" s="169" t="str">
        <f>IFERROR(Inv_SY_B!Y220/Inv_SY_B!$DA220-1,"")</f>
        <v/>
      </c>
      <c r="Z220" s="169" t="str">
        <f>IFERROR(Inv_SY_B!Z220/Inv_SY_B!$DA220-1,"")</f>
        <v/>
      </c>
      <c r="AA220" s="169" t="str">
        <f>IFERROR(Inv_SY_B!AA220/Inv_SY_B!$DA220-1,"")</f>
        <v/>
      </c>
      <c r="AB220" s="169" t="str">
        <f>IFERROR(Inv_SY_B!AB220/Inv_SY_B!$DA220-1,"")</f>
        <v/>
      </c>
      <c r="AC220" s="169" t="str">
        <f>IFERROR(Inv_SY_B!AC220/Inv_SY_B!$DA220-1,"")</f>
        <v/>
      </c>
      <c r="AD220" s="169" t="str">
        <f>IFERROR(Inv_SY_B!AD220/Inv_SY_B!$DA220-1,"")</f>
        <v/>
      </c>
      <c r="AE220" s="169" t="str">
        <f>IFERROR(Inv_SY_B!AE220/Inv_SY_B!$DA220-1,"")</f>
        <v/>
      </c>
      <c r="AF220" s="169" t="str">
        <f>IFERROR(Inv_SY_B!AF220/Inv_SY_B!$DA220-1,"")</f>
        <v/>
      </c>
      <c r="AG220" s="169" t="str">
        <f>IFERROR(Inv_SY_B!AG220/Inv_SY_B!$DA220-1,"")</f>
        <v/>
      </c>
      <c r="AH220" s="169" t="str">
        <f>IFERROR(Inv_SY_B!AH220/Inv_SY_B!$DA220-1,"")</f>
        <v/>
      </c>
      <c r="AI220" s="169" t="str">
        <f>IFERROR(Inv_SY_B!AI220/Inv_SY_B!$DC220-1,"")</f>
        <v/>
      </c>
      <c r="AJ220" s="169" t="str">
        <f>IFERROR(Inv_SY_B!AJ220/Inv_SY_B!$DC220-1,"")</f>
        <v/>
      </c>
      <c r="AK220" s="169" t="str">
        <f>IFERROR(Inv_SY_B!AK220/Inv_SY_B!$DC220-1,"")</f>
        <v/>
      </c>
      <c r="AL220" s="169" t="str">
        <f>IFERROR(Inv_SY_B!AL220/Inv_SY_B!$DC220-1,"")</f>
        <v/>
      </c>
      <c r="AM220" s="169" t="str">
        <f>IFERROR(Inv_SY_B!AM220/Inv_SY_B!$DC220-1,"")</f>
        <v/>
      </c>
      <c r="AN220" s="169" t="str">
        <f>IFERROR(Inv_SY_B!AN220/Inv_SY_B!$DC220-1,"")</f>
        <v/>
      </c>
      <c r="AO220" s="169" t="str">
        <f>IFERROR(Inv_SY_B!AO220/Inv_SY_B!$DC220-1,"")</f>
        <v/>
      </c>
      <c r="AP220" s="169" t="str">
        <f>IFERROR(Inv_SY_B!AP220/Inv_SY_B!$DC220-1,"")</f>
        <v/>
      </c>
      <c r="AQ220" s="169" t="str">
        <f>IFERROR(Inv_SY_B!AQ220/Inv_SY_B!$DC220-1,"")</f>
        <v/>
      </c>
      <c r="AR220" s="169" t="str">
        <f>IFERROR(Inv_SY_B!AR220/Inv_SY_B!$DC220-1,"")</f>
        <v/>
      </c>
      <c r="AS220" s="169" t="str">
        <f>IFERROR(Inv_SY_B!AS220/Inv_SY_B!$DC220-1,"")</f>
        <v/>
      </c>
      <c r="AT220" s="169" t="str">
        <f>IFERROR(Inv_SY_B!AT220/Inv_SY_B!$DC220-1,"")</f>
        <v/>
      </c>
      <c r="AU220" s="169" t="str">
        <f>IFERROR(Inv_SY_B!AU220/Inv_SY_B!$DC220-1,"")</f>
        <v/>
      </c>
      <c r="AV220" s="169" t="str">
        <f>IFERROR(Inv_SY_B!AV220/Inv_SY_B!$DC220-1,"")</f>
        <v/>
      </c>
      <c r="AW220" s="169" t="str">
        <f>IFERROR(Inv_SY_B!AW220/Inv_SY_B!$DC220-1,"")</f>
        <v/>
      </c>
      <c r="AX220" s="169" t="str">
        <f>IFERROR(Inv_SY_B!AX220/Inv_SY_B!$DC220-1,"")</f>
        <v/>
      </c>
      <c r="AY220" s="169" t="str">
        <f>IFERROR(Inv_SY_B!AY220/Inv_SY_B!$DC220-1,"")</f>
        <v/>
      </c>
      <c r="AZ220" s="169" t="str">
        <f>IFERROR(Inv_SY_B!AZ220/Inv_SY_B!$DC220-1,"")</f>
        <v/>
      </c>
      <c r="BA220" s="169" t="str">
        <f>IFERROR(Inv_SY_B!BA220/Inv_SY_B!$DC220-1,"")</f>
        <v/>
      </c>
      <c r="BB220" s="169" t="str">
        <f>IFERROR(Inv_SY_B!BB220/Inv_SY_B!$DC220-1,"")</f>
        <v/>
      </c>
      <c r="BC220" s="169" t="str">
        <f>IFERROR(Inv_SY_B!BC220/Inv_SY_B!$DC220-1,"")</f>
        <v/>
      </c>
      <c r="BD220" s="169" t="str">
        <f>IFERROR(Inv_SY_B!BD220/Inv_SY_B!$DC220-1,"")</f>
        <v/>
      </c>
      <c r="BE220" s="169" t="str">
        <f>IFERROR(Inv_SY_B!BE220/Inv_SY_B!$DC220-1,"")</f>
        <v/>
      </c>
      <c r="BF220" s="169" t="str">
        <f>IFERROR(Inv_SY_B!BF220/Inv_SY_B!$DC220-1,"")</f>
        <v/>
      </c>
      <c r="BG220" s="169" t="str">
        <f>IFERROR(Inv_SY_B!BG220/Inv_SY_B!$DC220-1,"")</f>
        <v/>
      </c>
      <c r="BH220" s="169" t="str">
        <f>IFERROR(Inv_SY_B!BH220/Inv_SY_B!$DC220-1,"")</f>
        <v/>
      </c>
      <c r="BI220" s="169" t="str">
        <f>IFERROR(Inv_SY_B!BI220/Inv_SY_B!$DC220-1,"")</f>
        <v/>
      </c>
      <c r="BJ220" s="169" t="str">
        <f>IFERROR(Inv_SY_B!BJ220/Inv_SY_B!$DC220-1,"")</f>
        <v/>
      </c>
      <c r="BK220" s="169" t="str">
        <f>IFERROR(Inv_SY_B!BK220/Inv_SY_B!$DC220-1,"")</f>
        <v/>
      </c>
      <c r="BL220" s="169" t="str">
        <f>IFERROR(Inv_SY_B!BL220/Inv_SY_B!$DC220-1,"")</f>
        <v/>
      </c>
      <c r="BM220" s="169" t="str">
        <f>IFERROR(Inv_SY_B!BM220/Inv_SY_B!$DC220-1,"")</f>
        <v/>
      </c>
      <c r="BN220" s="169" t="str">
        <f>IFERROR(Inv_SY_B!BN220/Inv_SY_B!$DC220-1,"")</f>
        <v/>
      </c>
      <c r="BO220" s="169" t="str">
        <f>IFERROR(Inv_SY_B!BO220/Inv_SY_B!$DC220-1,"")</f>
        <v/>
      </c>
      <c r="BP220" s="169" t="str">
        <f>IFERROR(Inv_SY_B!BP220/Inv_SY_B!$DC220-1,"")</f>
        <v/>
      </c>
      <c r="BQ220" s="169" t="str">
        <f>IFERROR(Inv_SY_B!BQ220/Inv_SY_B!$DC220-1,"")</f>
        <v/>
      </c>
      <c r="BR220" s="169" t="str">
        <f>IFERROR(Inv_SY_B!BR220/Inv_SY_B!$DC220-1,"")</f>
        <v/>
      </c>
      <c r="BS220" s="169" t="str">
        <f>IFERROR(Inv_SY_B!BS220/Inv_SY_B!$DC220-1,"")</f>
        <v/>
      </c>
      <c r="BT220" s="169" t="str">
        <f>IFERROR(Inv_SY_B!BT220/Inv_SY_B!$DC220-1,"")</f>
        <v/>
      </c>
      <c r="BU220" s="169" t="str">
        <f>IFERROR(Inv_SY_B!BU220/Inv_SY_B!$DC220-1,"")</f>
        <v/>
      </c>
      <c r="BV220" s="169" t="str">
        <f>IFERROR(Inv_SY_B!BV220/Inv_SY_B!$DC220-1,"")</f>
        <v/>
      </c>
      <c r="BW220" s="169" t="str">
        <f>IFERROR(Inv_SY_B!BW220/Inv_SY_B!$DC220-1,"")</f>
        <v/>
      </c>
      <c r="BX220" s="169" t="str">
        <f>IFERROR(Inv_SY_B!BX220/Inv_SY_B!$DC220-1,"")</f>
        <v/>
      </c>
      <c r="BY220" s="169" t="str">
        <f>IFERROR(Inv_SY_B!BY220/Inv_SY_B!$DC220-1,"")</f>
        <v/>
      </c>
      <c r="BZ220" s="169" t="str">
        <f>IFERROR(Inv_SY_B!BZ220/Inv_SY_B!$DC220-1,"")</f>
        <v/>
      </c>
      <c r="CA220" s="169" t="str">
        <f>IFERROR(Inv_SY_B!CA220/Inv_SY_B!$DC220-1,"")</f>
        <v/>
      </c>
      <c r="CB220" s="169" t="str">
        <f>IFERROR(Inv_SY_B!CB220/Inv_SY_B!$DC220-1,"")</f>
        <v/>
      </c>
      <c r="CC220" s="169" t="str">
        <f>IFERROR(Inv_SY_B!CC220/Inv_SY_B!$DC220-1,"")</f>
        <v/>
      </c>
      <c r="CD220" s="169" t="str">
        <f>IFERROR(Inv_SY_B!CD220/Inv_SY_B!$DC220-1,"")</f>
        <v/>
      </c>
      <c r="CE220" s="169" t="str">
        <f>IFERROR(Inv_SY_B!CE220/Inv_SY_B!$DC220-1,"")</f>
        <v/>
      </c>
      <c r="CF220" s="169" t="str">
        <f>IFERROR(Inv_SY_B!CF220/Inv_SY_B!$DC220-1,"")</f>
        <v/>
      </c>
      <c r="CG220" s="169" t="str">
        <f>IFERROR(Inv_SY_B!CG220/Inv_SY_B!$DC220-1,"")</f>
        <v/>
      </c>
      <c r="CH220" s="169" t="str">
        <f>IFERROR(Inv_SY_B!CH220/Inv_SY_B!$DC220-1,"")</f>
        <v/>
      </c>
      <c r="CI220" s="169" t="str">
        <f>IFERROR(Inv_SY_B!CI220/Inv_SY_B!$DC220-1,"")</f>
        <v/>
      </c>
      <c r="CJ220" s="169" t="str">
        <f>IFERROR(Inv_SY_B!CJ220/Inv_SY_B!$DC220-1,"")</f>
        <v/>
      </c>
      <c r="CK220" s="169" t="str">
        <f>IFERROR(Inv_SY_B!CK220/Inv_SY_B!$DC220-1,"")</f>
        <v/>
      </c>
      <c r="CL220" s="169" t="str">
        <f>IFERROR(Inv_SY_B!CL220/Inv_SY_B!$DC220-1,"")</f>
        <v/>
      </c>
      <c r="CM220" s="169" t="str">
        <f>IFERROR(Inv_SY_B!CM220/Inv_SY_B!$DB220-1,"")</f>
        <v/>
      </c>
      <c r="CN220" s="169" t="str">
        <f>IFERROR(Inv_SY_B!CN220/Inv_SY_B!$DB220-1,"")</f>
        <v/>
      </c>
      <c r="CO220" s="169" t="str">
        <f>IFERROR(Inv_SY_B!CO220/Inv_SY_B!$DB220-1,"")</f>
        <v/>
      </c>
      <c r="CP220" s="169" t="str">
        <f>IFERROR(Inv_SY_B!CP220/Inv_SY_B!$DB220-1,"")</f>
        <v/>
      </c>
      <c r="CQ220" s="169" t="str">
        <f>IFERROR(Inv_SY_B!CQ220/Inv_SY_B!$DB220-1,"")</f>
        <v/>
      </c>
      <c r="CR220" s="169" t="str">
        <f>IFERROR(Inv_SY_B!CR220/Inv_SY_B!$DB220-1,"")</f>
        <v/>
      </c>
      <c r="CS220" s="169" t="str">
        <f>IFERROR(Inv_SY_B!CS220/Inv_SY_B!$DB220-1,"")</f>
        <v/>
      </c>
      <c r="CT220" s="169" t="str">
        <f>IFERROR(Inv_SY_B!CT220/Inv_SY_B!$DB220-1,"")</f>
        <v/>
      </c>
      <c r="CU220" s="169" t="str">
        <f>IFERROR(Inv_SY_B!CU220/Inv_SY_B!$DB220-1,"")</f>
        <v/>
      </c>
      <c r="CV220" s="169" t="str">
        <f>IFERROR(Inv_SY_B!CV220/Inv_SY_B!$DB220-1,"")</f>
        <v/>
      </c>
      <c r="CW220" s="169" t="str">
        <f>IFERROR(Inv_SY_B!CW220/Inv_SY_B!$DB220-1,"")</f>
        <v/>
      </c>
      <c r="CX220" s="169" t="str">
        <f>IFERROR(Inv_SY_B!CX220/Inv_SY_B!$DB220-1,"")</f>
        <v/>
      </c>
      <c r="CY220" s="169" t="str">
        <f>IFERROR(Inv_SY_B!CY220/Inv_SY_B!$DB220-1,"")</f>
        <v/>
      </c>
      <c r="CZ220" s="169" t="str">
        <f>IFERROR(Inv_SY_B!CZ220/Inv_SY_B!$DB220-1,"")</f>
        <v/>
      </c>
    </row>
    <row r="221" spans="2:104">
      <c r="B221" s="164">
        <f t="shared" si="4"/>
        <v>45913</v>
      </c>
      <c r="C221" s="169" t="str">
        <f>IFERROR(Inv_SY_B!C221/Inv_SY_B!$DA221-1,"")</f>
        <v/>
      </c>
      <c r="D221" s="169" t="str">
        <f>IFERROR(Inv_SY_B!D221/Inv_SY_B!$DA221-1,"")</f>
        <v/>
      </c>
      <c r="E221" s="169" t="str">
        <f>IFERROR(Inv_SY_B!E221/Inv_SY_B!$DA221-1,"")</f>
        <v/>
      </c>
      <c r="F221" s="169" t="str">
        <f>IFERROR(Inv_SY_B!F221/Inv_SY_B!$DA221-1,"")</f>
        <v/>
      </c>
      <c r="G221" s="169" t="str">
        <f>IFERROR(Inv_SY_B!G221/Inv_SY_B!$DA221-1,"")</f>
        <v/>
      </c>
      <c r="H221" s="169" t="str">
        <f>IFERROR(Inv_SY_B!H221/Inv_SY_B!$DA221-1,"")</f>
        <v/>
      </c>
      <c r="I221" s="169" t="str">
        <f>IFERROR(Inv_SY_B!I221/Inv_SY_B!$DA221-1,"")</f>
        <v/>
      </c>
      <c r="J221" s="169" t="str">
        <f>IFERROR(Inv_SY_B!J221/Inv_SY_B!$DA221-1,"")</f>
        <v/>
      </c>
      <c r="K221" s="169" t="str">
        <f>IFERROR(Inv_SY_B!K221/Inv_SY_B!$DA221-1,"")</f>
        <v/>
      </c>
      <c r="L221" s="169" t="str">
        <f>IFERROR(Inv_SY_B!L221/Inv_SY_B!$DA221-1,"")</f>
        <v/>
      </c>
      <c r="M221" s="169" t="str">
        <f>IFERROR(Inv_SY_B!M221/Inv_SY_B!$DA221-1,"")</f>
        <v/>
      </c>
      <c r="N221" s="169" t="str">
        <f>IFERROR(Inv_SY_B!N221/Inv_SY_B!$DA221-1,"")</f>
        <v/>
      </c>
      <c r="O221" s="169" t="str">
        <f>IFERROR(Inv_SY_B!O221/Inv_SY_B!$DA221-1,"")</f>
        <v/>
      </c>
      <c r="P221" s="169" t="str">
        <f>IFERROR(Inv_SY_B!P221/Inv_SY_B!$DA221-1,"")</f>
        <v/>
      </c>
      <c r="Q221" s="169" t="str">
        <f>IFERROR(Inv_SY_B!Q221/Inv_SY_B!$DA221-1,"")</f>
        <v/>
      </c>
      <c r="R221" s="169" t="str">
        <f>IFERROR(Inv_SY_B!R221/Inv_SY_B!$DA221-1,"")</f>
        <v/>
      </c>
      <c r="S221" s="169" t="str">
        <f>IFERROR(Inv_SY_B!S221/Inv_SY_B!$DA221-1,"")</f>
        <v/>
      </c>
      <c r="T221" s="169" t="str">
        <f>IFERROR(Inv_SY_B!T221/Inv_SY_B!$DA221-1,"")</f>
        <v/>
      </c>
      <c r="U221" s="169" t="str">
        <f>IFERROR(Inv_SY_B!U221/Inv_SY_B!$DA221-1,"")</f>
        <v/>
      </c>
      <c r="V221" s="169" t="str">
        <f>IFERROR(Inv_SY_B!V221/Inv_SY_B!$DA221-1,"")</f>
        <v/>
      </c>
      <c r="W221" s="169" t="str">
        <f>IFERROR(Inv_SY_B!W221/Inv_SY_B!$DA221-1,"")</f>
        <v/>
      </c>
      <c r="X221" s="169" t="str">
        <f>IFERROR(Inv_SY_B!X221/Inv_SY_B!$DA221-1,"")</f>
        <v/>
      </c>
      <c r="Y221" s="169" t="str">
        <f>IFERROR(Inv_SY_B!Y221/Inv_SY_B!$DA221-1,"")</f>
        <v/>
      </c>
      <c r="Z221" s="169" t="str">
        <f>IFERROR(Inv_SY_B!Z221/Inv_SY_B!$DA221-1,"")</f>
        <v/>
      </c>
      <c r="AA221" s="169" t="str">
        <f>IFERROR(Inv_SY_B!AA221/Inv_SY_B!$DA221-1,"")</f>
        <v/>
      </c>
      <c r="AB221" s="169" t="str">
        <f>IFERROR(Inv_SY_B!AB221/Inv_SY_B!$DA221-1,"")</f>
        <v/>
      </c>
      <c r="AC221" s="169" t="str">
        <f>IFERROR(Inv_SY_B!AC221/Inv_SY_B!$DA221-1,"")</f>
        <v/>
      </c>
      <c r="AD221" s="169" t="str">
        <f>IFERROR(Inv_SY_B!AD221/Inv_SY_B!$DA221-1,"")</f>
        <v/>
      </c>
      <c r="AE221" s="169" t="str">
        <f>IFERROR(Inv_SY_B!AE221/Inv_SY_B!$DA221-1,"")</f>
        <v/>
      </c>
      <c r="AF221" s="169" t="str">
        <f>IFERROR(Inv_SY_B!AF221/Inv_SY_B!$DA221-1,"")</f>
        <v/>
      </c>
      <c r="AG221" s="169" t="str">
        <f>IFERROR(Inv_SY_B!AG221/Inv_SY_B!$DA221-1,"")</f>
        <v/>
      </c>
      <c r="AH221" s="169" t="str">
        <f>IFERROR(Inv_SY_B!AH221/Inv_SY_B!$DA221-1,"")</f>
        <v/>
      </c>
      <c r="AI221" s="169" t="str">
        <f>IFERROR(Inv_SY_B!AI221/Inv_SY_B!$DC221-1,"")</f>
        <v/>
      </c>
      <c r="AJ221" s="169" t="str">
        <f>IFERROR(Inv_SY_B!AJ221/Inv_SY_B!$DC221-1,"")</f>
        <v/>
      </c>
      <c r="AK221" s="169" t="str">
        <f>IFERROR(Inv_SY_B!AK221/Inv_SY_B!$DC221-1,"")</f>
        <v/>
      </c>
      <c r="AL221" s="169" t="str">
        <f>IFERROR(Inv_SY_B!AL221/Inv_SY_B!$DC221-1,"")</f>
        <v/>
      </c>
      <c r="AM221" s="169" t="str">
        <f>IFERROR(Inv_SY_B!AM221/Inv_SY_B!$DC221-1,"")</f>
        <v/>
      </c>
      <c r="AN221" s="169" t="str">
        <f>IFERROR(Inv_SY_B!AN221/Inv_SY_B!$DC221-1,"")</f>
        <v/>
      </c>
      <c r="AO221" s="169" t="str">
        <f>IFERROR(Inv_SY_B!AO221/Inv_SY_B!$DC221-1,"")</f>
        <v/>
      </c>
      <c r="AP221" s="169" t="str">
        <f>IFERROR(Inv_SY_B!AP221/Inv_SY_B!$DC221-1,"")</f>
        <v/>
      </c>
      <c r="AQ221" s="169" t="str">
        <f>IFERROR(Inv_SY_B!AQ221/Inv_SY_B!$DC221-1,"")</f>
        <v/>
      </c>
      <c r="AR221" s="169" t="str">
        <f>IFERROR(Inv_SY_B!AR221/Inv_SY_B!$DC221-1,"")</f>
        <v/>
      </c>
      <c r="AS221" s="169" t="str">
        <f>IFERROR(Inv_SY_B!AS221/Inv_SY_B!$DC221-1,"")</f>
        <v/>
      </c>
      <c r="AT221" s="169" t="str">
        <f>IFERROR(Inv_SY_B!AT221/Inv_SY_B!$DC221-1,"")</f>
        <v/>
      </c>
      <c r="AU221" s="169" t="str">
        <f>IFERROR(Inv_SY_B!AU221/Inv_SY_B!$DC221-1,"")</f>
        <v/>
      </c>
      <c r="AV221" s="169" t="str">
        <f>IFERROR(Inv_SY_B!AV221/Inv_SY_B!$DC221-1,"")</f>
        <v/>
      </c>
      <c r="AW221" s="169" t="str">
        <f>IFERROR(Inv_SY_B!AW221/Inv_SY_B!$DC221-1,"")</f>
        <v/>
      </c>
      <c r="AX221" s="169" t="str">
        <f>IFERROR(Inv_SY_B!AX221/Inv_SY_B!$DC221-1,"")</f>
        <v/>
      </c>
      <c r="AY221" s="169" t="str">
        <f>IFERROR(Inv_SY_B!AY221/Inv_SY_B!$DC221-1,"")</f>
        <v/>
      </c>
      <c r="AZ221" s="169" t="str">
        <f>IFERROR(Inv_SY_B!AZ221/Inv_SY_B!$DC221-1,"")</f>
        <v/>
      </c>
      <c r="BA221" s="169" t="str">
        <f>IFERROR(Inv_SY_B!BA221/Inv_SY_B!$DC221-1,"")</f>
        <v/>
      </c>
      <c r="BB221" s="169" t="str">
        <f>IFERROR(Inv_SY_B!BB221/Inv_SY_B!$DC221-1,"")</f>
        <v/>
      </c>
      <c r="BC221" s="169" t="str">
        <f>IFERROR(Inv_SY_B!BC221/Inv_SY_B!$DC221-1,"")</f>
        <v/>
      </c>
      <c r="BD221" s="169" t="str">
        <f>IFERROR(Inv_SY_B!BD221/Inv_SY_B!$DC221-1,"")</f>
        <v/>
      </c>
      <c r="BE221" s="169" t="str">
        <f>IFERROR(Inv_SY_B!BE221/Inv_SY_B!$DC221-1,"")</f>
        <v/>
      </c>
      <c r="BF221" s="169" t="str">
        <f>IFERROR(Inv_SY_B!BF221/Inv_SY_B!$DC221-1,"")</f>
        <v/>
      </c>
      <c r="BG221" s="169" t="str">
        <f>IFERROR(Inv_SY_B!BG221/Inv_SY_B!$DC221-1,"")</f>
        <v/>
      </c>
      <c r="BH221" s="169" t="str">
        <f>IFERROR(Inv_SY_B!BH221/Inv_SY_B!$DC221-1,"")</f>
        <v/>
      </c>
      <c r="BI221" s="169" t="str">
        <f>IFERROR(Inv_SY_B!BI221/Inv_SY_B!$DC221-1,"")</f>
        <v/>
      </c>
      <c r="BJ221" s="169" t="str">
        <f>IFERROR(Inv_SY_B!BJ221/Inv_SY_B!$DC221-1,"")</f>
        <v/>
      </c>
      <c r="BK221" s="169" t="str">
        <f>IFERROR(Inv_SY_B!BK221/Inv_SY_B!$DC221-1,"")</f>
        <v/>
      </c>
      <c r="BL221" s="169" t="str">
        <f>IFERROR(Inv_SY_B!BL221/Inv_SY_B!$DC221-1,"")</f>
        <v/>
      </c>
      <c r="BM221" s="169" t="str">
        <f>IFERROR(Inv_SY_B!BM221/Inv_SY_B!$DC221-1,"")</f>
        <v/>
      </c>
      <c r="BN221" s="169" t="str">
        <f>IFERROR(Inv_SY_B!BN221/Inv_SY_B!$DC221-1,"")</f>
        <v/>
      </c>
      <c r="BO221" s="169" t="str">
        <f>IFERROR(Inv_SY_B!BO221/Inv_SY_B!$DC221-1,"")</f>
        <v/>
      </c>
      <c r="BP221" s="169" t="str">
        <f>IFERROR(Inv_SY_B!BP221/Inv_SY_B!$DC221-1,"")</f>
        <v/>
      </c>
      <c r="BQ221" s="169" t="str">
        <f>IFERROR(Inv_SY_B!BQ221/Inv_SY_B!$DC221-1,"")</f>
        <v/>
      </c>
      <c r="BR221" s="169" t="str">
        <f>IFERROR(Inv_SY_B!BR221/Inv_SY_B!$DC221-1,"")</f>
        <v/>
      </c>
      <c r="BS221" s="169" t="str">
        <f>IFERROR(Inv_SY_B!BS221/Inv_SY_B!$DC221-1,"")</f>
        <v/>
      </c>
      <c r="BT221" s="169" t="str">
        <f>IFERROR(Inv_SY_B!BT221/Inv_SY_B!$DC221-1,"")</f>
        <v/>
      </c>
      <c r="BU221" s="169" t="str">
        <f>IFERROR(Inv_SY_B!BU221/Inv_SY_B!$DC221-1,"")</f>
        <v/>
      </c>
      <c r="BV221" s="169" t="str">
        <f>IFERROR(Inv_SY_B!BV221/Inv_SY_B!$DC221-1,"")</f>
        <v/>
      </c>
      <c r="BW221" s="169" t="str">
        <f>IFERROR(Inv_SY_B!BW221/Inv_SY_B!$DC221-1,"")</f>
        <v/>
      </c>
      <c r="BX221" s="169" t="str">
        <f>IFERROR(Inv_SY_B!BX221/Inv_SY_B!$DC221-1,"")</f>
        <v/>
      </c>
      <c r="BY221" s="169" t="str">
        <f>IFERROR(Inv_SY_B!BY221/Inv_SY_B!$DC221-1,"")</f>
        <v/>
      </c>
      <c r="BZ221" s="169" t="str">
        <f>IFERROR(Inv_SY_B!BZ221/Inv_SY_B!$DC221-1,"")</f>
        <v/>
      </c>
      <c r="CA221" s="169" t="str">
        <f>IFERROR(Inv_SY_B!CA221/Inv_SY_B!$DC221-1,"")</f>
        <v/>
      </c>
      <c r="CB221" s="169" t="str">
        <f>IFERROR(Inv_SY_B!CB221/Inv_SY_B!$DC221-1,"")</f>
        <v/>
      </c>
      <c r="CC221" s="169" t="str">
        <f>IFERROR(Inv_SY_B!CC221/Inv_SY_B!$DC221-1,"")</f>
        <v/>
      </c>
      <c r="CD221" s="169" t="str">
        <f>IFERROR(Inv_SY_B!CD221/Inv_SY_B!$DC221-1,"")</f>
        <v/>
      </c>
      <c r="CE221" s="169" t="str">
        <f>IFERROR(Inv_SY_B!CE221/Inv_SY_B!$DC221-1,"")</f>
        <v/>
      </c>
      <c r="CF221" s="169" t="str">
        <f>IFERROR(Inv_SY_B!CF221/Inv_SY_B!$DC221-1,"")</f>
        <v/>
      </c>
      <c r="CG221" s="169" t="str">
        <f>IFERROR(Inv_SY_B!CG221/Inv_SY_B!$DC221-1,"")</f>
        <v/>
      </c>
      <c r="CH221" s="169" t="str">
        <f>IFERROR(Inv_SY_B!CH221/Inv_SY_B!$DC221-1,"")</f>
        <v/>
      </c>
      <c r="CI221" s="169" t="str">
        <f>IFERROR(Inv_SY_B!CI221/Inv_SY_B!$DC221-1,"")</f>
        <v/>
      </c>
      <c r="CJ221" s="169" t="str">
        <f>IFERROR(Inv_SY_B!CJ221/Inv_SY_B!$DC221-1,"")</f>
        <v/>
      </c>
      <c r="CK221" s="169" t="str">
        <f>IFERROR(Inv_SY_B!CK221/Inv_SY_B!$DC221-1,"")</f>
        <v/>
      </c>
      <c r="CL221" s="169" t="str">
        <f>IFERROR(Inv_SY_B!CL221/Inv_SY_B!$DC221-1,"")</f>
        <v/>
      </c>
      <c r="CM221" s="169" t="str">
        <f>IFERROR(Inv_SY_B!CM221/Inv_SY_B!$DB221-1,"")</f>
        <v/>
      </c>
      <c r="CN221" s="169" t="str">
        <f>IFERROR(Inv_SY_B!CN221/Inv_SY_B!$DB221-1,"")</f>
        <v/>
      </c>
      <c r="CO221" s="169" t="str">
        <f>IFERROR(Inv_SY_B!CO221/Inv_SY_B!$DB221-1,"")</f>
        <v/>
      </c>
      <c r="CP221" s="169" t="str">
        <f>IFERROR(Inv_SY_B!CP221/Inv_SY_B!$DB221-1,"")</f>
        <v/>
      </c>
      <c r="CQ221" s="169" t="str">
        <f>IFERROR(Inv_SY_B!CQ221/Inv_SY_B!$DB221-1,"")</f>
        <v/>
      </c>
      <c r="CR221" s="169" t="str">
        <f>IFERROR(Inv_SY_B!CR221/Inv_SY_B!$DB221-1,"")</f>
        <v/>
      </c>
      <c r="CS221" s="169" t="str">
        <f>IFERROR(Inv_SY_B!CS221/Inv_SY_B!$DB221-1,"")</f>
        <v/>
      </c>
      <c r="CT221" s="169" t="str">
        <f>IFERROR(Inv_SY_B!CT221/Inv_SY_B!$DB221-1,"")</f>
        <v/>
      </c>
      <c r="CU221" s="169" t="str">
        <f>IFERROR(Inv_SY_B!CU221/Inv_SY_B!$DB221-1,"")</f>
        <v/>
      </c>
      <c r="CV221" s="169" t="str">
        <f>IFERROR(Inv_SY_B!CV221/Inv_SY_B!$DB221-1,"")</f>
        <v/>
      </c>
      <c r="CW221" s="169" t="str">
        <f>IFERROR(Inv_SY_B!CW221/Inv_SY_B!$DB221-1,"")</f>
        <v/>
      </c>
      <c r="CX221" s="169" t="str">
        <f>IFERROR(Inv_SY_B!CX221/Inv_SY_B!$DB221-1,"")</f>
        <v/>
      </c>
      <c r="CY221" s="169" t="str">
        <f>IFERROR(Inv_SY_B!CY221/Inv_SY_B!$DB221-1,"")</f>
        <v/>
      </c>
      <c r="CZ221" s="169" t="str">
        <f>IFERROR(Inv_SY_B!CZ221/Inv_SY_B!$DB221-1,"")</f>
        <v/>
      </c>
    </row>
    <row r="222" spans="2:104">
      <c r="B222" s="164">
        <f t="shared" si="4"/>
        <v>45914</v>
      </c>
      <c r="C222" s="169" t="str">
        <f>IFERROR(Inv_SY_B!C222/Inv_SY_B!$DA222-1,"")</f>
        <v/>
      </c>
      <c r="D222" s="169" t="str">
        <f>IFERROR(Inv_SY_B!D222/Inv_SY_B!$DA222-1,"")</f>
        <v/>
      </c>
      <c r="E222" s="169" t="str">
        <f>IFERROR(Inv_SY_B!E222/Inv_SY_B!$DA222-1,"")</f>
        <v/>
      </c>
      <c r="F222" s="169" t="str">
        <f>IFERROR(Inv_SY_B!F222/Inv_SY_B!$DA222-1,"")</f>
        <v/>
      </c>
      <c r="G222" s="169" t="str">
        <f>IFERROR(Inv_SY_B!G222/Inv_SY_B!$DA222-1,"")</f>
        <v/>
      </c>
      <c r="H222" s="169" t="str">
        <f>IFERROR(Inv_SY_B!H222/Inv_SY_B!$DA222-1,"")</f>
        <v/>
      </c>
      <c r="I222" s="169" t="str">
        <f>IFERROR(Inv_SY_B!I222/Inv_SY_B!$DA222-1,"")</f>
        <v/>
      </c>
      <c r="J222" s="169" t="str">
        <f>IFERROR(Inv_SY_B!J222/Inv_SY_B!$DA222-1,"")</f>
        <v/>
      </c>
      <c r="K222" s="169" t="str">
        <f>IFERROR(Inv_SY_B!K222/Inv_SY_B!$DA222-1,"")</f>
        <v/>
      </c>
      <c r="L222" s="169" t="str">
        <f>IFERROR(Inv_SY_B!L222/Inv_SY_B!$DA222-1,"")</f>
        <v/>
      </c>
      <c r="M222" s="169" t="str">
        <f>IFERROR(Inv_SY_B!M222/Inv_SY_B!$DA222-1,"")</f>
        <v/>
      </c>
      <c r="N222" s="169" t="str">
        <f>IFERROR(Inv_SY_B!N222/Inv_SY_B!$DA222-1,"")</f>
        <v/>
      </c>
      <c r="O222" s="169" t="str">
        <f>IFERROR(Inv_SY_B!O222/Inv_SY_B!$DA222-1,"")</f>
        <v/>
      </c>
      <c r="P222" s="169" t="str">
        <f>IFERROR(Inv_SY_B!P222/Inv_SY_B!$DA222-1,"")</f>
        <v/>
      </c>
      <c r="Q222" s="169" t="str">
        <f>IFERROR(Inv_SY_B!Q222/Inv_SY_B!$DA222-1,"")</f>
        <v/>
      </c>
      <c r="R222" s="169" t="str">
        <f>IFERROR(Inv_SY_B!R222/Inv_SY_B!$DA222-1,"")</f>
        <v/>
      </c>
      <c r="S222" s="169" t="str">
        <f>IFERROR(Inv_SY_B!S222/Inv_SY_B!$DA222-1,"")</f>
        <v/>
      </c>
      <c r="T222" s="169" t="str">
        <f>IFERROR(Inv_SY_B!T222/Inv_SY_B!$DA222-1,"")</f>
        <v/>
      </c>
      <c r="U222" s="169" t="str">
        <f>IFERROR(Inv_SY_B!U222/Inv_SY_B!$DA222-1,"")</f>
        <v/>
      </c>
      <c r="V222" s="169" t="str">
        <f>IFERROR(Inv_SY_B!V222/Inv_SY_B!$DA222-1,"")</f>
        <v/>
      </c>
      <c r="W222" s="169" t="str">
        <f>IFERROR(Inv_SY_B!W222/Inv_SY_B!$DA222-1,"")</f>
        <v/>
      </c>
      <c r="X222" s="169" t="str">
        <f>IFERROR(Inv_SY_B!X222/Inv_SY_B!$DA222-1,"")</f>
        <v/>
      </c>
      <c r="Y222" s="169" t="str">
        <f>IFERROR(Inv_SY_B!Y222/Inv_SY_B!$DA222-1,"")</f>
        <v/>
      </c>
      <c r="Z222" s="169" t="str">
        <f>IFERROR(Inv_SY_B!Z222/Inv_SY_B!$DA222-1,"")</f>
        <v/>
      </c>
      <c r="AA222" s="169" t="str">
        <f>IFERROR(Inv_SY_B!AA222/Inv_SY_B!$DA222-1,"")</f>
        <v/>
      </c>
      <c r="AB222" s="169" t="str">
        <f>IFERROR(Inv_SY_B!AB222/Inv_SY_B!$DA222-1,"")</f>
        <v/>
      </c>
      <c r="AC222" s="169" t="str">
        <f>IFERROR(Inv_SY_B!AC222/Inv_SY_B!$DA222-1,"")</f>
        <v/>
      </c>
      <c r="AD222" s="169" t="str">
        <f>IFERROR(Inv_SY_B!AD222/Inv_SY_B!$DA222-1,"")</f>
        <v/>
      </c>
      <c r="AE222" s="169" t="str">
        <f>IFERROR(Inv_SY_B!AE222/Inv_SY_B!$DA222-1,"")</f>
        <v/>
      </c>
      <c r="AF222" s="169" t="str">
        <f>IFERROR(Inv_SY_B!AF222/Inv_SY_B!$DA222-1,"")</f>
        <v/>
      </c>
      <c r="AG222" s="169" t="str">
        <f>IFERROR(Inv_SY_B!AG222/Inv_SY_B!$DA222-1,"")</f>
        <v/>
      </c>
      <c r="AH222" s="169" t="str">
        <f>IFERROR(Inv_SY_B!AH222/Inv_SY_B!$DA222-1,"")</f>
        <v/>
      </c>
      <c r="AI222" s="169" t="str">
        <f>IFERROR(Inv_SY_B!AI222/Inv_SY_B!$DC222-1,"")</f>
        <v/>
      </c>
      <c r="AJ222" s="169" t="str">
        <f>IFERROR(Inv_SY_B!AJ222/Inv_SY_B!$DC222-1,"")</f>
        <v/>
      </c>
      <c r="AK222" s="169" t="str">
        <f>IFERROR(Inv_SY_B!AK222/Inv_SY_B!$DC222-1,"")</f>
        <v/>
      </c>
      <c r="AL222" s="169" t="str">
        <f>IFERROR(Inv_SY_B!AL222/Inv_SY_B!$DC222-1,"")</f>
        <v/>
      </c>
      <c r="AM222" s="169" t="str">
        <f>IFERROR(Inv_SY_B!AM222/Inv_SY_B!$DC222-1,"")</f>
        <v/>
      </c>
      <c r="AN222" s="169" t="str">
        <f>IFERROR(Inv_SY_B!AN222/Inv_SY_B!$DC222-1,"")</f>
        <v/>
      </c>
      <c r="AO222" s="169" t="str">
        <f>IFERROR(Inv_SY_B!AO222/Inv_SY_B!$DC222-1,"")</f>
        <v/>
      </c>
      <c r="AP222" s="169" t="str">
        <f>IFERROR(Inv_SY_B!AP222/Inv_SY_B!$DC222-1,"")</f>
        <v/>
      </c>
      <c r="AQ222" s="169" t="str">
        <f>IFERROR(Inv_SY_B!AQ222/Inv_SY_B!$DC222-1,"")</f>
        <v/>
      </c>
      <c r="AR222" s="169" t="str">
        <f>IFERROR(Inv_SY_B!AR222/Inv_SY_B!$DC222-1,"")</f>
        <v/>
      </c>
      <c r="AS222" s="169" t="str">
        <f>IFERROR(Inv_SY_B!AS222/Inv_SY_B!$DC222-1,"")</f>
        <v/>
      </c>
      <c r="AT222" s="169" t="str">
        <f>IFERROR(Inv_SY_B!AT222/Inv_SY_B!$DC222-1,"")</f>
        <v/>
      </c>
      <c r="AU222" s="169" t="str">
        <f>IFERROR(Inv_SY_B!AU222/Inv_SY_B!$DC222-1,"")</f>
        <v/>
      </c>
      <c r="AV222" s="169" t="str">
        <f>IFERROR(Inv_SY_B!AV222/Inv_SY_B!$DC222-1,"")</f>
        <v/>
      </c>
      <c r="AW222" s="169" t="str">
        <f>IFERROR(Inv_SY_B!AW222/Inv_SY_B!$DC222-1,"")</f>
        <v/>
      </c>
      <c r="AX222" s="169" t="str">
        <f>IFERROR(Inv_SY_B!AX222/Inv_SY_B!$DC222-1,"")</f>
        <v/>
      </c>
      <c r="AY222" s="169" t="str">
        <f>IFERROR(Inv_SY_B!AY222/Inv_SY_B!$DC222-1,"")</f>
        <v/>
      </c>
      <c r="AZ222" s="169" t="str">
        <f>IFERROR(Inv_SY_B!AZ222/Inv_SY_B!$DC222-1,"")</f>
        <v/>
      </c>
      <c r="BA222" s="169" t="str">
        <f>IFERROR(Inv_SY_B!BA222/Inv_SY_B!$DC222-1,"")</f>
        <v/>
      </c>
      <c r="BB222" s="169" t="str">
        <f>IFERROR(Inv_SY_B!BB222/Inv_SY_B!$DC222-1,"")</f>
        <v/>
      </c>
      <c r="BC222" s="169" t="str">
        <f>IFERROR(Inv_SY_B!BC222/Inv_SY_B!$DC222-1,"")</f>
        <v/>
      </c>
      <c r="BD222" s="169" t="str">
        <f>IFERROR(Inv_SY_B!BD222/Inv_SY_B!$DC222-1,"")</f>
        <v/>
      </c>
      <c r="BE222" s="169" t="str">
        <f>IFERROR(Inv_SY_B!BE222/Inv_SY_B!$DC222-1,"")</f>
        <v/>
      </c>
      <c r="BF222" s="169" t="str">
        <f>IFERROR(Inv_SY_B!BF222/Inv_SY_B!$DC222-1,"")</f>
        <v/>
      </c>
      <c r="BG222" s="169" t="str">
        <f>IFERROR(Inv_SY_B!BG222/Inv_SY_B!$DC222-1,"")</f>
        <v/>
      </c>
      <c r="BH222" s="169" t="str">
        <f>IFERROR(Inv_SY_B!BH222/Inv_SY_B!$DC222-1,"")</f>
        <v/>
      </c>
      <c r="BI222" s="169" t="str">
        <f>IFERROR(Inv_SY_B!BI222/Inv_SY_B!$DC222-1,"")</f>
        <v/>
      </c>
      <c r="BJ222" s="169" t="str">
        <f>IFERROR(Inv_SY_B!BJ222/Inv_SY_B!$DC222-1,"")</f>
        <v/>
      </c>
      <c r="BK222" s="169" t="str">
        <f>IFERROR(Inv_SY_B!BK222/Inv_SY_B!$DC222-1,"")</f>
        <v/>
      </c>
      <c r="BL222" s="169" t="str">
        <f>IFERROR(Inv_SY_B!BL222/Inv_SY_B!$DC222-1,"")</f>
        <v/>
      </c>
      <c r="BM222" s="169" t="str">
        <f>IFERROR(Inv_SY_B!BM222/Inv_SY_B!$DC222-1,"")</f>
        <v/>
      </c>
      <c r="BN222" s="169" t="str">
        <f>IFERROR(Inv_SY_B!BN222/Inv_SY_B!$DC222-1,"")</f>
        <v/>
      </c>
      <c r="BO222" s="169" t="str">
        <f>IFERROR(Inv_SY_B!BO222/Inv_SY_B!$DC222-1,"")</f>
        <v/>
      </c>
      <c r="BP222" s="169" t="str">
        <f>IFERROR(Inv_SY_B!BP222/Inv_SY_B!$DC222-1,"")</f>
        <v/>
      </c>
      <c r="BQ222" s="169" t="str">
        <f>IFERROR(Inv_SY_B!BQ222/Inv_SY_B!$DC222-1,"")</f>
        <v/>
      </c>
      <c r="BR222" s="169" t="str">
        <f>IFERROR(Inv_SY_B!BR222/Inv_SY_B!$DC222-1,"")</f>
        <v/>
      </c>
      <c r="BS222" s="169" t="str">
        <f>IFERROR(Inv_SY_B!BS222/Inv_SY_B!$DC222-1,"")</f>
        <v/>
      </c>
      <c r="BT222" s="169" t="str">
        <f>IFERROR(Inv_SY_B!BT222/Inv_SY_B!$DC222-1,"")</f>
        <v/>
      </c>
      <c r="BU222" s="169" t="str">
        <f>IFERROR(Inv_SY_B!BU222/Inv_SY_B!$DC222-1,"")</f>
        <v/>
      </c>
      <c r="BV222" s="169" t="str">
        <f>IFERROR(Inv_SY_B!BV222/Inv_SY_B!$DC222-1,"")</f>
        <v/>
      </c>
      <c r="BW222" s="169" t="str">
        <f>IFERROR(Inv_SY_B!BW222/Inv_SY_B!$DC222-1,"")</f>
        <v/>
      </c>
      <c r="BX222" s="169" t="str">
        <f>IFERROR(Inv_SY_B!BX222/Inv_SY_B!$DC222-1,"")</f>
        <v/>
      </c>
      <c r="BY222" s="169" t="str">
        <f>IFERROR(Inv_SY_B!BY222/Inv_SY_B!$DC222-1,"")</f>
        <v/>
      </c>
      <c r="BZ222" s="169" t="str">
        <f>IFERROR(Inv_SY_B!BZ222/Inv_SY_B!$DC222-1,"")</f>
        <v/>
      </c>
      <c r="CA222" s="169" t="str">
        <f>IFERROR(Inv_SY_B!CA222/Inv_SY_B!$DC222-1,"")</f>
        <v/>
      </c>
      <c r="CB222" s="169" t="str">
        <f>IFERROR(Inv_SY_B!CB222/Inv_SY_B!$DC222-1,"")</f>
        <v/>
      </c>
      <c r="CC222" s="169" t="str">
        <f>IFERROR(Inv_SY_B!CC222/Inv_SY_B!$DC222-1,"")</f>
        <v/>
      </c>
      <c r="CD222" s="169" t="str">
        <f>IFERROR(Inv_SY_B!CD222/Inv_SY_B!$DC222-1,"")</f>
        <v/>
      </c>
      <c r="CE222" s="169" t="str">
        <f>IFERROR(Inv_SY_B!CE222/Inv_SY_B!$DC222-1,"")</f>
        <v/>
      </c>
      <c r="CF222" s="169" t="str">
        <f>IFERROR(Inv_SY_B!CF222/Inv_SY_B!$DC222-1,"")</f>
        <v/>
      </c>
      <c r="CG222" s="169" t="str">
        <f>IFERROR(Inv_SY_B!CG222/Inv_SY_B!$DC222-1,"")</f>
        <v/>
      </c>
      <c r="CH222" s="169" t="str">
        <f>IFERROR(Inv_SY_B!CH222/Inv_SY_B!$DC222-1,"")</f>
        <v/>
      </c>
      <c r="CI222" s="169" t="str">
        <f>IFERROR(Inv_SY_B!CI222/Inv_SY_B!$DC222-1,"")</f>
        <v/>
      </c>
      <c r="CJ222" s="169" t="str">
        <f>IFERROR(Inv_SY_B!CJ222/Inv_SY_B!$DC222-1,"")</f>
        <v/>
      </c>
      <c r="CK222" s="169" t="str">
        <f>IFERROR(Inv_SY_B!CK222/Inv_SY_B!$DC222-1,"")</f>
        <v/>
      </c>
      <c r="CL222" s="169" t="str">
        <f>IFERROR(Inv_SY_B!CL222/Inv_SY_B!$DC222-1,"")</f>
        <v/>
      </c>
      <c r="CM222" s="169" t="str">
        <f>IFERROR(Inv_SY_B!CM222/Inv_SY_B!$DB222-1,"")</f>
        <v/>
      </c>
      <c r="CN222" s="169" t="str">
        <f>IFERROR(Inv_SY_B!CN222/Inv_SY_B!$DB222-1,"")</f>
        <v/>
      </c>
      <c r="CO222" s="169" t="str">
        <f>IFERROR(Inv_SY_B!CO222/Inv_SY_B!$DB222-1,"")</f>
        <v/>
      </c>
      <c r="CP222" s="169" t="str">
        <f>IFERROR(Inv_SY_B!CP222/Inv_SY_B!$DB222-1,"")</f>
        <v/>
      </c>
      <c r="CQ222" s="169" t="str">
        <f>IFERROR(Inv_SY_B!CQ222/Inv_SY_B!$DB222-1,"")</f>
        <v/>
      </c>
      <c r="CR222" s="169" t="str">
        <f>IFERROR(Inv_SY_B!CR222/Inv_SY_B!$DB222-1,"")</f>
        <v/>
      </c>
      <c r="CS222" s="169" t="str">
        <f>IFERROR(Inv_SY_B!CS222/Inv_SY_B!$DB222-1,"")</f>
        <v/>
      </c>
      <c r="CT222" s="169" t="str">
        <f>IFERROR(Inv_SY_B!CT222/Inv_SY_B!$DB222-1,"")</f>
        <v/>
      </c>
      <c r="CU222" s="169" t="str">
        <f>IFERROR(Inv_SY_B!CU222/Inv_SY_B!$DB222-1,"")</f>
        <v/>
      </c>
      <c r="CV222" s="169" t="str">
        <f>IFERROR(Inv_SY_B!CV222/Inv_SY_B!$DB222-1,"")</f>
        <v/>
      </c>
      <c r="CW222" s="169" t="str">
        <f>IFERROR(Inv_SY_B!CW222/Inv_SY_B!$DB222-1,"")</f>
        <v/>
      </c>
      <c r="CX222" s="169" t="str">
        <f>IFERROR(Inv_SY_B!CX222/Inv_SY_B!$DB222-1,"")</f>
        <v/>
      </c>
      <c r="CY222" s="169" t="str">
        <f>IFERROR(Inv_SY_B!CY222/Inv_SY_B!$DB222-1,"")</f>
        <v/>
      </c>
      <c r="CZ222" s="169" t="str">
        <f>IFERROR(Inv_SY_B!CZ222/Inv_SY_B!$DB222-1,"")</f>
        <v/>
      </c>
    </row>
    <row r="223" spans="2:104">
      <c r="B223" s="164">
        <f t="shared" si="4"/>
        <v>45915</v>
      </c>
      <c r="C223" s="169" t="str">
        <f>IFERROR(Inv_SY_B!C223/Inv_SY_B!$DA223-1,"")</f>
        <v/>
      </c>
      <c r="D223" s="169" t="str">
        <f>IFERROR(Inv_SY_B!D223/Inv_SY_B!$DA223-1,"")</f>
        <v/>
      </c>
      <c r="E223" s="169" t="str">
        <f>IFERROR(Inv_SY_B!E223/Inv_SY_B!$DA223-1,"")</f>
        <v/>
      </c>
      <c r="F223" s="169" t="str">
        <f>IFERROR(Inv_SY_B!F223/Inv_SY_B!$DA223-1,"")</f>
        <v/>
      </c>
      <c r="G223" s="169" t="str">
        <f>IFERROR(Inv_SY_B!G223/Inv_SY_B!$DA223-1,"")</f>
        <v/>
      </c>
      <c r="H223" s="169" t="str">
        <f>IFERROR(Inv_SY_B!H223/Inv_SY_B!$DA223-1,"")</f>
        <v/>
      </c>
      <c r="I223" s="169" t="str">
        <f>IFERROR(Inv_SY_B!I223/Inv_SY_B!$DA223-1,"")</f>
        <v/>
      </c>
      <c r="J223" s="169" t="str">
        <f>IFERROR(Inv_SY_B!J223/Inv_SY_B!$DA223-1,"")</f>
        <v/>
      </c>
      <c r="K223" s="169" t="str">
        <f>IFERROR(Inv_SY_B!K223/Inv_SY_B!$DA223-1,"")</f>
        <v/>
      </c>
      <c r="L223" s="169" t="str">
        <f>IFERROR(Inv_SY_B!L223/Inv_SY_B!$DA223-1,"")</f>
        <v/>
      </c>
      <c r="M223" s="169" t="str">
        <f>IFERROR(Inv_SY_B!M223/Inv_SY_B!$DA223-1,"")</f>
        <v/>
      </c>
      <c r="N223" s="169" t="str">
        <f>IFERROR(Inv_SY_B!N223/Inv_SY_B!$DA223-1,"")</f>
        <v/>
      </c>
      <c r="O223" s="169" t="str">
        <f>IFERROR(Inv_SY_B!O223/Inv_SY_B!$DA223-1,"")</f>
        <v/>
      </c>
      <c r="P223" s="169" t="str">
        <f>IFERROR(Inv_SY_B!P223/Inv_SY_B!$DA223-1,"")</f>
        <v/>
      </c>
      <c r="Q223" s="169" t="str">
        <f>IFERROR(Inv_SY_B!Q223/Inv_SY_B!$DA223-1,"")</f>
        <v/>
      </c>
      <c r="R223" s="169" t="str">
        <f>IFERROR(Inv_SY_B!R223/Inv_SY_B!$DA223-1,"")</f>
        <v/>
      </c>
      <c r="S223" s="169" t="str">
        <f>IFERROR(Inv_SY_B!S223/Inv_SY_B!$DA223-1,"")</f>
        <v/>
      </c>
      <c r="T223" s="169" t="str">
        <f>IFERROR(Inv_SY_B!T223/Inv_SY_B!$DA223-1,"")</f>
        <v/>
      </c>
      <c r="U223" s="169" t="str">
        <f>IFERROR(Inv_SY_B!U223/Inv_SY_B!$DA223-1,"")</f>
        <v/>
      </c>
      <c r="V223" s="169" t="str">
        <f>IFERROR(Inv_SY_B!V223/Inv_SY_B!$DA223-1,"")</f>
        <v/>
      </c>
      <c r="W223" s="169" t="str">
        <f>IFERROR(Inv_SY_B!W223/Inv_SY_B!$DA223-1,"")</f>
        <v/>
      </c>
      <c r="X223" s="169" t="str">
        <f>IFERROR(Inv_SY_B!X223/Inv_SY_B!$DA223-1,"")</f>
        <v/>
      </c>
      <c r="Y223" s="169" t="str">
        <f>IFERROR(Inv_SY_B!Y223/Inv_SY_B!$DA223-1,"")</f>
        <v/>
      </c>
      <c r="Z223" s="169" t="str">
        <f>IFERROR(Inv_SY_B!Z223/Inv_SY_B!$DA223-1,"")</f>
        <v/>
      </c>
      <c r="AA223" s="169" t="str">
        <f>IFERROR(Inv_SY_B!AA223/Inv_SY_B!$DA223-1,"")</f>
        <v/>
      </c>
      <c r="AB223" s="169" t="str">
        <f>IFERROR(Inv_SY_B!AB223/Inv_SY_B!$DA223-1,"")</f>
        <v/>
      </c>
      <c r="AC223" s="169" t="str">
        <f>IFERROR(Inv_SY_B!AC223/Inv_SY_B!$DA223-1,"")</f>
        <v/>
      </c>
      <c r="AD223" s="169" t="str">
        <f>IFERROR(Inv_SY_B!AD223/Inv_SY_B!$DA223-1,"")</f>
        <v/>
      </c>
      <c r="AE223" s="169" t="str">
        <f>IFERROR(Inv_SY_B!AE223/Inv_SY_B!$DA223-1,"")</f>
        <v/>
      </c>
      <c r="AF223" s="169" t="str">
        <f>IFERROR(Inv_SY_B!AF223/Inv_SY_B!$DA223-1,"")</f>
        <v/>
      </c>
      <c r="AG223" s="169" t="str">
        <f>IFERROR(Inv_SY_B!AG223/Inv_SY_B!$DA223-1,"")</f>
        <v/>
      </c>
      <c r="AH223" s="169" t="str">
        <f>IFERROR(Inv_SY_B!AH223/Inv_SY_B!$DA223-1,"")</f>
        <v/>
      </c>
      <c r="AI223" s="169" t="str">
        <f>IFERROR(Inv_SY_B!AI223/Inv_SY_B!$DC223-1,"")</f>
        <v/>
      </c>
      <c r="AJ223" s="169" t="str">
        <f>IFERROR(Inv_SY_B!AJ223/Inv_SY_B!$DC223-1,"")</f>
        <v/>
      </c>
      <c r="AK223" s="169" t="str">
        <f>IFERROR(Inv_SY_B!AK223/Inv_SY_B!$DC223-1,"")</f>
        <v/>
      </c>
      <c r="AL223" s="169" t="str">
        <f>IFERROR(Inv_SY_B!AL223/Inv_SY_B!$DC223-1,"")</f>
        <v/>
      </c>
      <c r="AM223" s="169" t="str">
        <f>IFERROR(Inv_SY_B!AM223/Inv_SY_B!$DC223-1,"")</f>
        <v/>
      </c>
      <c r="AN223" s="169" t="str">
        <f>IFERROR(Inv_SY_B!AN223/Inv_SY_B!$DC223-1,"")</f>
        <v/>
      </c>
      <c r="AO223" s="169" t="str">
        <f>IFERROR(Inv_SY_B!AO223/Inv_SY_B!$DC223-1,"")</f>
        <v/>
      </c>
      <c r="AP223" s="169" t="str">
        <f>IFERROR(Inv_SY_B!AP223/Inv_SY_B!$DC223-1,"")</f>
        <v/>
      </c>
      <c r="AQ223" s="169" t="str">
        <f>IFERROR(Inv_SY_B!AQ223/Inv_SY_B!$DC223-1,"")</f>
        <v/>
      </c>
      <c r="AR223" s="169" t="str">
        <f>IFERROR(Inv_SY_B!AR223/Inv_SY_B!$DC223-1,"")</f>
        <v/>
      </c>
      <c r="AS223" s="169" t="str">
        <f>IFERROR(Inv_SY_B!AS223/Inv_SY_B!$DC223-1,"")</f>
        <v/>
      </c>
      <c r="AT223" s="169" t="str">
        <f>IFERROR(Inv_SY_B!AT223/Inv_SY_B!$DC223-1,"")</f>
        <v/>
      </c>
      <c r="AU223" s="169" t="str">
        <f>IFERROR(Inv_SY_B!AU223/Inv_SY_B!$DC223-1,"")</f>
        <v/>
      </c>
      <c r="AV223" s="169" t="str">
        <f>IFERROR(Inv_SY_B!AV223/Inv_SY_B!$DC223-1,"")</f>
        <v/>
      </c>
      <c r="AW223" s="169" t="str">
        <f>IFERROR(Inv_SY_B!AW223/Inv_SY_B!$DC223-1,"")</f>
        <v/>
      </c>
      <c r="AX223" s="169" t="str">
        <f>IFERROR(Inv_SY_B!AX223/Inv_SY_B!$DC223-1,"")</f>
        <v/>
      </c>
      <c r="AY223" s="169" t="str">
        <f>IFERROR(Inv_SY_B!AY223/Inv_SY_B!$DC223-1,"")</f>
        <v/>
      </c>
      <c r="AZ223" s="169" t="str">
        <f>IFERROR(Inv_SY_B!AZ223/Inv_SY_B!$DC223-1,"")</f>
        <v/>
      </c>
      <c r="BA223" s="169" t="str">
        <f>IFERROR(Inv_SY_B!BA223/Inv_SY_B!$DC223-1,"")</f>
        <v/>
      </c>
      <c r="BB223" s="169" t="str">
        <f>IFERROR(Inv_SY_B!BB223/Inv_SY_B!$DC223-1,"")</f>
        <v/>
      </c>
      <c r="BC223" s="169" t="str">
        <f>IFERROR(Inv_SY_B!BC223/Inv_SY_B!$DC223-1,"")</f>
        <v/>
      </c>
      <c r="BD223" s="169" t="str">
        <f>IFERROR(Inv_SY_B!BD223/Inv_SY_B!$DC223-1,"")</f>
        <v/>
      </c>
      <c r="BE223" s="169" t="str">
        <f>IFERROR(Inv_SY_B!BE223/Inv_SY_B!$DC223-1,"")</f>
        <v/>
      </c>
      <c r="BF223" s="169" t="str">
        <f>IFERROR(Inv_SY_B!BF223/Inv_SY_B!$DC223-1,"")</f>
        <v/>
      </c>
      <c r="BG223" s="169" t="str">
        <f>IFERROR(Inv_SY_B!BG223/Inv_SY_B!$DC223-1,"")</f>
        <v/>
      </c>
      <c r="BH223" s="169" t="str">
        <f>IFERROR(Inv_SY_B!BH223/Inv_SY_B!$DC223-1,"")</f>
        <v/>
      </c>
      <c r="BI223" s="169" t="str">
        <f>IFERROR(Inv_SY_B!BI223/Inv_SY_B!$DC223-1,"")</f>
        <v/>
      </c>
      <c r="BJ223" s="169" t="str">
        <f>IFERROR(Inv_SY_B!BJ223/Inv_SY_B!$DC223-1,"")</f>
        <v/>
      </c>
      <c r="BK223" s="169" t="str">
        <f>IFERROR(Inv_SY_B!BK223/Inv_SY_B!$DC223-1,"")</f>
        <v/>
      </c>
      <c r="BL223" s="169" t="str">
        <f>IFERROR(Inv_SY_B!BL223/Inv_SY_B!$DC223-1,"")</f>
        <v/>
      </c>
      <c r="BM223" s="169" t="str">
        <f>IFERROR(Inv_SY_B!BM223/Inv_SY_B!$DC223-1,"")</f>
        <v/>
      </c>
      <c r="BN223" s="169" t="str">
        <f>IFERROR(Inv_SY_B!BN223/Inv_SY_B!$DC223-1,"")</f>
        <v/>
      </c>
      <c r="BO223" s="169" t="str">
        <f>IFERROR(Inv_SY_B!BO223/Inv_SY_B!$DC223-1,"")</f>
        <v/>
      </c>
      <c r="BP223" s="169" t="str">
        <f>IFERROR(Inv_SY_B!BP223/Inv_SY_B!$DC223-1,"")</f>
        <v/>
      </c>
      <c r="BQ223" s="169" t="str">
        <f>IFERROR(Inv_SY_B!BQ223/Inv_SY_B!$DC223-1,"")</f>
        <v/>
      </c>
      <c r="BR223" s="169" t="str">
        <f>IFERROR(Inv_SY_B!BR223/Inv_SY_B!$DC223-1,"")</f>
        <v/>
      </c>
      <c r="BS223" s="169" t="str">
        <f>IFERROR(Inv_SY_B!BS223/Inv_SY_B!$DC223-1,"")</f>
        <v/>
      </c>
      <c r="BT223" s="169" t="str">
        <f>IFERROR(Inv_SY_B!BT223/Inv_SY_B!$DC223-1,"")</f>
        <v/>
      </c>
      <c r="BU223" s="169" t="str">
        <f>IFERROR(Inv_SY_B!BU223/Inv_SY_B!$DC223-1,"")</f>
        <v/>
      </c>
      <c r="BV223" s="169" t="str">
        <f>IFERROR(Inv_SY_B!BV223/Inv_SY_B!$DC223-1,"")</f>
        <v/>
      </c>
      <c r="BW223" s="169" t="str">
        <f>IFERROR(Inv_SY_B!BW223/Inv_SY_B!$DC223-1,"")</f>
        <v/>
      </c>
      <c r="BX223" s="169" t="str">
        <f>IFERROR(Inv_SY_B!BX223/Inv_SY_B!$DC223-1,"")</f>
        <v/>
      </c>
      <c r="BY223" s="169" t="str">
        <f>IFERROR(Inv_SY_B!BY223/Inv_SY_B!$DC223-1,"")</f>
        <v/>
      </c>
      <c r="BZ223" s="169" t="str">
        <f>IFERROR(Inv_SY_B!BZ223/Inv_SY_B!$DC223-1,"")</f>
        <v/>
      </c>
      <c r="CA223" s="169" t="str">
        <f>IFERROR(Inv_SY_B!CA223/Inv_SY_B!$DC223-1,"")</f>
        <v/>
      </c>
      <c r="CB223" s="169" t="str">
        <f>IFERROR(Inv_SY_B!CB223/Inv_SY_B!$DC223-1,"")</f>
        <v/>
      </c>
      <c r="CC223" s="169" t="str">
        <f>IFERROR(Inv_SY_B!CC223/Inv_SY_B!$DC223-1,"")</f>
        <v/>
      </c>
      <c r="CD223" s="169" t="str">
        <f>IFERROR(Inv_SY_B!CD223/Inv_SY_B!$DC223-1,"")</f>
        <v/>
      </c>
      <c r="CE223" s="169" t="str">
        <f>IFERROR(Inv_SY_B!CE223/Inv_SY_B!$DC223-1,"")</f>
        <v/>
      </c>
      <c r="CF223" s="169" t="str">
        <f>IFERROR(Inv_SY_B!CF223/Inv_SY_B!$DC223-1,"")</f>
        <v/>
      </c>
      <c r="CG223" s="169" t="str">
        <f>IFERROR(Inv_SY_B!CG223/Inv_SY_B!$DC223-1,"")</f>
        <v/>
      </c>
      <c r="CH223" s="169" t="str">
        <f>IFERROR(Inv_SY_B!CH223/Inv_SY_B!$DC223-1,"")</f>
        <v/>
      </c>
      <c r="CI223" s="169" t="str">
        <f>IFERROR(Inv_SY_B!CI223/Inv_SY_B!$DC223-1,"")</f>
        <v/>
      </c>
      <c r="CJ223" s="169" t="str">
        <f>IFERROR(Inv_SY_B!CJ223/Inv_SY_B!$DC223-1,"")</f>
        <v/>
      </c>
      <c r="CK223" s="169" t="str">
        <f>IFERROR(Inv_SY_B!CK223/Inv_SY_B!$DC223-1,"")</f>
        <v/>
      </c>
      <c r="CL223" s="169" t="str">
        <f>IFERROR(Inv_SY_B!CL223/Inv_SY_B!$DC223-1,"")</f>
        <v/>
      </c>
      <c r="CM223" s="169" t="str">
        <f>IFERROR(Inv_SY_B!CM223/Inv_SY_B!$DB223-1,"")</f>
        <v/>
      </c>
      <c r="CN223" s="169" t="str">
        <f>IFERROR(Inv_SY_B!CN223/Inv_SY_B!$DB223-1,"")</f>
        <v/>
      </c>
      <c r="CO223" s="169" t="str">
        <f>IFERROR(Inv_SY_B!CO223/Inv_SY_B!$DB223-1,"")</f>
        <v/>
      </c>
      <c r="CP223" s="169" t="str">
        <f>IFERROR(Inv_SY_B!CP223/Inv_SY_B!$DB223-1,"")</f>
        <v/>
      </c>
      <c r="CQ223" s="169" t="str">
        <f>IFERROR(Inv_SY_B!CQ223/Inv_SY_B!$DB223-1,"")</f>
        <v/>
      </c>
      <c r="CR223" s="169" t="str">
        <f>IFERROR(Inv_SY_B!CR223/Inv_SY_B!$DB223-1,"")</f>
        <v/>
      </c>
      <c r="CS223" s="169" t="str">
        <f>IFERROR(Inv_SY_B!CS223/Inv_SY_B!$DB223-1,"")</f>
        <v/>
      </c>
      <c r="CT223" s="169" t="str">
        <f>IFERROR(Inv_SY_B!CT223/Inv_SY_B!$DB223-1,"")</f>
        <v/>
      </c>
      <c r="CU223" s="169" t="str">
        <f>IFERROR(Inv_SY_B!CU223/Inv_SY_B!$DB223-1,"")</f>
        <v/>
      </c>
      <c r="CV223" s="169" t="str">
        <f>IFERROR(Inv_SY_B!CV223/Inv_SY_B!$DB223-1,"")</f>
        <v/>
      </c>
      <c r="CW223" s="169" t="str">
        <f>IFERROR(Inv_SY_B!CW223/Inv_SY_B!$DB223-1,"")</f>
        <v/>
      </c>
      <c r="CX223" s="169" t="str">
        <f>IFERROR(Inv_SY_B!CX223/Inv_SY_B!$DB223-1,"")</f>
        <v/>
      </c>
      <c r="CY223" s="169" t="str">
        <f>IFERROR(Inv_SY_B!CY223/Inv_SY_B!$DB223-1,"")</f>
        <v/>
      </c>
      <c r="CZ223" s="169" t="str">
        <f>IFERROR(Inv_SY_B!CZ223/Inv_SY_B!$DB223-1,"")</f>
        <v/>
      </c>
    </row>
    <row r="224" spans="2:104">
      <c r="B224" s="164">
        <f t="shared" si="4"/>
        <v>45916</v>
      </c>
      <c r="C224" s="169" t="str">
        <f>IFERROR(Inv_SY_B!C224/Inv_SY_B!$DA224-1,"")</f>
        <v/>
      </c>
      <c r="D224" s="169" t="str">
        <f>IFERROR(Inv_SY_B!D224/Inv_SY_B!$DA224-1,"")</f>
        <v/>
      </c>
      <c r="E224" s="169" t="str">
        <f>IFERROR(Inv_SY_B!E224/Inv_SY_B!$DA224-1,"")</f>
        <v/>
      </c>
      <c r="F224" s="169" t="str">
        <f>IFERROR(Inv_SY_B!F224/Inv_SY_B!$DA224-1,"")</f>
        <v/>
      </c>
      <c r="G224" s="169" t="str">
        <f>IFERROR(Inv_SY_B!G224/Inv_SY_B!$DA224-1,"")</f>
        <v/>
      </c>
      <c r="H224" s="169" t="str">
        <f>IFERROR(Inv_SY_B!H224/Inv_SY_B!$DA224-1,"")</f>
        <v/>
      </c>
      <c r="I224" s="169" t="str">
        <f>IFERROR(Inv_SY_B!I224/Inv_SY_B!$DA224-1,"")</f>
        <v/>
      </c>
      <c r="J224" s="169" t="str">
        <f>IFERROR(Inv_SY_B!J224/Inv_SY_B!$DA224-1,"")</f>
        <v/>
      </c>
      <c r="K224" s="169" t="str">
        <f>IFERROR(Inv_SY_B!K224/Inv_SY_B!$DA224-1,"")</f>
        <v/>
      </c>
      <c r="L224" s="169" t="str">
        <f>IFERROR(Inv_SY_B!L224/Inv_SY_B!$DA224-1,"")</f>
        <v/>
      </c>
      <c r="M224" s="169" t="str">
        <f>IFERROR(Inv_SY_B!M224/Inv_SY_B!$DA224-1,"")</f>
        <v/>
      </c>
      <c r="N224" s="169" t="str">
        <f>IFERROR(Inv_SY_B!N224/Inv_SY_B!$DA224-1,"")</f>
        <v/>
      </c>
      <c r="O224" s="169" t="str">
        <f>IFERROR(Inv_SY_B!O224/Inv_SY_B!$DA224-1,"")</f>
        <v/>
      </c>
      <c r="P224" s="169" t="str">
        <f>IFERROR(Inv_SY_B!P224/Inv_SY_B!$DA224-1,"")</f>
        <v/>
      </c>
      <c r="Q224" s="169" t="str">
        <f>IFERROR(Inv_SY_B!Q224/Inv_SY_B!$DA224-1,"")</f>
        <v/>
      </c>
      <c r="R224" s="169" t="str">
        <f>IFERROR(Inv_SY_B!R224/Inv_SY_B!$DA224-1,"")</f>
        <v/>
      </c>
      <c r="S224" s="169" t="str">
        <f>IFERROR(Inv_SY_B!S224/Inv_SY_B!$DA224-1,"")</f>
        <v/>
      </c>
      <c r="T224" s="169" t="str">
        <f>IFERROR(Inv_SY_B!T224/Inv_SY_B!$DA224-1,"")</f>
        <v/>
      </c>
      <c r="U224" s="169" t="str">
        <f>IFERROR(Inv_SY_B!U224/Inv_SY_B!$DA224-1,"")</f>
        <v/>
      </c>
      <c r="V224" s="169" t="str">
        <f>IFERROR(Inv_SY_B!V224/Inv_SY_B!$DA224-1,"")</f>
        <v/>
      </c>
      <c r="W224" s="169" t="str">
        <f>IFERROR(Inv_SY_B!W224/Inv_SY_B!$DA224-1,"")</f>
        <v/>
      </c>
      <c r="X224" s="169" t="str">
        <f>IFERROR(Inv_SY_B!X224/Inv_SY_B!$DA224-1,"")</f>
        <v/>
      </c>
      <c r="Y224" s="169" t="str">
        <f>IFERROR(Inv_SY_B!Y224/Inv_SY_B!$DA224-1,"")</f>
        <v/>
      </c>
      <c r="Z224" s="169" t="str">
        <f>IFERROR(Inv_SY_B!Z224/Inv_SY_B!$DA224-1,"")</f>
        <v/>
      </c>
      <c r="AA224" s="169" t="str">
        <f>IFERROR(Inv_SY_B!AA224/Inv_SY_B!$DA224-1,"")</f>
        <v/>
      </c>
      <c r="AB224" s="169" t="str">
        <f>IFERROR(Inv_SY_B!AB224/Inv_SY_B!$DA224-1,"")</f>
        <v/>
      </c>
      <c r="AC224" s="169" t="str">
        <f>IFERROR(Inv_SY_B!AC224/Inv_SY_B!$DA224-1,"")</f>
        <v/>
      </c>
      <c r="AD224" s="169" t="str">
        <f>IFERROR(Inv_SY_B!AD224/Inv_SY_B!$DA224-1,"")</f>
        <v/>
      </c>
      <c r="AE224" s="169" t="str">
        <f>IFERROR(Inv_SY_B!AE224/Inv_SY_B!$DA224-1,"")</f>
        <v/>
      </c>
      <c r="AF224" s="169" t="str">
        <f>IFERROR(Inv_SY_B!AF224/Inv_SY_B!$DA224-1,"")</f>
        <v/>
      </c>
      <c r="AG224" s="169" t="str">
        <f>IFERROR(Inv_SY_B!AG224/Inv_SY_B!$DA224-1,"")</f>
        <v/>
      </c>
      <c r="AH224" s="169" t="str">
        <f>IFERROR(Inv_SY_B!AH224/Inv_SY_B!$DA224-1,"")</f>
        <v/>
      </c>
      <c r="AI224" s="169" t="str">
        <f>IFERROR(Inv_SY_B!AI224/Inv_SY_B!$DC224-1,"")</f>
        <v/>
      </c>
      <c r="AJ224" s="169" t="str">
        <f>IFERROR(Inv_SY_B!AJ224/Inv_SY_B!$DC224-1,"")</f>
        <v/>
      </c>
      <c r="AK224" s="169" t="str">
        <f>IFERROR(Inv_SY_B!AK224/Inv_SY_B!$DC224-1,"")</f>
        <v/>
      </c>
      <c r="AL224" s="169" t="str">
        <f>IFERROR(Inv_SY_B!AL224/Inv_SY_B!$DC224-1,"")</f>
        <v/>
      </c>
      <c r="AM224" s="169" t="str">
        <f>IFERROR(Inv_SY_B!AM224/Inv_SY_B!$DC224-1,"")</f>
        <v/>
      </c>
      <c r="AN224" s="169" t="str">
        <f>IFERROR(Inv_SY_B!AN224/Inv_SY_B!$DC224-1,"")</f>
        <v/>
      </c>
      <c r="AO224" s="169" t="str">
        <f>IFERROR(Inv_SY_B!AO224/Inv_SY_B!$DC224-1,"")</f>
        <v/>
      </c>
      <c r="AP224" s="169" t="str">
        <f>IFERROR(Inv_SY_B!AP224/Inv_SY_B!$DC224-1,"")</f>
        <v/>
      </c>
      <c r="AQ224" s="169" t="str">
        <f>IFERROR(Inv_SY_B!AQ224/Inv_SY_B!$DC224-1,"")</f>
        <v/>
      </c>
      <c r="AR224" s="169" t="str">
        <f>IFERROR(Inv_SY_B!AR224/Inv_SY_B!$DC224-1,"")</f>
        <v/>
      </c>
      <c r="AS224" s="169" t="str">
        <f>IFERROR(Inv_SY_B!AS224/Inv_SY_B!$DC224-1,"")</f>
        <v/>
      </c>
      <c r="AT224" s="169" t="str">
        <f>IFERROR(Inv_SY_B!AT224/Inv_SY_B!$DC224-1,"")</f>
        <v/>
      </c>
      <c r="AU224" s="169" t="str">
        <f>IFERROR(Inv_SY_B!AU224/Inv_SY_B!$DC224-1,"")</f>
        <v/>
      </c>
      <c r="AV224" s="169" t="str">
        <f>IFERROR(Inv_SY_B!AV224/Inv_SY_B!$DC224-1,"")</f>
        <v/>
      </c>
      <c r="AW224" s="169" t="str">
        <f>IFERROR(Inv_SY_B!AW224/Inv_SY_B!$DC224-1,"")</f>
        <v/>
      </c>
      <c r="AX224" s="169" t="str">
        <f>IFERROR(Inv_SY_B!AX224/Inv_SY_B!$DC224-1,"")</f>
        <v/>
      </c>
      <c r="AY224" s="169" t="str">
        <f>IFERROR(Inv_SY_B!AY224/Inv_SY_B!$DC224-1,"")</f>
        <v/>
      </c>
      <c r="AZ224" s="169" t="str">
        <f>IFERROR(Inv_SY_B!AZ224/Inv_SY_B!$DC224-1,"")</f>
        <v/>
      </c>
      <c r="BA224" s="169" t="str">
        <f>IFERROR(Inv_SY_B!BA224/Inv_SY_B!$DC224-1,"")</f>
        <v/>
      </c>
      <c r="BB224" s="169" t="str">
        <f>IFERROR(Inv_SY_B!BB224/Inv_SY_B!$DC224-1,"")</f>
        <v/>
      </c>
      <c r="BC224" s="169" t="str">
        <f>IFERROR(Inv_SY_B!BC224/Inv_SY_B!$DC224-1,"")</f>
        <v/>
      </c>
      <c r="BD224" s="169" t="str">
        <f>IFERROR(Inv_SY_B!BD224/Inv_SY_B!$DC224-1,"")</f>
        <v/>
      </c>
      <c r="BE224" s="169" t="str">
        <f>IFERROR(Inv_SY_B!BE224/Inv_SY_B!$DC224-1,"")</f>
        <v/>
      </c>
      <c r="BF224" s="169" t="str">
        <f>IFERROR(Inv_SY_B!BF224/Inv_SY_B!$DC224-1,"")</f>
        <v/>
      </c>
      <c r="BG224" s="169" t="str">
        <f>IFERROR(Inv_SY_B!BG224/Inv_SY_B!$DC224-1,"")</f>
        <v/>
      </c>
      <c r="BH224" s="169" t="str">
        <f>IFERROR(Inv_SY_B!BH224/Inv_SY_B!$DC224-1,"")</f>
        <v/>
      </c>
      <c r="BI224" s="169" t="str">
        <f>IFERROR(Inv_SY_B!BI224/Inv_SY_B!$DC224-1,"")</f>
        <v/>
      </c>
      <c r="BJ224" s="169" t="str">
        <f>IFERROR(Inv_SY_B!BJ224/Inv_SY_B!$DC224-1,"")</f>
        <v/>
      </c>
      <c r="BK224" s="169" t="str">
        <f>IFERROR(Inv_SY_B!BK224/Inv_SY_B!$DC224-1,"")</f>
        <v/>
      </c>
      <c r="BL224" s="169" t="str">
        <f>IFERROR(Inv_SY_B!BL224/Inv_SY_B!$DC224-1,"")</f>
        <v/>
      </c>
      <c r="BM224" s="169" t="str">
        <f>IFERROR(Inv_SY_B!BM224/Inv_SY_B!$DC224-1,"")</f>
        <v/>
      </c>
      <c r="BN224" s="169" t="str">
        <f>IFERROR(Inv_SY_B!BN224/Inv_SY_B!$DC224-1,"")</f>
        <v/>
      </c>
      <c r="BO224" s="169" t="str">
        <f>IFERROR(Inv_SY_B!BO224/Inv_SY_B!$DC224-1,"")</f>
        <v/>
      </c>
      <c r="BP224" s="169" t="str">
        <f>IFERROR(Inv_SY_B!BP224/Inv_SY_B!$DC224-1,"")</f>
        <v/>
      </c>
      <c r="BQ224" s="169" t="str">
        <f>IFERROR(Inv_SY_B!BQ224/Inv_SY_B!$DC224-1,"")</f>
        <v/>
      </c>
      <c r="BR224" s="169" t="str">
        <f>IFERROR(Inv_SY_B!BR224/Inv_SY_B!$DC224-1,"")</f>
        <v/>
      </c>
      <c r="BS224" s="169" t="str">
        <f>IFERROR(Inv_SY_B!BS224/Inv_SY_B!$DC224-1,"")</f>
        <v/>
      </c>
      <c r="BT224" s="169" t="str">
        <f>IFERROR(Inv_SY_B!BT224/Inv_SY_B!$DC224-1,"")</f>
        <v/>
      </c>
      <c r="BU224" s="169" t="str">
        <f>IFERROR(Inv_SY_B!BU224/Inv_SY_B!$DC224-1,"")</f>
        <v/>
      </c>
      <c r="BV224" s="169" t="str">
        <f>IFERROR(Inv_SY_B!BV224/Inv_SY_B!$DC224-1,"")</f>
        <v/>
      </c>
      <c r="BW224" s="169" t="str">
        <f>IFERROR(Inv_SY_B!BW224/Inv_SY_B!$DC224-1,"")</f>
        <v/>
      </c>
      <c r="BX224" s="169" t="str">
        <f>IFERROR(Inv_SY_B!BX224/Inv_SY_B!$DC224-1,"")</f>
        <v/>
      </c>
      <c r="BY224" s="169" t="str">
        <f>IFERROR(Inv_SY_B!BY224/Inv_SY_B!$DC224-1,"")</f>
        <v/>
      </c>
      <c r="BZ224" s="169" t="str">
        <f>IFERROR(Inv_SY_B!BZ224/Inv_SY_B!$DC224-1,"")</f>
        <v/>
      </c>
      <c r="CA224" s="169" t="str">
        <f>IFERROR(Inv_SY_B!CA224/Inv_SY_B!$DC224-1,"")</f>
        <v/>
      </c>
      <c r="CB224" s="169" t="str">
        <f>IFERROR(Inv_SY_B!CB224/Inv_SY_B!$DC224-1,"")</f>
        <v/>
      </c>
      <c r="CC224" s="169" t="str">
        <f>IFERROR(Inv_SY_B!CC224/Inv_SY_B!$DC224-1,"")</f>
        <v/>
      </c>
      <c r="CD224" s="169" t="str">
        <f>IFERROR(Inv_SY_B!CD224/Inv_SY_B!$DC224-1,"")</f>
        <v/>
      </c>
      <c r="CE224" s="169" t="str">
        <f>IFERROR(Inv_SY_B!CE224/Inv_SY_B!$DC224-1,"")</f>
        <v/>
      </c>
      <c r="CF224" s="169" t="str">
        <f>IFERROR(Inv_SY_B!CF224/Inv_SY_B!$DC224-1,"")</f>
        <v/>
      </c>
      <c r="CG224" s="169" t="str">
        <f>IFERROR(Inv_SY_B!CG224/Inv_SY_B!$DC224-1,"")</f>
        <v/>
      </c>
      <c r="CH224" s="169" t="str">
        <f>IFERROR(Inv_SY_B!CH224/Inv_SY_B!$DC224-1,"")</f>
        <v/>
      </c>
      <c r="CI224" s="169" t="str">
        <f>IFERROR(Inv_SY_B!CI224/Inv_SY_B!$DC224-1,"")</f>
        <v/>
      </c>
      <c r="CJ224" s="169" t="str">
        <f>IFERROR(Inv_SY_B!CJ224/Inv_SY_B!$DC224-1,"")</f>
        <v/>
      </c>
      <c r="CK224" s="169" t="str">
        <f>IFERROR(Inv_SY_B!CK224/Inv_SY_B!$DC224-1,"")</f>
        <v/>
      </c>
      <c r="CL224" s="169" t="str">
        <f>IFERROR(Inv_SY_B!CL224/Inv_SY_B!$DC224-1,"")</f>
        <v/>
      </c>
      <c r="CM224" s="169" t="str">
        <f>IFERROR(Inv_SY_B!CM224/Inv_SY_B!$DB224-1,"")</f>
        <v/>
      </c>
      <c r="CN224" s="169" t="str">
        <f>IFERROR(Inv_SY_B!CN224/Inv_SY_B!$DB224-1,"")</f>
        <v/>
      </c>
      <c r="CO224" s="169" t="str">
        <f>IFERROR(Inv_SY_B!CO224/Inv_SY_B!$DB224-1,"")</f>
        <v/>
      </c>
      <c r="CP224" s="169" t="str">
        <f>IFERROR(Inv_SY_B!CP224/Inv_SY_B!$DB224-1,"")</f>
        <v/>
      </c>
      <c r="CQ224" s="169" t="str">
        <f>IFERROR(Inv_SY_B!CQ224/Inv_SY_B!$DB224-1,"")</f>
        <v/>
      </c>
      <c r="CR224" s="169" t="str">
        <f>IFERROR(Inv_SY_B!CR224/Inv_SY_B!$DB224-1,"")</f>
        <v/>
      </c>
      <c r="CS224" s="169" t="str">
        <f>IFERROR(Inv_SY_B!CS224/Inv_SY_B!$DB224-1,"")</f>
        <v/>
      </c>
      <c r="CT224" s="169" t="str">
        <f>IFERROR(Inv_SY_B!CT224/Inv_SY_B!$DB224-1,"")</f>
        <v/>
      </c>
      <c r="CU224" s="169" t="str">
        <f>IFERROR(Inv_SY_B!CU224/Inv_SY_B!$DB224-1,"")</f>
        <v/>
      </c>
      <c r="CV224" s="169" t="str">
        <f>IFERROR(Inv_SY_B!CV224/Inv_SY_B!$DB224-1,"")</f>
        <v/>
      </c>
      <c r="CW224" s="169" t="str">
        <f>IFERROR(Inv_SY_B!CW224/Inv_SY_B!$DB224-1,"")</f>
        <v/>
      </c>
      <c r="CX224" s="169" t="str">
        <f>IFERROR(Inv_SY_B!CX224/Inv_SY_B!$DB224-1,"")</f>
        <v/>
      </c>
      <c r="CY224" s="169" t="str">
        <f>IFERROR(Inv_SY_B!CY224/Inv_SY_B!$DB224-1,"")</f>
        <v/>
      </c>
      <c r="CZ224" s="169" t="str">
        <f>IFERROR(Inv_SY_B!CZ224/Inv_SY_B!$DB224-1,"")</f>
        <v/>
      </c>
    </row>
    <row r="225" spans="2:104">
      <c r="B225" s="164">
        <f t="shared" si="4"/>
        <v>45917</v>
      </c>
      <c r="C225" s="169" t="str">
        <f>IFERROR(Inv_SY_B!C225/Inv_SY_B!$DA225-1,"")</f>
        <v/>
      </c>
      <c r="D225" s="169" t="str">
        <f>IFERROR(Inv_SY_B!D225/Inv_SY_B!$DA225-1,"")</f>
        <v/>
      </c>
      <c r="E225" s="169" t="str">
        <f>IFERROR(Inv_SY_B!E225/Inv_SY_B!$DA225-1,"")</f>
        <v/>
      </c>
      <c r="F225" s="169" t="str">
        <f>IFERROR(Inv_SY_B!F225/Inv_SY_B!$DA225-1,"")</f>
        <v/>
      </c>
      <c r="G225" s="169" t="str">
        <f>IFERROR(Inv_SY_B!G225/Inv_SY_B!$DA225-1,"")</f>
        <v/>
      </c>
      <c r="H225" s="169" t="str">
        <f>IFERROR(Inv_SY_B!H225/Inv_SY_B!$DA225-1,"")</f>
        <v/>
      </c>
      <c r="I225" s="169" t="str">
        <f>IFERROR(Inv_SY_B!I225/Inv_SY_B!$DA225-1,"")</f>
        <v/>
      </c>
      <c r="J225" s="169" t="str">
        <f>IFERROR(Inv_SY_B!J225/Inv_SY_B!$DA225-1,"")</f>
        <v/>
      </c>
      <c r="K225" s="169" t="str">
        <f>IFERROR(Inv_SY_B!K225/Inv_SY_B!$DA225-1,"")</f>
        <v/>
      </c>
      <c r="L225" s="169" t="str">
        <f>IFERROR(Inv_SY_B!L225/Inv_SY_B!$DA225-1,"")</f>
        <v/>
      </c>
      <c r="M225" s="169" t="str">
        <f>IFERROR(Inv_SY_B!M225/Inv_SY_B!$DA225-1,"")</f>
        <v/>
      </c>
      <c r="N225" s="169" t="str">
        <f>IFERROR(Inv_SY_B!N225/Inv_SY_B!$DA225-1,"")</f>
        <v/>
      </c>
      <c r="O225" s="169" t="str">
        <f>IFERROR(Inv_SY_B!O225/Inv_SY_B!$DA225-1,"")</f>
        <v/>
      </c>
      <c r="P225" s="169" t="str">
        <f>IFERROR(Inv_SY_B!P225/Inv_SY_B!$DA225-1,"")</f>
        <v/>
      </c>
      <c r="Q225" s="169" t="str">
        <f>IFERROR(Inv_SY_B!Q225/Inv_SY_B!$DA225-1,"")</f>
        <v/>
      </c>
      <c r="R225" s="169" t="str">
        <f>IFERROR(Inv_SY_B!R225/Inv_SY_B!$DA225-1,"")</f>
        <v/>
      </c>
      <c r="S225" s="169" t="str">
        <f>IFERROR(Inv_SY_B!S225/Inv_SY_B!$DA225-1,"")</f>
        <v/>
      </c>
      <c r="T225" s="169" t="str">
        <f>IFERROR(Inv_SY_B!T225/Inv_SY_B!$DA225-1,"")</f>
        <v/>
      </c>
      <c r="U225" s="169" t="str">
        <f>IFERROR(Inv_SY_B!U225/Inv_SY_B!$DA225-1,"")</f>
        <v/>
      </c>
      <c r="V225" s="169" t="str">
        <f>IFERROR(Inv_SY_B!V225/Inv_SY_B!$DA225-1,"")</f>
        <v/>
      </c>
      <c r="W225" s="169" t="str">
        <f>IFERROR(Inv_SY_B!W225/Inv_SY_B!$DA225-1,"")</f>
        <v/>
      </c>
      <c r="X225" s="169" t="str">
        <f>IFERROR(Inv_SY_B!X225/Inv_SY_B!$DA225-1,"")</f>
        <v/>
      </c>
      <c r="Y225" s="169" t="str">
        <f>IFERROR(Inv_SY_B!Y225/Inv_SY_B!$DA225-1,"")</f>
        <v/>
      </c>
      <c r="Z225" s="169" t="str">
        <f>IFERROR(Inv_SY_B!Z225/Inv_SY_B!$DA225-1,"")</f>
        <v/>
      </c>
      <c r="AA225" s="169" t="str">
        <f>IFERROR(Inv_SY_B!AA225/Inv_SY_B!$DA225-1,"")</f>
        <v/>
      </c>
      <c r="AB225" s="169" t="str">
        <f>IFERROR(Inv_SY_B!AB225/Inv_SY_B!$DA225-1,"")</f>
        <v/>
      </c>
      <c r="AC225" s="169" t="str">
        <f>IFERROR(Inv_SY_B!AC225/Inv_SY_B!$DA225-1,"")</f>
        <v/>
      </c>
      <c r="AD225" s="169" t="str">
        <f>IFERROR(Inv_SY_B!AD225/Inv_SY_B!$DA225-1,"")</f>
        <v/>
      </c>
      <c r="AE225" s="169" t="str">
        <f>IFERROR(Inv_SY_B!AE225/Inv_SY_B!$DA225-1,"")</f>
        <v/>
      </c>
      <c r="AF225" s="169" t="str">
        <f>IFERROR(Inv_SY_B!AF225/Inv_SY_B!$DA225-1,"")</f>
        <v/>
      </c>
      <c r="AG225" s="169" t="str">
        <f>IFERROR(Inv_SY_B!AG225/Inv_SY_B!$DA225-1,"")</f>
        <v/>
      </c>
      <c r="AH225" s="169" t="str">
        <f>IFERROR(Inv_SY_B!AH225/Inv_SY_B!$DA225-1,"")</f>
        <v/>
      </c>
      <c r="AI225" s="169" t="str">
        <f>IFERROR(Inv_SY_B!AI225/Inv_SY_B!$DC225-1,"")</f>
        <v/>
      </c>
      <c r="AJ225" s="169" t="str">
        <f>IFERROR(Inv_SY_B!AJ225/Inv_SY_B!$DC225-1,"")</f>
        <v/>
      </c>
      <c r="AK225" s="169" t="str">
        <f>IFERROR(Inv_SY_B!AK225/Inv_SY_B!$DC225-1,"")</f>
        <v/>
      </c>
      <c r="AL225" s="169" t="str">
        <f>IFERROR(Inv_SY_B!AL225/Inv_SY_B!$DC225-1,"")</f>
        <v/>
      </c>
      <c r="AM225" s="169" t="str">
        <f>IFERROR(Inv_SY_B!AM225/Inv_SY_B!$DC225-1,"")</f>
        <v/>
      </c>
      <c r="AN225" s="169" t="str">
        <f>IFERROR(Inv_SY_B!AN225/Inv_SY_B!$DC225-1,"")</f>
        <v/>
      </c>
      <c r="AO225" s="169" t="str">
        <f>IFERROR(Inv_SY_B!AO225/Inv_SY_B!$DC225-1,"")</f>
        <v/>
      </c>
      <c r="AP225" s="169" t="str">
        <f>IFERROR(Inv_SY_B!AP225/Inv_SY_B!$DC225-1,"")</f>
        <v/>
      </c>
      <c r="AQ225" s="169" t="str">
        <f>IFERROR(Inv_SY_B!AQ225/Inv_SY_B!$DC225-1,"")</f>
        <v/>
      </c>
      <c r="AR225" s="169" t="str">
        <f>IFERROR(Inv_SY_B!AR225/Inv_SY_B!$DC225-1,"")</f>
        <v/>
      </c>
      <c r="AS225" s="169" t="str">
        <f>IFERROR(Inv_SY_B!AS225/Inv_SY_B!$DC225-1,"")</f>
        <v/>
      </c>
      <c r="AT225" s="169" t="str">
        <f>IFERROR(Inv_SY_B!AT225/Inv_SY_B!$DC225-1,"")</f>
        <v/>
      </c>
      <c r="AU225" s="169" t="str">
        <f>IFERROR(Inv_SY_B!AU225/Inv_SY_B!$DC225-1,"")</f>
        <v/>
      </c>
      <c r="AV225" s="169" t="str">
        <f>IFERROR(Inv_SY_B!AV225/Inv_SY_B!$DC225-1,"")</f>
        <v/>
      </c>
      <c r="AW225" s="169" t="str">
        <f>IFERROR(Inv_SY_B!AW225/Inv_SY_B!$DC225-1,"")</f>
        <v/>
      </c>
      <c r="AX225" s="169" t="str">
        <f>IFERROR(Inv_SY_B!AX225/Inv_SY_B!$DC225-1,"")</f>
        <v/>
      </c>
      <c r="AY225" s="169" t="str">
        <f>IFERROR(Inv_SY_B!AY225/Inv_SY_B!$DC225-1,"")</f>
        <v/>
      </c>
      <c r="AZ225" s="169" t="str">
        <f>IFERROR(Inv_SY_B!AZ225/Inv_SY_B!$DC225-1,"")</f>
        <v/>
      </c>
      <c r="BA225" s="169" t="str">
        <f>IFERROR(Inv_SY_B!BA225/Inv_SY_B!$DC225-1,"")</f>
        <v/>
      </c>
      <c r="BB225" s="169" t="str">
        <f>IFERROR(Inv_SY_B!BB225/Inv_SY_B!$DC225-1,"")</f>
        <v/>
      </c>
      <c r="BC225" s="169" t="str">
        <f>IFERROR(Inv_SY_B!BC225/Inv_SY_B!$DC225-1,"")</f>
        <v/>
      </c>
      <c r="BD225" s="169" t="str">
        <f>IFERROR(Inv_SY_B!BD225/Inv_SY_B!$DC225-1,"")</f>
        <v/>
      </c>
      <c r="BE225" s="169" t="str">
        <f>IFERROR(Inv_SY_B!BE225/Inv_SY_B!$DC225-1,"")</f>
        <v/>
      </c>
      <c r="BF225" s="169" t="str">
        <f>IFERROR(Inv_SY_B!BF225/Inv_SY_B!$DC225-1,"")</f>
        <v/>
      </c>
      <c r="BG225" s="169" t="str">
        <f>IFERROR(Inv_SY_B!BG225/Inv_SY_B!$DC225-1,"")</f>
        <v/>
      </c>
      <c r="BH225" s="169" t="str">
        <f>IFERROR(Inv_SY_B!BH225/Inv_SY_B!$DC225-1,"")</f>
        <v/>
      </c>
      <c r="BI225" s="169" t="str">
        <f>IFERROR(Inv_SY_B!BI225/Inv_SY_B!$DC225-1,"")</f>
        <v/>
      </c>
      <c r="BJ225" s="169" t="str">
        <f>IFERROR(Inv_SY_B!BJ225/Inv_SY_B!$DC225-1,"")</f>
        <v/>
      </c>
      <c r="BK225" s="169" t="str">
        <f>IFERROR(Inv_SY_B!BK225/Inv_SY_B!$DC225-1,"")</f>
        <v/>
      </c>
      <c r="BL225" s="169" t="str">
        <f>IFERROR(Inv_SY_B!BL225/Inv_SY_B!$DC225-1,"")</f>
        <v/>
      </c>
      <c r="BM225" s="169" t="str">
        <f>IFERROR(Inv_SY_B!BM225/Inv_SY_B!$DC225-1,"")</f>
        <v/>
      </c>
      <c r="BN225" s="169" t="str">
        <f>IFERROR(Inv_SY_B!BN225/Inv_SY_B!$DC225-1,"")</f>
        <v/>
      </c>
      <c r="BO225" s="169" t="str">
        <f>IFERROR(Inv_SY_B!BO225/Inv_SY_B!$DC225-1,"")</f>
        <v/>
      </c>
      <c r="BP225" s="169" t="str">
        <f>IFERROR(Inv_SY_B!BP225/Inv_SY_B!$DC225-1,"")</f>
        <v/>
      </c>
      <c r="BQ225" s="169" t="str">
        <f>IFERROR(Inv_SY_B!BQ225/Inv_SY_B!$DC225-1,"")</f>
        <v/>
      </c>
      <c r="BR225" s="169" t="str">
        <f>IFERROR(Inv_SY_B!BR225/Inv_SY_B!$DC225-1,"")</f>
        <v/>
      </c>
      <c r="BS225" s="169" t="str">
        <f>IFERROR(Inv_SY_B!BS225/Inv_SY_B!$DC225-1,"")</f>
        <v/>
      </c>
      <c r="BT225" s="169" t="str">
        <f>IFERROR(Inv_SY_B!BT225/Inv_SY_B!$DC225-1,"")</f>
        <v/>
      </c>
      <c r="BU225" s="169" t="str">
        <f>IFERROR(Inv_SY_B!BU225/Inv_SY_B!$DC225-1,"")</f>
        <v/>
      </c>
      <c r="BV225" s="169" t="str">
        <f>IFERROR(Inv_SY_B!BV225/Inv_SY_B!$DC225-1,"")</f>
        <v/>
      </c>
      <c r="BW225" s="169" t="str">
        <f>IFERROR(Inv_SY_B!BW225/Inv_SY_B!$DC225-1,"")</f>
        <v/>
      </c>
      <c r="BX225" s="169" t="str">
        <f>IFERROR(Inv_SY_B!BX225/Inv_SY_B!$DC225-1,"")</f>
        <v/>
      </c>
      <c r="BY225" s="169" t="str">
        <f>IFERROR(Inv_SY_B!BY225/Inv_SY_B!$DC225-1,"")</f>
        <v/>
      </c>
      <c r="BZ225" s="169" t="str">
        <f>IFERROR(Inv_SY_B!BZ225/Inv_SY_B!$DC225-1,"")</f>
        <v/>
      </c>
      <c r="CA225" s="169" t="str">
        <f>IFERROR(Inv_SY_B!CA225/Inv_SY_B!$DC225-1,"")</f>
        <v/>
      </c>
      <c r="CB225" s="169" t="str">
        <f>IFERROR(Inv_SY_B!CB225/Inv_SY_B!$DC225-1,"")</f>
        <v/>
      </c>
      <c r="CC225" s="169" t="str">
        <f>IFERROR(Inv_SY_B!CC225/Inv_SY_B!$DC225-1,"")</f>
        <v/>
      </c>
      <c r="CD225" s="169" t="str">
        <f>IFERROR(Inv_SY_B!CD225/Inv_SY_B!$DC225-1,"")</f>
        <v/>
      </c>
      <c r="CE225" s="169" t="str">
        <f>IFERROR(Inv_SY_B!CE225/Inv_SY_B!$DC225-1,"")</f>
        <v/>
      </c>
      <c r="CF225" s="169" t="str">
        <f>IFERROR(Inv_SY_B!CF225/Inv_SY_B!$DC225-1,"")</f>
        <v/>
      </c>
      <c r="CG225" s="169" t="str">
        <f>IFERROR(Inv_SY_B!CG225/Inv_SY_B!$DC225-1,"")</f>
        <v/>
      </c>
      <c r="CH225" s="169" t="str">
        <f>IFERROR(Inv_SY_B!CH225/Inv_SY_B!$DC225-1,"")</f>
        <v/>
      </c>
      <c r="CI225" s="169" t="str">
        <f>IFERROR(Inv_SY_B!CI225/Inv_SY_B!$DC225-1,"")</f>
        <v/>
      </c>
      <c r="CJ225" s="169" t="str">
        <f>IFERROR(Inv_SY_B!CJ225/Inv_SY_B!$DC225-1,"")</f>
        <v/>
      </c>
      <c r="CK225" s="169" t="str">
        <f>IFERROR(Inv_SY_B!CK225/Inv_SY_B!$DC225-1,"")</f>
        <v/>
      </c>
      <c r="CL225" s="169" t="str">
        <f>IFERROR(Inv_SY_B!CL225/Inv_SY_B!$DC225-1,"")</f>
        <v/>
      </c>
      <c r="CM225" s="169" t="str">
        <f>IFERROR(Inv_SY_B!CM225/Inv_SY_B!$DB225-1,"")</f>
        <v/>
      </c>
      <c r="CN225" s="169" t="str">
        <f>IFERROR(Inv_SY_B!CN225/Inv_SY_B!$DB225-1,"")</f>
        <v/>
      </c>
      <c r="CO225" s="169" t="str">
        <f>IFERROR(Inv_SY_B!CO225/Inv_SY_B!$DB225-1,"")</f>
        <v/>
      </c>
      <c r="CP225" s="169" t="str">
        <f>IFERROR(Inv_SY_B!CP225/Inv_SY_B!$DB225-1,"")</f>
        <v/>
      </c>
      <c r="CQ225" s="169" t="str">
        <f>IFERROR(Inv_SY_B!CQ225/Inv_SY_B!$DB225-1,"")</f>
        <v/>
      </c>
      <c r="CR225" s="169" t="str">
        <f>IFERROR(Inv_SY_B!CR225/Inv_SY_B!$DB225-1,"")</f>
        <v/>
      </c>
      <c r="CS225" s="169" t="str">
        <f>IFERROR(Inv_SY_B!CS225/Inv_SY_B!$DB225-1,"")</f>
        <v/>
      </c>
      <c r="CT225" s="169" t="str">
        <f>IFERROR(Inv_SY_B!CT225/Inv_SY_B!$DB225-1,"")</f>
        <v/>
      </c>
      <c r="CU225" s="169" t="str">
        <f>IFERROR(Inv_SY_B!CU225/Inv_SY_B!$DB225-1,"")</f>
        <v/>
      </c>
      <c r="CV225" s="169" t="str">
        <f>IFERROR(Inv_SY_B!CV225/Inv_SY_B!$DB225-1,"")</f>
        <v/>
      </c>
      <c r="CW225" s="169" t="str">
        <f>IFERROR(Inv_SY_B!CW225/Inv_SY_B!$DB225-1,"")</f>
        <v/>
      </c>
      <c r="CX225" s="169" t="str">
        <f>IFERROR(Inv_SY_B!CX225/Inv_SY_B!$DB225-1,"")</f>
        <v/>
      </c>
      <c r="CY225" s="169" t="str">
        <f>IFERROR(Inv_SY_B!CY225/Inv_SY_B!$DB225-1,"")</f>
        <v/>
      </c>
      <c r="CZ225" s="169" t="str">
        <f>IFERROR(Inv_SY_B!CZ225/Inv_SY_B!$DB225-1,"")</f>
        <v/>
      </c>
    </row>
    <row r="226" spans="2:104">
      <c r="B226" s="164">
        <f t="shared" si="4"/>
        <v>45918</v>
      </c>
      <c r="C226" s="169" t="str">
        <f>IFERROR(Inv_SY_B!C226/Inv_SY_B!$DA226-1,"")</f>
        <v/>
      </c>
      <c r="D226" s="169" t="str">
        <f>IFERROR(Inv_SY_B!D226/Inv_SY_B!$DA226-1,"")</f>
        <v/>
      </c>
      <c r="E226" s="169" t="str">
        <f>IFERROR(Inv_SY_B!E226/Inv_SY_B!$DA226-1,"")</f>
        <v/>
      </c>
      <c r="F226" s="169" t="str">
        <f>IFERROR(Inv_SY_B!F226/Inv_SY_B!$DA226-1,"")</f>
        <v/>
      </c>
      <c r="G226" s="169" t="str">
        <f>IFERROR(Inv_SY_B!G226/Inv_SY_B!$DA226-1,"")</f>
        <v/>
      </c>
      <c r="H226" s="169" t="str">
        <f>IFERROR(Inv_SY_B!H226/Inv_SY_B!$DA226-1,"")</f>
        <v/>
      </c>
      <c r="I226" s="169" t="str">
        <f>IFERROR(Inv_SY_B!I226/Inv_SY_B!$DA226-1,"")</f>
        <v/>
      </c>
      <c r="J226" s="169" t="str">
        <f>IFERROR(Inv_SY_B!J226/Inv_SY_B!$DA226-1,"")</f>
        <v/>
      </c>
      <c r="K226" s="169" t="str">
        <f>IFERROR(Inv_SY_B!K226/Inv_SY_B!$DA226-1,"")</f>
        <v/>
      </c>
      <c r="L226" s="169" t="str">
        <f>IFERROR(Inv_SY_B!L226/Inv_SY_B!$DA226-1,"")</f>
        <v/>
      </c>
      <c r="M226" s="169" t="str">
        <f>IFERROR(Inv_SY_B!M226/Inv_SY_B!$DA226-1,"")</f>
        <v/>
      </c>
      <c r="N226" s="169" t="str">
        <f>IFERROR(Inv_SY_B!N226/Inv_SY_B!$DA226-1,"")</f>
        <v/>
      </c>
      <c r="O226" s="169" t="str">
        <f>IFERROR(Inv_SY_B!O226/Inv_SY_B!$DA226-1,"")</f>
        <v/>
      </c>
      <c r="P226" s="169" t="str">
        <f>IFERROR(Inv_SY_B!P226/Inv_SY_B!$DA226-1,"")</f>
        <v/>
      </c>
      <c r="Q226" s="169" t="str">
        <f>IFERROR(Inv_SY_B!Q226/Inv_SY_B!$DA226-1,"")</f>
        <v/>
      </c>
      <c r="R226" s="169" t="str">
        <f>IFERROR(Inv_SY_B!R226/Inv_SY_B!$DA226-1,"")</f>
        <v/>
      </c>
      <c r="S226" s="169" t="str">
        <f>IFERROR(Inv_SY_B!S226/Inv_SY_B!$DA226-1,"")</f>
        <v/>
      </c>
      <c r="T226" s="169" t="str">
        <f>IFERROR(Inv_SY_B!T226/Inv_SY_B!$DA226-1,"")</f>
        <v/>
      </c>
      <c r="U226" s="169" t="str">
        <f>IFERROR(Inv_SY_B!U226/Inv_SY_B!$DA226-1,"")</f>
        <v/>
      </c>
      <c r="V226" s="169" t="str">
        <f>IFERROR(Inv_SY_B!V226/Inv_SY_B!$DA226-1,"")</f>
        <v/>
      </c>
      <c r="W226" s="169" t="str">
        <f>IFERROR(Inv_SY_B!W226/Inv_SY_B!$DA226-1,"")</f>
        <v/>
      </c>
      <c r="X226" s="169" t="str">
        <f>IFERROR(Inv_SY_B!X226/Inv_SY_B!$DA226-1,"")</f>
        <v/>
      </c>
      <c r="Y226" s="169" t="str">
        <f>IFERROR(Inv_SY_B!Y226/Inv_SY_B!$DA226-1,"")</f>
        <v/>
      </c>
      <c r="Z226" s="169" t="str">
        <f>IFERROR(Inv_SY_B!Z226/Inv_SY_B!$DA226-1,"")</f>
        <v/>
      </c>
      <c r="AA226" s="169" t="str">
        <f>IFERROR(Inv_SY_B!AA226/Inv_SY_B!$DA226-1,"")</f>
        <v/>
      </c>
      <c r="AB226" s="169" t="str">
        <f>IFERROR(Inv_SY_B!AB226/Inv_SY_B!$DA226-1,"")</f>
        <v/>
      </c>
      <c r="AC226" s="169" t="str">
        <f>IFERROR(Inv_SY_B!AC226/Inv_SY_B!$DA226-1,"")</f>
        <v/>
      </c>
      <c r="AD226" s="169" t="str">
        <f>IFERROR(Inv_SY_B!AD226/Inv_SY_B!$DA226-1,"")</f>
        <v/>
      </c>
      <c r="AE226" s="169" t="str">
        <f>IFERROR(Inv_SY_B!AE226/Inv_SY_B!$DA226-1,"")</f>
        <v/>
      </c>
      <c r="AF226" s="169" t="str">
        <f>IFERROR(Inv_SY_B!AF226/Inv_SY_B!$DA226-1,"")</f>
        <v/>
      </c>
      <c r="AG226" s="169" t="str">
        <f>IFERROR(Inv_SY_B!AG226/Inv_SY_B!$DA226-1,"")</f>
        <v/>
      </c>
      <c r="AH226" s="169" t="str">
        <f>IFERROR(Inv_SY_B!AH226/Inv_SY_B!$DA226-1,"")</f>
        <v/>
      </c>
      <c r="AI226" s="169" t="str">
        <f>IFERROR(Inv_SY_B!AI226/Inv_SY_B!$DC226-1,"")</f>
        <v/>
      </c>
      <c r="AJ226" s="169" t="str">
        <f>IFERROR(Inv_SY_B!AJ226/Inv_SY_B!$DC226-1,"")</f>
        <v/>
      </c>
      <c r="AK226" s="169" t="str">
        <f>IFERROR(Inv_SY_B!AK226/Inv_SY_B!$DC226-1,"")</f>
        <v/>
      </c>
      <c r="AL226" s="169" t="str">
        <f>IFERROR(Inv_SY_B!AL226/Inv_SY_B!$DC226-1,"")</f>
        <v/>
      </c>
      <c r="AM226" s="169" t="str">
        <f>IFERROR(Inv_SY_B!AM226/Inv_SY_B!$DC226-1,"")</f>
        <v/>
      </c>
      <c r="AN226" s="169" t="str">
        <f>IFERROR(Inv_SY_B!AN226/Inv_SY_B!$DC226-1,"")</f>
        <v/>
      </c>
      <c r="AO226" s="169" t="str">
        <f>IFERROR(Inv_SY_B!AO226/Inv_SY_B!$DC226-1,"")</f>
        <v/>
      </c>
      <c r="AP226" s="169" t="str">
        <f>IFERROR(Inv_SY_B!AP226/Inv_SY_B!$DC226-1,"")</f>
        <v/>
      </c>
      <c r="AQ226" s="169" t="str">
        <f>IFERROR(Inv_SY_B!AQ226/Inv_SY_B!$DC226-1,"")</f>
        <v/>
      </c>
      <c r="AR226" s="169" t="str">
        <f>IFERROR(Inv_SY_B!AR226/Inv_SY_B!$DC226-1,"")</f>
        <v/>
      </c>
      <c r="AS226" s="169" t="str">
        <f>IFERROR(Inv_SY_B!AS226/Inv_SY_B!$DC226-1,"")</f>
        <v/>
      </c>
      <c r="AT226" s="169" t="str">
        <f>IFERROR(Inv_SY_B!AT226/Inv_SY_B!$DC226-1,"")</f>
        <v/>
      </c>
      <c r="AU226" s="169" t="str">
        <f>IFERROR(Inv_SY_B!AU226/Inv_SY_B!$DC226-1,"")</f>
        <v/>
      </c>
      <c r="AV226" s="169" t="str">
        <f>IFERROR(Inv_SY_B!AV226/Inv_SY_B!$DC226-1,"")</f>
        <v/>
      </c>
      <c r="AW226" s="169" t="str">
        <f>IFERROR(Inv_SY_B!AW226/Inv_SY_B!$DC226-1,"")</f>
        <v/>
      </c>
      <c r="AX226" s="169" t="str">
        <f>IFERROR(Inv_SY_B!AX226/Inv_SY_B!$DC226-1,"")</f>
        <v/>
      </c>
      <c r="AY226" s="169" t="str">
        <f>IFERROR(Inv_SY_B!AY226/Inv_SY_B!$DC226-1,"")</f>
        <v/>
      </c>
      <c r="AZ226" s="169" t="str">
        <f>IFERROR(Inv_SY_B!AZ226/Inv_SY_B!$DC226-1,"")</f>
        <v/>
      </c>
      <c r="BA226" s="169" t="str">
        <f>IFERROR(Inv_SY_B!BA226/Inv_SY_B!$DC226-1,"")</f>
        <v/>
      </c>
      <c r="BB226" s="169" t="str">
        <f>IFERROR(Inv_SY_B!BB226/Inv_SY_B!$DC226-1,"")</f>
        <v/>
      </c>
      <c r="BC226" s="169" t="str">
        <f>IFERROR(Inv_SY_B!BC226/Inv_SY_B!$DC226-1,"")</f>
        <v/>
      </c>
      <c r="BD226" s="169" t="str">
        <f>IFERROR(Inv_SY_B!BD226/Inv_SY_B!$DC226-1,"")</f>
        <v/>
      </c>
      <c r="BE226" s="169" t="str">
        <f>IFERROR(Inv_SY_B!BE226/Inv_SY_B!$DC226-1,"")</f>
        <v/>
      </c>
      <c r="BF226" s="169" t="str">
        <f>IFERROR(Inv_SY_B!BF226/Inv_SY_B!$DC226-1,"")</f>
        <v/>
      </c>
      <c r="BG226" s="169" t="str">
        <f>IFERROR(Inv_SY_B!BG226/Inv_SY_B!$DC226-1,"")</f>
        <v/>
      </c>
      <c r="BH226" s="169" t="str">
        <f>IFERROR(Inv_SY_B!BH226/Inv_SY_B!$DC226-1,"")</f>
        <v/>
      </c>
      <c r="BI226" s="169" t="str">
        <f>IFERROR(Inv_SY_B!BI226/Inv_SY_B!$DC226-1,"")</f>
        <v/>
      </c>
      <c r="BJ226" s="169" t="str">
        <f>IFERROR(Inv_SY_B!BJ226/Inv_SY_B!$DC226-1,"")</f>
        <v/>
      </c>
      <c r="BK226" s="169" t="str">
        <f>IFERROR(Inv_SY_B!BK226/Inv_SY_B!$DC226-1,"")</f>
        <v/>
      </c>
      <c r="BL226" s="169" t="str">
        <f>IFERROR(Inv_SY_B!BL226/Inv_SY_B!$DC226-1,"")</f>
        <v/>
      </c>
      <c r="BM226" s="169" t="str">
        <f>IFERROR(Inv_SY_B!BM226/Inv_SY_B!$DC226-1,"")</f>
        <v/>
      </c>
      <c r="BN226" s="169" t="str">
        <f>IFERROR(Inv_SY_B!BN226/Inv_SY_B!$DC226-1,"")</f>
        <v/>
      </c>
      <c r="BO226" s="169" t="str">
        <f>IFERROR(Inv_SY_B!BO226/Inv_SY_B!$DC226-1,"")</f>
        <v/>
      </c>
      <c r="BP226" s="169" t="str">
        <f>IFERROR(Inv_SY_B!BP226/Inv_SY_B!$DC226-1,"")</f>
        <v/>
      </c>
      <c r="BQ226" s="169" t="str">
        <f>IFERROR(Inv_SY_B!BQ226/Inv_SY_B!$DC226-1,"")</f>
        <v/>
      </c>
      <c r="BR226" s="169" t="str">
        <f>IFERROR(Inv_SY_B!BR226/Inv_SY_B!$DC226-1,"")</f>
        <v/>
      </c>
      <c r="BS226" s="169" t="str">
        <f>IFERROR(Inv_SY_B!BS226/Inv_SY_B!$DC226-1,"")</f>
        <v/>
      </c>
      <c r="BT226" s="169" t="str">
        <f>IFERROR(Inv_SY_B!BT226/Inv_SY_B!$DC226-1,"")</f>
        <v/>
      </c>
      <c r="BU226" s="169" t="str">
        <f>IFERROR(Inv_SY_B!BU226/Inv_SY_B!$DC226-1,"")</f>
        <v/>
      </c>
      <c r="BV226" s="169" t="str">
        <f>IFERROR(Inv_SY_B!BV226/Inv_SY_B!$DC226-1,"")</f>
        <v/>
      </c>
      <c r="BW226" s="169" t="str">
        <f>IFERROR(Inv_SY_B!BW226/Inv_SY_B!$DC226-1,"")</f>
        <v/>
      </c>
      <c r="BX226" s="169" t="str">
        <f>IFERROR(Inv_SY_B!BX226/Inv_SY_B!$DC226-1,"")</f>
        <v/>
      </c>
      <c r="BY226" s="169" t="str">
        <f>IFERROR(Inv_SY_B!BY226/Inv_SY_B!$DC226-1,"")</f>
        <v/>
      </c>
      <c r="BZ226" s="169" t="str">
        <f>IFERROR(Inv_SY_B!BZ226/Inv_SY_B!$DC226-1,"")</f>
        <v/>
      </c>
      <c r="CA226" s="169" t="str">
        <f>IFERROR(Inv_SY_B!CA226/Inv_SY_B!$DC226-1,"")</f>
        <v/>
      </c>
      <c r="CB226" s="169" t="str">
        <f>IFERROR(Inv_SY_B!CB226/Inv_SY_B!$DC226-1,"")</f>
        <v/>
      </c>
      <c r="CC226" s="169" t="str">
        <f>IFERROR(Inv_SY_B!CC226/Inv_SY_B!$DC226-1,"")</f>
        <v/>
      </c>
      <c r="CD226" s="169" t="str">
        <f>IFERROR(Inv_SY_B!CD226/Inv_SY_B!$DC226-1,"")</f>
        <v/>
      </c>
      <c r="CE226" s="169" t="str">
        <f>IFERROR(Inv_SY_B!CE226/Inv_SY_B!$DC226-1,"")</f>
        <v/>
      </c>
      <c r="CF226" s="169" t="str">
        <f>IFERROR(Inv_SY_B!CF226/Inv_SY_B!$DC226-1,"")</f>
        <v/>
      </c>
      <c r="CG226" s="169" t="str">
        <f>IFERROR(Inv_SY_B!CG226/Inv_SY_B!$DC226-1,"")</f>
        <v/>
      </c>
      <c r="CH226" s="169" t="str">
        <f>IFERROR(Inv_SY_B!CH226/Inv_SY_B!$DC226-1,"")</f>
        <v/>
      </c>
      <c r="CI226" s="169" t="str">
        <f>IFERROR(Inv_SY_B!CI226/Inv_SY_B!$DC226-1,"")</f>
        <v/>
      </c>
      <c r="CJ226" s="169" t="str">
        <f>IFERROR(Inv_SY_B!CJ226/Inv_SY_B!$DC226-1,"")</f>
        <v/>
      </c>
      <c r="CK226" s="169" t="str">
        <f>IFERROR(Inv_SY_B!CK226/Inv_SY_B!$DC226-1,"")</f>
        <v/>
      </c>
      <c r="CL226" s="169" t="str">
        <f>IFERROR(Inv_SY_B!CL226/Inv_SY_B!$DC226-1,"")</f>
        <v/>
      </c>
      <c r="CM226" s="169" t="str">
        <f>IFERROR(Inv_SY_B!CM226/Inv_SY_B!$DB226-1,"")</f>
        <v/>
      </c>
      <c r="CN226" s="169" t="str">
        <f>IFERROR(Inv_SY_B!CN226/Inv_SY_B!$DB226-1,"")</f>
        <v/>
      </c>
      <c r="CO226" s="169" t="str">
        <f>IFERROR(Inv_SY_B!CO226/Inv_SY_B!$DB226-1,"")</f>
        <v/>
      </c>
      <c r="CP226" s="169" t="str">
        <f>IFERROR(Inv_SY_B!CP226/Inv_SY_B!$DB226-1,"")</f>
        <v/>
      </c>
      <c r="CQ226" s="169" t="str">
        <f>IFERROR(Inv_SY_B!CQ226/Inv_SY_B!$DB226-1,"")</f>
        <v/>
      </c>
      <c r="CR226" s="169" t="str">
        <f>IFERROR(Inv_SY_B!CR226/Inv_SY_B!$DB226-1,"")</f>
        <v/>
      </c>
      <c r="CS226" s="169" t="str">
        <f>IFERROR(Inv_SY_B!CS226/Inv_SY_B!$DB226-1,"")</f>
        <v/>
      </c>
      <c r="CT226" s="169" t="str">
        <f>IFERROR(Inv_SY_B!CT226/Inv_SY_B!$DB226-1,"")</f>
        <v/>
      </c>
      <c r="CU226" s="169" t="str">
        <f>IFERROR(Inv_SY_B!CU226/Inv_SY_B!$DB226-1,"")</f>
        <v/>
      </c>
      <c r="CV226" s="169" t="str">
        <f>IFERROR(Inv_SY_B!CV226/Inv_SY_B!$DB226-1,"")</f>
        <v/>
      </c>
      <c r="CW226" s="169" t="str">
        <f>IFERROR(Inv_SY_B!CW226/Inv_SY_B!$DB226-1,"")</f>
        <v/>
      </c>
      <c r="CX226" s="169" t="str">
        <f>IFERROR(Inv_SY_B!CX226/Inv_SY_B!$DB226-1,"")</f>
        <v/>
      </c>
      <c r="CY226" s="169" t="str">
        <f>IFERROR(Inv_SY_B!CY226/Inv_SY_B!$DB226-1,"")</f>
        <v/>
      </c>
      <c r="CZ226" s="169" t="str">
        <f>IFERROR(Inv_SY_B!CZ226/Inv_SY_B!$DB226-1,"")</f>
        <v/>
      </c>
    </row>
    <row r="227" spans="2:104">
      <c r="B227" s="164">
        <f t="shared" si="4"/>
        <v>45919</v>
      </c>
      <c r="C227" s="169" t="str">
        <f>IFERROR(Inv_SY_B!C227/Inv_SY_B!$DA227-1,"")</f>
        <v/>
      </c>
      <c r="D227" s="169" t="str">
        <f>IFERROR(Inv_SY_B!D227/Inv_SY_B!$DA227-1,"")</f>
        <v/>
      </c>
      <c r="E227" s="169" t="str">
        <f>IFERROR(Inv_SY_B!E227/Inv_SY_B!$DA227-1,"")</f>
        <v/>
      </c>
      <c r="F227" s="169" t="str">
        <f>IFERROR(Inv_SY_B!F227/Inv_SY_B!$DA227-1,"")</f>
        <v/>
      </c>
      <c r="G227" s="169" t="str">
        <f>IFERROR(Inv_SY_B!G227/Inv_SY_B!$DA227-1,"")</f>
        <v/>
      </c>
      <c r="H227" s="169" t="str">
        <f>IFERROR(Inv_SY_B!H227/Inv_SY_B!$DA227-1,"")</f>
        <v/>
      </c>
      <c r="I227" s="169" t="str">
        <f>IFERROR(Inv_SY_B!I227/Inv_SY_B!$DA227-1,"")</f>
        <v/>
      </c>
      <c r="J227" s="169" t="str">
        <f>IFERROR(Inv_SY_B!J227/Inv_SY_B!$DA227-1,"")</f>
        <v/>
      </c>
      <c r="K227" s="169" t="str">
        <f>IFERROR(Inv_SY_B!K227/Inv_SY_B!$DA227-1,"")</f>
        <v/>
      </c>
      <c r="L227" s="169" t="str">
        <f>IFERROR(Inv_SY_B!L227/Inv_SY_B!$DA227-1,"")</f>
        <v/>
      </c>
      <c r="M227" s="169" t="str">
        <f>IFERROR(Inv_SY_B!M227/Inv_SY_B!$DA227-1,"")</f>
        <v/>
      </c>
      <c r="N227" s="169" t="str">
        <f>IFERROR(Inv_SY_B!N227/Inv_SY_B!$DA227-1,"")</f>
        <v/>
      </c>
      <c r="O227" s="169" t="str">
        <f>IFERROR(Inv_SY_B!O227/Inv_SY_B!$DA227-1,"")</f>
        <v/>
      </c>
      <c r="P227" s="169" t="str">
        <f>IFERROR(Inv_SY_B!P227/Inv_SY_B!$DA227-1,"")</f>
        <v/>
      </c>
      <c r="Q227" s="169" t="str">
        <f>IFERROR(Inv_SY_B!Q227/Inv_SY_B!$DA227-1,"")</f>
        <v/>
      </c>
      <c r="R227" s="169" t="str">
        <f>IFERROR(Inv_SY_B!R227/Inv_SY_B!$DA227-1,"")</f>
        <v/>
      </c>
      <c r="S227" s="169" t="str">
        <f>IFERROR(Inv_SY_B!S227/Inv_SY_B!$DA227-1,"")</f>
        <v/>
      </c>
      <c r="T227" s="169" t="str">
        <f>IFERROR(Inv_SY_B!T227/Inv_SY_B!$DA227-1,"")</f>
        <v/>
      </c>
      <c r="U227" s="169" t="str">
        <f>IFERROR(Inv_SY_B!U227/Inv_SY_B!$DA227-1,"")</f>
        <v/>
      </c>
      <c r="V227" s="169" t="str">
        <f>IFERROR(Inv_SY_B!V227/Inv_SY_B!$DA227-1,"")</f>
        <v/>
      </c>
      <c r="W227" s="169" t="str">
        <f>IFERROR(Inv_SY_B!W227/Inv_SY_B!$DA227-1,"")</f>
        <v/>
      </c>
      <c r="X227" s="169" t="str">
        <f>IFERROR(Inv_SY_B!X227/Inv_SY_B!$DA227-1,"")</f>
        <v/>
      </c>
      <c r="Y227" s="169" t="str">
        <f>IFERROR(Inv_SY_B!Y227/Inv_SY_B!$DA227-1,"")</f>
        <v/>
      </c>
      <c r="Z227" s="169" t="str">
        <f>IFERROR(Inv_SY_B!Z227/Inv_SY_B!$DA227-1,"")</f>
        <v/>
      </c>
      <c r="AA227" s="169" t="str">
        <f>IFERROR(Inv_SY_B!AA227/Inv_SY_B!$DA227-1,"")</f>
        <v/>
      </c>
      <c r="AB227" s="169" t="str">
        <f>IFERROR(Inv_SY_B!AB227/Inv_SY_B!$DA227-1,"")</f>
        <v/>
      </c>
      <c r="AC227" s="169" t="str">
        <f>IFERROR(Inv_SY_B!AC227/Inv_SY_B!$DA227-1,"")</f>
        <v/>
      </c>
      <c r="AD227" s="169" t="str">
        <f>IFERROR(Inv_SY_B!AD227/Inv_SY_B!$DA227-1,"")</f>
        <v/>
      </c>
      <c r="AE227" s="169" t="str">
        <f>IFERROR(Inv_SY_B!AE227/Inv_SY_B!$DA227-1,"")</f>
        <v/>
      </c>
      <c r="AF227" s="169" t="str">
        <f>IFERROR(Inv_SY_B!AF227/Inv_SY_B!$DA227-1,"")</f>
        <v/>
      </c>
      <c r="AG227" s="169" t="str">
        <f>IFERROR(Inv_SY_B!AG227/Inv_SY_B!$DA227-1,"")</f>
        <v/>
      </c>
      <c r="AH227" s="169" t="str">
        <f>IFERROR(Inv_SY_B!AH227/Inv_SY_B!$DA227-1,"")</f>
        <v/>
      </c>
      <c r="AI227" s="169" t="str">
        <f>IFERROR(Inv_SY_B!AI227/Inv_SY_B!$DC227-1,"")</f>
        <v/>
      </c>
      <c r="AJ227" s="169" t="str">
        <f>IFERROR(Inv_SY_B!AJ227/Inv_SY_B!$DC227-1,"")</f>
        <v/>
      </c>
      <c r="AK227" s="169" t="str">
        <f>IFERROR(Inv_SY_B!AK227/Inv_SY_B!$DC227-1,"")</f>
        <v/>
      </c>
      <c r="AL227" s="169" t="str">
        <f>IFERROR(Inv_SY_B!AL227/Inv_SY_B!$DC227-1,"")</f>
        <v/>
      </c>
      <c r="AM227" s="169" t="str">
        <f>IFERROR(Inv_SY_B!AM227/Inv_SY_B!$DC227-1,"")</f>
        <v/>
      </c>
      <c r="AN227" s="169" t="str">
        <f>IFERROR(Inv_SY_B!AN227/Inv_SY_B!$DC227-1,"")</f>
        <v/>
      </c>
      <c r="AO227" s="169" t="str">
        <f>IFERROR(Inv_SY_B!AO227/Inv_SY_B!$DC227-1,"")</f>
        <v/>
      </c>
      <c r="AP227" s="169" t="str">
        <f>IFERROR(Inv_SY_B!AP227/Inv_SY_B!$DC227-1,"")</f>
        <v/>
      </c>
      <c r="AQ227" s="169" t="str">
        <f>IFERROR(Inv_SY_B!AQ227/Inv_SY_B!$DC227-1,"")</f>
        <v/>
      </c>
      <c r="AR227" s="169" t="str">
        <f>IFERROR(Inv_SY_B!AR227/Inv_SY_B!$DC227-1,"")</f>
        <v/>
      </c>
      <c r="AS227" s="169" t="str">
        <f>IFERROR(Inv_SY_B!AS227/Inv_SY_B!$DC227-1,"")</f>
        <v/>
      </c>
      <c r="AT227" s="169" t="str">
        <f>IFERROR(Inv_SY_B!AT227/Inv_SY_B!$DC227-1,"")</f>
        <v/>
      </c>
      <c r="AU227" s="169" t="str">
        <f>IFERROR(Inv_SY_B!AU227/Inv_SY_B!$DC227-1,"")</f>
        <v/>
      </c>
      <c r="AV227" s="169" t="str">
        <f>IFERROR(Inv_SY_B!AV227/Inv_SY_B!$DC227-1,"")</f>
        <v/>
      </c>
      <c r="AW227" s="169" t="str">
        <f>IFERROR(Inv_SY_B!AW227/Inv_SY_B!$DC227-1,"")</f>
        <v/>
      </c>
      <c r="AX227" s="169" t="str">
        <f>IFERROR(Inv_SY_B!AX227/Inv_SY_B!$DC227-1,"")</f>
        <v/>
      </c>
      <c r="AY227" s="169" t="str">
        <f>IFERROR(Inv_SY_B!AY227/Inv_SY_B!$DC227-1,"")</f>
        <v/>
      </c>
      <c r="AZ227" s="169" t="str">
        <f>IFERROR(Inv_SY_B!AZ227/Inv_SY_B!$DC227-1,"")</f>
        <v/>
      </c>
      <c r="BA227" s="169" t="str">
        <f>IFERROR(Inv_SY_B!BA227/Inv_SY_B!$DC227-1,"")</f>
        <v/>
      </c>
      <c r="BB227" s="169" t="str">
        <f>IFERROR(Inv_SY_B!BB227/Inv_SY_B!$DC227-1,"")</f>
        <v/>
      </c>
      <c r="BC227" s="169" t="str">
        <f>IFERROR(Inv_SY_B!BC227/Inv_SY_B!$DC227-1,"")</f>
        <v/>
      </c>
      <c r="BD227" s="169" t="str">
        <f>IFERROR(Inv_SY_B!BD227/Inv_SY_B!$DC227-1,"")</f>
        <v/>
      </c>
      <c r="BE227" s="169" t="str">
        <f>IFERROR(Inv_SY_B!BE227/Inv_SY_B!$DC227-1,"")</f>
        <v/>
      </c>
      <c r="BF227" s="169" t="str">
        <f>IFERROR(Inv_SY_B!BF227/Inv_SY_B!$DC227-1,"")</f>
        <v/>
      </c>
      <c r="BG227" s="169" t="str">
        <f>IFERROR(Inv_SY_B!BG227/Inv_SY_B!$DC227-1,"")</f>
        <v/>
      </c>
      <c r="BH227" s="169" t="str">
        <f>IFERROR(Inv_SY_B!BH227/Inv_SY_B!$DC227-1,"")</f>
        <v/>
      </c>
      <c r="BI227" s="169" t="str">
        <f>IFERROR(Inv_SY_B!BI227/Inv_SY_B!$DC227-1,"")</f>
        <v/>
      </c>
      <c r="BJ227" s="169" t="str">
        <f>IFERROR(Inv_SY_B!BJ227/Inv_SY_B!$DC227-1,"")</f>
        <v/>
      </c>
      <c r="BK227" s="169" t="str">
        <f>IFERROR(Inv_SY_B!BK227/Inv_SY_B!$DC227-1,"")</f>
        <v/>
      </c>
      <c r="BL227" s="169" t="str">
        <f>IFERROR(Inv_SY_B!BL227/Inv_SY_B!$DC227-1,"")</f>
        <v/>
      </c>
      <c r="BM227" s="169" t="str">
        <f>IFERROR(Inv_SY_B!BM227/Inv_SY_B!$DC227-1,"")</f>
        <v/>
      </c>
      <c r="BN227" s="169" t="str">
        <f>IFERROR(Inv_SY_B!BN227/Inv_SY_B!$DC227-1,"")</f>
        <v/>
      </c>
      <c r="BO227" s="169" t="str">
        <f>IFERROR(Inv_SY_B!BO227/Inv_SY_B!$DC227-1,"")</f>
        <v/>
      </c>
      <c r="BP227" s="169" t="str">
        <f>IFERROR(Inv_SY_B!BP227/Inv_SY_B!$DC227-1,"")</f>
        <v/>
      </c>
      <c r="BQ227" s="169" t="str">
        <f>IFERROR(Inv_SY_B!BQ227/Inv_SY_B!$DC227-1,"")</f>
        <v/>
      </c>
      <c r="BR227" s="169" t="str">
        <f>IFERROR(Inv_SY_B!BR227/Inv_SY_B!$DC227-1,"")</f>
        <v/>
      </c>
      <c r="BS227" s="169" t="str">
        <f>IFERROR(Inv_SY_B!BS227/Inv_SY_B!$DC227-1,"")</f>
        <v/>
      </c>
      <c r="BT227" s="169" t="str">
        <f>IFERROR(Inv_SY_B!BT227/Inv_SY_B!$DC227-1,"")</f>
        <v/>
      </c>
      <c r="BU227" s="169" t="str">
        <f>IFERROR(Inv_SY_B!BU227/Inv_SY_B!$DC227-1,"")</f>
        <v/>
      </c>
      <c r="BV227" s="169" t="str">
        <f>IFERROR(Inv_SY_B!BV227/Inv_SY_B!$DC227-1,"")</f>
        <v/>
      </c>
      <c r="BW227" s="169" t="str">
        <f>IFERROR(Inv_SY_B!BW227/Inv_SY_B!$DC227-1,"")</f>
        <v/>
      </c>
      <c r="BX227" s="169" t="str">
        <f>IFERROR(Inv_SY_B!BX227/Inv_SY_B!$DC227-1,"")</f>
        <v/>
      </c>
      <c r="BY227" s="169" t="str">
        <f>IFERROR(Inv_SY_B!BY227/Inv_SY_B!$DC227-1,"")</f>
        <v/>
      </c>
      <c r="BZ227" s="169" t="str">
        <f>IFERROR(Inv_SY_B!BZ227/Inv_SY_B!$DC227-1,"")</f>
        <v/>
      </c>
      <c r="CA227" s="169" t="str">
        <f>IFERROR(Inv_SY_B!CA227/Inv_SY_B!$DC227-1,"")</f>
        <v/>
      </c>
      <c r="CB227" s="169" t="str">
        <f>IFERROR(Inv_SY_B!CB227/Inv_SY_B!$DC227-1,"")</f>
        <v/>
      </c>
      <c r="CC227" s="169" t="str">
        <f>IFERROR(Inv_SY_B!CC227/Inv_SY_B!$DC227-1,"")</f>
        <v/>
      </c>
      <c r="CD227" s="169" t="str">
        <f>IFERROR(Inv_SY_B!CD227/Inv_SY_B!$DC227-1,"")</f>
        <v/>
      </c>
      <c r="CE227" s="169" t="str">
        <f>IFERROR(Inv_SY_B!CE227/Inv_SY_B!$DC227-1,"")</f>
        <v/>
      </c>
      <c r="CF227" s="169" t="str">
        <f>IFERROR(Inv_SY_B!CF227/Inv_SY_B!$DC227-1,"")</f>
        <v/>
      </c>
      <c r="CG227" s="169" t="str">
        <f>IFERROR(Inv_SY_B!CG227/Inv_SY_B!$DC227-1,"")</f>
        <v/>
      </c>
      <c r="CH227" s="169" t="str">
        <f>IFERROR(Inv_SY_B!CH227/Inv_SY_B!$DC227-1,"")</f>
        <v/>
      </c>
      <c r="CI227" s="169" t="str">
        <f>IFERROR(Inv_SY_B!CI227/Inv_SY_B!$DC227-1,"")</f>
        <v/>
      </c>
      <c r="CJ227" s="169" t="str">
        <f>IFERROR(Inv_SY_B!CJ227/Inv_SY_B!$DC227-1,"")</f>
        <v/>
      </c>
      <c r="CK227" s="169" t="str">
        <f>IFERROR(Inv_SY_B!CK227/Inv_SY_B!$DC227-1,"")</f>
        <v/>
      </c>
      <c r="CL227" s="169" t="str">
        <f>IFERROR(Inv_SY_B!CL227/Inv_SY_B!$DC227-1,"")</f>
        <v/>
      </c>
      <c r="CM227" s="169" t="str">
        <f>IFERROR(Inv_SY_B!CM227/Inv_SY_B!$DB227-1,"")</f>
        <v/>
      </c>
      <c r="CN227" s="169" t="str">
        <f>IFERROR(Inv_SY_B!CN227/Inv_SY_B!$DB227-1,"")</f>
        <v/>
      </c>
      <c r="CO227" s="169" t="str">
        <f>IFERROR(Inv_SY_B!CO227/Inv_SY_B!$DB227-1,"")</f>
        <v/>
      </c>
      <c r="CP227" s="169" t="str">
        <f>IFERROR(Inv_SY_B!CP227/Inv_SY_B!$DB227-1,"")</f>
        <v/>
      </c>
      <c r="CQ227" s="169" t="str">
        <f>IFERROR(Inv_SY_B!CQ227/Inv_SY_B!$DB227-1,"")</f>
        <v/>
      </c>
      <c r="CR227" s="169" t="str">
        <f>IFERROR(Inv_SY_B!CR227/Inv_SY_B!$DB227-1,"")</f>
        <v/>
      </c>
      <c r="CS227" s="169" t="str">
        <f>IFERROR(Inv_SY_B!CS227/Inv_SY_B!$DB227-1,"")</f>
        <v/>
      </c>
      <c r="CT227" s="169" t="str">
        <f>IFERROR(Inv_SY_B!CT227/Inv_SY_B!$DB227-1,"")</f>
        <v/>
      </c>
      <c r="CU227" s="169" t="str">
        <f>IFERROR(Inv_SY_B!CU227/Inv_SY_B!$DB227-1,"")</f>
        <v/>
      </c>
      <c r="CV227" s="169" t="str">
        <f>IFERROR(Inv_SY_B!CV227/Inv_SY_B!$DB227-1,"")</f>
        <v/>
      </c>
      <c r="CW227" s="169" t="str">
        <f>IFERROR(Inv_SY_B!CW227/Inv_SY_B!$DB227-1,"")</f>
        <v/>
      </c>
      <c r="CX227" s="169" t="str">
        <f>IFERROR(Inv_SY_B!CX227/Inv_SY_B!$DB227-1,"")</f>
        <v/>
      </c>
      <c r="CY227" s="169" t="str">
        <f>IFERROR(Inv_SY_B!CY227/Inv_SY_B!$DB227-1,"")</f>
        <v/>
      </c>
      <c r="CZ227" s="169" t="str">
        <f>IFERROR(Inv_SY_B!CZ227/Inv_SY_B!$DB227-1,"")</f>
        <v/>
      </c>
    </row>
    <row r="228" spans="2:104">
      <c r="B228" s="164">
        <f t="shared" si="4"/>
        <v>45920</v>
      </c>
      <c r="C228" s="169" t="str">
        <f>IFERROR(Inv_SY_B!C228/Inv_SY_B!$DA228-1,"")</f>
        <v/>
      </c>
      <c r="D228" s="169" t="str">
        <f>IFERROR(Inv_SY_B!D228/Inv_SY_B!$DA228-1,"")</f>
        <v/>
      </c>
      <c r="E228" s="169" t="str">
        <f>IFERROR(Inv_SY_B!E228/Inv_SY_B!$DA228-1,"")</f>
        <v/>
      </c>
      <c r="F228" s="169" t="str">
        <f>IFERROR(Inv_SY_B!F228/Inv_SY_B!$DA228-1,"")</f>
        <v/>
      </c>
      <c r="G228" s="169" t="str">
        <f>IFERROR(Inv_SY_B!G228/Inv_SY_B!$DA228-1,"")</f>
        <v/>
      </c>
      <c r="H228" s="169" t="str">
        <f>IFERROR(Inv_SY_B!H228/Inv_SY_B!$DA228-1,"")</f>
        <v/>
      </c>
      <c r="I228" s="169" t="str">
        <f>IFERROR(Inv_SY_B!I228/Inv_SY_B!$DA228-1,"")</f>
        <v/>
      </c>
      <c r="J228" s="169" t="str">
        <f>IFERROR(Inv_SY_B!J228/Inv_SY_B!$DA228-1,"")</f>
        <v/>
      </c>
      <c r="K228" s="169" t="str">
        <f>IFERROR(Inv_SY_B!K228/Inv_SY_B!$DA228-1,"")</f>
        <v/>
      </c>
      <c r="L228" s="169" t="str">
        <f>IFERROR(Inv_SY_B!L228/Inv_SY_B!$DA228-1,"")</f>
        <v/>
      </c>
      <c r="M228" s="169" t="str">
        <f>IFERROR(Inv_SY_B!M228/Inv_SY_B!$DA228-1,"")</f>
        <v/>
      </c>
      <c r="N228" s="169" t="str">
        <f>IFERROR(Inv_SY_B!N228/Inv_SY_B!$DA228-1,"")</f>
        <v/>
      </c>
      <c r="O228" s="169" t="str">
        <f>IFERROR(Inv_SY_B!O228/Inv_SY_B!$DA228-1,"")</f>
        <v/>
      </c>
      <c r="P228" s="169" t="str">
        <f>IFERROR(Inv_SY_B!P228/Inv_SY_B!$DA228-1,"")</f>
        <v/>
      </c>
      <c r="Q228" s="169" t="str">
        <f>IFERROR(Inv_SY_B!Q228/Inv_SY_B!$DA228-1,"")</f>
        <v/>
      </c>
      <c r="R228" s="169" t="str">
        <f>IFERROR(Inv_SY_B!R228/Inv_SY_B!$DA228-1,"")</f>
        <v/>
      </c>
      <c r="S228" s="169" t="str">
        <f>IFERROR(Inv_SY_B!S228/Inv_SY_B!$DA228-1,"")</f>
        <v/>
      </c>
      <c r="T228" s="169" t="str">
        <f>IFERROR(Inv_SY_B!T228/Inv_SY_B!$DA228-1,"")</f>
        <v/>
      </c>
      <c r="U228" s="169" t="str">
        <f>IFERROR(Inv_SY_B!U228/Inv_SY_B!$DA228-1,"")</f>
        <v/>
      </c>
      <c r="V228" s="169" t="str">
        <f>IFERROR(Inv_SY_B!V228/Inv_SY_B!$DA228-1,"")</f>
        <v/>
      </c>
      <c r="W228" s="169" t="str">
        <f>IFERROR(Inv_SY_B!W228/Inv_SY_B!$DA228-1,"")</f>
        <v/>
      </c>
      <c r="X228" s="169" t="str">
        <f>IFERROR(Inv_SY_B!X228/Inv_SY_B!$DA228-1,"")</f>
        <v/>
      </c>
      <c r="Y228" s="169" t="str">
        <f>IFERROR(Inv_SY_B!Y228/Inv_SY_B!$DA228-1,"")</f>
        <v/>
      </c>
      <c r="Z228" s="169" t="str">
        <f>IFERROR(Inv_SY_B!Z228/Inv_SY_B!$DA228-1,"")</f>
        <v/>
      </c>
      <c r="AA228" s="169" t="str">
        <f>IFERROR(Inv_SY_B!AA228/Inv_SY_B!$DA228-1,"")</f>
        <v/>
      </c>
      <c r="AB228" s="169" t="str">
        <f>IFERROR(Inv_SY_B!AB228/Inv_SY_B!$DA228-1,"")</f>
        <v/>
      </c>
      <c r="AC228" s="169" t="str">
        <f>IFERROR(Inv_SY_B!AC228/Inv_SY_B!$DA228-1,"")</f>
        <v/>
      </c>
      <c r="AD228" s="169" t="str">
        <f>IFERROR(Inv_SY_B!AD228/Inv_SY_B!$DA228-1,"")</f>
        <v/>
      </c>
      <c r="AE228" s="169" t="str">
        <f>IFERROR(Inv_SY_B!AE228/Inv_SY_B!$DA228-1,"")</f>
        <v/>
      </c>
      <c r="AF228" s="169" t="str">
        <f>IFERROR(Inv_SY_B!AF228/Inv_SY_B!$DA228-1,"")</f>
        <v/>
      </c>
      <c r="AG228" s="169" t="str">
        <f>IFERROR(Inv_SY_B!AG228/Inv_SY_B!$DA228-1,"")</f>
        <v/>
      </c>
      <c r="AH228" s="169" t="str">
        <f>IFERROR(Inv_SY_B!AH228/Inv_SY_B!$DA228-1,"")</f>
        <v/>
      </c>
      <c r="AI228" s="169" t="str">
        <f>IFERROR(Inv_SY_B!AI228/Inv_SY_B!$DC228-1,"")</f>
        <v/>
      </c>
      <c r="AJ228" s="169" t="str">
        <f>IFERROR(Inv_SY_B!AJ228/Inv_SY_B!$DC228-1,"")</f>
        <v/>
      </c>
      <c r="AK228" s="169" t="str">
        <f>IFERROR(Inv_SY_B!AK228/Inv_SY_B!$DC228-1,"")</f>
        <v/>
      </c>
      <c r="AL228" s="169" t="str">
        <f>IFERROR(Inv_SY_B!AL228/Inv_SY_B!$DC228-1,"")</f>
        <v/>
      </c>
      <c r="AM228" s="169" t="str">
        <f>IFERROR(Inv_SY_B!AM228/Inv_SY_B!$DC228-1,"")</f>
        <v/>
      </c>
      <c r="AN228" s="169" t="str">
        <f>IFERROR(Inv_SY_B!AN228/Inv_SY_B!$DC228-1,"")</f>
        <v/>
      </c>
      <c r="AO228" s="169" t="str">
        <f>IFERROR(Inv_SY_B!AO228/Inv_SY_B!$DC228-1,"")</f>
        <v/>
      </c>
      <c r="AP228" s="169" t="str">
        <f>IFERROR(Inv_SY_B!AP228/Inv_SY_B!$DC228-1,"")</f>
        <v/>
      </c>
      <c r="AQ228" s="169" t="str">
        <f>IFERROR(Inv_SY_B!AQ228/Inv_SY_B!$DC228-1,"")</f>
        <v/>
      </c>
      <c r="AR228" s="169" t="str">
        <f>IFERROR(Inv_SY_B!AR228/Inv_SY_B!$DC228-1,"")</f>
        <v/>
      </c>
      <c r="AS228" s="169" t="str">
        <f>IFERROR(Inv_SY_B!AS228/Inv_SY_B!$DC228-1,"")</f>
        <v/>
      </c>
      <c r="AT228" s="169" t="str">
        <f>IFERROR(Inv_SY_B!AT228/Inv_SY_B!$DC228-1,"")</f>
        <v/>
      </c>
      <c r="AU228" s="169" t="str">
        <f>IFERROR(Inv_SY_B!AU228/Inv_SY_B!$DC228-1,"")</f>
        <v/>
      </c>
      <c r="AV228" s="169" t="str">
        <f>IFERROR(Inv_SY_B!AV228/Inv_SY_B!$DC228-1,"")</f>
        <v/>
      </c>
      <c r="AW228" s="169" t="str">
        <f>IFERROR(Inv_SY_B!AW228/Inv_SY_B!$DC228-1,"")</f>
        <v/>
      </c>
      <c r="AX228" s="169" t="str">
        <f>IFERROR(Inv_SY_B!AX228/Inv_SY_B!$DC228-1,"")</f>
        <v/>
      </c>
      <c r="AY228" s="169" t="str">
        <f>IFERROR(Inv_SY_B!AY228/Inv_SY_B!$DC228-1,"")</f>
        <v/>
      </c>
      <c r="AZ228" s="169" t="str">
        <f>IFERROR(Inv_SY_B!AZ228/Inv_SY_B!$DC228-1,"")</f>
        <v/>
      </c>
      <c r="BA228" s="169" t="str">
        <f>IFERROR(Inv_SY_B!BA228/Inv_SY_B!$DC228-1,"")</f>
        <v/>
      </c>
      <c r="BB228" s="169" t="str">
        <f>IFERROR(Inv_SY_B!BB228/Inv_SY_B!$DC228-1,"")</f>
        <v/>
      </c>
      <c r="BC228" s="169" t="str">
        <f>IFERROR(Inv_SY_B!BC228/Inv_SY_B!$DC228-1,"")</f>
        <v/>
      </c>
      <c r="BD228" s="169" t="str">
        <f>IFERROR(Inv_SY_B!BD228/Inv_SY_B!$DC228-1,"")</f>
        <v/>
      </c>
      <c r="BE228" s="169" t="str">
        <f>IFERROR(Inv_SY_B!BE228/Inv_SY_B!$DC228-1,"")</f>
        <v/>
      </c>
      <c r="BF228" s="169" t="str">
        <f>IFERROR(Inv_SY_B!BF228/Inv_SY_B!$DC228-1,"")</f>
        <v/>
      </c>
      <c r="BG228" s="169" t="str">
        <f>IFERROR(Inv_SY_B!BG228/Inv_SY_B!$DC228-1,"")</f>
        <v/>
      </c>
      <c r="BH228" s="169" t="str">
        <f>IFERROR(Inv_SY_B!BH228/Inv_SY_B!$DC228-1,"")</f>
        <v/>
      </c>
      <c r="BI228" s="169" t="str">
        <f>IFERROR(Inv_SY_B!BI228/Inv_SY_B!$DC228-1,"")</f>
        <v/>
      </c>
      <c r="BJ228" s="169" t="str">
        <f>IFERROR(Inv_SY_B!BJ228/Inv_SY_B!$DC228-1,"")</f>
        <v/>
      </c>
      <c r="BK228" s="169" t="str">
        <f>IFERROR(Inv_SY_B!BK228/Inv_SY_B!$DC228-1,"")</f>
        <v/>
      </c>
      <c r="BL228" s="169" t="str">
        <f>IFERROR(Inv_SY_B!BL228/Inv_SY_B!$DC228-1,"")</f>
        <v/>
      </c>
      <c r="BM228" s="169" t="str">
        <f>IFERROR(Inv_SY_B!BM228/Inv_SY_B!$DC228-1,"")</f>
        <v/>
      </c>
      <c r="BN228" s="169" t="str">
        <f>IFERROR(Inv_SY_B!BN228/Inv_SY_B!$DC228-1,"")</f>
        <v/>
      </c>
      <c r="BO228" s="169" t="str">
        <f>IFERROR(Inv_SY_B!BO228/Inv_SY_B!$DC228-1,"")</f>
        <v/>
      </c>
      <c r="BP228" s="169" t="str">
        <f>IFERROR(Inv_SY_B!BP228/Inv_SY_B!$DC228-1,"")</f>
        <v/>
      </c>
      <c r="BQ228" s="169" t="str">
        <f>IFERROR(Inv_SY_B!BQ228/Inv_SY_B!$DC228-1,"")</f>
        <v/>
      </c>
      <c r="BR228" s="169" t="str">
        <f>IFERROR(Inv_SY_B!BR228/Inv_SY_B!$DC228-1,"")</f>
        <v/>
      </c>
      <c r="BS228" s="169" t="str">
        <f>IFERROR(Inv_SY_B!BS228/Inv_SY_B!$DC228-1,"")</f>
        <v/>
      </c>
      <c r="BT228" s="169" t="str">
        <f>IFERROR(Inv_SY_B!BT228/Inv_SY_B!$DC228-1,"")</f>
        <v/>
      </c>
      <c r="BU228" s="169" t="str">
        <f>IFERROR(Inv_SY_B!BU228/Inv_SY_B!$DC228-1,"")</f>
        <v/>
      </c>
      <c r="BV228" s="169" t="str">
        <f>IFERROR(Inv_SY_B!BV228/Inv_SY_B!$DC228-1,"")</f>
        <v/>
      </c>
      <c r="BW228" s="169" t="str">
        <f>IFERROR(Inv_SY_B!BW228/Inv_SY_B!$DC228-1,"")</f>
        <v/>
      </c>
      <c r="BX228" s="169" t="str">
        <f>IFERROR(Inv_SY_B!BX228/Inv_SY_B!$DC228-1,"")</f>
        <v/>
      </c>
      <c r="BY228" s="169" t="str">
        <f>IFERROR(Inv_SY_B!BY228/Inv_SY_B!$DC228-1,"")</f>
        <v/>
      </c>
      <c r="BZ228" s="169" t="str">
        <f>IFERROR(Inv_SY_B!BZ228/Inv_SY_B!$DC228-1,"")</f>
        <v/>
      </c>
      <c r="CA228" s="169" t="str">
        <f>IFERROR(Inv_SY_B!CA228/Inv_SY_B!$DC228-1,"")</f>
        <v/>
      </c>
      <c r="CB228" s="169" t="str">
        <f>IFERROR(Inv_SY_B!CB228/Inv_SY_B!$DC228-1,"")</f>
        <v/>
      </c>
      <c r="CC228" s="169" t="str">
        <f>IFERROR(Inv_SY_B!CC228/Inv_SY_B!$DC228-1,"")</f>
        <v/>
      </c>
      <c r="CD228" s="169" t="str">
        <f>IFERROR(Inv_SY_B!CD228/Inv_SY_B!$DC228-1,"")</f>
        <v/>
      </c>
      <c r="CE228" s="169" t="str">
        <f>IFERROR(Inv_SY_B!CE228/Inv_SY_B!$DC228-1,"")</f>
        <v/>
      </c>
      <c r="CF228" s="169" t="str">
        <f>IFERROR(Inv_SY_B!CF228/Inv_SY_B!$DC228-1,"")</f>
        <v/>
      </c>
      <c r="CG228" s="169" t="str">
        <f>IFERROR(Inv_SY_B!CG228/Inv_SY_B!$DC228-1,"")</f>
        <v/>
      </c>
      <c r="CH228" s="169" t="str">
        <f>IFERROR(Inv_SY_B!CH228/Inv_SY_B!$DC228-1,"")</f>
        <v/>
      </c>
      <c r="CI228" s="169" t="str">
        <f>IFERROR(Inv_SY_B!CI228/Inv_SY_B!$DC228-1,"")</f>
        <v/>
      </c>
      <c r="CJ228" s="169" t="str">
        <f>IFERROR(Inv_SY_B!CJ228/Inv_SY_B!$DC228-1,"")</f>
        <v/>
      </c>
      <c r="CK228" s="169" t="str">
        <f>IFERROR(Inv_SY_B!CK228/Inv_SY_B!$DC228-1,"")</f>
        <v/>
      </c>
      <c r="CL228" s="169" t="str">
        <f>IFERROR(Inv_SY_B!CL228/Inv_SY_B!$DC228-1,"")</f>
        <v/>
      </c>
      <c r="CM228" s="169" t="str">
        <f>IFERROR(Inv_SY_B!CM228/Inv_SY_B!$DB228-1,"")</f>
        <v/>
      </c>
      <c r="CN228" s="169" t="str">
        <f>IFERROR(Inv_SY_B!CN228/Inv_SY_B!$DB228-1,"")</f>
        <v/>
      </c>
      <c r="CO228" s="169" t="str">
        <f>IFERROR(Inv_SY_B!CO228/Inv_SY_B!$DB228-1,"")</f>
        <v/>
      </c>
      <c r="CP228" s="169" t="str">
        <f>IFERROR(Inv_SY_B!CP228/Inv_SY_B!$DB228-1,"")</f>
        <v/>
      </c>
      <c r="CQ228" s="169" t="str">
        <f>IFERROR(Inv_SY_B!CQ228/Inv_SY_B!$DB228-1,"")</f>
        <v/>
      </c>
      <c r="CR228" s="169" t="str">
        <f>IFERROR(Inv_SY_B!CR228/Inv_SY_B!$DB228-1,"")</f>
        <v/>
      </c>
      <c r="CS228" s="169" t="str">
        <f>IFERROR(Inv_SY_B!CS228/Inv_SY_B!$DB228-1,"")</f>
        <v/>
      </c>
      <c r="CT228" s="169" t="str">
        <f>IFERROR(Inv_SY_B!CT228/Inv_SY_B!$DB228-1,"")</f>
        <v/>
      </c>
      <c r="CU228" s="169" t="str">
        <f>IFERROR(Inv_SY_B!CU228/Inv_SY_B!$DB228-1,"")</f>
        <v/>
      </c>
      <c r="CV228" s="169" t="str">
        <f>IFERROR(Inv_SY_B!CV228/Inv_SY_B!$DB228-1,"")</f>
        <v/>
      </c>
      <c r="CW228" s="169" t="str">
        <f>IFERROR(Inv_SY_B!CW228/Inv_SY_B!$DB228-1,"")</f>
        <v/>
      </c>
      <c r="CX228" s="169" t="str">
        <f>IFERROR(Inv_SY_B!CX228/Inv_SY_B!$DB228-1,"")</f>
        <v/>
      </c>
      <c r="CY228" s="169" t="str">
        <f>IFERROR(Inv_SY_B!CY228/Inv_SY_B!$DB228-1,"")</f>
        <v/>
      </c>
      <c r="CZ228" s="169" t="str">
        <f>IFERROR(Inv_SY_B!CZ228/Inv_SY_B!$DB228-1,"")</f>
        <v/>
      </c>
    </row>
    <row r="229" spans="2:104">
      <c r="B229" s="164">
        <f t="shared" si="4"/>
        <v>45921</v>
      </c>
      <c r="C229" s="169" t="str">
        <f>IFERROR(Inv_SY_B!C229/Inv_SY_B!$DA229-1,"")</f>
        <v/>
      </c>
      <c r="D229" s="169" t="str">
        <f>IFERROR(Inv_SY_B!D229/Inv_SY_B!$DA229-1,"")</f>
        <v/>
      </c>
      <c r="E229" s="169" t="str">
        <f>IFERROR(Inv_SY_B!E229/Inv_SY_B!$DA229-1,"")</f>
        <v/>
      </c>
      <c r="F229" s="169" t="str">
        <f>IFERROR(Inv_SY_B!F229/Inv_SY_B!$DA229-1,"")</f>
        <v/>
      </c>
      <c r="G229" s="169" t="str">
        <f>IFERROR(Inv_SY_B!G229/Inv_SY_B!$DA229-1,"")</f>
        <v/>
      </c>
      <c r="H229" s="169" t="str">
        <f>IFERROR(Inv_SY_B!H229/Inv_SY_B!$DA229-1,"")</f>
        <v/>
      </c>
      <c r="I229" s="169" t="str">
        <f>IFERROR(Inv_SY_B!I229/Inv_SY_B!$DA229-1,"")</f>
        <v/>
      </c>
      <c r="J229" s="169" t="str">
        <f>IFERROR(Inv_SY_B!J229/Inv_SY_B!$DA229-1,"")</f>
        <v/>
      </c>
      <c r="K229" s="169" t="str">
        <f>IFERROR(Inv_SY_B!K229/Inv_SY_B!$DA229-1,"")</f>
        <v/>
      </c>
      <c r="L229" s="169" t="str">
        <f>IFERROR(Inv_SY_B!L229/Inv_SY_B!$DA229-1,"")</f>
        <v/>
      </c>
      <c r="M229" s="169" t="str">
        <f>IFERROR(Inv_SY_B!M229/Inv_SY_B!$DA229-1,"")</f>
        <v/>
      </c>
      <c r="N229" s="169" t="str">
        <f>IFERROR(Inv_SY_B!N229/Inv_SY_B!$DA229-1,"")</f>
        <v/>
      </c>
      <c r="O229" s="169" t="str">
        <f>IFERROR(Inv_SY_B!O229/Inv_SY_B!$DA229-1,"")</f>
        <v/>
      </c>
      <c r="P229" s="169" t="str">
        <f>IFERROR(Inv_SY_B!P229/Inv_SY_B!$DA229-1,"")</f>
        <v/>
      </c>
      <c r="Q229" s="169" t="str">
        <f>IFERROR(Inv_SY_B!Q229/Inv_SY_B!$DA229-1,"")</f>
        <v/>
      </c>
      <c r="R229" s="169" t="str">
        <f>IFERROR(Inv_SY_B!R229/Inv_SY_B!$DA229-1,"")</f>
        <v/>
      </c>
      <c r="S229" s="169" t="str">
        <f>IFERROR(Inv_SY_B!S229/Inv_SY_B!$DA229-1,"")</f>
        <v/>
      </c>
      <c r="T229" s="169" t="str">
        <f>IFERROR(Inv_SY_B!T229/Inv_SY_B!$DA229-1,"")</f>
        <v/>
      </c>
      <c r="U229" s="169" t="str">
        <f>IFERROR(Inv_SY_B!U229/Inv_SY_B!$DA229-1,"")</f>
        <v/>
      </c>
      <c r="V229" s="169" t="str">
        <f>IFERROR(Inv_SY_B!V229/Inv_SY_B!$DA229-1,"")</f>
        <v/>
      </c>
      <c r="W229" s="169" t="str">
        <f>IFERROR(Inv_SY_B!W229/Inv_SY_B!$DA229-1,"")</f>
        <v/>
      </c>
      <c r="X229" s="169" t="str">
        <f>IFERROR(Inv_SY_B!X229/Inv_SY_B!$DA229-1,"")</f>
        <v/>
      </c>
      <c r="Y229" s="169" t="str">
        <f>IFERROR(Inv_SY_B!Y229/Inv_SY_B!$DA229-1,"")</f>
        <v/>
      </c>
      <c r="Z229" s="169" t="str">
        <f>IFERROR(Inv_SY_B!Z229/Inv_SY_B!$DA229-1,"")</f>
        <v/>
      </c>
      <c r="AA229" s="169" t="str">
        <f>IFERROR(Inv_SY_B!AA229/Inv_SY_B!$DA229-1,"")</f>
        <v/>
      </c>
      <c r="AB229" s="169" t="str">
        <f>IFERROR(Inv_SY_B!AB229/Inv_SY_B!$DA229-1,"")</f>
        <v/>
      </c>
      <c r="AC229" s="169" t="str">
        <f>IFERROR(Inv_SY_B!AC229/Inv_SY_B!$DA229-1,"")</f>
        <v/>
      </c>
      <c r="AD229" s="169" t="str">
        <f>IFERROR(Inv_SY_B!AD229/Inv_SY_B!$DA229-1,"")</f>
        <v/>
      </c>
      <c r="AE229" s="169" t="str">
        <f>IFERROR(Inv_SY_B!AE229/Inv_SY_B!$DA229-1,"")</f>
        <v/>
      </c>
      <c r="AF229" s="169" t="str">
        <f>IFERROR(Inv_SY_B!AF229/Inv_SY_B!$DA229-1,"")</f>
        <v/>
      </c>
      <c r="AG229" s="169" t="str">
        <f>IFERROR(Inv_SY_B!AG229/Inv_SY_B!$DA229-1,"")</f>
        <v/>
      </c>
      <c r="AH229" s="169" t="str">
        <f>IFERROR(Inv_SY_B!AH229/Inv_SY_B!$DA229-1,"")</f>
        <v/>
      </c>
      <c r="AI229" s="169" t="str">
        <f>IFERROR(Inv_SY_B!AI229/Inv_SY_B!$DC229-1,"")</f>
        <v/>
      </c>
      <c r="AJ229" s="169" t="str">
        <f>IFERROR(Inv_SY_B!AJ229/Inv_SY_B!$DC229-1,"")</f>
        <v/>
      </c>
      <c r="AK229" s="169" t="str">
        <f>IFERROR(Inv_SY_B!AK229/Inv_SY_B!$DC229-1,"")</f>
        <v/>
      </c>
      <c r="AL229" s="169" t="str">
        <f>IFERROR(Inv_SY_B!AL229/Inv_SY_B!$DC229-1,"")</f>
        <v/>
      </c>
      <c r="AM229" s="169" t="str">
        <f>IFERROR(Inv_SY_B!AM229/Inv_SY_B!$DC229-1,"")</f>
        <v/>
      </c>
      <c r="AN229" s="169" t="str">
        <f>IFERROR(Inv_SY_B!AN229/Inv_SY_B!$DC229-1,"")</f>
        <v/>
      </c>
      <c r="AO229" s="169" t="str">
        <f>IFERROR(Inv_SY_B!AO229/Inv_SY_B!$DC229-1,"")</f>
        <v/>
      </c>
      <c r="AP229" s="169" t="str">
        <f>IFERROR(Inv_SY_B!AP229/Inv_SY_B!$DC229-1,"")</f>
        <v/>
      </c>
      <c r="AQ229" s="169" t="str">
        <f>IFERROR(Inv_SY_B!AQ229/Inv_SY_B!$DC229-1,"")</f>
        <v/>
      </c>
      <c r="AR229" s="169" t="str">
        <f>IFERROR(Inv_SY_B!AR229/Inv_SY_B!$DC229-1,"")</f>
        <v/>
      </c>
      <c r="AS229" s="169" t="str">
        <f>IFERROR(Inv_SY_B!AS229/Inv_SY_B!$DC229-1,"")</f>
        <v/>
      </c>
      <c r="AT229" s="169" t="str">
        <f>IFERROR(Inv_SY_B!AT229/Inv_SY_B!$DC229-1,"")</f>
        <v/>
      </c>
      <c r="AU229" s="169" t="str">
        <f>IFERROR(Inv_SY_B!AU229/Inv_SY_B!$DC229-1,"")</f>
        <v/>
      </c>
      <c r="AV229" s="169" t="str">
        <f>IFERROR(Inv_SY_B!AV229/Inv_SY_B!$DC229-1,"")</f>
        <v/>
      </c>
      <c r="AW229" s="169" t="str">
        <f>IFERROR(Inv_SY_B!AW229/Inv_SY_B!$DC229-1,"")</f>
        <v/>
      </c>
      <c r="AX229" s="169" t="str">
        <f>IFERROR(Inv_SY_B!AX229/Inv_SY_B!$DC229-1,"")</f>
        <v/>
      </c>
      <c r="AY229" s="169" t="str">
        <f>IFERROR(Inv_SY_B!AY229/Inv_SY_B!$DC229-1,"")</f>
        <v/>
      </c>
      <c r="AZ229" s="169" t="str">
        <f>IFERROR(Inv_SY_B!AZ229/Inv_SY_B!$DC229-1,"")</f>
        <v/>
      </c>
      <c r="BA229" s="169" t="str">
        <f>IFERROR(Inv_SY_B!BA229/Inv_SY_B!$DC229-1,"")</f>
        <v/>
      </c>
      <c r="BB229" s="169" t="str">
        <f>IFERROR(Inv_SY_B!BB229/Inv_SY_B!$DC229-1,"")</f>
        <v/>
      </c>
      <c r="BC229" s="169" t="str">
        <f>IFERROR(Inv_SY_B!BC229/Inv_SY_B!$DC229-1,"")</f>
        <v/>
      </c>
      <c r="BD229" s="169" t="str">
        <f>IFERROR(Inv_SY_B!BD229/Inv_SY_B!$DC229-1,"")</f>
        <v/>
      </c>
      <c r="BE229" s="169" t="str">
        <f>IFERROR(Inv_SY_B!BE229/Inv_SY_B!$DC229-1,"")</f>
        <v/>
      </c>
      <c r="BF229" s="169" t="str">
        <f>IFERROR(Inv_SY_B!BF229/Inv_SY_B!$DC229-1,"")</f>
        <v/>
      </c>
      <c r="BG229" s="169" t="str">
        <f>IFERROR(Inv_SY_B!BG229/Inv_SY_B!$DC229-1,"")</f>
        <v/>
      </c>
      <c r="BH229" s="169" t="str">
        <f>IFERROR(Inv_SY_B!BH229/Inv_SY_B!$DC229-1,"")</f>
        <v/>
      </c>
      <c r="BI229" s="169" t="str">
        <f>IFERROR(Inv_SY_B!BI229/Inv_SY_B!$DC229-1,"")</f>
        <v/>
      </c>
      <c r="BJ229" s="169" t="str">
        <f>IFERROR(Inv_SY_B!BJ229/Inv_SY_B!$DC229-1,"")</f>
        <v/>
      </c>
      <c r="BK229" s="169" t="str">
        <f>IFERROR(Inv_SY_B!BK229/Inv_SY_B!$DC229-1,"")</f>
        <v/>
      </c>
      <c r="BL229" s="169" t="str">
        <f>IFERROR(Inv_SY_B!BL229/Inv_SY_B!$DC229-1,"")</f>
        <v/>
      </c>
      <c r="BM229" s="169" t="str">
        <f>IFERROR(Inv_SY_B!BM229/Inv_SY_B!$DC229-1,"")</f>
        <v/>
      </c>
      <c r="BN229" s="169" t="str">
        <f>IFERROR(Inv_SY_B!BN229/Inv_SY_B!$DC229-1,"")</f>
        <v/>
      </c>
      <c r="BO229" s="169" t="str">
        <f>IFERROR(Inv_SY_B!BO229/Inv_SY_B!$DC229-1,"")</f>
        <v/>
      </c>
      <c r="BP229" s="169" t="str">
        <f>IFERROR(Inv_SY_B!BP229/Inv_SY_B!$DC229-1,"")</f>
        <v/>
      </c>
      <c r="BQ229" s="169" t="str">
        <f>IFERROR(Inv_SY_B!BQ229/Inv_SY_B!$DC229-1,"")</f>
        <v/>
      </c>
      <c r="BR229" s="169" t="str">
        <f>IFERROR(Inv_SY_B!BR229/Inv_SY_B!$DC229-1,"")</f>
        <v/>
      </c>
      <c r="BS229" s="169" t="str">
        <f>IFERROR(Inv_SY_B!BS229/Inv_SY_B!$DC229-1,"")</f>
        <v/>
      </c>
      <c r="BT229" s="169" t="str">
        <f>IFERROR(Inv_SY_B!BT229/Inv_SY_B!$DC229-1,"")</f>
        <v/>
      </c>
      <c r="BU229" s="169" t="str">
        <f>IFERROR(Inv_SY_B!BU229/Inv_SY_B!$DC229-1,"")</f>
        <v/>
      </c>
      <c r="BV229" s="169" t="str">
        <f>IFERROR(Inv_SY_B!BV229/Inv_SY_B!$DC229-1,"")</f>
        <v/>
      </c>
      <c r="BW229" s="169" t="str">
        <f>IFERROR(Inv_SY_B!BW229/Inv_SY_B!$DC229-1,"")</f>
        <v/>
      </c>
      <c r="BX229" s="169" t="str">
        <f>IFERROR(Inv_SY_B!BX229/Inv_SY_B!$DC229-1,"")</f>
        <v/>
      </c>
      <c r="BY229" s="169" t="str">
        <f>IFERROR(Inv_SY_B!BY229/Inv_SY_B!$DC229-1,"")</f>
        <v/>
      </c>
      <c r="BZ229" s="169" t="str">
        <f>IFERROR(Inv_SY_B!BZ229/Inv_SY_B!$DC229-1,"")</f>
        <v/>
      </c>
      <c r="CA229" s="169" t="str">
        <f>IFERROR(Inv_SY_B!CA229/Inv_SY_B!$DC229-1,"")</f>
        <v/>
      </c>
      <c r="CB229" s="169" t="str">
        <f>IFERROR(Inv_SY_B!CB229/Inv_SY_B!$DC229-1,"")</f>
        <v/>
      </c>
      <c r="CC229" s="169" t="str">
        <f>IFERROR(Inv_SY_B!CC229/Inv_SY_B!$DC229-1,"")</f>
        <v/>
      </c>
      <c r="CD229" s="169" t="str">
        <f>IFERROR(Inv_SY_B!CD229/Inv_SY_B!$DC229-1,"")</f>
        <v/>
      </c>
      <c r="CE229" s="169" t="str">
        <f>IFERROR(Inv_SY_B!CE229/Inv_SY_B!$DC229-1,"")</f>
        <v/>
      </c>
      <c r="CF229" s="169" t="str">
        <f>IFERROR(Inv_SY_B!CF229/Inv_SY_B!$DC229-1,"")</f>
        <v/>
      </c>
      <c r="CG229" s="169" t="str">
        <f>IFERROR(Inv_SY_B!CG229/Inv_SY_B!$DC229-1,"")</f>
        <v/>
      </c>
      <c r="CH229" s="169" t="str">
        <f>IFERROR(Inv_SY_B!CH229/Inv_SY_B!$DC229-1,"")</f>
        <v/>
      </c>
      <c r="CI229" s="169" t="str">
        <f>IFERROR(Inv_SY_B!CI229/Inv_SY_B!$DC229-1,"")</f>
        <v/>
      </c>
      <c r="CJ229" s="169" t="str">
        <f>IFERROR(Inv_SY_B!CJ229/Inv_SY_B!$DC229-1,"")</f>
        <v/>
      </c>
      <c r="CK229" s="169" t="str">
        <f>IFERROR(Inv_SY_B!CK229/Inv_SY_B!$DC229-1,"")</f>
        <v/>
      </c>
      <c r="CL229" s="169" t="str">
        <f>IFERROR(Inv_SY_B!CL229/Inv_SY_B!$DC229-1,"")</f>
        <v/>
      </c>
      <c r="CM229" s="169" t="str">
        <f>IFERROR(Inv_SY_B!CM229/Inv_SY_B!$DB229-1,"")</f>
        <v/>
      </c>
      <c r="CN229" s="169" t="str">
        <f>IFERROR(Inv_SY_B!CN229/Inv_SY_B!$DB229-1,"")</f>
        <v/>
      </c>
      <c r="CO229" s="169" t="str">
        <f>IFERROR(Inv_SY_B!CO229/Inv_SY_B!$DB229-1,"")</f>
        <v/>
      </c>
      <c r="CP229" s="169" t="str">
        <f>IFERROR(Inv_SY_B!CP229/Inv_SY_B!$DB229-1,"")</f>
        <v/>
      </c>
      <c r="CQ229" s="169" t="str">
        <f>IFERROR(Inv_SY_B!CQ229/Inv_SY_B!$DB229-1,"")</f>
        <v/>
      </c>
      <c r="CR229" s="169" t="str">
        <f>IFERROR(Inv_SY_B!CR229/Inv_SY_B!$DB229-1,"")</f>
        <v/>
      </c>
      <c r="CS229" s="169" t="str">
        <f>IFERROR(Inv_SY_B!CS229/Inv_SY_B!$DB229-1,"")</f>
        <v/>
      </c>
      <c r="CT229" s="169" t="str">
        <f>IFERROR(Inv_SY_B!CT229/Inv_SY_B!$DB229-1,"")</f>
        <v/>
      </c>
      <c r="CU229" s="169" t="str">
        <f>IFERROR(Inv_SY_B!CU229/Inv_SY_B!$DB229-1,"")</f>
        <v/>
      </c>
      <c r="CV229" s="169" t="str">
        <f>IFERROR(Inv_SY_B!CV229/Inv_SY_B!$DB229-1,"")</f>
        <v/>
      </c>
      <c r="CW229" s="169" t="str">
        <f>IFERROR(Inv_SY_B!CW229/Inv_SY_B!$DB229-1,"")</f>
        <v/>
      </c>
      <c r="CX229" s="169" t="str">
        <f>IFERROR(Inv_SY_B!CX229/Inv_SY_B!$DB229-1,"")</f>
        <v/>
      </c>
      <c r="CY229" s="169" t="str">
        <f>IFERROR(Inv_SY_B!CY229/Inv_SY_B!$DB229-1,"")</f>
        <v/>
      </c>
      <c r="CZ229" s="169" t="str">
        <f>IFERROR(Inv_SY_B!CZ229/Inv_SY_B!$DB229-1,"")</f>
        <v/>
      </c>
    </row>
    <row r="230" spans="2:104">
      <c r="B230" s="164">
        <f t="shared" si="4"/>
        <v>45922</v>
      </c>
      <c r="C230" s="169" t="str">
        <f>IFERROR(Inv_SY_B!C230/Inv_SY_B!$DA230-1,"")</f>
        <v/>
      </c>
      <c r="D230" s="169" t="str">
        <f>IFERROR(Inv_SY_B!D230/Inv_SY_B!$DA230-1,"")</f>
        <v/>
      </c>
      <c r="E230" s="169" t="str">
        <f>IFERROR(Inv_SY_B!E230/Inv_SY_B!$DA230-1,"")</f>
        <v/>
      </c>
      <c r="F230" s="169" t="str">
        <f>IFERROR(Inv_SY_B!F230/Inv_SY_B!$DA230-1,"")</f>
        <v/>
      </c>
      <c r="G230" s="169" t="str">
        <f>IFERROR(Inv_SY_B!G230/Inv_SY_B!$DA230-1,"")</f>
        <v/>
      </c>
      <c r="H230" s="169" t="str">
        <f>IFERROR(Inv_SY_B!H230/Inv_SY_B!$DA230-1,"")</f>
        <v/>
      </c>
      <c r="I230" s="169" t="str">
        <f>IFERROR(Inv_SY_B!I230/Inv_SY_B!$DA230-1,"")</f>
        <v/>
      </c>
      <c r="J230" s="169" t="str">
        <f>IFERROR(Inv_SY_B!J230/Inv_SY_B!$DA230-1,"")</f>
        <v/>
      </c>
      <c r="K230" s="169" t="str">
        <f>IFERROR(Inv_SY_B!K230/Inv_SY_B!$DA230-1,"")</f>
        <v/>
      </c>
      <c r="L230" s="169" t="str">
        <f>IFERROR(Inv_SY_B!L230/Inv_SY_B!$DA230-1,"")</f>
        <v/>
      </c>
      <c r="M230" s="169" t="str">
        <f>IFERROR(Inv_SY_B!M230/Inv_SY_B!$DA230-1,"")</f>
        <v/>
      </c>
      <c r="N230" s="169" t="str">
        <f>IFERROR(Inv_SY_B!N230/Inv_SY_B!$DA230-1,"")</f>
        <v/>
      </c>
      <c r="O230" s="169" t="str">
        <f>IFERROR(Inv_SY_B!O230/Inv_SY_B!$DA230-1,"")</f>
        <v/>
      </c>
      <c r="P230" s="169" t="str">
        <f>IFERROR(Inv_SY_B!P230/Inv_SY_B!$DA230-1,"")</f>
        <v/>
      </c>
      <c r="Q230" s="169" t="str">
        <f>IFERROR(Inv_SY_B!Q230/Inv_SY_B!$DA230-1,"")</f>
        <v/>
      </c>
      <c r="R230" s="169" t="str">
        <f>IFERROR(Inv_SY_B!R230/Inv_SY_B!$DA230-1,"")</f>
        <v/>
      </c>
      <c r="S230" s="169" t="str">
        <f>IFERROR(Inv_SY_B!S230/Inv_SY_B!$DA230-1,"")</f>
        <v/>
      </c>
      <c r="T230" s="169" t="str">
        <f>IFERROR(Inv_SY_B!T230/Inv_SY_B!$DA230-1,"")</f>
        <v/>
      </c>
      <c r="U230" s="169" t="str">
        <f>IFERROR(Inv_SY_B!U230/Inv_SY_B!$DA230-1,"")</f>
        <v/>
      </c>
      <c r="V230" s="169" t="str">
        <f>IFERROR(Inv_SY_B!V230/Inv_SY_B!$DA230-1,"")</f>
        <v/>
      </c>
      <c r="W230" s="169" t="str">
        <f>IFERROR(Inv_SY_B!W230/Inv_SY_B!$DA230-1,"")</f>
        <v/>
      </c>
      <c r="X230" s="169" t="str">
        <f>IFERROR(Inv_SY_B!X230/Inv_SY_B!$DA230-1,"")</f>
        <v/>
      </c>
      <c r="Y230" s="169" t="str">
        <f>IFERROR(Inv_SY_B!Y230/Inv_SY_B!$DA230-1,"")</f>
        <v/>
      </c>
      <c r="Z230" s="169" t="str">
        <f>IFERROR(Inv_SY_B!Z230/Inv_SY_B!$DA230-1,"")</f>
        <v/>
      </c>
      <c r="AA230" s="169" t="str">
        <f>IFERROR(Inv_SY_B!AA230/Inv_SY_B!$DA230-1,"")</f>
        <v/>
      </c>
      <c r="AB230" s="169" t="str">
        <f>IFERROR(Inv_SY_B!AB230/Inv_SY_B!$DA230-1,"")</f>
        <v/>
      </c>
      <c r="AC230" s="169" t="str">
        <f>IFERROR(Inv_SY_B!AC230/Inv_SY_B!$DA230-1,"")</f>
        <v/>
      </c>
      <c r="AD230" s="169" t="str">
        <f>IFERROR(Inv_SY_B!AD230/Inv_SY_B!$DA230-1,"")</f>
        <v/>
      </c>
      <c r="AE230" s="169" t="str">
        <f>IFERROR(Inv_SY_B!AE230/Inv_SY_B!$DA230-1,"")</f>
        <v/>
      </c>
      <c r="AF230" s="169" t="str">
        <f>IFERROR(Inv_SY_B!AF230/Inv_SY_B!$DA230-1,"")</f>
        <v/>
      </c>
      <c r="AG230" s="169" t="str">
        <f>IFERROR(Inv_SY_B!AG230/Inv_SY_B!$DA230-1,"")</f>
        <v/>
      </c>
      <c r="AH230" s="169" t="str">
        <f>IFERROR(Inv_SY_B!AH230/Inv_SY_B!$DA230-1,"")</f>
        <v/>
      </c>
      <c r="AI230" s="169" t="str">
        <f>IFERROR(Inv_SY_B!AI230/Inv_SY_B!$DC230-1,"")</f>
        <v/>
      </c>
      <c r="AJ230" s="169" t="str">
        <f>IFERROR(Inv_SY_B!AJ230/Inv_SY_B!$DC230-1,"")</f>
        <v/>
      </c>
      <c r="AK230" s="169" t="str">
        <f>IFERROR(Inv_SY_B!AK230/Inv_SY_B!$DC230-1,"")</f>
        <v/>
      </c>
      <c r="AL230" s="169" t="str">
        <f>IFERROR(Inv_SY_B!AL230/Inv_SY_B!$DC230-1,"")</f>
        <v/>
      </c>
      <c r="AM230" s="169" t="str">
        <f>IFERROR(Inv_SY_B!AM230/Inv_SY_B!$DC230-1,"")</f>
        <v/>
      </c>
      <c r="AN230" s="169" t="str">
        <f>IFERROR(Inv_SY_B!AN230/Inv_SY_B!$DC230-1,"")</f>
        <v/>
      </c>
      <c r="AO230" s="169" t="str">
        <f>IFERROR(Inv_SY_B!AO230/Inv_SY_B!$DC230-1,"")</f>
        <v/>
      </c>
      <c r="AP230" s="169" t="str">
        <f>IFERROR(Inv_SY_B!AP230/Inv_SY_B!$DC230-1,"")</f>
        <v/>
      </c>
      <c r="AQ230" s="169" t="str">
        <f>IFERROR(Inv_SY_B!AQ230/Inv_SY_B!$DC230-1,"")</f>
        <v/>
      </c>
      <c r="AR230" s="169" t="str">
        <f>IFERROR(Inv_SY_B!AR230/Inv_SY_B!$DC230-1,"")</f>
        <v/>
      </c>
      <c r="AS230" s="169" t="str">
        <f>IFERROR(Inv_SY_B!AS230/Inv_SY_B!$DC230-1,"")</f>
        <v/>
      </c>
      <c r="AT230" s="169" t="str">
        <f>IFERROR(Inv_SY_B!AT230/Inv_SY_B!$DC230-1,"")</f>
        <v/>
      </c>
      <c r="AU230" s="169" t="str">
        <f>IFERROR(Inv_SY_B!AU230/Inv_SY_B!$DC230-1,"")</f>
        <v/>
      </c>
      <c r="AV230" s="169" t="str">
        <f>IFERROR(Inv_SY_B!AV230/Inv_SY_B!$DC230-1,"")</f>
        <v/>
      </c>
      <c r="AW230" s="169" t="str">
        <f>IFERROR(Inv_SY_B!AW230/Inv_SY_B!$DC230-1,"")</f>
        <v/>
      </c>
      <c r="AX230" s="169" t="str">
        <f>IFERROR(Inv_SY_B!AX230/Inv_SY_B!$DC230-1,"")</f>
        <v/>
      </c>
      <c r="AY230" s="169" t="str">
        <f>IFERROR(Inv_SY_B!AY230/Inv_SY_B!$DC230-1,"")</f>
        <v/>
      </c>
      <c r="AZ230" s="169" t="str">
        <f>IFERROR(Inv_SY_B!AZ230/Inv_SY_B!$DC230-1,"")</f>
        <v/>
      </c>
      <c r="BA230" s="169" t="str">
        <f>IFERROR(Inv_SY_B!BA230/Inv_SY_B!$DC230-1,"")</f>
        <v/>
      </c>
      <c r="BB230" s="169" t="str">
        <f>IFERROR(Inv_SY_B!BB230/Inv_SY_B!$DC230-1,"")</f>
        <v/>
      </c>
      <c r="BC230" s="169" t="str">
        <f>IFERROR(Inv_SY_B!BC230/Inv_SY_B!$DC230-1,"")</f>
        <v/>
      </c>
      <c r="BD230" s="169" t="str">
        <f>IFERROR(Inv_SY_B!BD230/Inv_SY_B!$DC230-1,"")</f>
        <v/>
      </c>
      <c r="BE230" s="169" t="str">
        <f>IFERROR(Inv_SY_B!BE230/Inv_SY_B!$DC230-1,"")</f>
        <v/>
      </c>
      <c r="BF230" s="169" t="str">
        <f>IFERROR(Inv_SY_B!BF230/Inv_SY_B!$DC230-1,"")</f>
        <v/>
      </c>
      <c r="BG230" s="169" t="str">
        <f>IFERROR(Inv_SY_B!BG230/Inv_SY_B!$DC230-1,"")</f>
        <v/>
      </c>
      <c r="BH230" s="169" t="str">
        <f>IFERROR(Inv_SY_B!BH230/Inv_SY_B!$DC230-1,"")</f>
        <v/>
      </c>
      <c r="BI230" s="169" t="str">
        <f>IFERROR(Inv_SY_B!BI230/Inv_SY_B!$DC230-1,"")</f>
        <v/>
      </c>
      <c r="BJ230" s="169" t="str">
        <f>IFERROR(Inv_SY_B!BJ230/Inv_SY_B!$DC230-1,"")</f>
        <v/>
      </c>
      <c r="BK230" s="169" t="str">
        <f>IFERROR(Inv_SY_B!BK230/Inv_SY_B!$DC230-1,"")</f>
        <v/>
      </c>
      <c r="BL230" s="169" t="str">
        <f>IFERROR(Inv_SY_B!BL230/Inv_SY_B!$DC230-1,"")</f>
        <v/>
      </c>
      <c r="BM230" s="169" t="str">
        <f>IFERROR(Inv_SY_B!BM230/Inv_SY_B!$DC230-1,"")</f>
        <v/>
      </c>
      <c r="BN230" s="169" t="str">
        <f>IFERROR(Inv_SY_B!BN230/Inv_SY_B!$DC230-1,"")</f>
        <v/>
      </c>
      <c r="BO230" s="169" t="str">
        <f>IFERROR(Inv_SY_B!BO230/Inv_SY_B!$DC230-1,"")</f>
        <v/>
      </c>
      <c r="BP230" s="169" t="str">
        <f>IFERROR(Inv_SY_B!BP230/Inv_SY_B!$DC230-1,"")</f>
        <v/>
      </c>
      <c r="BQ230" s="169" t="str">
        <f>IFERROR(Inv_SY_B!BQ230/Inv_SY_B!$DC230-1,"")</f>
        <v/>
      </c>
      <c r="BR230" s="169" t="str">
        <f>IFERROR(Inv_SY_B!BR230/Inv_SY_B!$DC230-1,"")</f>
        <v/>
      </c>
      <c r="BS230" s="169" t="str">
        <f>IFERROR(Inv_SY_B!BS230/Inv_SY_B!$DC230-1,"")</f>
        <v/>
      </c>
      <c r="BT230" s="169" t="str">
        <f>IFERROR(Inv_SY_B!BT230/Inv_SY_B!$DC230-1,"")</f>
        <v/>
      </c>
      <c r="BU230" s="169" t="str">
        <f>IFERROR(Inv_SY_B!BU230/Inv_SY_B!$DC230-1,"")</f>
        <v/>
      </c>
      <c r="BV230" s="169" t="str">
        <f>IFERROR(Inv_SY_B!BV230/Inv_SY_B!$DC230-1,"")</f>
        <v/>
      </c>
      <c r="BW230" s="169" t="str">
        <f>IFERROR(Inv_SY_B!BW230/Inv_SY_B!$DC230-1,"")</f>
        <v/>
      </c>
      <c r="BX230" s="169" t="str">
        <f>IFERROR(Inv_SY_B!BX230/Inv_SY_B!$DC230-1,"")</f>
        <v/>
      </c>
      <c r="BY230" s="169" t="str">
        <f>IFERROR(Inv_SY_B!BY230/Inv_SY_B!$DC230-1,"")</f>
        <v/>
      </c>
      <c r="BZ230" s="169" t="str">
        <f>IFERROR(Inv_SY_B!BZ230/Inv_SY_B!$DC230-1,"")</f>
        <v/>
      </c>
      <c r="CA230" s="169" t="str">
        <f>IFERROR(Inv_SY_B!CA230/Inv_SY_B!$DC230-1,"")</f>
        <v/>
      </c>
      <c r="CB230" s="169" t="str">
        <f>IFERROR(Inv_SY_B!CB230/Inv_SY_B!$DC230-1,"")</f>
        <v/>
      </c>
      <c r="CC230" s="169" t="str">
        <f>IFERROR(Inv_SY_B!CC230/Inv_SY_B!$DC230-1,"")</f>
        <v/>
      </c>
      <c r="CD230" s="169" t="str">
        <f>IFERROR(Inv_SY_B!CD230/Inv_SY_B!$DC230-1,"")</f>
        <v/>
      </c>
      <c r="CE230" s="169" t="str">
        <f>IFERROR(Inv_SY_B!CE230/Inv_SY_B!$DC230-1,"")</f>
        <v/>
      </c>
      <c r="CF230" s="169" t="str">
        <f>IFERROR(Inv_SY_B!CF230/Inv_SY_B!$DC230-1,"")</f>
        <v/>
      </c>
      <c r="CG230" s="169" t="str">
        <f>IFERROR(Inv_SY_B!CG230/Inv_SY_B!$DC230-1,"")</f>
        <v/>
      </c>
      <c r="CH230" s="169" t="str">
        <f>IFERROR(Inv_SY_B!CH230/Inv_SY_B!$DC230-1,"")</f>
        <v/>
      </c>
      <c r="CI230" s="169" t="str">
        <f>IFERROR(Inv_SY_B!CI230/Inv_SY_B!$DC230-1,"")</f>
        <v/>
      </c>
      <c r="CJ230" s="169" t="str">
        <f>IFERROR(Inv_SY_B!CJ230/Inv_SY_B!$DC230-1,"")</f>
        <v/>
      </c>
      <c r="CK230" s="169" t="str">
        <f>IFERROR(Inv_SY_B!CK230/Inv_SY_B!$DC230-1,"")</f>
        <v/>
      </c>
      <c r="CL230" s="169" t="str">
        <f>IFERROR(Inv_SY_B!CL230/Inv_SY_B!$DC230-1,"")</f>
        <v/>
      </c>
      <c r="CM230" s="169" t="str">
        <f>IFERROR(Inv_SY_B!CM230/Inv_SY_B!$DB230-1,"")</f>
        <v/>
      </c>
      <c r="CN230" s="169" t="str">
        <f>IFERROR(Inv_SY_B!CN230/Inv_SY_B!$DB230-1,"")</f>
        <v/>
      </c>
      <c r="CO230" s="169" t="str">
        <f>IFERROR(Inv_SY_B!CO230/Inv_SY_B!$DB230-1,"")</f>
        <v/>
      </c>
      <c r="CP230" s="169" t="str">
        <f>IFERROR(Inv_SY_B!CP230/Inv_SY_B!$DB230-1,"")</f>
        <v/>
      </c>
      <c r="CQ230" s="169" t="str">
        <f>IFERROR(Inv_SY_B!CQ230/Inv_SY_B!$DB230-1,"")</f>
        <v/>
      </c>
      <c r="CR230" s="169" t="str">
        <f>IFERROR(Inv_SY_B!CR230/Inv_SY_B!$DB230-1,"")</f>
        <v/>
      </c>
      <c r="CS230" s="169" t="str">
        <f>IFERROR(Inv_SY_B!CS230/Inv_SY_B!$DB230-1,"")</f>
        <v/>
      </c>
      <c r="CT230" s="169" t="str">
        <f>IFERROR(Inv_SY_B!CT230/Inv_SY_B!$DB230-1,"")</f>
        <v/>
      </c>
      <c r="CU230" s="169" t="str">
        <f>IFERROR(Inv_SY_B!CU230/Inv_SY_B!$DB230-1,"")</f>
        <v/>
      </c>
      <c r="CV230" s="169" t="str">
        <f>IFERROR(Inv_SY_B!CV230/Inv_SY_B!$DB230-1,"")</f>
        <v/>
      </c>
      <c r="CW230" s="169" t="str">
        <f>IFERROR(Inv_SY_B!CW230/Inv_SY_B!$DB230-1,"")</f>
        <v/>
      </c>
      <c r="CX230" s="169" t="str">
        <f>IFERROR(Inv_SY_B!CX230/Inv_SY_B!$DB230-1,"")</f>
        <v/>
      </c>
      <c r="CY230" s="169" t="str">
        <f>IFERROR(Inv_SY_B!CY230/Inv_SY_B!$DB230-1,"")</f>
        <v/>
      </c>
      <c r="CZ230" s="169" t="str">
        <f>IFERROR(Inv_SY_B!CZ230/Inv_SY_B!$DB230-1,"")</f>
        <v/>
      </c>
    </row>
    <row r="231" spans="2:104">
      <c r="B231" s="164">
        <f t="shared" si="4"/>
        <v>45923</v>
      </c>
      <c r="C231" s="169" t="str">
        <f>IFERROR(Inv_SY_B!C231/Inv_SY_B!$DA231-1,"")</f>
        <v/>
      </c>
      <c r="D231" s="169" t="str">
        <f>IFERROR(Inv_SY_B!D231/Inv_SY_B!$DA231-1,"")</f>
        <v/>
      </c>
      <c r="E231" s="169" t="str">
        <f>IFERROR(Inv_SY_B!E231/Inv_SY_B!$DA231-1,"")</f>
        <v/>
      </c>
      <c r="F231" s="169" t="str">
        <f>IFERROR(Inv_SY_B!F231/Inv_SY_B!$DA231-1,"")</f>
        <v/>
      </c>
      <c r="G231" s="169" t="str">
        <f>IFERROR(Inv_SY_B!G231/Inv_SY_B!$DA231-1,"")</f>
        <v/>
      </c>
      <c r="H231" s="169" t="str">
        <f>IFERROR(Inv_SY_B!H231/Inv_SY_B!$DA231-1,"")</f>
        <v/>
      </c>
      <c r="I231" s="169" t="str">
        <f>IFERROR(Inv_SY_B!I231/Inv_SY_B!$DA231-1,"")</f>
        <v/>
      </c>
      <c r="J231" s="169" t="str">
        <f>IFERROR(Inv_SY_B!J231/Inv_SY_B!$DA231-1,"")</f>
        <v/>
      </c>
      <c r="K231" s="169" t="str">
        <f>IFERROR(Inv_SY_B!K231/Inv_SY_B!$DA231-1,"")</f>
        <v/>
      </c>
      <c r="L231" s="169" t="str">
        <f>IFERROR(Inv_SY_B!L231/Inv_SY_B!$DA231-1,"")</f>
        <v/>
      </c>
      <c r="M231" s="169" t="str">
        <f>IFERROR(Inv_SY_B!M231/Inv_SY_B!$DA231-1,"")</f>
        <v/>
      </c>
      <c r="N231" s="169" t="str">
        <f>IFERROR(Inv_SY_B!N231/Inv_SY_B!$DA231-1,"")</f>
        <v/>
      </c>
      <c r="O231" s="169" t="str">
        <f>IFERROR(Inv_SY_B!O231/Inv_SY_B!$DA231-1,"")</f>
        <v/>
      </c>
      <c r="P231" s="169" t="str">
        <f>IFERROR(Inv_SY_B!P231/Inv_SY_B!$DA231-1,"")</f>
        <v/>
      </c>
      <c r="Q231" s="169" t="str">
        <f>IFERROR(Inv_SY_B!Q231/Inv_SY_B!$DA231-1,"")</f>
        <v/>
      </c>
      <c r="R231" s="169" t="str">
        <f>IFERROR(Inv_SY_B!R231/Inv_SY_B!$DA231-1,"")</f>
        <v/>
      </c>
      <c r="S231" s="169" t="str">
        <f>IFERROR(Inv_SY_B!S231/Inv_SY_B!$DA231-1,"")</f>
        <v/>
      </c>
      <c r="T231" s="169" t="str">
        <f>IFERROR(Inv_SY_B!T231/Inv_SY_B!$DA231-1,"")</f>
        <v/>
      </c>
      <c r="U231" s="169" t="str">
        <f>IFERROR(Inv_SY_B!U231/Inv_SY_B!$DA231-1,"")</f>
        <v/>
      </c>
      <c r="V231" s="169" t="str">
        <f>IFERROR(Inv_SY_B!V231/Inv_SY_B!$DA231-1,"")</f>
        <v/>
      </c>
      <c r="W231" s="169" t="str">
        <f>IFERROR(Inv_SY_B!W231/Inv_SY_B!$DA231-1,"")</f>
        <v/>
      </c>
      <c r="X231" s="169" t="str">
        <f>IFERROR(Inv_SY_B!X231/Inv_SY_B!$DA231-1,"")</f>
        <v/>
      </c>
      <c r="Y231" s="169" t="str">
        <f>IFERROR(Inv_SY_B!Y231/Inv_SY_B!$DA231-1,"")</f>
        <v/>
      </c>
      <c r="Z231" s="169" t="str">
        <f>IFERROR(Inv_SY_B!Z231/Inv_SY_B!$DA231-1,"")</f>
        <v/>
      </c>
      <c r="AA231" s="169" t="str">
        <f>IFERROR(Inv_SY_B!AA231/Inv_SY_B!$DA231-1,"")</f>
        <v/>
      </c>
      <c r="AB231" s="169" t="str">
        <f>IFERROR(Inv_SY_B!AB231/Inv_SY_B!$DA231-1,"")</f>
        <v/>
      </c>
      <c r="AC231" s="169" t="str">
        <f>IFERROR(Inv_SY_B!AC231/Inv_SY_B!$DA231-1,"")</f>
        <v/>
      </c>
      <c r="AD231" s="169" t="str">
        <f>IFERROR(Inv_SY_B!AD231/Inv_SY_B!$DA231-1,"")</f>
        <v/>
      </c>
      <c r="AE231" s="169" t="str">
        <f>IFERROR(Inv_SY_B!AE231/Inv_SY_B!$DA231-1,"")</f>
        <v/>
      </c>
      <c r="AF231" s="169" t="str">
        <f>IFERROR(Inv_SY_B!AF231/Inv_SY_B!$DA231-1,"")</f>
        <v/>
      </c>
      <c r="AG231" s="169" t="str">
        <f>IFERROR(Inv_SY_B!AG231/Inv_SY_B!$DA231-1,"")</f>
        <v/>
      </c>
      <c r="AH231" s="169" t="str">
        <f>IFERROR(Inv_SY_B!AH231/Inv_SY_B!$DA231-1,"")</f>
        <v/>
      </c>
      <c r="AI231" s="169" t="str">
        <f>IFERROR(Inv_SY_B!AI231/Inv_SY_B!$DC231-1,"")</f>
        <v/>
      </c>
      <c r="AJ231" s="169" t="str">
        <f>IFERROR(Inv_SY_B!AJ231/Inv_SY_B!$DC231-1,"")</f>
        <v/>
      </c>
      <c r="AK231" s="169" t="str">
        <f>IFERROR(Inv_SY_B!AK231/Inv_SY_B!$DC231-1,"")</f>
        <v/>
      </c>
      <c r="AL231" s="169" t="str">
        <f>IFERROR(Inv_SY_B!AL231/Inv_SY_B!$DC231-1,"")</f>
        <v/>
      </c>
      <c r="AM231" s="169" t="str">
        <f>IFERROR(Inv_SY_B!AM231/Inv_SY_B!$DC231-1,"")</f>
        <v/>
      </c>
      <c r="AN231" s="169" t="str">
        <f>IFERROR(Inv_SY_B!AN231/Inv_SY_B!$DC231-1,"")</f>
        <v/>
      </c>
      <c r="AO231" s="169" t="str">
        <f>IFERROR(Inv_SY_B!AO231/Inv_SY_B!$DC231-1,"")</f>
        <v/>
      </c>
      <c r="AP231" s="169" t="str">
        <f>IFERROR(Inv_SY_B!AP231/Inv_SY_B!$DC231-1,"")</f>
        <v/>
      </c>
      <c r="AQ231" s="169" t="str">
        <f>IFERROR(Inv_SY_B!AQ231/Inv_SY_B!$DC231-1,"")</f>
        <v/>
      </c>
      <c r="AR231" s="169" t="str">
        <f>IFERROR(Inv_SY_B!AR231/Inv_SY_B!$DC231-1,"")</f>
        <v/>
      </c>
      <c r="AS231" s="169" t="str">
        <f>IFERROR(Inv_SY_B!AS231/Inv_SY_B!$DC231-1,"")</f>
        <v/>
      </c>
      <c r="AT231" s="169" t="str">
        <f>IFERROR(Inv_SY_B!AT231/Inv_SY_B!$DC231-1,"")</f>
        <v/>
      </c>
      <c r="AU231" s="169" t="str">
        <f>IFERROR(Inv_SY_B!AU231/Inv_SY_B!$DC231-1,"")</f>
        <v/>
      </c>
      <c r="AV231" s="169" t="str">
        <f>IFERROR(Inv_SY_B!AV231/Inv_SY_B!$DC231-1,"")</f>
        <v/>
      </c>
      <c r="AW231" s="169" t="str">
        <f>IFERROR(Inv_SY_B!AW231/Inv_SY_B!$DC231-1,"")</f>
        <v/>
      </c>
      <c r="AX231" s="169" t="str">
        <f>IFERROR(Inv_SY_B!AX231/Inv_SY_B!$DC231-1,"")</f>
        <v/>
      </c>
      <c r="AY231" s="169" t="str">
        <f>IFERROR(Inv_SY_B!AY231/Inv_SY_B!$DC231-1,"")</f>
        <v/>
      </c>
      <c r="AZ231" s="169" t="str">
        <f>IFERROR(Inv_SY_B!AZ231/Inv_SY_B!$DC231-1,"")</f>
        <v/>
      </c>
      <c r="BA231" s="169" t="str">
        <f>IFERROR(Inv_SY_B!BA231/Inv_SY_B!$DC231-1,"")</f>
        <v/>
      </c>
      <c r="BB231" s="169" t="str">
        <f>IFERROR(Inv_SY_B!BB231/Inv_SY_B!$DC231-1,"")</f>
        <v/>
      </c>
      <c r="BC231" s="169" t="str">
        <f>IFERROR(Inv_SY_B!BC231/Inv_SY_B!$DC231-1,"")</f>
        <v/>
      </c>
      <c r="BD231" s="169" t="str">
        <f>IFERROR(Inv_SY_B!BD231/Inv_SY_B!$DC231-1,"")</f>
        <v/>
      </c>
      <c r="BE231" s="169" t="str">
        <f>IFERROR(Inv_SY_B!BE231/Inv_SY_B!$DC231-1,"")</f>
        <v/>
      </c>
      <c r="BF231" s="169" t="str">
        <f>IFERROR(Inv_SY_B!BF231/Inv_SY_B!$DC231-1,"")</f>
        <v/>
      </c>
      <c r="BG231" s="169" t="str">
        <f>IFERROR(Inv_SY_B!BG231/Inv_SY_B!$DC231-1,"")</f>
        <v/>
      </c>
      <c r="BH231" s="169" t="str">
        <f>IFERROR(Inv_SY_B!BH231/Inv_SY_B!$DC231-1,"")</f>
        <v/>
      </c>
      <c r="BI231" s="169" t="str">
        <f>IFERROR(Inv_SY_B!BI231/Inv_SY_B!$DC231-1,"")</f>
        <v/>
      </c>
      <c r="BJ231" s="169" t="str">
        <f>IFERROR(Inv_SY_B!BJ231/Inv_SY_B!$DC231-1,"")</f>
        <v/>
      </c>
      <c r="BK231" s="169" t="str">
        <f>IFERROR(Inv_SY_B!BK231/Inv_SY_B!$DC231-1,"")</f>
        <v/>
      </c>
      <c r="BL231" s="169" t="str">
        <f>IFERROR(Inv_SY_B!BL231/Inv_SY_B!$DC231-1,"")</f>
        <v/>
      </c>
      <c r="BM231" s="169" t="str">
        <f>IFERROR(Inv_SY_B!BM231/Inv_SY_B!$DC231-1,"")</f>
        <v/>
      </c>
      <c r="BN231" s="169" t="str">
        <f>IFERROR(Inv_SY_B!BN231/Inv_SY_B!$DC231-1,"")</f>
        <v/>
      </c>
      <c r="BO231" s="169" t="str">
        <f>IFERROR(Inv_SY_B!BO231/Inv_SY_B!$DC231-1,"")</f>
        <v/>
      </c>
      <c r="BP231" s="169" t="str">
        <f>IFERROR(Inv_SY_B!BP231/Inv_SY_B!$DC231-1,"")</f>
        <v/>
      </c>
      <c r="BQ231" s="169" t="str">
        <f>IFERROR(Inv_SY_B!BQ231/Inv_SY_B!$DC231-1,"")</f>
        <v/>
      </c>
      <c r="BR231" s="169" t="str">
        <f>IFERROR(Inv_SY_B!BR231/Inv_SY_B!$DC231-1,"")</f>
        <v/>
      </c>
      <c r="BS231" s="169" t="str">
        <f>IFERROR(Inv_SY_B!BS231/Inv_SY_B!$DC231-1,"")</f>
        <v/>
      </c>
      <c r="BT231" s="169" t="str">
        <f>IFERROR(Inv_SY_B!BT231/Inv_SY_B!$DC231-1,"")</f>
        <v/>
      </c>
      <c r="BU231" s="169" t="str">
        <f>IFERROR(Inv_SY_B!BU231/Inv_SY_B!$DC231-1,"")</f>
        <v/>
      </c>
      <c r="BV231" s="169" t="str">
        <f>IFERROR(Inv_SY_B!BV231/Inv_SY_B!$DC231-1,"")</f>
        <v/>
      </c>
      <c r="BW231" s="169" t="str">
        <f>IFERROR(Inv_SY_B!BW231/Inv_SY_B!$DC231-1,"")</f>
        <v/>
      </c>
      <c r="BX231" s="169" t="str">
        <f>IFERROR(Inv_SY_B!BX231/Inv_SY_B!$DC231-1,"")</f>
        <v/>
      </c>
      <c r="BY231" s="169" t="str">
        <f>IFERROR(Inv_SY_B!BY231/Inv_SY_B!$DC231-1,"")</f>
        <v/>
      </c>
      <c r="BZ231" s="169" t="str">
        <f>IFERROR(Inv_SY_B!BZ231/Inv_SY_B!$DC231-1,"")</f>
        <v/>
      </c>
      <c r="CA231" s="169" t="str">
        <f>IFERROR(Inv_SY_B!CA231/Inv_SY_B!$DC231-1,"")</f>
        <v/>
      </c>
      <c r="CB231" s="169" t="str">
        <f>IFERROR(Inv_SY_B!CB231/Inv_SY_B!$DC231-1,"")</f>
        <v/>
      </c>
      <c r="CC231" s="169" t="str">
        <f>IFERROR(Inv_SY_B!CC231/Inv_SY_B!$DC231-1,"")</f>
        <v/>
      </c>
      <c r="CD231" s="169" t="str">
        <f>IFERROR(Inv_SY_B!CD231/Inv_SY_B!$DC231-1,"")</f>
        <v/>
      </c>
      <c r="CE231" s="169" t="str">
        <f>IFERROR(Inv_SY_B!CE231/Inv_SY_B!$DC231-1,"")</f>
        <v/>
      </c>
      <c r="CF231" s="169" t="str">
        <f>IFERROR(Inv_SY_B!CF231/Inv_SY_B!$DC231-1,"")</f>
        <v/>
      </c>
      <c r="CG231" s="169" t="str">
        <f>IFERROR(Inv_SY_B!CG231/Inv_SY_B!$DC231-1,"")</f>
        <v/>
      </c>
      <c r="CH231" s="169" t="str">
        <f>IFERROR(Inv_SY_B!CH231/Inv_SY_B!$DC231-1,"")</f>
        <v/>
      </c>
      <c r="CI231" s="169" t="str">
        <f>IFERROR(Inv_SY_B!CI231/Inv_SY_B!$DC231-1,"")</f>
        <v/>
      </c>
      <c r="CJ231" s="169" t="str">
        <f>IFERROR(Inv_SY_B!CJ231/Inv_SY_B!$DC231-1,"")</f>
        <v/>
      </c>
      <c r="CK231" s="169" t="str">
        <f>IFERROR(Inv_SY_B!CK231/Inv_SY_B!$DC231-1,"")</f>
        <v/>
      </c>
      <c r="CL231" s="169" t="str">
        <f>IFERROR(Inv_SY_B!CL231/Inv_SY_B!$DC231-1,"")</f>
        <v/>
      </c>
      <c r="CM231" s="169" t="str">
        <f>IFERROR(Inv_SY_B!CM231/Inv_SY_B!$DB231-1,"")</f>
        <v/>
      </c>
      <c r="CN231" s="169" t="str">
        <f>IFERROR(Inv_SY_B!CN231/Inv_SY_B!$DB231-1,"")</f>
        <v/>
      </c>
      <c r="CO231" s="169" t="str">
        <f>IFERROR(Inv_SY_B!CO231/Inv_SY_B!$DB231-1,"")</f>
        <v/>
      </c>
      <c r="CP231" s="169" t="str">
        <f>IFERROR(Inv_SY_B!CP231/Inv_SY_B!$DB231-1,"")</f>
        <v/>
      </c>
      <c r="CQ231" s="169" t="str">
        <f>IFERROR(Inv_SY_B!CQ231/Inv_SY_B!$DB231-1,"")</f>
        <v/>
      </c>
      <c r="CR231" s="169" t="str">
        <f>IFERROR(Inv_SY_B!CR231/Inv_SY_B!$DB231-1,"")</f>
        <v/>
      </c>
      <c r="CS231" s="169" t="str">
        <f>IFERROR(Inv_SY_B!CS231/Inv_SY_B!$DB231-1,"")</f>
        <v/>
      </c>
      <c r="CT231" s="169" t="str">
        <f>IFERROR(Inv_SY_B!CT231/Inv_SY_B!$DB231-1,"")</f>
        <v/>
      </c>
      <c r="CU231" s="169" t="str">
        <f>IFERROR(Inv_SY_B!CU231/Inv_SY_B!$DB231-1,"")</f>
        <v/>
      </c>
      <c r="CV231" s="169" t="str">
        <f>IFERROR(Inv_SY_B!CV231/Inv_SY_B!$DB231-1,"")</f>
        <v/>
      </c>
      <c r="CW231" s="169" t="str">
        <f>IFERROR(Inv_SY_B!CW231/Inv_SY_B!$DB231-1,"")</f>
        <v/>
      </c>
      <c r="CX231" s="169" t="str">
        <f>IFERROR(Inv_SY_B!CX231/Inv_SY_B!$DB231-1,"")</f>
        <v/>
      </c>
      <c r="CY231" s="169" t="str">
        <f>IFERROR(Inv_SY_B!CY231/Inv_SY_B!$DB231-1,"")</f>
        <v/>
      </c>
      <c r="CZ231" s="169" t="str">
        <f>IFERROR(Inv_SY_B!CZ231/Inv_SY_B!$DB231-1,"")</f>
        <v/>
      </c>
    </row>
    <row r="232" spans="2:104">
      <c r="B232" s="164">
        <f t="shared" si="4"/>
        <v>45924</v>
      </c>
      <c r="C232" s="169" t="str">
        <f>IFERROR(Inv_SY_B!C232/Inv_SY_B!$DA232-1,"")</f>
        <v/>
      </c>
      <c r="D232" s="169" t="str">
        <f>IFERROR(Inv_SY_B!D232/Inv_SY_B!$DA232-1,"")</f>
        <v/>
      </c>
      <c r="E232" s="169" t="str">
        <f>IFERROR(Inv_SY_B!E232/Inv_SY_B!$DA232-1,"")</f>
        <v/>
      </c>
      <c r="F232" s="169" t="str">
        <f>IFERROR(Inv_SY_B!F232/Inv_SY_B!$DA232-1,"")</f>
        <v/>
      </c>
      <c r="G232" s="169" t="str">
        <f>IFERROR(Inv_SY_B!G232/Inv_SY_B!$DA232-1,"")</f>
        <v/>
      </c>
      <c r="H232" s="169" t="str">
        <f>IFERROR(Inv_SY_B!H232/Inv_SY_B!$DA232-1,"")</f>
        <v/>
      </c>
      <c r="I232" s="169" t="str">
        <f>IFERROR(Inv_SY_B!I232/Inv_SY_B!$DA232-1,"")</f>
        <v/>
      </c>
      <c r="J232" s="169" t="str">
        <f>IFERROR(Inv_SY_B!J232/Inv_SY_B!$DA232-1,"")</f>
        <v/>
      </c>
      <c r="K232" s="169" t="str">
        <f>IFERROR(Inv_SY_B!K232/Inv_SY_B!$DA232-1,"")</f>
        <v/>
      </c>
      <c r="L232" s="169" t="str">
        <f>IFERROR(Inv_SY_B!L232/Inv_SY_B!$DA232-1,"")</f>
        <v/>
      </c>
      <c r="M232" s="169" t="str">
        <f>IFERROR(Inv_SY_B!M232/Inv_SY_B!$DA232-1,"")</f>
        <v/>
      </c>
      <c r="N232" s="169" t="str">
        <f>IFERROR(Inv_SY_B!N232/Inv_SY_B!$DA232-1,"")</f>
        <v/>
      </c>
      <c r="O232" s="169" t="str">
        <f>IFERROR(Inv_SY_B!O232/Inv_SY_B!$DA232-1,"")</f>
        <v/>
      </c>
      <c r="P232" s="169" t="str">
        <f>IFERROR(Inv_SY_B!P232/Inv_SY_B!$DA232-1,"")</f>
        <v/>
      </c>
      <c r="Q232" s="169" t="str">
        <f>IFERROR(Inv_SY_B!Q232/Inv_SY_B!$DA232-1,"")</f>
        <v/>
      </c>
      <c r="R232" s="169" t="str">
        <f>IFERROR(Inv_SY_B!R232/Inv_SY_B!$DA232-1,"")</f>
        <v/>
      </c>
      <c r="S232" s="169" t="str">
        <f>IFERROR(Inv_SY_B!S232/Inv_SY_B!$DA232-1,"")</f>
        <v/>
      </c>
      <c r="T232" s="169" t="str">
        <f>IFERROR(Inv_SY_B!T232/Inv_SY_B!$DA232-1,"")</f>
        <v/>
      </c>
      <c r="U232" s="169" t="str">
        <f>IFERROR(Inv_SY_B!U232/Inv_SY_B!$DA232-1,"")</f>
        <v/>
      </c>
      <c r="V232" s="169" t="str">
        <f>IFERROR(Inv_SY_B!V232/Inv_SY_B!$DA232-1,"")</f>
        <v/>
      </c>
      <c r="W232" s="169" t="str">
        <f>IFERROR(Inv_SY_B!W232/Inv_SY_B!$DA232-1,"")</f>
        <v/>
      </c>
      <c r="X232" s="169" t="str">
        <f>IFERROR(Inv_SY_B!X232/Inv_SY_B!$DA232-1,"")</f>
        <v/>
      </c>
      <c r="Y232" s="169" t="str">
        <f>IFERROR(Inv_SY_B!Y232/Inv_SY_B!$DA232-1,"")</f>
        <v/>
      </c>
      <c r="Z232" s="169" t="str">
        <f>IFERROR(Inv_SY_B!Z232/Inv_SY_B!$DA232-1,"")</f>
        <v/>
      </c>
      <c r="AA232" s="169" t="str">
        <f>IFERROR(Inv_SY_B!AA232/Inv_SY_B!$DA232-1,"")</f>
        <v/>
      </c>
      <c r="AB232" s="169" t="str">
        <f>IFERROR(Inv_SY_B!AB232/Inv_SY_B!$DA232-1,"")</f>
        <v/>
      </c>
      <c r="AC232" s="169" t="str">
        <f>IFERROR(Inv_SY_B!AC232/Inv_SY_B!$DA232-1,"")</f>
        <v/>
      </c>
      <c r="AD232" s="169" t="str">
        <f>IFERROR(Inv_SY_B!AD232/Inv_SY_B!$DA232-1,"")</f>
        <v/>
      </c>
      <c r="AE232" s="169" t="str">
        <f>IFERROR(Inv_SY_B!AE232/Inv_SY_B!$DA232-1,"")</f>
        <v/>
      </c>
      <c r="AF232" s="169" t="str">
        <f>IFERROR(Inv_SY_B!AF232/Inv_SY_B!$DA232-1,"")</f>
        <v/>
      </c>
      <c r="AG232" s="169" t="str">
        <f>IFERROR(Inv_SY_B!AG232/Inv_SY_B!$DA232-1,"")</f>
        <v/>
      </c>
      <c r="AH232" s="169" t="str">
        <f>IFERROR(Inv_SY_B!AH232/Inv_SY_B!$DA232-1,"")</f>
        <v/>
      </c>
      <c r="AI232" s="169" t="str">
        <f>IFERROR(Inv_SY_B!AI232/Inv_SY_B!$DC232-1,"")</f>
        <v/>
      </c>
      <c r="AJ232" s="169" t="str">
        <f>IFERROR(Inv_SY_B!AJ232/Inv_SY_B!$DC232-1,"")</f>
        <v/>
      </c>
      <c r="AK232" s="169" t="str">
        <f>IFERROR(Inv_SY_B!AK232/Inv_SY_B!$DC232-1,"")</f>
        <v/>
      </c>
      <c r="AL232" s="169" t="str">
        <f>IFERROR(Inv_SY_B!AL232/Inv_SY_B!$DC232-1,"")</f>
        <v/>
      </c>
      <c r="AM232" s="169" t="str">
        <f>IFERROR(Inv_SY_B!AM232/Inv_SY_B!$DC232-1,"")</f>
        <v/>
      </c>
      <c r="AN232" s="169" t="str">
        <f>IFERROR(Inv_SY_B!AN232/Inv_SY_B!$DC232-1,"")</f>
        <v/>
      </c>
      <c r="AO232" s="169" t="str">
        <f>IFERROR(Inv_SY_B!AO232/Inv_SY_B!$DC232-1,"")</f>
        <v/>
      </c>
      <c r="AP232" s="169" t="str">
        <f>IFERROR(Inv_SY_B!AP232/Inv_SY_B!$DC232-1,"")</f>
        <v/>
      </c>
      <c r="AQ232" s="169" t="str">
        <f>IFERROR(Inv_SY_B!AQ232/Inv_SY_B!$DC232-1,"")</f>
        <v/>
      </c>
      <c r="AR232" s="169" t="str">
        <f>IFERROR(Inv_SY_B!AR232/Inv_SY_B!$DC232-1,"")</f>
        <v/>
      </c>
      <c r="AS232" s="169" t="str">
        <f>IFERROR(Inv_SY_B!AS232/Inv_SY_B!$DC232-1,"")</f>
        <v/>
      </c>
      <c r="AT232" s="169" t="str">
        <f>IFERROR(Inv_SY_B!AT232/Inv_SY_B!$DC232-1,"")</f>
        <v/>
      </c>
      <c r="AU232" s="169" t="str">
        <f>IFERROR(Inv_SY_B!AU232/Inv_SY_B!$DC232-1,"")</f>
        <v/>
      </c>
      <c r="AV232" s="169" t="str">
        <f>IFERROR(Inv_SY_B!AV232/Inv_SY_B!$DC232-1,"")</f>
        <v/>
      </c>
      <c r="AW232" s="169" t="str">
        <f>IFERROR(Inv_SY_B!AW232/Inv_SY_B!$DC232-1,"")</f>
        <v/>
      </c>
      <c r="AX232" s="169" t="str">
        <f>IFERROR(Inv_SY_B!AX232/Inv_SY_B!$DC232-1,"")</f>
        <v/>
      </c>
      <c r="AY232" s="169" t="str">
        <f>IFERROR(Inv_SY_B!AY232/Inv_SY_B!$DC232-1,"")</f>
        <v/>
      </c>
      <c r="AZ232" s="169" t="str">
        <f>IFERROR(Inv_SY_B!AZ232/Inv_SY_B!$DC232-1,"")</f>
        <v/>
      </c>
      <c r="BA232" s="169" t="str">
        <f>IFERROR(Inv_SY_B!BA232/Inv_SY_B!$DC232-1,"")</f>
        <v/>
      </c>
      <c r="BB232" s="169" t="str">
        <f>IFERROR(Inv_SY_B!BB232/Inv_SY_B!$DC232-1,"")</f>
        <v/>
      </c>
      <c r="BC232" s="169" t="str">
        <f>IFERROR(Inv_SY_B!BC232/Inv_SY_B!$DC232-1,"")</f>
        <v/>
      </c>
      <c r="BD232" s="169" t="str">
        <f>IFERROR(Inv_SY_B!BD232/Inv_SY_B!$DC232-1,"")</f>
        <v/>
      </c>
      <c r="BE232" s="169" t="str">
        <f>IFERROR(Inv_SY_B!BE232/Inv_SY_B!$DC232-1,"")</f>
        <v/>
      </c>
      <c r="BF232" s="169" t="str">
        <f>IFERROR(Inv_SY_B!BF232/Inv_SY_B!$DC232-1,"")</f>
        <v/>
      </c>
      <c r="BG232" s="169" t="str">
        <f>IFERROR(Inv_SY_B!BG232/Inv_SY_B!$DC232-1,"")</f>
        <v/>
      </c>
      <c r="BH232" s="169" t="str">
        <f>IFERROR(Inv_SY_B!BH232/Inv_SY_B!$DC232-1,"")</f>
        <v/>
      </c>
      <c r="BI232" s="169" t="str">
        <f>IFERROR(Inv_SY_B!BI232/Inv_SY_B!$DC232-1,"")</f>
        <v/>
      </c>
      <c r="BJ232" s="169" t="str">
        <f>IFERROR(Inv_SY_B!BJ232/Inv_SY_B!$DC232-1,"")</f>
        <v/>
      </c>
      <c r="BK232" s="169" t="str">
        <f>IFERROR(Inv_SY_B!BK232/Inv_SY_B!$DC232-1,"")</f>
        <v/>
      </c>
      <c r="BL232" s="169" t="str">
        <f>IFERROR(Inv_SY_B!BL232/Inv_SY_B!$DC232-1,"")</f>
        <v/>
      </c>
      <c r="BM232" s="169" t="str">
        <f>IFERROR(Inv_SY_B!BM232/Inv_SY_B!$DC232-1,"")</f>
        <v/>
      </c>
      <c r="BN232" s="169" t="str">
        <f>IFERROR(Inv_SY_B!BN232/Inv_SY_B!$DC232-1,"")</f>
        <v/>
      </c>
      <c r="BO232" s="169" t="str">
        <f>IFERROR(Inv_SY_B!BO232/Inv_SY_B!$DC232-1,"")</f>
        <v/>
      </c>
      <c r="BP232" s="169" t="str">
        <f>IFERROR(Inv_SY_B!BP232/Inv_SY_B!$DC232-1,"")</f>
        <v/>
      </c>
      <c r="BQ232" s="169" t="str">
        <f>IFERROR(Inv_SY_B!BQ232/Inv_SY_B!$DC232-1,"")</f>
        <v/>
      </c>
      <c r="BR232" s="169" t="str">
        <f>IFERROR(Inv_SY_B!BR232/Inv_SY_B!$DC232-1,"")</f>
        <v/>
      </c>
      <c r="BS232" s="169" t="str">
        <f>IFERROR(Inv_SY_B!BS232/Inv_SY_B!$DC232-1,"")</f>
        <v/>
      </c>
      <c r="BT232" s="169" t="str">
        <f>IFERROR(Inv_SY_B!BT232/Inv_SY_B!$DC232-1,"")</f>
        <v/>
      </c>
      <c r="BU232" s="169" t="str">
        <f>IFERROR(Inv_SY_B!BU232/Inv_SY_B!$DC232-1,"")</f>
        <v/>
      </c>
      <c r="BV232" s="169" t="str">
        <f>IFERROR(Inv_SY_B!BV232/Inv_SY_B!$DC232-1,"")</f>
        <v/>
      </c>
      <c r="BW232" s="169" t="str">
        <f>IFERROR(Inv_SY_B!BW232/Inv_SY_B!$DC232-1,"")</f>
        <v/>
      </c>
      <c r="BX232" s="169" t="str">
        <f>IFERROR(Inv_SY_B!BX232/Inv_SY_B!$DC232-1,"")</f>
        <v/>
      </c>
      <c r="BY232" s="169" t="str">
        <f>IFERROR(Inv_SY_B!BY232/Inv_SY_B!$DC232-1,"")</f>
        <v/>
      </c>
      <c r="BZ232" s="169" t="str">
        <f>IFERROR(Inv_SY_B!BZ232/Inv_SY_B!$DC232-1,"")</f>
        <v/>
      </c>
      <c r="CA232" s="169" t="str">
        <f>IFERROR(Inv_SY_B!CA232/Inv_SY_B!$DC232-1,"")</f>
        <v/>
      </c>
      <c r="CB232" s="169" t="str">
        <f>IFERROR(Inv_SY_B!CB232/Inv_SY_B!$DC232-1,"")</f>
        <v/>
      </c>
      <c r="CC232" s="169" t="str">
        <f>IFERROR(Inv_SY_B!CC232/Inv_SY_B!$DC232-1,"")</f>
        <v/>
      </c>
      <c r="CD232" s="169" t="str">
        <f>IFERROR(Inv_SY_B!CD232/Inv_SY_B!$DC232-1,"")</f>
        <v/>
      </c>
      <c r="CE232" s="169" t="str">
        <f>IFERROR(Inv_SY_B!CE232/Inv_SY_B!$DC232-1,"")</f>
        <v/>
      </c>
      <c r="CF232" s="169" t="str">
        <f>IFERROR(Inv_SY_B!CF232/Inv_SY_B!$DC232-1,"")</f>
        <v/>
      </c>
      <c r="CG232" s="169" t="str">
        <f>IFERROR(Inv_SY_B!CG232/Inv_SY_B!$DC232-1,"")</f>
        <v/>
      </c>
      <c r="CH232" s="169" t="str">
        <f>IFERROR(Inv_SY_B!CH232/Inv_SY_B!$DC232-1,"")</f>
        <v/>
      </c>
      <c r="CI232" s="169" t="str">
        <f>IFERROR(Inv_SY_B!CI232/Inv_SY_B!$DC232-1,"")</f>
        <v/>
      </c>
      <c r="CJ232" s="169" t="str">
        <f>IFERROR(Inv_SY_B!CJ232/Inv_SY_B!$DC232-1,"")</f>
        <v/>
      </c>
      <c r="CK232" s="169" t="str">
        <f>IFERROR(Inv_SY_B!CK232/Inv_SY_B!$DC232-1,"")</f>
        <v/>
      </c>
      <c r="CL232" s="169" t="str">
        <f>IFERROR(Inv_SY_B!CL232/Inv_SY_B!$DC232-1,"")</f>
        <v/>
      </c>
      <c r="CM232" s="169" t="str">
        <f>IFERROR(Inv_SY_B!CM232/Inv_SY_B!$DB232-1,"")</f>
        <v/>
      </c>
      <c r="CN232" s="169" t="str">
        <f>IFERROR(Inv_SY_B!CN232/Inv_SY_B!$DB232-1,"")</f>
        <v/>
      </c>
      <c r="CO232" s="169" t="str">
        <f>IFERROR(Inv_SY_B!CO232/Inv_SY_B!$DB232-1,"")</f>
        <v/>
      </c>
      <c r="CP232" s="169" t="str">
        <f>IFERROR(Inv_SY_B!CP232/Inv_SY_B!$DB232-1,"")</f>
        <v/>
      </c>
      <c r="CQ232" s="169" t="str">
        <f>IFERROR(Inv_SY_B!CQ232/Inv_SY_B!$DB232-1,"")</f>
        <v/>
      </c>
      <c r="CR232" s="169" t="str">
        <f>IFERROR(Inv_SY_B!CR232/Inv_SY_B!$DB232-1,"")</f>
        <v/>
      </c>
      <c r="CS232" s="169" t="str">
        <f>IFERROR(Inv_SY_B!CS232/Inv_SY_B!$DB232-1,"")</f>
        <v/>
      </c>
      <c r="CT232" s="169" t="str">
        <f>IFERROR(Inv_SY_B!CT232/Inv_SY_B!$DB232-1,"")</f>
        <v/>
      </c>
      <c r="CU232" s="169" t="str">
        <f>IFERROR(Inv_SY_B!CU232/Inv_SY_B!$DB232-1,"")</f>
        <v/>
      </c>
      <c r="CV232" s="169" t="str">
        <f>IFERROR(Inv_SY_B!CV232/Inv_SY_B!$DB232-1,"")</f>
        <v/>
      </c>
      <c r="CW232" s="169" t="str">
        <f>IFERROR(Inv_SY_B!CW232/Inv_SY_B!$DB232-1,"")</f>
        <v/>
      </c>
      <c r="CX232" s="169" t="str">
        <f>IFERROR(Inv_SY_B!CX232/Inv_SY_B!$DB232-1,"")</f>
        <v/>
      </c>
      <c r="CY232" s="169" t="str">
        <f>IFERROR(Inv_SY_B!CY232/Inv_SY_B!$DB232-1,"")</f>
        <v/>
      </c>
      <c r="CZ232" s="169" t="str">
        <f>IFERROR(Inv_SY_B!CZ232/Inv_SY_B!$DB232-1,"")</f>
        <v/>
      </c>
    </row>
    <row r="233" spans="2:104">
      <c r="B233" s="164">
        <f t="shared" si="4"/>
        <v>45925</v>
      </c>
      <c r="C233" s="169" t="str">
        <f>IFERROR(Inv_SY_B!C233/Inv_SY_B!$DA233-1,"")</f>
        <v/>
      </c>
      <c r="D233" s="169" t="str">
        <f>IFERROR(Inv_SY_B!D233/Inv_SY_B!$DA233-1,"")</f>
        <v/>
      </c>
      <c r="E233" s="169" t="str">
        <f>IFERROR(Inv_SY_B!E233/Inv_SY_B!$DA233-1,"")</f>
        <v/>
      </c>
      <c r="F233" s="169" t="str">
        <f>IFERROR(Inv_SY_B!F233/Inv_SY_B!$DA233-1,"")</f>
        <v/>
      </c>
      <c r="G233" s="169" t="str">
        <f>IFERROR(Inv_SY_B!G233/Inv_SY_B!$DA233-1,"")</f>
        <v/>
      </c>
      <c r="H233" s="169" t="str">
        <f>IFERROR(Inv_SY_B!H233/Inv_SY_B!$DA233-1,"")</f>
        <v/>
      </c>
      <c r="I233" s="169" t="str">
        <f>IFERROR(Inv_SY_B!I233/Inv_SY_B!$DA233-1,"")</f>
        <v/>
      </c>
      <c r="J233" s="169" t="str">
        <f>IFERROR(Inv_SY_B!J233/Inv_SY_B!$DA233-1,"")</f>
        <v/>
      </c>
      <c r="K233" s="169" t="str">
        <f>IFERROR(Inv_SY_B!K233/Inv_SY_B!$DA233-1,"")</f>
        <v/>
      </c>
      <c r="L233" s="169" t="str">
        <f>IFERROR(Inv_SY_B!L233/Inv_SY_B!$DA233-1,"")</f>
        <v/>
      </c>
      <c r="M233" s="169" t="str">
        <f>IFERROR(Inv_SY_B!M233/Inv_SY_B!$DA233-1,"")</f>
        <v/>
      </c>
      <c r="N233" s="169" t="str">
        <f>IFERROR(Inv_SY_B!N233/Inv_SY_B!$DA233-1,"")</f>
        <v/>
      </c>
      <c r="O233" s="169" t="str">
        <f>IFERROR(Inv_SY_B!O233/Inv_SY_B!$DA233-1,"")</f>
        <v/>
      </c>
      <c r="P233" s="169" t="str">
        <f>IFERROR(Inv_SY_B!P233/Inv_SY_B!$DA233-1,"")</f>
        <v/>
      </c>
      <c r="Q233" s="169" t="str">
        <f>IFERROR(Inv_SY_B!Q233/Inv_SY_B!$DA233-1,"")</f>
        <v/>
      </c>
      <c r="R233" s="169" t="str">
        <f>IFERROR(Inv_SY_B!R233/Inv_SY_B!$DA233-1,"")</f>
        <v/>
      </c>
      <c r="S233" s="169" t="str">
        <f>IFERROR(Inv_SY_B!S233/Inv_SY_B!$DA233-1,"")</f>
        <v/>
      </c>
      <c r="T233" s="169" t="str">
        <f>IFERROR(Inv_SY_B!T233/Inv_SY_B!$DA233-1,"")</f>
        <v/>
      </c>
      <c r="U233" s="169" t="str">
        <f>IFERROR(Inv_SY_B!U233/Inv_SY_B!$DA233-1,"")</f>
        <v/>
      </c>
      <c r="V233" s="169" t="str">
        <f>IFERROR(Inv_SY_B!V233/Inv_SY_B!$DA233-1,"")</f>
        <v/>
      </c>
      <c r="W233" s="169" t="str">
        <f>IFERROR(Inv_SY_B!W233/Inv_SY_B!$DA233-1,"")</f>
        <v/>
      </c>
      <c r="X233" s="169" t="str">
        <f>IFERROR(Inv_SY_B!X233/Inv_SY_B!$DA233-1,"")</f>
        <v/>
      </c>
      <c r="Y233" s="169" t="str">
        <f>IFERROR(Inv_SY_B!Y233/Inv_SY_B!$DA233-1,"")</f>
        <v/>
      </c>
      <c r="Z233" s="169" t="str">
        <f>IFERROR(Inv_SY_B!Z233/Inv_SY_B!$DA233-1,"")</f>
        <v/>
      </c>
      <c r="AA233" s="169" t="str">
        <f>IFERROR(Inv_SY_B!AA233/Inv_SY_B!$DA233-1,"")</f>
        <v/>
      </c>
      <c r="AB233" s="169" t="str">
        <f>IFERROR(Inv_SY_B!AB233/Inv_SY_B!$DA233-1,"")</f>
        <v/>
      </c>
      <c r="AC233" s="169" t="str">
        <f>IFERROR(Inv_SY_B!AC233/Inv_SY_B!$DA233-1,"")</f>
        <v/>
      </c>
      <c r="AD233" s="169" t="str">
        <f>IFERROR(Inv_SY_B!AD233/Inv_SY_B!$DA233-1,"")</f>
        <v/>
      </c>
      <c r="AE233" s="169" t="str">
        <f>IFERROR(Inv_SY_B!AE233/Inv_SY_B!$DA233-1,"")</f>
        <v/>
      </c>
      <c r="AF233" s="169" t="str">
        <f>IFERROR(Inv_SY_B!AF233/Inv_SY_B!$DA233-1,"")</f>
        <v/>
      </c>
      <c r="AG233" s="169" t="str">
        <f>IFERROR(Inv_SY_B!AG233/Inv_SY_B!$DA233-1,"")</f>
        <v/>
      </c>
      <c r="AH233" s="169" t="str">
        <f>IFERROR(Inv_SY_B!AH233/Inv_SY_B!$DA233-1,"")</f>
        <v/>
      </c>
      <c r="AI233" s="169" t="str">
        <f>IFERROR(Inv_SY_B!AI233/Inv_SY_B!$DC233-1,"")</f>
        <v/>
      </c>
      <c r="AJ233" s="169" t="str">
        <f>IFERROR(Inv_SY_B!AJ233/Inv_SY_B!$DC233-1,"")</f>
        <v/>
      </c>
      <c r="AK233" s="169" t="str">
        <f>IFERROR(Inv_SY_B!AK233/Inv_SY_B!$DC233-1,"")</f>
        <v/>
      </c>
      <c r="AL233" s="169" t="str">
        <f>IFERROR(Inv_SY_B!AL233/Inv_SY_B!$DC233-1,"")</f>
        <v/>
      </c>
      <c r="AM233" s="169" t="str">
        <f>IFERROR(Inv_SY_B!AM233/Inv_SY_B!$DC233-1,"")</f>
        <v/>
      </c>
      <c r="AN233" s="169" t="str">
        <f>IFERROR(Inv_SY_B!AN233/Inv_SY_B!$DC233-1,"")</f>
        <v/>
      </c>
      <c r="AO233" s="169" t="str">
        <f>IFERROR(Inv_SY_B!AO233/Inv_SY_B!$DC233-1,"")</f>
        <v/>
      </c>
      <c r="AP233" s="169" t="str">
        <f>IFERROR(Inv_SY_B!AP233/Inv_SY_B!$DC233-1,"")</f>
        <v/>
      </c>
      <c r="AQ233" s="169" t="str">
        <f>IFERROR(Inv_SY_B!AQ233/Inv_SY_B!$DC233-1,"")</f>
        <v/>
      </c>
      <c r="AR233" s="169" t="str">
        <f>IFERROR(Inv_SY_B!AR233/Inv_SY_B!$DC233-1,"")</f>
        <v/>
      </c>
      <c r="AS233" s="169" t="str">
        <f>IFERROR(Inv_SY_B!AS233/Inv_SY_B!$DC233-1,"")</f>
        <v/>
      </c>
      <c r="AT233" s="169" t="str">
        <f>IFERROR(Inv_SY_B!AT233/Inv_SY_B!$DC233-1,"")</f>
        <v/>
      </c>
      <c r="AU233" s="169" t="str">
        <f>IFERROR(Inv_SY_B!AU233/Inv_SY_B!$DC233-1,"")</f>
        <v/>
      </c>
      <c r="AV233" s="169" t="str">
        <f>IFERROR(Inv_SY_B!AV233/Inv_SY_B!$DC233-1,"")</f>
        <v/>
      </c>
      <c r="AW233" s="169" t="str">
        <f>IFERROR(Inv_SY_B!AW233/Inv_SY_B!$DC233-1,"")</f>
        <v/>
      </c>
      <c r="AX233" s="169" t="str">
        <f>IFERROR(Inv_SY_B!AX233/Inv_SY_B!$DC233-1,"")</f>
        <v/>
      </c>
      <c r="AY233" s="169" t="str">
        <f>IFERROR(Inv_SY_B!AY233/Inv_SY_B!$DC233-1,"")</f>
        <v/>
      </c>
      <c r="AZ233" s="169" t="str">
        <f>IFERROR(Inv_SY_B!AZ233/Inv_SY_B!$DC233-1,"")</f>
        <v/>
      </c>
      <c r="BA233" s="169" t="str">
        <f>IFERROR(Inv_SY_B!BA233/Inv_SY_B!$DC233-1,"")</f>
        <v/>
      </c>
      <c r="BB233" s="169" t="str">
        <f>IFERROR(Inv_SY_B!BB233/Inv_SY_B!$DC233-1,"")</f>
        <v/>
      </c>
      <c r="BC233" s="169" t="str">
        <f>IFERROR(Inv_SY_B!BC233/Inv_SY_B!$DC233-1,"")</f>
        <v/>
      </c>
      <c r="BD233" s="169" t="str">
        <f>IFERROR(Inv_SY_B!BD233/Inv_SY_B!$DC233-1,"")</f>
        <v/>
      </c>
      <c r="BE233" s="169" t="str">
        <f>IFERROR(Inv_SY_B!BE233/Inv_SY_B!$DC233-1,"")</f>
        <v/>
      </c>
      <c r="BF233" s="169" t="str">
        <f>IFERROR(Inv_SY_B!BF233/Inv_SY_B!$DC233-1,"")</f>
        <v/>
      </c>
      <c r="BG233" s="169" t="str">
        <f>IFERROR(Inv_SY_B!BG233/Inv_SY_B!$DC233-1,"")</f>
        <v/>
      </c>
      <c r="BH233" s="169" t="str">
        <f>IFERROR(Inv_SY_B!BH233/Inv_SY_B!$DC233-1,"")</f>
        <v/>
      </c>
      <c r="BI233" s="169" t="str">
        <f>IFERROR(Inv_SY_B!BI233/Inv_SY_B!$DC233-1,"")</f>
        <v/>
      </c>
      <c r="BJ233" s="169" t="str">
        <f>IFERROR(Inv_SY_B!BJ233/Inv_SY_B!$DC233-1,"")</f>
        <v/>
      </c>
      <c r="BK233" s="169" t="str">
        <f>IFERROR(Inv_SY_B!BK233/Inv_SY_B!$DC233-1,"")</f>
        <v/>
      </c>
      <c r="BL233" s="169" t="str">
        <f>IFERROR(Inv_SY_B!BL233/Inv_SY_B!$DC233-1,"")</f>
        <v/>
      </c>
      <c r="BM233" s="169" t="str">
        <f>IFERROR(Inv_SY_B!BM233/Inv_SY_B!$DC233-1,"")</f>
        <v/>
      </c>
      <c r="BN233" s="169" t="str">
        <f>IFERROR(Inv_SY_B!BN233/Inv_SY_B!$DC233-1,"")</f>
        <v/>
      </c>
      <c r="BO233" s="169" t="str">
        <f>IFERROR(Inv_SY_B!BO233/Inv_SY_B!$DC233-1,"")</f>
        <v/>
      </c>
      <c r="BP233" s="169" t="str">
        <f>IFERROR(Inv_SY_B!BP233/Inv_SY_B!$DC233-1,"")</f>
        <v/>
      </c>
      <c r="BQ233" s="169" t="str">
        <f>IFERROR(Inv_SY_B!BQ233/Inv_SY_B!$DC233-1,"")</f>
        <v/>
      </c>
      <c r="BR233" s="169" t="str">
        <f>IFERROR(Inv_SY_B!BR233/Inv_SY_B!$DC233-1,"")</f>
        <v/>
      </c>
      <c r="BS233" s="169" t="str">
        <f>IFERROR(Inv_SY_B!BS233/Inv_SY_B!$DC233-1,"")</f>
        <v/>
      </c>
      <c r="BT233" s="169" t="str">
        <f>IFERROR(Inv_SY_B!BT233/Inv_SY_B!$DC233-1,"")</f>
        <v/>
      </c>
      <c r="BU233" s="169" t="str">
        <f>IFERROR(Inv_SY_B!BU233/Inv_SY_B!$DC233-1,"")</f>
        <v/>
      </c>
      <c r="BV233" s="169" t="str">
        <f>IFERROR(Inv_SY_B!BV233/Inv_SY_B!$DC233-1,"")</f>
        <v/>
      </c>
      <c r="BW233" s="169" t="str">
        <f>IFERROR(Inv_SY_B!BW233/Inv_SY_B!$DC233-1,"")</f>
        <v/>
      </c>
      <c r="BX233" s="169" t="str">
        <f>IFERROR(Inv_SY_B!BX233/Inv_SY_B!$DC233-1,"")</f>
        <v/>
      </c>
      <c r="BY233" s="169" t="str">
        <f>IFERROR(Inv_SY_B!BY233/Inv_SY_B!$DC233-1,"")</f>
        <v/>
      </c>
      <c r="BZ233" s="169" t="str">
        <f>IFERROR(Inv_SY_B!BZ233/Inv_SY_B!$DC233-1,"")</f>
        <v/>
      </c>
      <c r="CA233" s="169" t="str">
        <f>IFERROR(Inv_SY_B!CA233/Inv_SY_B!$DC233-1,"")</f>
        <v/>
      </c>
      <c r="CB233" s="169" t="str">
        <f>IFERROR(Inv_SY_B!CB233/Inv_SY_B!$DC233-1,"")</f>
        <v/>
      </c>
      <c r="CC233" s="169" t="str">
        <f>IFERROR(Inv_SY_B!CC233/Inv_SY_B!$DC233-1,"")</f>
        <v/>
      </c>
      <c r="CD233" s="169" t="str">
        <f>IFERROR(Inv_SY_B!CD233/Inv_SY_B!$DC233-1,"")</f>
        <v/>
      </c>
      <c r="CE233" s="169" t="str">
        <f>IFERROR(Inv_SY_B!CE233/Inv_SY_B!$DC233-1,"")</f>
        <v/>
      </c>
      <c r="CF233" s="169" t="str">
        <f>IFERROR(Inv_SY_B!CF233/Inv_SY_B!$DC233-1,"")</f>
        <v/>
      </c>
      <c r="CG233" s="169" t="str">
        <f>IFERROR(Inv_SY_B!CG233/Inv_SY_B!$DC233-1,"")</f>
        <v/>
      </c>
      <c r="CH233" s="169" t="str">
        <f>IFERROR(Inv_SY_B!CH233/Inv_SY_B!$DC233-1,"")</f>
        <v/>
      </c>
      <c r="CI233" s="169" t="str">
        <f>IFERROR(Inv_SY_B!CI233/Inv_SY_B!$DC233-1,"")</f>
        <v/>
      </c>
      <c r="CJ233" s="169" t="str">
        <f>IFERROR(Inv_SY_B!CJ233/Inv_SY_B!$DC233-1,"")</f>
        <v/>
      </c>
      <c r="CK233" s="169" t="str">
        <f>IFERROR(Inv_SY_B!CK233/Inv_SY_B!$DC233-1,"")</f>
        <v/>
      </c>
      <c r="CL233" s="169" t="str">
        <f>IFERROR(Inv_SY_B!CL233/Inv_SY_B!$DC233-1,"")</f>
        <v/>
      </c>
      <c r="CM233" s="169" t="str">
        <f>IFERROR(Inv_SY_B!CM233/Inv_SY_B!$DB233-1,"")</f>
        <v/>
      </c>
      <c r="CN233" s="169" t="str">
        <f>IFERROR(Inv_SY_B!CN233/Inv_SY_B!$DB233-1,"")</f>
        <v/>
      </c>
      <c r="CO233" s="169" t="str">
        <f>IFERROR(Inv_SY_B!CO233/Inv_SY_B!$DB233-1,"")</f>
        <v/>
      </c>
      <c r="CP233" s="169" t="str">
        <f>IFERROR(Inv_SY_B!CP233/Inv_SY_B!$DB233-1,"")</f>
        <v/>
      </c>
      <c r="CQ233" s="169" t="str">
        <f>IFERROR(Inv_SY_B!CQ233/Inv_SY_B!$DB233-1,"")</f>
        <v/>
      </c>
      <c r="CR233" s="169" t="str">
        <f>IFERROR(Inv_SY_B!CR233/Inv_SY_B!$DB233-1,"")</f>
        <v/>
      </c>
      <c r="CS233" s="169" t="str">
        <f>IFERROR(Inv_SY_B!CS233/Inv_SY_B!$DB233-1,"")</f>
        <v/>
      </c>
      <c r="CT233" s="169" t="str">
        <f>IFERROR(Inv_SY_B!CT233/Inv_SY_B!$DB233-1,"")</f>
        <v/>
      </c>
      <c r="CU233" s="169" t="str">
        <f>IFERROR(Inv_SY_B!CU233/Inv_SY_B!$DB233-1,"")</f>
        <v/>
      </c>
      <c r="CV233" s="169" t="str">
        <f>IFERROR(Inv_SY_B!CV233/Inv_SY_B!$DB233-1,"")</f>
        <v/>
      </c>
      <c r="CW233" s="169" t="str">
        <f>IFERROR(Inv_SY_B!CW233/Inv_SY_B!$DB233-1,"")</f>
        <v/>
      </c>
      <c r="CX233" s="169" t="str">
        <f>IFERROR(Inv_SY_B!CX233/Inv_SY_B!$DB233-1,"")</f>
        <v/>
      </c>
      <c r="CY233" s="169" t="str">
        <f>IFERROR(Inv_SY_B!CY233/Inv_SY_B!$DB233-1,"")</f>
        <v/>
      </c>
      <c r="CZ233" s="169" t="str">
        <f>IFERROR(Inv_SY_B!CZ233/Inv_SY_B!$DB233-1,"")</f>
        <v/>
      </c>
    </row>
    <row r="234" spans="2:104">
      <c r="B234" s="164">
        <f t="shared" si="4"/>
        <v>45926</v>
      </c>
      <c r="C234" s="169" t="str">
        <f>IFERROR(Inv_SY_B!C234/Inv_SY_B!$DA234-1,"")</f>
        <v/>
      </c>
      <c r="D234" s="169" t="str">
        <f>IFERROR(Inv_SY_B!D234/Inv_SY_B!$DA234-1,"")</f>
        <v/>
      </c>
      <c r="E234" s="169" t="str">
        <f>IFERROR(Inv_SY_B!E234/Inv_SY_B!$DA234-1,"")</f>
        <v/>
      </c>
      <c r="F234" s="169" t="str">
        <f>IFERROR(Inv_SY_B!F234/Inv_SY_B!$DA234-1,"")</f>
        <v/>
      </c>
      <c r="G234" s="169" t="str">
        <f>IFERROR(Inv_SY_B!G234/Inv_SY_B!$DA234-1,"")</f>
        <v/>
      </c>
      <c r="H234" s="169" t="str">
        <f>IFERROR(Inv_SY_B!H234/Inv_SY_B!$DA234-1,"")</f>
        <v/>
      </c>
      <c r="I234" s="169" t="str">
        <f>IFERROR(Inv_SY_B!I234/Inv_SY_B!$DA234-1,"")</f>
        <v/>
      </c>
      <c r="J234" s="169" t="str">
        <f>IFERROR(Inv_SY_B!J234/Inv_SY_B!$DA234-1,"")</f>
        <v/>
      </c>
      <c r="K234" s="169" t="str">
        <f>IFERROR(Inv_SY_B!K234/Inv_SY_B!$DA234-1,"")</f>
        <v/>
      </c>
      <c r="L234" s="169" t="str">
        <f>IFERROR(Inv_SY_B!L234/Inv_SY_B!$DA234-1,"")</f>
        <v/>
      </c>
      <c r="M234" s="169" t="str">
        <f>IFERROR(Inv_SY_B!M234/Inv_SY_B!$DA234-1,"")</f>
        <v/>
      </c>
      <c r="N234" s="169" t="str">
        <f>IFERROR(Inv_SY_B!N234/Inv_SY_B!$DA234-1,"")</f>
        <v/>
      </c>
      <c r="O234" s="169" t="str">
        <f>IFERROR(Inv_SY_B!O234/Inv_SY_B!$DA234-1,"")</f>
        <v/>
      </c>
      <c r="P234" s="169" t="str">
        <f>IFERROR(Inv_SY_B!P234/Inv_SY_B!$DA234-1,"")</f>
        <v/>
      </c>
      <c r="Q234" s="169" t="str">
        <f>IFERROR(Inv_SY_B!Q234/Inv_SY_B!$DA234-1,"")</f>
        <v/>
      </c>
      <c r="R234" s="169" t="str">
        <f>IFERROR(Inv_SY_B!R234/Inv_SY_B!$DA234-1,"")</f>
        <v/>
      </c>
      <c r="S234" s="169" t="str">
        <f>IFERROR(Inv_SY_B!S234/Inv_SY_B!$DA234-1,"")</f>
        <v/>
      </c>
      <c r="T234" s="169" t="str">
        <f>IFERROR(Inv_SY_B!T234/Inv_SY_B!$DA234-1,"")</f>
        <v/>
      </c>
      <c r="U234" s="169" t="str">
        <f>IFERROR(Inv_SY_B!U234/Inv_SY_B!$DA234-1,"")</f>
        <v/>
      </c>
      <c r="V234" s="169" t="str">
        <f>IFERROR(Inv_SY_B!V234/Inv_SY_B!$DA234-1,"")</f>
        <v/>
      </c>
      <c r="W234" s="169" t="str">
        <f>IFERROR(Inv_SY_B!W234/Inv_SY_B!$DA234-1,"")</f>
        <v/>
      </c>
      <c r="X234" s="169" t="str">
        <f>IFERROR(Inv_SY_B!X234/Inv_SY_B!$DA234-1,"")</f>
        <v/>
      </c>
      <c r="Y234" s="169" t="str">
        <f>IFERROR(Inv_SY_B!Y234/Inv_SY_B!$DA234-1,"")</f>
        <v/>
      </c>
      <c r="Z234" s="169" t="str">
        <f>IFERROR(Inv_SY_B!Z234/Inv_SY_B!$DA234-1,"")</f>
        <v/>
      </c>
      <c r="AA234" s="169" t="str">
        <f>IFERROR(Inv_SY_B!AA234/Inv_SY_B!$DA234-1,"")</f>
        <v/>
      </c>
      <c r="AB234" s="169" t="str">
        <f>IFERROR(Inv_SY_B!AB234/Inv_SY_B!$DA234-1,"")</f>
        <v/>
      </c>
      <c r="AC234" s="169" t="str">
        <f>IFERROR(Inv_SY_B!AC234/Inv_SY_B!$DA234-1,"")</f>
        <v/>
      </c>
      <c r="AD234" s="169" t="str">
        <f>IFERROR(Inv_SY_B!AD234/Inv_SY_B!$DA234-1,"")</f>
        <v/>
      </c>
      <c r="AE234" s="169" t="str">
        <f>IFERROR(Inv_SY_B!AE234/Inv_SY_B!$DA234-1,"")</f>
        <v/>
      </c>
      <c r="AF234" s="169" t="str">
        <f>IFERROR(Inv_SY_B!AF234/Inv_SY_B!$DA234-1,"")</f>
        <v/>
      </c>
      <c r="AG234" s="169" t="str">
        <f>IFERROR(Inv_SY_B!AG234/Inv_SY_B!$DA234-1,"")</f>
        <v/>
      </c>
      <c r="AH234" s="169" t="str">
        <f>IFERROR(Inv_SY_B!AH234/Inv_SY_B!$DA234-1,"")</f>
        <v/>
      </c>
      <c r="AI234" s="169" t="str">
        <f>IFERROR(Inv_SY_B!AI234/Inv_SY_B!$DC234-1,"")</f>
        <v/>
      </c>
      <c r="AJ234" s="169" t="str">
        <f>IFERROR(Inv_SY_B!AJ234/Inv_SY_B!$DC234-1,"")</f>
        <v/>
      </c>
      <c r="AK234" s="169" t="str">
        <f>IFERROR(Inv_SY_B!AK234/Inv_SY_B!$DC234-1,"")</f>
        <v/>
      </c>
      <c r="AL234" s="169" t="str">
        <f>IFERROR(Inv_SY_B!AL234/Inv_SY_B!$DC234-1,"")</f>
        <v/>
      </c>
      <c r="AM234" s="169" t="str">
        <f>IFERROR(Inv_SY_B!AM234/Inv_SY_B!$DC234-1,"")</f>
        <v/>
      </c>
      <c r="AN234" s="169" t="str">
        <f>IFERROR(Inv_SY_B!AN234/Inv_SY_B!$DC234-1,"")</f>
        <v/>
      </c>
      <c r="AO234" s="169" t="str">
        <f>IFERROR(Inv_SY_B!AO234/Inv_SY_B!$DC234-1,"")</f>
        <v/>
      </c>
      <c r="AP234" s="169" t="str">
        <f>IFERROR(Inv_SY_B!AP234/Inv_SY_B!$DC234-1,"")</f>
        <v/>
      </c>
      <c r="AQ234" s="169" t="str">
        <f>IFERROR(Inv_SY_B!AQ234/Inv_SY_B!$DC234-1,"")</f>
        <v/>
      </c>
      <c r="AR234" s="169" t="str">
        <f>IFERROR(Inv_SY_B!AR234/Inv_SY_B!$DC234-1,"")</f>
        <v/>
      </c>
      <c r="AS234" s="169" t="str">
        <f>IFERROR(Inv_SY_B!AS234/Inv_SY_B!$DC234-1,"")</f>
        <v/>
      </c>
      <c r="AT234" s="169" t="str">
        <f>IFERROR(Inv_SY_B!AT234/Inv_SY_B!$DC234-1,"")</f>
        <v/>
      </c>
      <c r="AU234" s="169" t="str">
        <f>IFERROR(Inv_SY_B!AU234/Inv_SY_B!$DC234-1,"")</f>
        <v/>
      </c>
      <c r="AV234" s="169" t="str">
        <f>IFERROR(Inv_SY_B!AV234/Inv_SY_B!$DC234-1,"")</f>
        <v/>
      </c>
      <c r="AW234" s="169" t="str">
        <f>IFERROR(Inv_SY_B!AW234/Inv_SY_B!$DC234-1,"")</f>
        <v/>
      </c>
      <c r="AX234" s="169" t="str">
        <f>IFERROR(Inv_SY_B!AX234/Inv_SY_B!$DC234-1,"")</f>
        <v/>
      </c>
      <c r="AY234" s="169" t="str">
        <f>IFERROR(Inv_SY_B!AY234/Inv_SY_B!$DC234-1,"")</f>
        <v/>
      </c>
      <c r="AZ234" s="169" t="str">
        <f>IFERROR(Inv_SY_B!AZ234/Inv_SY_B!$DC234-1,"")</f>
        <v/>
      </c>
      <c r="BA234" s="169" t="str">
        <f>IFERROR(Inv_SY_B!BA234/Inv_SY_B!$DC234-1,"")</f>
        <v/>
      </c>
      <c r="BB234" s="169" t="str">
        <f>IFERROR(Inv_SY_B!BB234/Inv_SY_B!$DC234-1,"")</f>
        <v/>
      </c>
      <c r="BC234" s="169" t="str">
        <f>IFERROR(Inv_SY_B!BC234/Inv_SY_B!$DC234-1,"")</f>
        <v/>
      </c>
      <c r="BD234" s="169" t="str">
        <f>IFERROR(Inv_SY_B!BD234/Inv_SY_B!$DC234-1,"")</f>
        <v/>
      </c>
      <c r="BE234" s="169" t="str">
        <f>IFERROR(Inv_SY_B!BE234/Inv_SY_B!$DC234-1,"")</f>
        <v/>
      </c>
      <c r="BF234" s="169" t="str">
        <f>IFERROR(Inv_SY_B!BF234/Inv_SY_B!$DC234-1,"")</f>
        <v/>
      </c>
      <c r="BG234" s="169" t="str">
        <f>IFERROR(Inv_SY_B!BG234/Inv_SY_B!$DC234-1,"")</f>
        <v/>
      </c>
      <c r="BH234" s="169" t="str">
        <f>IFERROR(Inv_SY_B!BH234/Inv_SY_B!$DC234-1,"")</f>
        <v/>
      </c>
      <c r="BI234" s="169" t="str">
        <f>IFERROR(Inv_SY_B!BI234/Inv_SY_B!$DC234-1,"")</f>
        <v/>
      </c>
      <c r="BJ234" s="169" t="str">
        <f>IFERROR(Inv_SY_B!BJ234/Inv_SY_B!$DC234-1,"")</f>
        <v/>
      </c>
      <c r="BK234" s="169" t="str">
        <f>IFERROR(Inv_SY_B!BK234/Inv_SY_B!$DC234-1,"")</f>
        <v/>
      </c>
      <c r="BL234" s="169" t="str">
        <f>IFERROR(Inv_SY_B!BL234/Inv_SY_B!$DC234-1,"")</f>
        <v/>
      </c>
      <c r="BM234" s="169" t="str">
        <f>IFERROR(Inv_SY_B!BM234/Inv_SY_B!$DC234-1,"")</f>
        <v/>
      </c>
      <c r="BN234" s="169" t="str">
        <f>IFERROR(Inv_SY_B!BN234/Inv_SY_B!$DC234-1,"")</f>
        <v/>
      </c>
      <c r="BO234" s="169" t="str">
        <f>IFERROR(Inv_SY_B!BO234/Inv_SY_B!$DC234-1,"")</f>
        <v/>
      </c>
      <c r="BP234" s="169" t="str">
        <f>IFERROR(Inv_SY_B!BP234/Inv_SY_B!$DC234-1,"")</f>
        <v/>
      </c>
      <c r="BQ234" s="169" t="str">
        <f>IFERROR(Inv_SY_B!BQ234/Inv_SY_B!$DC234-1,"")</f>
        <v/>
      </c>
      <c r="BR234" s="169" t="str">
        <f>IFERROR(Inv_SY_B!BR234/Inv_SY_B!$DC234-1,"")</f>
        <v/>
      </c>
      <c r="BS234" s="169" t="str">
        <f>IFERROR(Inv_SY_B!BS234/Inv_SY_B!$DC234-1,"")</f>
        <v/>
      </c>
      <c r="BT234" s="169" t="str">
        <f>IFERROR(Inv_SY_B!BT234/Inv_SY_B!$DC234-1,"")</f>
        <v/>
      </c>
      <c r="BU234" s="169" t="str">
        <f>IFERROR(Inv_SY_B!BU234/Inv_SY_B!$DC234-1,"")</f>
        <v/>
      </c>
      <c r="BV234" s="169" t="str">
        <f>IFERROR(Inv_SY_B!BV234/Inv_SY_B!$DC234-1,"")</f>
        <v/>
      </c>
      <c r="BW234" s="169" t="str">
        <f>IFERROR(Inv_SY_B!BW234/Inv_SY_B!$DC234-1,"")</f>
        <v/>
      </c>
      <c r="BX234" s="169" t="str">
        <f>IFERROR(Inv_SY_B!BX234/Inv_SY_B!$DC234-1,"")</f>
        <v/>
      </c>
      <c r="BY234" s="169" t="str">
        <f>IFERROR(Inv_SY_B!BY234/Inv_SY_B!$DC234-1,"")</f>
        <v/>
      </c>
      <c r="BZ234" s="169" t="str">
        <f>IFERROR(Inv_SY_B!BZ234/Inv_SY_B!$DC234-1,"")</f>
        <v/>
      </c>
      <c r="CA234" s="169" t="str">
        <f>IFERROR(Inv_SY_B!CA234/Inv_SY_B!$DC234-1,"")</f>
        <v/>
      </c>
      <c r="CB234" s="169" t="str">
        <f>IFERROR(Inv_SY_B!CB234/Inv_SY_B!$DC234-1,"")</f>
        <v/>
      </c>
      <c r="CC234" s="169" t="str">
        <f>IFERROR(Inv_SY_B!CC234/Inv_SY_B!$DC234-1,"")</f>
        <v/>
      </c>
      <c r="CD234" s="169" t="str">
        <f>IFERROR(Inv_SY_B!CD234/Inv_SY_B!$DC234-1,"")</f>
        <v/>
      </c>
      <c r="CE234" s="169" t="str">
        <f>IFERROR(Inv_SY_B!CE234/Inv_SY_B!$DC234-1,"")</f>
        <v/>
      </c>
      <c r="CF234" s="169" t="str">
        <f>IFERROR(Inv_SY_B!CF234/Inv_SY_B!$DC234-1,"")</f>
        <v/>
      </c>
      <c r="CG234" s="169" t="str">
        <f>IFERROR(Inv_SY_B!CG234/Inv_SY_B!$DC234-1,"")</f>
        <v/>
      </c>
      <c r="CH234" s="169" t="str">
        <f>IFERROR(Inv_SY_B!CH234/Inv_SY_B!$DC234-1,"")</f>
        <v/>
      </c>
      <c r="CI234" s="169" t="str">
        <f>IFERROR(Inv_SY_B!CI234/Inv_SY_B!$DC234-1,"")</f>
        <v/>
      </c>
      <c r="CJ234" s="169" t="str">
        <f>IFERROR(Inv_SY_B!CJ234/Inv_SY_B!$DC234-1,"")</f>
        <v/>
      </c>
      <c r="CK234" s="169" t="str">
        <f>IFERROR(Inv_SY_B!CK234/Inv_SY_B!$DC234-1,"")</f>
        <v/>
      </c>
      <c r="CL234" s="169" t="str">
        <f>IFERROR(Inv_SY_B!CL234/Inv_SY_B!$DC234-1,"")</f>
        <v/>
      </c>
      <c r="CM234" s="169" t="str">
        <f>IFERROR(Inv_SY_B!CM234/Inv_SY_B!$DB234-1,"")</f>
        <v/>
      </c>
      <c r="CN234" s="169" t="str">
        <f>IFERROR(Inv_SY_B!CN234/Inv_SY_B!$DB234-1,"")</f>
        <v/>
      </c>
      <c r="CO234" s="169" t="str">
        <f>IFERROR(Inv_SY_B!CO234/Inv_SY_B!$DB234-1,"")</f>
        <v/>
      </c>
      <c r="CP234" s="169" t="str">
        <f>IFERROR(Inv_SY_B!CP234/Inv_SY_B!$DB234-1,"")</f>
        <v/>
      </c>
      <c r="CQ234" s="169" t="str">
        <f>IFERROR(Inv_SY_B!CQ234/Inv_SY_B!$DB234-1,"")</f>
        <v/>
      </c>
      <c r="CR234" s="169" t="str">
        <f>IFERROR(Inv_SY_B!CR234/Inv_SY_B!$DB234-1,"")</f>
        <v/>
      </c>
      <c r="CS234" s="169" t="str">
        <f>IFERROR(Inv_SY_B!CS234/Inv_SY_B!$DB234-1,"")</f>
        <v/>
      </c>
      <c r="CT234" s="169" t="str">
        <f>IFERROR(Inv_SY_B!CT234/Inv_SY_B!$DB234-1,"")</f>
        <v/>
      </c>
      <c r="CU234" s="169" t="str">
        <f>IFERROR(Inv_SY_B!CU234/Inv_SY_B!$DB234-1,"")</f>
        <v/>
      </c>
      <c r="CV234" s="169" t="str">
        <f>IFERROR(Inv_SY_B!CV234/Inv_SY_B!$DB234-1,"")</f>
        <v/>
      </c>
      <c r="CW234" s="169" t="str">
        <f>IFERROR(Inv_SY_B!CW234/Inv_SY_B!$DB234-1,"")</f>
        <v/>
      </c>
      <c r="CX234" s="169" t="str">
        <f>IFERROR(Inv_SY_B!CX234/Inv_SY_B!$DB234-1,"")</f>
        <v/>
      </c>
      <c r="CY234" s="169" t="str">
        <f>IFERROR(Inv_SY_B!CY234/Inv_SY_B!$DB234-1,"")</f>
        <v/>
      </c>
      <c r="CZ234" s="169" t="str">
        <f>IFERROR(Inv_SY_B!CZ234/Inv_SY_B!$DB234-1,"")</f>
        <v/>
      </c>
    </row>
    <row r="235" spans="2:104">
      <c r="B235" s="164">
        <f t="shared" si="4"/>
        <v>45927</v>
      </c>
      <c r="C235" s="169" t="str">
        <f>IFERROR(Inv_SY_B!C235/Inv_SY_B!$DA235-1,"")</f>
        <v/>
      </c>
      <c r="D235" s="169" t="str">
        <f>IFERROR(Inv_SY_B!D235/Inv_SY_B!$DA235-1,"")</f>
        <v/>
      </c>
      <c r="E235" s="169" t="str">
        <f>IFERROR(Inv_SY_B!E235/Inv_SY_B!$DA235-1,"")</f>
        <v/>
      </c>
      <c r="F235" s="169" t="str">
        <f>IFERROR(Inv_SY_B!F235/Inv_SY_B!$DA235-1,"")</f>
        <v/>
      </c>
      <c r="G235" s="169" t="str">
        <f>IFERROR(Inv_SY_B!G235/Inv_SY_B!$DA235-1,"")</f>
        <v/>
      </c>
      <c r="H235" s="169" t="str">
        <f>IFERROR(Inv_SY_B!H235/Inv_SY_B!$DA235-1,"")</f>
        <v/>
      </c>
      <c r="I235" s="169" t="str">
        <f>IFERROR(Inv_SY_B!I235/Inv_SY_B!$DA235-1,"")</f>
        <v/>
      </c>
      <c r="J235" s="169" t="str">
        <f>IFERROR(Inv_SY_B!J235/Inv_SY_B!$DA235-1,"")</f>
        <v/>
      </c>
      <c r="K235" s="169" t="str">
        <f>IFERROR(Inv_SY_B!K235/Inv_SY_B!$DA235-1,"")</f>
        <v/>
      </c>
      <c r="L235" s="169" t="str">
        <f>IFERROR(Inv_SY_B!L235/Inv_SY_B!$DA235-1,"")</f>
        <v/>
      </c>
      <c r="M235" s="169" t="str">
        <f>IFERROR(Inv_SY_B!M235/Inv_SY_B!$DA235-1,"")</f>
        <v/>
      </c>
      <c r="N235" s="169" t="str">
        <f>IFERROR(Inv_SY_B!N235/Inv_SY_B!$DA235-1,"")</f>
        <v/>
      </c>
      <c r="O235" s="169" t="str">
        <f>IFERROR(Inv_SY_B!O235/Inv_SY_B!$DA235-1,"")</f>
        <v/>
      </c>
      <c r="P235" s="169" t="str">
        <f>IFERROR(Inv_SY_B!P235/Inv_SY_B!$DA235-1,"")</f>
        <v/>
      </c>
      <c r="Q235" s="169" t="str">
        <f>IFERROR(Inv_SY_B!Q235/Inv_SY_B!$DA235-1,"")</f>
        <v/>
      </c>
      <c r="R235" s="169" t="str">
        <f>IFERROR(Inv_SY_B!R235/Inv_SY_B!$DA235-1,"")</f>
        <v/>
      </c>
      <c r="S235" s="169" t="str">
        <f>IFERROR(Inv_SY_B!S235/Inv_SY_B!$DA235-1,"")</f>
        <v/>
      </c>
      <c r="T235" s="169" t="str">
        <f>IFERROR(Inv_SY_B!T235/Inv_SY_B!$DA235-1,"")</f>
        <v/>
      </c>
      <c r="U235" s="169" t="str">
        <f>IFERROR(Inv_SY_B!U235/Inv_SY_B!$DA235-1,"")</f>
        <v/>
      </c>
      <c r="V235" s="169" t="str">
        <f>IFERROR(Inv_SY_B!V235/Inv_SY_B!$DA235-1,"")</f>
        <v/>
      </c>
      <c r="W235" s="169" t="str">
        <f>IFERROR(Inv_SY_B!W235/Inv_SY_B!$DA235-1,"")</f>
        <v/>
      </c>
      <c r="X235" s="169" t="str">
        <f>IFERROR(Inv_SY_B!X235/Inv_SY_B!$DA235-1,"")</f>
        <v/>
      </c>
      <c r="Y235" s="169" t="str">
        <f>IFERROR(Inv_SY_B!Y235/Inv_SY_B!$DA235-1,"")</f>
        <v/>
      </c>
      <c r="Z235" s="169" t="str">
        <f>IFERROR(Inv_SY_B!Z235/Inv_SY_B!$DA235-1,"")</f>
        <v/>
      </c>
      <c r="AA235" s="169" t="str">
        <f>IFERROR(Inv_SY_B!AA235/Inv_SY_B!$DA235-1,"")</f>
        <v/>
      </c>
      <c r="AB235" s="169" t="str">
        <f>IFERROR(Inv_SY_B!AB235/Inv_SY_B!$DA235-1,"")</f>
        <v/>
      </c>
      <c r="AC235" s="169" t="str">
        <f>IFERROR(Inv_SY_B!AC235/Inv_SY_B!$DA235-1,"")</f>
        <v/>
      </c>
      <c r="AD235" s="169" t="str">
        <f>IFERROR(Inv_SY_B!AD235/Inv_SY_B!$DA235-1,"")</f>
        <v/>
      </c>
      <c r="AE235" s="169" t="str">
        <f>IFERROR(Inv_SY_B!AE235/Inv_SY_B!$DA235-1,"")</f>
        <v/>
      </c>
      <c r="AF235" s="169" t="str">
        <f>IFERROR(Inv_SY_B!AF235/Inv_SY_B!$DA235-1,"")</f>
        <v/>
      </c>
      <c r="AG235" s="169" t="str">
        <f>IFERROR(Inv_SY_B!AG235/Inv_SY_B!$DA235-1,"")</f>
        <v/>
      </c>
      <c r="AH235" s="169" t="str">
        <f>IFERROR(Inv_SY_B!AH235/Inv_SY_B!$DA235-1,"")</f>
        <v/>
      </c>
      <c r="AI235" s="169" t="str">
        <f>IFERROR(Inv_SY_B!AI235/Inv_SY_B!$DC235-1,"")</f>
        <v/>
      </c>
      <c r="AJ235" s="169" t="str">
        <f>IFERROR(Inv_SY_B!AJ235/Inv_SY_B!$DC235-1,"")</f>
        <v/>
      </c>
      <c r="AK235" s="169" t="str">
        <f>IFERROR(Inv_SY_B!AK235/Inv_SY_B!$DC235-1,"")</f>
        <v/>
      </c>
      <c r="AL235" s="169" t="str">
        <f>IFERROR(Inv_SY_B!AL235/Inv_SY_B!$DC235-1,"")</f>
        <v/>
      </c>
      <c r="AM235" s="169" t="str">
        <f>IFERROR(Inv_SY_B!AM235/Inv_SY_B!$DC235-1,"")</f>
        <v/>
      </c>
      <c r="AN235" s="169" t="str">
        <f>IFERROR(Inv_SY_B!AN235/Inv_SY_B!$DC235-1,"")</f>
        <v/>
      </c>
      <c r="AO235" s="169" t="str">
        <f>IFERROR(Inv_SY_B!AO235/Inv_SY_B!$DC235-1,"")</f>
        <v/>
      </c>
      <c r="AP235" s="169" t="str">
        <f>IFERROR(Inv_SY_B!AP235/Inv_SY_B!$DC235-1,"")</f>
        <v/>
      </c>
      <c r="AQ235" s="169" t="str">
        <f>IFERROR(Inv_SY_B!AQ235/Inv_SY_B!$DC235-1,"")</f>
        <v/>
      </c>
      <c r="AR235" s="169" t="str">
        <f>IFERROR(Inv_SY_B!AR235/Inv_SY_B!$DC235-1,"")</f>
        <v/>
      </c>
      <c r="AS235" s="169" t="str">
        <f>IFERROR(Inv_SY_B!AS235/Inv_SY_B!$DC235-1,"")</f>
        <v/>
      </c>
      <c r="AT235" s="169" t="str">
        <f>IFERROR(Inv_SY_B!AT235/Inv_SY_B!$DC235-1,"")</f>
        <v/>
      </c>
      <c r="AU235" s="169" t="str">
        <f>IFERROR(Inv_SY_B!AU235/Inv_SY_B!$DC235-1,"")</f>
        <v/>
      </c>
      <c r="AV235" s="169" t="str">
        <f>IFERROR(Inv_SY_B!AV235/Inv_SY_B!$DC235-1,"")</f>
        <v/>
      </c>
      <c r="AW235" s="169" t="str">
        <f>IFERROR(Inv_SY_B!AW235/Inv_SY_B!$DC235-1,"")</f>
        <v/>
      </c>
      <c r="AX235" s="169" t="str">
        <f>IFERROR(Inv_SY_B!AX235/Inv_SY_B!$DC235-1,"")</f>
        <v/>
      </c>
      <c r="AY235" s="169" t="str">
        <f>IFERROR(Inv_SY_B!AY235/Inv_SY_B!$DC235-1,"")</f>
        <v/>
      </c>
      <c r="AZ235" s="169" t="str">
        <f>IFERROR(Inv_SY_B!AZ235/Inv_SY_B!$DC235-1,"")</f>
        <v/>
      </c>
      <c r="BA235" s="169" t="str">
        <f>IFERROR(Inv_SY_B!BA235/Inv_SY_B!$DC235-1,"")</f>
        <v/>
      </c>
      <c r="BB235" s="169" t="str">
        <f>IFERROR(Inv_SY_B!BB235/Inv_SY_B!$DC235-1,"")</f>
        <v/>
      </c>
      <c r="BC235" s="169" t="str">
        <f>IFERROR(Inv_SY_B!BC235/Inv_SY_B!$DC235-1,"")</f>
        <v/>
      </c>
      <c r="BD235" s="169" t="str">
        <f>IFERROR(Inv_SY_B!BD235/Inv_SY_B!$DC235-1,"")</f>
        <v/>
      </c>
      <c r="BE235" s="169" t="str">
        <f>IFERROR(Inv_SY_B!BE235/Inv_SY_B!$DC235-1,"")</f>
        <v/>
      </c>
      <c r="BF235" s="169" t="str">
        <f>IFERROR(Inv_SY_B!BF235/Inv_SY_B!$DC235-1,"")</f>
        <v/>
      </c>
      <c r="BG235" s="169" t="str">
        <f>IFERROR(Inv_SY_B!BG235/Inv_SY_B!$DC235-1,"")</f>
        <v/>
      </c>
      <c r="BH235" s="169" t="str">
        <f>IFERROR(Inv_SY_B!BH235/Inv_SY_B!$DC235-1,"")</f>
        <v/>
      </c>
      <c r="BI235" s="169" t="str">
        <f>IFERROR(Inv_SY_B!BI235/Inv_SY_B!$DC235-1,"")</f>
        <v/>
      </c>
      <c r="BJ235" s="169" t="str">
        <f>IFERROR(Inv_SY_B!BJ235/Inv_SY_B!$DC235-1,"")</f>
        <v/>
      </c>
      <c r="BK235" s="169" t="str">
        <f>IFERROR(Inv_SY_B!BK235/Inv_SY_B!$DC235-1,"")</f>
        <v/>
      </c>
      <c r="BL235" s="169" t="str">
        <f>IFERROR(Inv_SY_B!BL235/Inv_SY_B!$DC235-1,"")</f>
        <v/>
      </c>
      <c r="BM235" s="169" t="str">
        <f>IFERROR(Inv_SY_B!BM235/Inv_SY_B!$DC235-1,"")</f>
        <v/>
      </c>
      <c r="BN235" s="169" t="str">
        <f>IFERROR(Inv_SY_B!BN235/Inv_SY_B!$DC235-1,"")</f>
        <v/>
      </c>
      <c r="BO235" s="169" t="str">
        <f>IFERROR(Inv_SY_B!BO235/Inv_SY_B!$DC235-1,"")</f>
        <v/>
      </c>
      <c r="BP235" s="169" t="str">
        <f>IFERROR(Inv_SY_B!BP235/Inv_SY_B!$DC235-1,"")</f>
        <v/>
      </c>
      <c r="BQ235" s="169" t="str">
        <f>IFERROR(Inv_SY_B!BQ235/Inv_SY_B!$DC235-1,"")</f>
        <v/>
      </c>
      <c r="BR235" s="169" t="str">
        <f>IFERROR(Inv_SY_B!BR235/Inv_SY_B!$DC235-1,"")</f>
        <v/>
      </c>
      <c r="BS235" s="169" t="str">
        <f>IFERROR(Inv_SY_B!BS235/Inv_SY_B!$DC235-1,"")</f>
        <v/>
      </c>
      <c r="BT235" s="169" t="str">
        <f>IFERROR(Inv_SY_B!BT235/Inv_SY_B!$DC235-1,"")</f>
        <v/>
      </c>
      <c r="BU235" s="169" t="str">
        <f>IFERROR(Inv_SY_B!BU235/Inv_SY_B!$DC235-1,"")</f>
        <v/>
      </c>
      <c r="BV235" s="169" t="str">
        <f>IFERROR(Inv_SY_B!BV235/Inv_SY_B!$DC235-1,"")</f>
        <v/>
      </c>
      <c r="BW235" s="169" t="str">
        <f>IFERROR(Inv_SY_B!BW235/Inv_SY_B!$DC235-1,"")</f>
        <v/>
      </c>
      <c r="BX235" s="169" t="str">
        <f>IFERROR(Inv_SY_B!BX235/Inv_SY_B!$DC235-1,"")</f>
        <v/>
      </c>
      <c r="BY235" s="169" t="str">
        <f>IFERROR(Inv_SY_B!BY235/Inv_SY_B!$DC235-1,"")</f>
        <v/>
      </c>
      <c r="BZ235" s="169" t="str">
        <f>IFERROR(Inv_SY_B!BZ235/Inv_SY_B!$DC235-1,"")</f>
        <v/>
      </c>
      <c r="CA235" s="169" t="str">
        <f>IFERROR(Inv_SY_B!CA235/Inv_SY_B!$DC235-1,"")</f>
        <v/>
      </c>
      <c r="CB235" s="169" t="str">
        <f>IFERROR(Inv_SY_B!CB235/Inv_SY_B!$DC235-1,"")</f>
        <v/>
      </c>
      <c r="CC235" s="169" t="str">
        <f>IFERROR(Inv_SY_B!CC235/Inv_SY_B!$DC235-1,"")</f>
        <v/>
      </c>
      <c r="CD235" s="169" t="str">
        <f>IFERROR(Inv_SY_B!CD235/Inv_SY_B!$DC235-1,"")</f>
        <v/>
      </c>
      <c r="CE235" s="169" t="str">
        <f>IFERROR(Inv_SY_B!CE235/Inv_SY_B!$DC235-1,"")</f>
        <v/>
      </c>
      <c r="CF235" s="169" t="str">
        <f>IFERROR(Inv_SY_B!CF235/Inv_SY_B!$DC235-1,"")</f>
        <v/>
      </c>
      <c r="CG235" s="169" t="str">
        <f>IFERROR(Inv_SY_B!CG235/Inv_SY_B!$DC235-1,"")</f>
        <v/>
      </c>
      <c r="CH235" s="169" t="str">
        <f>IFERROR(Inv_SY_B!CH235/Inv_SY_B!$DC235-1,"")</f>
        <v/>
      </c>
      <c r="CI235" s="169" t="str">
        <f>IFERROR(Inv_SY_B!CI235/Inv_SY_B!$DC235-1,"")</f>
        <v/>
      </c>
      <c r="CJ235" s="169" t="str">
        <f>IFERROR(Inv_SY_B!CJ235/Inv_SY_B!$DC235-1,"")</f>
        <v/>
      </c>
      <c r="CK235" s="169" t="str">
        <f>IFERROR(Inv_SY_B!CK235/Inv_SY_B!$DC235-1,"")</f>
        <v/>
      </c>
      <c r="CL235" s="169" t="str">
        <f>IFERROR(Inv_SY_B!CL235/Inv_SY_B!$DC235-1,"")</f>
        <v/>
      </c>
      <c r="CM235" s="169" t="str">
        <f>IFERROR(Inv_SY_B!CM235/Inv_SY_B!$DB235-1,"")</f>
        <v/>
      </c>
      <c r="CN235" s="169" t="str">
        <f>IFERROR(Inv_SY_B!CN235/Inv_SY_B!$DB235-1,"")</f>
        <v/>
      </c>
      <c r="CO235" s="169" t="str">
        <f>IFERROR(Inv_SY_B!CO235/Inv_SY_B!$DB235-1,"")</f>
        <v/>
      </c>
      <c r="CP235" s="169" t="str">
        <f>IFERROR(Inv_SY_B!CP235/Inv_SY_B!$DB235-1,"")</f>
        <v/>
      </c>
      <c r="CQ235" s="169" t="str">
        <f>IFERROR(Inv_SY_B!CQ235/Inv_SY_B!$DB235-1,"")</f>
        <v/>
      </c>
      <c r="CR235" s="169" t="str">
        <f>IFERROR(Inv_SY_B!CR235/Inv_SY_B!$DB235-1,"")</f>
        <v/>
      </c>
      <c r="CS235" s="169" t="str">
        <f>IFERROR(Inv_SY_B!CS235/Inv_SY_B!$DB235-1,"")</f>
        <v/>
      </c>
      <c r="CT235" s="169" t="str">
        <f>IFERROR(Inv_SY_B!CT235/Inv_SY_B!$DB235-1,"")</f>
        <v/>
      </c>
      <c r="CU235" s="169" t="str">
        <f>IFERROR(Inv_SY_B!CU235/Inv_SY_B!$DB235-1,"")</f>
        <v/>
      </c>
      <c r="CV235" s="169" t="str">
        <f>IFERROR(Inv_SY_B!CV235/Inv_SY_B!$DB235-1,"")</f>
        <v/>
      </c>
      <c r="CW235" s="169" t="str">
        <f>IFERROR(Inv_SY_B!CW235/Inv_SY_B!$DB235-1,"")</f>
        <v/>
      </c>
      <c r="CX235" s="169" t="str">
        <f>IFERROR(Inv_SY_B!CX235/Inv_SY_B!$DB235-1,"")</f>
        <v/>
      </c>
      <c r="CY235" s="169" t="str">
        <f>IFERROR(Inv_SY_B!CY235/Inv_SY_B!$DB235-1,"")</f>
        <v/>
      </c>
      <c r="CZ235" s="169" t="str">
        <f>IFERROR(Inv_SY_B!CZ235/Inv_SY_B!$DB235-1,"")</f>
        <v/>
      </c>
    </row>
    <row r="236" spans="2:104">
      <c r="B236" s="164">
        <f t="shared" si="4"/>
        <v>45928</v>
      </c>
      <c r="C236" s="169" t="str">
        <f>IFERROR(Inv_SY_B!C236/Inv_SY_B!$DA236-1,"")</f>
        <v/>
      </c>
      <c r="D236" s="169" t="str">
        <f>IFERROR(Inv_SY_B!D236/Inv_SY_B!$DA236-1,"")</f>
        <v/>
      </c>
      <c r="E236" s="169" t="str">
        <f>IFERROR(Inv_SY_B!E236/Inv_SY_B!$DA236-1,"")</f>
        <v/>
      </c>
      <c r="F236" s="169" t="str">
        <f>IFERROR(Inv_SY_B!F236/Inv_SY_B!$DA236-1,"")</f>
        <v/>
      </c>
      <c r="G236" s="169" t="str">
        <f>IFERROR(Inv_SY_B!G236/Inv_SY_B!$DA236-1,"")</f>
        <v/>
      </c>
      <c r="H236" s="169" t="str">
        <f>IFERROR(Inv_SY_B!H236/Inv_SY_B!$DA236-1,"")</f>
        <v/>
      </c>
      <c r="I236" s="169" t="str">
        <f>IFERROR(Inv_SY_B!I236/Inv_SY_B!$DA236-1,"")</f>
        <v/>
      </c>
      <c r="J236" s="169" t="str">
        <f>IFERROR(Inv_SY_B!J236/Inv_SY_B!$DA236-1,"")</f>
        <v/>
      </c>
      <c r="K236" s="169" t="str">
        <f>IFERROR(Inv_SY_B!K236/Inv_SY_B!$DA236-1,"")</f>
        <v/>
      </c>
      <c r="L236" s="169" t="str">
        <f>IFERROR(Inv_SY_B!L236/Inv_SY_B!$DA236-1,"")</f>
        <v/>
      </c>
      <c r="M236" s="169" t="str">
        <f>IFERROR(Inv_SY_B!M236/Inv_SY_B!$DA236-1,"")</f>
        <v/>
      </c>
      <c r="N236" s="169" t="str">
        <f>IFERROR(Inv_SY_B!N236/Inv_SY_B!$DA236-1,"")</f>
        <v/>
      </c>
      <c r="O236" s="169" t="str">
        <f>IFERROR(Inv_SY_B!O236/Inv_SY_B!$DA236-1,"")</f>
        <v/>
      </c>
      <c r="P236" s="169" t="str">
        <f>IFERROR(Inv_SY_B!P236/Inv_SY_B!$DA236-1,"")</f>
        <v/>
      </c>
      <c r="Q236" s="169" t="str">
        <f>IFERROR(Inv_SY_B!Q236/Inv_SY_B!$DA236-1,"")</f>
        <v/>
      </c>
      <c r="R236" s="169" t="str">
        <f>IFERROR(Inv_SY_B!R236/Inv_SY_B!$DA236-1,"")</f>
        <v/>
      </c>
      <c r="S236" s="169" t="str">
        <f>IFERROR(Inv_SY_B!S236/Inv_SY_B!$DA236-1,"")</f>
        <v/>
      </c>
      <c r="T236" s="169" t="str">
        <f>IFERROR(Inv_SY_B!T236/Inv_SY_B!$DA236-1,"")</f>
        <v/>
      </c>
      <c r="U236" s="169" t="str">
        <f>IFERROR(Inv_SY_B!U236/Inv_SY_B!$DA236-1,"")</f>
        <v/>
      </c>
      <c r="V236" s="169" t="str">
        <f>IFERROR(Inv_SY_B!V236/Inv_SY_B!$DA236-1,"")</f>
        <v/>
      </c>
      <c r="W236" s="169" t="str">
        <f>IFERROR(Inv_SY_B!W236/Inv_SY_B!$DA236-1,"")</f>
        <v/>
      </c>
      <c r="X236" s="169" t="str">
        <f>IFERROR(Inv_SY_B!X236/Inv_SY_B!$DA236-1,"")</f>
        <v/>
      </c>
      <c r="Y236" s="169" t="str">
        <f>IFERROR(Inv_SY_B!Y236/Inv_SY_B!$DA236-1,"")</f>
        <v/>
      </c>
      <c r="Z236" s="169" t="str">
        <f>IFERROR(Inv_SY_B!Z236/Inv_SY_B!$DA236-1,"")</f>
        <v/>
      </c>
      <c r="AA236" s="169" t="str">
        <f>IFERROR(Inv_SY_B!AA236/Inv_SY_B!$DA236-1,"")</f>
        <v/>
      </c>
      <c r="AB236" s="169" t="str">
        <f>IFERROR(Inv_SY_B!AB236/Inv_SY_B!$DA236-1,"")</f>
        <v/>
      </c>
      <c r="AC236" s="169" t="str">
        <f>IFERROR(Inv_SY_B!AC236/Inv_SY_B!$DA236-1,"")</f>
        <v/>
      </c>
      <c r="AD236" s="169" t="str">
        <f>IFERROR(Inv_SY_B!AD236/Inv_SY_B!$DA236-1,"")</f>
        <v/>
      </c>
      <c r="AE236" s="169" t="str">
        <f>IFERROR(Inv_SY_B!AE236/Inv_SY_B!$DA236-1,"")</f>
        <v/>
      </c>
      <c r="AF236" s="169" t="str">
        <f>IFERROR(Inv_SY_B!AF236/Inv_SY_B!$DA236-1,"")</f>
        <v/>
      </c>
      <c r="AG236" s="169" t="str">
        <f>IFERROR(Inv_SY_B!AG236/Inv_SY_B!$DA236-1,"")</f>
        <v/>
      </c>
      <c r="AH236" s="169" t="str">
        <f>IFERROR(Inv_SY_B!AH236/Inv_SY_B!$DA236-1,"")</f>
        <v/>
      </c>
      <c r="AI236" s="169" t="str">
        <f>IFERROR(Inv_SY_B!AI236/Inv_SY_B!$DC236-1,"")</f>
        <v/>
      </c>
      <c r="AJ236" s="169" t="str">
        <f>IFERROR(Inv_SY_B!AJ236/Inv_SY_B!$DC236-1,"")</f>
        <v/>
      </c>
      <c r="AK236" s="169" t="str">
        <f>IFERROR(Inv_SY_B!AK236/Inv_SY_B!$DC236-1,"")</f>
        <v/>
      </c>
      <c r="AL236" s="169" t="str">
        <f>IFERROR(Inv_SY_B!AL236/Inv_SY_B!$DC236-1,"")</f>
        <v/>
      </c>
      <c r="AM236" s="169" t="str">
        <f>IFERROR(Inv_SY_B!AM236/Inv_SY_B!$DC236-1,"")</f>
        <v/>
      </c>
      <c r="AN236" s="169" t="str">
        <f>IFERROR(Inv_SY_B!AN236/Inv_SY_B!$DC236-1,"")</f>
        <v/>
      </c>
      <c r="AO236" s="169" t="str">
        <f>IFERROR(Inv_SY_B!AO236/Inv_SY_B!$DC236-1,"")</f>
        <v/>
      </c>
      <c r="AP236" s="169" t="str">
        <f>IFERROR(Inv_SY_B!AP236/Inv_SY_B!$DC236-1,"")</f>
        <v/>
      </c>
      <c r="AQ236" s="169" t="str">
        <f>IFERROR(Inv_SY_B!AQ236/Inv_SY_B!$DC236-1,"")</f>
        <v/>
      </c>
      <c r="AR236" s="169" t="str">
        <f>IFERROR(Inv_SY_B!AR236/Inv_SY_B!$DC236-1,"")</f>
        <v/>
      </c>
      <c r="AS236" s="169" t="str">
        <f>IFERROR(Inv_SY_B!AS236/Inv_SY_B!$DC236-1,"")</f>
        <v/>
      </c>
      <c r="AT236" s="169" t="str">
        <f>IFERROR(Inv_SY_B!AT236/Inv_SY_B!$DC236-1,"")</f>
        <v/>
      </c>
      <c r="AU236" s="169" t="str">
        <f>IFERROR(Inv_SY_B!AU236/Inv_SY_B!$DC236-1,"")</f>
        <v/>
      </c>
      <c r="AV236" s="169" t="str">
        <f>IFERROR(Inv_SY_B!AV236/Inv_SY_B!$DC236-1,"")</f>
        <v/>
      </c>
      <c r="AW236" s="169" t="str">
        <f>IFERROR(Inv_SY_B!AW236/Inv_SY_B!$DC236-1,"")</f>
        <v/>
      </c>
      <c r="AX236" s="169" t="str">
        <f>IFERROR(Inv_SY_B!AX236/Inv_SY_B!$DC236-1,"")</f>
        <v/>
      </c>
      <c r="AY236" s="169" t="str">
        <f>IFERROR(Inv_SY_B!AY236/Inv_SY_B!$DC236-1,"")</f>
        <v/>
      </c>
      <c r="AZ236" s="169" t="str">
        <f>IFERROR(Inv_SY_B!AZ236/Inv_SY_B!$DC236-1,"")</f>
        <v/>
      </c>
      <c r="BA236" s="169" t="str">
        <f>IFERROR(Inv_SY_B!BA236/Inv_SY_B!$DC236-1,"")</f>
        <v/>
      </c>
      <c r="BB236" s="169" t="str">
        <f>IFERROR(Inv_SY_B!BB236/Inv_SY_B!$DC236-1,"")</f>
        <v/>
      </c>
      <c r="BC236" s="169" t="str">
        <f>IFERROR(Inv_SY_B!BC236/Inv_SY_B!$DC236-1,"")</f>
        <v/>
      </c>
      <c r="BD236" s="169" t="str">
        <f>IFERROR(Inv_SY_B!BD236/Inv_SY_B!$DC236-1,"")</f>
        <v/>
      </c>
      <c r="BE236" s="169" t="str">
        <f>IFERROR(Inv_SY_B!BE236/Inv_SY_B!$DC236-1,"")</f>
        <v/>
      </c>
      <c r="BF236" s="169" t="str">
        <f>IFERROR(Inv_SY_B!BF236/Inv_SY_B!$DC236-1,"")</f>
        <v/>
      </c>
      <c r="BG236" s="169" t="str">
        <f>IFERROR(Inv_SY_B!BG236/Inv_SY_B!$DC236-1,"")</f>
        <v/>
      </c>
      <c r="BH236" s="169" t="str">
        <f>IFERROR(Inv_SY_B!BH236/Inv_SY_B!$DC236-1,"")</f>
        <v/>
      </c>
      <c r="BI236" s="169" t="str">
        <f>IFERROR(Inv_SY_B!BI236/Inv_SY_B!$DC236-1,"")</f>
        <v/>
      </c>
      <c r="BJ236" s="169" t="str">
        <f>IFERROR(Inv_SY_B!BJ236/Inv_SY_B!$DC236-1,"")</f>
        <v/>
      </c>
      <c r="BK236" s="169" t="str">
        <f>IFERROR(Inv_SY_B!BK236/Inv_SY_B!$DC236-1,"")</f>
        <v/>
      </c>
      <c r="BL236" s="169" t="str">
        <f>IFERROR(Inv_SY_B!BL236/Inv_SY_B!$DC236-1,"")</f>
        <v/>
      </c>
      <c r="BM236" s="169" t="str">
        <f>IFERROR(Inv_SY_B!BM236/Inv_SY_B!$DC236-1,"")</f>
        <v/>
      </c>
      <c r="BN236" s="169" t="str">
        <f>IFERROR(Inv_SY_B!BN236/Inv_SY_B!$DC236-1,"")</f>
        <v/>
      </c>
      <c r="BO236" s="169" t="str">
        <f>IFERROR(Inv_SY_B!BO236/Inv_SY_B!$DC236-1,"")</f>
        <v/>
      </c>
      <c r="BP236" s="169" t="str">
        <f>IFERROR(Inv_SY_B!BP236/Inv_SY_B!$DC236-1,"")</f>
        <v/>
      </c>
      <c r="BQ236" s="169" t="str">
        <f>IFERROR(Inv_SY_B!BQ236/Inv_SY_B!$DC236-1,"")</f>
        <v/>
      </c>
      <c r="BR236" s="169" t="str">
        <f>IFERROR(Inv_SY_B!BR236/Inv_SY_B!$DC236-1,"")</f>
        <v/>
      </c>
      <c r="BS236" s="169" t="str">
        <f>IFERROR(Inv_SY_B!BS236/Inv_SY_B!$DC236-1,"")</f>
        <v/>
      </c>
      <c r="BT236" s="169" t="str">
        <f>IFERROR(Inv_SY_B!BT236/Inv_SY_B!$DC236-1,"")</f>
        <v/>
      </c>
      <c r="BU236" s="169" t="str">
        <f>IFERROR(Inv_SY_B!BU236/Inv_SY_B!$DC236-1,"")</f>
        <v/>
      </c>
      <c r="BV236" s="169" t="str">
        <f>IFERROR(Inv_SY_B!BV236/Inv_SY_B!$DC236-1,"")</f>
        <v/>
      </c>
      <c r="BW236" s="169" t="str">
        <f>IFERROR(Inv_SY_B!BW236/Inv_SY_B!$DC236-1,"")</f>
        <v/>
      </c>
      <c r="BX236" s="169" t="str">
        <f>IFERROR(Inv_SY_B!BX236/Inv_SY_B!$DC236-1,"")</f>
        <v/>
      </c>
      <c r="BY236" s="169" t="str">
        <f>IFERROR(Inv_SY_B!BY236/Inv_SY_B!$DC236-1,"")</f>
        <v/>
      </c>
      <c r="BZ236" s="169" t="str">
        <f>IFERROR(Inv_SY_B!BZ236/Inv_SY_B!$DC236-1,"")</f>
        <v/>
      </c>
      <c r="CA236" s="169" t="str">
        <f>IFERROR(Inv_SY_B!CA236/Inv_SY_B!$DC236-1,"")</f>
        <v/>
      </c>
      <c r="CB236" s="169" t="str">
        <f>IFERROR(Inv_SY_B!CB236/Inv_SY_B!$DC236-1,"")</f>
        <v/>
      </c>
      <c r="CC236" s="169" t="str">
        <f>IFERROR(Inv_SY_B!CC236/Inv_SY_B!$DC236-1,"")</f>
        <v/>
      </c>
      <c r="CD236" s="169" t="str">
        <f>IFERROR(Inv_SY_B!CD236/Inv_SY_B!$DC236-1,"")</f>
        <v/>
      </c>
      <c r="CE236" s="169" t="str">
        <f>IFERROR(Inv_SY_B!CE236/Inv_SY_B!$DC236-1,"")</f>
        <v/>
      </c>
      <c r="CF236" s="169" t="str">
        <f>IFERROR(Inv_SY_B!CF236/Inv_SY_B!$DC236-1,"")</f>
        <v/>
      </c>
      <c r="CG236" s="169" t="str">
        <f>IFERROR(Inv_SY_B!CG236/Inv_SY_B!$DC236-1,"")</f>
        <v/>
      </c>
      <c r="CH236" s="169" t="str">
        <f>IFERROR(Inv_SY_B!CH236/Inv_SY_B!$DC236-1,"")</f>
        <v/>
      </c>
      <c r="CI236" s="169" t="str">
        <f>IFERROR(Inv_SY_B!CI236/Inv_SY_B!$DC236-1,"")</f>
        <v/>
      </c>
      <c r="CJ236" s="169" t="str">
        <f>IFERROR(Inv_SY_B!CJ236/Inv_SY_B!$DC236-1,"")</f>
        <v/>
      </c>
      <c r="CK236" s="169" t="str">
        <f>IFERROR(Inv_SY_B!CK236/Inv_SY_B!$DC236-1,"")</f>
        <v/>
      </c>
      <c r="CL236" s="169" t="str">
        <f>IFERROR(Inv_SY_B!CL236/Inv_SY_B!$DC236-1,"")</f>
        <v/>
      </c>
      <c r="CM236" s="169" t="str">
        <f>IFERROR(Inv_SY_B!CM236/Inv_SY_B!$DB236-1,"")</f>
        <v/>
      </c>
      <c r="CN236" s="169" t="str">
        <f>IFERROR(Inv_SY_B!CN236/Inv_SY_B!$DB236-1,"")</f>
        <v/>
      </c>
      <c r="CO236" s="169" t="str">
        <f>IFERROR(Inv_SY_B!CO236/Inv_SY_B!$DB236-1,"")</f>
        <v/>
      </c>
      <c r="CP236" s="169" t="str">
        <f>IFERROR(Inv_SY_B!CP236/Inv_SY_B!$DB236-1,"")</f>
        <v/>
      </c>
      <c r="CQ236" s="169" t="str">
        <f>IFERROR(Inv_SY_B!CQ236/Inv_SY_B!$DB236-1,"")</f>
        <v/>
      </c>
      <c r="CR236" s="169" t="str">
        <f>IFERROR(Inv_SY_B!CR236/Inv_SY_B!$DB236-1,"")</f>
        <v/>
      </c>
      <c r="CS236" s="169" t="str">
        <f>IFERROR(Inv_SY_B!CS236/Inv_SY_B!$DB236-1,"")</f>
        <v/>
      </c>
      <c r="CT236" s="169" t="str">
        <f>IFERROR(Inv_SY_B!CT236/Inv_SY_B!$DB236-1,"")</f>
        <v/>
      </c>
      <c r="CU236" s="169" t="str">
        <f>IFERROR(Inv_SY_B!CU236/Inv_SY_B!$DB236-1,"")</f>
        <v/>
      </c>
      <c r="CV236" s="169" t="str">
        <f>IFERROR(Inv_SY_B!CV236/Inv_SY_B!$DB236-1,"")</f>
        <v/>
      </c>
      <c r="CW236" s="169" t="str">
        <f>IFERROR(Inv_SY_B!CW236/Inv_SY_B!$DB236-1,"")</f>
        <v/>
      </c>
      <c r="CX236" s="169" t="str">
        <f>IFERROR(Inv_SY_B!CX236/Inv_SY_B!$DB236-1,"")</f>
        <v/>
      </c>
      <c r="CY236" s="169" t="str">
        <f>IFERROR(Inv_SY_B!CY236/Inv_SY_B!$DB236-1,"")</f>
        <v/>
      </c>
      <c r="CZ236" s="169" t="str">
        <f>IFERROR(Inv_SY_B!CZ236/Inv_SY_B!$DB236-1,"")</f>
        <v/>
      </c>
    </row>
    <row r="237" spans="2:104">
      <c r="B237" s="164">
        <f t="shared" si="4"/>
        <v>45929</v>
      </c>
      <c r="C237" s="169" t="str">
        <f>IFERROR(Inv_SY_B!C237/Inv_SY_B!$DA237-1,"")</f>
        <v/>
      </c>
      <c r="D237" s="169" t="str">
        <f>IFERROR(Inv_SY_B!D237/Inv_SY_B!$DA237-1,"")</f>
        <v/>
      </c>
      <c r="E237" s="169" t="str">
        <f>IFERROR(Inv_SY_B!E237/Inv_SY_B!$DA237-1,"")</f>
        <v/>
      </c>
      <c r="F237" s="169" t="str">
        <f>IFERROR(Inv_SY_B!F237/Inv_SY_B!$DA237-1,"")</f>
        <v/>
      </c>
      <c r="G237" s="169" t="str">
        <f>IFERROR(Inv_SY_B!G237/Inv_SY_B!$DA237-1,"")</f>
        <v/>
      </c>
      <c r="H237" s="169" t="str">
        <f>IFERROR(Inv_SY_B!H237/Inv_SY_B!$DA237-1,"")</f>
        <v/>
      </c>
      <c r="I237" s="169" t="str">
        <f>IFERROR(Inv_SY_B!I237/Inv_SY_B!$DA237-1,"")</f>
        <v/>
      </c>
      <c r="J237" s="169" t="str">
        <f>IFERROR(Inv_SY_B!J237/Inv_SY_B!$DA237-1,"")</f>
        <v/>
      </c>
      <c r="K237" s="169" t="str">
        <f>IFERROR(Inv_SY_B!K237/Inv_SY_B!$DA237-1,"")</f>
        <v/>
      </c>
      <c r="L237" s="169" t="str">
        <f>IFERROR(Inv_SY_B!L237/Inv_SY_B!$DA237-1,"")</f>
        <v/>
      </c>
      <c r="M237" s="169" t="str">
        <f>IFERROR(Inv_SY_B!M237/Inv_SY_B!$DA237-1,"")</f>
        <v/>
      </c>
      <c r="N237" s="169" t="str">
        <f>IFERROR(Inv_SY_B!N237/Inv_SY_B!$DA237-1,"")</f>
        <v/>
      </c>
      <c r="O237" s="169" t="str">
        <f>IFERROR(Inv_SY_B!O237/Inv_SY_B!$DA237-1,"")</f>
        <v/>
      </c>
      <c r="P237" s="169" t="str">
        <f>IFERROR(Inv_SY_B!P237/Inv_SY_B!$DA237-1,"")</f>
        <v/>
      </c>
      <c r="Q237" s="169" t="str">
        <f>IFERROR(Inv_SY_B!Q237/Inv_SY_B!$DA237-1,"")</f>
        <v/>
      </c>
      <c r="R237" s="169" t="str">
        <f>IFERROR(Inv_SY_B!R237/Inv_SY_B!$DA237-1,"")</f>
        <v/>
      </c>
      <c r="S237" s="169" t="str">
        <f>IFERROR(Inv_SY_B!S237/Inv_SY_B!$DA237-1,"")</f>
        <v/>
      </c>
      <c r="T237" s="169" t="str">
        <f>IFERROR(Inv_SY_B!T237/Inv_SY_B!$DA237-1,"")</f>
        <v/>
      </c>
      <c r="U237" s="169" t="str">
        <f>IFERROR(Inv_SY_B!U237/Inv_SY_B!$DA237-1,"")</f>
        <v/>
      </c>
      <c r="V237" s="169" t="str">
        <f>IFERROR(Inv_SY_B!V237/Inv_SY_B!$DA237-1,"")</f>
        <v/>
      </c>
      <c r="W237" s="169" t="str">
        <f>IFERROR(Inv_SY_B!W237/Inv_SY_B!$DA237-1,"")</f>
        <v/>
      </c>
      <c r="X237" s="169" t="str">
        <f>IFERROR(Inv_SY_B!X237/Inv_SY_B!$DA237-1,"")</f>
        <v/>
      </c>
      <c r="Y237" s="169" t="str">
        <f>IFERROR(Inv_SY_B!Y237/Inv_SY_B!$DA237-1,"")</f>
        <v/>
      </c>
      <c r="Z237" s="169" t="str">
        <f>IFERROR(Inv_SY_B!Z237/Inv_SY_B!$DA237-1,"")</f>
        <v/>
      </c>
      <c r="AA237" s="169" t="str">
        <f>IFERROR(Inv_SY_B!AA237/Inv_SY_B!$DA237-1,"")</f>
        <v/>
      </c>
      <c r="AB237" s="169" t="str">
        <f>IFERROR(Inv_SY_B!AB237/Inv_SY_B!$DA237-1,"")</f>
        <v/>
      </c>
      <c r="AC237" s="169" t="str">
        <f>IFERROR(Inv_SY_B!AC237/Inv_SY_B!$DA237-1,"")</f>
        <v/>
      </c>
      <c r="AD237" s="169" t="str">
        <f>IFERROR(Inv_SY_B!AD237/Inv_SY_B!$DA237-1,"")</f>
        <v/>
      </c>
      <c r="AE237" s="169" t="str">
        <f>IFERROR(Inv_SY_B!AE237/Inv_SY_B!$DA237-1,"")</f>
        <v/>
      </c>
      <c r="AF237" s="169" t="str">
        <f>IFERROR(Inv_SY_B!AF237/Inv_SY_B!$DA237-1,"")</f>
        <v/>
      </c>
      <c r="AG237" s="169" t="str">
        <f>IFERROR(Inv_SY_B!AG237/Inv_SY_B!$DA237-1,"")</f>
        <v/>
      </c>
      <c r="AH237" s="169" t="str">
        <f>IFERROR(Inv_SY_B!AH237/Inv_SY_B!$DA237-1,"")</f>
        <v/>
      </c>
      <c r="AI237" s="169" t="str">
        <f>IFERROR(Inv_SY_B!AI237/Inv_SY_B!$DC237-1,"")</f>
        <v/>
      </c>
      <c r="AJ237" s="169" t="str">
        <f>IFERROR(Inv_SY_B!AJ237/Inv_SY_B!$DC237-1,"")</f>
        <v/>
      </c>
      <c r="AK237" s="169" t="str">
        <f>IFERROR(Inv_SY_B!AK237/Inv_SY_B!$DC237-1,"")</f>
        <v/>
      </c>
      <c r="AL237" s="169" t="str">
        <f>IFERROR(Inv_SY_B!AL237/Inv_SY_B!$DC237-1,"")</f>
        <v/>
      </c>
      <c r="AM237" s="169" t="str">
        <f>IFERROR(Inv_SY_B!AM237/Inv_SY_B!$DC237-1,"")</f>
        <v/>
      </c>
      <c r="AN237" s="169" t="str">
        <f>IFERROR(Inv_SY_B!AN237/Inv_SY_B!$DC237-1,"")</f>
        <v/>
      </c>
      <c r="AO237" s="169" t="str">
        <f>IFERROR(Inv_SY_B!AO237/Inv_SY_B!$DC237-1,"")</f>
        <v/>
      </c>
      <c r="AP237" s="169" t="str">
        <f>IFERROR(Inv_SY_B!AP237/Inv_SY_B!$DC237-1,"")</f>
        <v/>
      </c>
      <c r="AQ237" s="169" t="str">
        <f>IFERROR(Inv_SY_B!AQ237/Inv_SY_B!$DC237-1,"")</f>
        <v/>
      </c>
      <c r="AR237" s="169" t="str">
        <f>IFERROR(Inv_SY_B!AR237/Inv_SY_B!$DC237-1,"")</f>
        <v/>
      </c>
      <c r="AS237" s="169" t="str">
        <f>IFERROR(Inv_SY_B!AS237/Inv_SY_B!$DC237-1,"")</f>
        <v/>
      </c>
      <c r="AT237" s="169" t="str">
        <f>IFERROR(Inv_SY_B!AT237/Inv_SY_B!$DC237-1,"")</f>
        <v/>
      </c>
      <c r="AU237" s="169" t="str">
        <f>IFERROR(Inv_SY_B!AU237/Inv_SY_B!$DC237-1,"")</f>
        <v/>
      </c>
      <c r="AV237" s="169" t="str">
        <f>IFERROR(Inv_SY_B!AV237/Inv_SY_B!$DC237-1,"")</f>
        <v/>
      </c>
      <c r="AW237" s="169" t="str">
        <f>IFERROR(Inv_SY_B!AW237/Inv_SY_B!$DC237-1,"")</f>
        <v/>
      </c>
      <c r="AX237" s="169" t="str">
        <f>IFERROR(Inv_SY_B!AX237/Inv_SY_B!$DC237-1,"")</f>
        <v/>
      </c>
      <c r="AY237" s="169" t="str">
        <f>IFERROR(Inv_SY_B!AY237/Inv_SY_B!$DC237-1,"")</f>
        <v/>
      </c>
      <c r="AZ237" s="169" t="str">
        <f>IFERROR(Inv_SY_B!AZ237/Inv_SY_B!$DC237-1,"")</f>
        <v/>
      </c>
      <c r="BA237" s="169" t="str">
        <f>IFERROR(Inv_SY_B!BA237/Inv_SY_B!$DC237-1,"")</f>
        <v/>
      </c>
      <c r="BB237" s="169" t="str">
        <f>IFERROR(Inv_SY_B!BB237/Inv_SY_B!$DC237-1,"")</f>
        <v/>
      </c>
      <c r="BC237" s="169" t="str">
        <f>IFERROR(Inv_SY_B!BC237/Inv_SY_B!$DC237-1,"")</f>
        <v/>
      </c>
      <c r="BD237" s="169" t="str">
        <f>IFERROR(Inv_SY_B!BD237/Inv_SY_B!$DC237-1,"")</f>
        <v/>
      </c>
      <c r="BE237" s="169" t="str">
        <f>IFERROR(Inv_SY_B!BE237/Inv_SY_B!$DC237-1,"")</f>
        <v/>
      </c>
      <c r="BF237" s="169" t="str">
        <f>IFERROR(Inv_SY_B!BF237/Inv_SY_B!$DC237-1,"")</f>
        <v/>
      </c>
      <c r="BG237" s="169" t="str">
        <f>IFERROR(Inv_SY_B!BG237/Inv_SY_B!$DC237-1,"")</f>
        <v/>
      </c>
      <c r="BH237" s="169" t="str">
        <f>IFERROR(Inv_SY_B!BH237/Inv_SY_B!$DC237-1,"")</f>
        <v/>
      </c>
      <c r="BI237" s="169" t="str">
        <f>IFERROR(Inv_SY_B!BI237/Inv_SY_B!$DC237-1,"")</f>
        <v/>
      </c>
      <c r="BJ237" s="169" t="str">
        <f>IFERROR(Inv_SY_B!BJ237/Inv_SY_B!$DC237-1,"")</f>
        <v/>
      </c>
      <c r="BK237" s="169" t="str">
        <f>IFERROR(Inv_SY_B!BK237/Inv_SY_B!$DC237-1,"")</f>
        <v/>
      </c>
      <c r="BL237" s="169" t="str">
        <f>IFERROR(Inv_SY_B!BL237/Inv_SY_B!$DC237-1,"")</f>
        <v/>
      </c>
      <c r="BM237" s="169" t="str">
        <f>IFERROR(Inv_SY_B!BM237/Inv_SY_B!$DC237-1,"")</f>
        <v/>
      </c>
      <c r="BN237" s="169" t="str">
        <f>IFERROR(Inv_SY_B!BN237/Inv_SY_B!$DC237-1,"")</f>
        <v/>
      </c>
      <c r="BO237" s="169" t="str">
        <f>IFERROR(Inv_SY_B!BO237/Inv_SY_B!$DC237-1,"")</f>
        <v/>
      </c>
      <c r="BP237" s="169" t="str">
        <f>IFERROR(Inv_SY_B!BP237/Inv_SY_B!$DC237-1,"")</f>
        <v/>
      </c>
      <c r="BQ237" s="169" t="str">
        <f>IFERROR(Inv_SY_B!BQ237/Inv_SY_B!$DC237-1,"")</f>
        <v/>
      </c>
      <c r="BR237" s="169" t="str">
        <f>IFERROR(Inv_SY_B!BR237/Inv_SY_B!$DC237-1,"")</f>
        <v/>
      </c>
      <c r="BS237" s="169" t="str">
        <f>IFERROR(Inv_SY_B!BS237/Inv_SY_B!$DC237-1,"")</f>
        <v/>
      </c>
      <c r="BT237" s="169" t="str">
        <f>IFERROR(Inv_SY_B!BT237/Inv_SY_B!$DC237-1,"")</f>
        <v/>
      </c>
      <c r="BU237" s="169" t="str">
        <f>IFERROR(Inv_SY_B!BU237/Inv_SY_B!$DC237-1,"")</f>
        <v/>
      </c>
      <c r="BV237" s="169" t="str">
        <f>IFERROR(Inv_SY_B!BV237/Inv_SY_B!$DC237-1,"")</f>
        <v/>
      </c>
      <c r="BW237" s="169" t="str">
        <f>IFERROR(Inv_SY_B!BW237/Inv_SY_B!$DC237-1,"")</f>
        <v/>
      </c>
      <c r="BX237" s="169" t="str">
        <f>IFERROR(Inv_SY_B!BX237/Inv_SY_B!$DC237-1,"")</f>
        <v/>
      </c>
      <c r="BY237" s="169" t="str">
        <f>IFERROR(Inv_SY_B!BY237/Inv_SY_B!$DC237-1,"")</f>
        <v/>
      </c>
      <c r="BZ237" s="169" t="str">
        <f>IFERROR(Inv_SY_B!BZ237/Inv_SY_B!$DC237-1,"")</f>
        <v/>
      </c>
      <c r="CA237" s="169" t="str">
        <f>IFERROR(Inv_SY_B!CA237/Inv_SY_B!$DC237-1,"")</f>
        <v/>
      </c>
      <c r="CB237" s="169" t="str">
        <f>IFERROR(Inv_SY_B!CB237/Inv_SY_B!$DC237-1,"")</f>
        <v/>
      </c>
      <c r="CC237" s="169" t="str">
        <f>IFERROR(Inv_SY_B!CC237/Inv_SY_B!$DC237-1,"")</f>
        <v/>
      </c>
      <c r="CD237" s="169" t="str">
        <f>IFERROR(Inv_SY_B!CD237/Inv_SY_B!$DC237-1,"")</f>
        <v/>
      </c>
      <c r="CE237" s="169" t="str">
        <f>IFERROR(Inv_SY_B!CE237/Inv_SY_B!$DC237-1,"")</f>
        <v/>
      </c>
      <c r="CF237" s="169" t="str">
        <f>IFERROR(Inv_SY_B!CF237/Inv_SY_B!$DC237-1,"")</f>
        <v/>
      </c>
      <c r="CG237" s="169" t="str">
        <f>IFERROR(Inv_SY_B!CG237/Inv_SY_B!$DC237-1,"")</f>
        <v/>
      </c>
      <c r="CH237" s="169" t="str">
        <f>IFERROR(Inv_SY_B!CH237/Inv_SY_B!$DC237-1,"")</f>
        <v/>
      </c>
      <c r="CI237" s="169" t="str">
        <f>IFERROR(Inv_SY_B!CI237/Inv_SY_B!$DC237-1,"")</f>
        <v/>
      </c>
      <c r="CJ237" s="169" t="str">
        <f>IFERROR(Inv_SY_B!CJ237/Inv_SY_B!$DC237-1,"")</f>
        <v/>
      </c>
      <c r="CK237" s="169" t="str">
        <f>IFERROR(Inv_SY_B!CK237/Inv_SY_B!$DC237-1,"")</f>
        <v/>
      </c>
      <c r="CL237" s="169" t="str">
        <f>IFERROR(Inv_SY_B!CL237/Inv_SY_B!$DC237-1,"")</f>
        <v/>
      </c>
      <c r="CM237" s="169" t="str">
        <f>IFERROR(Inv_SY_B!CM237/Inv_SY_B!$DB237-1,"")</f>
        <v/>
      </c>
      <c r="CN237" s="169" t="str">
        <f>IFERROR(Inv_SY_B!CN237/Inv_SY_B!$DB237-1,"")</f>
        <v/>
      </c>
      <c r="CO237" s="169" t="str">
        <f>IFERROR(Inv_SY_B!CO237/Inv_SY_B!$DB237-1,"")</f>
        <v/>
      </c>
      <c r="CP237" s="169" t="str">
        <f>IFERROR(Inv_SY_B!CP237/Inv_SY_B!$DB237-1,"")</f>
        <v/>
      </c>
      <c r="CQ237" s="169" t="str">
        <f>IFERROR(Inv_SY_B!CQ237/Inv_SY_B!$DB237-1,"")</f>
        <v/>
      </c>
      <c r="CR237" s="169" t="str">
        <f>IFERROR(Inv_SY_B!CR237/Inv_SY_B!$DB237-1,"")</f>
        <v/>
      </c>
      <c r="CS237" s="169" t="str">
        <f>IFERROR(Inv_SY_B!CS237/Inv_SY_B!$DB237-1,"")</f>
        <v/>
      </c>
      <c r="CT237" s="169" t="str">
        <f>IFERROR(Inv_SY_B!CT237/Inv_SY_B!$DB237-1,"")</f>
        <v/>
      </c>
      <c r="CU237" s="169" t="str">
        <f>IFERROR(Inv_SY_B!CU237/Inv_SY_B!$DB237-1,"")</f>
        <v/>
      </c>
      <c r="CV237" s="169" t="str">
        <f>IFERROR(Inv_SY_B!CV237/Inv_SY_B!$DB237-1,"")</f>
        <v/>
      </c>
      <c r="CW237" s="169" t="str">
        <f>IFERROR(Inv_SY_B!CW237/Inv_SY_B!$DB237-1,"")</f>
        <v/>
      </c>
      <c r="CX237" s="169" t="str">
        <f>IFERROR(Inv_SY_B!CX237/Inv_SY_B!$DB237-1,"")</f>
        <v/>
      </c>
      <c r="CY237" s="169" t="str">
        <f>IFERROR(Inv_SY_B!CY237/Inv_SY_B!$DB237-1,"")</f>
        <v/>
      </c>
      <c r="CZ237" s="169" t="str">
        <f>IFERROR(Inv_SY_B!CZ237/Inv_SY_B!$DB237-1,"")</f>
        <v/>
      </c>
    </row>
    <row r="238" spans="2:104">
      <c r="B238" s="164">
        <f t="shared" si="4"/>
        <v>45930</v>
      </c>
      <c r="C238" s="169" t="str">
        <f>IFERROR(Inv_SY_B!C238/Inv_SY_B!$DA238-1,"")</f>
        <v/>
      </c>
      <c r="D238" s="169" t="str">
        <f>IFERROR(Inv_SY_B!D238/Inv_SY_B!$DA238-1,"")</f>
        <v/>
      </c>
      <c r="E238" s="169" t="str">
        <f>IFERROR(Inv_SY_B!E238/Inv_SY_B!$DA238-1,"")</f>
        <v/>
      </c>
      <c r="F238" s="169" t="str">
        <f>IFERROR(Inv_SY_B!F238/Inv_SY_B!$DA238-1,"")</f>
        <v/>
      </c>
      <c r="G238" s="169" t="str">
        <f>IFERROR(Inv_SY_B!G238/Inv_SY_B!$DA238-1,"")</f>
        <v/>
      </c>
      <c r="H238" s="169" t="str">
        <f>IFERROR(Inv_SY_B!H238/Inv_SY_B!$DA238-1,"")</f>
        <v/>
      </c>
      <c r="I238" s="169" t="str">
        <f>IFERROR(Inv_SY_B!I238/Inv_SY_B!$DA238-1,"")</f>
        <v/>
      </c>
      <c r="J238" s="169" t="str">
        <f>IFERROR(Inv_SY_B!J238/Inv_SY_B!$DA238-1,"")</f>
        <v/>
      </c>
      <c r="K238" s="169" t="str">
        <f>IFERROR(Inv_SY_B!K238/Inv_SY_B!$DA238-1,"")</f>
        <v/>
      </c>
      <c r="L238" s="169" t="str">
        <f>IFERROR(Inv_SY_B!L238/Inv_SY_B!$DA238-1,"")</f>
        <v/>
      </c>
      <c r="M238" s="169" t="str">
        <f>IFERROR(Inv_SY_B!M238/Inv_SY_B!$DA238-1,"")</f>
        <v/>
      </c>
      <c r="N238" s="169" t="str">
        <f>IFERROR(Inv_SY_B!N238/Inv_SY_B!$DA238-1,"")</f>
        <v/>
      </c>
      <c r="O238" s="169" t="str">
        <f>IFERROR(Inv_SY_B!O238/Inv_SY_B!$DA238-1,"")</f>
        <v/>
      </c>
      <c r="P238" s="169" t="str">
        <f>IFERROR(Inv_SY_B!P238/Inv_SY_B!$DA238-1,"")</f>
        <v/>
      </c>
      <c r="Q238" s="169" t="str">
        <f>IFERROR(Inv_SY_B!Q238/Inv_SY_B!$DA238-1,"")</f>
        <v/>
      </c>
      <c r="R238" s="169" t="str">
        <f>IFERROR(Inv_SY_B!R238/Inv_SY_B!$DA238-1,"")</f>
        <v/>
      </c>
      <c r="S238" s="169" t="str">
        <f>IFERROR(Inv_SY_B!S238/Inv_SY_B!$DA238-1,"")</f>
        <v/>
      </c>
      <c r="T238" s="169" t="str">
        <f>IFERROR(Inv_SY_B!T238/Inv_SY_B!$DA238-1,"")</f>
        <v/>
      </c>
      <c r="U238" s="169" t="str">
        <f>IFERROR(Inv_SY_B!U238/Inv_SY_B!$DA238-1,"")</f>
        <v/>
      </c>
      <c r="V238" s="169" t="str">
        <f>IFERROR(Inv_SY_B!V238/Inv_SY_B!$DA238-1,"")</f>
        <v/>
      </c>
      <c r="W238" s="169" t="str">
        <f>IFERROR(Inv_SY_B!W238/Inv_SY_B!$DA238-1,"")</f>
        <v/>
      </c>
      <c r="X238" s="169" t="str">
        <f>IFERROR(Inv_SY_B!X238/Inv_SY_B!$DA238-1,"")</f>
        <v/>
      </c>
      <c r="Y238" s="169" t="str">
        <f>IFERROR(Inv_SY_B!Y238/Inv_SY_B!$DA238-1,"")</f>
        <v/>
      </c>
      <c r="Z238" s="169" t="str">
        <f>IFERROR(Inv_SY_B!Z238/Inv_SY_B!$DA238-1,"")</f>
        <v/>
      </c>
      <c r="AA238" s="169" t="str">
        <f>IFERROR(Inv_SY_B!AA238/Inv_SY_B!$DA238-1,"")</f>
        <v/>
      </c>
      <c r="AB238" s="169" t="str">
        <f>IFERROR(Inv_SY_B!AB238/Inv_SY_B!$DA238-1,"")</f>
        <v/>
      </c>
      <c r="AC238" s="169" t="str">
        <f>IFERROR(Inv_SY_B!AC238/Inv_SY_B!$DA238-1,"")</f>
        <v/>
      </c>
      <c r="AD238" s="169" t="str">
        <f>IFERROR(Inv_SY_B!AD238/Inv_SY_B!$DA238-1,"")</f>
        <v/>
      </c>
      <c r="AE238" s="169" t="str">
        <f>IFERROR(Inv_SY_B!AE238/Inv_SY_B!$DA238-1,"")</f>
        <v/>
      </c>
      <c r="AF238" s="169" t="str">
        <f>IFERROR(Inv_SY_B!AF238/Inv_SY_B!$DA238-1,"")</f>
        <v/>
      </c>
      <c r="AG238" s="169" t="str">
        <f>IFERROR(Inv_SY_B!AG238/Inv_SY_B!$DA238-1,"")</f>
        <v/>
      </c>
      <c r="AH238" s="169" t="str">
        <f>IFERROR(Inv_SY_B!AH238/Inv_SY_B!$DA238-1,"")</f>
        <v/>
      </c>
      <c r="AI238" s="169" t="str">
        <f>IFERROR(Inv_SY_B!AI238/Inv_SY_B!$DC238-1,"")</f>
        <v/>
      </c>
      <c r="AJ238" s="169" t="str">
        <f>IFERROR(Inv_SY_B!AJ238/Inv_SY_B!$DC238-1,"")</f>
        <v/>
      </c>
      <c r="AK238" s="169" t="str">
        <f>IFERROR(Inv_SY_B!AK238/Inv_SY_B!$DC238-1,"")</f>
        <v/>
      </c>
      <c r="AL238" s="169" t="str">
        <f>IFERROR(Inv_SY_B!AL238/Inv_SY_B!$DC238-1,"")</f>
        <v/>
      </c>
      <c r="AM238" s="169" t="str">
        <f>IFERROR(Inv_SY_B!AM238/Inv_SY_B!$DC238-1,"")</f>
        <v/>
      </c>
      <c r="AN238" s="169" t="str">
        <f>IFERROR(Inv_SY_B!AN238/Inv_SY_B!$DC238-1,"")</f>
        <v/>
      </c>
      <c r="AO238" s="169" t="str">
        <f>IFERROR(Inv_SY_B!AO238/Inv_SY_B!$DC238-1,"")</f>
        <v/>
      </c>
      <c r="AP238" s="169" t="str">
        <f>IFERROR(Inv_SY_B!AP238/Inv_SY_B!$DC238-1,"")</f>
        <v/>
      </c>
      <c r="AQ238" s="169" t="str">
        <f>IFERROR(Inv_SY_B!AQ238/Inv_SY_B!$DC238-1,"")</f>
        <v/>
      </c>
      <c r="AR238" s="169" t="str">
        <f>IFERROR(Inv_SY_B!AR238/Inv_SY_B!$DC238-1,"")</f>
        <v/>
      </c>
      <c r="AS238" s="169" t="str">
        <f>IFERROR(Inv_SY_B!AS238/Inv_SY_B!$DC238-1,"")</f>
        <v/>
      </c>
      <c r="AT238" s="169" t="str">
        <f>IFERROR(Inv_SY_B!AT238/Inv_SY_B!$DC238-1,"")</f>
        <v/>
      </c>
      <c r="AU238" s="169" t="str">
        <f>IFERROR(Inv_SY_B!AU238/Inv_SY_B!$DC238-1,"")</f>
        <v/>
      </c>
      <c r="AV238" s="169" t="str">
        <f>IFERROR(Inv_SY_B!AV238/Inv_SY_B!$DC238-1,"")</f>
        <v/>
      </c>
      <c r="AW238" s="169" t="str">
        <f>IFERROR(Inv_SY_B!AW238/Inv_SY_B!$DC238-1,"")</f>
        <v/>
      </c>
      <c r="AX238" s="169" t="str">
        <f>IFERROR(Inv_SY_B!AX238/Inv_SY_B!$DC238-1,"")</f>
        <v/>
      </c>
      <c r="AY238" s="169" t="str">
        <f>IFERROR(Inv_SY_B!AY238/Inv_SY_B!$DC238-1,"")</f>
        <v/>
      </c>
      <c r="AZ238" s="169" t="str">
        <f>IFERROR(Inv_SY_B!AZ238/Inv_SY_B!$DC238-1,"")</f>
        <v/>
      </c>
      <c r="BA238" s="169" t="str">
        <f>IFERROR(Inv_SY_B!BA238/Inv_SY_B!$DC238-1,"")</f>
        <v/>
      </c>
      <c r="BB238" s="169" t="str">
        <f>IFERROR(Inv_SY_B!BB238/Inv_SY_B!$DC238-1,"")</f>
        <v/>
      </c>
      <c r="BC238" s="169" t="str">
        <f>IFERROR(Inv_SY_B!BC238/Inv_SY_B!$DC238-1,"")</f>
        <v/>
      </c>
      <c r="BD238" s="169" t="str">
        <f>IFERROR(Inv_SY_B!BD238/Inv_SY_B!$DC238-1,"")</f>
        <v/>
      </c>
      <c r="BE238" s="169" t="str">
        <f>IFERROR(Inv_SY_B!BE238/Inv_SY_B!$DC238-1,"")</f>
        <v/>
      </c>
      <c r="BF238" s="169" t="str">
        <f>IFERROR(Inv_SY_B!BF238/Inv_SY_B!$DC238-1,"")</f>
        <v/>
      </c>
      <c r="BG238" s="169" t="str">
        <f>IFERROR(Inv_SY_B!BG238/Inv_SY_B!$DC238-1,"")</f>
        <v/>
      </c>
      <c r="BH238" s="169" t="str">
        <f>IFERROR(Inv_SY_B!BH238/Inv_SY_B!$DC238-1,"")</f>
        <v/>
      </c>
      <c r="BI238" s="169" t="str">
        <f>IFERROR(Inv_SY_B!BI238/Inv_SY_B!$DC238-1,"")</f>
        <v/>
      </c>
      <c r="BJ238" s="169" t="str">
        <f>IFERROR(Inv_SY_B!BJ238/Inv_SY_B!$DC238-1,"")</f>
        <v/>
      </c>
      <c r="BK238" s="169" t="str">
        <f>IFERROR(Inv_SY_B!BK238/Inv_SY_B!$DC238-1,"")</f>
        <v/>
      </c>
      <c r="BL238" s="169" t="str">
        <f>IFERROR(Inv_SY_B!BL238/Inv_SY_B!$DC238-1,"")</f>
        <v/>
      </c>
      <c r="BM238" s="169" t="str">
        <f>IFERROR(Inv_SY_B!BM238/Inv_SY_B!$DC238-1,"")</f>
        <v/>
      </c>
      <c r="BN238" s="169" t="str">
        <f>IFERROR(Inv_SY_B!BN238/Inv_SY_B!$DC238-1,"")</f>
        <v/>
      </c>
      <c r="BO238" s="169" t="str">
        <f>IFERROR(Inv_SY_B!BO238/Inv_SY_B!$DC238-1,"")</f>
        <v/>
      </c>
      <c r="BP238" s="169" t="str">
        <f>IFERROR(Inv_SY_B!BP238/Inv_SY_B!$DC238-1,"")</f>
        <v/>
      </c>
      <c r="BQ238" s="169" t="str">
        <f>IFERROR(Inv_SY_B!BQ238/Inv_SY_B!$DC238-1,"")</f>
        <v/>
      </c>
      <c r="BR238" s="169" t="str">
        <f>IFERROR(Inv_SY_B!BR238/Inv_SY_B!$DC238-1,"")</f>
        <v/>
      </c>
      <c r="BS238" s="169" t="str">
        <f>IFERROR(Inv_SY_B!BS238/Inv_SY_B!$DC238-1,"")</f>
        <v/>
      </c>
      <c r="BT238" s="169" t="str">
        <f>IFERROR(Inv_SY_B!BT238/Inv_SY_B!$DC238-1,"")</f>
        <v/>
      </c>
      <c r="BU238" s="169" t="str">
        <f>IFERROR(Inv_SY_B!BU238/Inv_SY_B!$DC238-1,"")</f>
        <v/>
      </c>
      <c r="BV238" s="169" t="str">
        <f>IFERROR(Inv_SY_B!BV238/Inv_SY_B!$DC238-1,"")</f>
        <v/>
      </c>
      <c r="BW238" s="169" t="str">
        <f>IFERROR(Inv_SY_B!BW238/Inv_SY_B!$DC238-1,"")</f>
        <v/>
      </c>
      <c r="BX238" s="169" t="str">
        <f>IFERROR(Inv_SY_B!BX238/Inv_SY_B!$DC238-1,"")</f>
        <v/>
      </c>
      <c r="BY238" s="169" t="str">
        <f>IFERROR(Inv_SY_B!BY238/Inv_SY_B!$DC238-1,"")</f>
        <v/>
      </c>
      <c r="BZ238" s="169" t="str">
        <f>IFERROR(Inv_SY_B!BZ238/Inv_SY_B!$DC238-1,"")</f>
        <v/>
      </c>
      <c r="CA238" s="169" t="str">
        <f>IFERROR(Inv_SY_B!CA238/Inv_SY_B!$DC238-1,"")</f>
        <v/>
      </c>
      <c r="CB238" s="169" t="str">
        <f>IFERROR(Inv_SY_B!CB238/Inv_SY_B!$DC238-1,"")</f>
        <v/>
      </c>
      <c r="CC238" s="169" t="str">
        <f>IFERROR(Inv_SY_B!CC238/Inv_SY_B!$DC238-1,"")</f>
        <v/>
      </c>
      <c r="CD238" s="169" t="str">
        <f>IFERROR(Inv_SY_B!CD238/Inv_SY_B!$DC238-1,"")</f>
        <v/>
      </c>
      <c r="CE238" s="169" t="str">
        <f>IFERROR(Inv_SY_B!CE238/Inv_SY_B!$DC238-1,"")</f>
        <v/>
      </c>
      <c r="CF238" s="169" t="str">
        <f>IFERROR(Inv_SY_B!CF238/Inv_SY_B!$DC238-1,"")</f>
        <v/>
      </c>
      <c r="CG238" s="169" t="str">
        <f>IFERROR(Inv_SY_B!CG238/Inv_SY_B!$DC238-1,"")</f>
        <v/>
      </c>
      <c r="CH238" s="169" t="str">
        <f>IFERROR(Inv_SY_B!CH238/Inv_SY_B!$DC238-1,"")</f>
        <v/>
      </c>
      <c r="CI238" s="169" t="str">
        <f>IFERROR(Inv_SY_B!CI238/Inv_SY_B!$DC238-1,"")</f>
        <v/>
      </c>
      <c r="CJ238" s="169" t="str">
        <f>IFERROR(Inv_SY_B!CJ238/Inv_SY_B!$DC238-1,"")</f>
        <v/>
      </c>
      <c r="CK238" s="169" t="str">
        <f>IFERROR(Inv_SY_B!CK238/Inv_SY_B!$DC238-1,"")</f>
        <v/>
      </c>
      <c r="CL238" s="169" t="str">
        <f>IFERROR(Inv_SY_B!CL238/Inv_SY_B!$DC238-1,"")</f>
        <v/>
      </c>
      <c r="CM238" s="169" t="str">
        <f>IFERROR(Inv_SY_B!CM238/Inv_SY_B!$DB238-1,"")</f>
        <v/>
      </c>
      <c r="CN238" s="169" t="str">
        <f>IFERROR(Inv_SY_B!CN238/Inv_SY_B!$DB238-1,"")</f>
        <v/>
      </c>
      <c r="CO238" s="169" t="str">
        <f>IFERROR(Inv_SY_B!CO238/Inv_SY_B!$DB238-1,"")</f>
        <v/>
      </c>
      <c r="CP238" s="169" t="str">
        <f>IFERROR(Inv_SY_B!CP238/Inv_SY_B!$DB238-1,"")</f>
        <v/>
      </c>
      <c r="CQ238" s="169" t="str">
        <f>IFERROR(Inv_SY_B!CQ238/Inv_SY_B!$DB238-1,"")</f>
        <v/>
      </c>
      <c r="CR238" s="169" t="str">
        <f>IFERROR(Inv_SY_B!CR238/Inv_SY_B!$DB238-1,"")</f>
        <v/>
      </c>
      <c r="CS238" s="169" t="str">
        <f>IFERROR(Inv_SY_B!CS238/Inv_SY_B!$DB238-1,"")</f>
        <v/>
      </c>
      <c r="CT238" s="169" t="str">
        <f>IFERROR(Inv_SY_B!CT238/Inv_SY_B!$DB238-1,"")</f>
        <v/>
      </c>
      <c r="CU238" s="169" t="str">
        <f>IFERROR(Inv_SY_B!CU238/Inv_SY_B!$DB238-1,"")</f>
        <v/>
      </c>
      <c r="CV238" s="169" t="str">
        <f>IFERROR(Inv_SY_B!CV238/Inv_SY_B!$DB238-1,"")</f>
        <v/>
      </c>
      <c r="CW238" s="169" t="str">
        <f>IFERROR(Inv_SY_B!CW238/Inv_SY_B!$DB238-1,"")</f>
        <v/>
      </c>
      <c r="CX238" s="169" t="str">
        <f>IFERROR(Inv_SY_B!CX238/Inv_SY_B!$DB238-1,"")</f>
        <v/>
      </c>
      <c r="CY238" s="169" t="str">
        <f>IFERROR(Inv_SY_B!CY238/Inv_SY_B!$DB238-1,"")</f>
        <v/>
      </c>
      <c r="CZ238" s="169" t="str">
        <f>IFERROR(Inv_SY_B!CZ238/Inv_SY_B!$DB238-1,"")</f>
        <v/>
      </c>
    </row>
    <row r="239" spans="2:104">
      <c r="B239" s="164">
        <f t="shared" si="4"/>
        <v>45931</v>
      </c>
      <c r="C239" s="169" t="str">
        <f>IFERROR(Inv_SY_B!C239/Inv_SY_B!$DA239-1,"")</f>
        <v/>
      </c>
      <c r="D239" s="169" t="str">
        <f>IFERROR(Inv_SY_B!D239/Inv_SY_B!$DA239-1,"")</f>
        <v/>
      </c>
      <c r="E239" s="169" t="str">
        <f>IFERROR(Inv_SY_B!E239/Inv_SY_B!$DA239-1,"")</f>
        <v/>
      </c>
      <c r="F239" s="169" t="str">
        <f>IFERROR(Inv_SY_B!F239/Inv_SY_B!$DA239-1,"")</f>
        <v/>
      </c>
      <c r="G239" s="169" t="str">
        <f>IFERROR(Inv_SY_B!G239/Inv_SY_B!$DA239-1,"")</f>
        <v/>
      </c>
      <c r="H239" s="169" t="str">
        <f>IFERROR(Inv_SY_B!H239/Inv_SY_B!$DA239-1,"")</f>
        <v/>
      </c>
      <c r="I239" s="169" t="str">
        <f>IFERROR(Inv_SY_B!I239/Inv_SY_B!$DA239-1,"")</f>
        <v/>
      </c>
      <c r="J239" s="169" t="str">
        <f>IFERROR(Inv_SY_B!J239/Inv_SY_B!$DA239-1,"")</f>
        <v/>
      </c>
      <c r="K239" s="169" t="str">
        <f>IFERROR(Inv_SY_B!K239/Inv_SY_B!$DA239-1,"")</f>
        <v/>
      </c>
      <c r="L239" s="169" t="str">
        <f>IFERROR(Inv_SY_B!L239/Inv_SY_B!$DA239-1,"")</f>
        <v/>
      </c>
      <c r="M239" s="169" t="str">
        <f>IFERROR(Inv_SY_B!M239/Inv_SY_B!$DA239-1,"")</f>
        <v/>
      </c>
      <c r="N239" s="169" t="str">
        <f>IFERROR(Inv_SY_B!N239/Inv_SY_B!$DA239-1,"")</f>
        <v/>
      </c>
      <c r="O239" s="169" t="str">
        <f>IFERROR(Inv_SY_B!O239/Inv_SY_B!$DA239-1,"")</f>
        <v/>
      </c>
      <c r="P239" s="169" t="str">
        <f>IFERROR(Inv_SY_B!P239/Inv_SY_B!$DA239-1,"")</f>
        <v/>
      </c>
      <c r="Q239" s="169" t="str">
        <f>IFERROR(Inv_SY_B!Q239/Inv_SY_B!$DA239-1,"")</f>
        <v/>
      </c>
      <c r="R239" s="169" t="str">
        <f>IFERROR(Inv_SY_B!R239/Inv_SY_B!$DA239-1,"")</f>
        <v/>
      </c>
      <c r="S239" s="169" t="str">
        <f>IFERROR(Inv_SY_B!S239/Inv_SY_B!$DA239-1,"")</f>
        <v/>
      </c>
      <c r="T239" s="169" t="str">
        <f>IFERROR(Inv_SY_B!T239/Inv_SY_B!$DA239-1,"")</f>
        <v/>
      </c>
      <c r="U239" s="169" t="str">
        <f>IFERROR(Inv_SY_B!U239/Inv_SY_B!$DA239-1,"")</f>
        <v/>
      </c>
      <c r="V239" s="169" t="str">
        <f>IFERROR(Inv_SY_B!V239/Inv_SY_B!$DA239-1,"")</f>
        <v/>
      </c>
      <c r="W239" s="169" t="str">
        <f>IFERROR(Inv_SY_B!W239/Inv_SY_B!$DA239-1,"")</f>
        <v/>
      </c>
      <c r="X239" s="169" t="str">
        <f>IFERROR(Inv_SY_B!X239/Inv_SY_B!$DA239-1,"")</f>
        <v/>
      </c>
      <c r="Y239" s="169" t="str">
        <f>IFERROR(Inv_SY_B!Y239/Inv_SY_B!$DA239-1,"")</f>
        <v/>
      </c>
      <c r="Z239" s="169" t="str">
        <f>IFERROR(Inv_SY_B!Z239/Inv_SY_B!$DA239-1,"")</f>
        <v/>
      </c>
      <c r="AA239" s="169" t="str">
        <f>IFERROR(Inv_SY_B!AA239/Inv_SY_B!$DA239-1,"")</f>
        <v/>
      </c>
      <c r="AB239" s="169" t="str">
        <f>IFERROR(Inv_SY_B!AB239/Inv_SY_B!$DA239-1,"")</f>
        <v/>
      </c>
      <c r="AC239" s="169" t="str">
        <f>IFERROR(Inv_SY_B!AC239/Inv_SY_B!$DA239-1,"")</f>
        <v/>
      </c>
      <c r="AD239" s="169" t="str">
        <f>IFERROR(Inv_SY_B!AD239/Inv_SY_B!$DA239-1,"")</f>
        <v/>
      </c>
      <c r="AE239" s="169" t="str">
        <f>IFERROR(Inv_SY_B!AE239/Inv_SY_B!$DA239-1,"")</f>
        <v/>
      </c>
      <c r="AF239" s="169" t="str">
        <f>IFERROR(Inv_SY_B!AF239/Inv_SY_B!$DA239-1,"")</f>
        <v/>
      </c>
      <c r="AG239" s="169" t="str">
        <f>IFERROR(Inv_SY_B!AG239/Inv_SY_B!$DA239-1,"")</f>
        <v/>
      </c>
      <c r="AH239" s="169" t="str">
        <f>IFERROR(Inv_SY_B!AH239/Inv_SY_B!$DA239-1,"")</f>
        <v/>
      </c>
      <c r="AI239" s="169" t="str">
        <f>IFERROR(Inv_SY_B!AI239/Inv_SY_B!$DC239-1,"")</f>
        <v/>
      </c>
      <c r="AJ239" s="169" t="str">
        <f>IFERROR(Inv_SY_B!AJ239/Inv_SY_B!$DC239-1,"")</f>
        <v/>
      </c>
      <c r="AK239" s="169" t="str">
        <f>IFERROR(Inv_SY_B!AK239/Inv_SY_B!$DC239-1,"")</f>
        <v/>
      </c>
      <c r="AL239" s="169" t="str">
        <f>IFERROR(Inv_SY_B!AL239/Inv_SY_B!$DC239-1,"")</f>
        <v/>
      </c>
      <c r="AM239" s="169" t="str">
        <f>IFERROR(Inv_SY_B!AM239/Inv_SY_B!$DC239-1,"")</f>
        <v/>
      </c>
      <c r="AN239" s="169" t="str">
        <f>IFERROR(Inv_SY_B!AN239/Inv_SY_B!$DC239-1,"")</f>
        <v/>
      </c>
      <c r="AO239" s="169" t="str">
        <f>IFERROR(Inv_SY_B!AO239/Inv_SY_B!$DC239-1,"")</f>
        <v/>
      </c>
      <c r="AP239" s="169" t="str">
        <f>IFERROR(Inv_SY_B!AP239/Inv_SY_B!$DC239-1,"")</f>
        <v/>
      </c>
      <c r="AQ239" s="169" t="str">
        <f>IFERROR(Inv_SY_B!AQ239/Inv_SY_B!$DC239-1,"")</f>
        <v/>
      </c>
      <c r="AR239" s="169" t="str">
        <f>IFERROR(Inv_SY_B!AR239/Inv_SY_B!$DC239-1,"")</f>
        <v/>
      </c>
      <c r="AS239" s="169" t="str">
        <f>IFERROR(Inv_SY_B!AS239/Inv_SY_B!$DC239-1,"")</f>
        <v/>
      </c>
      <c r="AT239" s="169" t="str">
        <f>IFERROR(Inv_SY_B!AT239/Inv_SY_B!$DC239-1,"")</f>
        <v/>
      </c>
      <c r="AU239" s="169" t="str">
        <f>IFERROR(Inv_SY_B!AU239/Inv_SY_B!$DC239-1,"")</f>
        <v/>
      </c>
      <c r="AV239" s="169" t="str">
        <f>IFERROR(Inv_SY_B!AV239/Inv_SY_B!$DC239-1,"")</f>
        <v/>
      </c>
      <c r="AW239" s="169" t="str">
        <f>IFERROR(Inv_SY_B!AW239/Inv_SY_B!$DC239-1,"")</f>
        <v/>
      </c>
      <c r="AX239" s="169" t="str">
        <f>IFERROR(Inv_SY_B!AX239/Inv_SY_B!$DC239-1,"")</f>
        <v/>
      </c>
      <c r="AY239" s="169" t="str">
        <f>IFERROR(Inv_SY_B!AY239/Inv_SY_B!$DC239-1,"")</f>
        <v/>
      </c>
      <c r="AZ239" s="169" t="str">
        <f>IFERROR(Inv_SY_B!AZ239/Inv_SY_B!$DC239-1,"")</f>
        <v/>
      </c>
      <c r="BA239" s="169" t="str">
        <f>IFERROR(Inv_SY_B!BA239/Inv_SY_B!$DC239-1,"")</f>
        <v/>
      </c>
      <c r="BB239" s="169" t="str">
        <f>IFERROR(Inv_SY_B!BB239/Inv_SY_B!$DC239-1,"")</f>
        <v/>
      </c>
      <c r="BC239" s="169" t="str">
        <f>IFERROR(Inv_SY_B!BC239/Inv_SY_B!$DC239-1,"")</f>
        <v/>
      </c>
      <c r="BD239" s="169" t="str">
        <f>IFERROR(Inv_SY_B!BD239/Inv_SY_B!$DC239-1,"")</f>
        <v/>
      </c>
      <c r="BE239" s="169" t="str">
        <f>IFERROR(Inv_SY_B!BE239/Inv_SY_B!$DC239-1,"")</f>
        <v/>
      </c>
      <c r="BF239" s="169" t="str">
        <f>IFERROR(Inv_SY_B!BF239/Inv_SY_B!$DC239-1,"")</f>
        <v/>
      </c>
      <c r="BG239" s="169" t="str">
        <f>IFERROR(Inv_SY_B!BG239/Inv_SY_B!$DC239-1,"")</f>
        <v/>
      </c>
      <c r="BH239" s="169" t="str">
        <f>IFERROR(Inv_SY_B!BH239/Inv_SY_B!$DC239-1,"")</f>
        <v/>
      </c>
      <c r="BI239" s="169" t="str">
        <f>IFERROR(Inv_SY_B!BI239/Inv_SY_B!$DC239-1,"")</f>
        <v/>
      </c>
      <c r="BJ239" s="169" t="str">
        <f>IFERROR(Inv_SY_B!BJ239/Inv_SY_B!$DC239-1,"")</f>
        <v/>
      </c>
      <c r="BK239" s="169" t="str">
        <f>IFERROR(Inv_SY_B!BK239/Inv_SY_B!$DC239-1,"")</f>
        <v/>
      </c>
      <c r="BL239" s="169" t="str">
        <f>IFERROR(Inv_SY_B!BL239/Inv_SY_B!$DC239-1,"")</f>
        <v/>
      </c>
      <c r="BM239" s="169" t="str">
        <f>IFERROR(Inv_SY_B!BM239/Inv_SY_B!$DC239-1,"")</f>
        <v/>
      </c>
      <c r="BN239" s="169" t="str">
        <f>IFERROR(Inv_SY_B!BN239/Inv_SY_B!$DC239-1,"")</f>
        <v/>
      </c>
      <c r="BO239" s="169" t="str">
        <f>IFERROR(Inv_SY_B!BO239/Inv_SY_B!$DC239-1,"")</f>
        <v/>
      </c>
      <c r="BP239" s="169" t="str">
        <f>IFERROR(Inv_SY_B!BP239/Inv_SY_B!$DC239-1,"")</f>
        <v/>
      </c>
      <c r="BQ239" s="169" t="str">
        <f>IFERROR(Inv_SY_B!BQ239/Inv_SY_B!$DC239-1,"")</f>
        <v/>
      </c>
      <c r="BR239" s="169" t="str">
        <f>IFERROR(Inv_SY_B!BR239/Inv_SY_B!$DC239-1,"")</f>
        <v/>
      </c>
      <c r="BS239" s="169" t="str">
        <f>IFERROR(Inv_SY_B!BS239/Inv_SY_B!$DC239-1,"")</f>
        <v/>
      </c>
      <c r="BT239" s="169" t="str">
        <f>IFERROR(Inv_SY_B!BT239/Inv_SY_B!$DC239-1,"")</f>
        <v/>
      </c>
      <c r="BU239" s="169" t="str">
        <f>IFERROR(Inv_SY_B!BU239/Inv_SY_B!$DC239-1,"")</f>
        <v/>
      </c>
      <c r="BV239" s="169" t="str">
        <f>IFERROR(Inv_SY_B!BV239/Inv_SY_B!$DC239-1,"")</f>
        <v/>
      </c>
      <c r="BW239" s="169" t="str">
        <f>IFERROR(Inv_SY_B!BW239/Inv_SY_B!$DC239-1,"")</f>
        <v/>
      </c>
      <c r="BX239" s="169" t="str">
        <f>IFERROR(Inv_SY_B!BX239/Inv_SY_B!$DC239-1,"")</f>
        <v/>
      </c>
      <c r="BY239" s="169" t="str">
        <f>IFERROR(Inv_SY_B!BY239/Inv_SY_B!$DC239-1,"")</f>
        <v/>
      </c>
      <c r="BZ239" s="169" t="str">
        <f>IFERROR(Inv_SY_B!BZ239/Inv_SY_B!$DC239-1,"")</f>
        <v/>
      </c>
      <c r="CA239" s="169" t="str">
        <f>IFERROR(Inv_SY_B!CA239/Inv_SY_B!$DC239-1,"")</f>
        <v/>
      </c>
      <c r="CB239" s="169" t="str">
        <f>IFERROR(Inv_SY_B!CB239/Inv_SY_B!$DC239-1,"")</f>
        <v/>
      </c>
      <c r="CC239" s="169" t="str">
        <f>IFERROR(Inv_SY_B!CC239/Inv_SY_B!$DC239-1,"")</f>
        <v/>
      </c>
      <c r="CD239" s="169" t="str">
        <f>IFERROR(Inv_SY_B!CD239/Inv_SY_B!$DC239-1,"")</f>
        <v/>
      </c>
      <c r="CE239" s="169" t="str">
        <f>IFERROR(Inv_SY_B!CE239/Inv_SY_B!$DC239-1,"")</f>
        <v/>
      </c>
      <c r="CF239" s="169" t="str">
        <f>IFERROR(Inv_SY_B!CF239/Inv_SY_B!$DC239-1,"")</f>
        <v/>
      </c>
      <c r="CG239" s="169" t="str">
        <f>IFERROR(Inv_SY_B!CG239/Inv_SY_B!$DC239-1,"")</f>
        <v/>
      </c>
      <c r="CH239" s="169" t="str">
        <f>IFERROR(Inv_SY_B!CH239/Inv_SY_B!$DC239-1,"")</f>
        <v/>
      </c>
      <c r="CI239" s="169" t="str">
        <f>IFERROR(Inv_SY_B!CI239/Inv_SY_B!$DC239-1,"")</f>
        <v/>
      </c>
      <c r="CJ239" s="169" t="str">
        <f>IFERROR(Inv_SY_B!CJ239/Inv_SY_B!$DC239-1,"")</f>
        <v/>
      </c>
      <c r="CK239" s="169" t="str">
        <f>IFERROR(Inv_SY_B!CK239/Inv_SY_B!$DC239-1,"")</f>
        <v/>
      </c>
      <c r="CL239" s="169" t="str">
        <f>IFERROR(Inv_SY_B!CL239/Inv_SY_B!$DC239-1,"")</f>
        <v/>
      </c>
      <c r="CM239" s="169" t="str">
        <f>IFERROR(Inv_SY_B!CM239/Inv_SY_B!$DB239-1,"")</f>
        <v/>
      </c>
      <c r="CN239" s="169" t="str">
        <f>IFERROR(Inv_SY_B!CN239/Inv_SY_B!$DB239-1,"")</f>
        <v/>
      </c>
      <c r="CO239" s="169" t="str">
        <f>IFERROR(Inv_SY_B!CO239/Inv_SY_B!$DB239-1,"")</f>
        <v/>
      </c>
      <c r="CP239" s="169" t="str">
        <f>IFERROR(Inv_SY_B!CP239/Inv_SY_B!$DB239-1,"")</f>
        <v/>
      </c>
      <c r="CQ239" s="169" t="str">
        <f>IFERROR(Inv_SY_B!CQ239/Inv_SY_B!$DB239-1,"")</f>
        <v/>
      </c>
      <c r="CR239" s="169" t="str">
        <f>IFERROR(Inv_SY_B!CR239/Inv_SY_B!$DB239-1,"")</f>
        <v/>
      </c>
      <c r="CS239" s="169" t="str">
        <f>IFERROR(Inv_SY_B!CS239/Inv_SY_B!$DB239-1,"")</f>
        <v/>
      </c>
      <c r="CT239" s="169" t="str">
        <f>IFERROR(Inv_SY_B!CT239/Inv_SY_B!$DB239-1,"")</f>
        <v/>
      </c>
      <c r="CU239" s="169" t="str">
        <f>IFERROR(Inv_SY_B!CU239/Inv_SY_B!$DB239-1,"")</f>
        <v/>
      </c>
      <c r="CV239" s="169" t="str">
        <f>IFERROR(Inv_SY_B!CV239/Inv_SY_B!$DB239-1,"")</f>
        <v/>
      </c>
      <c r="CW239" s="169" t="str">
        <f>IFERROR(Inv_SY_B!CW239/Inv_SY_B!$DB239-1,"")</f>
        <v/>
      </c>
      <c r="CX239" s="169" t="str">
        <f>IFERROR(Inv_SY_B!CX239/Inv_SY_B!$DB239-1,"")</f>
        <v/>
      </c>
      <c r="CY239" s="169" t="str">
        <f>IFERROR(Inv_SY_B!CY239/Inv_SY_B!$DB239-1,"")</f>
        <v/>
      </c>
      <c r="CZ239" s="169" t="str">
        <f>IFERROR(Inv_SY_B!CZ239/Inv_SY_B!$DB239-1,"")</f>
        <v/>
      </c>
    </row>
    <row r="240" spans="2:104">
      <c r="B240" s="164">
        <f t="shared" si="4"/>
        <v>45932</v>
      </c>
      <c r="C240" s="169" t="str">
        <f>IFERROR(Inv_SY_B!C240/Inv_SY_B!$DA240-1,"")</f>
        <v/>
      </c>
      <c r="D240" s="169" t="str">
        <f>IFERROR(Inv_SY_B!D240/Inv_SY_B!$DA240-1,"")</f>
        <v/>
      </c>
      <c r="E240" s="169" t="str">
        <f>IFERROR(Inv_SY_B!E240/Inv_SY_B!$DA240-1,"")</f>
        <v/>
      </c>
      <c r="F240" s="169" t="str">
        <f>IFERROR(Inv_SY_B!F240/Inv_SY_B!$DA240-1,"")</f>
        <v/>
      </c>
      <c r="G240" s="169" t="str">
        <f>IFERROR(Inv_SY_B!G240/Inv_SY_B!$DA240-1,"")</f>
        <v/>
      </c>
      <c r="H240" s="169" t="str">
        <f>IFERROR(Inv_SY_B!H240/Inv_SY_B!$DA240-1,"")</f>
        <v/>
      </c>
      <c r="I240" s="169" t="str">
        <f>IFERROR(Inv_SY_B!I240/Inv_SY_B!$DA240-1,"")</f>
        <v/>
      </c>
      <c r="J240" s="169" t="str">
        <f>IFERROR(Inv_SY_B!J240/Inv_SY_B!$DA240-1,"")</f>
        <v/>
      </c>
      <c r="K240" s="169" t="str">
        <f>IFERROR(Inv_SY_B!K240/Inv_SY_B!$DA240-1,"")</f>
        <v/>
      </c>
      <c r="L240" s="169" t="str">
        <f>IFERROR(Inv_SY_B!L240/Inv_SY_B!$DA240-1,"")</f>
        <v/>
      </c>
      <c r="M240" s="169" t="str">
        <f>IFERROR(Inv_SY_B!M240/Inv_SY_B!$DA240-1,"")</f>
        <v/>
      </c>
      <c r="N240" s="169" t="str">
        <f>IFERROR(Inv_SY_B!N240/Inv_SY_B!$DA240-1,"")</f>
        <v/>
      </c>
      <c r="O240" s="169" t="str">
        <f>IFERROR(Inv_SY_B!O240/Inv_SY_B!$DA240-1,"")</f>
        <v/>
      </c>
      <c r="P240" s="169" t="str">
        <f>IFERROR(Inv_SY_B!P240/Inv_SY_B!$DA240-1,"")</f>
        <v/>
      </c>
      <c r="Q240" s="169" t="str">
        <f>IFERROR(Inv_SY_B!Q240/Inv_SY_B!$DA240-1,"")</f>
        <v/>
      </c>
      <c r="R240" s="169" t="str">
        <f>IFERROR(Inv_SY_B!R240/Inv_SY_B!$DA240-1,"")</f>
        <v/>
      </c>
      <c r="S240" s="169" t="str">
        <f>IFERROR(Inv_SY_B!S240/Inv_SY_B!$DA240-1,"")</f>
        <v/>
      </c>
      <c r="T240" s="169" t="str">
        <f>IFERROR(Inv_SY_B!T240/Inv_SY_B!$DA240-1,"")</f>
        <v/>
      </c>
      <c r="U240" s="169" t="str">
        <f>IFERROR(Inv_SY_B!U240/Inv_SY_B!$DA240-1,"")</f>
        <v/>
      </c>
      <c r="V240" s="169" t="str">
        <f>IFERROR(Inv_SY_B!V240/Inv_SY_B!$DA240-1,"")</f>
        <v/>
      </c>
      <c r="W240" s="169" t="str">
        <f>IFERROR(Inv_SY_B!W240/Inv_SY_B!$DA240-1,"")</f>
        <v/>
      </c>
      <c r="X240" s="169" t="str">
        <f>IFERROR(Inv_SY_B!X240/Inv_SY_B!$DA240-1,"")</f>
        <v/>
      </c>
      <c r="Y240" s="169" t="str">
        <f>IFERROR(Inv_SY_B!Y240/Inv_SY_B!$DA240-1,"")</f>
        <v/>
      </c>
      <c r="Z240" s="169" t="str">
        <f>IFERROR(Inv_SY_B!Z240/Inv_SY_B!$DA240-1,"")</f>
        <v/>
      </c>
      <c r="AA240" s="169" t="str">
        <f>IFERROR(Inv_SY_B!AA240/Inv_SY_B!$DA240-1,"")</f>
        <v/>
      </c>
      <c r="AB240" s="169" t="str">
        <f>IFERROR(Inv_SY_B!AB240/Inv_SY_B!$DA240-1,"")</f>
        <v/>
      </c>
      <c r="AC240" s="169" t="str">
        <f>IFERROR(Inv_SY_B!AC240/Inv_SY_B!$DA240-1,"")</f>
        <v/>
      </c>
      <c r="AD240" s="169" t="str">
        <f>IFERROR(Inv_SY_B!AD240/Inv_SY_B!$DA240-1,"")</f>
        <v/>
      </c>
      <c r="AE240" s="169" t="str">
        <f>IFERROR(Inv_SY_B!AE240/Inv_SY_B!$DA240-1,"")</f>
        <v/>
      </c>
      <c r="AF240" s="169" t="str">
        <f>IFERROR(Inv_SY_B!AF240/Inv_SY_B!$DA240-1,"")</f>
        <v/>
      </c>
      <c r="AG240" s="169" t="str">
        <f>IFERROR(Inv_SY_B!AG240/Inv_SY_B!$DA240-1,"")</f>
        <v/>
      </c>
      <c r="AH240" s="169" t="str">
        <f>IFERROR(Inv_SY_B!AH240/Inv_SY_B!$DA240-1,"")</f>
        <v/>
      </c>
      <c r="AI240" s="169" t="str">
        <f>IFERROR(Inv_SY_B!AI240/Inv_SY_B!$DC240-1,"")</f>
        <v/>
      </c>
      <c r="AJ240" s="169" t="str">
        <f>IFERROR(Inv_SY_B!AJ240/Inv_SY_B!$DC240-1,"")</f>
        <v/>
      </c>
      <c r="AK240" s="169" t="str">
        <f>IFERROR(Inv_SY_B!AK240/Inv_SY_B!$DC240-1,"")</f>
        <v/>
      </c>
      <c r="AL240" s="169" t="str">
        <f>IFERROR(Inv_SY_B!AL240/Inv_SY_B!$DC240-1,"")</f>
        <v/>
      </c>
      <c r="AM240" s="169" t="str">
        <f>IFERROR(Inv_SY_B!AM240/Inv_SY_B!$DC240-1,"")</f>
        <v/>
      </c>
      <c r="AN240" s="169" t="str">
        <f>IFERROR(Inv_SY_B!AN240/Inv_SY_B!$DC240-1,"")</f>
        <v/>
      </c>
      <c r="AO240" s="169" t="str">
        <f>IFERROR(Inv_SY_B!AO240/Inv_SY_B!$DC240-1,"")</f>
        <v/>
      </c>
      <c r="AP240" s="169" t="str">
        <f>IFERROR(Inv_SY_B!AP240/Inv_SY_B!$DC240-1,"")</f>
        <v/>
      </c>
      <c r="AQ240" s="169" t="str">
        <f>IFERROR(Inv_SY_B!AQ240/Inv_SY_B!$DC240-1,"")</f>
        <v/>
      </c>
      <c r="AR240" s="169" t="str">
        <f>IFERROR(Inv_SY_B!AR240/Inv_SY_B!$DC240-1,"")</f>
        <v/>
      </c>
      <c r="AS240" s="169" t="str">
        <f>IFERROR(Inv_SY_B!AS240/Inv_SY_B!$DC240-1,"")</f>
        <v/>
      </c>
      <c r="AT240" s="169" t="str">
        <f>IFERROR(Inv_SY_B!AT240/Inv_SY_B!$DC240-1,"")</f>
        <v/>
      </c>
      <c r="AU240" s="169" t="str">
        <f>IFERROR(Inv_SY_B!AU240/Inv_SY_B!$DC240-1,"")</f>
        <v/>
      </c>
      <c r="AV240" s="169" t="str">
        <f>IFERROR(Inv_SY_B!AV240/Inv_SY_B!$DC240-1,"")</f>
        <v/>
      </c>
      <c r="AW240" s="169" t="str">
        <f>IFERROR(Inv_SY_B!AW240/Inv_SY_B!$DC240-1,"")</f>
        <v/>
      </c>
      <c r="AX240" s="169" t="str">
        <f>IFERROR(Inv_SY_B!AX240/Inv_SY_B!$DC240-1,"")</f>
        <v/>
      </c>
      <c r="AY240" s="169" t="str">
        <f>IFERROR(Inv_SY_B!AY240/Inv_SY_B!$DC240-1,"")</f>
        <v/>
      </c>
      <c r="AZ240" s="169" t="str">
        <f>IFERROR(Inv_SY_B!AZ240/Inv_SY_B!$DC240-1,"")</f>
        <v/>
      </c>
      <c r="BA240" s="169" t="str">
        <f>IFERROR(Inv_SY_B!BA240/Inv_SY_B!$DC240-1,"")</f>
        <v/>
      </c>
      <c r="BB240" s="169" t="str">
        <f>IFERROR(Inv_SY_B!BB240/Inv_SY_B!$DC240-1,"")</f>
        <v/>
      </c>
      <c r="BC240" s="169" t="str">
        <f>IFERROR(Inv_SY_B!BC240/Inv_SY_B!$DC240-1,"")</f>
        <v/>
      </c>
      <c r="BD240" s="169" t="str">
        <f>IFERROR(Inv_SY_B!BD240/Inv_SY_B!$DC240-1,"")</f>
        <v/>
      </c>
      <c r="BE240" s="169" t="str">
        <f>IFERROR(Inv_SY_B!BE240/Inv_SY_B!$DC240-1,"")</f>
        <v/>
      </c>
      <c r="BF240" s="169" t="str">
        <f>IFERROR(Inv_SY_B!BF240/Inv_SY_B!$DC240-1,"")</f>
        <v/>
      </c>
      <c r="BG240" s="169" t="str">
        <f>IFERROR(Inv_SY_B!BG240/Inv_SY_B!$DC240-1,"")</f>
        <v/>
      </c>
      <c r="BH240" s="169" t="str">
        <f>IFERROR(Inv_SY_B!BH240/Inv_SY_B!$DC240-1,"")</f>
        <v/>
      </c>
      <c r="BI240" s="169" t="str">
        <f>IFERROR(Inv_SY_B!BI240/Inv_SY_B!$DC240-1,"")</f>
        <v/>
      </c>
      <c r="BJ240" s="169" t="str">
        <f>IFERROR(Inv_SY_B!BJ240/Inv_SY_B!$DC240-1,"")</f>
        <v/>
      </c>
      <c r="BK240" s="169" t="str">
        <f>IFERROR(Inv_SY_B!BK240/Inv_SY_B!$DC240-1,"")</f>
        <v/>
      </c>
      <c r="BL240" s="169" t="str">
        <f>IFERROR(Inv_SY_B!BL240/Inv_SY_B!$DC240-1,"")</f>
        <v/>
      </c>
      <c r="BM240" s="169" t="str">
        <f>IFERROR(Inv_SY_B!BM240/Inv_SY_B!$DC240-1,"")</f>
        <v/>
      </c>
      <c r="BN240" s="169" t="str">
        <f>IFERROR(Inv_SY_B!BN240/Inv_SY_B!$DC240-1,"")</f>
        <v/>
      </c>
      <c r="BO240" s="169" t="str">
        <f>IFERROR(Inv_SY_B!BO240/Inv_SY_B!$DC240-1,"")</f>
        <v/>
      </c>
      <c r="BP240" s="169" t="str">
        <f>IFERROR(Inv_SY_B!BP240/Inv_SY_B!$DC240-1,"")</f>
        <v/>
      </c>
      <c r="BQ240" s="169" t="str">
        <f>IFERROR(Inv_SY_B!BQ240/Inv_SY_B!$DC240-1,"")</f>
        <v/>
      </c>
      <c r="BR240" s="169" t="str">
        <f>IFERROR(Inv_SY_B!BR240/Inv_SY_B!$DC240-1,"")</f>
        <v/>
      </c>
      <c r="BS240" s="169" t="str">
        <f>IFERROR(Inv_SY_B!BS240/Inv_SY_B!$DC240-1,"")</f>
        <v/>
      </c>
      <c r="BT240" s="169" t="str">
        <f>IFERROR(Inv_SY_B!BT240/Inv_SY_B!$DC240-1,"")</f>
        <v/>
      </c>
      <c r="BU240" s="169" t="str">
        <f>IFERROR(Inv_SY_B!BU240/Inv_SY_B!$DC240-1,"")</f>
        <v/>
      </c>
      <c r="BV240" s="169" t="str">
        <f>IFERROR(Inv_SY_B!BV240/Inv_SY_B!$DC240-1,"")</f>
        <v/>
      </c>
      <c r="BW240" s="169" t="str">
        <f>IFERROR(Inv_SY_B!BW240/Inv_SY_B!$DC240-1,"")</f>
        <v/>
      </c>
      <c r="BX240" s="169" t="str">
        <f>IFERROR(Inv_SY_B!BX240/Inv_SY_B!$DC240-1,"")</f>
        <v/>
      </c>
      <c r="BY240" s="169" t="str">
        <f>IFERROR(Inv_SY_B!BY240/Inv_SY_B!$DC240-1,"")</f>
        <v/>
      </c>
      <c r="BZ240" s="169" t="str">
        <f>IFERROR(Inv_SY_B!BZ240/Inv_SY_B!$DC240-1,"")</f>
        <v/>
      </c>
      <c r="CA240" s="169" t="str">
        <f>IFERROR(Inv_SY_B!CA240/Inv_SY_B!$DC240-1,"")</f>
        <v/>
      </c>
      <c r="CB240" s="169" t="str">
        <f>IFERROR(Inv_SY_B!CB240/Inv_SY_B!$DC240-1,"")</f>
        <v/>
      </c>
      <c r="CC240" s="169" t="str">
        <f>IFERROR(Inv_SY_B!CC240/Inv_SY_B!$DC240-1,"")</f>
        <v/>
      </c>
      <c r="CD240" s="169" t="str">
        <f>IFERROR(Inv_SY_B!CD240/Inv_SY_B!$DC240-1,"")</f>
        <v/>
      </c>
      <c r="CE240" s="169" t="str">
        <f>IFERROR(Inv_SY_B!CE240/Inv_SY_B!$DC240-1,"")</f>
        <v/>
      </c>
      <c r="CF240" s="169" t="str">
        <f>IFERROR(Inv_SY_B!CF240/Inv_SY_B!$DC240-1,"")</f>
        <v/>
      </c>
      <c r="CG240" s="169" t="str">
        <f>IFERROR(Inv_SY_B!CG240/Inv_SY_B!$DC240-1,"")</f>
        <v/>
      </c>
      <c r="CH240" s="169" t="str">
        <f>IFERROR(Inv_SY_B!CH240/Inv_SY_B!$DC240-1,"")</f>
        <v/>
      </c>
      <c r="CI240" s="169" t="str">
        <f>IFERROR(Inv_SY_B!CI240/Inv_SY_B!$DC240-1,"")</f>
        <v/>
      </c>
      <c r="CJ240" s="169" t="str">
        <f>IFERROR(Inv_SY_B!CJ240/Inv_SY_B!$DC240-1,"")</f>
        <v/>
      </c>
      <c r="CK240" s="169" t="str">
        <f>IFERROR(Inv_SY_B!CK240/Inv_SY_B!$DC240-1,"")</f>
        <v/>
      </c>
      <c r="CL240" s="169" t="str">
        <f>IFERROR(Inv_SY_B!CL240/Inv_SY_B!$DC240-1,"")</f>
        <v/>
      </c>
      <c r="CM240" s="169" t="str">
        <f>IFERROR(Inv_SY_B!CM240/Inv_SY_B!$DB240-1,"")</f>
        <v/>
      </c>
      <c r="CN240" s="169" t="str">
        <f>IFERROR(Inv_SY_B!CN240/Inv_SY_B!$DB240-1,"")</f>
        <v/>
      </c>
      <c r="CO240" s="169" t="str">
        <f>IFERROR(Inv_SY_B!CO240/Inv_SY_B!$DB240-1,"")</f>
        <v/>
      </c>
      <c r="CP240" s="169" t="str">
        <f>IFERROR(Inv_SY_B!CP240/Inv_SY_B!$DB240-1,"")</f>
        <v/>
      </c>
      <c r="CQ240" s="169" t="str">
        <f>IFERROR(Inv_SY_B!CQ240/Inv_SY_B!$DB240-1,"")</f>
        <v/>
      </c>
      <c r="CR240" s="169" t="str">
        <f>IFERROR(Inv_SY_B!CR240/Inv_SY_B!$DB240-1,"")</f>
        <v/>
      </c>
      <c r="CS240" s="169" t="str">
        <f>IFERROR(Inv_SY_B!CS240/Inv_SY_B!$DB240-1,"")</f>
        <v/>
      </c>
      <c r="CT240" s="169" t="str">
        <f>IFERROR(Inv_SY_B!CT240/Inv_SY_B!$DB240-1,"")</f>
        <v/>
      </c>
      <c r="CU240" s="169" t="str">
        <f>IFERROR(Inv_SY_B!CU240/Inv_SY_B!$DB240-1,"")</f>
        <v/>
      </c>
      <c r="CV240" s="169" t="str">
        <f>IFERROR(Inv_SY_B!CV240/Inv_SY_B!$DB240-1,"")</f>
        <v/>
      </c>
      <c r="CW240" s="169" t="str">
        <f>IFERROR(Inv_SY_B!CW240/Inv_SY_B!$DB240-1,"")</f>
        <v/>
      </c>
      <c r="CX240" s="169" t="str">
        <f>IFERROR(Inv_SY_B!CX240/Inv_SY_B!$DB240-1,"")</f>
        <v/>
      </c>
      <c r="CY240" s="169" t="str">
        <f>IFERROR(Inv_SY_B!CY240/Inv_SY_B!$DB240-1,"")</f>
        <v/>
      </c>
      <c r="CZ240" s="169" t="str">
        <f>IFERROR(Inv_SY_B!CZ240/Inv_SY_B!$DB240-1,"")</f>
        <v/>
      </c>
    </row>
    <row r="241" spans="2:104">
      <c r="B241" s="164">
        <f t="shared" si="4"/>
        <v>45933</v>
      </c>
      <c r="C241" s="169" t="str">
        <f>IFERROR(Inv_SY_B!C241/Inv_SY_B!$DA241-1,"")</f>
        <v/>
      </c>
      <c r="D241" s="169" t="str">
        <f>IFERROR(Inv_SY_B!D241/Inv_SY_B!$DA241-1,"")</f>
        <v/>
      </c>
      <c r="E241" s="169" t="str">
        <f>IFERROR(Inv_SY_B!E241/Inv_SY_B!$DA241-1,"")</f>
        <v/>
      </c>
      <c r="F241" s="169" t="str">
        <f>IFERROR(Inv_SY_B!F241/Inv_SY_B!$DA241-1,"")</f>
        <v/>
      </c>
      <c r="G241" s="169" t="str">
        <f>IFERROR(Inv_SY_B!G241/Inv_SY_B!$DA241-1,"")</f>
        <v/>
      </c>
      <c r="H241" s="169" t="str">
        <f>IFERROR(Inv_SY_B!H241/Inv_SY_B!$DA241-1,"")</f>
        <v/>
      </c>
      <c r="I241" s="169" t="str">
        <f>IFERROR(Inv_SY_B!I241/Inv_SY_B!$DA241-1,"")</f>
        <v/>
      </c>
      <c r="J241" s="169" t="str">
        <f>IFERROR(Inv_SY_B!J241/Inv_SY_B!$DA241-1,"")</f>
        <v/>
      </c>
      <c r="K241" s="169" t="str">
        <f>IFERROR(Inv_SY_B!K241/Inv_SY_B!$DA241-1,"")</f>
        <v/>
      </c>
      <c r="L241" s="169" t="str">
        <f>IFERROR(Inv_SY_B!L241/Inv_SY_B!$DA241-1,"")</f>
        <v/>
      </c>
      <c r="M241" s="169" t="str">
        <f>IFERROR(Inv_SY_B!M241/Inv_SY_B!$DA241-1,"")</f>
        <v/>
      </c>
      <c r="N241" s="169" t="str">
        <f>IFERROR(Inv_SY_B!N241/Inv_SY_B!$DA241-1,"")</f>
        <v/>
      </c>
      <c r="O241" s="169" t="str">
        <f>IFERROR(Inv_SY_B!O241/Inv_SY_B!$DA241-1,"")</f>
        <v/>
      </c>
      <c r="P241" s="169" t="str">
        <f>IFERROR(Inv_SY_B!P241/Inv_SY_B!$DA241-1,"")</f>
        <v/>
      </c>
      <c r="Q241" s="169" t="str">
        <f>IFERROR(Inv_SY_B!Q241/Inv_SY_B!$DA241-1,"")</f>
        <v/>
      </c>
      <c r="R241" s="169" t="str">
        <f>IFERROR(Inv_SY_B!R241/Inv_SY_B!$DA241-1,"")</f>
        <v/>
      </c>
      <c r="S241" s="169" t="str">
        <f>IFERROR(Inv_SY_B!S241/Inv_SY_B!$DA241-1,"")</f>
        <v/>
      </c>
      <c r="T241" s="169" t="str">
        <f>IFERROR(Inv_SY_B!T241/Inv_SY_B!$DA241-1,"")</f>
        <v/>
      </c>
      <c r="U241" s="169" t="str">
        <f>IFERROR(Inv_SY_B!U241/Inv_SY_B!$DA241-1,"")</f>
        <v/>
      </c>
      <c r="V241" s="169" t="str">
        <f>IFERROR(Inv_SY_B!V241/Inv_SY_B!$DA241-1,"")</f>
        <v/>
      </c>
      <c r="W241" s="169" t="str">
        <f>IFERROR(Inv_SY_B!W241/Inv_SY_B!$DA241-1,"")</f>
        <v/>
      </c>
      <c r="X241" s="169" t="str">
        <f>IFERROR(Inv_SY_B!X241/Inv_SY_B!$DA241-1,"")</f>
        <v/>
      </c>
      <c r="Y241" s="169" t="str">
        <f>IFERROR(Inv_SY_B!Y241/Inv_SY_B!$DA241-1,"")</f>
        <v/>
      </c>
      <c r="Z241" s="169" t="str">
        <f>IFERROR(Inv_SY_B!Z241/Inv_SY_B!$DA241-1,"")</f>
        <v/>
      </c>
      <c r="AA241" s="169" t="str">
        <f>IFERROR(Inv_SY_B!AA241/Inv_SY_B!$DA241-1,"")</f>
        <v/>
      </c>
      <c r="AB241" s="169" t="str">
        <f>IFERROR(Inv_SY_B!AB241/Inv_SY_B!$DA241-1,"")</f>
        <v/>
      </c>
      <c r="AC241" s="169" t="str">
        <f>IFERROR(Inv_SY_B!AC241/Inv_SY_B!$DA241-1,"")</f>
        <v/>
      </c>
      <c r="AD241" s="169" t="str">
        <f>IFERROR(Inv_SY_B!AD241/Inv_SY_B!$DA241-1,"")</f>
        <v/>
      </c>
      <c r="AE241" s="169" t="str">
        <f>IFERROR(Inv_SY_B!AE241/Inv_SY_B!$DA241-1,"")</f>
        <v/>
      </c>
      <c r="AF241" s="169" t="str">
        <f>IFERROR(Inv_SY_B!AF241/Inv_SY_B!$DA241-1,"")</f>
        <v/>
      </c>
      <c r="AG241" s="169" t="str">
        <f>IFERROR(Inv_SY_B!AG241/Inv_SY_B!$DA241-1,"")</f>
        <v/>
      </c>
      <c r="AH241" s="169" t="str">
        <f>IFERROR(Inv_SY_B!AH241/Inv_SY_B!$DA241-1,"")</f>
        <v/>
      </c>
      <c r="AI241" s="169" t="str">
        <f>IFERROR(Inv_SY_B!AI241/Inv_SY_B!$DC241-1,"")</f>
        <v/>
      </c>
      <c r="AJ241" s="169" t="str">
        <f>IFERROR(Inv_SY_B!AJ241/Inv_SY_B!$DC241-1,"")</f>
        <v/>
      </c>
      <c r="AK241" s="169" t="str">
        <f>IFERROR(Inv_SY_B!AK241/Inv_SY_B!$DC241-1,"")</f>
        <v/>
      </c>
      <c r="AL241" s="169" t="str">
        <f>IFERROR(Inv_SY_B!AL241/Inv_SY_B!$DC241-1,"")</f>
        <v/>
      </c>
      <c r="AM241" s="169" t="str">
        <f>IFERROR(Inv_SY_B!AM241/Inv_SY_B!$DC241-1,"")</f>
        <v/>
      </c>
      <c r="AN241" s="169" t="str">
        <f>IFERROR(Inv_SY_B!AN241/Inv_SY_B!$DC241-1,"")</f>
        <v/>
      </c>
      <c r="AO241" s="169" t="str">
        <f>IFERROR(Inv_SY_B!AO241/Inv_SY_B!$DC241-1,"")</f>
        <v/>
      </c>
      <c r="AP241" s="169" t="str">
        <f>IFERROR(Inv_SY_B!AP241/Inv_SY_B!$DC241-1,"")</f>
        <v/>
      </c>
      <c r="AQ241" s="169" t="str">
        <f>IFERROR(Inv_SY_B!AQ241/Inv_SY_B!$DC241-1,"")</f>
        <v/>
      </c>
      <c r="AR241" s="169" t="str">
        <f>IFERROR(Inv_SY_B!AR241/Inv_SY_B!$DC241-1,"")</f>
        <v/>
      </c>
      <c r="AS241" s="169" t="str">
        <f>IFERROR(Inv_SY_B!AS241/Inv_SY_B!$DC241-1,"")</f>
        <v/>
      </c>
      <c r="AT241" s="169" t="str">
        <f>IFERROR(Inv_SY_B!AT241/Inv_SY_B!$DC241-1,"")</f>
        <v/>
      </c>
      <c r="AU241" s="169" t="str">
        <f>IFERROR(Inv_SY_B!AU241/Inv_SY_B!$DC241-1,"")</f>
        <v/>
      </c>
      <c r="AV241" s="169" t="str">
        <f>IFERROR(Inv_SY_B!AV241/Inv_SY_B!$DC241-1,"")</f>
        <v/>
      </c>
      <c r="AW241" s="169" t="str">
        <f>IFERROR(Inv_SY_B!AW241/Inv_SY_B!$DC241-1,"")</f>
        <v/>
      </c>
      <c r="AX241" s="169" t="str">
        <f>IFERROR(Inv_SY_B!AX241/Inv_SY_B!$DC241-1,"")</f>
        <v/>
      </c>
      <c r="AY241" s="169" t="str">
        <f>IFERROR(Inv_SY_B!AY241/Inv_SY_B!$DC241-1,"")</f>
        <v/>
      </c>
      <c r="AZ241" s="169" t="str">
        <f>IFERROR(Inv_SY_B!AZ241/Inv_SY_B!$DC241-1,"")</f>
        <v/>
      </c>
      <c r="BA241" s="169" t="str">
        <f>IFERROR(Inv_SY_B!BA241/Inv_SY_B!$DC241-1,"")</f>
        <v/>
      </c>
      <c r="BB241" s="169" t="str">
        <f>IFERROR(Inv_SY_B!BB241/Inv_SY_B!$DC241-1,"")</f>
        <v/>
      </c>
      <c r="BC241" s="169" t="str">
        <f>IFERROR(Inv_SY_B!BC241/Inv_SY_B!$DC241-1,"")</f>
        <v/>
      </c>
      <c r="BD241" s="169" t="str">
        <f>IFERROR(Inv_SY_B!BD241/Inv_SY_B!$DC241-1,"")</f>
        <v/>
      </c>
      <c r="BE241" s="169" t="str">
        <f>IFERROR(Inv_SY_B!BE241/Inv_SY_B!$DC241-1,"")</f>
        <v/>
      </c>
      <c r="BF241" s="169" t="str">
        <f>IFERROR(Inv_SY_B!BF241/Inv_SY_B!$DC241-1,"")</f>
        <v/>
      </c>
      <c r="BG241" s="169" t="str">
        <f>IFERROR(Inv_SY_B!BG241/Inv_SY_B!$DC241-1,"")</f>
        <v/>
      </c>
      <c r="BH241" s="169" t="str">
        <f>IFERROR(Inv_SY_B!BH241/Inv_SY_B!$DC241-1,"")</f>
        <v/>
      </c>
      <c r="BI241" s="169" t="str">
        <f>IFERROR(Inv_SY_B!BI241/Inv_SY_B!$DC241-1,"")</f>
        <v/>
      </c>
      <c r="BJ241" s="169" t="str">
        <f>IFERROR(Inv_SY_B!BJ241/Inv_SY_B!$DC241-1,"")</f>
        <v/>
      </c>
      <c r="BK241" s="169" t="str">
        <f>IFERROR(Inv_SY_B!BK241/Inv_SY_B!$DC241-1,"")</f>
        <v/>
      </c>
      <c r="BL241" s="169" t="str">
        <f>IFERROR(Inv_SY_B!BL241/Inv_SY_B!$DC241-1,"")</f>
        <v/>
      </c>
      <c r="BM241" s="169" t="str">
        <f>IFERROR(Inv_SY_B!BM241/Inv_SY_B!$DC241-1,"")</f>
        <v/>
      </c>
      <c r="BN241" s="169" t="str">
        <f>IFERROR(Inv_SY_B!BN241/Inv_SY_B!$DC241-1,"")</f>
        <v/>
      </c>
      <c r="BO241" s="169" t="str">
        <f>IFERROR(Inv_SY_B!BO241/Inv_SY_B!$DC241-1,"")</f>
        <v/>
      </c>
      <c r="BP241" s="169" t="str">
        <f>IFERROR(Inv_SY_B!BP241/Inv_SY_B!$DC241-1,"")</f>
        <v/>
      </c>
      <c r="BQ241" s="169" t="str">
        <f>IFERROR(Inv_SY_B!BQ241/Inv_SY_B!$DC241-1,"")</f>
        <v/>
      </c>
      <c r="BR241" s="169" t="str">
        <f>IFERROR(Inv_SY_B!BR241/Inv_SY_B!$DC241-1,"")</f>
        <v/>
      </c>
      <c r="BS241" s="169" t="str">
        <f>IFERROR(Inv_SY_B!BS241/Inv_SY_B!$DC241-1,"")</f>
        <v/>
      </c>
      <c r="BT241" s="169" t="str">
        <f>IFERROR(Inv_SY_B!BT241/Inv_SY_B!$DC241-1,"")</f>
        <v/>
      </c>
      <c r="BU241" s="169" t="str">
        <f>IFERROR(Inv_SY_B!BU241/Inv_SY_B!$DC241-1,"")</f>
        <v/>
      </c>
      <c r="BV241" s="169" t="str">
        <f>IFERROR(Inv_SY_B!BV241/Inv_SY_B!$DC241-1,"")</f>
        <v/>
      </c>
      <c r="BW241" s="169" t="str">
        <f>IFERROR(Inv_SY_B!BW241/Inv_SY_B!$DC241-1,"")</f>
        <v/>
      </c>
      <c r="BX241" s="169" t="str">
        <f>IFERROR(Inv_SY_B!BX241/Inv_SY_B!$DC241-1,"")</f>
        <v/>
      </c>
      <c r="BY241" s="169" t="str">
        <f>IFERROR(Inv_SY_B!BY241/Inv_SY_B!$DC241-1,"")</f>
        <v/>
      </c>
      <c r="BZ241" s="169" t="str">
        <f>IFERROR(Inv_SY_B!BZ241/Inv_SY_B!$DC241-1,"")</f>
        <v/>
      </c>
      <c r="CA241" s="169" t="str">
        <f>IFERROR(Inv_SY_B!CA241/Inv_SY_B!$DC241-1,"")</f>
        <v/>
      </c>
      <c r="CB241" s="169" t="str">
        <f>IFERROR(Inv_SY_B!CB241/Inv_SY_B!$DC241-1,"")</f>
        <v/>
      </c>
      <c r="CC241" s="169" t="str">
        <f>IFERROR(Inv_SY_B!CC241/Inv_SY_B!$DC241-1,"")</f>
        <v/>
      </c>
      <c r="CD241" s="169" t="str">
        <f>IFERROR(Inv_SY_B!CD241/Inv_SY_B!$DC241-1,"")</f>
        <v/>
      </c>
      <c r="CE241" s="169" t="str">
        <f>IFERROR(Inv_SY_B!CE241/Inv_SY_B!$DC241-1,"")</f>
        <v/>
      </c>
      <c r="CF241" s="169" t="str">
        <f>IFERROR(Inv_SY_B!CF241/Inv_SY_B!$DC241-1,"")</f>
        <v/>
      </c>
      <c r="CG241" s="169" t="str">
        <f>IFERROR(Inv_SY_B!CG241/Inv_SY_B!$DC241-1,"")</f>
        <v/>
      </c>
      <c r="CH241" s="169" t="str">
        <f>IFERROR(Inv_SY_B!CH241/Inv_SY_B!$DC241-1,"")</f>
        <v/>
      </c>
      <c r="CI241" s="169" t="str">
        <f>IFERROR(Inv_SY_B!CI241/Inv_SY_B!$DC241-1,"")</f>
        <v/>
      </c>
      <c r="CJ241" s="169" t="str">
        <f>IFERROR(Inv_SY_B!CJ241/Inv_SY_B!$DC241-1,"")</f>
        <v/>
      </c>
      <c r="CK241" s="169" t="str">
        <f>IFERROR(Inv_SY_B!CK241/Inv_SY_B!$DC241-1,"")</f>
        <v/>
      </c>
      <c r="CL241" s="169" t="str">
        <f>IFERROR(Inv_SY_B!CL241/Inv_SY_B!$DC241-1,"")</f>
        <v/>
      </c>
      <c r="CM241" s="169" t="str">
        <f>IFERROR(Inv_SY_B!CM241/Inv_SY_B!$DB241-1,"")</f>
        <v/>
      </c>
      <c r="CN241" s="169" t="str">
        <f>IFERROR(Inv_SY_B!CN241/Inv_SY_B!$DB241-1,"")</f>
        <v/>
      </c>
      <c r="CO241" s="169" t="str">
        <f>IFERROR(Inv_SY_B!CO241/Inv_SY_B!$DB241-1,"")</f>
        <v/>
      </c>
      <c r="CP241" s="169" t="str">
        <f>IFERROR(Inv_SY_B!CP241/Inv_SY_B!$DB241-1,"")</f>
        <v/>
      </c>
      <c r="CQ241" s="169" t="str">
        <f>IFERROR(Inv_SY_B!CQ241/Inv_SY_B!$DB241-1,"")</f>
        <v/>
      </c>
      <c r="CR241" s="169" t="str">
        <f>IFERROR(Inv_SY_B!CR241/Inv_SY_B!$DB241-1,"")</f>
        <v/>
      </c>
      <c r="CS241" s="169" t="str">
        <f>IFERROR(Inv_SY_B!CS241/Inv_SY_B!$DB241-1,"")</f>
        <v/>
      </c>
      <c r="CT241" s="169" t="str">
        <f>IFERROR(Inv_SY_B!CT241/Inv_SY_B!$DB241-1,"")</f>
        <v/>
      </c>
      <c r="CU241" s="169" t="str">
        <f>IFERROR(Inv_SY_B!CU241/Inv_SY_B!$DB241-1,"")</f>
        <v/>
      </c>
      <c r="CV241" s="169" t="str">
        <f>IFERROR(Inv_SY_B!CV241/Inv_SY_B!$DB241-1,"")</f>
        <v/>
      </c>
      <c r="CW241" s="169" t="str">
        <f>IFERROR(Inv_SY_B!CW241/Inv_SY_B!$DB241-1,"")</f>
        <v/>
      </c>
      <c r="CX241" s="169" t="str">
        <f>IFERROR(Inv_SY_B!CX241/Inv_SY_B!$DB241-1,"")</f>
        <v/>
      </c>
      <c r="CY241" s="169" t="str">
        <f>IFERROR(Inv_SY_B!CY241/Inv_SY_B!$DB241-1,"")</f>
        <v/>
      </c>
      <c r="CZ241" s="169" t="str">
        <f>IFERROR(Inv_SY_B!CZ241/Inv_SY_B!$DB241-1,"")</f>
        <v/>
      </c>
    </row>
    <row r="242" spans="2:104">
      <c r="B242" s="164">
        <f t="shared" si="4"/>
        <v>45934</v>
      </c>
      <c r="C242" s="169" t="str">
        <f>IFERROR(Inv_SY_B!C242/Inv_SY_B!$DA242-1,"")</f>
        <v/>
      </c>
      <c r="D242" s="169" t="str">
        <f>IFERROR(Inv_SY_B!D242/Inv_SY_B!$DA242-1,"")</f>
        <v/>
      </c>
      <c r="E242" s="169" t="str">
        <f>IFERROR(Inv_SY_B!E242/Inv_SY_B!$DA242-1,"")</f>
        <v/>
      </c>
      <c r="F242" s="169" t="str">
        <f>IFERROR(Inv_SY_B!F242/Inv_SY_B!$DA242-1,"")</f>
        <v/>
      </c>
      <c r="G242" s="169" t="str">
        <f>IFERROR(Inv_SY_B!G242/Inv_SY_B!$DA242-1,"")</f>
        <v/>
      </c>
      <c r="H242" s="169" t="str">
        <f>IFERROR(Inv_SY_B!H242/Inv_SY_B!$DA242-1,"")</f>
        <v/>
      </c>
      <c r="I242" s="169" t="str">
        <f>IFERROR(Inv_SY_B!I242/Inv_SY_B!$DA242-1,"")</f>
        <v/>
      </c>
      <c r="J242" s="169" t="str">
        <f>IFERROR(Inv_SY_B!J242/Inv_SY_B!$DA242-1,"")</f>
        <v/>
      </c>
      <c r="K242" s="169" t="str">
        <f>IFERROR(Inv_SY_B!K242/Inv_SY_B!$DA242-1,"")</f>
        <v/>
      </c>
      <c r="L242" s="169" t="str">
        <f>IFERROR(Inv_SY_B!L242/Inv_SY_B!$DA242-1,"")</f>
        <v/>
      </c>
      <c r="M242" s="169" t="str">
        <f>IFERROR(Inv_SY_B!M242/Inv_SY_B!$DA242-1,"")</f>
        <v/>
      </c>
      <c r="N242" s="169" t="str">
        <f>IFERROR(Inv_SY_B!N242/Inv_SY_B!$DA242-1,"")</f>
        <v/>
      </c>
      <c r="O242" s="169" t="str">
        <f>IFERROR(Inv_SY_B!O242/Inv_SY_B!$DA242-1,"")</f>
        <v/>
      </c>
      <c r="P242" s="169" t="str">
        <f>IFERROR(Inv_SY_B!P242/Inv_SY_B!$DA242-1,"")</f>
        <v/>
      </c>
      <c r="Q242" s="169" t="str">
        <f>IFERROR(Inv_SY_B!Q242/Inv_SY_B!$DA242-1,"")</f>
        <v/>
      </c>
      <c r="R242" s="169" t="str">
        <f>IFERROR(Inv_SY_B!R242/Inv_SY_B!$DA242-1,"")</f>
        <v/>
      </c>
      <c r="S242" s="169" t="str">
        <f>IFERROR(Inv_SY_B!S242/Inv_SY_B!$DA242-1,"")</f>
        <v/>
      </c>
      <c r="T242" s="169" t="str">
        <f>IFERROR(Inv_SY_B!T242/Inv_SY_B!$DA242-1,"")</f>
        <v/>
      </c>
      <c r="U242" s="169" t="str">
        <f>IFERROR(Inv_SY_B!U242/Inv_SY_B!$DA242-1,"")</f>
        <v/>
      </c>
      <c r="V242" s="169" t="str">
        <f>IFERROR(Inv_SY_B!V242/Inv_SY_B!$DA242-1,"")</f>
        <v/>
      </c>
      <c r="W242" s="169" t="str">
        <f>IFERROR(Inv_SY_B!W242/Inv_SY_B!$DA242-1,"")</f>
        <v/>
      </c>
      <c r="X242" s="169" t="str">
        <f>IFERROR(Inv_SY_B!X242/Inv_SY_B!$DA242-1,"")</f>
        <v/>
      </c>
      <c r="Y242" s="169" t="str">
        <f>IFERROR(Inv_SY_B!Y242/Inv_SY_B!$DA242-1,"")</f>
        <v/>
      </c>
      <c r="Z242" s="169" t="str">
        <f>IFERROR(Inv_SY_B!Z242/Inv_SY_B!$DA242-1,"")</f>
        <v/>
      </c>
      <c r="AA242" s="169" t="str">
        <f>IFERROR(Inv_SY_B!AA242/Inv_SY_B!$DA242-1,"")</f>
        <v/>
      </c>
      <c r="AB242" s="169" t="str">
        <f>IFERROR(Inv_SY_B!AB242/Inv_SY_B!$DA242-1,"")</f>
        <v/>
      </c>
      <c r="AC242" s="169" t="str">
        <f>IFERROR(Inv_SY_B!AC242/Inv_SY_B!$DA242-1,"")</f>
        <v/>
      </c>
      <c r="AD242" s="169" t="str">
        <f>IFERROR(Inv_SY_B!AD242/Inv_SY_B!$DA242-1,"")</f>
        <v/>
      </c>
      <c r="AE242" s="169" t="str">
        <f>IFERROR(Inv_SY_B!AE242/Inv_SY_B!$DA242-1,"")</f>
        <v/>
      </c>
      <c r="AF242" s="169" t="str">
        <f>IFERROR(Inv_SY_B!AF242/Inv_SY_B!$DA242-1,"")</f>
        <v/>
      </c>
      <c r="AG242" s="169" t="str">
        <f>IFERROR(Inv_SY_B!AG242/Inv_SY_B!$DA242-1,"")</f>
        <v/>
      </c>
      <c r="AH242" s="169" t="str">
        <f>IFERROR(Inv_SY_B!AH242/Inv_SY_B!$DA242-1,"")</f>
        <v/>
      </c>
      <c r="AI242" s="169" t="str">
        <f>IFERROR(Inv_SY_B!AI242/Inv_SY_B!$DC242-1,"")</f>
        <v/>
      </c>
      <c r="AJ242" s="169" t="str">
        <f>IFERROR(Inv_SY_B!AJ242/Inv_SY_B!$DC242-1,"")</f>
        <v/>
      </c>
      <c r="AK242" s="169" t="str">
        <f>IFERROR(Inv_SY_B!AK242/Inv_SY_B!$DC242-1,"")</f>
        <v/>
      </c>
      <c r="AL242" s="169" t="str">
        <f>IFERROR(Inv_SY_B!AL242/Inv_SY_B!$DC242-1,"")</f>
        <v/>
      </c>
      <c r="AM242" s="169" t="str">
        <f>IFERROR(Inv_SY_B!AM242/Inv_SY_B!$DC242-1,"")</f>
        <v/>
      </c>
      <c r="AN242" s="169" t="str">
        <f>IFERROR(Inv_SY_B!AN242/Inv_SY_B!$DC242-1,"")</f>
        <v/>
      </c>
      <c r="AO242" s="169" t="str">
        <f>IFERROR(Inv_SY_B!AO242/Inv_SY_B!$DC242-1,"")</f>
        <v/>
      </c>
      <c r="AP242" s="169" t="str">
        <f>IFERROR(Inv_SY_B!AP242/Inv_SY_B!$DC242-1,"")</f>
        <v/>
      </c>
      <c r="AQ242" s="169" t="str">
        <f>IFERROR(Inv_SY_B!AQ242/Inv_SY_B!$DC242-1,"")</f>
        <v/>
      </c>
      <c r="AR242" s="169" t="str">
        <f>IFERROR(Inv_SY_B!AR242/Inv_SY_B!$DC242-1,"")</f>
        <v/>
      </c>
      <c r="AS242" s="169" t="str">
        <f>IFERROR(Inv_SY_B!AS242/Inv_SY_B!$DC242-1,"")</f>
        <v/>
      </c>
      <c r="AT242" s="169" t="str">
        <f>IFERROR(Inv_SY_B!AT242/Inv_SY_B!$DC242-1,"")</f>
        <v/>
      </c>
      <c r="AU242" s="169" t="str">
        <f>IFERROR(Inv_SY_B!AU242/Inv_SY_B!$DC242-1,"")</f>
        <v/>
      </c>
      <c r="AV242" s="169" t="str">
        <f>IFERROR(Inv_SY_B!AV242/Inv_SY_B!$DC242-1,"")</f>
        <v/>
      </c>
      <c r="AW242" s="169" t="str">
        <f>IFERROR(Inv_SY_B!AW242/Inv_SY_B!$DC242-1,"")</f>
        <v/>
      </c>
      <c r="AX242" s="169" t="str">
        <f>IFERROR(Inv_SY_B!AX242/Inv_SY_B!$DC242-1,"")</f>
        <v/>
      </c>
      <c r="AY242" s="169" t="str">
        <f>IFERROR(Inv_SY_B!AY242/Inv_SY_B!$DC242-1,"")</f>
        <v/>
      </c>
      <c r="AZ242" s="169" t="str">
        <f>IFERROR(Inv_SY_B!AZ242/Inv_SY_B!$DC242-1,"")</f>
        <v/>
      </c>
      <c r="BA242" s="169" t="str">
        <f>IFERROR(Inv_SY_B!BA242/Inv_SY_B!$DC242-1,"")</f>
        <v/>
      </c>
      <c r="BB242" s="169" t="str">
        <f>IFERROR(Inv_SY_B!BB242/Inv_SY_B!$DC242-1,"")</f>
        <v/>
      </c>
      <c r="BC242" s="169" t="str">
        <f>IFERROR(Inv_SY_B!BC242/Inv_SY_B!$DC242-1,"")</f>
        <v/>
      </c>
      <c r="BD242" s="169" t="str">
        <f>IFERROR(Inv_SY_B!BD242/Inv_SY_B!$DC242-1,"")</f>
        <v/>
      </c>
      <c r="BE242" s="169" t="str">
        <f>IFERROR(Inv_SY_B!BE242/Inv_SY_B!$DC242-1,"")</f>
        <v/>
      </c>
      <c r="BF242" s="169" t="str">
        <f>IFERROR(Inv_SY_B!BF242/Inv_SY_B!$DC242-1,"")</f>
        <v/>
      </c>
      <c r="BG242" s="169" t="str">
        <f>IFERROR(Inv_SY_B!BG242/Inv_SY_B!$DC242-1,"")</f>
        <v/>
      </c>
      <c r="BH242" s="169" t="str">
        <f>IFERROR(Inv_SY_B!BH242/Inv_SY_B!$DC242-1,"")</f>
        <v/>
      </c>
      <c r="BI242" s="169" t="str">
        <f>IFERROR(Inv_SY_B!BI242/Inv_SY_B!$DC242-1,"")</f>
        <v/>
      </c>
      <c r="BJ242" s="169" t="str">
        <f>IFERROR(Inv_SY_B!BJ242/Inv_SY_B!$DC242-1,"")</f>
        <v/>
      </c>
      <c r="BK242" s="169" t="str">
        <f>IFERROR(Inv_SY_B!BK242/Inv_SY_B!$DC242-1,"")</f>
        <v/>
      </c>
      <c r="BL242" s="169" t="str">
        <f>IFERROR(Inv_SY_B!BL242/Inv_SY_B!$DC242-1,"")</f>
        <v/>
      </c>
      <c r="BM242" s="169" t="str">
        <f>IFERROR(Inv_SY_B!BM242/Inv_SY_B!$DC242-1,"")</f>
        <v/>
      </c>
      <c r="BN242" s="169" t="str">
        <f>IFERROR(Inv_SY_B!BN242/Inv_SY_B!$DC242-1,"")</f>
        <v/>
      </c>
      <c r="BO242" s="169" t="str">
        <f>IFERROR(Inv_SY_B!BO242/Inv_SY_B!$DC242-1,"")</f>
        <v/>
      </c>
      <c r="BP242" s="169" t="str">
        <f>IFERROR(Inv_SY_B!BP242/Inv_SY_B!$DC242-1,"")</f>
        <v/>
      </c>
      <c r="BQ242" s="169" t="str">
        <f>IFERROR(Inv_SY_B!BQ242/Inv_SY_B!$DC242-1,"")</f>
        <v/>
      </c>
      <c r="BR242" s="169" t="str">
        <f>IFERROR(Inv_SY_B!BR242/Inv_SY_B!$DC242-1,"")</f>
        <v/>
      </c>
      <c r="BS242" s="169" t="str">
        <f>IFERROR(Inv_SY_B!BS242/Inv_SY_B!$DC242-1,"")</f>
        <v/>
      </c>
      <c r="BT242" s="169" t="str">
        <f>IFERROR(Inv_SY_B!BT242/Inv_SY_B!$DC242-1,"")</f>
        <v/>
      </c>
      <c r="BU242" s="169" t="str">
        <f>IFERROR(Inv_SY_B!BU242/Inv_SY_B!$DC242-1,"")</f>
        <v/>
      </c>
      <c r="BV242" s="169" t="str">
        <f>IFERROR(Inv_SY_B!BV242/Inv_SY_B!$DC242-1,"")</f>
        <v/>
      </c>
      <c r="BW242" s="169" t="str">
        <f>IFERROR(Inv_SY_B!BW242/Inv_SY_B!$DC242-1,"")</f>
        <v/>
      </c>
      <c r="BX242" s="169" t="str">
        <f>IFERROR(Inv_SY_B!BX242/Inv_SY_B!$DC242-1,"")</f>
        <v/>
      </c>
      <c r="BY242" s="169" t="str">
        <f>IFERROR(Inv_SY_B!BY242/Inv_SY_B!$DC242-1,"")</f>
        <v/>
      </c>
      <c r="BZ242" s="169" t="str">
        <f>IFERROR(Inv_SY_B!BZ242/Inv_SY_B!$DC242-1,"")</f>
        <v/>
      </c>
      <c r="CA242" s="169" t="str">
        <f>IFERROR(Inv_SY_B!CA242/Inv_SY_B!$DC242-1,"")</f>
        <v/>
      </c>
      <c r="CB242" s="169" t="str">
        <f>IFERROR(Inv_SY_B!CB242/Inv_SY_B!$DC242-1,"")</f>
        <v/>
      </c>
      <c r="CC242" s="169" t="str">
        <f>IFERROR(Inv_SY_B!CC242/Inv_SY_B!$DC242-1,"")</f>
        <v/>
      </c>
      <c r="CD242" s="169" t="str">
        <f>IFERROR(Inv_SY_B!CD242/Inv_SY_B!$DC242-1,"")</f>
        <v/>
      </c>
      <c r="CE242" s="169" t="str">
        <f>IFERROR(Inv_SY_B!CE242/Inv_SY_B!$DC242-1,"")</f>
        <v/>
      </c>
      <c r="CF242" s="169" t="str">
        <f>IFERROR(Inv_SY_B!CF242/Inv_SY_B!$DC242-1,"")</f>
        <v/>
      </c>
      <c r="CG242" s="169" t="str">
        <f>IFERROR(Inv_SY_B!CG242/Inv_SY_B!$DC242-1,"")</f>
        <v/>
      </c>
      <c r="CH242" s="169" t="str">
        <f>IFERROR(Inv_SY_B!CH242/Inv_SY_B!$DC242-1,"")</f>
        <v/>
      </c>
      <c r="CI242" s="169" t="str">
        <f>IFERROR(Inv_SY_B!CI242/Inv_SY_B!$DC242-1,"")</f>
        <v/>
      </c>
      <c r="CJ242" s="169" t="str">
        <f>IFERROR(Inv_SY_B!CJ242/Inv_SY_B!$DC242-1,"")</f>
        <v/>
      </c>
      <c r="CK242" s="169" t="str">
        <f>IFERROR(Inv_SY_B!CK242/Inv_SY_B!$DC242-1,"")</f>
        <v/>
      </c>
      <c r="CL242" s="169" t="str">
        <f>IFERROR(Inv_SY_B!CL242/Inv_SY_B!$DC242-1,"")</f>
        <v/>
      </c>
      <c r="CM242" s="169" t="str">
        <f>IFERROR(Inv_SY_B!CM242/Inv_SY_B!$DB242-1,"")</f>
        <v/>
      </c>
      <c r="CN242" s="169" t="str">
        <f>IFERROR(Inv_SY_B!CN242/Inv_SY_B!$DB242-1,"")</f>
        <v/>
      </c>
      <c r="CO242" s="169" t="str">
        <f>IFERROR(Inv_SY_B!CO242/Inv_SY_B!$DB242-1,"")</f>
        <v/>
      </c>
      <c r="CP242" s="169" t="str">
        <f>IFERROR(Inv_SY_B!CP242/Inv_SY_B!$DB242-1,"")</f>
        <v/>
      </c>
      <c r="CQ242" s="169" t="str">
        <f>IFERROR(Inv_SY_B!CQ242/Inv_SY_B!$DB242-1,"")</f>
        <v/>
      </c>
      <c r="CR242" s="169" t="str">
        <f>IFERROR(Inv_SY_B!CR242/Inv_SY_B!$DB242-1,"")</f>
        <v/>
      </c>
      <c r="CS242" s="169" t="str">
        <f>IFERROR(Inv_SY_B!CS242/Inv_SY_B!$DB242-1,"")</f>
        <v/>
      </c>
      <c r="CT242" s="169" t="str">
        <f>IFERROR(Inv_SY_B!CT242/Inv_SY_B!$DB242-1,"")</f>
        <v/>
      </c>
      <c r="CU242" s="169" t="str">
        <f>IFERROR(Inv_SY_B!CU242/Inv_SY_B!$DB242-1,"")</f>
        <v/>
      </c>
      <c r="CV242" s="169" t="str">
        <f>IFERROR(Inv_SY_B!CV242/Inv_SY_B!$DB242-1,"")</f>
        <v/>
      </c>
      <c r="CW242" s="169" t="str">
        <f>IFERROR(Inv_SY_B!CW242/Inv_SY_B!$DB242-1,"")</f>
        <v/>
      </c>
      <c r="CX242" s="169" t="str">
        <f>IFERROR(Inv_SY_B!CX242/Inv_SY_B!$DB242-1,"")</f>
        <v/>
      </c>
      <c r="CY242" s="169" t="str">
        <f>IFERROR(Inv_SY_B!CY242/Inv_SY_B!$DB242-1,"")</f>
        <v/>
      </c>
      <c r="CZ242" s="169" t="str">
        <f>IFERROR(Inv_SY_B!CZ242/Inv_SY_B!$DB242-1,"")</f>
        <v/>
      </c>
    </row>
    <row r="243" spans="2:104">
      <c r="B243" s="164">
        <f t="shared" si="4"/>
        <v>45935</v>
      </c>
      <c r="C243" s="169" t="str">
        <f>IFERROR(Inv_SY_B!C243/Inv_SY_B!$DA243-1,"")</f>
        <v/>
      </c>
      <c r="D243" s="169" t="str">
        <f>IFERROR(Inv_SY_B!D243/Inv_SY_B!$DA243-1,"")</f>
        <v/>
      </c>
      <c r="E243" s="169" t="str">
        <f>IFERROR(Inv_SY_B!E243/Inv_SY_B!$DA243-1,"")</f>
        <v/>
      </c>
      <c r="F243" s="169" t="str">
        <f>IFERROR(Inv_SY_B!F243/Inv_SY_B!$DA243-1,"")</f>
        <v/>
      </c>
      <c r="G243" s="169" t="str">
        <f>IFERROR(Inv_SY_B!G243/Inv_SY_B!$DA243-1,"")</f>
        <v/>
      </c>
      <c r="H243" s="169" t="str">
        <f>IFERROR(Inv_SY_B!H243/Inv_SY_B!$DA243-1,"")</f>
        <v/>
      </c>
      <c r="I243" s="169" t="str">
        <f>IFERROR(Inv_SY_B!I243/Inv_SY_B!$DA243-1,"")</f>
        <v/>
      </c>
      <c r="J243" s="169" t="str">
        <f>IFERROR(Inv_SY_B!J243/Inv_SY_B!$DA243-1,"")</f>
        <v/>
      </c>
      <c r="K243" s="169" t="str">
        <f>IFERROR(Inv_SY_B!K243/Inv_SY_B!$DA243-1,"")</f>
        <v/>
      </c>
      <c r="L243" s="169" t="str">
        <f>IFERROR(Inv_SY_B!L243/Inv_SY_B!$DA243-1,"")</f>
        <v/>
      </c>
      <c r="M243" s="169" t="str">
        <f>IFERROR(Inv_SY_B!M243/Inv_SY_B!$DA243-1,"")</f>
        <v/>
      </c>
      <c r="N243" s="169" t="str">
        <f>IFERROR(Inv_SY_B!N243/Inv_SY_B!$DA243-1,"")</f>
        <v/>
      </c>
      <c r="O243" s="169" t="str">
        <f>IFERROR(Inv_SY_B!O243/Inv_SY_B!$DA243-1,"")</f>
        <v/>
      </c>
      <c r="P243" s="169" t="str">
        <f>IFERROR(Inv_SY_B!P243/Inv_SY_B!$DA243-1,"")</f>
        <v/>
      </c>
      <c r="Q243" s="169" t="str">
        <f>IFERROR(Inv_SY_B!Q243/Inv_SY_B!$DA243-1,"")</f>
        <v/>
      </c>
      <c r="R243" s="169" t="str">
        <f>IFERROR(Inv_SY_B!R243/Inv_SY_B!$DA243-1,"")</f>
        <v/>
      </c>
      <c r="S243" s="169" t="str">
        <f>IFERROR(Inv_SY_B!S243/Inv_SY_B!$DA243-1,"")</f>
        <v/>
      </c>
      <c r="T243" s="169" t="str">
        <f>IFERROR(Inv_SY_B!T243/Inv_SY_B!$DA243-1,"")</f>
        <v/>
      </c>
      <c r="U243" s="169" t="str">
        <f>IFERROR(Inv_SY_B!U243/Inv_SY_B!$DA243-1,"")</f>
        <v/>
      </c>
      <c r="V243" s="169" t="str">
        <f>IFERROR(Inv_SY_B!V243/Inv_SY_B!$DA243-1,"")</f>
        <v/>
      </c>
      <c r="W243" s="169" t="str">
        <f>IFERROR(Inv_SY_B!W243/Inv_SY_B!$DA243-1,"")</f>
        <v/>
      </c>
      <c r="X243" s="169" t="str">
        <f>IFERROR(Inv_SY_B!X243/Inv_SY_B!$DA243-1,"")</f>
        <v/>
      </c>
      <c r="Y243" s="169" t="str">
        <f>IFERROR(Inv_SY_B!Y243/Inv_SY_B!$DA243-1,"")</f>
        <v/>
      </c>
      <c r="Z243" s="169" t="str">
        <f>IFERROR(Inv_SY_B!Z243/Inv_SY_B!$DA243-1,"")</f>
        <v/>
      </c>
      <c r="AA243" s="169" t="str">
        <f>IFERROR(Inv_SY_B!AA243/Inv_SY_B!$DA243-1,"")</f>
        <v/>
      </c>
      <c r="AB243" s="169" t="str">
        <f>IFERROR(Inv_SY_B!AB243/Inv_SY_B!$DA243-1,"")</f>
        <v/>
      </c>
      <c r="AC243" s="169" t="str">
        <f>IFERROR(Inv_SY_B!AC243/Inv_SY_B!$DA243-1,"")</f>
        <v/>
      </c>
      <c r="AD243" s="169" t="str">
        <f>IFERROR(Inv_SY_B!AD243/Inv_SY_B!$DA243-1,"")</f>
        <v/>
      </c>
      <c r="AE243" s="169" t="str">
        <f>IFERROR(Inv_SY_B!AE243/Inv_SY_B!$DA243-1,"")</f>
        <v/>
      </c>
      <c r="AF243" s="169" t="str">
        <f>IFERROR(Inv_SY_B!AF243/Inv_SY_B!$DA243-1,"")</f>
        <v/>
      </c>
      <c r="AG243" s="169" t="str">
        <f>IFERROR(Inv_SY_B!AG243/Inv_SY_B!$DA243-1,"")</f>
        <v/>
      </c>
      <c r="AH243" s="169" t="str">
        <f>IFERROR(Inv_SY_B!AH243/Inv_SY_B!$DA243-1,"")</f>
        <v/>
      </c>
      <c r="AI243" s="169" t="str">
        <f>IFERROR(Inv_SY_B!AI243/Inv_SY_B!$DC243-1,"")</f>
        <v/>
      </c>
      <c r="AJ243" s="169" t="str">
        <f>IFERROR(Inv_SY_B!AJ243/Inv_SY_B!$DC243-1,"")</f>
        <v/>
      </c>
      <c r="AK243" s="169" t="str">
        <f>IFERROR(Inv_SY_B!AK243/Inv_SY_B!$DC243-1,"")</f>
        <v/>
      </c>
      <c r="AL243" s="169" t="str">
        <f>IFERROR(Inv_SY_B!AL243/Inv_SY_B!$DC243-1,"")</f>
        <v/>
      </c>
      <c r="AM243" s="169" t="str">
        <f>IFERROR(Inv_SY_B!AM243/Inv_SY_B!$DC243-1,"")</f>
        <v/>
      </c>
      <c r="AN243" s="169" t="str">
        <f>IFERROR(Inv_SY_B!AN243/Inv_SY_B!$DC243-1,"")</f>
        <v/>
      </c>
      <c r="AO243" s="169" t="str">
        <f>IFERROR(Inv_SY_B!AO243/Inv_SY_B!$DC243-1,"")</f>
        <v/>
      </c>
      <c r="AP243" s="169" t="str">
        <f>IFERROR(Inv_SY_B!AP243/Inv_SY_B!$DC243-1,"")</f>
        <v/>
      </c>
      <c r="AQ243" s="169" t="str">
        <f>IFERROR(Inv_SY_B!AQ243/Inv_SY_B!$DC243-1,"")</f>
        <v/>
      </c>
      <c r="AR243" s="169" t="str">
        <f>IFERROR(Inv_SY_B!AR243/Inv_SY_B!$DC243-1,"")</f>
        <v/>
      </c>
      <c r="AS243" s="169" t="str">
        <f>IFERROR(Inv_SY_B!AS243/Inv_SY_B!$DC243-1,"")</f>
        <v/>
      </c>
      <c r="AT243" s="169" t="str">
        <f>IFERROR(Inv_SY_B!AT243/Inv_SY_B!$DC243-1,"")</f>
        <v/>
      </c>
      <c r="AU243" s="169" t="str">
        <f>IFERROR(Inv_SY_B!AU243/Inv_SY_B!$DC243-1,"")</f>
        <v/>
      </c>
      <c r="AV243" s="169" t="str">
        <f>IFERROR(Inv_SY_B!AV243/Inv_SY_B!$DC243-1,"")</f>
        <v/>
      </c>
      <c r="AW243" s="169" t="str">
        <f>IFERROR(Inv_SY_B!AW243/Inv_SY_B!$DC243-1,"")</f>
        <v/>
      </c>
      <c r="AX243" s="169" t="str">
        <f>IFERROR(Inv_SY_B!AX243/Inv_SY_B!$DC243-1,"")</f>
        <v/>
      </c>
      <c r="AY243" s="169" t="str">
        <f>IFERROR(Inv_SY_B!AY243/Inv_SY_B!$DC243-1,"")</f>
        <v/>
      </c>
      <c r="AZ243" s="169" t="str">
        <f>IFERROR(Inv_SY_B!AZ243/Inv_SY_B!$DC243-1,"")</f>
        <v/>
      </c>
      <c r="BA243" s="169" t="str">
        <f>IFERROR(Inv_SY_B!BA243/Inv_SY_B!$DC243-1,"")</f>
        <v/>
      </c>
      <c r="BB243" s="169" t="str">
        <f>IFERROR(Inv_SY_B!BB243/Inv_SY_B!$DC243-1,"")</f>
        <v/>
      </c>
      <c r="BC243" s="169" t="str">
        <f>IFERROR(Inv_SY_B!BC243/Inv_SY_B!$DC243-1,"")</f>
        <v/>
      </c>
      <c r="BD243" s="169" t="str">
        <f>IFERROR(Inv_SY_B!BD243/Inv_SY_B!$DC243-1,"")</f>
        <v/>
      </c>
      <c r="BE243" s="169" t="str">
        <f>IFERROR(Inv_SY_B!BE243/Inv_SY_B!$DC243-1,"")</f>
        <v/>
      </c>
      <c r="BF243" s="169" t="str">
        <f>IFERROR(Inv_SY_B!BF243/Inv_SY_B!$DC243-1,"")</f>
        <v/>
      </c>
      <c r="BG243" s="169" t="str">
        <f>IFERROR(Inv_SY_B!BG243/Inv_SY_B!$DC243-1,"")</f>
        <v/>
      </c>
      <c r="BH243" s="169" t="str">
        <f>IFERROR(Inv_SY_B!BH243/Inv_SY_B!$DC243-1,"")</f>
        <v/>
      </c>
      <c r="BI243" s="169" t="str">
        <f>IFERROR(Inv_SY_B!BI243/Inv_SY_B!$DC243-1,"")</f>
        <v/>
      </c>
      <c r="BJ243" s="169" t="str">
        <f>IFERROR(Inv_SY_B!BJ243/Inv_SY_B!$DC243-1,"")</f>
        <v/>
      </c>
      <c r="BK243" s="169" t="str">
        <f>IFERROR(Inv_SY_B!BK243/Inv_SY_B!$DC243-1,"")</f>
        <v/>
      </c>
      <c r="BL243" s="169" t="str">
        <f>IFERROR(Inv_SY_B!BL243/Inv_SY_B!$DC243-1,"")</f>
        <v/>
      </c>
      <c r="BM243" s="169" t="str">
        <f>IFERROR(Inv_SY_B!BM243/Inv_SY_B!$DC243-1,"")</f>
        <v/>
      </c>
      <c r="BN243" s="169" t="str">
        <f>IFERROR(Inv_SY_B!BN243/Inv_SY_B!$DC243-1,"")</f>
        <v/>
      </c>
      <c r="BO243" s="169" t="str">
        <f>IFERROR(Inv_SY_B!BO243/Inv_SY_B!$DC243-1,"")</f>
        <v/>
      </c>
      <c r="BP243" s="169" t="str">
        <f>IFERROR(Inv_SY_B!BP243/Inv_SY_B!$DC243-1,"")</f>
        <v/>
      </c>
      <c r="BQ243" s="169" t="str">
        <f>IFERROR(Inv_SY_B!BQ243/Inv_SY_B!$DC243-1,"")</f>
        <v/>
      </c>
      <c r="BR243" s="169" t="str">
        <f>IFERROR(Inv_SY_B!BR243/Inv_SY_B!$DC243-1,"")</f>
        <v/>
      </c>
      <c r="BS243" s="169" t="str">
        <f>IFERROR(Inv_SY_B!BS243/Inv_SY_B!$DC243-1,"")</f>
        <v/>
      </c>
      <c r="BT243" s="169" t="str">
        <f>IFERROR(Inv_SY_B!BT243/Inv_SY_B!$DC243-1,"")</f>
        <v/>
      </c>
      <c r="BU243" s="169" t="str">
        <f>IFERROR(Inv_SY_B!BU243/Inv_SY_B!$DC243-1,"")</f>
        <v/>
      </c>
      <c r="BV243" s="169" t="str">
        <f>IFERROR(Inv_SY_B!BV243/Inv_SY_B!$DC243-1,"")</f>
        <v/>
      </c>
      <c r="BW243" s="169" t="str">
        <f>IFERROR(Inv_SY_B!BW243/Inv_SY_B!$DC243-1,"")</f>
        <v/>
      </c>
      <c r="BX243" s="169" t="str">
        <f>IFERROR(Inv_SY_B!BX243/Inv_SY_B!$DC243-1,"")</f>
        <v/>
      </c>
      <c r="BY243" s="169" t="str">
        <f>IFERROR(Inv_SY_B!BY243/Inv_SY_B!$DC243-1,"")</f>
        <v/>
      </c>
      <c r="BZ243" s="169" t="str">
        <f>IFERROR(Inv_SY_B!BZ243/Inv_SY_B!$DC243-1,"")</f>
        <v/>
      </c>
      <c r="CA243" s="169" t="str">
        <f>IFERROR(Inv_SY_B!CA243/Inv_SY_B!$DC243-1,"")</f>
        <v/>
      </c>
      <c r="CB243" s="169" t="str">
        <f>IFERROR(Inv_SY_B!CB243/Inv_SY_B!$DC243-1,"")</f>
        <v/>
      </c>
      <c r="CC243" s="169" t="str">
        <f>IFERROR(Inv_SY_B!CC243/Inv_SY_B!$DC243-1,"")</f>
        <v/>
      </c>
      <c r="CD243" s="169" t="str">
        <f>IFERROR(Inv_SY_B!CD243/Inv_SY_B!$DC243-1,"")</f>
        <v/>
      </c>
      <c r="CE243" s="169" t="str">
        <f>IFERROR(Inv_SY_B!CE243/Inv_SY_B!$DC243-1,"")</f>
        <v/>
      </c>
      <c r="CF243" s="169" t="str">
        <f>IFERROR(Inv_SY_B!CF243/Inv_SY_B!$DC243-1,"")</f>
        <v/>
      </c>
      <c r="CG243" s="169" t="str">
        <f>IFERROR(Inv_SY_B!CG243/Inv_SY_B!$DC243-1,"")</f>
        <v/>
      </c>
      <c r="CH243" s="169" t="str">
        <f>IFERROR(Inv_SY_B!CH243/Inv_SY_B!$DC243-1,"")</f>
        <v/>
      </c>
      <c r="CI243" s="169" t="str">
        <f>IFERROR(Inv_SY_B!CI243/Inv_SY_B!$DC243-1,"")</f>
        <v/>
      </c>
      <c r="CJ243" s="169" t="str">
        <f>IFERROR(Inv_SY_B!CJ243/Inv_SY_B!$DC243-1,"")</f>
        <v/>
      </c>
      <c r="CK243" s="169" t="str">
        <f>IFERROR(Inv_SY_B!CK243/Inv_SY_B!$DC243-1,"")</f>
        <v/>
      </c>
      <c r="CL243" s="169" t="str">
        <f>IFERROR(Inv_SY_B!CL243/Inv_SY_B!$DC243-1,"")</f>
        <v/>
      </c>
      <c r="CM243" s="169" t="str">
        <f>IFERROR(Inv_SY_B!CM243/Inv_SY_B!$DB243-1,"")</f>
        <v/>
      </c>
      <c r="CN243" s="169" t="str">
        <f>IFERROR(Inv_SY_B!CN243/Inv_SY_B!$DB243-1,"")</f>
        <v/>
      </c>
      <c r="CO243" s="169" t="str">
        <f>IFERROR(Inv_SY_B!CO243/Inv_SY_B!$DB243-1,"")</f>
        <v/>
      </c>
      <c r="CP243" s="169" t="str">
        <f>IFERROR(Inv_SY_B!CP243/Inv_SY_B!$DB243-1,"")</f>
        <v/>
      </c>
      <c r="CQ243" s="169" t="str">
        <f>IFERROR(Inv_SY_B!CQ243/Inv_SY_B!$DB243-1,"")</f>
        <v/>
      </c>
      <c r="CR243" s="169" t="str">
        <f>IFERROR(Inv_SY_B!CR243/Inv_SY_B!$DB243-1,"")</f>
        <v/>
      </c>
      <c r="CS243" s="169" t="str">
        <f>IFERROR(Inv_SY_B!CS243/Inv_SY_B!$DB243-1,"")</f>
        <v/>
      </c>
      <c r="CT243" s="169" t="str">
        <f>IFERROR(Inv_SY_B!CT243/Inv_SY_B!$DB243-1,"")</f>
        <v/>
      </c>
      <c r="CU243" s="169" t="str">
        <f>IFERROR(Inv_SY_B!CU243/Inv_SY_B!$DB243-1,"")</f>
        <v/>
      </c>
      <c r="CV243" s="169" t="str">
        <f>IFERROR(Inv_SY_B!CV243/Inv_SY_B!$DB243-1,"")</f>
        <v/>
      </c>
      <c r="CW243" s="169" t="str">
        <f>IFERROR(Inv_SY_B!CW243/Inv_SY_B!$DB243-1,"")</f>
        <v/>
      </c>
      <c r="CX243" s="169" t="str">
        <f>IFERROR(Inv_SY_B!CX243/Inv_SY_B!$DB243-1,"")</f>
        <v/>
      </c>
      <c r="CY243" s="169" t="str">
        <f>IFERROR(Inv_SY_B!CY243/Inv_SY_B!$DB243-1,"")</f>
        <v/>
      </c>
      <c r="CZ243" s="169" t="str">
        <f>IFERROR(Inv_SY_B!CZ243/Inv_SY_B!$DB243-1,"")</f>
        <v/>
      </c>
    </row>
    <row r="244" spans="2:104">
      <c r="B244" s="164">
        <f t="shared" si="4"/>
        <v>45936</v>
      </c>
      <c r="C244" s="169" t="str">
        <f>IFERROR(Inv_SY_B!C244/Inv_SY_B!$DA244-1,"")</f>
        <v/>
      </c>
      <c r="D244" s="169" t="str">
        <f>IFERROR(Inv_SY_B!D244/Inv_SY_B!$DA244-1,"")</f>
        <v/>
      </c>
      <c r="E244" s="169" t="str">
        <f>IFERROR(Inv_SY_B!E244/Inv_SY_B!$DA244-1,"")</f>
        <v/>
      </c>
      <c r="F244" s="169" t="str">
        <f>IFERROR(Inv_SY_B!F244/Inv_SY_B!$DA244-1,"")</f>
        <v/>
      </c>
      <c r="G244" s="169" t="str">
        <f>IFERROR(Inv_SY_B!G244/Inv_SY_B!$DA244-1,"")</f>
        <v/>
      </c>
      <c r="H244" s="169" t="str">
        <f>IFERROR(Inv_SY_B!H244/Inv_SY_B!$DA244-1,"")</f>
        <v/>
      </c>
      <c r="I244" s="169" t="str">
        <f>IFERROR(Inv_SY_B!I244/Inv_SY_B!$DA244-1,"")</f>
        <v/>
      </c>
      <c r="J244" s="169" t="str">
        <f>IFERROR(Inv_SY_B!J244/Inv_SY_B!$DA244-1,"")</f>
        <v/>
      </c>
      <c r="K244" s="169" t="str">
        <f>IFERROR(Inv_SY_B!K244/Inv_SY_B!$DA244-1,"")</f>
        <v/>
      </c>
      <c r="L244" s="169" t="str">
        <f>IFERROR(Inv_SY_B!L244/Inv_SY_B!$DA244-1,"")</f>
        <v/>
      </c>
      <c r="M244" s="169" t="str">
        <f>IFERROR(Inv_SY_B!M244/Inv_SY_B!$DA244-1,"")</f>
        <v/>
      </c>
      <c r="N244" s="169" t="str">
        <f>IFERROR(Inv_SY_B!N244/Inv_SY_B!$DA244-1,"")</f>
        <v/>
      </c>
      <c r="O244" s="169" t="str">
        <f>IFERROR(Inv_SY_B!O244/Inv_SY_B!$DA244-1,"")</f>
        <v/>
      </c>
      <c r="P244" s="169" t="str">
        <f>IFERROR(Inv_SY_B!P244/Inv_SY_B!$DA244-1,"")</f>
        <v/>
      </c>
      <c r="Q244" s="169" t="str">
        <f>IFERROR(Inv_SY_B!Q244/Inv_SY_B!$DA244-1,"")</f>
        <v/>
      </c>
      <c r="R244" s="169" t="str">
        <f>IFERROR(Inv_SY_B!R244/Inv_SY_B!$DA244-1,"")</f>
        <v/>
      </c>
      <c r="S244" s="169" t="str">
        <f>IFERROR(Inv_SY_B!S244/Inv_SY_B!$DA244-1,"")</f>
        <v/>
      </c>
      <c r="T244" s="169" t="str">
        <f>IFERROR(Inv_SY_B!T244/Inv_SY_B!$DA244-1,"")</f>
        <v/>
      </c>
      <c r="U244" s="169" t="str">
        <f>IFERROR(Inv_SY_B!U244/Inv_SY_B!$DA244-1,"")</f>
        <v/>
      </c>
      <c r="V244" s="169" t="str">
        <f>IFERROR(Inv_SY_B!V244/Inv_SY_B!$DA244-1,"")</f>
        <v/>
      </c>
      <c r="W244" s="169" t="str">
        <f>IFERROR(Inv_SY_B!W244/Inv_SY_B!$DA244-1,"")</f>
        <v/>
      </c>
      <c r="X244" s="169" t="str">
        <f>IFERROR(Inv_SY_B!X244/Inv_SY_B!$DA244-1,"")</f>
        <v/>
      </c>
      <c r="Y244" s="169" t="str">
        <f>IFERROR(Inv_SY_B!Y244/Inv_SY_B!$DA244-1,"")</f>
        <v/>
      </c>
      <c r="Z244" s="169" t="str">
        <f>IFERROR(Inv_SY_B!Z244/Inv_SY_B!$DA244-1,"")</f>
        <v/>
      </c>
      <c r="AA244" s="169" t="str">
        <f>IFERROR(Inv_SY_B!AA244/Inv_SY_B!$DA244-1,"")</f>
        <v/>
      </c>
      <c r="AB244" s="169" t="str">
        <f>IFERROR(Inv_SY_B!AB244/Inv_SY_B!$DA244-1,"")</f>
        <v/>
      </c>
      <c r="AC244" s="169" t="str">
        <f>IFERROR(Inv_SY_B!AC244/Inv_SY_B!$DA244-1,"")</f>
        <v/>
      </c>
      <c r="AD244" s="169" t="str">
        <f>IFERROR(Inv_SY_B!AD244/Inv_SY_B!$DA244-1,"")</f>
        <v/>
      </c>
      <c r="AE244" s="169" t="str">
        <f>IFERROR(Inv_SY_B!AE244/Inv_SY_B!$DA244-1,"")</f>
        <v/>
      </c>
      <c r="AF244" s="169" t="str">
        <f>IFERROR(Inv_SY_B!AF244/Inv_SY_B!$DA244-1,"")</f>
        <v/>
      </c>
      <c r="AG244" s="169" t="str">
        <f>IFERROR(Inv_SY_B!AG244/Inv_SY_B!$DA244-1,"")</f>
        <v/>
      </c>
      <c r="AH244" s="169" t="str">
        <f>IFERROR(Inv_SY_B!AH244/Inv_SY_B!$DA244-1,"")</f>
        <v/>
      </c>
      <c r="AI244" s="169" t="str">
        <f>IFERROR(Inv_SY_B!AI244/Inv_SY_B!$DC244-1,"")</f>
        <v/>
      </c>
      <c r="AJ244" s="169" t="str">
        <f>IFERROR(Inv_SY_B!AJ244/Inv_SY_B!$DC244-1,"")</f>
        <v/>
      </c>
      <c r="AK244" s="169" t="str">
        <f>IFERROR(Inv_SY_B!AK244/Inv_SY_B!$DC244-1,"")</f>
        <v/>
      </c>
      <c r="AL244" s="169" t="str">
        <f>IFERROR(Inv_SY_B!AL244/Inv_SY_B!$DC244-1,"")</f>
        <v/>
      </c>
      <c r="AM244" s="169" t="str">
        <f>IFERROR(Inv_SY_B!AM244/Inv_SY_B!$DC244-1,"")</f>
        <v/>
      </c>
      <c r="AN244" s="169" t="str">
        <f>IFERROR(Inv_SY_B!AN244/Inv_SY_B!$DC244-1,"")</f>
        <v/>
      </c>
      <c r="AO244" s="169" t="str">
        <f>IFERROR(Inv_SY_B!AO244/Inv_SY_B!$DC244-1,"")</f>
        <v/>
      </c>
      <c r="AP244" s="169" t="str">
        <f>IFERROR(Inv_SY_B!AP244/Inv_SY_B!$DC244-1,"")</f>
        <v/>
      </c>
      <c r="AQ244" s="169" t="str">
        <f>IFERROR(Inv_SY_B!AQ244/Inv_SY_B!$DC244-1,"")</f>
        <v/>
      </c>
      <c r="AR244" s="169" t="str">
        <f>IFERROR(Inv_SY_B!AR244/Inv_SY_B!$DC244-1,"")</f>
        <v/>
      </c>
      <c r="AS244" s="169" t="str">
        <f>IFERROR(Inv_SY_B!AS244/Inv_SY_B!$DC244-1,"")</f>
        <v/>
      </c>
      <c r="AT244" s="169" t="str">
        <f>IFERROR(Inv_SY_B!AT244/Inv_SY_B!$DC244-1,"")</f>
        <v/>
      </c>
      <c r="AU244" s="169" t="str">
        <f>IFERROR(Inv_SY_B!AU244/Inv_SY_B!$DC244-1,"")</f>
        <v/>
      </c>
      <c r="AV244" s="169" t="str">
        <f>IFERROR(Inv_SY_B!AV244/Inv_SY_B!$DC244-1,"")</f>
        <v/>
      </c>
      <c r="AW244" s="169" t="str">
        <f>IFERROR(Inv_SY_B!AW244/Inv_SY_B!$DC244-1,"")</f>
        <v/>
      </c>
      <c r="AX244" s="169" t="str">
        <f>IFERROR(Inv_SY_B!AX244/Inv_SY_B!$DC244-1,"")</f>
        <v/>
      </c>
      <c r="AY244" s="169" t="str">
        <f>IFERROR(Inv_SY_B!AY244/Inv_SY_B!$DC244-1,"")</f>
        <v/>
      </c>
      <c r="AZ244" s="169" t="str">
        <f>IFERROR(Inv_SY_B!AZ244/Inv_SY_B!$DC244-1,"")</f>
        <v/>
      </c>
      <c r="BA244" s="169" t="str">
        <f>IFERROR(Inv_SY_B!BA244/Inv_SY_B!$DC244-1,"")</f>
        <v/>
      </c>
      <c r="BB244" s="169" t="str">
        <f>IFERROR(Inv_SY_B!BB244/Inv_SY_B!$DC244-1,"")</f>
        <v/>
      </c>
      <c r="BC244" s="169" t="str">
        <f>IFERROR(Inv_SY_B!BC244/Inv_SY_B!$DC244-1,"")</f>
        <v/>
      </c>
      <c r="BD244" s="169" t="str">
        <f>IFERROR(Inv_SY_B!BD244/Inv_SY_B!$DC244-1,"")</f>
        <v/>
      </c>
      <c r="BE244" s="169" t="str">
        <f>IFERROR(Inv_SY_B!BE244/Inv_SY_B!$DC244-1,"")</f>
        <v/>
      </c>
      <c r="BF244" s="169" t="str">
        <f>IFERROR(Inv_SY_B!BF244/Inv_SY_B!$DC244-1,"")</f>
        <v/>
      </c>
      <c r="BG244" s="169" t="str">
        <f>IFERROR(Inv_SY_B!BG244/Inv_SY_B!$DC244-1,"")</f>
        <v/>
      </c>
      <c r="BH244" s="169" t="str">
        <f>IFERROR(Inv_SY_B!BH244/Inv_SY_B!$DC244-1,"")</f>
        <v/>
      </c>
      <c r="BI244" s="169" t="str">
        <f>IFERROR(Inv_SY_B!BI244/Inv_SY_B!$DC244-1,"")</f>
        <v/>
      </c>
      <c r="BJ244" s="169" t="str">
        <f>IFERROR(Inv_SY_B!BJ244/Inv_SY_B!$DC244-1,"")</f>
        <v/>
      </c>
      <c r="BK244" s="169" t="str">
        <f>IFERROR(Inv_SY_B!BK244/Inv_SY_B!$DC244-1,"")</f>
        <v/>
      </c>
      <c r="BL244" s="169" t="str">
        <f>IFERROR(Inv_SY_B!BL244/Inv_SY_B!$DC244-1,"")</f>
        <v/>
      </c>
      <c r="BM244" s="169" t="str">
        <f>IFERROR(Inv_SY_B!BM244/Inv_SY_B!$DC244-1,"")</f>
        <v/>
      </c>
      <c r="BN244" s="169" t="str">
        <f>IFERROR(Inv_SY_B!BN244/Inv_SY_B!$DC244-1,"")</f>
        <v/>
      </c>
      <c r="BO244" s="169" t="str">
        <f>IFERROR(Inv_SY_B!BO244/Inv_SY_B!$DC244-1,"")</f>
        <v/>
      </c>
      <c r="BP244" s="169" t="str">
        <f>IFERROR(Inv_SY_B!BP244/Inv_SY_B!$DC244-1,"")</f>
        <v/>
      </c>
      <c r="BQ244" s="169" t="str">
        <f>IFERROR(Inv_SY_B!BQ244/Inv_SY_B!$DC244-1,"")</f>
        <v/>
      </c>
      <c r="BR244" s="169" t="str">
        <f>IFERROR(Inv_SY_B!BR244/Inv_SY_B!$DC244-1,"")</f>
        <v/>
      </c>
      <c r="BS244" s="169" t="str">
        <f>IFERROR(Inv_SY_B!BS244/Inv_SY_B!$DC244-1,"")</f>
        <v/>
      </c>
      <c r="BT244" s="169" t="str">
        <f>IFERROR(Inv_SY_B!BT244/Inv_SY_B!$DC244-1,"")</f>
        <v/>
      </c>
      <c r="BU244" s="169" t="str">
        <f>IFERROR(Inv_SY_B!BU244/Inv_SY_B!$DC244-1,"")</f>
        <v/>
      </c>
      <c r="BV244" s="169" t="str">
        <f>IFERROR(Inv_SY_B!BV244/Inv_SY_B!$DC244-1,"")</f>
        <v/>
      </c>
      <c r="BW244" s="169" t="str">
        <f>IFERROR(Inv_SY_B!BW244/Inv_SY_B!$DC244-1,"")</f>
        <v/>
      </c>
      <c r="BX244" s="169" t="str">
        <f>IFERROR(Inv_SY_B!BX244/Inv_SY_B!$DC244-1,"")</f>
        <v/>
      </c>
      <c r="BY244" s="169" t="str">
        <f>IFERROR(Inv_SY_B!BY244/Inv_SY_B!$DC244-1,"")</f>
        <v/>
      </c>
      <c r="BZ244" s="169" t="str">
        <f>IFERROR(Inv_SY_B!BZ244/Inv_SY_B!$DC244-1,"")</f>
        <v/>
      </c>
      <c r="CA244" s="169" t="str">
        <f>IFERROR(Inv_SY_B!CA244/Inv_SY_B!$DC244-1,"")</f>
        <v/>
      </c>
      <c r="CB244" s="169" t="str">
        <f>IFERROR(Inv_SY_B!CB244/Inv_SY_B!$DC244-1,"")</f>
        <v/>
      </c>
      <c r="CC244" s="169" t="str">
        <f>IFERROR(Inv_SY_B!CC244/Inv_SY_B!$DC244-1,"")</f>
        <v/>
      </c>
      <c r="CD244" s="169" t="str">
        <f>IFERROR(Inv_SY_B!CD244/Inv_SY_B!$DC244-1,"")</f>
        <v/>
      </c>
      <c r="CE244" s="169" t="str">
        <f>IFERROR(Inv_SY_B!CE244/Inv_SY_B!$DC244-1,"")</f>
        <v/>
      </c>
      <c r="CF244" s="169" t="str">
        <f>IFERROR(Inv_SY_B!CF244/Inv_SY_B!$DC244-1,"")</f>
        <v/>
      </c>
      <c r="CG244" s="169" t="str">
        <f>IFERROR(Inv_SY_B!CG244/Inv_SY_B!$DC244-1,"")</f>
        <v/>
      </c>
      <c r="CH244" s="169" t="str">
        <f>IFERROR(Inv_SY_B!CH244/Inv_SY_B!$DC244-1,"")</f>
        <v/>
      </c>
      <c r="CI244" s="169" t="str">
        <f>IFERROR(Inv_SY_B!CI244/Inv_SY_B!$DC244-1,"")</f>
        <v/>
      </c>
      <c r="CJ244" s="169" t="str">
        <f>IFERROR(Inv_SY_B!CJ244/Inv_SY_B!$DC244-1,"")</f>
        <v/>
      </c>
      <c r="CK244" s="169" t="str">
        <f>IFERROR(Inv_SY_B!CK244/Inv_SY_B!$DC244-1,"")</f>
        <v/>
      </c>
      <c r="CL244" s="169" t="str">
        <f>IFERROR(Inv_SY_B!CL244/Inv_SY_B!$DC244-1,"")</f>
        <v/>
      </c>
      <c r="CM244" s="169" t="str">
        <f>IFERROR(Inv_SY_B!CM244/Inv_SY_B!$DB244-1,"")</f>
        <v/>
      </c>
      <c r="CN244" s="169" t="str">
        <f>IFERROR(Inv_SY_B!CN244/Inv_SY_B!$DB244-1,"")</f>
        <v/>
      </c>
      <c r="CO244" s="169" t="str">
        <f>IFERROR(Inv_SY_B!CO244/Inv_SY_B!$DB244-1,"")</f>
        <v/>
      </c>
      <c r="CP244" s="169" t="str">
        <f>IFERROR(Inv_SY_B!CP244/Inv_SY_B!$DB244-1,"")</f>
        <v/>
      </c>
      <c r="CQ244" s="169" t="str">
        <f>IFERROR(Inv_SY_B!CQ244/Inv_SY_B!$DB244-1,"")</f>
        <v/>
      </c>
      <c r="CR244" s="169" t="str">
        <f>IFERROR(Inv_SY_B!CR244/Inv_SY_B!$DB244-1,"")</f>
        <v/>
      </c>
      <c r="CS244" s="169" t="str">
        <f>IFERROR(Inv_SY_B!CS244/Inv_SY_B!$DB244-1,"")</f>
        <v/>
      </c>
      <c r="CT244" s="169" t="str">
        <f>IFERROR(Inv_SY_B!CT244/Inv_SY_B!$DB244-1,"")</f>
        <v/>
      </c>
      <c r="CU244" s="169" t="str">
        <f>IFERROR(Inv_SY_B!CU244/Inv_SY_B!$DB244-1,"")</f>
        <v/>
      </c>
      <c r="CV244" s="169" t="str">
        <f>IFERROR(Inv_SY_B!CV244/Inv_SY_B!$DB244-1,"")</f>
        <v/>
      </c>
      <c r="CW244" s="169" t="str">
        <f>IFERROR(Inv_SY_B!CW244/Inv_SY_B!$DB244-1,"")</f>
        <v/>
      </c>
      <c r="CX244" s="169" t="str">
        <f>IFERROR(Inv_SY_B!CX244/Inv_SY_B!$DB244-1,"")</f>
        <v/>
      </c>
      <c r="CY244" s="169" t="str">
        <f>IFERROR(Inv_SY_B!CY244/Inv_SY_B!$DB244-1,"")</f>
        <v/>
      </c>
      <c r="CZ244" s="169" t="str">
        <f>IFERROR(Inv_SY_B!CZ244/Inv_SY_B!$DB244-1,"")</f>
        <v/>
      </c>
    </row>
    <row r="245" spans="2:104">
      <c r="B245" s="164">
        <f t="shared" si="4"/>
        <v>45937</v>
      </c>
      <c r="C245" s="169" t="str">
        <f>IFERROR(Inv_SY_B!C245/Inv_SY_B!$DA245-1,"")</f>
        <v/>
      </c>
      <c r="D245" s="169" t="str">
        <f>IFERROR(Inv_SY_B!D245/Inv_SY_B!$DA245-1,"")</f>
        <v/>
      </c>
      <c r="E245" s="169" t="str">
        <f>IFERROR(Inv_SY_B!E245/Inv_SY_B!$DA245-1,"")</f>
        <v/>
      </c>
      <c r="F245" s="169" t="str">
        <f>IFERROR(Inv_SY_B!F245/Inv_SY_B!$DA245-1,"")</f>
        <v/>
      </c>
      <c r="G245" s="169" t="str">
        <f>IFERROR(Inv_SY_B!G245/Inv_SY_B!$DA245-1,"")</f>
        <v/>
      </c>
      <c r="H245" s="169" t="str">
        <f>IFERROR(Inv_SY_B!H245/Inv_SY_B!$DA245-1,"")</f>
        <v/>
      </c>
      <c r="I245" s="169" t="str">
        <f>IFERROR(Inv_SY_B!I245/Inv_SY_B!$DA245-1,"")</f>
        <v/>
      </c>
      <c r="J245" s="169" t="str">
        <f>IFERROR(Inv_SY_B!J245/Inv_SY_B!$DA245-1,"")</f>
        <v/>
      </c>
      <c r="K245" s="169" t="str">
        <f>IFERROR(Inv_SY_B!K245/Inv_SY_B!$DA245-1,"")</f>
        <v/>
      </c>
      <c r="L245" s="169" t="str">
        <f>IFERROR(Inv_SY_B!L245/Inv_SY_B!$DA245-1,"")</f>
        <v/>
      </c>
      <c r="M245" s="169" t="str">
        <f>IFERROR(Inv_SY_B!M245/Inv_SY_B!$DA245-1,"")</f>
        <v/>
      </c>
      <c r="N245" s="169" t="str">
        <f>IFERROR(Inv_SY_B!N245/Inv_SY_B!$DA245-1,"")</f>
        <v/>
      </c>
      <c r="O245" s="169" t="str">
        <f>IFERROR(Inv_SY_B!O245/Inv_SY_B!$DA245-1,"")</f>
        <v/>
      </c>
      <c r="P245" s="169" t="str">
        <f>IFERROR(Inv_SY_B!P245/Inv_SY_B!$DA245-1,"")</f>
        <v/>
      </c>
      <c r="Q245" s="169" t="str">
        <f>IFERROR(Inv_SY_B!Q245/Inv_SY_B!$DA245-1,"")</f>
        <v/>
      </c>
      <c r="R245" s="169" t="str">
        <f>IFERROR(Inv_SY_B!R245/Inv_SY_B!$DA245-1,"")</f>
        <v/>
      </c>
      <c r="S245" s="169" t="str">
        <f>IFERROR(Inv_SY_B!S245/Inv_SY_B!$DA245-1,"")</f>
        <v/>
      </c>
      <c r="T245" s="169" t="str">
        <f>IFERROR(Inv_SY_B!T245/Inv_SY_B!$DA245-1,"")</f>
        <v/>
      </c>
      <c r="U245" s="169" t="str">
        <f>IFERROR(Inv_SY_B!U245/Inv_SY_B!$DA245-1,"")</f>
        <v/>
      </c>
      <c r="V245" s="169" t="str">
        <f>IFERROR(Inv_SY_B!V245/Inv_SY_B!$DA245-1,"")</f>
        <v/>
      </c>
      <c r="W245" s="169" t="str">
        <f>IFERROR(Inv_SY_B!W245/Inv_SY_B!$DA245-1,"")</f>
        <v/>
      </c>
      <c r="X245" s="169" t="str">
        <f>IFERROR(Inv_SY_B!X245/Inv_SY_B!$DA245-1,"")</f>
        <v/>
      </c>
      <c r="Y245" s="169" t="str">
        <f>IFERROR(Inv_SY_B!Y245/Inv_SY_B!$DA245-1,"")</f>
        <v/>
      </c>
      <c r="Z245" s="169" t="str">
        <f>IFERROR(Inv_SY_B!Z245/Inv_SY_B!$DA245-1,"")</f>
        <v/>
      </c>
      <c r="AA245" s="169" t="str">
        <f>IFERROR(Inv_SY_B!AA245/Inv_SY_B!$DA245-1,"")</f>
        <v/>
      </c>
      <c r="AB245" s="169" t="str">
        <f>IFERROR(Inv_SY_B!AB245/Inv_SY_B!$DA245-1,"")</f>
        <v/>
      </c>
      <c r="AC245" s="169" t="str">
        <f>IFERROR(Inv_SY_B!AC245/Inv_SY_B!$DA245-1,"")</f>
        <v/>
      </c>
      <c r="AD245" s="169" t="str">
        <f>IFERROR(Inv_SY_B!AD245/Inv_SY_B!$DA245-1,"")</f>
        <v/>
      </c>
      <c r="AE245" s="169" t="str">
        <f>IFERROR(Inv_SY_B!AE245/Inv_SY_B!$DA245-1,"")</f>
        <v/>
      </c>
      <c r="AF245" s="169" t="str">
        <f>IFERROR(Inv_SY_B!AF245/Inv_SY_B!$DA245-1,"")</f>
        <v/>
      </c>
      <c r="AG245" s="169" t="str">
        <f>IFERROR(Inv_SY_B!AG245/Inv_SY_B!$DA245-1,"")</f>
        <v/>
      </c>
      <c r="AH245" s="169" t="str">
        <f>IFERROR(Inv_SY_B!AH245/Inv_SY_B!$DA245-1,"")</f>
        <v/>
      </c>
      <c r="AI245" s="169" t="str">
        <f>IFERROR(Inv_SY_B!AI245/Inv_SY_B!$DC245-1,"")</f>
        <v/>
      </c>
      <c r="AJ245" s="169" t="str">
        <f>IFERROR(Inv_SY_B!AJ245/Inv_SY_B!$DC245-1,"")</f>
        <v/>
      </c>
      <c r="AK245" s="169" t="str">
        <f>IFERROR(Inv_SY_B!AK245/Inv_SY_B!$DC245-1,"")</f>
        <v/>
      </c>
      <c r="AL245" s="169" t="str">
        <f>IFERROR(Inv_SY_B!AL245/Inv_SY_B!$DC245-1,"")</f>
        <v/>
      </c>
      <c r="AM245" s="169" t="str">
        <f>IFERROR(Inv_SY_B!AM245/Inv_SY_B!$DC245-1,"")</f>
        <v/>
      </c>
      <c r="AN245" s="169" t="str">
        <f>IFERROR(Inv_SY_B!AN245/Inv_SY_B!$DC245-1,"")</f>
        <v/>
      </c>
      <c r="AO245" s="169" t="str">
        <f>IFERROR(Inv_SY_B!AO245/Inv_SY_B!$DC245-1,"")</f>
        <v/>
      </c>
      <c r="AP245" s="169" t="str">
        <f>IFERROR(Inv_SY_B!AP245/Inv_SY_B!$DC245-1,"")</f>
        <v/>
      </c>
      <c r="AQ245" s="169" t="str">
        <f>IFERROR(Inv_SY_B!AQ245/Inv_SY_B!$DC245-1,"")</f>
        <v/>
      </c>
      <c r="AR245" s="169" t="str">
        <f>IFERROR(Inv_SY_B!AR245/Inv_SY_B!$DC245-1,"")</f>
        <v/>
      </c>
      <c r="AS245" s="169" t="str">
        <f>IFERROR(Inv_SY_B!AS245/Inv_SY_B!$DC245-1,"")</f>
        <v/>
      </c>
      <c r="AT245" s="169" t="str">
        <f>IFERROR(Inv_SY_B!AT245/Inv_SY_B!$DC245-1,"")</f>
        <v/>
      </c>
      <c r="AU245" s="169" t="str">
        <f>IFERROR(Inv_SY_B!AU245/Inv_SY_B!$DC245-1,"")</f>
        <v/>
      </c>
      <c r="AV245" s="169" t="str">
        <f>IFERROR(Inv_SY_B!AV245/Inv_SY_B!$DC245-1,"")</f>
        <v/>
      </c>
      <c r="AW245" s="169" t="str">
        <f>IFERROR(Inv_SY_B!AW245/Inv_SY_B!$DC245-1,"")</f>
        <v/>
      </c>
      <c r="AX245" s="169" t="str">
        <f>IFERROR(Inv_SY_B!AX245/Inv_SY_B!$DC245-1,"")</f>
        <v/>
      </c>
      <c r="AY245" s="169" t="str">
        <f>IFERROR(Inv_SY_B!AY245/Inv_SY_B!$DC245-1,"")</f>
        <v/>
      </c>
      <c r="AZ245" s="169" t="str">
        <f>IFERROR(Inv_SY_B!AZ245/Inv_SY_B!$DC245-1,"")</f>
        <v/>
      </c>
      <c r="BA245" s="169" t="str">
        <f>IFERROR(Inv_SY_B!BA245/Inv_SY_B!$DC245-1,"")</f>
        <v/>
      </c>
      <c r="BB245" s="169" t="str">
        <f>IFERROR(Inv_SY_B!BB245/Inv_SY_B!$DC245-1,"")</f>
        <v/>
      </c>
      <c r="BC245" s="169" t="str">
        <f>IFERROR(Inv_SY_B!BC245/Inv_SY_B!$DC245-1,"")</f>
        <v/>
      </c>
      <c r="BD245" s="169" t="str">
        <f>IFERROR(Inv_SY_B!BD245/Inv_SY_B!$DC245-1,"")</f>
        <v/>
      </c>
      <c r="BE245" s="169" t="str">
        <f>IFERROR(Inv_SY_B!BE245/Inv_SY_B!$DC245-1,"")</f>
        <v/>
      </c>
      <c r="BF245" s="169" t="str">
        <f>IFERROR(Inv_SY_B!BF245/Inv_SY_B!$DC245-1,"")</f>
        <v/>
      </c>
      <c r="BG245" s="169" t="str">
        <f>IFERROR(Inv_SY_B!BG245/Inv_SY_B!$DC245-1,"")</f>
        <v/>
      </c>
      <c r="BH245" s="169" t="str">
        <f>IFERROR(Inv_SY_B!BH245/Inv_SY_B!$DC245-1,"")</f>
        <v/>
      </c>
      <c r="BI245" s="169" t="str">
        <f>IFERROR(Inv_SY_B!BI245/Inv_SY_B!$DC245-1,"")</f>
        <v/>
      </c>
      <c r="BJ245" s="169" t="str">
        <f>IFERROR(Inv_SY_B!BJ245/Inv_SY_B!$DC245-1,"")</f>
        <v/>
      </c>
      <c r="BK245" s="169" t="str">
        <f>IFERROR(Inv_SY_B!BK245/Inv_SY_B!$DC245-1,"")</f>
        <v/>
      </c>
      <c r="BL245" s="169" t="str">
        <f>IFERROR(Inv_SY_B!BL245/Inv_SY_B!$DC245-1,"")</f>
        <v/>
      </c>
      <c r="BM245" s="169" t="str">
        <f>IFERROR(Inv_SY_B!BM245/Inv_SY_B!$DC245-1,"")</f>
        <v/>
      </c>
      <c r="BN245" s="169" t="str">
        <f>IFERROR(Inv_SY_B!BN245/Inv_SY_B!$DC245-1,"")</f>
        <v/>
      </c>
      <c r="BO245" s="169" t="str">
        <f>IFERROR(Inv_SY_B!BO245/Inv_SY_B!$DC245-1,"")</f>
        <v/>
      </c>
      <c r="BP245" s="169" t="str">
        <f>IFERROR(Inv_SY_B!BP245/Inv_SY_B!$DC245-1,"")</f>
        <v/>
      </c>
      <c r="BQ245" s="169" t="str">
        <f>IFERROR(Inv_SY_B!BQ245/Inv_SY_B!$DC245-1,"")</f>
        <v/>
      </c>
      <c r="BR245" s="169" t="str">
        <f>IFERROR(Inv_SY_B!BR245/Inv_SY_B!$DC245-1,"")</f>
        <v/>
      </c>
      <c r="BS245" s="169" t="str">
        <f>IFERROR(Inv_SY_B!BS245/Inv_SY_B!$DC245-1,"")</f>
        <v/>
      </c>
      <c r="BT245" s="169" t="str">
        <f>IFERROR(Inv_SY_B!BT245/Inv_SY_B!$DC245-1,"")</f>
        <v/>
      </c>
      <c r="BU245" s="169" t="str">
        <f>IFERROR(Inv_SY_B!BU245/Inv_SY_B!$DC245-1,"")</f>
        <v/>
      </c>
      <c r="BV245" s="169" t="str">
        <f>IFERROR(Inv_SY_B!BV245/Inv_SY_B!$DC245-1,"")</f>
        <v/>
      </c>
      <c r="BW245" s="169" t="str">
        <f>IFERROR(Inv_SY_B!BW245/Inv_SY_B!$DC245-1,"")</f>
        <v/>
      </c>
      <c r="BX245" s="169" t="str">
        <f>IFERROR(Inv_SY_B!BX245/Inv_SY_B!$DC245-1,"")</f>
        <v/>
      </c>
      <c r="BY245" s="169" t="str">
        <f>IFERROR(Inv_SY_B!BY245/Inv_SY_B!$DC245-1,"")</f>
        <v/>
      </c>
      <c r="BZ245" s="169" t="str">
        <f>IFERROR(Inv_SY_B!BZ245/Inv_SY_B!$DC245-1,"")</f>
        <v/>
      </c>
      <c r="CA245" s="169" t="str">
        <f>IFERROR(Inv_SY_B!CA245/Inv_SY_B!$DC245-1,"")</f>
        <v/>
      </c>
      <c r="CB245" s="169" t="str">
        <f>IFERROR(Inv_SY_B!CB245/Inv_SY_B!$DC245-1,"")</f>
        <v/>
      </c>
      <c r="CC245" s="169" t="str">
        <f>IFERROR(Inv_SY_B!CC245/Inv_SY_B!$DC245-1,"")</f>
        <v/>
      </c>
      <c r="CD245" s="169" t="str">
        <f>IFERROR(Inv_SY_B!CD245/Inv_SY_B!$DC245-1,"")</f>
        <v/>
      </c>
      <c r="CE245" s="169" t="str">
        <f>IFERROR(Inv_SY_B!CE245/Inv_SY_B!$DC245-1,"")</f>
        <v/>
      </c>
      <c r="CF245" s="169" t="str">
        <f>IFERROR(Inv_SY_B!CF245/Inv_SY_B!$DC245-1,"")</f>
        <v/>
      </c>
      <c r="CG245" s="169" t="str">
        <f>IFERROR(Inv_SY_B!CG245/Inv_SY_B!$DC245-1,"")</f>
        <v/>
      </c>
      <c r="CH245" s="169" t="str">
        <f>IFERROR(Inv_SY_B!CH245/Inv_SY_B!$DC245-1,"")</f>
        <v/>
      </c>
      <c r="CI245" s="169" t="str">
        <f>IFERROR(Inv_SY_B!CI245/Inv_SY_B!$DC245-1,"")</f>
        <v/>
      </c>
      <c r="CJ245" s="169" t="str">
        <f>IFERROR(Inv_SY_B!CJ245/Inv_SY_B!$DC245-1,"")</f>
        <v/>
      </c>
      <c r="CK245" s="169" t="str">
        <f>IFERROR(Inv_SY_B!CK245/Inv_SY_B!$DC245-1,"")</f>
        <v/>
      </c>
      <c r="CL245" s="169" t="str">
        <f>IFERROR(Inv_SY_B!CL245/Inv_SY_B!$DC245-1,"")</f>
        <v/>
      </c>
      <c r="CM245" s="169" t="str">
        <f>IFERROR(Inv_SY_B!CM245/Inv_SY_B!$DB245-1,"")</f>
        <v/>
      </c>
      <c r="CN245" s="169" t="str">
        <f>IFERROR(Inv_SY_B!CN245/Inv_SY_B!$DB245-1,"")</f>
        <v/>
      </c>
      <c r="CO245" s="169" t="str">
        <f>IFERROR(Inv_SY_B!CO245/Inv_SY_B!$DB245-1,"")</f>
        <v/>
      </c>
      <c r="CP245" s="169" t="str">
        <f>IFERROR(Inv_SY_B!CP245/Inv_SY_B!$DB245-1,"")</f>
        <v/>
      </c>
      <c r="CQ245" s="169" t="str">
        <f>IFERROR(Inv_SY_B!CQ245/Inv_SY_B!$DB245-1,"")</f>
        <v/>
      </c>
      <c r="CR245" s="169" t="str">
        <f>IFERROR(Inv_SY_B!CR245/Inv_SY_B!$DB245-1,"")</f>
        <v/>
      </c>
      <c r="CS245" s="169" t="str">
        <f>IFERROR(Inv_SY_B!CS245/Inv_SY_B!$DB245-1,"")</f>
        <v/>
      </c>
      <c r="CT245" s="169" t="str">
        <f>IFERROR(Inv_SY_B!CT245/Inv_SY_B!$DB245-1,"")</f>
        <v/>
      </c>
      <c r="CU245" s="169" t="str">
        <f>IFERROR(Inv_SY_B!CU245/Inv_SY_B!$DB245-1,"")</f>
        <v/>
      </c>
      <c r="CV245" s="169" t="str">
        <f>IFERROR(Inv_SY_B!CV245/Inv_SY_B!$DB245-1,"")</f>
        <v/>
      </c>
      <c r="CW245" s="169" t="str">
        <f>IFERROR(Inv_SY_B!CW245/Inv_SY_B!$DB245-1,"")</f>
        <v/>
      </c>
      <c r="CX245" s="169" t="str">
        <f>IFERROR(Inv_SY_B!CX245/Inv_SY_B!$DB245-1,"")</f>
        <v/>
      </c>
      <c r="CY245" s="169" t="str">
        <f>IFERROR(Inv_SY_B!CY245/Inv_SY_B!$DB245-1,"")</f>
        <v/>
      </c>
      <c r="CZ245" s="169" t="str">
        <f>IFERROR(Inv_SY_B!CZ245/Inv_SY_B!$DB245-1,"")</f>
        <v/>
      </c>
    </row>
    <row r="246" spans="2:104">
      <c r="B246" s="164">
        <f t="shared" si="4"/>
        <v>45938</v>
      </c>
      <c r="C246" s="169" t="str">
        <f>IFERROR(Inv_SY_B!C246/Inv_SY_B!$DA246-1,"")</f>
        <v/>
      </c>
      <c r="D246" s="169" t="str">
        <f>IFERROR(Inv_SY_B!D246/Inv_SY_B!$DA246-1,"")</f>
        <v/>
      </c>
      <c r="E246" s="169" t="str">
        <f>IFERROR(Inv_SY_B!E246/Inv_SY_B!$DA246-1,"")</f>
        <v/>
      </c>
      <c r="F246" s="169" t="str">
        <f>IFERROR(Inv_SY_B!F246/Inv_SY_B!$DA246-1,"")</f>
        <v/>
      </c>
      <c r="G246" s="169" t="str">
        <f>IFERROR(Inv_SY_B!G246/Inv_SY_B!$DA246-1,"")</f>
        <v/>
      </c>
      <c r="H246" s="169" t="str">
        <f>IFERROR(Inv_SY_B!H246/Inv_SY_B!$DA246-1,"")</f>
        <v/>
      </c>
      <c r="I246" s="169" t="str">
        <f>IFERROR(Inv_SY_B!I246/Inv_SY_B!$DA246-1,"")</f>
        <v/>
      </c>
      <c r="J246" s="169" t="str">
        <f>IFERROR(Inv_SY_B!J246/Inv_SY_B!$DA246-1,"")</f>
        <v/>
      </c>
      <c r="K246" s="169" t="str">
        <f>IFERROR(Inv_SY_B!K246/Inv_SY_B!$DA246-1,"")</f>
        <v/>
      </c>
      <c r="L246" s="169" t="str">
        <f>IFERROR(Inv_SY_B!L246/Inv_SY_B!$DA246-1,"")</f>
        <v/>
      </c>
      <c r="M246" s="169" t="str">
        <f>IFERROR(Inv_SY_B!M246/Inv_SY_B!$DA246-1,"")</f>
        <v/>
      </c>
      <c r="N246" s="169" t="str">
        <f>IFERROR(Inv_SY_B!N246/Inv_SY_B!$DA246-1,"")</f>
        <v/>
      </c>
      <c r="O246" s="169" t="str">
        <f>IFERROR(Inv_SY_B!O246/Inv_SY_B!$DA246-1,"")</f>
        <v/>
      </c>
      <c r="P246" s="169" t="str">
        <f>IFERROR(Inv_SY_B!P246/Inv_SY_B!$DA246-1,"")</f>
        <v/>
      </c>
      <c r="Q246" s="169" t="str">
        <f>IFERROR(Inv_SY_B!Q246/Inv_SY_B!$DA246-1,"")</f>
        <v/>
      </c>
      <c r="R246" s="169" t="str">
        <f>IFERROR(Inv_SY_B!R246/Inv_SY_B!$DA246-1,"")</f>
        <v/>
      </c>
      <c r="S246" s="169" t="str">
        <f>IFERROR(Inv_SY_B!S246/Inv_SY_B!$DA246-1,"")</f>
        <v/>
      </c>
      <c r="T246" s="169" t="str">
        <f>IFERROR(Inv_SY_B!T246/Inv_SY_B!$DA246-1,"")</f>
        <v/>
      </c>
      <c r="U246" s="169" t="str">
        <f>IFERROR(Inv_SY_B!U246/Inv_SY_B!$DA246-1,"")</f>
        <v/>
      </c>
      <c r="V246" s="169" t="str">
        <f>IFERROR(Inv_SY_B!V246/Inv_SY_B!$DA246-1,"")</f>
        <v/>
      </c>
      <c r="W246" s="169" t="str">
        <f>IFERROR(Inv_SY_B!W246/Inv_SY_B!$DA246-1,"")</f>
        <v/>
      </c>
      <c r="X246" s="169" t="str">
        <f>IFERROR(Inv_SY_B!X246/Inv_SY_B!$DA246-1,"")</f>
        <v/>
      </c>
      <c r="Y246" s="169" t="str">
        <f>IFERROR(Inv_SY_B!Y246/Inv_SY_B!$DA246-1,"")</f>
        <v/>
      </c>
      <c r="Z246" s="169" t="str">
        <f>IFERROR(Inv_SY_B!Z246/Inv_SY_B!$DA246-1,"")</f>
        <v/>
      </c>
      <c r="AA246" s="169" t="str">
        <f>IFERROR(Inv_SY_B!AA246/Inv_SY_B!$DA246-1,"")</f>
        <v/>
      </c>
      <c r="AB246" s="169" t="str">
        <f>IFERROR(Inv_SY_B!AB246/Inv_SY_B!$DA246-1,"")</f>
        <v/>
      </c>
      <c r="AC246" s="169" t="str">
        <f>IFERROR(Inv_SY_B!AC246/Inv_SY_B!$DA246-1,"")</f>
        <v/>
      </c>
      <c r="AD246" s="169" t="str">
        <f>IFERROR(Inv_SY_B!AD246/Inv_SY_B!$DA246-1,"")</f>
        <v/>
      </c>
      <c r="AE246" s="169" t="str">
        <f>IFERROR(Inv_SY_B!AE246/Inv_SY_B!$DA246-1,"")</f>
        <v/>
      </c>
      <c r="AF246" s="169" t="str">
        <f>IFERROR(Inv_SY_B!AF246/Inv_SY_B!$DA246-1,"")</f>
        <v/>
      </c>
      <c r="AG246" s="169" t="str">
        <f>IFERROR(Inv_SY_B!AG246/Inv_SY_B!$DA246-1,"")</f>
        <v/>
      </c>
      <c r="AH246" s="169" t="str">
        <f>IFERROR(Inv_SY_B!AH246/Inv_SY_B!$DA246-1,"")</f>
        <v/>
      </c>
      <c r="AI246" s="169" t="str">
        <f>IFERROR(Inv_SY_B!AI246/Inv_SY_B!$DC246-1,"")</f>
        <v/>
      </c>
      <c r="AJ246" s="169" t="str">
        <f>IFERROR(Inv_SY_B!AJ246/Inv_SY_B!$DC246-1,"")</f>
        <v/>
      </c>
      <c r="AK246" s="169" t="str">
        <f>IFERROR(Inv_SY_B!AK246/Inv_SY_B!$DC246-1,"")</f>
        <v/>
      </c>
      <c r="AL246" s="169" t="str">
        <f>IFERROR(Inv_SY_B!AL246/Inv_SY_B!$DC246-1,"")</f>
        <v/>
      </c>
      <c r="AM246" s="169" t="str">
        <f>IFERROR(Inv_SY_B!AM246/Inv_SY_B!$DC246-1,"")</f>
        <v/>
      </c>
      <c r="AN246" s="169" t="str">
        <f>IFERROR(Inv_SY_B!AN246/Inv_SY_B!$DC246-1,"")</f>
        <v/>
      </c>
      <c r="AO246" s="169" t="str">
        <f>IFERROR(Inv_SY_B!AO246/Inv_SY_B!$DC246-1,"")</f>
        <v/>
      </c>
      <c r="AP246" s="169" t="str">
        <f>IFERROR(Inv_SY_B!AP246/Inv_SY_B!$DC246-1,"")</f>
        <v/>
      </c>
      <c r="AQ246" s="169" t="str">
        <f>IFERROR(Inv_SY_B!AQ246/Inv_SY_B!$DC246-1,"")</f>
        <v/>
      </c>
      <c r="AR246" s="169" t="str">
        <f>IFERROR(Inv_SY_B!AR246/Inv_SY_B!$DC246-1,"")</f>
        <v/>
      </c>
      <c r="AS246" s="169" t="str">
        <f>IFERROR(Inv_SY_B!AS246/Inv_SY_B!$DC246-1,"")</f>
        <v/>
      </c>
      <c r="AT246" s="169" t="str">
        <f>IFERROR(Inv_SY_B!AT246/Inv_SY_B!$DC246-1,"")</f>
        <v/>
      </c>
      <c r="AU246" s="169" t="str">
        <f>IFERROR(Inv_SY_B!AU246/Inv_SY_B!$DC246-1,"")</f>
        <v/>
      </c>
      <c r="AV246" s="169" t="str">
        <f>IFERROR(Inv_SY_B!AV246/Inv_SY_B!$DC246-1,"")</f>
        <v/>
      </c>
      <c r="AW246" s="169" t="str">
        <f>IFERROR(Inv_SY_B!AW246/Inv_SY_B!$DC246-1,"")</f>
        <v/>
      </c>
      <c r="AX246" s="169" t="str">
        <f>IFERROR(Inv_SY_B!AX246/Inv_SY_B!$DC246-1,"")</f>
        <v/>
      </c>
      <c r="AY246" s="169" t="str">
        <f>IFERROR(Inv_SY_B!AY246/Inv_SY_B!$DC246-1,"")</f>
        <v/>
      </c>
      <c r="AZ246" s="169" t="str">
        <f>IFERROR(Inv_SY_B!AZ246/Inv_SY_B!$DC246-1,"")</f>
        <v/>
      </c>
      <c r="BA246" s="169" t="str">
        <f>IFERROR(Inv_SY_B!BA246/Inv_SY_B!$DC246-1,"")</f>
        <v/>
      </c>
      <c r="BB246" s="169" t="str">
        <f>IFERROR(Inv_SY_B!BB246/Inv_SY_B!$DC246-1,"")</f>
        <v/>
      </c>
      <c r="BC246" s="169" t="str">
        <f>IFERROR(Inv_SY_B!BC246/Inv_SY_B!$DC246-1,"")</f>
        <v/>
      </c>
      <c r="BD246" s="169" t="str">
        <f>IFERROR(Inv_SY_B!BD246/Inv_SY_B!$DC246-1,"")</f>
        <v/>
      </c>
      <c r="BE246" s="169" t="str">
        <f>IFERROR(Inv_SY_B!BE246/Inv_SY_B!$DC246-1,"")</f>
        <v/>
      </c>
      <c r="BF246" s="169" t="str">
        <f>IFERROR(Inv_SY_B!BF246/Inv_SY_B!$DC246-1,"")</f>
        <v/>
      </c>
      <c r="BG246" s="169" t="str">
        <f>IFERROR(Inv_SY_B!BG246/Inv_SY_B!$DC246-1,"")</f>
        <v/>
      </c>
      <c r="BH246" s="169" t="str">
        <f>IFERROR(Inv_SY_B!BH246/Inv_SY_B!$DC246-1,"")</f>
        <v/>
      </c>
      <c r="BI246" s="169" t="str">
        <f>IFERROR(Inv_SY_B!BI246/Inv_SY_B!$DC246-1,"")</f>
        <v/>
      </c>
      <c r="BJ246" s="169" t="str">
        <f>IFERROR(Inv_SY_B!BJ246/Inv_SY_B!$DC246-1,"")</f>
        <v/>
      </c>
      <c r="BK246" s="169" t="str">
        <f>IFERROR(Inv_SY_B!BK246/Inv_SY_B!$DC246-1,"")</f>
        <v/>
      </c>
      <c r="BL246" s="169" t="str">
        <f>IFERROR(Inv_SY_B!BL246/Inv_SY_B!$DC246-1,"")</f>
        <v/>
      </c>
      <c r="BM246" s="169" t="str">
        <f>IFERROR(Inv_SY_B!BM246/Inv_SY_B!$DC246-1,"")</f>
        <v/>
      </c>
      <c r="BN246" s="169" t="str">
        <f>IFERROR(Inv_SY_B!BN246/Inv_SY_B!$DC246-1,"")</f>
        <v/>
      </c>
      <c r="BO246" s="169" t="str">
        <f>IFERROR(Inv_SY_B!BO246/Inv_SY_B!$DC246-1,"")</f>
        <v/>
      </c>
      <c r="BP246" s="169" t="str">
        <f>IFERROR(Inv_SY_B!BP246/Inv_SY_B!$DC246-1,"")</f>
        <v/>
      </c>
      <c r="BQ246" s="169" t="str">
        <f>IFERROR(Inv_SY_B!BQ246/Inv_SY_B!$DC246-1,"")</f>
        <v/>
      </c>
      <c r="BR246" s="169" t="str">
        <f>IFERROR(Inv_SY_B!BR246/Inv_SY_B!$DC246-1,"")</f>
        <v/>
      </c>
      <c r="BS246" s="169" t="str">
        <f>IFERROR(Inv_SY_B!BS246/Inv_SY_B!$DC246-1,"")</f>
        <v/>
      </c>
      <c r="BT246" s="169" t="str">
        <f>IFERROR(Inv_SY_B!BT246/Inv_SY_B!$DC246-1,"")</f>
        <v/>
      </c>
      <c r="BU246" s="169" t="str">
        <f>IFERROR(Inv_SY_B!BU246/Inv_SY_B!$DC246-1,"")</f>
        <v/>
      </c>
      <c r="BV246" s="169" t="str">
        <f>IFERROR(Inv_SY_B!BV246/Inv_SY_B!$DC246-1,"")</f>
        <v/>
      </c>
      <c r="BW246" s="169" t="str">
        <f>IFERROR(Inv_SY_B!BW246/Inv_SY_B!$DC246-1,"")</f>
        <v/>
      </c>
      <c r="BX246" s="169" t="str">
        <f>IFERROR(Inv_SY_B!BX246/Inv_SY_B!$DC246-1,"")</f>
        <v/>
      </c>
      <c r="BY246" s="169" t="str">
        <f>IFERROR(Inv_SY_B!BY246/Inv_SY_B!$DC246-1,"")</f>
        <v/>
      </c>
      <c r="BZ246" s="169" t="str">
        <f>IFERROR(Inv_SY_B!BZ246/Inv_SY_B!$DC246-1,"")</f>
        <v/>
      </c>
      <c r="CA246" s="169" t="str">
        <f>IFERROR(Inv_SY_B!CA246/Inv_SY_B!$DC246-1,"")</f>
        <v/>
      </c>
      <c r="CB246" s="169" t="str">
        <f>IFERROR(Inv_SY_B!CB246/Inv_SY_B!$DC246-1,"")</f>
        <v/>
      </c>
      <c r="CC246" s="169" t="str">
        <f>IFERROR(Inv_SY_B!CC246/Inv_SY_B!$DC246-1,"")</f>
        <v/>
      </c>
      <c r="CD246" s="169" t="str">
        <f>IFERROR(Inv_SY_B!CD246/Inv_SY_B!$DC246-1,"")</f>
        <v/>
      </c>
      <c r="CE246" s="169" t="str">
        <f>IFERROR(Inv_SY_B!CE246/Inv_SY_B!$DC246-1,"")</f>
        <v/>
      </c>
      <c r="CF246" s="169" t="str">
        <f>IFERROR(Inv_SY_B!CF246/Inv_SY_B!$DC246-1,"")</f>
        <v/>
      </c>
      <c r="CG246" s="169" t="str">
        <f>IFERROR(Inv_SY_B!CG246/Inv_SY_B!$DC246-1,"")</f>
        <v/>
      </c>
      <c r="CH246" s="169" t="str">
        <f>IFERROR(Inv_SY_B!CH246/Inv_SY_B!$DC246-1,"")</f>
        <v/>
      </c>
      <c r="CI246" s="169" t="str">
        <f>IFERROR(Inv_SY_B!CI246/Inv_SY_B!$DC246-1,"")</f>
        <v/>
      </c>
      <c r="CJ246" s="169" t="str">
        <f>IFERROR(Inv_SY_B!CJ246/Inv_SY_B!$DC246-1,"")</f>
        <v/>
      </c>
      <c r="CK246" s="169" t="str">
        <f>IFERROR(Inv_SY_B!CK246/Inv_SY_B!$DC246-1,"")</f>
        <v/>
      </c>
      <c r="CL246" s="169" t="str">
        <f>IFERROR(Inv_SY_B!CL246/Inv_SY_B!$DC246-1,"")</f>
        <v/>
      </c>
      <c r="CM246" s="169" t="str">
        <f>IFERROR(Inv_SY_B!CM246/Inv_SY_B!$DB246-1,"")</f>
        <v/>
      </c>
      <c r="CN246" s="169" t="str">
        <f>IFERROR(Inv_SY_B!CN246/Inv_SY_B!$DB246-1,"")</f>
        <v/>
      </c>
      <c r="CO246" s="169" t="str">
        <f>IFERROR(Inv_SY_B!CO246/Inv_SY_B!$DB246-1,"")</f>
        <v/>
      </c>
      <c r="CP246" s="169" t="str">
        <f>IFERROR(Inv_SY_B!CP246/Inv_SY_B!$DB246-1,"")</f>
        <v/>
      </c>
      <c r="CQ246" s="169" t="str">
        <f>IFERROR(Inv_SY_B!CQ246/Inv_SY_B!$DB246-1,"")</f>
        <v/>
      </c>
      <c r="CR246" s="169" t="str">
        <f>IFERROR(Inv_SY_B!CR246/Inv_SY_B!$DB246-1,"")</f>
        <v/>
      </c>
      <c r="CS246" s="169" t="str">
        <f>IFERROR(Inv_SY_B!CS246/Inv_SY_B!$DB246-1,"")</f>
        <v/>
      </c>
      <c r="CT246" s="169" t="str">
        <f>IFERROR(Inv_SY_B!CT246/Inv_SY_B!$DB246-1,"")</f>
        <v/>
      </c>
      <c r="CU246" s="169" t="str">
        <f>IFERROR(Inv_SY_B!CU246/Inv_SY_B!$DB246-1,"")</f>
        <v/>
      </c>
      <c r="CV246" s="169" t="str">
        <f>IFERROR(Inv_SY_B!CV246/Inv_SY_B!$DB246-1,"")</f>
        <v/>
      </c>
      <c r="CW246" s="169" t="str">
        <f>IFERROR(Inv_SY_B!CW246/Inv_SY_B!$DB246-1,"")</f>
        <v/>
      </c>
      <c r="CX246" s="169" t="str">
        <f>IFERROR(Inv_SY_B!CX246/Inv_SY_B!$DB246-1,"")</f>
        <v/>
      </c>
      <c r="CY246" s="169" t="str">
        <f>IFERROR(Inv_SY_B!CY246/Inv_SY_B!$DB246-1,"")</f>
        <v/>
      </c>
      <c r="CZ246" s="169" t="str">
        <f>IFERROR(Inv_SY_B!CZ246/Inv_SY_B!$DB246-1,"")</f>
        <v/>
      </c>
    </row>
    <row r="247" spans="2:104">
      <c r="B247" s="164">
        <f t="shared" si="4"/>
        <v>45939</v>
      </c>
      <c r="C247" s="169" t="str">
        <f>IFERROR(Inv_SY_B!C247/Inv_SY_B!$DA247-1,"")</f>
        <v/>
      </c>
      <c r="D247" s="169" t="str">
        <f>IFERROR(Inv_SY_B!D247/Inv_SY_B!$DA247-1,"")</f>
        <v/>
      </c>
      <c r="E247" s="169" t="str">
        <f>IFERROR(Inv_SY_B!E247/Inv_SY_B!$DA247-1,"")</f>
        <v/>
      </c>
      <c r="F247" s="169" t="str">
        <f>IFERROR(Inv_SY_B!F247/Inv_SY_B!$DA247-1,"")</f>
        <v/>
      </c>
      <c r="G247" s="169" t="str">
        <f>IFERROR(Inv_SY_B!G247/Inv_SY_B!$DA247-1,"")</f>
        <v/>
      </c>
      <c r="H247" s="169" t="str">
        <f>IFERROR(Inv_SY_B!H247/Inv_SY_B!$DA247-1,"")</f>
        <v/>
      </c>
      <c r="I247" s="169" t="str">
        <f>IFERROR(Inv_SY_B!I247/Inv_SY_B!$DA247-1,"")</f>
        <v/>
      </c>
      <c r="J247" s="169" t="str">
        <f>IFERROR(Inv_SY_B!J247/Inv_SY_B!$DA247-1,"")</f>
        <v/>
      </c>
      <c r="K247" s="169" t="str">
        <f>IFERROR(Inv_SY_B!K247/Inv_SY_B!$DA247-1,"")</f>
        <v/>
      </c>
      <c r="L247" s="169" t="str">
        <f>IFERROR(Inv_SY_B!L247/Inv_SY_B!$DA247-1,"")</f>
        <v/>
      </c>
      <c r="M247" s="169" t="str">
        <f>IFERROR(Inv_SY_B!M247/Inv_SY_B!$DA247-1,"")</f>
        <v/>
      </c>
      <c r="N247" s="169" t="str">
        <f>IFERROR(Inv_SY_B!N247/Inv_SY_B!$DA247-1,"")</f>
        <v/>
      </c>
      <c r="O247" s="169" t="str">
        <f>IFERROR(Inv_SY_B!O247/Inv_SY_B!$DA247-1,"")</f>
        <v/>
      </c>
      <c r="P247" s="169" t="str">
        <f>IFERROR(Inv_SY_B!P247/Inv_SY_B!$DA247-1,"")</f>
        <v/>
      </c>
      <c r="Q247" s="169" t="str">
        <f>IFERROR(Inv_SY_B!Q247/Inv_SY_B!$DA247-1,"")</f>
        <v/>
      </c>
      <c r="R247" s="169" t="str">
        <f>IFERROR(Inv_SY_B!R247/Inv_SY_B!$DA247-1,"")</f>
        <v/>
      </c>
      <c r="S247" s="169" t="str">
        <f>IFERROR(Inv_SY_B!S247/Inv_SY_B!$DA247-1,"")</f>
        <v/>
      </c>
      <c r="T247" s="169" t="str">
        <f>IFERROR(Inv_SY_B!T247/Inv_SY_B!$DA247-1,"")</f>
        <v/>
      </c>
      <c r="U247" s="169" t="str">
        <f>IFERROR(Inv_SY_B!U247/Inv_SY_B!$DA247-1,"")</f>
        <v/>
      </c>
      <c r="V247" s="169" t="str">
        <f>IFERROR(Inv_SY_B!V247/Inv_SY_B!$DA247-1,"")</f>
        <v/>
      </c>
      <c r="W247" s="169" t="str">
        <f>IFERROR(Inv_SY_B!W247/Inv_SY_B!$DA247-1,"")</f>
        <v/>
      </c>
      <c r="X247" s="169" t="str">
        <f>IFERROR(Inv_SY_B!X247/Inv_SY_B!$DA247-1,"")</f>
        <v/>
      </c>
      <c r="Y247" s="169" t="str">
        <f>IFERROR(Inv_SY_B!Y247/Inv_SY_B!$DA247-1,"")</f>
        <v/>
      </c>
      <c r="Z247" s="169" t="str">
        <f>IFERROR(Inv_SY_B!Z247/Inv_SY_B!$DA247-1,"")</f>
        <v/>
      </c>
      <c r="AA247" s="169" t="str">
        <f>IFERROR(Inv_SY_B!AA247/Inv_SY_B!$DA247-1,"")</f>
        <v/>
      </c>
      <c r="AB247" s="169" t="str">
        <f>IFERROR(Inv_SY_B!AB247/Inv_SY_B!$DA247-1,"")</f>
        <v/>
      </c>
      <c r="AC247" s="169" t="str">
        <f>IFERROR(Inv_SY_B!AC247/Inv_SY_B!$DA247-1,"")</f>
        <v/>
      </c>
      <c r="AD247" s="169" t="str">
        <f>IFERROR(Inv_SY_B!AD247/Inv_SY_B!$DA247-1,"")</f>
        <v/>
      </c>
      <c r="AE247" s="169" t="str">
        <f>IFERROR(Inv_SY_B!AE247/Inv_SY_B!$DA247-1,"")</f>
        <v/>
      </c>
      <c r="AF247" s="169" t="str">
        <f>IFERROR(Inv_SY_B!AF247/Inv_SY_B!$DA247-1,"")</f>
        <v/>
      </c>
      <c r="AG247" s="169" t="str">
        <f>IFERROR(Inv_SY_B!AG247/Inv_SY_B!$DA247-1,"")</f>
        <v/>
      </c>
      <c r="AH247" s="169" t="str">
        <f>IFERROR(Inv_SY_B!AH247/Inv_SY_B!$DA247-1,"")</f>
        <v/>
      </c>
      <c r="AI247" s="169" t="str">
        <f>IFERROR(Inv_SY_B!AI247/Inv_SY_B!$DC247-1,"")</f>
        <v/>
      </c>
      <c r="AJ247" s="169" t="str">
        <f>IFERROR(Inv_SY_B!AJ247/Inv_SY_B!$DC247-1,"")</f>
        <v/>
      </c>
      <c r="AK247" s="169" t="str">
        <f>IFERROR(Inv_SY_B!AK247/Inv_SY_B!$DC247-1,"")</f>
        <v/>
      </c>
      <c r="AL247" s="169" t="str">
        <f>IFERROR(Inv_SY_B!AL247/Inv_SY_B!$DC247-1,"")</f>
        <v/>
      </c>
      <c r="AM247" s="169" t="str">
        <f>IFERROR(Inv_SY_B!AM247/Inv_SY_B!$DC247-1,"")</f>
        <v/>
      </c>
      <c r="AN247" s="169" t="str">
        <f>IFERROR(Inv_SY_B!AN247/Inv_SY_B!$DC247-1,"")</f>
        <v/>
      </c>
      <c r="AO247" s="169" t="str">
        <f>IFERROR(Inv_SY_B!AO247/Inv_SY_B!$DC247-1,"")</f>
        <v/>
      </c>
      <c r="AP247" s="169" t="str">
        <f>IFERROR(Inv_SY_B!AP247/Inv_SY_B!$DC247-1,"")</f>
        <v/>
      </c>
      <c r="AQ247" s="169" t="str">
        <f>IFERROR(Inv_SY_B!AQ247/Inv_SY_B!$DC247-1,"")</f>
        <v/>
      </c>
      <c r="AR247" s="169" t="str">
        <f>IFERROR(Inv_SY_B!AR247/Inv_SY_B!$DC247-1,"")</f>
        <v/>
      </c>
      <c r="AS247" s="169" t="str">
        <f>IFERROR(Inv_SY_B!AS247/Inv_SY_B!$DC247-1,"")</f>
        <v/>
      </c>
      <c r="AT247" s="169" t="str">
        <f>IFERROR(Inv_SY_B!AT247/Inv_SY_B!$DC247-1,"")</f>
        <v/>
      </c>
      <c r="AU247" s="169" t="str">
        <f>IFERROR(Inv_SY_B!AU247/Inv_SY_B!$DC247-1,"")</f>
        <v/>
      </c>
      <c r="AV247" s="169" t="str">
        <f>IFERROR(Inv_SY_B!AV247/Inv_SY_B!$DC247-1,"")</f>
        <v/>
      </c>
      <c r="AW247" s="169" t="str">
        <f>IFERROR(Inv_SY_B!AW247/Inv_SY_B!$DC247-1,"")</f>
        <v/>
      </c>
      <c r="AX247" s="169" t="str">
        <f>IFERROR(Inv_SY_B!AX247/Inv_SY_B!$DC247-1,"")</f>
        <v/>
      </c>
      <c r="AY247" s="169" t="str">
        <f>IFERROR(Inv_SY_B!AY247/Inv_SY_B!$DC247-1,"")</f>
        <v/>
      </c>
      <c r="AZ247" s="169" t="str">
        <f>IFERROR(Inv_SY_B!AZ247/Inv_SY_B!$DC247-1,"")</f>
        <v/>
      </c>
      <c r="BA247" s="169" t="str">
        <f>IFERROR(Inv_SY_B!BA247/Inv_SY_B!$DC247-1,"")</f>
        <v/>
      </c>
      <c r="BB247" s="169" t="str">
        <f>IFERROR(Inv_SY_B!BB247/Inv_SY_B!$DC247-1,"")</f>
        <v/>
      </c>
      <c r="BC247" s="169" t="str">
        <f>IFERROR(Inv_SY_B!BC247/Inv_SY_B!$DC247-1,"")</f>
        <v/>
      </c>
      <c r="BD247" s="169" t="str">
        <f>IFERROR(Inv_SY_B!BD247/Inv_SY_B!$DC247-1,"")</f>
        <v/>
      </c>
      <c r="BE247" s="169" t="str">
        <f>IFERROR(Inv_SY_B!BE247/Inv_SY_B!$DC247-1,"")</f>
        <v/>
      </c>
      <c r="BF247" s="169" t="str">
        <f>IFERROR(Inv_SY_B!BF247/Inv_SY_B!$DC247-1,"")</f>
        <v/>
      </c>
      <c r="BG247" s="169" t="str">
        <f>IFERROR(Inv_SY_B!BG247/Inv_SY_B!$DC247-1,"")</f>
        <v/>
      </c>
      <c r="BH247" s="169" t="str">
        <f>IFERROR(Inv_SY_B!BH247/Inv_SY_B!$DC247-1,"")</f>
        <v/>
      </c>
      <c r="BI247" s="169" t="str">
        <f>IFERROR(Inv_SY_B!BI247/Inv_SY_B!$DC247-1,"")</f>
        <v/>
      </c>
      <c r="BJ247" s="169" t="str">
        <f>IFERROR(Inv_SY_B!BJ247/Inv_SY_B!$DC247-1,"")</f>
        <v/>
      </c>
      <c r="BK247" s="169" t="str">
        <f>IFERROR(Inv_SY_B!BK247/Inv_SY_B!$DC247-1,"")</f>
        <v/>
      </c>
      <c r="BL247" s="169" t="str">
        <f>IFERROR(Inv_SY_B!BL247/Inv_SY_B!$DC247-1,"")</f>
        <v/>
      </c>
      <c r="BM247" s="169" t="str">
        <f>IFERROR(Inv_SY_B!BM247/Inv_SY_B!$DC247-1,"")</f>
        <v/>
      </c>
      <c r="BN247" s="169" t="str">
        <f>IFERROR(Inv_SY_B!BN247/Inv_SY_B!$DC247-1,"")</f>
        <v/>
      </c>
      <c r="BO247" s="169" t="str">
        <f>IFERROR(Inv_SY_B!BO247/Inv_SY_B!$DC247-1,"")</f>
        <v/>
      </c>
      <c r="BP247" s="169" t="str">
        <f>IFERROR(Inv_SY_B!BP247/Inv_SY_B!$DC247-1,"")</f>
        <v/>
      </c>
      <c r="BQ247" s="169" t="str">
        <f>IFERROR(Inv_SY_B!BQ247/Inv_SY_B!$DC247-1,"")</f>
        <v/>
      </c>
      <c r="BR247" s="169" t="str">
        <f>IFERROR(Inv_SY_B!BR247/Inv_SY_B!$DC247-1,"")</f>
        <v/>
      </c>
      <c r="BS247" s="169" t="str">
        <f>IFERROR(Inv_SY_B!BS247/Inv_SY_B!$DC247-1,"")</f>
        <v/>
      </c>
      <c r="BT247" s="169" t="str">
        <f>IFERROR(Inv_SY_B!BT247/Inv_SY_B!$DC247-1,"")</f>
        <v/>
      </c>
      <c r="BU247" s="169" t="str">
        <f>IFERROR(Inv_SY_B!BU247/Inv_SY_B!$DC247-1,"")</f>
        <v/>
      </c>
      <c r="BV247" s="169" t="str">
        <f>IFERROR(Inv_SY_B!BV247/Inv_SY_B!$DC247-1,"")</f>
        <v/>
      </c>
      <c r="BW247" s="169" t="str">
        <f>IFERROR(Inv_SY_B!BW247/Inv_SY_B!$DC247-1,"")</f>
        <v/>
      </c>
      <c r="BX247" s="169" t="str">
        <f>IFERROR(Inv_SY_B!BX247/Inv_SY_B!$DC247-1,"")</f>
        <v/>
      </c>
      <c r="BY247" s="169" t="str">
        <f>IFERROR(Inv_SY_B!BY247/Inv_SY_B!$DC247-1,"")</f>
        <v/>
      </c>
      <c r="BZ247" s="169" t="str">
        <f>IFERROR(Inv_SY_B!BZ247/Inv_SY_B!$DC247-1,"")</f>
        <v/>
      </c>
      <c r="CA247" s="169" t="str">
        <f>IFERROR(Inv_SY_B!CA247/Inv_SY_B!$DC247-1,"")</f>
        <v/>
      </c>
      <c r="CB247" s="169" t="str">
        <f>IFERROR(Inv_SY_B!CB247/Inv_SY_B!$DC247-1,"")</f>
        <v/>
      </c>
      <c r="CC247" s="169" t="str">
        <f>IFERROR(Inv_SY_B!CC247/Inv_SY_B!$DC247-1,"")</f>
        <v/>
      </c>
      <c r="CD247" s="169" t="str">
        <f>IFERROR(Inv_SY_B!CD247/Inv_SY_B!$DC247-1,"")</f>
        <v/>
      </c>
      <c r="CE247" s="169" t="str">
        <f>IFERROR(Inv_SY_B!CE247/Inv_SY_B!$DC247-1,"")</f>
        <v/>
      </c>
      <c r="CF247" s="169" t="str">
        <f>IFERROR(Inv_SY_B!CF247/Inv_SY_B!$DC247-1,"")</f>
        <v/>
      </c>
      <c r="CG247" s="169" t="str">
        <f>IFERROR(Inv_SY_B!CG247/Inv_SY_B!$DC247-1,"")</f>
        <v/>
      </c>
      <c r="CH247" s="169" t="str">
        <f>IFERROR(Inv_SY_B!CH247/Inv_SY_B!$DC247-1,"")</f>
        <v/>
      </c>
      <c r="CI247" s="169" t="str">
        <f>IFERROR(Inv_SY_B!CI247/Inv_SY_B!$DC247-1,"")</f>
        <v/>
      </c>
      <c r="CJ247" s="169" t="str">
        <f>IFERROR(Inv_SY_B!CJ247/Inv_SY_B!$DC247-1,"")</f>
        <v/>
      </c>
      <c r="CK247" s="169" t="str">
        <f>IFERROR(Inv_SY_B!CK247/Inv_SY_B!$DC247-1,"")</f>
        <v/>
      </c>
      <c r="CL247" s="169" t="str">
        <f>IFERROR(Inv_SY_B!CL247/Inv_SY_B!$DC247-1,"")</f>
        <v/>
      </c>
      <c r="CM247" s="169" t="str">
        <f>IFERROR(Inv_SY_B!CM247/Inv_SY_B!$DB247-1,"")</f>
        <v/>
      </c>
      <c r="CN247" s="169" t="str">
        <f>IFERROR(Inv_SY_B!CN247/Inv_SY_B!$DB247-1,"")</f>
        <v/>
      </c>
      <c r="CO247" s="169" t="str">
        <f>IFERROR(Inv_SY_B!CO247/Inv_SY_B!$DB247-1,"")</f>
        <v/>
      </c>
      <c r="CP247" s="169" t="str">
        <f>IFERROR(Inv_SY_B!CP247/Inv_SY_B!$DB247-1,"")</f>
        <v/>
      </c>
      <c r="CQ247" s="169" t="str">
        <f>IFERROR(Inv_SY_B!CQ247/Inv_SY_B!$DB247-1,"")</f>
        <v/>
      </c>
      <c r="CR247" s="169" t="str">
        <f>IFERROR(Inv_SY_B!CR247/Inv_SY_B!$DB247-1,"")</f>
        <v/>
      </c>
      <c r="CS247" s="169" t="str">
        <f>IFERROR(Inv_SY_B!CS247/Inv_SY_B!$DB247-1,"")</f>
        <v/>
      </c>
      <c r="CT247" s="169" t="str">
        <f>IFERROR(Inv_SY_B!CT247/Inv_SY_B!$DB247-1,"")</f>
        <v/>
      </c>
      <c r="CU247" s="169" t="str">
        <f>IFERROR(Inv_SY_B!CU247/Inv_SY_B!$DB247-1,"")</f>
        <v/>
      </c>
      <c r="CV247" s="169" t="str">
        <f>IFERROR(Inv_SY_B!CV247/Inv_SY_B!$DB247-1,"")</f>
        <v/>
      </c>
      <c r="CW247" s="169" t="str">
        <f>IFERROR(Inv_SY_B!CW247/Inv_SY_B!$DB247-1,"")</f>
        <v/>
      </c>
      <c r="CX247" s="169" t="str">
        <f>IFERROR(Inv_SY_B!CX247/Inv_SY_B!$DB247-1,"")</f>
        <v/>
      </c>
      <c r="CY247" s="169" t="str">
        <f>IFERROR(Inv_SY_B!CY247/Inv_SY_B!$DB247-1,"")</f>
        <v/>
      </c>
      <c r="CZ247" s="169" t="str">
        <f>IFERROR(Inv_SY_B!CZ247/Inv_SY_B!$DB247-1,"")</f>
        <v/>
      </c>
    </row>
    <row r="248" spans="2:104">
      <c r="B248" s="164">
        <f t="shared" si="4"/>
        <v>45940</v>
      </c>
      <c r="C248" s="169" t="str">
        <f>IFERROR(Inv_SY_B!C248/Inv_SY_B!$DA248-1,"")</f>
        <v/>
      </c>
      <c r="D248" s="169" t="str">
        <f>IFERROR(Inv_SY_B!D248/Inv_SY_B!$DA248-1,"")</f>
        <v/>
      </c>
      <c r="E248" s="169" t="str">
        <f>IFERROR(Inv_SY_B!E248/Inv_SY_B!$DA248-1,"")</f>
        <v/>
      </c>
      <c r="F248" s="169" t="str">
        <f>IFERROR(Inv_SY_B!F248/Inv_SY_B!$DA248-1,"")</f>
        <v/>
      </c>
      <c r="G248" s="169" t="str">
        <f>IFERROR(Inv_SY_B!G248/Inv_SY_B!$DA248-1,"")</f>
        <v/>
      </c>
      <c r="H248" s="169" t="str">
        <f>IFERROR(Inv_SY_B!H248/Inv_SY_B!$DA248-1,"")</f>
        <v/>
      </c>
      <c r="I248" s="169" t="str">
        <f>IFERROR(Inv_SY_B!I248/Inv_SY_B!$DA248-1,"")</f>
        <v/>
      </c>
      <c r="J248" s="169" t="str">
        <f>IFERROR(Inv_SY_B!J248/Inv_SY_B!$DA248-1,"")</f>
        <v/>
      </c>
      <c r="K248" s="169" t="str">
        <f>IFERROR(Inv_SY_B!K248/Inv_SY_B!$DA248-1,"")</f>
        <v/>
      </c>
      <c r="L248" s="169" t="str">
        <f>IFERROR(Inv_SY_B!L248/Inv_SY_B!$DA248-1,"")</f>
        <v/>
      </c>
      <c r="M248" s="169" t="str">
        <f>IFERROR(Inv_SY_B!M248/Inv_SY_B!$DA248-1,"")</f>
        <v/>
      </c>
      <c r="N248" s="169" t="str">
        <f>IFERROR(Inv_SY_B!N248/Inv_SY_B!$DA248-1,"")</f>
        <v/>
      </c>
      <c r="O248" s="169" t="str">
        <f>IFERROR(Inv_SY_B!O248/Inv_SY_B!$DA248-1,"")</f>
        <v/>
      </c>
      <c r="P248" s="169" t="str">
        <f>IFERROR(Inv_SY_B!P248/Inv_SY_B!$DA248-1,"")</f>
        <v/>
      </c>
      <c r="Q248" s="169" t="str">
        <f>IFERROR(Inv_SY_B!Q248/Inv_SY_B!$DA248-1,"")</f>
        <v/>
      </c>
      <c r="R248" s="169" t="str">
        <f>IFERROR(Inv_SY_B!R248/Inv_SY_B!$DA248-1,"")</f>
        <v/>
      </c>
      <c r="S248" s="169" t="str">
        <f>IFERROR(Inv_SY_B!S248/Inv_SY_B!$DA248-1,"")</f>
        <v/>
      </c>
      <c r="T248" s="169" t="str">
        <f>IFERROR(Inv_SY_B!T248/Inv_SY_B!$DA248-1,"")</f>
        <v/>
      </c>
      <c r="U248" s="169" t="str">
        <f>IFERROR(Inv_SY_B!U248/Inv_SY_B!$DA248-1,"")</f>
        <v/>
      </c>
      <c r="V248" s="169" t="str">
        <f>IFERROR(Inv_SY_B!V248/Inv_SY_B!$DA248-1,"")</f>
        <v/>
      </c>
      <c r="W248" s="169" t="str">
        <f>IFERROR(Inv_SY_B!W248/Inv_SY_B!$DA248-1,"")</f>
        <v/>
      </c>
      <c r="X248" s="169" t="str">
        <f>IFERROR(Inv_SY_B!X248/Inv_SY_B!$DA248-1,"")</f>
        <v/>
      </c>
      <c r="Y248" s="169" t="str">
        <f>IFERROR(Inv_SY_B!Y248/Inv_SY_B!$DA248-1,"")</f>
        <v/>
      </c>
      <c r="Z248" s="169" t="str">
        <f>IFERROR(Inv_SY_B!Z248/Inv_SY_B!$DA248-1,"")</f>
        <v/>
      </c>
      <c r="AA248" s="169" t="str">
        <f>IFERROR(Inv_SY_B!AA248/Inv_SY_B!$DA248-1,"")</f>
        <v/>
      </c>
      <c r="AB248" s="169" t="str">
        <f>IFERROR(Inv_SY_B!AB248/Inv_SY_B!$DA248-1,"")</f>
        <v/>
      </c>
      <c r="AC248" s="169" t="str">
        <f>IFERROR(Inv_SY_B!AC248/Inv_SY_B!$DA248-1,"")</f>
        <v/>
      </c>
      <c r="AD248" s="169" t="str">
        <f>IFERROR(Inv_SY_B!AD248/Inv_SY_B!$DA248-1,"")</f>
        <v/>
      </c>
      <c r="AE248" s="169" t="str">
        <f>IFERROR(Inv_SY_B!AE248/Inv_SY_B!$DA248-1,"")</f>
        <v/>
      </c>
      <c r="AF248" s="169" t="str">
        <f>IFERROR(Inv_SY_B!AF248/Inv_SY_B!$DA248-1,"")</f>
        <v/>
      </c>
      <c r="AG248" s="169" t="str">
        <f>IFERROR(Inv_SY_B!AG248/Inv_SY_B!$DA248-1,"")</f>
        <v/>
      </c>
      <c r="AH248" s="169" t="str">
        <f>IFERROR(Inv_SY_B!AH248/Inv_SY_B!$DA248-1,"")</f>
        <v/>
      </c>
      <c r="AI248" s="169" t="str">
        <f>IFERROR(Inv_SY_B!AI248/Inv_SY_B!$DC248-1,"")</f>
        <v/>
      </c>
      <c r="AJ248" s="169" t="str">
        <f>IFERROR(Inv_SY_B!AJ248/Inv_SY_B!$DC248-1,"")</f>
        <v/>
      </c>
      <c r="AK248" s="169" t="str">
        <f>IFERROR(Inv_SY_B!AK248/Inv_SY_B!$DC248-1,"")</f>
        <v/>
      </c>
      <c r="AL248" s="169" t="str">
        <f>IFERROR(Inv_SY_B!AL248/Inv_SY_B!$DC248-1,"")</f>
        <v/>
      </c>
      <c r="AM248" s="169" t="str">
        <f>IFERROR(Inv_SY_B!AM248/Inv_SY_B!$DC248-1,"")</f>
        <v/>
      </c>
      <c r="AN248" s="169" t="str">
        <f>IFERROR(Inv_SY_B!AN248/Inv_SY_B!$DC248-1,"")</f>
        <v/>
      </c>
      <c r="AO248" s="169" t="str">
        <f>IFERROR(Inv_SY_B!AO248/Inv_SY_B!$DC248-1,"")</f>
        <v/>
      </c>
      <c r="AP248" s="169" t="str">
        <f>IFERROR(Inv_SY_B!AP248/Inv_SY_B!$DC248-1,"")</f>
        <v/>
      </c>
      <c r="AQ248" s="169" t="str">
        <f>IFERROR(Inv_SY_B!AQ248/Inv_SY_B!$DC248-1,"")</f>
        <v/>
      </c>
      <c r="AR248" s="169" t="str">
        <f>IFERROR(Inv_SY_B!AR248/Inv_SY_B!$DC248-1,"")</f>
        <v/>
      </c>
      <c r="AS248" s="169" t="str">
        <f>IFERROR(Inv_SY_B!AS248/Inv_SY_B!$DC248-1,"")</f>
        <v/>
      </c>
      <c r="AT248" s="169" t="str">
        <f>IFERROR(Inv_SY_B!AT248/Inv_SY_B!$DC248-1,"")</f>
        <v/>
      </c>
      <c r="AU248" s="169" t="str">
        <f>IFERROR(Inv_SY_B!AU248/Inv_SY_B!$DC248-1,"")</f>
        <v/>
      </c>
      <c r="AV248" s="169" t="str">
        <f>IFERROR(Inv_SY_B!AV248/Inv_SY_B!$DC248-1,"")</f>
        <v/>
      </c>
      <c r="AW248" s="169" t="str">
        <f>IFERROR(Inv_SY_B!AW248/Inv_SY_B!$DC248-1,"")</f>
        <v/>
      </c>
      <c r="AX248" s="169" t="str">
        <f>IFERROR(Inv_SY_B!AX248/Inv_SY_B!$DC248-1,"")</f>
        <v/>
      </c>
      <c r="AY248" s="169" t="str">
        <f>IFERROR(Inv_SY_B!AY248/Inv_SY_B!$DC248-1,"")</f>
        <v/>
      </c>
      <c r="AZ248" s="169" t="str">
        <f>IFERROR(Inv_SY_B!AZ248/Inv_SY_B!$DC248-1,"")</f>
        <v/>
      </c>
      <c r="BA248" s="169" t="str">
        <f>IFERROR(Inv_SY_B!BA248/Inv_SY_B!$DC248-1,"")</f>
        <v/>
      </c>
      <c r="BB248" s="169" t="str">
        <f>IFERROR(Inv_SY_B!BB248/Inv_SY_B!$DC248-1,"")</f>
        <v/>
      </c>
      <c r="BC248" s="169" t="str">
        <f>IFERROR(Inv_SY_B!BC248/Inv_SY_B!$DC248-1,"")</f>
        <v/>
      </c>
      <c r="BD248" s="169" t="str">
        <f>IFERROR(Inv_SY_B!BD248/Inv_SY_B!$DC248-1,"")</f>
        <v/>
      </c>
      <c r="BE248" s="169" t="str">
        <f>IFERROR(Inv_SY_B!BE248/Inv_SY_B!$DC248-1,"")</f>
        <v/>
      </c>
      <c r="BF248" s="169" t="str">
        <f>IFERROR(Inv_SY_B!BF248/Inv_SY_B!$DC248-1,"")</f>
        <v/>
      </c>
      <c r="BG248" s="169" t="str">
        <f>IFERROR(Inv_SY_B!BG248/Inv_SY_B!$DC248-1,"")</f>
        <v/>
      </c>
      <c r="BH248" s="169" t="str">
        <f>IFERROR(Inv_SY_B!BH248/Inv_SY_B!$DC248-1,"")</f>
        <v/>
      </c>
      <c r="BI248" s="169" t="str">
        <f>IFERROR(Inv_SY_B!BI248/Inv_SY_B!$DC248-1,"")</f>
        <v/>
      </c>
      <c r="BJ248" s="169" t="str">
        <f>IFERROR(Inv_SY_B!BJ248/Inv_SY_B!$DC248-1,"")</f>
        <v/>
      </c>
      <c r="BK248" s="169" t="str">
        <f>IFERROR(Inv_SY_B!BK248/Inv_SY_B!$DC248-1,"")</f>
        <v/>
      </c>
      <c r="BL248" s="169" t="str">
        <f>IFERROR(Inv_SY_B!BL248/Inv_SY_B!$DC248-1,"")</f>
        <v/>
      </c>
      <c r="BM248" s="169" t="str">
        <f>IFERROR(Inv_SY_B!BM248/Inv_SY_B!$DC248-1,"")</f>
        <v/>
      </c>
      <c r="BN248" s="169" t="str">
        <f>IFERROR(Inv_SY_B!BN248/Inv_SY_B!$DC248-1,"")</f>
        <v/>
      </c>
      <c r="BO248" s="169" t="str">
        <f>IFERROR(Inv_SY_B!BO248/Inv_SY_B!$DC248-1,"")</f>
        <v/>
      </c>
      <c r="BP248" s="169" t="str">
        <f>IFERROR(Inv_SY_B!BP248/Inv_SY_B!$DC248-1,"")</f>
        <v/>
      </c>
      <c r="BQ248" s="169" t="str">
        <f>IFERROR(Inv_SY_B!BQ248/Inv_SY_B!$DC248-1,"")</f>
        <v/>
      </c>
      <c r="BR248" s="169" t="str">
        <f>IFERROR(Inv_SY_B!BR248/Inv_SY_B!$DC248-1,"")</f>
        <v/>
      </c>
      <c r="BS248" s="169" t="str">
        <f>IFERROR(Inv_SY_B!BS248/Inv_SY_B!$DC248-1,"")</f>
        <v/>
      </c>
      <c r="BT248" s="169" t="str">
        <f>IFERROR(Inv_SY_B!BT248/Inv_SY_B!$DC248-1,"")</f>
        <v/>
      </c>
      <c r="BU248" s="169" t="str">
        <f>IFERROR(Inv_SY_B!BU248/Inv_SY_B!$DC248-1,"")</f>
        <v/>
      </c>
      <c r="BV248" s="169" t="str">
        <f>IFERROR(Inv_SY_B!BV248/Inv_SY_B!$DC248-1,"")</f>
        <v/>
      </c>
      <c r="BW248" s="169" t="str">
        <f>IFERROR(Inv_SY_B!BW248/Inv_SY_B!$DC248-1,"")</f>
        <v/>
      </c>
      <c r="BX248" s="169" t="str">
        <f>IFERROR(Inv_SY_B!BX248/Inv_SY_B!$DC248-1,"")</f>
        <v/>
      </c>
      <c r="BY248" s="169" t="str">
        <f>IFERROR(Inv_SY_B!BY248/Inv_SY_B!$DC248-1,"")</f>
        <v/>
      </c>
      <c r="BZ248" s="169" t="str">
        <f>IFERROR(Inv_SY_B!BZ248/Inv_SY_B!$DC248-1,"")</f>
        <v/>
      </c>
      <c r="CA248" s="169" t="str">
        <f>IFERROR(Inv_SY_B!CA248/Inv_SY_B!$DC248-1,"")</f>
        <v/>
      </c>
      <c r="CB248" s="169" t="str">
        <f>IFERROR(Inv_SY_B!CB248/Inv_SY_B!$DC248-1,"")</f>
        <v/>
      </c>
      <c r="CC248" s="169" t="str">
        <f>IFERROR(Inv_SY_B!CC248/Inv_SY_B!$DC248-1,"")</f>
        <v/>
      </c>
      <c r="CD248" s="169" t="str">
        <f>IFERROR(Inv_SY_B!CD248/Inv_SY_B!$DC248-1,"")</f>
        <v/>
      </c>
      <c r="CE248" s="169" t="str">
        <f>IFERROR(Inv_SY_B!CE248/Inv_SY_B!$DC248-1,"")</f>
        <v/>
      </c>
      <c r="CF248" s="169" t="str">
        <f>IFERROR(Inv_SY_B!CF248/Inv_SY_B!$DC248-1,"")</f>
        <v/>
      </c>
      <c r="CG248" s="169" t="str">
        <f>IFERROR(Inv_SY_B!CG248/Inv_SY_B!$DC248-1,"")</f>
        <v/>
      </c>
      <c r="CH248" s="169" t="str">
        <f>IFERROR(Inv_SY_B!CH248/Inv_SY_B!$DC248-1,"")</f>
        <v/>
      </c>
      <c r="CI248" s="169" t="str">
        <f>IFERROR(Inv_SY_B!CI248/Inv_SY_B!$DC248-1,"")</f>
        <v/>
      </c>
      <c r="CJ248" s="169" t="str">
        <f>IFERROR(Inv_SY_B!CJ248/Inv_SY_B!$DC248-1,"")</f>
        <v/>
      </c>
      <c r="CK248" s="169" t="str">
        <f>IFERROR(Inv_SY_B!CK248/Inv_SY_B!$DC248-1,"")</f>
        <v/>
      </c>
      <c r="CL248" s="169" t="str">
        <f>IFERROR(Inv_SY_B!CL248/Inv_SY_B!$DC248-1,"")</f>
        <v/>
      </c>
      <c r="CM248" s="169" t="str">
        <f>IFERROR(Inv_SY_B!CM248/Inv_SY_B!$DB248-1,"")</f>
        <v/>
      </c>
      <c r="CN248" s="169" t="str">
        <f>IFERROR(Inv_SY_B!CN248/Inv_SY_B!$DB248-1,"")</f>
        <v/>
      </c>
      <c r="CO248" s="169" t="str">
        <f>IFERROR(Inv_SY_B!CO248/Inv_SY_B!$DB248-1,"")</f>
        <v/>
      </c>
      <c r="CP248" s="169" t="str">
        <f>IFERROR(Inv_SY_B!CP248/Inv_SY_B!$DB248-1,"")</f>
        <v/>
      </c>
      <c r="CQ248" s="169" t="str">
        <f>IFERROR(Inv_SY_B!CQ248/Inv_SY_B!$DB248-1,"")</f>
        <v/>
      </c>
      <c r="CR248" s="169" t="str">
        <f>IFERROR(Inv_SY_B!CR248/Inv_SY_B!$DB248-1,"")</f>
        <v/>
      </c>
      <c r="CS248" s="169" t="str">
        <f>IFERROR(Inv_SY_B!CS248/Inv_SY_B!$DB248-1,"")</f>
        <v/>
      </c>
      <c r="CT248" s="169" t="str">
        <f>IFERROR(Inv_SY_B!CT248/Inv_SY_B!$DB248-1,"")</f>
        <v/>
      </c>
      <c r="CU248" s="169" t="str">
        <f>IFERROR(Inv_SY_B!CU248/Inv_SY_B!$DB248-1,"")</f>
        <v/>
      </c>
      <c r="CV248" s="169" t="str">
        <f>IFERROR(Inv_SY_B!CV248/Inv_SY_B!$DB248-1,"")</f>
        <v/>
      </c>
      <c r="CW248" s="169" t="str">
        <f>IFERROR(Inv_SY_B!CW248/Inv_SY_B!$DB248-1,"")</f>
        <v/>
      </c>
      <c r="CX248" s="169" t="str">
        <f>IFERROR(Inv_SY_B!CX248/Inv_SY_B!$DB248-1,"")</f>
        <v/>
      </c>
      <c r="CY248" s="169" t="str">
        <f>IFERROR(Inv_SY_B!CY248/Inv_SY_B!$DB248-1,"")</f>
        <v/>
      </c>
      <c r="CZ248" s="169" t="str">
        <f>IFERROR(Inv_SY_B!CZ248/Inv_SY_B!$DB248-1,"")</f>
        <v/>
      </c>
    </row>
    <row r="249" spans="2:104">
      <c r="B249" s="164">
        <f t="shared" si="4"/>
        <v>45941</v>
      </c>
      <c r="C249" s="169" t="str">
        <f>IFERROR(Inv_SY_B!C249/Inv_SY_B!$DA249-1,"")</f>
        <v/>
      </c>
      <c r="D249" s="169" t="str">
        <f>IFERROR(Inv_SY_B!D249/Inv_SY_B!$DA249-1,"")</f>
        <v/>
      </c>
      <c r="E249" s="169" t="str">
        <f>IFERROR(Inv_SY_B!E249/Inv_SY_B!$DA249-1,"")</f>
        <v/>
      </c>
      <c r="F249" s="169" t="str">
        <f>IFERROR(Inv_SY_B!F249/Inv_SY_B!$DA249-1,"")</f>
        <v/>
      </c>
      <c r="G249" s="169" t="str">
        <f>IFERROR(Inv_SY_B!G249/Inv_SY_B!$DA249-1,"")</f>
        <v/>
      </c>
      <c r="H249" s="169" t="str">
        <f>IFERROR(Inv_SY_B!H249/Inv_SY_B!$DA249-1,"")</f>
        <v/>
      </c>
      <c r="I249" s="169" t="str">
        <f>IFERROR(Inv_SY_B!I249/Inv_SY_B!$DA249-1,"")</f>
        <v/>
      </c>
      <c r="J249" s="169" t="str">
        <f>IFERROR(Inv_SY_B!J249/Inv_SY_B!$DA249-1,"")</f>
        <v/>
      </c>
      <c r="K249" s="169" t="str">
        <f>IFERROR(Inv_SY_B!K249/Inv_SY_B!$DA249-1,"")</f>
        <v/>
      </c>
      <c r="L249" s="169" t="str">
        <f>IFERROR(Inv_SY_B!L249/Inv_SY_B!$DA249-1,"")</f>
        <v/>
      </c>
      <c r="M249" s="169" t="str">
        <f>IFERROR(Inv_SY_B!M249/Inv_SY_B!$DA249-1,"")</f>
        <v/>
      </c>
      <c r="N249" s="169" t="str">
        <f>IFERROR(Inv_SY_B!N249/Inv_SY_B!$DA249-1,"")</f>
        <v/>
      </c>
      <c r="O249" s="169" t="str">
        <f>IFERROR(Inv_SY_B!O249/Inv_SY_B!$DA249-1,"")</f>
        <v/>
      </c>
      <c r="P249" s="169" t="str">
        <f>IFERROR(Inv_SY_B!P249/Inv_SY_B!$DA249-1,"")</f>
        <v/>
      </c>
      <c r="Q249" s="169" t="str">
        <f>IFERROR(Inv_SY_B!Q249/Inv_SY_B!$DA249-1,"")</f>
        <v/>
      </c>
      <c r="R249" s="169" t="str">
        <f>IFERROR(Inv_SY_B!R249/Inv_SY_B!$DA249-1,"")</f>
        <v/>
      </c>
      <c r="S249" s="169" t="str">
        <f>IFERROR(Inv_SY_B!S249/Inv_SY_B!$DA249-1,"")</f>
        <v/>
      </c>
      <c r="T249" s="169" t="str">
        <f>IFERROR(Inv_SY_B!T249/Inv_SY_B!$DA249-1,"")</f>
        <v/>
      </c>
      <c r="U249" s="169" t="str">
        <f>IFERROR(Inv_SY_B!U249/Inv_SY_B!$DA249-1,"")</f>
        <v/>
      </c>
      <c r="V249" s="169" t="str">
        <f>IFERROR(Inv_SY_B!V249/Inv_SY_B!$DA249-1,"")</f>
        <v/>
      </c>
      <c r="W249" s="169" t="str">
        <f>IFERROR(Inv_SY_B!W249/Inv_SY_B!$DA249-1,"")</f>
        <v/>
      </c>
      <c r="X249" s="169" t="str">
        <f>IFERROR(Inv_SY_B!X249/Inv_SY_B!$DA249-1,"")</f>
        <v/>
      </c>
      <c r="Y249" s="169" t="str">
        <f>IFERROR(Inv_SY_B!Y249/Inv_SY_B!$DA249-1,"")</f>
        <v/>
      </c>
      <c r="Z249" s="169" t="str">
        <f>IFERROR(Inv_SY_B!Z249/Inv_SY_B!$DA249-1,"")</f>
        <v/>
      </c>
      <c r="AA249" s="169" t="str">
        <f>IFERROR(Inv_SY_B!AA249/Inv_SY_B!$DA249-1,"")</f>
        <v/>
      </c>
      <c r="AB249" s="169" t="str">
        <f>IFERROR(Inv_SY_B!AB249/Inv_SY_B!$DA249-1,"")</f>
        <v/>
      </c>
      <c r="AC249" s="169" t="str">
        <f>IFERROR(Inv_SY_B!AC249/Inv_SY_B!$DA249-1,"")</f>
        <v/>
      </c>
      <c r="AD249" s="169" t="str">
        <f>IFERROR(Inv_SY_B!AD249/Inv_SY_B!$DA249-1,"")</f>
        <v/>
      </c>
      <c r="AE249" s="169" t="str">
        <f>IFERROR(Inv_SY_B!AE249/Inv_SY_B!$DA249-1,"")</f>
        <v/>
      </c>
      <c r="AF249" s="169" t="str">
        <f>IFERROR(Inv_SY_B!AF249/Inv_SY_B!$DA249-1,"")</f>
        <v/>
      </c>
      <c r="AG249" s="169" t="str">
        <f>IFERROR(Inv_SY_B!AG249/Inv_SY_B!$DA249-1,"")</f>
        <v/>
      </c>
      <c r="AH249" s="169" t="str">
        <f>IFERROR(Inv_SY_B!AH249/Inv_SY_B!$DA249-1,"")</f>
        <v/>
      </c>
      <c r="AI249" s="169" t="str">
        <f>IFERROR(Inv_SY_B!AI249/Inv_SY_B!$DC249-1,"")</f>
        <v/>
      </c>
      <c r="AJ249" s="169" t="str">
        <f>IFERROR(Inv_SY_B!AJ249/Inv_SY_B!$DC249-1,"")</f>
        <v/>
      </c>
      <c r="AK249" s="169" t="str">
        <f>IFERROR(Inv_SY_B!AK249/Inv_SY_B!$DC249-1,"")</f>
        <v/>
      </c>
      <c r="AL249" s="169" t="str">
        <f>IFERROR(Inv_SY_B!AL249/Inv_SY_B!$DC249-1,"")</f>
        <v/>
      </c>
      <c r="AM249" s="169" t="str">
        <f>IFERROR(Inv_SY_B!AM249/Inv_SY_B!$DC249-1,"")</f>
        <v/>
      </c>
      <c r="AN249" s="169" t="str">
        <f>IFERROR(Inv_SY_B!AN249/Inv_SY_B!$DC249-1,"")</f>
        <v/>
      </c>
      <c r="AO249" s="169" t="str">
        <f>IFERROR(Inv_SY_B!AO249/Inv_SY_B!$DC249-1,"")</f>
        <v/>
      </c>
      <c r="AP249" s="169" t="str">
        <f>IFERROR(Inv_SY_B!AP249/Inv_SY_B!$DC249-1,"")</f>
        <v/>
      </c>
      <c r="AQ249" s="169" t="str">
        <f>IFERROR(Inv_SY_B!AQ249/Inv_SY_B!$DC249-1,"")</f>
        <v/>
      </c>
      <c r="AR249" s="169" t="str">
        <f>IFERROR(Inv_SY_B!AR249/Inv_SY_B!$DC249-1,"")</f>
        <v/>
      </c>
      <c r="AS249" s="169" t="str">
        <f>IFERROR(Inv_SY_B!AS249/Inv_SY_B!$DC249-1,"")</f>
        <v/>
      </c>
      <c r="AT249" s="169" t="str">
        <f>IFERROR(Inv_SY_B!AT249/Inv_SY_B!$DC249-1,"")</f>
        <v/>
      </c>
      <c r="AU249" s="169" t="str">
        <f>IFERROR(Inv_SY_B!AU249/Inv_SY_B!$DC249-1,"")</f>
        <v/>
      </c>
      <c r="AV249" s="169" t="str">
        <f>IFERROR(Inv_SY_B!AV249/Inv_SY_B!$DC249-1,"")</f>
        <v/>
      </c>
      <c r="AW249" s="169" t="str">
        <f>IFERROR(Inv_SY_B!AW249/Inv_SY_B!$DC249-1,"")</f>
        <v/>
      </c>
      <c r="AX249" s="169" t="str">
        <f>IFERROR(Inv_SY_B!AX249/Inv_SY_B!$DC249-1,"")</f>
        <v/>
      </c>
      <c r="AY249" s="169" t="str">
        <f>IFERROR(Inv_SY_B!AY249/Inv_SY_B!$DC249-1,"")</f>
        <v/>
      </c>
      <c r="AZ249" s="169" t="str">
        <f>IFERROR(Inv_SY_B!AZ249/Inv_SY_B!$DC249-1,"")</f>
        <v/>
      </c>
      <c r="BA249" s="169" t="str">
        <f>IFERROR(Inv_SY_B!BA249/Inv_SY_B!$DC249-1,"")</f>
        <v/>
      </c>
      <c r="BB249" s="169" t="str">
        <f>IFERROR(Inv_SY_B!BB249/Inv_SY_B!$DC249-1,"")</f>
        <v/>
      </c>
      <c r="BC249" s="169" t="str">
        <f>IFERROR(Inv_SY_B!BC249/Inv_SY_B!$DC249-1,"")</f>
        <v/>
      </c>
      <c r="BD249" s="169" t="str">
        <f>IFERROR(Inv_SY_B!BD249/Inv_SY_B!$DC249-1,"")</f>
        <v/>
      </c>
      <c r="BE249" s="169" t="str">
        <f>IFERROR(Inv_SY_B!BE249/Inv_SY_B!$DC249-1,"")</f>
        <v/>
      </c>
      <c r="BF249" s="169" t="str">
        <f>IFERROR(Inv_SY_B!BF249/Inv_SY_B!$DC249-1,"")</f>
        <v/>
      </c>
      <c r="BG249" s="169" t="str">
        <f>IFERROR(Inv_SY_B!BG249/Inv_SY_B!$DC249-1,"")</f>
        <v/>
      </c>
      <c r="BH249" s="169" t="str">
        <f>IFERROR(Inv_SY_B!BH249/Inv_SY_B!$DC249-1,"")</f>
        <v/>
      </c>
      <c r="BI249" s="169" t="str">
        <f>IFERROR(Inv_SY_B!BI249/Inv_SY_B!$DC249-1,"")</f>
        <v/>
      </c>
      <c r="BJ249" s="169" t="str">
        <f>IFERROR(Inv_SY_B!BJ249/Inv_SY_B!$DC249-1,"")</f>
        <v/>
      </c>
      <c r="BK249" s="169" t="str">
        <f>IFERROR(Inv_SY_B!BK249/Inv_SY_B!$DC249-1,"")</f>
        <v/>
      </c>
      <c r="BL249" s="169" t="str">
        <f>IFERROR(Inv_SY_B!BL249/Inv_SY_B!$DC249-1,"")</f>
        <v/>
      </c>
      <c r="BM249" s="169" t="str">
        <f>IFERROR(Inv_SY_B!BM249/Inv_SY_B!$DC249-1,"")</f>
        <v/>
      </c>
      <c r="BN249" s="169" t="str">
        <f>IFERROR(Inv_SY_B!BN249/Inv_SY_B!$DC249-1,"")</f>
        <v/>
      </c>
      <c r="BO249" s="169" t="str">
        <f>IFERROR(Inv_SY_B!BO249/Inv_SY_B!$DC249-1,"")</f>
        <v/>
      </c>
      <c r="BP249" s="169" t="str">
        <f>IFERROR(Inv_SY_B!BP249/Inv_SY_B!$DC249-1,"")</f>
        <v/>
      </c>
      <c r="BQ249" s="169" t="str">
        <f>IFERROR(Inv_SY_B!BQ249/Inv_SY_B!$DC249-1,"")</f>
        <v/>
      </c>
      <c r="BR249" s="169" t="str">
        <f>IFERROR(Inv_SY_B!BR249/Inv_SY_B!$DC249-1,"")</f>
        <v/>
      </c>
      <c r="BS249" s="169" t="str">
        <f>IFERROR(Inv_SY_B!BS249/Inv_SY_B!$DC249-1,"")</f>
        <v/>
      </c>
      <c r="BT249" s="169" t="str">
        <f>IFERROR(Inv_SY_B!BT249/Inv_SY_B!$DC249-1,"")</f>
        <v/>
      </c>
      <c r="BU249" s="169" t="str">
        <f>IFERROR(Inv_SY_B!BU249/Inv_SY_B!$DC249-1,"")</f>
        <v/>
      </c>
      <c r="BV249" s="169" t="str">
        <f>IFERROR(Inv_SY_B!BV249/Inv_SY_B!$DC249-1,"")</f>
        <v/>
      </c>
      <c r="BW249" s="169" t="str">
        <f>IFERROR(Inv_SY_B!BW249/Inv_SY_B!$DC249-1,"")</f>
        <v/>
      </c>
      <c r="BX249" s="169" t="str">
        <f>IFERROR(Inv_SY_B!BX249/Inv_SY_B!$DC249-1,"")</f>
        <v/>
      </c>
      <c r="BY249" s="169" t="str">
        <f>IFERROR(Inv_SY_B!BY249/Inv_SY_B!$DC249-1,"")</f>
        <v/>
      </c>
      <c r="BZ249" s="169" t="str">
        <f>IFERROR(Inv_SY_B!BZ249/Inv_SY_B!$DC249-1,"")</f>
        <v/>
      </c>
      <c r="CA249" s="169" t="str">
        <f>IFERROR(Inv_SY_B!CA249/Inv_SY_B!$DC249-1,"")</f>
        <v/>
      </c>
      <c r="CB249" s="169" t="str">
        <f>IFERROR(Inv_SY_B!CB249/Inv_SY_B!$DC249-1,"")</f>
        <v/>
      </c>
      <c r="CC249" s="169" t="str">
        <f>IFERROR(Inv_SY_B!CC249/Inv_SY_B!$DC249-1,"")</f>
        <v/>
      </c>
      <c r="CD249" s="169" t="str">
        <f>IFERROR(Inv_SY_B!CD249/Inv_SY_B!$DC249-1,"")</f>
        <v/>
      </c>
      <c r="CE249" s="169" t="str">
        <f>IFERROR(Inv_SY_B!CE249/Inv_SY_B!$DC249-1,"")</f>
        <v/>
      </c>
      <c r="CF249" s="169" t="str">
        <f>IFERROR(Inv_SY_B!CF249/Inv_SY_B!$DC249-1,"")</f>
        <v/>
      </c>
      <c r="CG249" s="169" t="str">
        <f>IFERROR(Inv_SY_B!CG249/Inv_SY_B!$DC249-1,"")</f>
        <v/>
      </c>
      <c r="CH249" s="169" t="str">
        <f>IFERROR(Inv_SY_B!CH249/Inv_SY_B!$DC249-1,"")</f>
        <v/>
      </c>
      <c r="CI249" s="169" t="str">
        <f>IFERROR(Inv_SY_B!CI249/Inv_SY_B!$DC249-1,"")</f>
        <v/>
      </c>
      <c r="CJ249" s="169" t="str">
        <f>IFERROR(Inv_SY_B!CJ249/Inv_SY_B!$DC249-1,"")</f>
        <v/>
      </c>
      <c r="CK249" s="169" t="str">
        <f>IFERROR(Inv_SY_B!CK249/Inv_SY_B!$DC249-1,"")</f>
        <v/>
      </c>
      <c r="CL249" s="169" t="str">
        <f>IFERROR(Inv_SY_B!CL249/Inv_SY_B!$DC249-1,"")</f>
        <v/>
      </c>
      <c r="CM249" s="169" t="str">
        <f>IFERROR(Inv_SY_B!CM249/Inv_SY_B!$DB249-1,"")</f>
        <v/>
      </c>
      <c r="CN249" s="169" t="str">
        <f>IFERROR(Inv_SY_B!CN249/Inv_SY_B!$DB249-1,"")</f>
        <v/>
      </c>
      <c r="CO249" s="169" t="str">
        <f>IFERROR(Inv_SY_B!CO249/Inv_SY_B!$DB249-1,"")</f>
        <v/>
      </c>
      <c r="CP249" s="169" t="str">
        <f>IFERROR(Inv_SY_B!CP249/Inv_SY_B!$DB249-1,"")</f>
        <v/>
      </c>
      <c r="CQ249" s="169" t="str">
        <f>IFERROR(Inv_SY_B!CQ249/Inv_SY_B!$DB249-1,"")</f>
        <v/>
      </c>
      <c r="CR249" s="169" t="str">
        <f>IFERROR(Inv_SY_B!CR249/Inv_SY_B!$DB249-1,"")</f>
        <v/>
      </c>
      <c r="CS249" s="169" t="str">
        <f>IFERROR(Inv_SY_B!CS249/Inv_SY_B!$DB249-1,"")</f>
        <v/>
      </c>
      <c r="CT249" s="169" t="str">
        <f>IFERROR(Inv_SY_B!CT249/Inv_SY_B!$DB249-1,"")</f>
        <v/>
      </c>
      <c r="CU249" s="169" t="str">
        <f>IFERROR(Inv_SY_B!CU249/Inv_SY_B!$DB249-1,"")</f>
        <v/>
      </c>
      <c r="CV249" s="169" t="str">
        <f>IFERROR(Inv_SY_B!CV249/Inv_SY_B!$DB249-1,"")</f>
        <v/>
      </c>
      <c r="CW249" s="169" t="str">
        <f>IFERROR(Inv_SY_B!CW249/Inv_SY_B!$DB249-1,"")</f>
        <v/>
      </c>
      <c r="CX249" s="169" t="str">
        <f>IFERROR(Inv_SY_B!CX249/Inv_SY_B!$DB249-1,"")</f>
        <v/>
      </c>
      <c r="CY249" s="169" t="str">
        <f>IFERROR(Inv_SY_B!CY249/Inv_SY_B!$DB249-1,"")</f>
        <v/>
      </c>
      <c r="CZ249" s="169" t="str">
        <f>IFERROR(Inv_SY_B!CZ249/Inv_SY_B!$DB249-1,"")</f>
        <v/>
      </c>
    </row>
    <row r="250" spans="2:104">
      <c r="B250" s="164">
        <f t="shared" si="4"/>
        <v>45942</v>
      </c>
      <c r="C250" s="169" t="str">
        <f>IFERROR(Inv_SY_B!C250/Inv_SY_B!$DA250-1,"")</f>
        <v/>
      </c>
      <c r="D250" s="169" t="str">
        <f>IFERROR(Inv_SY_B!D250/Inv_SY_B!$DA250-1,"")</f>
        <v/>
      </c>
      <c r="E250" s="169" t="str">
        <f>IFERROR(Inv_SY_B!E250/Inv_SY_B!$DA250-1,"")</f>
        <v/>
      </c>
      <c r="F250" s="169" t="str">
        <f>IFERROR(Inv_SY_B!F250/Inv_SY_B!$DA250-1,"")</f>
        <v/>
      </c>
      <c r="G250" s="169" t="str">
        <f>IFERROR(Inv_SY_B!G250/Inv_SY_B!$DA250-1,"")</f>
        <v/>
      </c>
      <c r="H250" s="169" t="str">
        <f>IFERROR(Inv_SY_B!H250/Inv_SY_B!$DA250-1,"")</f>
        <v/>
      </c>
      <c r="I250" s="169" t="str">
        <f>IFERROR(Inv_SY_B!I250/Inv_SY_B!$DA250-1,"")</f>
        <v/>
      </c>
      <c r="J250" s="169" t="str">
        <f>IFERROR(Inv_SY_B!J250/Inv_SY_B!$DA250-1,"")</f>
        <v/>
      </c>
      <c r="K250" s="169" t="str">
        <f>IFERROR(Inv_SY_B!K250/Inv_SY_B!$DA250-1,"")</f>
        <v/>
      </c>
      <c r="L250" s="169" t="str">
        <f>IFERROR(Inv_SY_B!L250/Inv_SY_B!$DA250-1,"")</f>
        <v/>
      </c>
      <c r="M250" s="169" t="str">
        <f>IFERROR(Inv_SY_B!M250/Inv_SY_B!$DA250-1,"")</f>
        <v/>
      </c>
      <c r="N250" s="169" t="str">
        <f>IFERROR(Inv_SY_B!N250/Inv_SY_B!$DA250-1,"")</f>
        <v/>
      </c>
      <c r="O250" s="169" t="str">
        <f>IFERROR(Inv_SY_B!O250/Inv_SY_B!$DA250-1,"")</f>
        <v/>
      </c>
      <c r="P250" s="169" t="str">
        <f>IFERROR(Inv_SY_B!P250/Inv_SY_B!$DA250-1,"")</f>
        <v/>
      </c>
      <c r="Q250" s="169" t="str">
        <f>IFERROR(Inv_SY_B!Q250/Inv_SY_B!$DA250-1,"")</f>
        <v/>
      </c>
      <c r="R250" s="169" t="str">
        <f>IFERROR(Inv_SY_B!R250/Inv_SY_B!$DA250-1,"")</f>
        <v/>
      </c>
      <c r="S250" s="169" t="str">
        <f>IFERROR(Inv_SY_B!S250/Inv_SY_B!$DA250-1,"")</f>
        <v/>
      </c>
      <c r="T250" s="169" t="str">
        <f>IFERROR(Inv_SY_B!T250/Inv_SY_B!$DA250-1,"")</f>
        <v/>
      </c>
      <c r="U250" s="169" t="str">
        <f>IFERROR(Inv_SY_B!U250/Inv_SY_B!$DA250-1,"")</f>
        <v/>
      </c>
      <c r="V250" s="169" t="str">
        <f>IFERROR(Inv_SY_B!V250/Inv_SY_B!$DA250-1,"")</f>
        <v/>
      </c>
      <c r="W250" s="169" t="str">
        <f>IFERROR(Inv_SY_B!W250/Inv_SY_B!$DA250-1,"")</f>
        <v/>
      </c>
      <c r="X250" s="169" t="str">
        <f>IFERROR(Inv_SY_B!X250/Inv_SY_B!$DA250-1,"")</f>
        <v/>
      </c>
      <c r="Y250" s="169" t="str">
        <f>IFERROR(Inv_SY_B!Y250/Inv_SY_B!$DA250-1,"")</f>
        <v/>
      </c>
      <c r="Z250" s="169" t="str">
        <f>IFERROR(Inv_SY_B!Z250/Inv_SY_B!$DA250-1,"")</f>
        <v/>
      </c>
      <c r="AA250" s="169" t="str">
        <f>IFERROR(Inv_SY_B!AA250/Inv_SY_B!$DA250-1,"")</f>
        <v/>
      </c>
      <c r="AB250" s="169" t="str">
        <f>IFERROR(Inv_SY_B!AB250/Inv_SY_B!$DA250-1,"")</f>
        <v/>
      </c>
      <c r="AC250" s="169" t="str">
        <f>IFERROR(Inv_SY_B!AC250/Inv_SY_B!$DA250-1,"")</f>
        <v/>
      </c>
      <c r="AD250" s="169" t="str">
        <f>IFERROR(Inv_SY_B!AD250/Inv_SY_B!$DA250-1,"")</f>
        <v/>
      </c>
      <c r="AE250" s="169" t="str">
        <f>IFERROR(Inv_SY_B!AE250/Inv_SY_B!$DA250-1,"")</f>
        <v/>
      </c>
      <c r="AF250" s="169" t="str">
        <f>IFERROR(Inv_SY_B!AF250/Inv_SY_B!$DA250-1,"")</f>
        <v/>
      </c>
      <c r="AG250" s="169" t="str">
        <f>IFERROR(Inv_SY_B!AG250/Inv_SY_B!$DA250-1,"")</f>
        <v/>
      </c>
      <c r="AH250" s="169" t="str">
        <f>IFERROR(Inv_SY_B!AH250/Inv_SY_B!$DA250-1,"")</f>
        <v/>
      </c>
      <c r="AI250" s="169" t="str">
        <f>IFERROR(Inv_SY_B!AI250/Inv_SY_B!$DC250-1,"")</f>
        <v/>
      </c>
      <c r="AJ250" s="169" t="str">
        <f>IFERROR(Inv_SY_B!AJ250/Inv_SY_B!$DC250-1,"")</f>
        <v/>
      </c>
      <c r="AK250" s="169" t="str">
        <f>IFERROR(Inv_SY_B!AK250/Inv_SY_B!$DC250-1,"")</f>
        <v/>
      </c>
      <c r="AL250" s="169" t="str">
        <f>IFERROR(Inv_SY_B!AL250/Inv_SY_B!$DC250-1,"")</f>
        <v/>
      </c>
      <c r="AM250" s="169" t="str">
        <f>IFERROR(Inv_SY_B!AM250/Inv_SY_B!$DC250-1,"")</f>
        <v/>
      </c>
      <c r="AN250" s="169" t="str">
        <f>IFERROR(Inv_SY_B!AN250/Inv_SY_B!$DC250-1,"")</f>
        <v/>
      </c>
      <c r="AO250" s="169" t="str">
        <f>IFERROR(Inv_SY_B!AO250/Inv_SY_B!$DC250-1,"")</f>
        <v/>
      </c>
      <c r="AP250" s="169" t="str">
        <f>IFERROR(Inv_SY_B!AP250/Inv_SY_B!$DC250-1,"")</f>
        <v/>
      </c>
      <c r="AQ250" s="169" t="str">
        <f>IFERROR(Inv_SY_B!AQ250/Inv_SY_B!$DC250-1,"")</f>
        <v/>
      </c>
      <c r="AR250" s="169" t="str">
        <f>IFERROR(Inv_SY_B!AR250/Inv_SY_B!$DC250-1,"")</f>
        <v/>
      </c>
      <c r="AS250" s="169" t="str">
        <f>IFERROR(Inv_SY_B!AS250/Inv_SY_B!$DC250-1,"")</f>
        <v/>
      </c>
      <c r="AT250" s="169" t="str">
        <f>IFERROR(Inv_SY_B!AT250/Inv_SY_B!$DC250-1,"")</f>
        <v/>
      </c>
      <c r="AU250" s="169" t="str">
        <f>IFERROR(Inv_SY_B!AU250/Inv_SY_B!$DC250-1,"")</f>
        <v/>
      </c>
      <c r="AV250" s="169" t="str">
        <f>IFERROR(Inv_SY_B!AV250/Inv_SY_B!$DC250-1,"")</f>
        <v/>
      </c>
      <c r="AW250" s="169" t="str">
        <f>IFERROR(Inv_SY_B!AW250/Inv_SY_B!$DC250-1,"")</f>
        <v/>
      </c>
      <c r="AX250" s="169" t="str">
        <f>IFERROR(Inv_SY_B!AX250/Inv_SY_B!$DC250-1,"")</f>
        <v/>
      </c>
      <c r="AY250" s="169" t="str">
        <f>IFERROR(Inv_SY_B!AY250/Inv_SY_B!$DC250-1,"")</f>
        <v/>
      </c>
      <c r="AZ250" s="169" t="str">
        <f>IFERROR(Inv_SY_B!AZ250/Inv_SY_B!$DC250-1,"")</f>
        <v/>
      </c>
      <c r="BA250" s="169" t="str">
        <f>IFERROR(Inv_SY_B!BA250/Inv_SY_B!$DC250-1,"")</f>
        <v/>
      </c>
      <c r="BB250" s="169" t="str">
        <f>IFERROR(Inv_SY_B!BB250/Inv_SY_B!$DC250-1,"")</f>
        <v/>
      </c>
      <c r="BC250" s="169" t="str">
        <f>IFERROR(Inv_SY_B!BC250/Inv_SY_B!$DC250-1,"")</f>
        <v/>
      </c>
      <c r="BD250" s="169" t="str">
        <f>IFERROR(Inv_SY_B!BD250/Inv_SY_B!$DC250-1,"")</f>
        <v/>
      </c>
      <c r="BE250" s="169" t="str">
        <f>IFERROR(Inv_SY_B!BE250/Inv_SY_B!$DC250-1,"")</f>
        <v/>
      </c>
      <c r="BF250" s="169" t="str">
        <f>IFERROR(Inv_SY_B!BF250/Inv_SY_B!$DC250-1,"")</f>
        <v/>
      </c>
      <c r="BG250" s="169" t="str">
        <f>IFERROR(Inv_SY_B!BG250/Inv_SY_B!$DC250-1,"")</f>
        <v/>
      </c>
      <c r="BH250" s="169" t="str">
        <f>IFERROR(Inv_SY_B!BH250/Inv_SY_B!$DC250-1,"")</f>
        <v/>
      </c>
      <c r="BI250" s="169" t="str">
        <f>IFERROR(Inv_SY_B!BI250/Inv_SY_B!$DC250-1,"")</f>
        <v/>
      </c>
      <c r="BJ250" s="169" t="str">
        <f>IFERROR(Inv_SY_B!BJ250/Inv_SY_B!$DC250-1,"")</f>
        <v/>
      </c>
      <c r="BK250" s="169" t="str">
        <f>IFERROR(Inv_SY_B!BK250/Inv_SY_B!$DC250-1,"")</f>
        <v/>
      </c>
      <c r="BL250" s="169" t="str">
        <f>IFERROR(Inv_SY_B!BL250/Inv_SY_B!$DC250-1,"")</f>
        <v/>
      </c>
      <c r="BM250" s="169" t="str">
        <f>IFERROR(Inv_SY_B!BM250/Inv_SY_B!$DC250-1,"")</f>
        <v/>
      </c>
      <c r="BN250" s="169" t="str">
        <f>IFERROR(Inv_SY_B!BN250/Inv_SY_B!$DC250-1,"")</f>
        <v/>
      </c>
      <c r="BO250" s="169" t="str">
        <f>IFERROR(Inv_SY_B!BO250/Inv_SY_B!$DC250-1,"")</f>
        <v/>
      </c>
      <c r="BP250" s="169" t="str">
        <f>IFERROR(Inv_SY_B!BP250/Inv_SY_B!$DC250-1,"")</f>
        <v/>
      </c>
      <c r="BQ250" s="169" t="str">
        <f>IFERROR(Inv_SY_B!BQ250/Inv_SY_B!$DC250-1,"")</f>
        <v/>
      </c>
      <c r="BR250" s="169" t="str">
        <f>IFERROR(Inv_SY_B!BR250/Inv_SY_B!$DC250-1,"")</f>
        <v/>
      </c>
      <c r="BS250" s="169" t="str">
        <f>IFERROR(Inv_SY_B!BS250/Inv_SY_B!$DC250-1,"")</f>
        <v/>
      </c>
      <c r="BT250" s="169" t="str">
        <f>IFERROR(Inv_SY_B!BT250/Inv_SY_B!$DC250-1,"")</f>
        <v/>
      </c>
      <c r="BU250" s="169" t="str">
        <f>IFERROR(Inv_SY_B!BU250/Inv_SY_B!$DC250-1,"")</f>
        <v/>
      </c>
      <c r="BV250" s="169" t="str">
        <f>IFERROR(Inv_SY_B!BV250/Inv_SY_B!$DC250-1,"")</f>
        <v/>
      </c>
      <c r="BW250" s="169" t="str">
        <f>IFERROR(Inv_SY_B!BW250/Inv_SY_B!$DC250-1,"")</f>
        <v/>
      </c>
      <c r="BX250" s="169" t="str">
        <f>IFERROR(Inv_SY_B!BX250/Inv_SY_B!$DC250-1,"")</f>
        <v/>
      </c>
      <c r="BY250" s="169" t="str">
        <f>IFERROR(Inv_SY_B!BY250/Inv_SY_B!$DC250-1,"")</f>
        <v/>
      </c>
      <c r="BZ250" s="169" t="str">
        <f>IFERROR(Inv_SY_B!BZ250/Inv_SY_B!$DC250-1,"")</f>
        <v/>
      </c>
      <c r="CA250" s="169" t="str">
        <f>IFERROR(Inv_SY_B!CA250/Inv_SY_B!$DC250-1,"")</f>
        <v/>
      </c>
      <c r="CB250" s="169" t="str">
        <f>IFERROR(Inv_SY_B!CB250/Inv_SY_B!$DC250-1,"")</f>
        <v/>
      </c>
      <c r="CC250" s="169" t="str">
        <f>IFERROR(Inv_SY_B!CC250/Inv_SY_B!$DC250-1,"")</f>
        <v/>
      </c>
      <c r="CD250" s="169" t="str">
        <f>IFERROR(Inv_SY_B!CD250/Inv_SY_B!$DC250-1,"")</f>
        <v/>
      </c>
      <c r="CE250" s="169" t="str">
        <f>IFERROR(Inv_SY_B!CE250/Inv_SY_B!$DC250-1,"")</f>
        <v/>
      </c>
      <c r="CF250" s="169" t="str">
        <f>IFERROR(Inv_SY_B!CF250/Inv_SY_B!$DC250-1,"")</f>
        <v/>
      </c>
      <c r="CG250" s="169" t="str">
        <f>IFERROR(Inv_SY_B!CG250/Inv_SY_B!$DC250-1,"")</f>
        <v/>
      </c>
      <c r="CH250" s="169" t="str">
        <f>IFERROR(Inv_SY_B!CH250/Inv_SY_B!$DC250-1,"")</f>
        <v/>
      </c>
      <c r="CI250" s="169" t="str">
        <f>IFERROR(Inv_SY_B!CI250/Inv_SY_B!$DC250-1,"")</f>
        <v/>
      </c>
      <c r="CJ250" s="169" t="str">
        <f>IFERROR(Inv_SY_B!CJ250/Inv_SY_B!$DC250-1,"")</f>
        <v/>
      </c>
      <c r="CK250" s="169" t="str">
        <f>IFERROR(Inv_SY_B!CK250/Inv_SY_B!$DC250-1,"")</f>
        <v/>
      </c>
      <c r="CL250" s="169" t="str">
        <f>IFERROR(Inv_SY_B!CL250/Inv_SY_B!$DC250-1,"")</f>
        <v/>
      </c>
      <c r="CM250" s="169" t="str">
        <f>IFERROR(Inv_SY_B!CM250/Inv_SY_B!$DB250-1,"")</f>
        <v/>
      </c>
      <c r="CN250" s="169" t="str">
        <f>IFERROR(Inv_SY_B!CN250/Inv_SY_B!$DB250-1,"")</f>
        <v/>
      </c>
      <c r="CO250" s="169" t="str">
        <f>IFERROR(Inv_SY_B!CO250/Inv_SY_B!$DB250-1,"")</f>
        <v/>
      </c>
      <c r="CP250" s="169" t="str">
        <f>IFERROR(Inv_SY_B!CP250/Inv_SY_B!$DB250-1,"")</f>
        <v/>
      </c>
      <c r="CQ250" s="169" t="str">
        <f>IFERROR(Inv_SY_B!CQ250/Inv_SY_B!$DB250-1,"")</f>
        <v/>
      </c>
      <c r="CR250" s="169" t="str">
        <f>IFERROR(Inv_SY_B!CR250/Inv_SY_B!$DB250-1,"")</f>
        <v/>
      </c>
      <c r="CS250" s="169" t="str">
        <f>IFERROR(Inv_SY_B!CS250/Inv_SY_B!$DB250-1,"")</f>
        <v/>
      </c>
      <c r="CT250" s="169" t="str">
        <f>IFERROR(Inv_SY_B!CT250/Inv_SY_B!$DB250-1,"")</f>
        <v/>
      </c>
      <c r="CU250" s="169" t="str">
        <f>IFERROR(Inv_SY_B!CU250/Inv_SY_B!$DB250-1,"")</f>
        <v/>
      </c>
      <c r="CV250" s="169" t="str">
        <f>IFERROR(Inv_SY_B!CV250/Inv_SY_B!$DB250-1,"")</f>
        <v/>
      </c>
      <c r="CW250" s="169" t="str">
        <f>IFERROR(Inv_SY_B!CW250/Inv_SY_B!$DB250-1,"")</f>
        <v/>
      </c>
      <c r="CX250" s="169" t="str">
        <f>IFERROR(Inv_SY_B!CX250/Inv_SY_B!$DB250-1,"")</f>
        <v/>
      </c>
      <c r="CY250" s="169" t="str">
        <f>IFERROR(Inv_SY_B!CY250/Inv_SY_B!$DB250-1,"")</f>
        <v/>
      </c>
      <c r="CZ250" s="169" t="str">
        <f>IFERROR(Inv_SY_B!CZ250/Inv_SY_B!$DB250-1,"")</f>
        <v/>
      </c>
    </row>
    <row r="251" spans="2:104">
      <c r="B251" s="164">
        <f t="shared" si="4"/>
        <v>45943</v>
      </c>
      <c r="C251" s="169" t="str">
        <f>IFERROR(Inv_SY_B!C251/Inv_SY_B!$DA251-1,"")</f>
        <v/>
      </c>
      <c r="D251" s="169" t="str">
        <f>IFERROR(Inv_SY_B!D251/Inv_SY_B!$DA251-1,"")</f>
        <v/>
      </c>
      <c r="E251" s="169" t="str">
        <f>IFERROR(Inv_SY_B!E251/Inv_SY_B!$DA251-1,"")</f>
        <v/>
      </c>
      <c r="F251" s="169" t="str">
        <f>IFERROR(Inv_SY_B!F251/Inv_SY_B!$DA251-1,"")</f>
        <v/>
      </c>
      <c r="G251" s="169" t="str">
        <f>IFERROR(Inv_SY_B!G251/Inv_SY_B!$DA251-1,"")</f>
        <v/>
      </c>
      <c r="H251" s="169" t="str">
        <f>IFERROR(Inv_SY_B!H251/Inv_SY_B!$DA251-1,"")</f>
        <v/>
      </c>
      <c r="I251" s="169" t="str">
        <f>IFERROR(Inv_SY_B!I251/Inv_SY_B!$DA251-1,"")</f>
        <v/>
      </c>
      <c r="J251" s="169" t="str">
        <f>IFERROR(Inv_SY_B!J251/Inv_SY_B!$DA251-1,"")</f>
        <v/>
      </c>
      <c r="K251" s="169" t="str">
        <f>IFERROR(Inv_SY_B!K251/Inv_SY_B!$DA251-1,"")</f>
        <v/>
      </c>
      <c r="L251" s="169" t="str">
        <f>IFERROR(Inv_SY_B!L251/Inv_SY_B!$DA251-1,"")</f>
        <v/>
      </c>
      <c r="M251" s="169" t="str">
        <f>IFERROR(Inv_SY_B!M251/Inv_SY_B!$DA251-1,"")</f>
        <v/>
      </c>
      <c r="N251" s="169" t="str">
        <f>IFERROR(Inv_SY_B!N251/Inv_SY_B!$DA251-1,"")</f>
        <v/>
      </c>
      <c r="O251" s="169" t="str">
        <f>IFERROR(Inv_SY_B!O251/Inv_SY_B!$DA251-1,"")</f>
        <v/>
      </c>
      <c r="P251" s="169" t="str">
        <f>IFERROR(Inv_SY_B!P251/Inv_SY_B!$DA251-1,"")</f>
        <v/>
      </c>
      <c r="Q251" s="169" t="str">
        <f>IFERROR(Inv_SY_B!Q251/Inv_SY_B!$DA251-1,"")</f>
        <v/>
      </c>
      <c r="R251" s="169" t="str">
        <f>IFERROR(Inv_SY_B!R251/Inv_SY_B!$DA251-1,"")</f>
        <v/>
      </c>
      <c r="S251" s="169" t="str">
        <f>IFERROR(Inv_SY_B!S251/Inv_SY_B!$DA251-1,"")</f>
        <v/>
      </c>
      <c r="T251" s="169" t="str">
        <f>IFERROR(Inv_SY_B!T251/Inv_SY_B!$DA251-1,"")</f>
        <v/>
      </c>
      <c r="U251" s="169" t="str">
        <f>IFERROR(Inv_SY_B!U251/Inv_SY_B!$DA251-1,"")</f>
        <v/>
      </c>
      <c r="V251" s="169" t="str">
        <f>IFERROR(Inv_SY_B!V251/Inv_SY_B!$DA251-1,"")</f>
        <v/>
      </c>
      <c r="W251" s="169" t="str">
        <f>IFERROR(Inv_SY_B!W251/Inv_SY_B!$DA251-1,"")</f>
        <v/>
      </c>
      <c r="X251" s="169" t="str">
        <f>IFERROR(Inv_SY_B!X251/Inv_SY_B!$DA251-1,"")</f>
        <v/>
      </c>
      <c r="Y251" s="169" t="str">
        <f>IFERROR(Inv_SY_B!Y251/Inv_SY_B!$DA251-1,"")</f>
        <v/>
      </c>
      <c r="Z251" s="169" t="str">
        <f>IFERROR(Inv_SY_B!Z251/Inv_SY_B!$DA251-1,"")</f>
        <v/>
      </c>
      <c r="AA251" s="169" t="str">
        <f>IFERROR(Inv_SY_B!AA251/Inv_SY_B!$DA251-1,"")</f>
        <v/>
      </c>
      <c r="AB251" s="169" t="str">
        <f>IFERROR(Inv_SY_B!AB251/Inv_SY_B!$DA251-1,"")</f>
        <v/>
      </c>
      <c r="AC251" s="169" t="str">
        <f>IFERROR(Inv_SY_B!AC251/Inv_SY_B!$DA251-1,"")</f>
        <v/>
      </c>
      <c r="AD251" s="169" t="str">
        <f>IFERROR(Inv_SY_B!AD251/Inv_SY_B!$DA251-1,"")</f>
        <v/>
      </c>
      <c r="AE251" s="169" t="str">
        <f>IFERROR(Inv_SY_B!AE251/Inv_SY_B!$DA251-1,"")</f>
        <v/>
      </c>
      <c r="AF251" s="169" t="str">
        <f>IFERROR(Inv_SY_B!AF251/Inv_SY_B!$DA251-1,"")</f>
        <v/>
      </c>
      <c r="AG251" s="169" t="str">
        <f>IFERROR(Inv_SY_B!AG251/Inv_SY_B!$DA251-1,"")</f>
        <v/>
      </c>
      <c r="AH251" s="169" t="str">
        <f>IFERROR(Inv_SY_B!AH251/Inv_SY_B!$DA251-1,"")</f>
        <v/>
      </c>
      <c r="AI251" s="169" t="str">
        <f>IFERROR(Inv_SY_B!AI251/Inv_SY_B!$DC251-1,"")</f>
        <v/>
      </c>
      <c r="AJ251" s="169" t="str">
        <f>IFERROR(Inv_SY_B!AJ251/Inv_SY_B!$DC251-1,"")</f>
        <v/>
      </c>
      <c r="AK251" s="169" t="str">
        <f>IFERROR(Inv_SY_B!AK251/Inv_SY_B!$DC251-1,"")</f>
        <v/>
      </c>
      <c r="AL251" s="169" t="str">
        <f>IFERROR(Inv_SY_B!AL251/Inv_SY_B!$DC251-1,"")</f>
        <v/>
      </c>
      <c r="AM251" s="169" t="str">
        <f>IFERROR(Inv_SY_B!AM251/Inv_SY_B!$DC251-1,"")</f>
        <v/>
      </c>
      <c r="AN251" s="169" t="str">
        <f>IFERROR(Inv_SY_B!AN251/Inv_SY_B!$DC251-1,"")</f>
        <v/>
      </c>
      <c r="AO251" s="169" t="str">
        <f>IFERROR(Inv_SY_B!AO251/Inv_SY_B!$DC251-1,"")</f>
        <v/>
      </c>
      <c r="AP251" s="169" t="str">
        <f>IFERROR(Inv_SY_B!AP251/Inv_SY_B!$DC251-1,"")</f>
        <v/>
      </c>
      <c r="AQ251" s="169" t="str">
        <f>IFERROR(Inv_SY_B!AQ251/Inv_SY_B!$DC251-1,"")</f>
        <v/>
      </c>
      <c r="AR251" s="169" t="str">
        <f>IFERROR(Inv_SY_B!AR251/Inv_SY_B!$DC251-1,"")</f>
        <v/>
      </c>
      <c r="AS251" s="169" t="str">
        <f>IFERROR(Inv_SY_B!AS251/Inv_SY_B!$DC251-1,"")</f>
        <v/>
      </c>
      <c r="AT251" s="169" t="str">
        <f>IFERROR(Inv_SY_B!AT251/Inv_SY_B!$DC251-1,"")</f>
        <v/>
      </c>
      <c r="AU251" s="169" t="str">
        <f>IFERROR(Inv_SY_B!AU251/Inv_SY_B!$DC251-1,"")</f>
        <v/>
      </c>
      <c r="AV251" s="169" t="str">
        <f>IFERROR(Inv_SY_B!AV251/Inv_SY_B!$DC251-1,"")</f>
        <v/>
      </c>
      <c r="AW251" s="169" t="str">
        <f>IFERROR(Inv_SY_B!AW251/Inv_SY_B!$DC251-1,"")</f>
        <v/>
      </c>
      <c r="AX251" s="169" t="str">
        <f>IFERROR(Inv_SY_B!AX251/Inv_SY_B!$DC251-1,"")</f>
        <v/>
      </c>
      <c r="AY251" s="169" t="str">
        <f>IFERROR(Inv_SY_B!AY251/Inv_SY_B!$DC251-1,"")</f>
        <v/>
      </c>
      <c r="AZ251" s="169" t="str">
        <f>IFERROR(Inv_SY_B!AZ251/Inv_SY_B!$DC251-1,"")</f>
        <v/>
      </c>
      <c r="BA251" s="169" t="str">
        <f>IFERROR(Inv_SY_B!BA251/Inv_SY_B!$DC251-1,"")</f>
        <v/>
      </c>
      <c r="BB251" s="169" t="str">
        <f>IFERROR(Inv_SY_B!BB251/Inv_SY_B!$DC251-1,"")</f>
        <v/>
      </c>
      <c r="BC251" s="169" t="str">
        <f>IFERROR(Inv_SY_B!BC251/Inv_SY_B!$DC251-1,"")</f>
        <v/>
      </c>
      <c r="BD251" s="169" t="str">
        <f>IFERROR(Inv_SY_B!BD251/Inv_SY_B!$DC251-1,"")</f>
        <v/>
      </c>
      <c r="BE251" s="169" t="str">
        <f>IFERROR(Inv_SY_B!BE251/Inv_SY_B!$DC251-1,"")</f>
        <v/>
      </c>
      <c r="BF251" s="169" t="str">
        <f>IFERROR(Inv_SY_B!BF251/Inv_SY_B!$DC251-1,"")</f>
        <v/>
      </c>
      <c r="BG251" s="169" t="str">
        <f>IFERROR(Inv_SY_B!BG251/Inv_SY_B!$DC251-1,"")</f>
        <v/>
      </c>
      <c r="BH251" s="169" t="str">
        <f>IFERROR(Inv_SY_B!BH251/Inv_SY_B!$DC251-1,"")</f>
        <v/>
      </c>
      <c r="BI251" s="169" t="str">
        <f>IFERROR(Inv_SY_B!BI251/Inv_SY_B!$DC251-1,"")</f>
        <v/>
      </c>
      <c r="BJ251" s="169" t="str">
        <f>IFERROR(Inv_SY_B!BJ251/Inv_SY_B!$DC251-1,"")</f>
        <v/>
      </c>
      <c r="BK251" s="169" t="str">
        <f>IFERROR(Inv_SY_B!BK251/Inv_SY_B!$DC251-1,"")</f>
        <v/>
      </c>
      <c r="BL251" s="169" t="str">
        <f>IFERROR(Inv_SY_B!BL251/Inv_SY_B!$DC251-1,"")</f>
        <v/>
      </c>
      <c r="BM251" s="169" t="str">
        <f>IFERROR(Inv_SY_B!BM251/Inv_SY_B!$DC251-1,"")</f>
        <v/>
      </c>
      <c r="BN251" s="169" t="str">
        <f>IFERROR(Inv_SY_B!BN251/Inv_SY_B!$DC251-1,"")</f>
        <v/>
      </c>
      <c r="BO251" s="169" t="str">
        <f>IFERROR(Inv_SY_B!BO251/Inv_SY_B!$DC251-1,"")</f>
        <v/>
      </c>
      <c r="BP251" s="169" t="str">
        <f>IFERROR(Inv_SY_B!BP251/Inv_SY_B!$DC251-1,"")</f>
        <v/>
      </c>
      <c r="BQ251" s="169" t="str">
        <f>IFERROR(Inv_SY_B!BQ251/Inv_SY_B!$DC251-1,"")</f>
        <v/>
      </c>
      <c r="BR251" s="169" t="str">
        <f>IFERROR(Inv_SY_B!BR251/Inv_SY_B!$DC251-1,"")</f>
        <v/>
      </c>
      <c r="BS251" s="169" t="str">
        <f>IFERROR(Inv_SY_B!BS251/Inv_SY_B!$DC251-1,"")</f>
        <v/>
      </c>
      <c r="BT251" s="169" t="str">
        <f>IFERROR(Inv_SY_B!BT251/Inv_SY_B!$DC251-1,"")</f>
        <v/>
      </c>
      <c r="BU251" s="169" t="str">
        <f>IFERROR(Inv_SY_B!BU251/Inv_SY_B!$DC251-1,"")</f>
        <v/>
      </c>
      <c r="BV251" s="169" t="str">
        <f>IFERROR(Inv_SY_B!BV251/Inv_SY_B!$DC251-1,"")</f>
        <v/>
      </c>
      <c r="BW251" s="169" t="str">
        <f>IFERROR(Inv_SY_B!BW251/Inv_SY_B!$DC251-1,"")</f>
        <v/>
      </c>
      <c r="BX251" s="169" t="str">
        <f>IFERROR(Inv_SY_B!BX251/Inv_SY_B!$DC251-1,"")</f>
        <v/>
      </c>
      <c r="BY251" s="169" t="str">
        <f>IFERROR(Inv_SY_B!BY251/Inv_SY_B!$DC251-1,"")</f>
        <v/>
      </c>
      <c r="BZ251" s="169" t="str">
        <f>IFERROR(Inv_SY_B!BZ251/Inv_SY_B!$DC251-1,"")</f>
        <v/>
      </c>
      <c r="CA251" s="169" t="str">
        <f>IFERROR(Inv_SY_B!CA251/Inv_SY_B!$DC251-1,"")</f>
        <v/>
      </c>
      <c r="CB251" s="169" t="str">
        <f>IFERROR(Inv_SY_B!CB251/Inv_SY_B!$DC251-1,"")</f>
        <v/>
      </c>
      <c r="CC251" s="169" t="str">
        <f>IFERROR(Inv_SY_B!CC251/Inv_SY_B!$DC251-1,"")</f>
        <v/>
      </c>
      <c r="CD251" s="169" t="str">
        <f>IFERROR(Inv_SY_B!CD251/Inv_SY_B!$DC251-1,"")</f>
        <v/>
      </c>
      <c r="CE251" s="169" t="str">
        <f>IFERROR(Inv_SY_B!CE251/Inv_SY_B!$DC251-1,"")</f>
        <v/>
      </c>
      <c r="CF251" s="169" t="str">
        <f>IFERROR(Inv_SY_B!CF251/Inv_SY_B!$DC251-1,"")</f>
        <v/>
      </c>
      <c r="CG251" s="169" t="str">
        <f>IFERROR(Inv_SY_B!CG251/Inv_SY_B!$DC251-1,"")</f>
        <v/>
      </c>
      <c r="CH251" s="169" t="str">
        <f>IFERROR(Inv_SY_B!CH251/Inv_SY_B!$DC251-1,"")</f>
        <v/>
      </c>
      <c r="CI251" s="169" t="str">
        <f>IFERROR(Inv_SY_B!CI251/Inv_SY_B!$DC251-1,"")</f>
        <v/>
      </c>
      <c r="CJ251" s="169" t="str">
        <f>IFERROR(Inv_SY_B!CJ251/Inv_SY_B!$DC251-1,"")</f>
        <v/>
      </c>
      <c r="CK251" s="169" t="str">
        <f>IFERROR(Inv_SY_B!CK251/Inv_SY_B!$DC251-1,"")</f>
        <v/>
      </c>
      <c r="CL251" s="169" t="str">
        <f>IFERROR(Inv_SY_B!CL251/Inv_SY_B!$DC251-1,"")</f>
        <v/>
      </c>
      <c r="CM251" s="169" t="str">
        <f>IFERROR(Inv_SY_B!CM251/Inv_SY_B!$DB251-1,"")</f>
        <v/>
      </c>
      <c r="CN251" s="169" t="str">
        <f>IFERROR(Inv_SY_B!CN251/Inv_SY_B!$DB251-1,"")</f>
        <v/>
      </c>
      <c r="CO251" s="169" t="str">
        <f>IFERROR(Inv_SY_B!CO251/Inv_SY_B!$DB251-1,"")</f>
        <v/>
      </c>
      <c r="CP251" s="169" t="str">
        <f>IFERROR(Inv_SY_B!CP251/Inv_SY_B!$DB251-1,"")</f>
        <v/>
      </c>
      <c r="CQ251" s="169" t="str">
        <f>IFERROR(Inv_SY_B!CQ251/Inv_SY_B!$DB251-1,"")</f>
        <v/>
      </c>
      <c r="CR251" s="169" t="str">
        <f>IFERROR(Inv_SY_B!CR251/Inv_SY_B!$DB251-1,"")</f>
        <v/>
      </c>
      <c r="CS251" s="169" t="str">
        <f>IFERROR(Inv_SY_B!CS251/Inv_SY_B!$DB251-1,"")</f>
        <v/>
      </c>
      <c r="CT251" s="169" t="str">
        <f>IFERROR(Inv_SY_B!CT251/Inv_SY_B!$DB251-1,"")</f>
        <v/>
      </c>
      <c r="CU251" s="169" t="str">
        <f>IFERROR(Inv_SY_B!CU251/Inv_SY_B!$DB251-1,"")</f>
        <v/>
      </c>
      <c r="CV251" s="169" t="str">
        <f>IFERROR(Inv_SY_B!CV251/Inv_SY_B!$DB251-1,"")</f>
        <v/>
      </c>
      <c r="CW251" s="169" t="str">
        <f>IFERROR(Inv_SY_B!CW251/Inv_SY_B!$DB251-1,"")</f>
        <v/>
      </c>
      <c r="CX251" s="169" t="str">
        <f>IFERROR(Inv_SY_B!CX251/Inv_SY_B!$DB251-1,"")</f>
        <v/>
      </c>
      <c r="CY251" s="169" t="str">
        <f>IFERROR(Inv_SY_B!CY251/Inv_SY_B!$DB251-1,"")</f>
        <v/>
      </c>
      <c r="CZ251" s="169" t="str">
        <f>IFERROR(Inv_SY_B!CZ251/Inv_SY_B!$DB251-1,"")</f>
        <v/>
      </c>
    </row>
    <row r="252" spans="2:104">
      <c r="B252" s="164">
        <f t="shared" si="4"/>
        <v>45944</v>
      </c>
      <c r="C252" s="169" t="str">
        <f>IFERROR(Inv_SY_B!C252/Inv_SY_B!$DA252-1,"")</f>
        <v/>
      </c>
      <c r="D252" s="169" t="str">
        <f>IFERROR(Inv_SY_B!D252/Inv_SY_B!$DA252-1,"")</f>
        <v/>
      </c>
      <c r="E252" s="169" t="str">
        <f>IFERROR(Inv_SY_B!E252/Inv_SY_B!$DA252-1,"")</f>
        <v/>
      </c>
      <c r="F252" s="169" t="str">
        <f>IFERROR(Inv_SY_B!F252/Inv_SY_B!$DA252-1,"")</f>
        <v/>
      </c>
      <c r="G252" s="169" t="str">
        <f>IFERROR(Inv_SY_B!G252/Inv_SY_B!$DA252-1,"")</f>
        <v/>
      </c>
      <c r="H252" s="169" t="str">
        <f>IFERROR(Inv_SY_B!H252/Inv_SY_B!$DA252-1,"")</f>
        <v/>
      </c>
      <c r="I252" s="169" t="str">
        <f>IFERROR(Inv_SY_B!I252/Inv_SY_B!$DA252-1,"")</f>
        <v/>
      </c>
      <c r="J252" s="169" t="str">
        <f>IFERROR(Inv_SY_B!J252/Inv_SY_B!$DA252-1,"")</f>
        <v/>
      </c>
      <c r="K252" s="169" t="str">
        <f>IFERROR(Inv_SY_B!K252/Inv_SY_B!$DA252-1,"")</f>
        <v/>
      </c>
      <c r="L252" s="169" t="str">
        <f>IFERROR(Inv_SY_B!L252/Inv_SY_B!$DA252-1,"")</f>
        <v/>
      </c>
      <c r="M252" s="169" t="str">
        <f>IFERROR(Inv_SY_B!M252/Inv_SY_B!$DA252-1,"")</f>
        <v/>
      </c>
      <c r="N252" s="169" t="str">
        <f>IFERROR(Inv_SY_B!N252/Inv_SY_B!$DA252-1,"")</f>
        <v/>
      </c>
      <c r="O252" s="169" t="str">
        <f>IFERROR(Inv_SY_B!O252/Inv_SY_B!$DA252-1,"")</f>
        <v/>
      </c>
      <c r="P252" s="169" t="str">
        <f>IFERROR(Inv_SY_B!P252/Inv_SY_B!$DA252-1,"")</f>
        <v/>
      </c>
      <c r="Q252" s="169" t="str">
        <f>IFERROR(Inv_SY_B!Q252/Inv_SY_B!$DA252-1,"")</f>
        <v/>
      </c>
      <c r="R252" s="169" t="str">
        <f>IFERROR(Inv_SY_B!R252/Inv_SY_B!$DA252-1,"")</f>
        <v/>
      </c>
      <c r="S252" s="169" t="str">
        <f>IFERROR(Inv_SY_B!S252/Inv_SY_B!$DA252-1,"")</f>
        <v/>
      </c>
      <c r="T252" s="169" t="str">
        <f>IFERROR(Inv_SY_B!T252/Inv_SY_B!$DA252-1,"")</f>
        <v/>
      </c>
      <c r="U252" s="169" t="str">
        <f>IFERROR(Inv_SY_B!U252/Inv_SY_B!$DA252-1,"")</f>
        <v/>
      </c>
      <c r="V252" s="169" t="str">
        <f>IFERROR(Inv_SY_B!V252/Inv_SY_B!$DA252-1,"")</f>
        <v/>
      </c>
      <c r="W252" s="169" t="str">
        <f>IFERROR(Inv_SY_B!W252/Inv_SY_B!$DA252-1,"")</f>
        <v/>
      </c>
      <c r="X252" s="169" t="str">
        <f>IFERROR(Inv_SY_B!X252/Inv_SY_B!$DA252-1,"")</f>
        <v/>
      </c>
      <c r="Y252" s="169" t="str">
        <f>IFERROR(Inv_SY_B!Y252/Inv_SY_B!$DA252-1,"")</f>
        <v/>
      </c>
      <c r="Z252" s="169" t="str">
        <f>IFERROR(Inv_SY_B!Z252/Inv_SY_B!$DA252-1,"")</f>
        <v/>
      </c>
      <c r="AA252" s="169" t="str">
        <f>IFERROR(Inv_SY_B!AA252/Inv_SY_B!$DA252-1,"")</f>
        <v/>
      </c>
      <c r="AB252" s="169" t="str">
        <f>IFERROR(Inv_SY_B!AB252/Inv_SY_B!$DA252-1,"")</f>
        <v/>
      </c>
      <c r="AC252" s="169" t="str">
        <f>IFERROR(Inv_SY_B!AC252/Inv_SY_B!$DA252-1,"")</f>
        <v/>
      </c>
      <c r="AD252" s="169" t="str">
        <f>IFERROR(Inv_SY_B!AD252/Inv_SY_B!$DA252-1,"")</f>
        <v/>
      </c>
      <c r="AE252" s="169" t="str">
        <f>IFERROR(Inv_SY_B!AE252/Inv_SY_B!$DA252-1,"")</f>
        <v/>
      </c>
      <c r="AF252" s="169" t="str">
        <f>IFERROR(Inv_SY_B!AF252/Inv_SY_B!$DA252-1,"")</f>
        <v/>
      </c>
      <c r="AG252" s="169" t="str">
        <f>IFERROR(Inv_SY_B!AG252/Inv_SY_B!$DA252-1,"")</f>
        <v/>
      </c>
      <c r="AH252" s="169" t="str">
        <f>IFERROR(Inv_SY_B!AH252/Inv_SY_B!$DA252-1,"")</f>
        <v/>
      </c>
      <c r="AI252" s="169" t="str">
        <f>IFERROR(Inv_SY_B!AI252/Inv_SY_B!$DC252-1,"")</f>
        <v/>
      </c>
      <c r="AJ252" s="169" t="str">
        <f>IFERROR(Inv_SY_B!AJ252/Inv_SY_B!$DC252-1,"")</f>
        <v/>
      </c>
      <c r="AK252" s="169" t="str">
        <f>IFERROR(Inv_SY_B!AK252/Inv_SY_B!$DC252-1,"")</f>
        <v/>
      </c>
      <c r="AL252" s="169" t="str">
        <f>IFERROR(Inv_SY_B!AL252/Inv_SY_B!$DC252-1,"")</f>
        <v/>
      </c>
      <c r="AM252" s="169" t="str">
        <f>IFERROR(Inv_SY_B!AM252/Inv_SY_B!$DC252-1,"")</f>
        <v/>
      </c>
      <c r="AN252" s="169" t="str">
        <f>IFERROR(Inv_SY_B!AN252/Inv_SY_B!$DC252-1,"")</f>
        <v/>
      </c>
      <c r="AO252" s="169" t="str">
        <f>IFERROR(Inv_SY_B!AO252/Inv_SY_B!$DC252-1,"")</f>
        <v/>
      </c>
      <c r="AP252" s="169" t="str">
        <f>IFERROR(Inv_SY_B!AP252/Inv_SY_B!$DC252-1,"")</f>
        <v/>
      </c>
      <c r="AQ252" s="169" t="str">
        <f>IFERROR(Inv_SY_B!AQ252/Inv_SY_B!$DC252-1,"")</f>
        <v/>
      </c>
      <c r="AR252" s="169" t="str">
        <f>IFERROR(Inv_SY_B!AR252/Inv_SY_B!$DC252-1,"")</f>
        <v/>
      </c>
      <c r="AS252" s="169" t="str">
        <f>IFERROR(Inv_SY_B!AS252/Inv_SY_B!$DC252-1,"")</f>
        <v/>
      </c>
      <c r="AT252" s="169" t="str">
        <f>IFERROR(Inv_SY_B!AT252/Inv_SY_B!$DC252-1,"")</f>
        <v/>
      </c>
      <c r="AU252" s="169" t="str">
        <f>IFERROR(Inv_SY_B!AU252/Inv_SY_B!$DC252-1,"")</f>
        <v/>
      </c>
      <c r="AV252" s="169" t="str">
        <f>IFERROR(Inv_SY_B!AV252/Inv_SY_B!$DC252-1,"")</f>
        <v/>
      </c>
      <c r="AW252" s="169" t="str">
        <f>IFERROR(Inv_SY_B!AW252/Inv_SY_B!$DC252-1,"")</f>
        <v/>
      </c>
      <c r="AX252" s="169" t="str">
        <f>IFERROR(Inv_SY_B!AX252/Inv_SY_B!$DC252-1,"")</f>
        <v/>
      </c>
      <c r="AY252" s="169" t="str">
        <f>IFERROR(Inv_SY_B!AY252/Inv_SY_B!$DC252-1,"")</f>
        <v/>
      </c>
      <c r="AZ252" s="169" t="str">
        <f>IFERROR(Inv_SY_B!AZ252/Inv_SY_B!$DC252-1,"")</f>
        <v/>
      </c>
      <c r="BA252" s="169" t="str">
        <f>IFERROR(Inv_SY_B!BA252/Inv_SY_B!$DC252-1,"")</f>
        <v/>
      </c>
      <c r="BB252" s="169" t="str">
        <f>IFERROR(Inv_SY_B!BB252/Inv_SY_B!$DC252-1,"")</f>
        <v/>
      </c>
      <c r="BC252" s="169" t="str">
        <f>IFERROR(Inv_SY_B!BC252/Inv_SY_B!$DC252-1,"")</f>
        <v/>
      </c>
      <c r="BD252" s="169" t="str">
        <f>IFERROR(Inv_SY_B!BD252/Inv_SY_B!$DC252-1,"")</f>
        <v/>
      </c>
      <c r="BE252" s="169" t="str">
        <f>IFERROR(Inv_SY_B!BE252/Inv_SY_B!$DC252-1,"")</f>
        <v/>
      </c>
      <c r="BF252" s="169" t="str">
        <f>IFERROR(Inv_SY_B!BF252/Inv_SY_B!$DC252-1,"")</f>
        <v/>
      </c>
      <c r="BG252" s="169" t="str">
        <f>IFERROR(Inv_SY_B!BG252/Inv_SY_B!$DC252-1,"")</f>
        <v/>
      </c>
      <c r="BH252" s="169" t="str">
        <f>IFERROR(Inv_SY_B!BH252/Inv_SY_B!$DC252-1,"")</f>
        <v/>
      </c>
      <c r="BI252" s="169" t="str">
        <f>IFERROR(Inv_SY_B!BI252/Inv_SY_B!$DC252-1,"")</f>
        <v/>
      </c>
      <c r="BJ252" s="169" t="str">
        <f>IFERROR(Inv_SY_B!BJ252/Inv_SY_B!$DC252-1,"")</f>
        <v/>
      </c>
      <c r="BK252" s="169" t="str">
        <f>IFERROR(Inv_SY_B!BK252/Inv_SY_B!$DC252-1,"")</f>
        <v/>
      </c>
      <c r="BL252" s="169" t="str">
        <f>IFERROR(Inv_SY_B!BL252/Inv_SY_B!$DC252-1,"")</f>
        <v/>
      </c>
      <c r="BM252" s="169" t="str">
        <f>IFERROR(Inv_SY_B!BM252/Inv_SY_B!$DC252-1,"")</f>
        <v/>
      </c>
      <c r="BN252" s="169" t="str">
        <f>IFERROR(Inv_SY_B!BN252/Inv_SY_B!$DC252-1,"")</f>
        <v/>
      </c>
      <c r="BO252" s="169" t="str">
        <f>IFERROR(Inv_SY_B!BO252/Inv_SY_B!$DC252-1,"")</f>
        <v/>
      </c>
      <c r="BP252" s="169" t="str">
        <f>IFERROR(Inv_SY_B!BP252/Inv_SY_B!$DC252-1,"")</f>
        <v/>
      </c>
      <c r="BQ252" s="169" t="str">
        <f>IFERROR(Inv_SY_B!BQ252/Inv_SY_B!$DC252-1,"")</f>
        <v/>
      </c>
      <c r="BR252" s="169" t="str">
        <f>IFERROR(Inv_SY_B!BR252/Inv_SY_B!$DC252-1,"")</f>
        <v/>
      </c>
      <c r="BS252" s="169" t="str">
        <f>IFERROR(Inv_SY_B!BS252/Inv_SY_B!$DC252-1,"")</f>
        <v/>
      </c>
      <c r="BT252" s="169" t="str">
        <f>IFERROR(Inv_SY_B!BT252/Inv_SY_B!$DC252-1,"")</f>
        <v/>
      </c>
      <c r="BU252" s="169" t="str">
        <f>IFERROR(Inv_SY_B!BU252/Inv_SY_B!$DC252-1,"")</f>
        <v/>
      </c>
      <c r="BV252" s="169" t="str">
        <f>IFERROR(Inv_SY_B!BV252/Inv_SY_B!$DC252-1,"")</f>
        <v/>
      </c>
      <c r="BW252" s="169" t="str">
        <f>IFERROR(Inv_SY_B!BW252/Inv_SY_B!$DC252-1,"")</f>
        <v/>
      </c>
      <c r="BX252" s="169" t="str">
        <f>IFERROR(Inv_SY_B!BX252/Inv_SY_B!$DC252-1,"")</f>
        <v/>
      </c>
      <c r="BY252" s="169" t="str">
        <f>IFERROR(Inv_SY_B!BY252/Inv_SY_B!$DC252-1,"")</f>
        <v/>
      </c>
      <c r="BZ252" s="169" t="str">
        <f>IFERROR(Inv_SY_B!BZ252/Inv_SY_B!$DC252-1,"")</f>
        <v/>
      </c>
      <c r="CA252" s="169" t="str">
        <f>IFERROR(Inv_SY_B!CA252/Inv_SY_B!$DC252-1,"")</f>
        <v/>
      </c>
      <c r="CB252" s="169" t="str">
        <f>IFERROR(Inv_SY_B!CB252/Inv_SY_B!$DC252-1,"")</f>
        <v/>
      </c>
      <c r="CC252" s="169" t="str">
        <f>IFERROR(Inv_SY_B!CC252/Inv_SY_B!$DC252-1,"")</f>
        <v/>
      </c>
      <c r="CD252" s="169" t="str">
        <f>IFERROR(Inv_SY_B!CD252/Inv_SY_B!$DC252-1,"")</f>
        <v/>
      </c>
      <c r="CE252" s="169" t="str">
        <f>IFERROR(Inv_SY_B!CE252/Inv_SY_B!$DC252-1,"")</f>
        <v/>
      </c>
      <c r="CF252" s="169" t="str">
        <f>IFERROR(Inv_SY_B!CF252/Inv_SY_B!$DC252-1,"")</f>
        <v/>
      </c>
      <c r="CG252" s="169" t="str">
        <f>IFERROR(Inv_SY_B!CG252/Inv_SY_B!$DC252-1,"")</f>
        <v/>
      </c>
      <c r="CH252" s="169" t="str">
        <f>IFERROR(Inv_SY_B!CH252/Inv_SY_B!$DC252-1,"")</f>
        <v/>
      </c>
      <c r="CI252" s="169" t="str">
        <f>IFERROR(Inv_SY_B!CI252/Inv_SY_B!$DC252-1,"")</f>
        <v/>
      </c>
      <c r="CJ252" s="169" t="str">
        <f>IFERROR(Inv_SY_B!CJ252/Inv_SY_B!$DC252-1,"")</f>
        <v/>
      </c>
      <c r="CK252" s="169" t="str">
        <f>IFERROR(Inv_SY_B!CK252/Inv_SY_B!$DC252-1,"")</f>
        <v/>
      </c>
      <c r="CL252" s="169" t="str">
        <f>IFERROR(Inv_SY_B!CL252/Inv_SY_B!$DC252-1,"")</f>
        <v/>
      </c>
      <c r="CM252" s="169" t="str">
        <f>IFERROR(Inv_SY_B!CM252/Inv_SY_B!$DB252-1,"")</f>
        <v/>
      </c>
      <c r="CN252" s="169" t="str">
        <f>IFERROR(Inv_SY_B!CN252/Inv_SY_B!$DB252-1,"")</f>
        <v/>
      </c>
      <c r="CO252" s="169" t="str">
        <f>IFERROR(Inv_SY_B!CO252/Inv_SY_B!$DB252-1,"")</f>
        <v/>
      </c>
      <c r="CP252" s="169" t="str">
        <f>IFERROR(Inv_SY_B!CP252/Inv_SY_B!$DB252-1,"")</f>
        <v/>
      </c>
      <c r="CQ252" s="169" t="str">
        <f>IFERROR(Inv_SY_B!CQ252/Inv_SY_B!$DB252-1,"")</f>
        <v/>
      </c>
      <c r="CR252" s="169" t="str">
        <f>IFERROR(Inv_SY_B!CR252/Inv_SY_B!$DB252-1,"")</f>
        <v/>
      </c>
      <c r="CS252" s="169" t="str">
        <f>IFERROR(Inv_SY_B!CS252/Inv_SY_B!$DB252-1,"")</f>
        <v/>
      </c>
      <c r="CT252" s="169" t="str">
        <f>IFERROR(Inv_SY_B!CT252/Inv_SY_B!$DB252-1,"")</f>
        <v/>
      </c>
      <c r="CU252" s="169" t="str">
        <f>IFERROR(Inv_SY_B!CU252/Inv_SY_B!$DB252-1,"")</f>
        <v/>
      </c>
      <c r="CV252" s="169" t="str">
        <f>IFERROR(Inv_SY_B!CV252/Inv_SY_B!$DB252-1,"")</f>
        <v/>
      </c>
      <c r="CW252" s="169" t="str">
        <f>IFERROR(Inv_SY_B!CW252/Inv_SY_B!$DB252-1,"")</f>
        <v/>
      </c>
      <c r="CX252" s="169" t="str">
        <f>IFERROR(Inv_SY_B!CX252/Inv_SY_B!$DB252-1,"")</f>
        <v/>
      </c>
      <c r="CY252" s="169" t="str">
        <f>IFERROR(Inv_SY_B!CY252/Inv_SY_B!$DB252-1,"")</f>
        <v/>
      </c>
      <c r="CZ252" s="169" t="str">
        <f>IFERROR(Inv_SY_B!CZ252/Inv_SY_B!$DB252-1,"")</f>
        <v/>
      </c>
    </row>
    <row r="253" spans="2:104">
      <c r="B253" s="164">
        <f t="shared" si="4"/>
        <v>45945</v>
      </c>
      <c r="C253" s="169" t="str">
        <f>IFERROR(Inv_SY_B!C253/Inv_SY_B!$DA253-1,"")</f>
        <v/>
      </c>
      <c r="D253" s="169" t="str">
        <f>IFERROR(Inv_SY_B!D253/Inv_SY_B!$DA253-1,"")</f>
        <v/>
      </c>
      <c r="E253" s="169" t="str">
        <f>IFERROR(Inv_SY_B!E253/Inv_SY_B!$DA253-1,"")</f>
        <v/>
      </c>
      <c r="F253" s="169" t="str">
        <f>IFERROR(Inv_SY_B!F253/Inv_SY_B!$DA253-1,"")</f>
        <v/>
      </c>
      <c r="G253" s="169" t="str">
        <f>IFERROR(Inv_SY_B!G253/Inv_SY_B!$DA253-1,"")</f>
        <v/>
      </c>
      <c r="H253" s="169" t="str">
        <f>IFERROR(Inv_SY_B!H253/Inv_SY_B!$DA253-1,"")</f>
        <v/>
      </c>
      <c r="I253" s="169" t="str">
        <f>IFERROR(Inv_SY_B!I253/Inv_SY_B!$DA253-1,"")</f>
        <v/>
      </c>
      <c r="J253" s="169" t="str">
        <f>IFERROR(Inv_SY_B!J253/Inv_SY_B!$DA253-1,"")</f>
        <v/>
      </c>
      <c r="K253" s="169" t="str">
        <f>IFERROR(Inv_SY_B!K253/Inv_SY_B!$DA253-1,"")</f>
        <v/>
      </c>
      <c r="L253" s="169" t="str">
        <f>IFERROR(Inv_SY_B!L253/Inv_SY_B!$DA253-1,"")</f>
        <v/>
      </c>
      <c r="M253" s="169" t="str">
        <f>IFERROR(Inv_SY_B!M253/Inv_SY_B!$DA253-1,"")</f>
        <v/>
      </c>
      <c r="N253" s="169" t="str">
        <f>IFERROR(Inv_SY_B!N253/Inv_SY_B!$DA253-1,"")</f>
        <v/>
      </c>
      <c r="O253" s="169" t="str">
        <f>IFERROR(Inv_SY_B!O253/Inv_SY_B!$DA253-1,"")</f>
        <v/>
      </c>
      <c r="P253" s="169" t="str">
        <f>IFERROR(Inv_SY_B!P253/Inv_SY_B!$DA253-1,"")</f>
        <v/>
      </c>
      <c r="Q253" s="169" t="str">
        <f>IFERROR(Inv_SY_B!Q253/Inv_SY_B!$DA253-1,"")</f>
        <v/>
      </c>
      <c r="R253" s="169" t="str">
        <f>IFERROR(Inv_SY_B!R253/Inv_SY_B!$DA253-1,"")</f>
        <v/>
      </c>
      <c r="S253" s="169" t="str">
        <f>IFERROR(Inv_SY_B!S253/Inv_SY_B!$DA253-1,"")</f>
        <v/>
      </c>
      <c r="T253" s="169" t="str">
        <f>IFERROR(Inv_SY_B!T253/Inv_SY_B!$DA253-1,"")</f>
        <v/>
      </c>
      <c r="U253" s="169" t="str">
        <f>IFERROR(Inv_SY_B!U253/Inv_SY_B!$DA253-1,"")</f>
        <v/>
      </c>
      <c r="V253" s="169" t="str">
        <f>IFERROR(Inv_SY_B!V253/Inv_SY_B!$DA253-1,"")</f>
        <v/>
      </c>
      <c r="W253" s="169" t="str">
        <f>IFERROR(Inv_SY_B!W253/Inv_SY_B!$DA253-1,"")</f>
        <v/>
      </c>
      <c r="X253" s="169" t="str">
        <f>IFERROR(Inv_SY_B!X253/Inv_SY_B!$DA253-1,"")</f>
        <v/>
      </c>
      <c r="Y253" s="169" t="str">
        <f>IFERROR(Inv_SY_B!Y253/Inv_SY_B!$DA253-1,"")</f>
        <v/>
      </c>
      <c r="Z253" s="169" t="str">
        <f>IFERROR(Inv_SY_B!Z253/Inv_SY_B!$DA253-1,"")</f>
        <v/>
      </c>
      <c r="AA253" s="169" t="str">
        <f>IFERROR(Inv_SY_B!AA253/Inv_SY_B!$DA253-1,"")</f>
        <v/>
      </c>
      <c r="AB253" s="169" t="str">
        <f>IFERROR(Inv_SY_B!AB253/Inv_SY_B!$DA253-1,"")</f>
        <v/>
      </c>
      <c r="AC253" s="169" t="str">
        <f>IFERROR(Inv_SY_B!AC253/Inv_SY_B!$DA253-1,"")</f>
        <v/>
      </c>
      <c r="AD253" s="169" t="str">
        <f>IFERROR(Inv_SY_B!AD253/Inv_SY_B!$DA253-1,"")</f>
        <v/>
      </c>
      <c r="AE253" s="169" t="str">
        <f>IFERROR(Inv_SY_B!AE253/Inv_SY_B!$DA253-1,"")</f>
        <v/>
      </c>
      <c r="AF253" s="169" t="str">
        <f>IFERROR(Inv_SY_B!AF253/Inv_SY_B!$DA253-1,"")</f>
        <v/>
      </c>
      <c r="AG253" s="169" t="str">
        <f>IFERROR(Inv_SY_B!AG253/Inv_SY_B!$DA253-1,"")</f>
        <v/>
      </c>
      <c r="AH253" s="169" t="str">
        <f>IFERROR(Inv_SY_B!AH253/Inv_SY_B!$DA253-1,"")</f>
        <v/>
      </c>
      <c r="AI253" s="169" t="str">
        <f>IFERROR(Inv_SY_B!AI253/Inv_SY_B!$DC253-1,"")</f>
        <v/>
      </c>
      <c r="AJ253" s="169" t="str">
        <f>IFERROR(Inv_SY_B!AJ253/Inv_SY_B!$DC253-1,"")</f>
        <v/>
      </c>
      <c r="AK253" s="169" t="str">
        <f>IFERROR(Inv_SY_B!AK253/Inv_SY_B!$DC253-1,"")</f>
        <v/>
      </c>
      <c r="AL253" s="169" t="str">
        <f>IFERROR(Inv_SY_B!AL253/Inv_SY_B!$DC253-1,"")</f>
        <v/>
      </c>
      <c r="AM253" s="169" t="str">
        <f>IFERROR(Inv_SY_B!AM253/Inv_SY_B!$DC253-1,"")</f>
        <v/>
      </c>
      <c r="AN253" s="169" t="str">
        <f>IFERROR(Inv_SY_B!AN253/Inv_SY_B!$DC253-1,"")</f>
        <v/>
      </c>
      <c r="AO253" s="169" t="str">
        <f>IFERROR(Inv_SY_B!AO253/Inv_SY_B!$DC253-1,"")</f>
        <v/>
      </c>
      <c r="AP253" s="169" t="str">
        <f>IFERROR(Inv_SY_B!AP253/Inv_SY_B!$DC253-1,"")</f>
        <v/>
      </c>
      <c r="AQ253" s="169" t="str">
        <f>IFERROR(Inv_SY_B!AQ253/Inv_SY_B!$DC253-1,"")</f>
        <v/>
      </c>
      <c r="AR253" s="169" t="str">
        <f>IFERROR(Inv_SY_B!AR253/Inv_SY_B!$DC253-1,"")</f>
        <v/>
      </c>
      <c r="AS253" s="169" t="str">
        <f>IFERROR(Inv_SY_B!AS253/Inv_SY_B!$DC253-1,"")</f>
        <v/>
      </c>
      <c r="AT253" s="169" t="str">
        <f>IFERROR(Inv_SY_B!AT253/Inv_SY_B!$DC253-1,"")</f>
        <v/>
      </c>
      <c r="AU253" s="169" t="str">
        <f>IFERROR(Inv_SY_B!AU253/Inv_SY_B!$DC253-1,"")</f>
        <v/>
      </c>
      <c r="AV253" s="169" t="str">
        <f>IFERROR(Inv_SY_B!AV253/Inv_SY_B!$DC253-1,"")</f>
        <v/>
      </c>
      <c r="AW253" s="169" t="str">
        <f>IFERROR(Inv_SY_B!AW253/Inv_SY_B!$DC253-1,"")</f>
        <v/>
      </c>
      <c r="AX253" s="169" t="str">
        <f>IFERROR(Inv_SY_B!AX253/Inv_SY_B!$DC253-1,"")</f>
        <v/>
      </c>
      <c r="AY253" s="169" t="str">
        <f>IFERROR(Inv_SY_B!AY253/Inv_SY_B!$DC253-1,"")</f>
        <v/>
      </c>
      <c r="AZ253" s="169" t="str">
        <f>IFERROR(Inv_SY_B!AZ253/Inv_SY_B!$DC253-1,"")</f>
        <v/>
      </c>
      <c r="BA253" s="169" t="str">
        <f>IFERROR(Inv_SY_B!BA253/Inv_SY_B!$DC253-1,"")</f>
        <v/>
      </c>
      <c r="BB253" s="169" t="str">
        <f>IFERROR(Inv_SY_B!BB253/Inv_SY_B!$DC253-1,"")</f>
        <v/>
      </c>
      <c r="BC253" s="169" t="str">
        <f>IFERROR(Inv_SY_B!BC253/Inv_SY_B!$DC253-1,"")</f>
        <v/>
      </c>
      <c r="BD253" s="169" t="str">
        <f>IFERROR(Inv_SY_B!BD253/Inv_SY_B!$DC253-1,"")</f>
        <v/>
      </c>
      <c r="BE253" s="169" t="str">
        <f>IFERROR(Inv_SY_B!BE253/Inv_SY_B!$DC253-1,"")</f>
        <v/>
      </c>
      <c r="BF253" s="169" t="str">
        <f>IFERROR(Inv_SY_B!BF253/Inv_SY_B!$DC253-1,"")</f>
        <v/>
      </c>
      <c r="BG253" s="169" t="str">
        <f>IFERROR(Inv_SY_B!BG253/Inv_SY_B!$DC253-1,"")</f>
        <v/>
      </c>
      <c r="BH253" s="169" t="str">
        <f>IFERROR(Inv_SY_B!BH253/Inv_SY_B!$DC253-1,"")</f>
        <v/>
      </c>
      <c r="BI253" s="169" t="str">
        <f>IFERROR(Inv_SY_B!BI253/Inv_SY_B!$DC253-1,"")</f>
        <v/>
      </c>
      <c r="BJ253" s="169" t="str">
        <f>IFERROR(Inv_SY_B!BJ253/Inv_SY_B!$DC253-1,"")</f>
        <v/>
      </c>
      <c r="BK253" s="169" t="str">
        <f>IFERROR(Inv_SY_B!BK253/Inv_SY_B!$DC253-1,"")</f>
        <v/>
      </c>
      <c r="BL253" s="169" t="str">
        <f>IFERROR(Inv_SY_B!BL253/Inv_SY_B!$DC253-1,"")</f>
        <v/>
      </c>
      <c r="BM253" s="169" t="str">
        <f>IFERROR(Inv_SY_B!BM253/Inv_SY_B!$DC253-1,"")</f>
        <v/>
      </c>
      <c r="BN253" s="169" t="str">
        <f>IFERROR(Inv_SY_B!BN253/Inv_SY_B!$DC253-1,"")</f>
        <v/>
      </c>
      <c r="BO253" s="169" t="str">
        <f>IFERROR(Inv_SY_B!BO253/Inv_SY_B!$DC253-1,"")</f>
        <v/>
      </c>
      <c r="BP253" s="169" t="str">
        <f>IFERROR(Inv_SY_B!BP253/Inv_SY_B!$DC253-1,"")</f>
        <v/>
      </c>
      <c r="BQ253" s="169" t="str">
        <f>IFERROR(Inv_SY_B!BQ253/Inv_SY_B!$DC253-1,"")</f>
        <v/>
      </c>
      <c r="BR253" s="169" t="str">
        <f>IFERROR(Inv_SY_B!BR253/Inv_SY_B!$DC253-1,"")</f>
        <v/>
      </c>
      <c r="BS253" s="169" t="str">
        <f>IFERROR(Inv_SY_B!BS253/Inv_SY_B!$DC253-1,"")</f>
        <v/>
      </c>
      <c r="BT253" s="169" t="str">
        <f>IFERROR(Inv_SY_B!BT253/Inv_SY_B!$DC253-1,"")</f>
        <v/>
      </c>
      <c r="BU253" s="169" t="str">
        <f>IFERROR(Inv_SY_B!BU253/Inv_SY_B!$DC253-1,"")</f>
        <v/>
      </c>
      <c r="BV253" s="169" t="str">
        <f>IFERROR(Inv_SY_B!BV253/Inv_SY_B!$DC253-1,"")</f>
        <v/>
      </c>
      <c r="BW253" s="169" t="str">
        <f>IFERROR(Inv_SY_B!BW253/Inv_SY_B!$DC253-1,"")</f>
        <v/>
      </c>
      <c r="BX253" s="169" t="str">
        <f>IFERROR(Inv_SY_B!BX253/Inv_SY_B!$DC253-1,"")</f>
        <v/>
      </c>
      <c r="BY253" s="169" t="str">
        <f>IFERROR(Inv_SY_B!BY253/Inv_SY_B!$DC253-1,"")</f>
        <v/>
      </c>
      <c r="BZ253" s="169" t="str">
        <f>IFERROR(Inv_SY_B!BZ253/Inv_SY_B!$DC253-1,"")</f>
        <v/>
      </c>
      <c r="CA253" s="169" t="str">
        <f>IFERROR(Inv_SY_B!CA253/Inv_SY_B!$DC253-1,"")</f>
        <v/>
      </c>
      <c r="CB253" s="169" t="str">
        <f>IFERROR(Inv_SY_B!CB253/Inv_SY_B!$DC253-1,"")</f>
        <v/>
      </c>
      <c r="CC253" s="169" t="str">
        <f>IFERROR(Inv_SY_B!CC253/Inv_SY_B!$DC253-1,"")</f>
        <v/>
      </c>
      <c r="CD253" s="169" t="str">
        <f>IFERROR(Inv_SY_B!CD253/Inv_SY_B!$DC253-1,"")</f>
        <v/>
      </c>
      <c r="CE253" s="169" t="str">
        <f>IFERROR(Inv_SY_B!CE253/Inv_SY_B!$DC253-1,"")</f>
        <v/>
      </c>
      <c r="CF253" s="169" t="str">
        <f>IFERROR(Inv_SY_B!CF253/Inv_SY_B!$DC253-1,"")</f>
        <v/>
      </c>
      <c r="CG253" s="169" t="str">
        <f>IFERROR(Inv_SY_B!CG253/Inv_SY_B!$DC253-1,"")</f>
        <v/>
      </c>
      <c r="CH253" s="169" t="str">
        <f>IFERROR(Inv_SY_B!CH253/Inv_SY_B!$DC253-1,"")</f>
        <v/>
      </c>
      <c r="CI253" s="169" t="str">
        <f>IFERROR(Inv_SY_B!CI253/Inv_SY_B!$DC253-1,"")</f>
        <v/>
      </c>
      <c r="CJ253" s="169" t="str">
        <f>IFERROR(Inv_SY_B!CJ253/Inv_SY_B!$DC253-1,"")</f>
        <v/>
      </c>
      <c r="CK253" s="169" t="str">
        <f>IFERROR(Inv_SY_B!CK253/Inv_SY_B!$DC253-1,"")</f>
        <v/>
      </c>
      <c r="CL253" s="169" t="str">
        <f>IFERROR(Inv_SY_B!CL253/Inv_SY_B!$DC253-1,"")</f>
        <v/>
      </c>
      <c r="CM253" s="169" t="str">
        <f>IFERROR(Inv_SY_B!CM253/Inv_SY_B!$DB253-1,"")</f>
        <v/>
      </c>
      <c r="CN253" s="169" t="str">
        <f>IFERROR(Inv_SY_B!CN253/Inv_SY_B!$DB253-1,"")</f>
        <v/>
      </c>
      <c r="CO253" s="169" t="str">
        <f>IFERROR(Inv_SY_B!CO253/Inv_SY_B!$DB253-1,"")</f>
        <v/>
      </c>
      <c r="CP253" s="169" t="str">
        <f>IFERROR(Inv_SY_B!CP253/Inv_SY_B!$DB253-1,"")</f>
        <v/>
      </c>
      <c r="CQ253" s="169" t="str">
        <f>IFERROR(Inv_SY_B!CQ253/Inv_SY_B!$DB253-1,"")</f>
        <v/>
      </c>
      <c r="CR253" s="169" t="str">
        <f>IFERROR(Inv_SY_B!CR253/Inv_SY_B!$DB253-1,"")</f>
        <v/>
      </c>
      <c r="CS253" s="169" t="str">
        <f>IFERROR(Inv_SY_B!CS253/Inv_SY_B!$DB253-1,"")</f>
        <v/>
      </c>
      <c r="CT253" s="169" t="str">
        <f>IFERROR(Inv_SY_B!CT253/Inv_SY_B!$DB253-1,"")</f>
        <v/>
      </c>
      <c r="CU253" s="169" t="str">
        <f>IFERROR(Inv_SY_B!CU253/Inv_SY_B!$DB253-1,"")</f>
        <v/>
      </c>
      <c r="CV253" s="169" t="str">
        <f>IFERROR(Inv_SY_B!CV253/Inv_SY_B!$DB253-1,"")</f>
        <v/>
      </c>
      <c r="CW253" s="169" t="str">
        <f>IFERROR(Inv_SY_B!CW253/Inv_SY_B!$DB253-1,"")</f>
        <v/>
      </c>
      <c r="CX253" s="169" t="str">
        <f>IFERROR(Inv_SY_B!CX253/Inv_SY_B!$DB253-1,"")</f>
        <v/>
      </c>
      <c r="CY253" s="169" t="str">
        <f>IFERROR(Inv_SY_B!CY253/Inv_SY_B!$DB253-1,"")</f>
        <v/>
      </c>
      <c r="CZ253" s="169" t="str">
        <f>IFERROR(Inv_SY_B!CZ253/Inv_SY_B!$DB253-1,"")</f>
        <v/>
      </c>
    </row>
    <row r="254" spans="2:104">
      <c r="B254" s="164">
        <f t="shared" ref="B254:B317" si="5">B253+1</f>
        <v>45946</v>
      </c>
      <c r="C254" s="169" t="str">
        <f>IFERROR(Inv_SY_B!C254/Inv_SY_B!$DA254-1,"")</f>
        <v/>
      </c>
      <c r="D254" s="169" t="str">
        <f>IFERROR(Inv_SY_B!D254/Inv_SY_B!$DA254-1,"")</f>
        <v/>
      </c>
      <c r="E254" s="169" t="str">
        <f>IFERROR(Inv_SY_B!E254/Inv_SY_B!$DA254-1,"")</f>
        <v/>
      </c>
      <c r="F254" s="169" t="str">
        <f>IFERROR(Inv_SY_B!F254/Inv_SY_B!$DA254-1,"")</f>
        <v/>
      </c>
      <c r="G254" s="169" t="str">
        <f>IFERROR(Inv_SY_B!G254/Inv_SY_B!$DA254-1,"")</f>
        <v/>
      </c>
      <c r="H254" s="169" t="str">
        <f>IFERROR(Inv_SY_B!H254/Inv_SY_B!$DA254-1,"")</f>
        <v/>
      </c>
      <c r="I254" s="169" t="str">
        <f>IFERROR(Inv_SY_B!I254/Inv_SY_B!$DA254-1,"")</f>
        <v/>
      </c>
      <c r="J254" s="169" t="str">
        <f>IFERROR(Inv_SY_B!J254/Inv_SY_B!$DA254-1,"")</f>
        <v/>
      </c>
      <c r="K254" s="169" t="str">
        <f>IFERROR(Inv_SY_B!K254/Inv_SY_B!$DA254-1,"")</f>
        <v/>
      </c>
      <c r="L254" s="169" t="str">
        <f>IFERROR(Inv_SY_B!L254/Inv_SY_B!$DA254-1,"")</f>
        <v/>
      </c>
      <c r="M254" s="169" t="str">
        <f>IFERROR(Inv_SY_B!M254/Inv_SY_B!$DA254-1,"")</f>
        <v/>
      </c>
      <c r="N254" s="169" t="str">
        <f>IFERROR(Inv_SY_B!N254/Inv_SY_B!$DA254-1,"")</f>
        <v/>
      </c>
      <c r="O254" s="169" t="str">
        <f>IFERROR(Inv_SY_B!O254/Inv_SY_B!$DA254-1,"")</f>
        <v/>
      </c>
      <c r="P254" s="169" t="str">
        <f>IFERROR(Inv_SY_B!P254/Inv_SY_B!$DA254-1,"")</f>
        <v/>
      </c>
      <c r="Q254" s="169" t="str">
        <f>IFERROR(Inv_SY_B!Q254/Inv_SY_B!$DA254-1,"")</f>
        <v/>
      </c>
      <c r="R254" s="169" t="str">
        <f>IFERROR(Inv_SY_B!R254/Inv_SY_B!$DA254-1,"")</f>
        <v/>
      </c>
      <c r="S254" s="169" t="str">
        <f>IFERROR(Inv_SY_B!S254/Inv_SY_B!$DA254-1,"")</f>
        <v/>
      </c>
      <c r="T254" s="169" t="str">
        <f>IFERROR(Inv_SY_B!T254/Inv_SY_B!$DA254-1,"")</f>
        <v/>
      </c>
      <c r="U254" s="169" t="str">
        <f>IFERROR(Inv_SY_B!U254/Inv_SY_B!$DA254-1,"")</f>
        <v/>
      </c>
      <c r="V254" s="169" t="str">
        <f>IFERROR(Inv_SY_B!V254/Inv_SY_B!$DA254-1,"")</f>
        <v/>
      </c>
      <c r="W254" s="169" t="str">
        <f>IFERROR(Inv_SY_B!W254/Inv_SY_B!$DA254-1,"")</f>
        <v/>
      </c>
      <c r="X254" s="169" t="str">
        <f>IFERROR(Inv_SY_B!X254/Inv_SY_B!$DA254-1,"")</f>
        <v/>
      </c>
      <c r="Y254" s="169" t="str">
        <f>IFERROR(Inv_SY_B!Y254/Inv_SY_B!$DA254-1,"")</f>
        <v/>
      </c>
      <c r="Z254" s="169" t="str">
        <f>IFERROR(Inv_SY_B!Z254/Inv_SY_B!$DA254-1,"")</f>
        <v/>
      </c>
      <c r="AA254" s="169" t="str">
        <f>IFERROR(Inv_SY_B!AA254/Inv_SY_B!$DA254-1,"")</f>
        <v/>
      </c>
      <c r="AB254" s="169" t="str">
        <f>IFERROR(Inv_SY_B!AB254/Inv_SY_B!$DA254-1,"")</f>
        <v/>
      </c>
      <c r="AC254" s="169" t="str">
        <f>IFERROR(Inv_SY_B!AC254/Inv_SY_B!$DA254-1,"")</f>
        <v/>
      </c>
      <c r="AD254" s="169" t="str">
        <f>IFERROR(Inv_SY_B!AD254/Inv_SY_B!$DA254-1,"")</f>
        <v/>
      </c>
      <c r="AE254" s="169" t="str">
        <f>IFERROR(Inv_SY_B!AE254/Inv_SY_B!$DA254-1,"")</f>
        <v/>
      </c>
      <c r="AF254" s="169" t="str">
        <f>IFERROR(Inv_SY_B!AF254/Inv_SY_B!$DA254-1,"")</f>
        <v/>
      </c>
      <c r="AG254" s="169" t="str">
        <f>IFERROR(Inv_SY_B!AG254/Inv_SY_B!$DA254-1,"")</f>
        <v/>
      </c>
      <c r="AH254" s="169" t="str">
        <f>IFERROR(Inv_SY_B!AH254/Inv_SY_B!$DA254-1,"")</f>
        <v/>
      </c>
      <c r="AI254" s="169" t="str">
        <f>IFERROR(Inv_SY_B!AI254/Inv_SY_B!$DC254-1,"")</f>
        <v/>
      </c>
      <c r="AJ254" s="169" t="str">
        <f>IFERROR(Inv_SY_B!AJ254/Inv_SY_B!$DC254-1,"")</f>
        <v/>
      </c>
      <c r="AK254" s="169" t="str">
        <f>IFERROR(Inv_SY_B!AK254/Inv_SY_B!$DC254-1,"")</f>
        <v/>
      </c>
      <c r="AL254" s="169" t="str">
        <f>IFERROR(Inv_SY_B!AL254/Inv_SY_B!$DC254-1,"")</f>
        <v/>
      </c>
      <c r="AM254" s="169" t="str">
        <f>IFERROR(Inv_SY_B!AM254/Inv_SY_B!$DC254-1,"")</f>
        <v/>
      </c>
      <c r="AN254" s="169" t="str">
        <f>IFERROR(Inv_SY_B!AN254/Inv_SY_B!$DC254-1,"")</f>
        <v/>
      </c>
      <c r="AO254" s="169" t="str">
        <f>IFERROR(Inv_SY_B!AO254/Inv_SY_B!$DC254-1,"")</f>
        <v/>
      </c>
      <c r="AP254" s="169" t="str">
        <f>IFERROR(Inv_SY_B!AP254/Inv_SY_B!$DC254-1,"")</f>
        <v/>
      </c>
      <c r="AQ254" s="169" t="str">
        <f>IFERROR(Inv_SY_B!AQ254/Inv_SY_B!$DC254-1,"")</f>
        <v/>
      </c>
      <c r="AR254" s="169" t="str">
        <f>IFERROR(Inv_SY_B!AR254/Inv_SY_B!$DC254-1,"")</f>
        <v/>
      </c>
      <c r="AS254" s="169" t="str">
        <f>IFERROR(Inv_SY_B!AS254/Inv_SY_B!$DC254-1,"")</f>
        <v/>
      </c>
      <c r="AT254" s="169" t="str">
        <f>IFERROR(Inv_SY_B!AT254/Inv_SY_B!$DC254-1,"")</f>
        <v/>
      </c>
      <c r="AU254" s="169" t="str">
        <f>IFERROR(Inv_SY_B!AU254/Inv_SY_B!$DC254-1,"")</f>
        <v/>
      </c>
      <c r="AV254" s="169" t="str">
        <f>IFERROR(Inv_SY_B!AV254/Inv_SY_B!$DC254-1,"")</f>
        <v/>
      </c>
      <c r="AW254" s="169" t="str">
        <f>IFERROR(Inv_SY_B!AW254/Inv_SY_B!$DC254-1,"")</f>
        <v/>
      </c>
      <c r="AX254" s="169" t="str">
        <f>IFERROR(Inv_SY_B!AX254/Inv_SY_B!$DC254-1,"")</f>
        <v/>
      </c>
      <c r="AY254" s="169" t="str">
        <f>IFERROR(Inv_SY_B!AY254/Inv_SY_B!$DC254-1,"")</f>
        <v/>
      </c>
      <c r="AZ254" s="169" t="str">
        <f>IFERROR(Inv_SY_B!AZ254/Inv_SY_B!$DC254-1,"")</f>
        <v/>
      </c>
      <c r="BA254" s="169" t="str">
        <f>IFERROR(Inv_SY_B!BA254/Inv_SY_B!$DC254-1,"")</f>
        <v/>
      </c>
      <c r="BB254" s="169" t="str">
        <f>IFERROR(Inv_SY_B!BB254/Inv_SY_B!$DC254-1,"")</f>
        <v/>
      </c>
      <c r="BC254" s="169" t="str">
        <f>IFERROR(Inv_SY_B!BC254/Inv_SY_B!$DC254-1,"")</f>
        <v/>
      </c>
      <c r="BD254" s="169" t="str">
        <f>IFERROR(Inv_SY_B!BD254/Inv_SY_B!$DC254-1,"")</f>
        <v/>
      </c>
      <c r="BE254" s="169" t="str">
        <f>IFERROR(Inv_SY_B!BE254/Inv_SY_B!$DC254-1,"")</f>
        <v/>
      </c>
      <c r="BF254" s="169" t="str">
        <f>IFERROR(Inv_SY_B!BF254/Inv_SY_B!$DC254-1,"")</f>
        <v/>
      </c>
      <c r="BG254" s="169" t="str">
        <f>IFERROR(Inv_SY_B!BG254/Inv_SY_B!$DC254-1,"")</f>
        <v/>
      </c>
      <c r="BH254" s="169" t="str">
        <f>IFERROR(Inv_SY_B!BH254/Inv_SY_B!$DC254-1,"")</f>
        <v/>
      </c>
      <c r="BI254" s="169" t="str">
        <f>IFERROR(Inv_SY_B!BI254/Inv_SY_B!$DC254-1,"")</f>
        <v/>
      </c>
      <c r="BJ254" s="169" t="str">
        <f>IFERROR(Inv_SY_B!BJ254/Inv_SY_B!$DC254-1,"")</f>
        <v/>
      </c>
      <c r="BK254" s="169" t="str">
        <f>IFERROR(Inv_SY_B!BK254/Inv_SY_B!$DC254-1,"")</f>
        <v/>
      </c>
      <c r="BL254" s="169" t="str">
        <f>IFERROR(Inv_SY_B!BL254/Inv_SY_B!$DC254-1,"")</f>
        <v/>
      </c>
      <c r="BM254" s="169" t="str">
        <f>IFERROR(Inv_SY_B!BM254/Inv_SY_B!$DC254-1,"")</f>
        <v/>
      </c>
      <c r="BN254" s="169" t="str">
        <f>IFERROR(Inv_SY_B!BN254/Inv_SY_B!$DC254-1,"")</f>
        <v/>
      </c>
      <c r="BO254" s="169" t="str">
        <f>IFERROR(Inv_SY_B!BO254/Inv_SY_B!$DC254-1,"")</f>
        <v/>
      </c>
      <c r="BP254" s="169" t="str">
        <f>IFERROR(Inv_SY_B!BP254/Inv_SY_B!$DC254-1,"")</f>
        <v/>
      </c>
      <c r="BQ254" s="169" t="str">
        <f>IFERROR(Inv_SY_B!BQ254/Inv_SY_B!$DC254-1,"")</f>
        <v/>
      </c>
      <c r="BR254" s="169" t="str">
        <f>IFERROR(Inv_SY_B!BR254/Inv_SY_B!$DC254-1,"")</f>
        <v/>
      </c>
      <c r="BS254" s="169" t="str">
        <f>IFERROR(Inv_SY_B!BS254/Inv_SY_B!$DC254-1,"")</f>
        <v/>
      </c>
      <c r="BT254" s="169" t="str">
        <f>IFERROR(Inv_SY_B!BT254/Inv_SY_B!$DC254-1,"")</f>
        <v/>
      </c>
      <c r="BU254" s="169" t="str">
        <f>IFERROR(Inv_SY_B!BU254/Inv_SY_B!$DC254-1,"")</f>
        <v/>
      </c>
      <c r="BV254" s="169" t="str">
        <f>IFERROR(Inv_SY_B!BV254/Inv_SY_B!$DC254-1,"")</f>
        <v/>
      </c>
      <c r="BW254" s="169" t="str">
        <f>IFERROR(Inv_SY_B!BW254/Inv_SY_B!$DC254-1,"")</f>
        <v/>
      </c>
      <c r="BX254" s="169" t="str">
        <f>IFERROR(Inv_SY_B!BX254/Inv_SY_B!$DC254-1,"")</f>
        <v/>
      </c>
      <c r="BY254" s="169" t="str">
        <f>IFERROR(Inv_SY_B!BY254/Inv_SY_B!$DC254-1,"")</f>
        <v/>
      </c>
      <c r="BZ254" s="169" t="str">
        <f>IFERROR(Inv_SY_B!BZ254/Inv_SY_B!$DC254-1,"")</f>
        <v/>
      </c>
      <c r="CA254" s="169" t="str">
        <f>IFERROR(Inv_SY_B!CA254/Inv_SY_B!$DC254-1,"")</f>
        <v/>
      </c>
      <c r="CB254" s="169" t="str">
        <f>IFERROR(Inv_SY_B!CB254/Inv_SY_B!$DC254-1,"")</f>
        <v/>
      </c>
      <c r="CC254" s="169" t="str">
        <f>IFERROR(Inv_SY_B!CC254/Inv_SY_B!$DC254-1,"")</f>
        <v/>
      </c>
      <c r="CD254" s="169" t="str">
        <f>IFERROR(Inv_SY_B!CD254/Inv_SY_B!$DC254-1,"")</f>
        <v/>
      </c>
      <c r="CE254" s="169" t="str">
        <f>IFERROR(Inv_SY_B!CE254/Inv_SY_B!$DC254-1,"")</f>
        <v/>
      </c>
      <c r="CF254" s="169" t="str">
        <f>IFERROR(Inv_SY_B!CF254/Inv_SY_B!$DC254-1,"")</f>
        <v/>
      </c>
      <c r="CG254" s="169" t="str">
        <f>IFERROR(Inv_SY_B!CG254/Inv_SY_B!$DC254-1,"")</f>
        <v/>
      </c>
      <c r="CH254" s="169" t="str">
        <f>IFERROR(Inv_SY_B!CH254/Inv_SY_B!$DC254-1,"")</f>
        <v/>
      </c>
      <c r="CI254" s="169" t="str">
        <f>IFERROR(Inv_SY_B!CI254/Inv_SY_B!$DC254-1,"")</f>
        <v/>
      </c>
      <c r="CJ254" s="169" t="str">
        <f>IFERROR(Inv_SY_B!CJ254/Inv_SY_B!$DC254-1,"")</f>
        <v/>
      </c>
      <c r="CK254" s="169" t="str">
        <f>IFERROR(Inv_SY_B!CK254/Inv_SY_B!$DC254-1,"")</f>
        <v/>
      </c>
      <c r="CL254" s="169" t="str">
        <f>IFERROR(Inv_SY_B!CL254/Inv_SY_B!$DC254-1,"")</f>
        <v/>
      </c>
      <c r="CM254" s="169" t="str">
        <f>IFERROR(Inv_SY_B!CM254/Inv_SY_B!$DB254-1,"")</f>
        <v/>
      </c>
      <c r="CN254" s="169" t="str">
        <f>IFERROR(Inv_SY_B!CN254/Inv_SY_B!$DB254-1,"")</f>
        <v/>
      </c>
      <c r="CO254" s="169" t="str">
        <f>IFERROR(Inv_SY_B!CO254/Inv_SY_B!$DB254-1,"")</f>
        <v/>
      </c>
      <c r="CP254" s="169" t="str">
        <f>IFERROR(Inv_SY_B!CP254/Inv_SY_B!$DB254-1,"")</f>
        <v/>
      </c>
      <c r="CQ254" s="169" t="str">
        <f>IFERROR(Inv_SY_B!CQ254/Inv_SY_B!$DB254-1,"")</f>
        <v/>
      </c>
      <c r="CR254" s="169" t="str">
        <f>IFERROR(Inv_SY_B!CR254/Inv_SY_B!$DB254-1,"")</f>
        <v/>
      </c>
      <c r="CS254" s="169" t="str">
        <f>IFERROR(Inv_SY_B!CS254/Inv_SY_B!$DB254-1,"")</f>
        <v/>
      </c>
      <c r="CT254" s="169" t="str">
        <f>IFERROR(Inv_SY_B!CT254/Inv_SY_B!$DB254-1,"")</f>
        <v/>
      </c>
      <c r="CU254" s="169" t="str">
        <f>IFERROR(Inv_SY_B!CU254/Inv_SY_B!$DB254-1,"")</f>
        <v/>
      </c>
      <c r="CV254" s="169" t="str">
        <f>IFERROR(Inv_SY_B!CV254/Inv_SY_B!$DB254-1,"")</f>
        <v/>
      </c>
      <c r="CW254" s="169" t="str">
        <f>IFERROR(Inv_SY_B!CW254/Inv_SY_B!$DB254-1,"")</f>
        <v/>
      </c>
      <c r="CX254" s="169" t="str">
        <f>IFERROR(Inv_SY_B!CX254/Inv_SY_B!$DB254-1,"")</f>
        <v/>
      </c>
      <c r="CY254" s="169" t="str">
        <f>IFERROR(Inv_SY_B!CY254/Inv_SY_B!$DB254-1,"")</f>
        <v/>
      </c>
      <c r="CZ254" s="169" t="str">
        <f>IFERROR(Inv_SY_B!CZ254/Inv_SY_B!$DB254-1,"")</f>
        <v/>
      </c>
    </row>
    <row r="255" spans="2:104">
      <c r="B255" s="164">
        <f t="shared" si="5"/>
        <v>45947</v>
      </c>
      <c r="C255" s="169" t="str">
        <f>IFERROR(Inv_SY_B!C255/Inv_SY_B!$DA255-1,"")</f>
        <v/>
      </c>
      <c r="D255" s="169" t="str">
        <f>IFERROR(Inv_SY_B!D255/Inv_SY_B!$DA255-1,"")</f>
        <v/>
      </c>
      <c r="E255" s="169" t="str">
        <f>IFERROR(Inv_SY_B!E255/Inv_SY_B!$DA255-1,"")</f>
        <v/>
      </c>
      <c r="F255" s="169" t="str">
        <f>IFERROR(Inv_SY_B!F255/Inv_SY_B!$DA255-1,"")</f>
        <v/>
      </c>
      <c r="G255" s="169" t="str">
        <f>IFERROR(Inv_SY_B!G255/Inv_SY_B!$DA255-1,"")</f>
        <v/>
      </c>
      <c r="H255" s="169" t="str">
        <f>IFERROR(Inv_SY_B!H255/Inv_SY_B!$DA255-1,"")</f>
        <v/>
      </c>
      <c r="I255" s="169" t="str">
        <f>IFERROR(Inv_SY_B!I255/Inv_SY_B!$DA255-1,"")</f>
        <v/>
      </c>
      <c r="J255" s="169" t="str">
        <f>IFERROR(Inv_SY_B!J255/Inv_SY_B!$DA255-1,"")</f>
        <v/>
      </c>
      <c r="K255" s="169" t="str">
        <f>IFERROR(Inv_SY_B!K255/Inv_SY_B!$DA255-1,"")</f>
        <v/>
      </c>
      <c r="L255" s="169" t="str">
        <f>IFERROR(Inv_SY_B!L255/Inv_SY_B!$DA255-1,"")</f>
        <v/>
      </c>
      <c r="M255" s="169" t="str">
        <f>IFERROR(Inv_SY_B!M255/Inv_SY_B!$DA255-1,"")</f>
        <v/>
      </c>
      <c r="N255" s="169" t="str">
        <f>IFERROR(Inv_SY_B!N255/Inv_SY_B!$DA255-1,"")</f>
        <v/>
      </c>
      <c r="O255" s="169" t="str">
        <f>IFERROR(Inv_SY_B!O255/Inv_SY_B!$DA255-1,"")</f>
        <v/>
      </c>
      <c r="P255" s="169" t="str">
        <f>IFERROR(Inv_SY_B!P255/Inv_SY_B!$DA255-1,"")</f>
        <v/>
      </c>
      <c r="Q255" s="169" t="str">
        <f>IFERROR(Inv_SY_B!Q255/Inv_SY_B!$DA255-1,"")</f>
        <v/>
      </c>
      <c r="R255" s="169" t="str">
        <f>IFERROR(Inv_SY_B!R255/Inv_SY_B!$DA255-1,"")</f>
        <v/>
      </c>
      <c r="S255" s="169" t="str">
        <f>IFERROR(Inv_SY_B!S255/Inv_SY_B!$DA255-1,"")</f>
        <v/>
      </c>
      <c r="T255" s="169" t="str">
        <f>IFERROR(Inv_SY_B!T255/Inv_SY_B!$DA255-1,"")</f>
        <v/>
      </c>
      <c r="U255" s="169" t="str">
        <f>IFERROR(Inv_SY_B!U255/Inv_SY_B!$DA255-1,"")</f>
        <v/>
      </c>
      <c r="V255" s="169" t="str">
        <f>IFERROR(Inv_SY_B!V255/Inv_SY_B!$DA255-1,"")</f>
        <v/>
      </c>
      <c r="W255" s="169" t="str">
        <f>IFERROR(Inv_SY_B!W255/Inv_SY_B!$DA255-1,"")</f>
        <v/>
      </c>
      <c r="X255" s="169" t="str">
        <f>IFERROR(Inv_SY_B!X255/Inv_SY_B!$DA255-1,"")</f>
        <v/>
      </c>
      <c r="Y255" s="169" t="str">
        <f>IFERROR(Inv_SY_B!Y255/Inv_SY_B!$DA255-1,"")</f>
        <v/>
      </c>
      <c r="Z255" s="169" t="str">
        <f>IFERROR(Inv_SY_B!Z255/Inv_SY_B!$DA255-1,"")</f>
        <v/>
      </c>
      <c r="AA255" s="169" t="str">
        <f>IFERROR(Inv_SY_B!AA255/Inv_SY_B!$DA255-1,"")</f>
        <v/>
      </c>
      <c r="AB255" s="169" t="str">
        <f>IFERROR(Inv_SY_B!AB255/Inv_SY_B!$DA255-1,"")</f>
        <v/>
      </c>
      <c r="AC255" s="169" t="str">
        <f>IFERROR(Inv_SY_B!AC255/Inv_SY_B!$DA255-1,"")</f>
        <v/>
      </c>
      <c r="AD255" s="169" t="str">
        <f>IFERROR(Inv_SY_B!AD255/Inv_SY_B!$DA255-1,"")</f>
        <v/>
      </c>
      <c r="AE255" s="169" t="str">
        <f>IFERROR(Inv_SY_B!AE255/Inv_SY_B!$DA255-1,"")</f>
        <v/>
      </c>
      <c r="AF255" s="169" t="str">
        <f>IFERROR(Inv_SY_B!AF255/Inv_SY_B!$DA255-1,"")</f>
        <v/>
      </c>
      <c r="AG255" s="169" t="str">
        <f>IFERROR(Inv_SY_B!AG255/Inv_SY_B!$DA255-1,"")</f>
        <v/>
      </c>
      <c r="AH255" s="169" t="str">
        <f>IFERROR(Inv_SY_B!AH255/Inv_SY_B!$DA255-1,"")</f>
        <v/>
      </c>
      <c r="AI255" s="169" t="str">
        <f>IFERROR(Inv_SY_B!AI255/Inv_SY_B!$DC255-1,"")</f>
        <v/>
      </c>
      <c r="AJ255" s="169" t="str">
        <f>IFERROR(Inv_SY_B!AJ255/Inv_SY_B!$DC255-1,"")</f>
        <v/>
      </c>
      <c r="AK255" s="169" t="str">
        <f>IFERROR(Inv_SY_B!AK255/Inv_SY_B!$DC255-1,"")</f>
        <v/>
      </c>
      <c r="AL255" s="169" t="str">
        <f>IFERROR(Inv_SY_B!AL255/Inv_SY_B!$DC255-1,"")</f>
        <v/>
      </c>
      <c r="AM255" s="169" t="str">
        <f>IFERROR(Inv_SY_B!AM255/Inv_SY_B!$DC255-1,"")</f>
        <v/>
      </c>
      <c r="AN255" s="169" t="str">
        <f>IFERROR(Inv_SY_B!AN255/Inv_SY_B!$DC255-1,"")</f>
        <v/>
      </c>
      <c r="AO255" s="169" t="str">
        <f>IFERROR(Inv_SY_B!AO255/Inv_SY_B!$DC255-1,"")</f>
        <v/>
      </c>
      <c r="AP255" s="169" t="str">
        <f>IFERROR(Inv_SY_B!AP255/Inv_SY_B!$DC255-1,"")</f>
        <v/>
      </c>
      <c r="AQ255" s="169" t="str">
        <f>IFERROR(Inv_SY_B!AQ255/Inv_SY_B!$DC255-1,"")</f>
        <v/>
      </c>
      <c r="AR255" s="169" t="str">
        <f>IFERROR(Inv_SY_B!AR255/Inv_SY_B!$DC255-1,"")</f>
        <v/>
      </c>
      <c r="AS255" s="169" t="str">
        <f>IFERROR(Inv_SY_B!AS255/Inv_SY_B!$DC255-1,"")</f>
        <v/>
      </c>
      <c r="AT255" s="169" t="str">
        <f>IFERROR(Inv_SY_B!AT255/Inv_SY_B!$DC255-1,"")</f>
        <v/>
      </c>
      <c r="AU255" s="169" t="str">
        <f>IFERROR(Inv_SY_B!AU255/Inv_SY_B!$DC255-1,"")</f>
        <v/>
      </c>
      <c r="AV255" s="169" t="str">
        <f>IFERROR(Inv_SY_B!AV255/Inv_SY_B!$DC255-1,"")</f>
        <v/>
      </c>
      <c r="AW255" s="169" t="str">
        <f>IFERROR(Inv_SY_B!AW255/Inv_SY_B!$DC255-1,"")</f>
        <v/>
      </c>
      <c r="AX255" s="169" t="str">
        <f>IFERROR(Inv_SY_B!AX255/Inv_SY_B!$DC255-1,"")</f>
        <v/>
      </c>
      <c r="AY255" s="169" t="str">
        <f>IFERROR(Inv_SY_B!AY255/Inv_SY_B!$DC255-1,"")</f>
        <v/>
      </c>
      <c r="AZ255" s="169" t="str">
        <f>IFERROR(Inv_SY_B!AZ255/Inv_SY_B!$DC255-1,"")</f>
        <v/>
      </c>
      <c r="BA255" s="169" t="str">
        <f>IFERROR(Inv_SY_B!BA255/Inv_SY_B!$DC255-1,"")</f>
        <v/>
      </c>
      <c r="BB255" s="169" t="str">
        <f>IFERROR(Inv_SY_B!BB255/Inv_SY_B!$DC255-1,"")</f>
        <v/>
      </c>
      <c r="BC255" s="169" t="str">
        <f>IFERROR(Inv_SY_B!BC255/Inv_SY_B!$DC255-1,"")</f>
        <v/>
      </c>
      <c r="BD255" s="169" t="str">
        <f>IFERROR(Inv_SY_B!BD255/Inv_SY_B!$DC255-1,"")</f>
        <v/>
      </c>
      <c r="BE255" s="169" t="str">
        <f>IFERROR(Inv_SY_B!BE255/Inv_SY_B!$DC255-1,"")</f>
        <v/>
      </c>
      <c r="BF255" s="169" t="str">
        <f>IFERROR(Inv_SY_B!BF255/Inv_SY_B!$DC255-1,"")</f>
        <v/>
      </c>
      <c r="BG255" s="169" t="str">
        <f>IFERROR(Inv_SY_B!BG255/Inv_SY_B!$DC255-1,"")</f>
        <v/>
      </c>
      <c r="BH255" s="169" t="str">
        <f>IFERROR(Inv_SY_B!BH255/Inv_SY_B!$DC255-1,"")</f>
        <v/>
      </c>
      <c r="BI255" s="169" t="str">
        <f>IFERROR(Inv_SY_B!BI255/Inv_SY_B!$DC255-1,"")</f>
        <v/>
      </c>
      <c r="BJ255" s="169" t="str">
        <f>IFERROR(Inv_SY_B!BJ255/Inv_SY_B!$DC255-1,"")</f>
        <v/>
      </c>
      <c r="BK255" s="169" t="str">
        <f>IFERROR(Inv_SY_B!BK255/Inv_SY_B!$DC255-1,"")</f>
        <v/>
      </c>
      <c r="BL255" s="169" t="str">
        <f>IFERROR(Inv_SY_B!BL255/Inv_SY_B!$DC255-1,"")</f>
        <v/>
      </c>
      <c r="BM255" s="169" t="str">
        <f>IFERROR(Inv_SY_B!BM255/Inv_SY_B!$DC255-1,"")</f>
        <v/>
      </c>
      <c r="BN255" s="169" t="str">
        <f>IFERROR(Inv_SY_B!BN255/Inv_SY_B!$DC255-1,"")</f>
        <v/>
      </c>
      <c r="BO255" s="169" t="str">
        <f>IFERROR(Inv_SY_B!BO255/Inv_SY_B!$DC255-1,"")</f>
        <v/>
      </c>
      <c r="BP255" s="169" t="str">
        <f>IFERROR(Inv_SY_B!BP255/Inv_SY_B!$DC255-1,"")</f>
        <v/>
      </c>
      <c r="BQ255" s="169" t="str">
        <f>IFERROR(Inv_SY_B!BQ255/Inv_SY_B!$DC255-1,"")</f>
        <v/>
      </c>
      <c r="BR255" s="169" t="str">
        <f>IFERROR(Inv_SY_B!BR255/Inv_SY_B!$DC255-1,"")</f>
        <v/>
      </c>
      <c r="BS255" s="169" t="str">
        <f>IFERROR(Inv_SY_B!BS255/Inv_SY_B!$DC255-1,"")</f>
        <v/>
      </c>
      <c r="BT255" s="169" t="str">
        <f>IFERROR(Inv_SY_B!BT255/Inv_SY_B!$DC255-1,"")</f>
        <v/>
      </c>
      <c r="BU255" s="169" t="str">
        <f>IFERROR(Inv_SY_B!BU255/Inv_SY_B!$DC255-1,"")</f>
        <v/>
      </c>
      <c r="BV255" s="169" t="str">
        <f>IFERROR(Inv_SY_B!BV255/Inv_SY_B!$DC255-1,"")</f>
        <v/>
      </c>
      <c r="BW255" s="169" t="str">
        <f>IFERROR(Inv_SY_B!BW255/Inv_SY_B!$DC255-1,"")</f>
        <v/>
      </c>
      <c r="BX255" s="169" t="str">
        <f>IFERROR(Inv_SY_B!BX255/Inv_SY_B!$DC255-1,"")</f>
        <v/>
      </c>
      <c r="BY255" s="169" t="str">
        <f>IFERROR(Inv_SY_B!BY255/Inv_SY_B!$DC255-1,"")</f>
        <v/>
      </c>
      <c r="BZ255" s="169" t="str">
        <f>IFERROR(Inv_SY_B!BZ255/Inv_SY_B!$DC255-1,"")</f>
        <v/>
      </c>
      <c r="CA255" s="169" t="str">
        <f>IFERROR(Inv_SY_B!CA255/Inv_SY_B!$DC255-1,"")</f>
        <v/>
      </c>
      <c r="CB255" s="169" t="str">
        <f>IFERROR(Inv_SY_B!CB255/Inv_SY_B!$DC255-1,"")</f>
        <v/>
      </c>
      <c r="CC255" s="169" t="str">
        <f>IFERROR(Inv_SY_B!CC255/Inv_SY_B!$DC255-1,"")</f>
        <v/>
      </c>
      <c r="CD255" s="169" t="str">
        <f>IFERROR(Inv_SY_B!CD255/Inv_SY_B!$DC255-1,"")</f>
        <v/>
      </c>
      <c r="CE255" s="169" t="str">
        <f>IFERROR(Inv_SY_B!CE255/Inv_SY_B!$DC255-1,"")</f>
        <v/>
      </c>
      <c r="CF255" s="169" t="str">
        <f>IFERROR(Inv_SY_B!CF255/Inv_SY_B!$DC255-1,"")</f>
        <v/>
      </c>
      <c r="CG255" s="169" t="str">
        <f>IFERROR(Inv_SY_B!CG255/Inv_SY_B!$DC255-1,"")</f>
        <v/>
      </c>
      <c r="CH255" s="169" t="str">
        <f>IFERROR(Inv_SY_B!CH255/Inv_SY_B!$DC255-1,"")</f>
        <v/>
      </c>
      <c r="CI255" s="169" t="str">
        <f>IFERROR(Inv_SY_B!CI255/Inv_SY_B!$DC255-1,"")</f>
        <v/>
      </c>
      <c r="CJ255" s="169" t="str">
        <f>IFERROR(Inv_SY_B!CJ255/Inv_SY_B!$DC255-1,"")</f>
        <v/>
      </c>
      <c r="CK255" s="169" t="str">
        <f>IFERROR(Inv_SY_B!CK255/Inv_SY_B!$DC255-1,"")</f>
        <v/>
      </c>
      <c r="CL255" s="169" t="str">
        <f>IFERROR(Inv_SY_B!CL255/Inv_SY_B!$DC255-1,"")</f>
        <v/>
      </c>
      <c r="CM255" s="169" t="str">
        <f>IFERROR(Inv_SY_B!CM255/Inv_SY_B!$DB255-1,"")</f>
        <v/>
      </c>
      <c r="CN255" s="169" t="str">
        <f>IFERROR(Inv_SY_B!CN255/Inv_SY_B!$DB255-1,"")</f>
        <v/>
      </c>
      <c r="CO255" s="169" t="str">
        <f>IFERROR(Inv_SY_B!CO255/Inv_SY_B!$DB255-1,"")</f>
        <v/>
      </c>
      <c r="CP255" s="169" t="str">
        <f>IFERROR(Inv_SY_B!CP255/Inv_SY_B!$DB255-1,"")</f>
        <v/>
      </c>
      <c r="CQ255" s="169" t="str">
        <f>IFERROR(Inv_SY_B!CQ255/Inv_SY_B!$DB255-1,"")</f>
        <v/>
      </c>
      <c r="CR255" s="169" t="str">
        <f>IFERROR(Inv_SY_B!CR255/Inv_SY_B!$DB255-1,"")</f>
        <v/>
      </c>
      <c r="CS255" s="169" t="str">
        <f>IFERROR(Inv_SY_B!CS255/Inv_SY_B!$DB255-1,"")</f>
        <v/>
      </c>
      <c r="CT255" s="169" t="str">
        <f>IFERROR(Inv_SY_B!CT255/Inv_SY_B!$DB255-1,"")</f>
        <v/>
      </c>
      <c r="CU255" s="169" t="str">
        <f>IFERROR(Inv_SY_B!CU255/Inv_SY_B!$DB255-1,"")</f>
        <v/>
      </c>
      <c r="CV255" s="169" t="str">
        <f>IFERROR(Inv_SY_B!CV255/Inv_SY_B!$DB255-1,"")</f>
        <v/>
      </c>
      <c r="CW255" s="169" t="str">
        <f>IFERROR(Inv_SY_B!CW255/Inv_SY_B!$DB255-1,"")</f>
        <v/>
      </c>
      <c r="CX255" s="169" t="str">
        <f>IFERROR(Inv_SY_B!CX255/Inv_SY_B!$DB255-1,"")</f>
        <v/>
      </c>
      <c r="CY255" s="169" t="str">
        <f>IFERROR(Inv_SY_B!CY255/Inv_SY_B!$DB255-1,"")</f>
        <v/>
      </c>
      <c r="CZ255" s="169" t="str">
        <f>IFERROR(Inv_SY_B!CZ255/Inv_SY_B!$DB255-1,"")</f>
        <v/>
      </c>
    </row>
    <row r="256" spans="2:104">
      <c r="B256" s="164">
        <f t="shared" si="5"/>
        <v>45948</v>
      </c>
      <c r="C256" s="169" t="str">
        <f>IFERROR(Inv_SY_B!C256/Inv_SY_B!$DA256-1,"")</f>
        <v/>
      </c>
      <c r="D256" s="169" t="str">
        <f>IFERROR(Inv_SY_B!D256/Inv_SY_B!$DA256-1,"")</f>
        <v/>
      </c>
      <c r="E256" s="169" t="str">
        <f>IFERROR(Inv_SY_B!E256/Inv_SY_B!$DA256-1,"")</f>
        <v/>
      </c>
      <c r="F256" s="169" t="str">
        <f>IFERROR(Inv_SY_B!F256/Inv_SY_B!$DA256-1,"")</f>
        <v/>
      </c>
      <c r="G256" s="169" t="str">
        <f>IFERROR(Inv_SY_B!G256/Inv_SY_B!$DA256-1,"")</f>
        <v/>
      </c>
      <c r="H256" s="169" t="str">
        <f>IFERROR(Inv_SY_B!H256/Inv_SY_B!$DA256-1,"")</f>
        <v/>
      </c>
      <c r="I256" s="169" t="str">
        <f>IFERROR(Inv_SY_B!I256/Inv_SY_B!$DA256-1,"")</f>
        <v/>
      </c>
      <c r="J256" s="169" t="str">
        <f>IFERROR(Inv_SY_B!J256/Inv_SY_B!$DA256-1,"")</f>
        <v/>
      </c>
      <c r="K256" s="169" t="str">
        <f>IFERROR(Inv_SY_B!K256/Inv_SY_B!$DA256-1,"")</f>
        <v/>
      </c>
      <c r="L256" s="169" t="str">
        <f>IFERROR(Inv_SY_B!L256/Inv_SY_B!$DA256-1,"")</f>
        <v/>
      </c>
      <c r="M256" s="169" t="str">
        <f>IFERROR(Inv_SY_B!M256/Inv_SY_B!$DA256-1,"")</f>
        <v/>
      </c>
      <c r="N256" s="169" t="str">
        <f>IFERROR(Inv_SY_B!N256/Inv_SY_B!$DA256-1,"")</f>
        <v/>
      </c>
      <c r="O256" s="169" t="str">
        <f>IFERROR(Inv_SY_B!O256/Inv_SY_B!$DA256-1,"")</f>
        <v/>
      </c>
      <c r="P256" s="169" t="str">
        <f>IFERROR(Inv_SY_B!P256/Inv_SY_B!$DA256-1,"")</f>
        <v/>
      </c>
      <c r="Q256" s="169" t="str">
        <f>IFERROR(Inv_SY_B!Q256/Inv_SY_B!$DA256-1,"")</f>
        <v/>
      </c>
      <c r="R256" s="169" t="str">
        <f>IFERROR(Inv_SY_B!R256/Inv_SY_B!$DA256-1,"")</f>
        <v/>
      </c>
      <c r="S256" s="169" t="str">
        <f>IFERROR(Inv_SY_B!S256/Inv_SY_B!$DA256-1,"")</f>
        <v/>
      </c>
      <c r="T256" s="169" t="str">
        <f>IFERROR(Inv_SY_B!T256/Inv_SY_B!$DA256-1,"")</f>
        <v/>
      </c>
      <c r="U256" s="169" t="str">
        <f>IFERROR(Inv_SY_B!U256/Inv_SY_B!$DA256-1,"")</f>
        <v/>
      </c>
      <c r="V256" s="169" t="str">
        <f>IFERROR(Inv_SY_B!V256/Inv_SY_B!$DA256-1,"")</f>
        <v/>
      </c>
      <c r="W256" s="169" t="str">
        <f>IFERROR(Inv_SY_B!W256/Inv_SY_B!$DA256-1,"")</f>
        <v/>
      </c>
      <c r="X256" s="169" t="str">
        <f>IFERROR(Inv_SY_B!X256/Inv_SY_B!$DA256-1,"")</f>
        <v/>
      </c>
      <c r="Y256" s="169" t="str">
        <f>IFERROR(Inv_SY_B!Y256/Inv_SY_B!$DA256-1,"")</f>
        <v/>
      </c>
      <c r="Z256" s="169" t="str">
        <f>IFERROR(Inv_SY_B!Z256/Inv_SY_B!$DA256-1,"")</f>
        <v/>
      </c>
      <c r="AA256" s="169" t="str">
        <f>IFERROR(Inv_SY_B!AA256/Inv_SY_B!$DA256-1,"")</f>
        <v/>
      </c>
      <c r="AB256" s="169" t="str">
        <f>IFERROR(Inv_SY_B!AB256/Inv_SY_B!$DA256-1,"")</f>
        <v/>
      </c>
      <c r="AC256" s="169" t="str">
        <f>IFERROR(Inv_SY_B!AC256/Inv_SY_B!$DA256-1,"")</f>
        <v/>
      </c>
      <c r="AD256" s="169" t="str">
        <f>IFERROR(Inv_SY_B!AD256/Inv_SY_B!$DA256-1,"")</f>
        <v/>
      </c>
      <c r="AE256" s="169" t="str">
        <f>IFERROR(Inv_SY_B!AE256/Inv_SY_B!$DA256-1,"")</f>
        <v/>
      </c>
      <c r="AF256" s="169" t="str">
        <f>IFERROR(Inv_SY_B!AF256/Inv_SY_B!$DA256-1,"")</f>
        <v/>
      </c>
      <c r="AG256" s="169" t="str">
        <f>IFERROR(Inv_SY_B!AG256/Inv_SY_B!$DA256-1,"")</f>
        <v/>
      </c>
      <c r="AH256" s="169" t="str">
        <f>IFERROR(Inv_SY_B!AH256/Inv_SY_B!$DA256-1,"")</f>
        <v/>
      </c>
      <c r="AI256" s="169" t="str">
        <f>IFERROR(Inv_SY_B!AI256/Inv_SY_B!$DC256-1,"")</f>
        <v/>
      </c>
      <c r="AJ256" s="169" t="str">
        <f>IFERROR(Inv_SY_B!AJ256/Inv_SY_B!$DC256-1,"")</f>
        <v/>
      </c>
      <c r="AK256" s="169" t="str">
        <f>IFERROR(Inv_SY_B!AK256/Inv_SY_B!$DC256-1,"")</f>
        <v/>
      </c>
      <c r="AL256" s="169" t="str">
        <f>IFERROR(Inv_SY_B!AL256/Inv_SY_B!$DC256-1,"")</f>
        <v/>
      </c>
      <c r="AM256" s="169" t="str">
        <f>IFERROR(Inv_SY_B!AM256/Inv_SY_B!$DC256-1,"")</f>
        <v/>
      </c>
      <c r="AN256" s="169" t="str">
        <f>IFERROR(Inv_SY_B!AN256/Inv_SY_B!$DC256-1,"")</f>
        <v/>
      </c>
      <c r="AO256" s="169" t="str">
        <f>IFERROR(Inv_SY_B!AO256/Inv_SY_B!$DC256-1,"")</f>
        <v/>
      </c>
      <c r="AP256" s="169" t="str">
        <f>IFERROR(Inv_SY_B!AP256/Inv_SY_B!$DC256-1,"")</f>
        <v/>
      </c>
      <c r="AQ256" s="169" t="str">
        <f>IFERROR(Inv_SY_B!AQ256/Inv_SY_B!$DC256-1,"")</f>
        <v/>
      </c>
      <c r="AR256" s="169" t="str">
        <f>IFERROR(Inv_SY_B!AR256/Inv_SY_B!$DC256-1,"")</f>
        <v/>
      </c>
      <c r="AS256" s="169" t="str">
        <f>IFERROR(Inv_SY_B!AS256/Inv_SY_B!$DC256-1,"")</f>
        <v/>
      </c>
      <c r="AT256" s="169" t="str">
        <f>IFERROR(Inv_SY_B!AT256/Inv_SY_B!$DC256-1,"")</f>
        <v/>
      </c>
      <c r="AU256" s="169" t="str">
        <f>IFERROR(Inv_SY_B!AU256/Inv_SY_B!$DC256-1,"")</f>
        <v/>
      </c>
      <c r="AV256" s="169" t="str">
        <f>IFERROR(Inv_SY_B!AV256/Inv_SY_B!$DC256-1,"")</f>
        <v/>
      </c>
      <c r="AW256" s="169" t="str">
        <f>IFERROR(Inv_SY_B!AW256/Inv_SY_B!$DC256-1,"")</f>
        <v/>
      </c>
      <c r="AX256" s="169" t="str">
        <f>IFERROR(Inv_SY_B!AX256/Inv_SY_B!$DC256-1,"")</f>
        <v/>
      </c>
      <c r="AY256" s="169" t="str">
        <f>IFERROR(Inv_SY_B!AY256/Inv_SY_B!$DC256-1,"")</f>
        <v/>
      </c>
      <c r="AZ256" s="169" t="str">
        <f>IFERROR(Inv_SY_B!AZ256/Inv_SY_B!$DC256-1,"")</f>
        <v/>
      </c>
      <c r="BA256" s="169" t="str">
        <f>IFERROR(Inv_SY_B!BA256/Inv_SY_B!$DC256-1,"")</f>
        <v/>
      </c>
      <c r="BB256" s="169" t="str">
        <f>IFERROR(Inv_SY_B!BB256/Inv_SY_B!$DC256-1,"")</f>
        <v/>
      </c>
      <c r="BC256" s="169" t="str">
        <f>IFERROR(Inv_SY_B!BC256/Inv_SY_B!$DC256-1,"")</f>
        <v/>
      </c>
      <c r="BD256" s="169" t="str">
        <f>IFERROR(Inv_SY_B!BD256/Inv_SY_B!$DC256-1,"")</f>
        <v/>
      </c>
      <c r="BE256" s="169" t="str">
        <f>IFERROR(Inv_SY_B!BE256/Inv_SY_B!$DC256-1,"")</f>
        <v/>
      </c>
      <c r="BF256" s="169" t="str">
        <f>IFERROR(Inv_SY_B!BF256/Inv_SY_B!$DC256-1,"")</f>
        <v/>
      </c>
      <c r="BG256" s="169" t="str">
        <f>IFERROR(Inv_SY_B!BG256/Inv_SY_B!$DC256-1,"")</f>
        <v/>
      </c>
      <c r="BH256" s="169" t="str">
        <f>IFERROR(Inv_SY_B!BH256/Inv_SY_B!$DC256-1,"")</f>
        <v/>
      </c>
      <c r="BI256" s="169" t="str">
        <f>IFERROR(Inv_SY_B!BI256/Inv_SY_B!$DC256-1,"")</f>
        <v/>
      </c>
      <c r="BJ256" s="169" t="str">
        <f>IFERROR(Inv_SY_B!BJ256/Inv_SY_B!$DC256-1,"")</f>
        <v/>
      </c>
      <c r="BK256" s="169" t="str">
        <f>IFERROR(Inv_SY_B!BK256/Inv_SY_B!$DC256-1,"")</f>
        <v/>
      </c>
      <c r="BL256" s="169" t="str">
        <f>IFERROR(Inv_SY_B!BL256/Inv_SY_B!$DC256-1,"")</f>
        <v/>
      </c>
      <c r="BM256" s="169" t="str">
        <f>IFERROR(Inv_SY_B!BM256/Inv_SY_B!$DC256-1,"")</f>
        <v/>
      </c>
      <c r="BN256" s="169" t="str">
        <f>IFERROR(Inv_SY_B!BN256/Inv_SY_B!$DC256-1,"")</f>
        <v/>
      </c>
      <c r="BO256" s="169" t="str">
        <f>IFERROR(Inv_SY_B!BO256/Inv_SY_B!$DC256-1,"")</f>
        <v/>
      </c>
      <c r="BP256" s="169" t="str">
        <f>IFERROR(Inv_SY_B!BP256/Inv_SY_B!$DC256-1,"")</f>
        <v/>
      </c>
      <c r="BQ256" s="169" t="str">
        <f>IFERROR(Inv_SY_B!BQ256/Inv_SY_B!$DC256-1,"")</f>
        <v/>
      </c>
      <c r="BR256" s="169" t="str">
        <f>IFERROR(Inv_SY_B!BR256/Inv_SY_B!$DC256-1,"")</f>
        <v/>
      </c>
      <c r="BS256" s="169" t="str">
        <f>IFERROR(Inv_SY_B!BS256/Inv_SY_B!$DC256-1,"")</f>
        <v/>
      </c>
      <c r="BT256" s="169" t="str">
        <f>IFERROR(Inv_SY_B!BT256/Inv_SY_B!$DC256-1,"")</f>
        <v/>
      </c>
      <c r="BU256" s="169" t="str">
        <f>IFERROR(Inv_SY_B!BU256/Inv_SY_B!$DC256-1,"")</f>
        <v/>
      </c>
      <c r="BV256" s="169" t="str">
        <f>IFERROR(Inv_SY_B!BV256/Inv_SY_B!$DC256-1,"")</f>
        <v/>
      </c>
      <c r="BW256" s="169" t="str">
        <f>IFERROR(Inv_SY_B!BW256/Inv_SY_B!$DC256-1,"")</f>
        <v/>
      </c>
      <c r="BX256" s="169" t="str">
        <f>IFERROR(Inv_SY_B!BX256/Inv_SY_B!$DC256-1,"")</f>
        <v/>
      </c>
      <c r="BY256" s="169" t="str">
        <f>IFERROR(Inv_SY_B!BY256/Inv_SY_B!$DC256-1,"")</f>
        <v/>
      </c>
      <c r="BZ256" s="169" t="str">
        <f>IFERROR(Inv_SY_B!BZ256/Inv_SY_B!$DC256-1,"")</f>
        <v/>
      </c>
      <c r="CA256" s="169" t="str">
        <f>IFERROR(Inv_SY_B!CA256/Inv_SY_B!$DC256-1,"")</f>
        <v/>
      </c>
      <c r="CB256" s="169" t="str">
        <f>IFERROR(Inv_SY_B!CB256/Inv_SY_B!$DC256-1,"")</f>
        <v/>
      </c>
      <c r="CC256" s="169" t="str">
        <f>IFERROR(Inv_SY_B!CC256/Inv_SY_B!$DC256-1,"")</f>
        <v/>
      </c>
      <c r="CD256" s="169" t="str">
        <f>IFERROR(Inv_SY_B!CD256/Inv_SY_B!$DC256-1,"")</f>
        <v/>
      </c>
      <c r="CE256" s="169" t="str">
        <f>IFERROR(Inv_SY_B!CE256/Inv_SY_B!$DC256-1,"")</f>
        <v/>
      </c>
      <c r="CF256" s="169" t="str">
        <f>IFERROR(Inv_SY_B!CF256/Inv_SY_B!$DC256-1,"")</f>
        <v/>
      </c>
      <c r="CG256" s="169" t="str">
        <f>IFERROR(Inv_SY_B!CG256/Inv_SY_B!$DC256-1,"")</f>
        <v/>
      </c>
      <c r="CH256" s="169" t="str">
        <f>IFERROR(Inv_SY_B!CH256/Inv_SY_B!$DC256-1,"")</f>
        <v/>
      </c>
      <c r="CI256" s="169" t="str">
        <f>IFERROR(Inv_SY_B!CI256/Inv_SY_B!$DC256-1,"")</f>
        <v/>
      </c>
      <c r="CJ256" s="169" t="str">
        <f>IFERROR(Inv_SY_B!CJ256/Inv_SY_B!$DC256-1,"")</f>
        <v/>
      </c>
      <c r="CK256" s="169" t="str">
        <f>IFERROR(Inv_SY_B!CK256/Inv_SY_B!$DC256-1,"")</f>
        <v/>
      </c>
      <c r="CL256" s="169" t="str">
        <f>IFERROR(Inv_SY_B!CL256/Inv_SY_B!$DC256-1,"")</f>
        <v/>
      </c>
      <c r="CM256" s="169" t="str">
        <f>IFERROR(Inv_SY_B!CM256/Inv_SY_B!$DB256-1,"")</f>
        <v/>
      </c>
      <c r="CN256" s="169" t="str">
        <f>IFERROR(Inv_SY_B!CN256/Inv_SY_B!$DB256-1,"")</f>
        <v/>
      </c>
      <c r="CO256" s="169" t="str">
        <f>IFERROR(Inv_SY_B!CO256/Inv_SY_B!$DB256-1,"")</f>
        <v/>
      </c>
      <c r="CP256" s="169" t="str">
        <f>IFERROR(Inv_SY_B!CP256/Inv_SY_B!$DB256-1,"")</f>
        <v/>
      </c>
      <c r="CQ256" s="169" t="str">
        <f>IFERROR(Inv_SY_B!CQ256/Inv_SY_B!$DB256-1,"")</f>
        <v/>
      </c>
      <c r="CR256" s="169" t="str">
        <f>IFERROR(Inv_SY_B!CR256/Inv_SY_B!$DB256-1,"")</f>
        <v/>
      </c>
      <c r="CS256" s="169" t="str">
        <f>IFERROR(Inv_SY_B!CS256/Inv_SY_B!$DB256-1,"")</f>
        <v/>
      </c>
      <c r="CT256" s="169" t="str">
        <f>IFERROR(Inv_SY_B!CT256/Inv_SY_B!$DB256-1,"")</f>
        <v/>
      </c>
      <c r="CU256" s="169" t="str">
        <f>IFERROR(Inv_SY_B!CU256/Inv_SY_B!$DB256-1,"")</f>
        <v/>
      </c>
      <c r="CV256" s="169" t="str">
        <f>IFERROR(Inv_SY_B!CV256/Inv_SY_B!$DB256-1,"")</f>
        <v/>
      </c>
      <c r="CW256" s="169" t="str">
        <f>IFERROR(Inv_SY_B!CW256/Inv_SY_B!$DB256-1,"")</f>
        <v/>
      </c>
      <c r="CX256" s="169" t="str">
        <f>IFERROR(Inv_SY_B!CX256/Inv_SY_B!$DB256-1,"")</f>
        <v/>
      </c>
      <c r="CY256" s="169" t="str">
        <f>IFERROR(Inv_SY_B!CY256/Inv_SY_B!$DB256-1,"")</f>
        <v/>
      </c>
      <c r="CZ256" s="169" t="str">
        <f>IFERROR(Inv_SY_B!CZ256/Inv_SY_B!$DB256-1,"")</f>
        <v/>
      </c>
    </row>
    <row r="257" spans="2:104">
      <c r="B257" s="164">
        <f t="shared" si="5"/>
        <v>45949</v>
      </c>
      <c r="C257" s="169" t="str">
        <f>IFERROR(Inv_SY_B!C257/Inv_SY_B!$DA257-1,"")</f>
        <v/>
      </c>
      <c r="D257" s="169" t="str">
        <f>IFERROR(Inv_SY_B!D257/Inv_SY_B!$DA257-1,"")</f>
        <v/>
      </c>
      <c r="E257" s="169" t="str">
        <f>IFERROR(Inv_SY_B!E257/Inv_SY_B!$DA257-1,"")</f>
        <v/>
      </c>
      <c r="F257" s="169" t="str">
        <f>IFERROR(Inv_SY_B!F257/Inv_SY_B!$DA257-1,"")</f>
        <v/>
      </c>
      <c r="G257" s="169" t="str">
        <f>IFERROR(Inv_SY_B!G257/Inv_SY_B!$DA257-1,"")</f>
        <v/>
      </c>
      <c r="H257" s="169" t="str">
        <f>IFERROR(Inv_SY_B!H257/Inv_SY_B!$DA257-1,"")</f>
        <v/>
      </c>
      <c r="I257" s="169" t="str">
        <f>IFERROR(Inv_SY_B!I257/Inv_SY_B!$DA257-1,"")</f>
        <v/>
      </c>
      <c r="J257" s="169" t="str">
        <f>IFERROR(Inv_SY_B!J257/Inv_SY_B!$DA257-1,"")</f>
        <v/>
      </c>
      <c r="K257" s="169" t="str">
        <f>IFERROR(Inv_SY_B!K257/Inv_SY_B!$DA257-1,"")</f>
        <v/>
      </c>
      <c r="L257" s="169" t="str">
        <f>IFERROR(Inv_SY_B!L257/Inv_SY_B!$DA257-1,"")</f>
        <v/>
      </c>
      <c r="M257" s="169" t="str">
        <f>IFERROR(Inv_SY_B!M257/Inv_SY_B!$DA257-1,"")</f>
        <v/>
      </c>
      <c r="N257" s="169" t="str">
        <f>IFERROR(Inv_SY_B!N257/Inv_SY_B!$DA257-1,"")</f>
        <v/>
      </c>
      <c r="O257" s="169" t="str">
        <f>IFERROR(Inv_SY_B!O257/Inv_SY_B!$DA257-1,"")</f>
        <v/>
      </c>
      <c r="P257" s="169" t="str">
        <f>IFERROR(Inv_SY_B!P257/Inv_SY_B!$DA257-1,"")</f>
        <v/>
      </c>
      <c r="Q257" s="169" t="str">
        <f>IFERROR(Inv_SY_B!Q257/Inv_SY_B!$DA257-1,"")</f>
        <v/>
      </c>
      <c r="R257" s="169" t="str">
        <f>IFERROR(Inv_SY_B!R257/Inv_SY_B!$DA257-1,"")</f>
        <v/>
      </c>
      <c r="S257" s="169" t="str">
        <f>IFERROR(Inv_SY_B!S257/Inv_SY_B!$DA257-1,"")</f>
        <v/>
      </c>
      <c r="T257" s="169" t="str">
        <f>IFERROR(Inv_SY_B!T257/Inv_SY_B!$DA257-1,"")</f>
        <v/>
      </c>
      <c r="U257" s="169" t="str">
        <f>IFERROR(Inv_SY_B!U257/Inv_SY_B!$DA257-1,"")</f>
        <v/>
      </c>
      <c r="V257" s="169" t="str">
        <f>IFERROR(Inv_SY_B!V257/Inv_SY_B!$DA257-1,"")</f>
        <v/>
      </c>
      <c r="W257" s="169" t="str">
        <f>IFERROR(Inv_SY_B!W257/Inv_SY_B!$DA257-1,"")</f>
        <v/>
      </c>
      <c r="X257" s="169" t="str">
        <f>IFERROR(Inv_SY_B!X257/Inv_SY_B!$DA257-1,"")</f>
        <v/>
      </c>
      <c r="Y257" s="169" t="str">
        <f>IFERROR(Inv_SY_B!Y257/Inv_SY_B!$DA257-1,"")</f>
        <v/>
      </c>
      <c r="Z257" s="169" t="str">
        <f>IFERROR(Inv_SY_B!Z257/Inv_SY_B!$DA257-1,"")</f>
        <v/>
      </c>
      <c r="AA257" s="169" t="str">
        <f>IFERROR(Inv_SY_B!AA257/Inv_SY_B!$DA257-1,"")</f>
        <v/>
      </c>
      <c r="AB257" s="169" t="str">
        <f>IFERROR(Inv_SY_B!AB257/Inv_SY_B!$DA257-1,"")</f>
        <v/>
      </c>
      <c r="AC257" s="169" t="str">
        <f>IFERROR(Inv_SY_B!AC257/Inv_SY_B!$DA257-1,"")</f>
        <v/>
      </c>
      <c r="AD257" s="169" t="str">
        <f>IFERROR(Inv_SY_B!AD257/Inv_SY_B!$DA257-1,"")</f>
        <v/>
      </c>
      <c r="AE257" s="169" t="str">
        <f>IFERROR(Inv_SY_B!AE257/Inv_SY_B!$DA257-1,"")</f>
        <v/>
      </c>
      <c r="AF257" s="169" t="str">
        <f>IFERROR(Inv_SY_B!AF257/Inv_SY_B!$DA257-1,"")</f>
        <v/>
      </c>
      <c r="AG257" s="169" t="str">
        <f>IFERROR(Inv_SY_B!AG257/Inv_SY_B!$DA257-1,"")</f>
        <v/>
      </c>
      <c r="AH257" s="169" t="str">
        <f>IFERROR(Inv_SY_B!AH257/Inv_SY_B!$DA257-1,"")</f>
        <v/>
      </c>
      <c r="AI257" s="169" t="str">
        <f>IFERROR(Inv_SY_B!AI257/Inv_SY_B!$DC257-1,"")</f>
        <v/>
      </c>
      <c r="AJ257" s="169" t="str">
        <f>IFERROR(Inv_SY_B!AJ257/Inv_SY_B!$DC257-1,"")</f>
        <v/>
      </c>
      <c r="AK257" s="169" t="str">
        <f>IFERROR(Inv_SY_B!AK257/Inv_SY_B!$DC257-1,"")</f>
        <v/>
      </c>
      <c r="AL257" s="169" t="str">
        <f>IFERROR(Inv_SY_B!AL257/Inv_SY_B!$DC257-1,"")</f>
        <v/>
      </c>
      <c r="AM257" s="169" t="str">
        <f>IFERROR(Inv_SY_B!AM257/Inv_SY_B!$DC257-1,"")</f>
        <v/>
      </c>
      <c r="AN257" s="169" t="str">
        <f>IFERROR(Inv_SY_B!AN257/Inv_SY_B!$DC257-1,"")</f>
        <v/>
      </c>
      <c r="AO257" s="169" t="str">
        <f>IFERROR(Inv_SY_B!AO257/Inv_SY_B!$DC257-1,"")</f>
        <v/>
      </c>
      <c r="AP257" s="169" t="str">
        <f>IFERROR(Inv_SY_B!AP257/Inv_SY_B!$DC257-1,"")</f>
        <v/>
      </c>
      <c r="AQ257" s="169" t="str">
        <f>IFERROR(Inv_SY_B!AQ257/Inv_SY_B!$DC257-1,"")</f>
        <v/>
      </c>
      <c r="AR257" s="169" t="str">
        <f>IFERROR(Inv_SY_B!AR257/Inv_SY_B!$DC257-1,"")</f>
        <v/>
      </c>
      <c r="AS257" s="169" t="str">
        <f>IFERROR(Inv_SY_B!AS257/Inv_SY_B!$DC257-1,"")</f>
        <v/>
      </c>
      <c r="AT257" s="169" t="str">
        <f>IFERROR(Inv_SY_B!AT257/Inv_SY_B!$DC257-1,"")</f>
        <v/>
      </c>
      <c r="AU257" s="169" t="str">
        <f>IFERROR(Inv_SY_B!AU257/Inv_SY_B!$DC257-1,"")</f>
        <v/>
      </c>
      <c r="AV257" s="169" t="str">
        <f>IFERROR(Inv_SY_B!AV257/Inv_SY_B!$DC257-1,"")</f>
        <v/>
      </c>
      <c r="AW257" s="169" t="str">
        <f>IFERROR(Inv_SY_B!AW257/Inv_SY_B!$DC257-1,"")</f>
        <v/>
      </c>
      <c r="AX257" s="169" t="str">
        <f>IFERROR(Inv_SY_B!AX257/Inv_SY_B!$DC257-1,"")</f>
        <v/>
      </c>
      <c r="AY257" s="169" t="str">
        <f>IFERROR(Inv_SY_B!AY257/Inv_SY_B!$DC257-1,"")</f>
        <v/>
      </c>
      <c r="AZ257" s="169" t="str">
        <f>IFERROR(Inv_SY_B!AZ257/Inv_SY_B!$DC257-1,"")</f>
        <v/>
      </c>
      <c r="BA257" s="169" t="str">
        <f>IFERROR(Inv_SY_B!BA257/Inv_SY_B!$DC257-1,"")</f>
        <v/>
      </c>
      <c r="BB257" s="169" t="str">
        <f>IFERROR(Inv_SY_B!BB257/Inv_SY_B!$DC257-1,"")</f>
        <v/>
      </c>
      <c r="BC257" s="169" t="str">
        <f>IFERROR(Inv_SY_B!BC257/Inv_SY_B!$DC257-1,"")</f>
        <v/>
      </c>
      <c r="BD257" s="169" t="str">
        <f>IFERROR(Inv_SY_B!BD257/Inv_SY_B!$DC257-1,"")</f>
        <v/>
      </c>
      <c r="BE257" s="169" t="str">
        <f>IFERROR(Inv_SY_B!BE257/Inv_SY_B!$DC257-1,"")</f>
        <v/>
      </c>
      <c r="BF257" s="169" t="str">
        <f>IFERROR(Inv_SY_B!BF257/Inv_SY_B!$DC257-1,"")</f>
        <v/>
      </c>
      <c r="BG257" s="169" t="str">
        <f>IFERROR(Inv_SY_B!BG257/Inv_SY_B!$DC257-1,"")</f>
        <v/>
      </c>
      <c r="BH257" s="169" t="str">
        <f>IFERROR(Inv_SY_B!BH257/Inv_SY_B!$DC257-1,"")</f>
        <v/>
      </c>
      <c r="BI257" s="169" t="str">
        <f>IFERROR(Inv_SY_B!BI257/Inv_SY_B!$DC257-1,"")</f>
        <v/>
      </c>
      <c r="BJ257" s="169" t="str">
        <f>IFERROR(Inv_SY_B!BJ257/Inv_SY_B!$DC257-1,"")</f>
        <v/>
      </c>
      <c r="BK257" s="169" t="str">
        <f>IFERROR(Inv_SY_B!BK257/Inv_SY_B!$DC257-1,"")</f>
        <v/>
      </c>
      <c r="BL257" s="169" t="str">
        <f>IFERROR(Inv_SY_B!BL257/Inv_SY_B!$DC257-1,"")</f>
        <v/>
      </c>
      <c r="BM257" s="169" t="str">
        <f>IFERROR(Inv_SY_B!BM257/Inv_SY_B!$DC257-1,"")</f>
        <v/>
      </c>
      <c r="BN257" s="169" t="str">
        <f>IFERROR(Inv_SY_B!BN257/Inv_SY_B!$DC257-1,"")</f>
        <v/>
      </c>
      <c r="BO257" s="169" t="str">
        <f>IFERROR(Inv_SY_B!BO257/Inv_SY_B!$DC257-1,"")</f>
        <v/>
      </c>
      <c r="BP257" s="169" t="str">
        <f>IFERROR(Inv_SY_B!BP257/Inv_SY_B!$DC257-1,"")</f>
        <v/>
      </c>
      <c r="BQ257" s="169" t="str">
        <f>IFERROR(Inv_SY_B!BQ257/Inv_SY_B!$DC257-1,"")</f>
        <v/>
      </c>
      <c r="BR257" s="169" t="str">
        <f>IFERROR(Inv_SY_B!BR257/Inv_SY_B!$DC257-1,"")</f>
        <v/>
      </c>
      <c r="BS257" s="169" t="str">
        <f>IFERROR(Inv_SY_B!BS257/Inv_SY_B!$DC257-1,"")</f>
        <v/>
      </c>
      <c r="BT257" s="169" t="str">
        <f>IFERROR(Inv_SY_B!BT257/Inv_SY_B!$DC257-1,"")</f>
        <v/>
      </c>
      <c r="BU257" s="169" t="str">
        <f>IFERROR(Inv_SY_B!BU257/Inv_SY_B!$DC257-1,"")</f>
        <v/>
      </c>
      <c r="BV257" s="169" t="str">
        <f>IFERROR(Inv_SY_B!BV257/Inv_SY_B!$DC257-1,"")</f>
        <v/>
      </c>
      <c r="BW257" s="169" t="str">
        <f>IFERROR(Inv_SY_B!BW257/Inv_SY_B!$DC257-1,"")</f>
        <v/>
      </c>
      <c r="BX257" s="169" t="str">
        <f>IFERROR(Inv_SY_B!BX257/Inv_SY_B!$DC257-1,"")</f>
        <v/>
      </c>
      <c r="BY257" s="169" t="str">
        <f>IFERROR(Inv_SY_B!BY257/Inv_SY_B!$DC257-1,"")</f>
        <v/>
      </c>
      <c r="BZ257" s="169" t="str">
        <f>IFERROR(Inv_SY_B!BZ257/Inv_SY_B!$DC257-1,"")</f>
        <v/>
      </c>
      <c r="CA257" s="169" t="str">
        <f>IFERROR(Inv_SY_B!CA257/Inv_SY_B!$DC257-1,"")</f>
        <v/>
      </c>
      <c r="CB257" s="169" t="str">
        <f>IFERROR(Inv_SY_B!CB257/Inv_SY_B!$DC257-1,"")</f>
        <v/>
      </c>
      <c r="CC257" s="169" t="str">
        <f>IFERROR(Inv_SY_B!CC257/Inv_SY_B!$DC257-1,"")</f>
        <v/>
      </c>
      <c r="CD257" s="169" t="str">
        <f>IFERROR(Inv_SY_B!CD257/Inv_SY_B!$DC257-1,"")</f>
        <v/>
      </c>
      <c r="CE257" s="169" t="str">
        <f>IFERROR(Inv_SY_B!CE257/Inv_SY_B!$DC257-1,"")</f>
        <v/>
      </c>
      <c r="CF257" s="169" t="str">
        <f>IFERROR(Inv_SY_B!CF257/Inv_SY_B!$DC257-1,"")</f>
        <v/>
      </c>
      <c r="CG257" s="169" t="str">
        <f>IFERROR(Inv_SY_B!CG257/Inv_SY_B!$DC257-1,"")</f>
        <v/>
      </c>
      <c r="CH257" s="169" t="str">
        <f>IFERROR(Inv_SY_B!CH257/Inv_SY_B!$DC257-1,"")</f>
        <v/>
      </c>
      <c r="CI257" s="169" t="str">
        <f>IFERROR(Inv_SY_B!CI257/Inv_SY_B!$DC257-1,"")</f>
        <v/>
      </c>
      <c r="CJ257" s="169" t="str">
        <f>IFERROR(Inv_SY_B!CJ257/Inv_SY_B!$DC257-1,"")</f>
        <v/>
      </c>
      <c r="CK257" s="169" t="str">
        <f>IFERROR(Inv_SY_B!CK257/Inv_SY_B!$DC257-1,"")</f>
        <v/>
      </c>
      <c r="CL257" s="169" t="str">
        <f>IFERROR(Inv_SY_B!CL257/Inv_SY_B!$DC257-1,"")</f>
        <v/>
      </c>
      <c r="CM257" s="169" t="str">
        <f>IFERROR(Inv_SY_B!CM257/Inv_SY_B!$DB257-1,"")</f>
        <v/>
      </c>
      <c r="CN257" s="169" t="str">
        <f>IFERROR(Inv_SY_B!CN257/Inv_SY_B!$DB257-1,"")</f>
        <v/>
      </c>
      <c r="CO257" s="169" t="str">
        <f>IFERROR(Inv_SY_B!CO257/Inv_SY_B!$DB257-1,"")</f>
        <v/>
      </c>
      <c r="CP257" s="169" t="str">
        <f>IFERROR(Inv_SY_B!CP257/Inv_SY_B!$DB257-1,"")</f>
        <v/>
      </c>
      <c r="CQ257" s="169" t="str">
        <f>IFERROR(Inv_SY_B!CQ257/Inv_SY_B!$DB257-1,"")</f>
        <v/>
      </c>
      <c r="CR257" s="169" t="str">
        <f>IFERROR(Inv_SY_B!CR257/Inv_SY_B!$DB257-1,"")</f>
        <v/>
      </c>
      <c r="CS257" s="169" t="str">
        <f>IFERROR(Inv_SY_B!CS257/Inv_SY_B!$DB257-1,"")</f>
        <v/>
      </c>
      <c r="CT257" s="169" t="str">
        <f>IFERROR(Inv_SY_B!CT257/Inv_SY_B!$DB257-1,"")</f>
        <v/>
      </c>
      <c r="CU257" s="169" t="str">
        <f>IFERROR(Inv_SY_B!CU257/Inv_SY_B!$DB257-1,"")</f>
        <v/>
      </c>
      <c r="CV257" s="169" t="str">
        <f>IFERROR(Inv_SY_B!CV257/Inv_SY_B!$DB257-1,"")</f>
        <v/>
      </c>
      <c r="CW257" s="169" t="str">
        <f>IFERROR(Inv_SY_B!CW257/Inv_SY_B!$DB257-1,"")</f>
        <v/>
      </c>
      <c r="CX257" s="169" t="str">
        <f>IFERROR(Inv_SY_B!CX257/Inv_SY_B!$DB257-1,"")</f>
        <v/>
      </c>
      <c r="CY257" s="169" t="str">
        <f>IFERROR(Inv_SY_B!CY257/Inv_SY_B!$DB257-1,"")</f>
        <v/>
      </c>
      <c r="CZ257" s="169" t="str">
        <f>IFERROR(Inv_SY_B!CZ257/Inv_SY_B!$DB257-1,"")</f>
        <v/>
      </c>
    </row>
    <row r="258" spans="2:104">
      <c r="B258" s="164">
        <f t="shared" si="5"/>
        <v>45950</v>
      </c>
      <c r="C258" s="169" t="str">
        <f>IFERROR(Inv_SY_B!C258/Inv_SY_B!$DA258-1,"")</f>
        <v/>
      </c>
      <c r="D258" s="169" t="str">
        <f>IFERROR(Inv_SY_B!D258/Inv_SY_B!$DA258-1,"")</f>
        <v/>
      </c>
      <c r="E258" s="169" t="str">
        <f>IFERROR(Inv_SY_B!E258/Inv_SY_B!$DA258-1,"")</f>
        <v/>
      </c>
      <c r="F258" s="169" t="str">
        <f>IFERROR(Inv_SY_B!F258/Inv_SY_B!$DA258-1,"")</f>
        <v/>
      </c>
      <c r="G258" s="169" t="str">
        <f>IFERROR(Inv_SY_B!G258/Inv_SY_B!$DA258-1,"")</f>
        <v/>
      </c>
      <c r="H258" s="169" t="str">
        <f>IFERROR(Inv_SY_B!H258/Inv_SY_B!$DA258-1,"")</f>
        <v/>
      </c>
      <c r="I258" s="169" t="str">
        <f>IFERROR(Inv_SY_B!I258/Inv_SY_B!$DA258-1,"")</f>
        <v/>
      </c>
      <c r="J258" s="169" t="str">
        <f>IFERROR(Inv_SY_B!J258/Inv_SY_B!$DA258-1,"")</f>
        <v/>
      </c>
      <c r="K258" s="169" t="str">
        <f>IFERROR(Inv_SY_B!K258/Inv_SY_B!$DA258-1,"")</f>
        <v/>
      </c>
      <c r="L258" s="169" t="str">
        <f>IFERROR(Inv_SY_B!L258/Inv_SY_B!$DA258-1,"")</f>
        <v/>
      </c>
      <c r="M258" s="169" t="str">
        <f>IFERROR(Inv_SY_B!M258/Inv_SY_B!$DA258-1,"")</f>
        <v/>
      </c>
      <c r="N258" s="169" t="str">
        <f>IFERROR(Inv_SY_B!N258/Inv_SY_B!$DA258-1,"")</f>
        <v/>
      </c>
      <c r="O258" s="169" t="str">
        <f>IFERROR(Inv_SY_B!O258/Inv_SY_B!$DA258-1,"")</f>
        <v/>
      </c>
      <c r="P258" s="169" t="str">
        <f>IFERROR(Inv_SY_B!P258/Inv_SY_B!$DA258-1,"")</f>
        <v/>
      </c>
      <c r="Q258" s="169" t="str">
        <f>IFERROR(Inv_SY_B!Q258/Inv_SY_B!$DA258-1,"")</f>
        <v/>
      </c>
      <c r="R258" s="169" t="str">
        <f>IFERROR(Inv_SY_B!R258/Inv_SY_B!$DA258-1,"")</f>
        <v/>
      </c>
      <c r="S258" s="169" t="str">
        <f>IFERROR(Inv_SY_B!S258/Inv_SY_B!$DA258-1,"")</f>
        <v/>
      </c>
      <c r="T258" s="169" t="str">
        <f>IFERROR(Inv_SY_B!T258/Inv_SY_B!$DA258-1,"")</f>
        <v/>
      </c>
      <c r="U258" s="169" t="str">
        <f>IFERROR(Inv_SY_B!U258/Inv_SY_B!$DA258-1,"")</f>
        <v/>
      </c>
      <c r="V258" s="169" t="str">
        <f>IFERROR(Inv_SY_B!V258/Inv_SY_B!$DA258-1,"")</f>
        <v/>
      </c>
      <c r="W258" s="169" t="str">
        <f>IFERROR(Inv_SY_B!W258/Inv_SY_B!$DA258-1,"")</f>
        <v/>
      </c>
      <c r="X258" s="169" t="str">
        <f>IFERROR(Inv_SY_B!X258/Inv_SY_B!$DA258-1,"")</f>
        <v/>
      </c>
      <c r="Y258" s="169" t="str">
        <f>IFERROR(Inv_SY_B!Y258/Inv_SY_B!$DA258-1,"")</f>
        <v/>
      </c>
      <c r="Z258" s="169" t="str">
        <f>IFERROR(Inv_SY_B!Z258/Inv_SY_B!$DA258-1,"")</f>
        <v/>
      </c>
      <c r="AA258" s="169" t="str">
        <f>IFERROR(Inv_SY_B!AA258/Inv_SY_B!$DA258-1,"")</f>
        <v/>
      </c>
      <c r="AB258" s="169" t="str">
        <f>IFERROR(Inv_SY_B!AB258/Inv_SY_B!$DA258-1,"")</f>
        <v/>
      </c>
      <c r="AC258" s="169" t="str">
        <f>IFERROR(Inv_SY_B!AC258/Inv_SY_B!$DA258-1,"")</f>
        <v/>
      </c>
      <c r="AD258" s="169" t="str">
        <f>IFERROR(Inv_SY_B!AD258/Inv_SY_B!$DA258-1,"")</f>
        <v/>
      </c>
      <c r="AE258" s="169" t="str">
        <f>IFERROR(Inv_SY_B!AE258/Inv_SY_B!$DA258-1,"")</f>
        <v/>
      </c>
      <c r="AF258" s="169" t="str">
        <f>IFERROR(Inv_SY_B!AF258/Inv_SY_B!$DA258-1,"")</f>
        <v/>
      </c>
      <c r="AG258" s="169" t="str">
        <f>IFERROR(Inv_SY_B!AG258/Inv_SY_B!$DA258-1,"")</f>
        <v/>
      </c>
      <c r="AH258" s="169" t="str">
        <f>IFERROR(Inv_SY_B!AH258/Inv_SY_B!$DA258-1,"")</f>
        <v/>
      </c>
      <c r="AI258" s="169" t="str">
        <f>IFERROR(Inv_SY_B!AI258/Inv_SY_B!$DC258-1,"")</f>
        <v/>
      </c>
      <c r="AJ258" s="169" t="str">
        <f>IFERROR(Inv_SY_B!AJ258/Inv_SY_B!$DC258-1,"")</f>
        <v/>
      </c>
      <c r="AK258" s="169" t="str">
        <f>IFERROR(Inv_SY_B!AK258/Inv_SY_B!$DC258-1,"")</f>
        <v/>
      </c>
      <c r="AL258" s="169" t="str">
        <f>IFERROR(Inv_SY_B!AL258/Inv_SY_B!$DC258-1,"")</f>
        <v/>
      </c>
      <c r="AM258" s="169" t="str">
        <f>IFERROR(Inv_SY_B!AM258/Inv_SY_B!$DC258-1,"")</f>
        <v/>
      </c>
      <c r="AN258" s="169" t="str">
        <f>IFERROR(Inv_SY_B!AN258/Inv_SY_B!$DC258-1,"")</f>
        <v/>
      </c>
      <c r="AO258" s="169" t="str">
        <f>IFERROR(Inv_SY_B!AO258/Inv_SY_B!$DC258-1,"")</f>
        <v/>
      </c>
      <c r="AP258" s="169" t="str">
        <f>IFERROR(Inv_SY_B!AP258/Inv_SY_B!$DC258-1,"")</f>
        <v/>
      </c>
      <c r="AQ258" s="169" t="str">
        <f>IFERROR(Inv_SY_B!AQ258/Inv_SY_B!$DC258-1,"")</f>
        <v/>
      </c>
      <c r="AR258" s="169" t="str">
        <f>IFERROR(Inv_SY_B!AR258/Inv_SY_B!$DC258-1,"")</f>
        <v/>
      </c>
      <c r="AS258" s="169" t="str">
        <f>IFERROR(Inv_SY_B!AS258/Inv_SY_B!$DC258-1,"")</f>
        <v/>
      </c>
      <c r="AT258" s="169" t="str">
        <f>IFERROR(Inv_SY_B!AT258/Inv_SY_B!$DC258-1,"")</f>
        <v/>
      </c>
      <c r="AU258" s="169" t="str">
        <f>IFERROR(Inv_SY_B!AU258/Inv_SY_B!$DC258-1,"")</f>
        <v/>
      </c>
      <c r="AV258" s="169" t="str">
        <f>IFERROR(Inv_SY_B!AV258/Inv_SY_B!$DC258-1,"")</f>
        <v/>
      </c>
      <c r="AW258" s="169" t="str">
        <f>IFERROR(Inv_SY_B!AW258/Inv_SY_B!$DC258-1,"")</f>
        <v/>
      </c>
      <c r="AX258" s="169" t="str">
        <f>IFERROR(Inv_SY_B!AX258/Inv_SY_B!$DC258-1,"")</f>
        <v/>
      </c>
      <c r="AY258" s="169" t="str">
        <f>IFERROR(Inv_SY_B!AY258/Inv_SY_B!$DC258-1,"")</f>
        <v/>
      </c>
      <c r="AZ258" s="169" t="str">
        <f>IFERROR(Inv_SY_B!AZ258/Inv_SY_B!$DC258-1,"")</f>
        <v/>
      </c>
      <c r="BA258" s="169" t="str">
        <f>IFERROR(Inv_SY_B!BA258/Inv_SY_B!$DC258-1,"")</f>
        <v/>
      </c>
      <c r="BB258" s="169" t="str">
        <f>IFERROR(Inv_SY_B!BB258/Inv_SY_B!$DC258-1,"")</f>
        <v/>
      </c>
      <c r="BC258" s="169" t="str">
        <f>IFERROR(Inv_SY_B!BC258/Inv_SY_B!$DC258-1,"")</f>
        <v/>
      </c>
      <c r="BD258" s="169" t="str">
        <f>IFERROR(Inv_SY_B!BD258/Inv_SY_B!$DC258-1,"")</f>
        <v/>
      </c>
      <c r="BE258" s="169" t="str">
        <f>IFERROR(Inv_SY_B!BE258/Inv_SY_B!$DC258-1,"")</f>
        <v/>
      </c>
      <c r="BF258" s="169" t="str">
        <f>IFERROR(Inv_SY_B!BF258/Inv_SY_B!$DC258-1,"")</f>
        <v/>
      </c>
      <c r="BG258" s="169" t="str">
        <f>IFERROR(Inv_SY_B!BG258/Inv_SY_B!$DC258-1,"")</f>
        <v/>
      </c>
      <c r="BH258" s="169" t="str">
        <f>IFERROR(Inv_SY_B!BH258/Inv_SY_B!$DC258-1,"")</f>
        <v/>
      </c>
      <c r="BI258" s="169" t="str">
        <f>IFERROR(Inv_SY_B!BI258/Inv_SY_B!$DC258-1,"")</f>
        <v/>
      </c>
      <c r="BJ258" s="169" t="str">
        <f>IFERROR(Inv_SY_B!BJ258/Inv_SY_B!$DC258-1,"")</f>
        <v/>
      </c>
      <c r="BK258" s="169" t="str">
        <f>IFERROR(Inv_SY_B!BK258/Inv_SY_B!$DC258-1,"")</f>
        <v/>
      </c>
      <c r="BL258" s="169" t="str">
        <f>IFERROR(Inv_SY_B!BL258/Inv_SY_B!$DC258-1,"")</f>
        <v/>
      </c>
      <c r="BM258" s="169" t="str">
        <f>IFERROR(Inv_SY_B!BM258/Inv_SY_B!$DC258-1,"")</f>
        <v/>
      </c>
      <c r="BN258" s="169" t="str">
        <f>IFERROR(Inv_SY_B!BN258/Inv_SY_B!$DC258-1,"")</f>
        <v/>
      </c>
      <c r="BO258" s="169" t="str">
        <f>IFERROR(Inv_SY_B!BO258/Inv_SY_B!$DC258-1,"")</f>
        <v/>
      </c>
      <c r="BP258" s="169" t="str">
        <f>IFERROR(Inv_SY_B!BP258/Inv_SY_B!$DC258-1,"")</f>
        <v/>
      </c>
      <c r="BQ258" s="169" t="str">
        <f>IFERROR(Inv_SY_B!BQ258/Inv_SY_B!$DC258-1,"")</f>
        <v/>
      </c>
      <c r="BR258" s="169" t="str">
        <f>IFERROR(Inv_SY_B!BR258/Inv_SY_B!$DC258-1,"")</f>
        <v/>
      </c>
      <c r="BS258" s="169" t="str">
        <f>IFERROR(Inv_SY_B!BS258/Inv_SY_B!$DC258-1,"")</f>
        <v/>
      </c>
      <c r="BT258" s="169" t="str">
        <f>IFERROR(Inv_SY_B!BT258/Inv_SY_B!$DC258-1,"")</f>
        <v/>
      </c>
      <c r="BU258" s="169" t="str">
        <f>IFERROR(Inv_SY_B!BU258/Inv_SY_B!$DC258-1,"")</f>
        <v/>
      </c>
      <c r="BV258" s="169" t="str">
        <f>IFERROR(Inv_SY_B!BV258/Inv_SY_B!$DC258-1,"")</f>
        <v/>
      </c>
      <c r="BW258" s="169" t="str">
        <f>IFERROR(Inv_SY_B!BW258/Inv_SY_B!$DC258-1,"")</f>
        <v/>
      </c>
      <c r="BX258" s="169" t="str">
        <f>IFERROR(Inv_SY_B!BX258/Inv_SY_B!$DC258-1,"")</f>
        <v/>
      </c>
      <c r="BY258" s="169" t="str">
        <f>IFERROR(Inv_SY_B!BY258/Inv_SY_B!$DC258-1,"")</f>
        <v/>
      </c>
      <c r="BZ258" s="169" t="str">
        <f>IFERROR(Inv_SY_B!BZ258/Inv_SY_B!$DC258-1,"")</f>
        <v/>
      </c>
      <c r="CA258" s="169" t="str">
        <f>IFERROR(Inv_SY_B!CA258/Inv_SY_B!$DC258-1,"")</f>
        <v/>
      </c>
      <c r="CB258" s="169" t="str">
        <f>IFERROR(Inv_SY_B!CB258/Inv_SY_B!$DC258-1,"")</f>
        <v/>
      </c>
      <c r="CC258" s="169" t="str">
        <f>IFERROR(Inv_SY_B!CC258/Inv_SY_B!$DC258-1,"")</f>
        <v/>
      </c>
      <c r="CD258" s="169" t="str">
        <f>IFERROR(Inv_SY_B!CD258/Inv_SY_B!$DC258-1,"")</f>
        <v/>
      </c>
      <c r="CE258" s="169" t="str">
        <f>IFERROR(Inv_SY_B!CE258/Inv_SY_B!$DC258-1,"")</f>
        <v/>
      </c>
      <c r="CF258" s="169" t="str">
        <f>IFERROR(Inv_SY_B!CF258/Inv_SY_B!$DC258-1,"")</f>
        <v/>
      </c>
      <c r="CG258" s="169" t="str">
        <f>IFERROR(Inv_SY_B!CG258/Inv_SY_B!$DC258-1,"")</f>
        <v/>
      </c>
      <c r="CH258" s="169" t="str">
        <f>IFERROR(Inv_SY_B!CH258/Inv_SY_B!$DC258-1,"")</f>
        <v/>
      </c>
      <c r="CI258" s="169" t="str">
        <f>IFERROR(Inv_SY_B!CI258/Inv_SY_B!$DC258-1,"")</f>
        <v/>
      </c>
      <c r="CJ258" s="169" t="str">
        <f>IFERROR(Inv_SY_B!CJ258/Inv_SY_B!$DC258-1,"")</f>
        <v/>
      </c>
      <c r="CK258" s="169" t="str">
        <f>IFERROR(Inv_SY_B!CK258/Inv_SY_B!$DC258-1,"")</f>
        <v/>
      </c>
      <c r="CL258" s="169" t="str">
        <f>IFERROR(Inv_SY_B!CL258/Inv_SY_B!$DC258-1,"")</f>
        <v/>
      </c>
      <c r="CM258" s="169" t="str">
        <f>IFERROR(Inv_SY_B!CM258/Inv_SY_B!$DB258-1,"")</f>
        <v/>
      </c>
      <c r="CN258" s="169" t="str">
        <f>IFERROR(Inv_SY_B!CN258/Inv_SY_B!$DB258-1,"")</f>
        <v/>
      </c>
      <c r="CO258" s="169" t="str">
        <f>IFERROR(Inv_SY_B!CO258/Inv_SY_B!$DB258-1,"")</f>
        <v/>
      </c>
      <c r="CP258" s="169" t="str">
        <f>IFERROR(Inv_SY_B!CP258/Inv_SY_B!$DB258-1,"")</f>
        <v/>
      </c>
      <c r="CQ258" s="169" t="str">
        <f>IFERROR(Inv_SY_B!CQ258/Inv_SY_B!$DB258-1,"")</f>
        <v/>
      </c>
      <c r="CR258" s="169" t="str">
        <f>IFERROR(Inv_SY_B!CR258/Inv_SY_B!$DB258-1,"")</f>
        <v/>
      </c>
      <c r="CS258" s="169" t="str">
        <f>IFERROR(Inv_SY_B!CS258/Inv_SY_B!$DB258-1,"")</f>
        <v/>
      </c>
      <c r="CT258" s="169" t="str">
        <f>IFERROR(Inv_SY_B!CT258/Inv_SY_B!$DB258-1,"")</f>
        <v/>
      </c>
      <c r="CU258" s="169" t="str">
        <f>IFERROR(Inv_SY_B!CU258/Inv_SY_B!$DB258-1,"")</f>
        <v/>
      </c>
      <c r="CV258" s="169" t="str">
        <f>IFERROR(Inv_SY_B!CV258/Inv_SY_B!$DB258-1,"")</f>
        <v/>
      </c>
      <c r="CW258" s="169" t="str">
        <f>IFERROR(Inv_SY_B!CW258/Inv_SY_B!$DB258-1,"")</f>
        <v/>
      </c>
      <c r="CX258" s="169" t="str">
        <f>IFERROR(Inv_SY_B!CX258/Inv_SY_B!$DB258-1,"")</f>
        <v/>
      </c>
      <c r="CY258" s="169" t="str">
        <f>IFERROR(Inv_SY_B!CY258/Inv_SY_B!$DB258-1,"")</f>
        <v/>
      </c>
      <c r="CZ258" s="169" t="str">
        <f>IFERROR(Inv_SY_B!CZ258/Inv_SY_B!$DB258-1,"")</f>
        <v/>
      </c>
    </row>
    <row r="259" spans="2:104">
      <c r="B259" s="164">
        <f t="shared" si="5"/>
        <v>45951</v>
      </c>
      <c r="C259" s="169" t="str">
        <f>IFERROR(Inv_SY_B!C259/Inv_SY_B!$DA259-1,"")</f>
        <v/>
      </c>
      <c r="D259" s="169" t="str">
        <f>IFERROR(Inv_SY_B!D259/Inv_SY_B!$DA259-1,"")</f>
        <v/>
      </c>
      <c r="E259" s="169" t="str">
        <f>IFERROR(Inv_SY_B!E259/Inv_SY_B!$DA259-1,"")</f>
        <v/>
      </c>
      <c r="F259" s="169" t="str">
        <f>IFERROR(Inv_SY_B!F259/Inv_SY_B!$DA259-1,"")</f>
        <v/>
      </c>
      <c r="G259" s="169" t="str">
        <f>IFERROR(Inv_SY_B!G259/Inv_SY_B!$DA259-1,"")</f>
        <v/>
      </c>
      <c r="H259" s="169" t="str">
        <f>IFERROR(Inv_SY_B!H259/Inv_SY_B!$DA259-1,"")</f>
        <v/>
      </c>
      <c r="I259" s="169" t="str">
        <f>IFERROR(Inv_SY_B!I259/Inv_SY_B!$DA259-1,"")</f>
        <v/>
      </c>
      <c r="J259" s="169" t="str">
        <f>IFERROR(Inv_SY_B!J259/Inv_SY_B!$DA259-1,"")</f>
        <v/>
      </c>
      <c r="K259" s="169" t="str">
        <f>IFERROR(Inv_SY_B!K259/Inv_SY_B!$DA259-1,"")</f>
        <v/>
      </c>
      <c r="L259" s="169" t="str">
        <f>IFERROR(Inv_SY_B!L259/Inv_SY_B!$DA259-1,"")</f>
        <v/>
      </c>
      <c r="M259" s="169" t="str">
        <f>IFERROR(Inv_SY_B!M259/Inv_SY_B!$DA259-1,"")</f>
        <v/>
      </c>
      <c r="N259" s="169" t="str">
        <f>IFERROR(Inv_SY_B!N259/Inv_SY_B!$DA259-1,"")</f>
        <v/>
      </c>
      <c r="O259" s="169" t="str">
        <f>IFERROR(Inv_SY_B!O259/Inv_SY_B!$DA259-1,"")</f>
        <v/>
      </c>
      <c r="P259" s="169" t="str">
        <f>IFERROR(Inv_SY_B!P259/Inv_SY_B!$DA259-1,"")</f>
        <v/>
      </c>
      <c r="Q259" s="169" t="str">
        <f>IFERROR(Inv_SY_B!Q259/Inv_SY_B!$DA259-1,"")</f>
        <v/>
      </c>
      <c r="R259" s="169" t="str">
        <f>IFERROR(Inv_SY_B!R259/Inv_SY_B!$DA259-1,"")</f>
        <v/>
      </c>
      <c r="S259" s="169" t="str">
        <f>IFERROR(Inv_SY_B!S259/Inv_SY_B!$DA259-1,"")</f>
        <v/>
      </c>
      <c r="T259" s="169" t="str">
        <f>IFERROR(Inv_SY_B!T259/Inv_SY_B!$DA259-1,"")</f>
        <v/>
      </c>
      <c r="U259" s="169" t="str">
        <f>IFERROR(Inv_SY_B!U259/Inv_SY_B!$DA259-1,"")</f>
        <v/>
      </c>
      <c r="V259" s="169" t="str">
        <f>IFERROR(Inv_SY_B!V259/Inv_SY_B!$DA259-1,"")</f>
        <v/>
      </c>
      <c r="W259" s="169" t="str">
        <f>IFERROR(Inv_SY_B!W259/Inv_SY_B!$DA259-1,"")</f>
        <v/>
      </c>
      <c r="X259" s="169" t="str">
        <f>IFERROR(Inv_SY_B!X259/Inv_SY_B!$DA259-1,"")</f>
        <v/>
      </c>
      <c r="Y259" s="169" t="str">
        <f>IFERROR(Inv_SY_B!Y259/Inv_SY_B!$DA259-1,"")</f>
        <v/>
      </c>
      <c r="Z259" s="169" t="str">
        <f>IFERROR(Inv_SY_B!Z259/Inv_SY_B!$DA259-1,"")</f>
        <v/>
      </c>
      <c r="AA259" s="169" t="str">
        <f>IFERROR(Inv_SY_B!AA259/Inv_SY_B!$DA259-1,"")</f>
        <v/>
      </c>
      <c r="AB259" s="169" t="str">
        <f>IFERROR(Inv_SY_B!AB259/Inv_SY_B!$DA259-1,"")</f>
        <v/>
      </c>
      <c r="AC259" s="169" t="str">
        <f>IFERROR(Inv_SY_B!AC259/Inv_SY_B!$DA259-1,"")</f>
        <v/>
      </c>
      <c r="AD259" s="169" t="str">
        <f>IFERROR(Inv_SY_B!AD259/Inv_SY_B!$DA259-1,"")</f>
        <v/>
      </c>
      <c r="AE259" s="169" t="str">
        <f>IFERROR(Inv_SY_B!AE259/Inv_SY_B!$DA259-1,"")</f>
        <v/>
      </c>
      <c r="AF259" s="169" t="str">
        <f>IFERROR(Inv_SY_B!AF259/Inv_SY_B!$DA259-1,"")</f>
        <v/>
      </c>
      <c r="AG259" s="169" t="str">
        <f>IFERROR(Inv_SY_B!AG259/Inv_SY_B!$DA259-1,"")</f>
        <v/>
      </c>
      <c r="AH259" s="169" t="str">
        <f>IFERROR(Inv_SY_B!AH259/Inv_SY_B!$DA259-1,"")</f>
        <v/>
      </c>
      <c r="AI259" s="169" t="str">
        <f>IFERROR(Inv_SY_B!AI259/Inv_SY_B!$DC259-1,"")</f>
        <v/>
      </c>
      <c r="AJ259" s="169" t="str">
        <f>IFERROR(Inv_SY_B!AJ259/Inv_SY_B!$DC259-1,"")</f>
        <v/>
      </c>
      <c r="AK259" s="169" t="str">
        <f>IFERROR(Inv_SY_B!AK259/Inv_SY_B!$DC259-1,"")</f>
        <v/>
      </c>
      <c r="AL259" s="169" t="str">
        <f>IFERROR(Inv_SY_B!AL259/Inv_SY_B!$DC259-1,"")</f>
        <v/>
      </c>
      <c r="AM259" s="169" t="str">
        <f>IFERROR(Inv_SY_B!AM259/Inv_SY_B!$DC259-1,"")</f>
        <v/>
      </c>
      <c r="AN259" s="169" t="str">
        <f>IFERROR(Inv_SY_B!AN259/Inv_SY_B!$DC259-1,"")</f>
        <v/>
      </c>
      <c r="AO259" s="169" t="str">
        <f>IFERROR(Inv_SY_B!AO259/Inv_SY_B!$DC259-1,"")</f>
        <v/>
      </c>
      <c r="AP259" s="169" t="str">
        <f>IFERROR(Inv_SY_B!AP259/Inv_SY_B!$DC259-1,"")</f>
        <v/>
      </c>
      <c r="AQ259" s="169" t="str">
        <f>IFERROR(Inv_SY_B!AQ259/Inv_SY_B!$DC259-1,"")</f>
        <v/>
      </c>
      <c r="AR259" s="169" t="str">
        <f>IFERROR(Inv_SY_B!AR259/Inv_SY_B!$DC259-1,"")</f>
        <v/>
      </c>
      <c r="AS259" s="169" t="str">
        <f>IFERROR(Inv_SY_B!AS259/Inv_SY_B!$DC259-1,"")</f>
        <v/>
      </c>
      <c r="AT259" s="169" t="str">
        <f>IFERROR(Inv_SY_B!AT259/Inv_SY_B!$DC259-1,"")</f>
        <v/>
      </c>
      <c r="AU259" s="169" t="str">
        <f>IFERROR(Inv_SY_B!AU259/Inv_SY_B!$DC259-1,"")</f>
        <v/>
      </c>
      <c r="AV259" s="169" t="str">
        <f>IFERROR(Inv_SY_B!AV259/Inv_SY_B!$DC259-1,"")</f>
        <v/>
      </c>
      <c r="AW259" s="169" t="str">
        <f>IFERROR(Inv_SY_B!AW259/Inv_SY_B!$DC259-1,"")</f>
        <v/>
      </c>
      <c r="AX259" s="169" t="str">
        <f>IFERROR(Inv_SY_B!AX259/Inv_SY_B!$DC259-1,"")</f>
        <v/>
      </c>
      <c r="AY259" s="169" t="str">
        <f>IFERROR(Inv_SY_B!AY259/Inv_SY_B!$DC259-1,"")</f>
        <v/>
      </c>
      <c r="AZ259" s="169" t="str">
        <f>IFERROR(Inv_SY_B!AZ259/Inv_SY_B!$DC259-1,"")</f>
        <v/>
      </c>
      <c r="BA259" s="169" t="str">
        <f>IFERROR(Inv_SY_B!BA259/Inv_SY_B!$DC259-1,"")</f>
        <v/>
      </c>
      <c r="BB259" s="169" t="str">
        <f>IFERROR(Inv_SY_B!BB259/Inv_SY_B!$DC259-1,"")</f>
        <v/>
      </c>
      <c r="BC259" s="169" t="str">
        <f>IFERROR(Inv_SY_B!BC259/Inv_SY_B!$DC259-1,"")</f>
        <v/>
      </c>
      <c r="BD259" s="169" t="str">
        <f>IFERROR(Inv_SY_B!BD259/Inv_SY_B!$DC259-1,"")</f>
        <v/>
      </c>
      <c r="BE259" s="169" t="str">
        <f>IFERROR(Inv_SY_B!BE259/Inv_SY_B!$DC259-1,"")</f>
        <v/>
      </c>
      <c r="BF259" s="169" t="str">
        <f>IFERROR(Inv_SY_B!BF259/Inv_SY_B!$DC259-1,"")</f>
        <v/>
      </c>
      <c r="BG259" s="169" t="str">
        <f>IFERROR(Inv_SY_B!BG259/Inv_SY_B!$DC259-1,"")</f>
        <v/>
      </c>
      <c r="BH259" s="169" t="str">
        <f>IFERROR(Inv_SY_B!BH259/Inv_SY_B!$DC259-1,"")</f>
        <v/>
      </c>
      <c r="BI259" s="169" t="str">
        <f>IFERROR(Inv_SY_B!BI259/Inv_SY_B!$DC259-1,"")</f>
        <v/>
      </c>
      <c r="BJ259" s="169" t="str">
        <f>IFERROR(Inv_SY_B!BJ259/Inv_SY_B!$DC259-1,"")</f>
        <v/>
      </c>
      <c r="BK259" s="169" t="str">
        <f>IFERROR(Inv_SY_B!BK259/Inv_SY_B!$DC259-1,"")</f>
        <v/>
      </c>
      <c r="BL259" s="169" t="str">
        <f>IFERROR(Inv_SY_B!BL259/Inv_SY_B!$DC259-1,"")</f>
        <v/>
      </c>
      <c r="BM259" s="169" t="str">
        <f>IFERROR(Inv_SY_B!BM259/Inv_SY_B!$DC259-1,"")</f>
        <v/>
      </c>
      <c r="BN259" s="169" t="str">
        <f>IFERROR(Inv_SY_B!BN259/Inv_SY_B!$DC259-1,"")</f>
        <v/>
      </c>
      <c r="BO259" s="169" t="str">
        <f>IFERROR(Inv_SY_B!BO259/Inv_SY_B!$DC259-1,"")</f>
        <v/>
      </c>
      <c r="BP259" s="169" t="str">
        <f>IFERROR(Inv_SY_B!BP259/Inv_SY_B!$DC259-1,"")</f>
        <v/>
      </c>
      <c r="BQ259" s="169" t="str">
        <f>IFERROR(Inv_SY_B!BQ259/Inv_SY_B!$DC259-1,"")</f>
        <v/>
      </c>
      <c r="BR259" s="169" t="str">
        <f>IFERROR(Inv_SY_B!BR259/Inv_SY_B!$DC259-1,"")</f>
        <v/>
      </c>
      <c r="BS259" s="169" t="str">
        <f>IFERROR(Inv_SY_B!BS259/Inv_SY_B!$DC259-1,"")</f>
        <v/>
      </c>
      <c r="BT259" s="169" t="str">
        <f>IFERROR(Inv_SY_B!BT259/Inv_SY_B!$DC259-1,"")</f>
        <v/>
      </c>
      <c r="BU259" s="169" t="str">
        <f>IFERROR(Inv_SY_B!BU259/Inv_SY_B!$DC259-1,"")</f>
        <v/>
      </c>
      <c r="BV259" s="169" t="str">
        <f>IFERROR(Inv_SY_B!BV259/Inv_SY_B!$DC259-1,"")</f>
        <v/>
      </c>
      <c r="BW259" s="169" t="str">
        <f>IFERROR(Inv_SY_B!BW259/Inv_SY_B!$DC259-1,"")</f>
        <v/>
      </c>
      <c r="BX259" s="169" t="str">
        <f>IFERROR(Inv_SY_B!BX259/Inv_SY_B!$DC259-1,"")</f>
        <v/>
      </c>
      <c r="BY259" s="169" t="str">
        <f>IFERROR(Inv_SY_B!BY259/Inv_SY_B!$DC259-1,"")</f>
        <v/>
      </c>
      <c r="BZ259" s="169" t="str">
        <f>IFERROR(Inv_SY_B!BZ259/Inv_SY_B!$DC259-1,"")</f>
        <v/>
      </c>
      <c r="CA259" s="169" t="str">
        <f>IFERROR(Inv_SY_B!CA259/Inv_SY_B!$DC259-1,"")</f>
        <v/>
      </c>
      <c r="CB259" s="169" t="str">
        <f>IFERROR(Inv_SY_B!CB259/Inv_SY_B!$DC259-1,"")</f>
        <v/>
      </c>
      <c r="CC259" s="169" t="str">
        <f>IFERROR(Inv_SY_B!CC259/Inv_SY_B!$DC259-1,"")</f>
        <v/>
      </c>
      <c r="CD259" s="169" t="str">
        <f>IFERROR(Inv_SY_B!CD259/Inv_SY_B!$DC259-1,"")</f>
        <v/>
      </c>
      <c r="CE259" s="169" t="str">
        <f>IFERROR(Inv_SY_B!CE259/Inv_SY_B!$DC259-1,"")</f>
        <v/>
      </c>
      <c r="CF259" s="169" t="str">
        <f>IFERROR(Inv_SY_B!CF259/Inv_SY_B!$DC259-1,"")</f>
        <v/>
      </c>
      <c r="CG259" s="169" t="str">
        <f>IFERROR(Inv_SY_B!CG259/Inv_SY_B!$DC259-1,"")</f>
        <v/>
      </c>
      <c r="CH259" s="169" t="str">
        <f>IFERROR(Inv_SY_B!CH259/Inv_SY_B!$DC259-1,"")</f>
        <v/>
      </c>
      <c r="CI259" s="169" t="str">
        <f>IFERROR(Inv_SY_B!CI259/Inv_SY_B!$DC259-1,"")</f>
        <v/>
      </c>
      <c r="CJ259" s="169" t="str">
        <f>IFERROR(Inv_SY_B!CJ259/Inv_SY_B!$DC259-1,"")</f>
        <v/>
      </c>
      <c r="CK259" s="169" t="str">
        <f>IFERROR(Inv_SY_B!CK259/Inv_SY_B!$DC259-1,"")</f>
        <v/>
      </c>
      <c r="CL259" s="169" t="str">
        <f>IFERROR(Inv_SY_B!CL259/Inv_SY_B!$DC259-1,"")</f>
        <v/>
      </c>
      <c r="CM259" s="169" t="str">
        <f>IFERROR(Inv_SY_B!CM259/Inv_SY_B!$DB259-1,"")</f>
        <v/>
      </c>
      <c r="CN259" s="169" t="str">
        <f>IFERROR(Inv_SY_B!CN259/Inv_SY_B!$DB259-1,"")</f>
        <v/>
      </c>
      <c r="CO259" s="169" t="str">
        <f>IFERROR(Inv_SY_B!CO259/Inv_SY_B!$DB259-1,"")</f>
        <v/>
      </c>
      <c r="CP259" s="169" t="str">
        <f>IFERROR(Inv_SY_B!CP259/Inv_SY_B!$DB259-1,"")</f>
        <v/>
      </c>
      <c r="CQ259" s="169" t="str">
        <f>IFERROR(Inv_SY_B!CQ259/Inv_SY_B!$DB259-1,"")</f>
        <v/>
      </c>
      <c r="CR259" s="169" t="str">
        <f>IFERROR(Inv_SY_B!CR259/Inv_SY_B!$DB259-1,"")</f>
        <v/>
      </c>
      <c r="CS259" s="169" t="str">
        <f>IFERROR(Inv_SY_B!CS259/Inv_SY_B!$DB259-1,"")</f>
        <v/>
      </c>
      <c r="CT259" s="169" t="str">
        <f>IFERROR(Inv_SY_B!CT259/Inv_SY_B!$DB259-1,"")</f>
        <v/>
      </c>
      <c r="CU259" s="169" t="str">
        <f>IFERROR(Inv_SY_B!CU259/Inv_SY_B!$DB259-1,"")</f>
        <v/>
      </c>
      <c r="CV259" s="169" t="str">
        <f>IFERROR(Inv_SY_B!CV259/Inv_SY_B!$DB259-1,"")</f>
        <v/>
      </c>
      <c r="CW259" s="169" t="str">
        <f>IFERROR(Inv_SY_B!CW259/Inv_SY_B!$DB259-1,"")</f>
        <v/>
      </c>
      <c r="CX259" s="169" t="str">
        <f>IFERROR(Inv_SY_B!CX259/Inv_SY_B!$DB259-1,"")</f>
        <v/>
      </c>
      <c r="CY259" s="169" t="str">
        <f>IFERROR(Inv_SY_B!CY259/Inv_SY_B!$DB259-1,"")</f>
        <v/>
      </c>
      <c r="CZ259" s="169" t="str">
        <f>IFERROR(Inv_SY_B!CZ259/Inv_SY_B!$DB259-1,"")</f>
        <v/>
      </c>
    </row>
    <row r="260" spans="2:104">
      <c r="B260" s="164">
        <f t="shared" si="5"/>
        <v>45952</v>
      </c>
      <c r="C260" s="169" t="str">
        <f>IFERROR(Inv_SY_B!C260/Inv_SY_B!$DA260-1,"")</f>
        <v/>
      </c>
      <c r="D260" s="169" t="str">
        <f>IFERROR(Inv_SY_B!D260/Inv_SY_B!$DA260-1,"")</f>
        <v/>
      </c>
      <c r="E260" s="169" t="str">
        <f>IFERROR(Inv_SY_B!E260/Inv_SY_B!$DA260-1,"")</f>
        <v/>
      </c>
      <c r="F260" s="169" t="str">
        <f>IFERROR(Inv_SY_B!F260/Inv_SY_B!$DA260-1,"")</f>
        <v/>
      </c>
      <c r="G260" s="169" t="str">
        <f>IFERROR(Inv_SY_B!G260/Inv_SY_B!$DA260-1,"")</f>
        <v/>
      </c>
      <c r="H260" s="169" t="str">
        <f>IFERROR(Inv_SY_B!H260/Inv_SY_B!$DA260-1,"")</f>
        <v/>
      </c>
      <c r="I260" s="169" t="str">
        <f>IFERROR(Inv_SY_B!I260/Inv_SY_B!$DA260-1,"")</f>
        <v/>
      </c>
      <c r="J260" s="169" t="str">
        <f>IFERROR(Inv_SY_B!J260/Inv_SY_B!$DA260-1,"")</f>
        <v/>
      </c>
      <c r="K260" s="169" t="str">
        <f>IFERROR(Inv_SY_B!K260/Inv_SY_B!$DA260-1,"")</f>
        <v/>
      </c>
      <c r="L260" s="169" t="str">
        <f>IFERROR(Inv_SY_B!L260/Inv_SY_B!$DA260-1,"")</f>
        <v/>
      </c>
      <c r="M260" s="169" t="str">
        <f>IFERROR(Inv_SY_B!M260/Inv_SY_B!$DA260-1,"")</f>
        <v/>
      </c>
      <c r="N260" s="169" t="str">
        <f>IFERROR(Inv_SY_B!N260/Inv_SY_B!$DA260-1,"")</f>
        <v/>
      </c>
      <c r="O260" s="169" t="str">
        <f>IFERROR(Inv_SY_B!O260/Inv_SY_B!$DA260-1,"")</f>
        <v/>
      </c>
      <c r="P260" s="169" t="str">
        <f>IFERROR(Inv_SY_B!P260/Inv_SY_B!$DA260-1,"")</f>
        <v/>
      </c>
      <c r="Q260" s="169" t="str">
        <f>IFERROR(Inv_SY_B!Q260/Inv_SY_B!$DA260-1,"")</f>
        <v/>
      </c>
      <c r="R260" s="169" t="str">
        <f>IFERROR(Inv_SY_B!R260/Inv_SY_B!$DA260-1,"")</f>
        <v/>
      </c>
      <c r="S260" s="169" t="str">
        <f>IFERROR(Inv_SY_B!S260/Inv_SY_B!$DA260-1,"")</f>
        <v/>
      </c>
      <c r="T260" s="169" t="str">
        <f>IFERROR(Inv_SY_B!T260/Inv_SY_B!$DA260-1,"")</f>
        <v/>
      </c>
      <c r="U260" s="169" t="str">
        <f>IFERROR(Inv_SY_B!U260/Inv_SY_B!$DA260-1,"")</f>
        <v/>
      </c>
      <c r="V260" s="169" t="str">
        <f>IFERROR(Inv_SY_B!V260/Inv_SY_B!$DA260-1,"")</f>
        <v/>
      </c>
      <c r="W260" s="169" t="str">
        <f>IFERROR(Inv_SY_B!W260/Inv_SY_B!$DA260-1,"")</f>
        <v/>
      </c>
      <c r="X260" s="169" t="str">
        <f>IFERROR(Inv_SY_B!X260/Inv_SY_B!$DA260-1,"")</f>
        <v/>
      </c>
      <c r="Y260" s="169" t="str">
        <f>IFERROR(Inv_SY_B!Y260/Inv_SY_B!$DA260-1,"")</f>
        <v/>
      </c>
      <c r="Z260" s="169" t="str">
        <f>IFERROR(Inv_SY_B!Z260/Inv_SY_B!$DA260-1,"")</f>
        <v/>
      </c>
      <c r="AA260" s="169" t="str">
        <f>IFERROR(Inv_SY_B!AA260/Inv_SY_B!$DA260-1,"")</f>
        <v/>
      </c>
      <c r="AB260" s="169" t="str">
        <f>IFERROR(Inv_SY_B!AB260/Inv_SY_B!$DA260-1,"")</f>
        <v/>
      </c>
      <c r="AC260" s="169" t="str">
        <f>IFERROR(Inv_SY_B!AC260/Inv_SY_B!$DA260-1,"")</f>
        <v/>
      </c>
      <c r="AD260" s="169" t="str">
        <f>IFERROR(Inv_SY_B!AD260/Inv_SY_B!$DA260-1,"")</f>
        <v/>
      </c>
      <c r="AE260" s="169" t="str">
        <f>IFERROR(Inv_SY_B!AE260/Inv_SY_B!$DA260-1,"")</f>
        <v/>
      </c>
      <c r="AF260" s="169" t="str">
        <f>IFERROR(Inv_SY_B!AF260/Inv_SY_B!$DA260-1,"")</f>
        <v/>
      </c>
      <c r="AG260" s="169" t="str">
        <f>IFERROR(Inv_SY_B!AG260/Inv_SY_B!$DA260-1,"")</f>
        <v/>
      </c>
      <c r="AH260" s="169" t="str">
        <f>IFERROR(Inv_SY_B!AH260/Inv_SY_B!$DA260-1,"")</f>
        <v/>
      </c>
      <c r="AI260" s="169" t="str">
        <f>IFERROR(Inv_SY_B!AI260/Inv_SY_B!$DC260-1,"")</f>
        <v/>
      </c>
      <c r="AJ260" s="169" t="str">
        <f>IFERROR(Inv_SY_B!AJ260/Inv_SY_B!$DC260-1,"")</f>
        <v/>
      </c>
      <c r="AK260" s="169" t="str">
        <f>IFERROR(Inv_SY_B!AK260/Inv_SY_B!$DC260-1,"")</f>
        <v/>
      </c>
      <c r="AL260" s="169" t="str">
        <f>IFERROR(Inv_SY_B!AL260/Inv_SY_B!$DC260-1,"")</f>
        <v/>
      </c>
      <c r="AM260" s="169" t="str">
        <f>IFERROR(Inv_SY_B!AM260/Inv_SY_B!$DC260-1,"")</f>
        <v/>
      </c>
      <c r="AN260" s="169" t="str">
        <f>IFERROR(Inv_SY_B!AN260/Inv_SY_B!$DC260-1,"")</f>
        <v/>
      </c>
      <c r="AO260" s="169" t="str">
        <f>IFERROR(Inv_SY_B!AO260/Inv_SY_B!$DC260-1,"")</f>
        <v/>
      </c>
      <c r="AP260" s="169" t="str">
        <f>IFERROR(Inv_SY_B!AP260/Inv_SY_B!$DC260-1,"")</f>
        <v/>
      </c>
      <c r="AQ260" s="169" t="str">
        <f>IFERROR(Inv_SY_B!AQ260/Inv_SY_B!$DC260-1,"")</f>
        <v/>
      </c>
      <c r="AR260" s="169" t="str">
        <f>IFERROR(Inv_SY_B!AR260/Inv_SY_B!$DC260-1,"")</f>
        <v/>
      </c>
      <c r="AS260" s="169" t="str">
        <f>IFERROR(Inv_SY_B!AS260/Inv_SY_B!$DC260-1,"")</f>
        <v/>
      </c>
      <c r="AT260" s="169" t="str">
        <f>IFERROR(Inv_SY_B!AT260/Inv_SY_B!$DC260-1,"")</f>
        <v/>
      </c>
      <c r="AU260" s="169" t="str">
        <f>IFERROR(Inv_SY_B!AU260/Inv_SY_B!$DC260-1,"")</f>
        <v/>
      </c>
      <c r="AV260" s="169" t="str">
        <f>IFERROR(Inv_SY_B!AV260/Inv_SY_B!$DC260-1,"")</f>
        <v/>
      </c>
      <c r="AW260" s="169" t="str">
        <f>IFERROR(Inv_SY_B!AW260/Inv_SY_B!$DC260-1,"")</f>
        <v/>
      </c>
      <c r="AX260" s="169" t="str">
        <f>IFERROR(Inv_SY_B!AX260/Inv_SY_B!$DC260-1,"")</f>
        <v/>
      </c>
      <c r="AY260" s="169" t="str">
        <f>IFERROR(Inv_SY_B!AY260/Inv_SY_B!$DC260-1,"")</f>
        <v/>
      </c>
      <c r="AZ260" s="169" t="str">
        <f>IFERROR(Inv_SY_B!AZ260/Inv_SY_B!$DC260-1,"")</f>
        <v/>
      </c>
      <c r="BA260" s="169" t="str">
        <f>IFERROR(Inv_SY_B!BA260/Inv_SY_B!$DC260-1,"")</f>
        <v/>
      </c>
      <c r="BB260" s="169" t="str">
        <f>IFERROR(Inv_SY_B!BB260/Inv_SY_B!$DC260-1,"")</f>
        <v/>
      </c>
      <c r="BC260" s="169" t="str">
        <f>IFERROR(Inv_SY_B!BC260/Inv_SY_B!$DC260-1,"")</f>
        <v/>
      </c>
      <c r="BD260" s="169" t="str">
        <f>IFERROR(Inv_SY_B!BD260/Inv_SY_B!$DC260-1,"")</f>
        <v/>
      </c>
      <c r="BE260" s="169" t="str">
        <f>IFERROR(Inv_SY_B!BE260/Inv_SY_B!$DC260-1,"")</f>
        <v/>
      </c>
      <c r="BF260" s="169" t="str">
        <f>IFERROR(Inv_SY_B!BF260/Inv_SY_B!$DC260-1,"")</f>
        <v/>
      </c>
      <c r="BG260" s="169" t="str">
        <f>IFERROR(Inv_SY_B!BG260/Inv_SY_B!$DC260-1,"")</f>
        <v/>
      </c>
      <c r="BH260" s="169" t="str">
        <f>IFERROR(Inv_SY_B!BH260/Inv_SY_B!$DC260-1,"")</f>
        <v/>
      </c>
      <c r="BI260" s="169" t="str">
        <f>IFERROR(Inv_SY_B!BI260/Inv_SY_B!$DC260-1,"")</f>
        <v/>
      </c>
      <c r="BJ260" s="169" t="str">
        <f>IFERROR(Inv_SY_B!BJ260/Inv_SY_B!$DC260-1,"")</f>
        <v/>
      </c>
      <c r="BK260" s="169" t="str">
        <f>IFERROR(Inv_SY_B!BK260/Inv_SY_B!$DC260-1,"")</f>
        <v/>
      </c>
      <c r="BL260" s="169" t="str">
        <f>IFERROR(Inv_SY_B!BL260/Inv_SY_B!$DC260-1,"")</f>
        <v/>
      </c>
      <c r="BM260" s="169" t="str">
        <f>IFERROR(Inv_SY_B!BM260/Inv_SY_B!$DC260-1,"")</f>
        <v/>
      </c>
      <c r="BN260" s="169" t="str">
        <f>IFERROR(Inv_SY_B!BN260/Inv_SY_B!$DC260-1,"")</f>
        <v/>
      </c>
      <c r="BO260" s="169" t="str">
        <f>IFERROR(Inv_SY_B!BO260/Inv_SY_B!$DC260-1,"")</f>
        <v/>
      </c>
      <c r="BP260" s="169" t="str">
        <f>IFERROR(Inv_SY_B!BP260/Inv_SY_B!$DC260-1,"")</f>
        <v/>
      </c>
      <c r="BQ260" s="169" t="str">
        <f>IFERROR(Inv_SY_B!BQ260/Inv_SY_B!$DC260-1,"")</f>
        <v/>
      </c>
      <c r="BR260" s="169" t="str">
        <f>IFERROR(Inv_SY_B!BR260/Inv_SY_B!$DC260-1,"")</f>
        <v/>
      </c>
      <c r="BS260" s="169" t="str">
        <f>IFERROR(Inv_SY_B!BS260/Inv_SY_B!$DC260-1,"")</f>
        <v/>
      </c>
      <c r="BT260" s="169" t="str">
        <f>IFERROR(Inv_SY_B!BT260/Inv_SY_B!$DC260-1,"")</f>
        <v/>
      </c>
      <c r="BU260" s="169" t="str">
        <f>IFERROR(Inv_SY_B!BU260/Inv_SY_B!$DC260-1,"")</f>
        <v/>
      </c>
      <c r="BV260" s="169" t="str">
        <f>IFERROR(Inv_SY_B!BV260/Inv_SY_B!$DC260-1,"")</f>
        <v/>
      </c>
      <c r="BW260" s="169" t="str">
        <f>IFERROR(Inv_SY_B!BW260/Inv_SY_B!$DC260-1,"")</f>
        <v/>
      </c>
      <c r="BX260" s="169" t="str">
        <f>IFERROR(Inv_SY_B!BX260/Inv_SY_B!$DC260-1,"")</f>
        <v/>
      </c>
      <c r="BY260" s="169" t="str">
        <f>IFERROR(Inv_SY_B!BY260/Inv_SY_B!$DC260-1,"")</f>
        <v/>
      </c>
      <c r="BZ260" s="169" t="str">
        <f>IFERROR(Inv_SY_B!BZ260/Inv_SY_B!$DC260-1,"")</f>
        <v/>
      </c>
      <c r="CA260" s="169" t="str">
        <f>IFERROR(Inv_SY_B!CA260/Inv_SY_B!$DC260-1,"")</f>
        <v/>
      </c>
      <c r="CB260" s="169" t="str">
        <f>IFERROR(Inv_SY_B!CB260/Inv_SY_B!$DC260-1,"")</f>
        <v/>
      </c>
      <c r="CC260" s="169" t="str">
        <f>IFERROR(Inv_SY_B!CC260/Inv_SY_B!$DC260-1,"")</f>
        <v/>
      </c>
      <c r="CD260" s="169" t="str">
        <f>IFERROR(Inv_SY_B!CD260/Inv_SY_B!$DC260-1,"")</f>
        <v/>
      </c>
      <c r="CE260" s="169" t="str">
        <f>IFERROR(Inv_SY_B!CE260/Inv_SY_B!$DC260-1,"")</f>
        <v/>
      </c>
      <c r="CF260" s="169" t="str">
        <f>IFERROR(Inv_SY_B!CF260/Inv_SY_B!$DC260-1,"")</f>
        <v/>
      </c>
      <c r="CG260" s="169" t="str">
        <f>IFERROR(Inv_SY_B!CG260/Inv_SY_B!$DC260-1,"")</f>
        <v/>
      </c>
      <c r="CH260" s="169" t="str">
        <f>IFERROR(Inv_SY_B!CH260/Inv_SY_B!$DC260-1,"")</f>
        <v/>
      </c>
      <c r="CI260" s="169" t="str">
        <f>IFERROR(Inv_SY_B!CI260/Inv_SY_B!$DC260-1,"")</f>
        <v/>
      </c>
      <c r="CJ260" s="169" t="str">
        <f>IFERROR(Inv_SY_B!CJ260/Inv_SY_B!$DC260-1,"")</f>
        <v/>
      </c>
      <c r="CK260" s="169" t="str">
        <f>IFERROR(Inv_SY_B!CK260/Inv_SY_B!$DC260-1,"")</f>
        <v/>
      </c>
      <c r="CL260" s="169" t="str">
        <f>IFERROR(Inv_SY_B!CL260/Inv_SY_B!$DC260-1,"")</f>
        <v/>
      </c>
      <c r="CM260" s="169" t="str">
        <f>IFERROR(Inv_SY_B!CM260/Inv_SY_B!$DB260-1,"")</f>
        <v/>
      </c>
      <c r="CN260" s="169" t="str">
        <f>IFERROR(Inv_SY_B!CN260/Inv_SY_B!$DB260-1,"")</f>
        <v/>
      </c>
      <c r="CO260" s="169" t="str">
        <f>IFERROR(Inv_SY_B!CO260/Inv_SY_B!$DB260-1,"")</f>
        <v/>
      </c>
      <c r="CP260" s="169" t="str">
        <f>IFERROR(Inv_SY_B!CP260/Inv_SY_B!$DB260-1,"")</f>
        <v/>
      </c>
      <c r="CQ260" s="169" t="str">
        <f>IFERROR(Inv_SY_B!CQ260/Inv_SY_B!$DB260-1,"")</f>
        <v/>
      </c>
      <c r="CR260" s="169" t="str">
        <f>IFERROR(Inv_SY_B!CR260/Inv_SY_B!$DB260-1,"")</f>
        <v/>
      </c>
      <c r="CS260" s="169" t="str">
        <f>IFERROR(Inv_SY_B!CS260/Inv_SY_B!$DB260-1,"")</f>
        <v/>
      </c>
      <c r="CT260" s="169" t="str">
        <f>IFERROR(Inv_SY_B!CT260/Inv_SY_B!$DB260-1,"")</f>
        <v/>
      </c>
      <c r="CU260" s="169" t="str">
        <f>IFERROR(Inv_SY_B!CU260/Inv_SY_B!$DB260-1,"")</f>
        <v/>
      </c>
      <c r="CV260" s="169" t="str">
        <f>IFERROR(Inv_SY_B!CV260/Inv_SY_B!$DB260-1,"")</f>
        <v/>
      </c>
      <c r="CW260" s="169" t="str">
        <f>IFERROR(Inv_SY_B!CW260/Inv_SY_B!$DB260-1,"")</f>
        <v/>
      </c>
      <c r="CX260" s="169" t="str">
        <f>IFERROR(Inv_SY_B!CX260/Inv_SY_B!$DB260-1,"")</f>
        <v/>
      </c>
      <c r="CY260" s="169" t="str">
        <f>IFERROR(Inv_SY_B!CY260/Inv_SY_B!$DB260-1,"")</f>
        <v/>
      </c>
      <c r="CZ260" s="169" t="str">
        <f>IFERROR(Inv_SY_B!CZ260/Inv_SY_B!$DB260-1,"")</f>
        <v/>
      </c>
    </row>
    <row r="261" spans="2:104">
      <c r="B261" s="164">
        <f t="shared" si="5"/>
        <v>45953</v>
      </c>
      <c r="C261" s="169" t="str">
        <f>IFERROR(Inv_SY_B!C261/Inv_SY_B!$DA261-1,"")</f>
        <v/>
      </c>
      <c r="D261" s="169" t="str">
        <f>IFERROR(Inv_SY_B!D261/Inv_SY_B!$DA261-1,"")</f>
        <v/>
      </c>
      <c r="E261" s="169" t="str">
        <f>IFERROR(Inv_SY_B!E261/Inv_SY_B!$DA261-1,"")</f>
        <v/>
      </c>
      <c r="F261" s="169" t="str">
        <f>IFERROR(Inv_SY_B!F261/Inv_SY_B!$DA261-1,"")</f>
        <v/>
      </c>
      <c r="G261" s="169" t="str">
        <f>IFERROR(Inv_SY_B!G261/Inv_SY_B!$DA261-1,"")</f>
        <v/>
      </c>
      <c r="H261" s="169" t="str">
        <f>IFERROR(Inv_SY_B!H261/Inv_SY_B!$DA261-1,"")</f>
        <v/>
      </c>
      <c r="I261" s="169" t="str">
        <f>IFERROR(Inv_SY_B!I261/Inv_SY_B!$DA261-1,"")</f>
        <v/>
      </c>
      <c r="J261" s="169" t="str">
        <f>IFERROR(Inv_SY_B!J261/Inv_SY_B!$DA261-1,"")</f>
        <v/>
      </c>
      <c r="K261" s="169" t="str">
        <f>IFERROR(Inv_SY_B!K261/Inv_SY_B!$DA261-1,"")</f>
        <v/>
      </c>
      <c r="L261" s="169" t="str">
        <f>IFERROR(Inv_SY_B!L261/Inv_SY_B!$DA261-1,"")</f>
        <v/>
      </c>
      <c r="M261" s="169" t="str">
        <f>IFERROR(Inv_SY_B!M261/Inv_SY_B!$DA261-1,"")</f>
        <v/>
      </c>
      <c r="N261" s="169" t="str">
        <f>IFERROR(Inv_SY_B!N261/Inv_SY_B!$DA261-1,"")</f>
        <v/>
      </c>
      <c r="O261" s="169" t="str">
        <f>IFERROR(Inv_SY_B!O261/Inv_SY_B!$DA261-1,"")</f>
        <v/>
      </c>
      <c r="P261" s="169" t="str">
        <f>IFERROR(Inv_SY_B!P261/Inv_SY_B!$DA261-1,"")</f>
        <v/>
      </c>
      <c r="Q261" s="169" t="str">
        <f>IFERROR(Inv_SY_B!Q261/Inv_SY_B!$DA261-1,"")</f>
        <v/>
      </c>
      <c r="R261" s="169" t="str">
        <f>IFERROR(Inv_SY_B!R261/Inv_SY_B!$DA261-1,"")</f>
        <v/>
      </c>
      <c r="S261" s="169" t="str">
        <f>IFERROR(Inv_SY_B!S261/Inv_SY_B!$DA261-1,"")</f>
        <v/>
      </c>
      <c r="T261" s="169" t="str">
        <f>IFERROR(Inv_SY_B!T261/Inv_SY_B!$DA261-1,"")</f>
        <v/>
      </c>
      <c r="U261" s="169" t="str">
        <f>IFERROR(Inv_SY_B!U261/Inv_SY_B!$DA261-1,"")</f>
        <v/>
      </c>
      <c r="V261" s="169" t="str">
        <f>IFERROR(Inv_SY_B!V261/Inv_SY_B!$DA261-1,"")</f>
        <v/>
      </c>
      <c r="W261" s="169" t="str">
        <f>IFERROR(Inv_SY_B!W261/Inv_SY_B!$DA261-1,"")</f>
        <v/>
      </c>
      <c r="X261" s="169" t="str">
        <f>IFERROR(Inv_SY_B!X261/Inv_SY_B!$DA261-1,"")</f>
        <v/>
      </c>
      <c r="Y261" s="169" t="str">
        <f>IFERROR(Inv_SY_B!Y261/Inv_SY_B!$DA261-1,"")</f>
        <v/>
      </c>
      <c r="Z261" s="169" t="str">
        <f>IFERROR(Inv_SY_B!Z261/Inv_SY_B!$DA261-1,"")</f>
        <v/>
      </c>
      <c r="AA261" s="169" t="str">
        <f>IFERROR(Inv_SY_B!AA261/Inv_SY_B!$DA261-1,"")</f>
        <v/>
      </c>
      <c r="AB261" s="169" t="str">
        <f>IFERROR(Inv_SY_B!AB261/Inv_SY_B!$DA261-1,"")</f>
        <v/>
      </c>
      <c r="AC261" s="169" t="str">
        <f>IFERROR(Inv_SY_B!AC261/Inv_SY_B!$DA261-1,"")</f>
        <v/>
      </c>
      <c r="AD261" s="169" t="str">
        <f>IFERROR(Inv_SY_B!AD261/Inv_SY_B!$DA261-1,"")</f>
        <v/>
      </c>
      <c r="AE261" s="169" t="str">
        <f>IFERROR(Inv_SY_B!AE261/Inv_SY_B!$DA261-1,"")</f>
        <v/>
      </c>
      <c r="AF261" s="169" t="str">
        <f>IFERROR(Inv_SY_B!AF261/Inv_SY_B!$DA261-1,"")</f>
        <v/>
      </c>
      <c r="AG261" s="169" t="str">
        <f>IFERROR(Inv_SY_B!AG261/Inv_SY_B!$DA261-1,"")</f>
        <v/>
      </c>
      <c r="AH261" s="169" t="str">
        <f>IFERROR(Inv_SY_B!AH261/Inv_SY_B!$DA261-1,"")</f>
        <v/>
      </c>
      <c r="AI261" s="169" t="str">
        <f>IFERROR(Inv_SY_B!AI261/Inv_SY_B!$DC261-1,"")</f>
        <v/>
      </c>
      <c r="AJ261" s="169" t="str">
        <f>IFERROR(Inv_SY_B!AJ261/Inv_SY_B!$DC261-1,"")</f>
        <v/>
      </c>
      <c r="AK261" s="169" t="str">
        <f>IFERROR(Inv_SY_B!AK261/Inv_SY_B!$DC261-1,"")</f>
        <v/>
      </c>
      <c r="AL261" s="169" t="str">
        <f>IFERROR(Inv_SY_B!AL261/Inv_SY_B!$DC261-1,"")</f>
        <v/>
      </c>
      <c r="AM261" s="169" t="str">
        <f>IFERROR(Inv_SY_B!AM261/Inv_SY_B!$DC261-1,"")</f>
        <v/>
      </c>
      <c r="AN261" s="169" t="str">
        <f>IFERROR(Inv_SY_B!AN261/Inv_SY_B!$DC261-1,"")</f>
        <v/>
      </c>
      <c r="AO261" s="169" t="str">
        <f>IFERROR(Inv_SY_B!AO261/Inv_SY_B!$DC261-1,"")</f>
        <v/>
      </c>
      <c r="AP261" s="169" t="str">
        <f>IFERROR(Inv_SY_B!AP261/Inv_SY_B!$DC261-1,"")</f>
        <v/>
      </c>
      <c r="AQ261" s="169" t="str">
        <f>IFERROR(Inv_SY_B!AQ261/Inv_SY_B!$DC261-1,"")</f>
        <v/>
      </c>
      <c r="AR261" s="169" t="str">
        <f>IFERROR(Inv_SY_B!AR261/Inv_SY_B!$DC261-1,"")</f>
        <v/>
      </c>
      <c r="AS261" s="169" t="str">
        <f>IFERROR(Inv_SY_B!AS261/Inv_SY_B!$DC261-1,"")</f>
        <v/>
      </c>
      <c r="AT261" s="169" t="str">
        <f>IFERROR(Inv_SY_B!AT261/Inv_SY_B!$DC261-1,"")</f>
        <v/>
      </c>
      <c r="AU261" s="169" t="str">
        <f>IFERROR(Inv_SY_B!AU261/Inv_SY_B!$DC261-1,"")</f>
        <v/>
      </c>
      <c r="AV261" s="169" t="str">
        <f>IFERROR(Inv_SY_B!AV261/Inv_SY_B!$DC261-1,"")</f>
        <v/>
      </c>
      <c r="AW261" s="169" t="str">
        <f>IFERROR(Inv_SY_B!AW261/Inv_SY_B!$DC261-1,"")</f>
        <v/>
      </c>
      <c r="AX261" s="169" t="str">
        <f>IFERROR(Inv_SY_B!AX261/Inv_SY_B!$DC261-1,"")</f>
        <v/>
      </c>
      <c r="AY261" s="169" t="str">
        <f>IFERROR(Inv_SY_B!AY261/Inv_SY_B!$DC261-1,"")</f>
        <v/>
      </c>
      <c r="AZ261" s="169" t="str">
        <f>IFERROR(Inv_SY_B!AZ261/Inv_SY_B!$DC261-1,"")</f>
        <v/>
      </c>
      <c r="BA261" s="169" t="str">
        <f>IFERROR(Inv_SY_B!BA261/Inv_SY_B!$DC261-1,"")</f>
        <v/>
      </c>
      <c r="BB261" s="169" t="str">
        <f>IFERROR(Inv_SY_B!BB261/Inv_SY_B!$DC261-1,"")</f>
        <v/>
      </c>
      <c r="BC261" s="169" t="str">
        <f>IFERROR(Inv_SY_B!BC261/Inv_SY_B!$DC261-1,"")</f>
        <v/>
      </c>
      <c r="BD261" s="169" t="str">
        <f>IFERROR(Inv_SY_B!BD261/Inv_SY_B!$DC261-1,"")</f>
        <v/>
      </c>
      <c r="BE261" s="169" t="str">
        <f>IFERROR(Inv_SY_B!BE261/Inv_SY_B!$DC261-1,"")</f>
        <v/>
      </c>
      <c r="BF261" s="169" t="str">
        <f>IFERROR(Inv_SY_B!BF261/Inv_SY_B!$DC261-1,"")</f>
        <v/>
      </c>
      <c r="BG261" s="169" t="str">
        <f>IFERROR(Inv_SY_B!BG261/Inv_SY_B!$DC261-1,"")</f>
        <v/>
      </c>
      <c r="BH261" s="169" t="str">
        <f>IFERROR(Inv_SY_B!BH261/Inv_SY_B!$DC261-1,"")</f>
        <v/>
      </c>
      <c r="BI261" s="169" t="str">
        <f>IFERROR(Inv_SY_B!BI261/Inv_SY_B!$DC261-1,"")</f>
        <v/>
      </c>
      <c r="BJ261" s="169" t="str">
        <f>IFERROR(Inv_SY_B!BJ261/Inv_SY_B!$DC261-1,"")</f>
        <v/>
      </c>
      <c r="BK261" s="169" t="str">
        <f>IFERROR(Inv_SY_B!BK261/Inv_SY_B!$DC261-1,"")</f>
        <v/>
      </c>
      <c r="BL261" s="169" t="str">
        <f>IFERROR(Inv_SY_B!BL261/Inv_SY_B!$DC261-1,"")</f>
        <v/>
      </c>
      <c r="BM261" s="169" t="str">
        <f>IFERROR(Inv_SY_B!BM261/Inv_SY_B!$DC261-1,"")</f>
        <v/>
      </c>
      <c r="BN261" s="169" t="str">
        <f>IFERROR(Inv_SY_B!BN261/Inv_SY_B!$DC261-1,"")</f>
        <v/>
      </c>
      <c r="BO261" s="169" t="str">
        <f>IFERROR(Inv_SY_B!BO261/Inv_SY_B!$DC261-1,"")</f>
        <v/>
      </c>
      <c r="BP261" s="169" t="str">
        <f>IFERROR(Inv_SY_B!BP261/Inv_SY_B!$DC261-1,"")</f>
        <v/>
      </c>
      <c r="BQ261" s="169" t="str">
        <f>IFERROR(Inv_SY_B!BQ261/Inv_SY_B!$DC261-1,"")</f>
        <v/>
      </c>
      <c r="BR261" s="169" t="str">
        <f>IFERROR(Inv_SY_B!BR261/Inv_SY_B!$DC261-1,"")</f>
        <v/>
      </c>
      <c r="BS261" s="169" t="str">
        <f>IFERROR(Inv_SY_B!BS261/Inv_SY_B!$DC261-1,"")</f>
        <v/>
      </c>
      <c r="BT261" s="169" t="str">
        <f>IFERROR(Inv_SY_B!BT261/Inv_SY_B!$DC261-1,"")</f>
        <v/>
      </c>
      <c r="BU261" s="169" t="str">
        <f>IFERROR(Inv_SY_B!BU261/Inv_SY_B!$DC261-1,"")</f>
        <v/>
      </c>
      <c r="BV261" s="169" t="str">
        <f>IFERROR(Inv_SY_B!BV261/Inv_SY_B!$DC261-1,"")</f>
        <v/>
      </c>
      <c r="BW261" s="169" t="str">
        <f>IFERROR(Inv_SY_B!BW261/Inv_SY_B!$DC261-1,"")</f>
        <v/>
      </c>
      <c r="BX261" s="169" t="str">
        <f>IFERROR(Inv_SY_B!BX261/Inv_SY_B!$DC261-1,"")</f>
        <v/>
      </c>
      <c r="BY261" s="169" t="str">
        <f>IFERROR(Inv_SY_B!BY261/Inv_SY_B!$DC261-1,"")</f>
        <v/>
      </c>
      <c r="BZ261" s="169" t="str">
        <f>IFERROR(Inv_SY_B!BZ261/Inv_SY_B!$DC261-1,"")</f>
        <v/>
      </c>
      <c r="CA261" s="169" t="str">
        <f>IFERROR(Inv_SY_B!CA261/Inv_SY_B!$DC261-1,"")</f>
        <v/>
      </c>
      <c r="CB261" s="169" t="str">
        <f>IFERROR(Inv_SY_B!CB261/Inv_SY_B!$DC261-1,"")</f>
        <v/>
      </c>
      <c r="CC261" s="169" t="str">
        <f>IFERROR(Inv_SY_B!CC261/Inv_SY_B!$DC261-1,"")</f>
        <v/>
      </c>
      <c r="CD261" s="169" t="str">
        <f>IFERROR(Inv_SY_B!CD261/Inv_SY_B!$DC261-1,"")</f>
        <v/>
      </c>
      <c r="CE261" s="169" t="str">
        <f>IFERROR(Inv_SY_B!CE261/Inv_SY_B!$DC261-1,"")</f>
        <v/>
      </c>
      <c r="CF261" s="169" t="str">
        <f>IFERROR(Inv_SY_B!CF261/Inv_SY_B!$DC261-1,"")</f>
        <v/>
      </c>
      <c r="CG261" s="169" t="str">
        <f>IFERROR(Inv_SY_B!CG261/Inv_SY_B!$DC261-1,"")</f>
        <v/>
      </c>
      <c r="CH261" s="169" t="str">
        <f>IFERROR(Inv_SY_B!CH261/Inv_SY_B!$DC261-1,"")</f>
        <v/>
      </c>
      <c r="CI261" s="169" t="str">
        <f>IFERROR(Inv_SY_B!CI261/Inv_SY_B!$DC261-1,"")</f>
        <v/>
      </c>
      <c r="CJ261" s="169" t="str">
        <f>IFERROR(Inv_SY_B!CJ261/Inv_SY_B!$DC261-1,"")</f>
        <v/>
      </c>
      <c r="CK261" s="169" t="str">
        <f>IFERROR(Inv_SY_B!CK261/Inv_SY_B!$DC261-1,"")</f>
        <v/>
      </c>
      <c r="CL261" s="169" t="str">
        <f>IFERROR(Inv_SY_B!CL261/Inv_SY_B!$DC261-1,"")</f>
        <v/>
      </c>
      <c r="CM261" s="169" t="str">
        <f>IFERROR(Inv_SY_B!CM261/Inv_SY_B!$DB261-1,"")</f>
        <v/>
      </c>
      <c r="CN261" s="169" t="str">
        <f>IFERROR(Inv_SY_B!CN261/Inv_SY_B!$DB261-1,"")</f>
        <v/>
      </c>
      <c r="CO261" s="169" t="str">
        <f>IFERROR(Inv_SY_B!CO261/Inv_SY_B!$DB261-1,"")</f>
        <v/>
      </c>
      <c r="CP261" s="169" t="str">
        <f>IFERROR(Inv_SY_B!CP261/Inv_SY_B!$DB261-1,"")</f>
        <v/>
      </c>
      <c r="CQ261" s="169" t="str">
        <f>IFERROR(Inv_SY_B!CQ261/Inv_SY_B!$DB261-1,"")</f>
        <v/>
      </c>
      <c r="CR261" s="169" t="str">
        <f>IFERROR(Inv_SY_B!CR261/Inv_SY_B!$DB261-1,"")</f>
        <v/>
      </c>
      <c r="CS261" s="169" t="str">
        <f>IFERROR(Inv_SY_B!CS261/Inv_SY_B!$DB261-1,"")</f>
        <v/>
      </c>
      <c r="CT261" s="169" t="str">
        <f>IFERROR(Inv_SY_B!CT261/Inv_SY_B!$DB261-1,"")</f>
        <v/>
      </c>
      <c r="CU261" s="169" t="str">
        <f>IFERROR(Inv_SY_B!CU261/Inv_SY_B!$DB261-1,"")</f>
        <v/>
      </c>
      <c r="CV261" s="169" t="str">
        <f>IFERROR(Inv_SY_B!CV261/Inv_SY_B!$DB261-1,"")</f>
        <v/>
      </c>
      <c r="CW261" s="169" t="str">
        <f>IFERROR(Inv_SY_B!CW261/Inv_SY_B!$DB261-1,"")</f>
        <v/>
      </c>
      <c r="CX261" s="169" t="str">
        <f>IFERROR(Inv_SY_B!CX261/Inv_SY_B!$DB261-1,"")</f>
        <v/>
      </c>
      <c r="CY261" s="169" t="str">
        <f>IFERROR(Inv_SY_B!CY261/Inv_SY_B!$DB261-1,"")</f>
        <v/>
      </c>
      <c r="CZ261" s="169" t="str">
        <f>IFERROR(Inv_SY_B!CZ261/Inv_SY_B!$DB261-1,"")</f>
        <v/>
      </c>
    </row>
    <row r="262" spans="2:104">
      <c r="B262" s="164">
        <f t="shared" si="5"/>
        <v>45954</v>
      </c>
      <c r="C262" s="169" t="str">
        <f>IFERROR(Inv_SY_B!C262/Inv_SY_B!$DA262-1,"")</f>
        <v/>
      </c>
      <c r="D262" s="169" t="str">
        <f>IFERROR(Inv_SY_B!D262/Inv_SY_B!$DA262-1,"")</f>
        <v/>
      </c>
      <c r="E262" s="169" t="str">
        <f>IFERROR(Inv_SY_B!E262/Inv_SY_B!$DA262-1,"")</f>
        <v/>
      </c>
      <c r="F262" s="169" t="str">
        <f>IFERROR(Inv_SY_B!F262/Inv_SY_B!$DA262-1,"")</f>
        <v/>
      </c>
      <c r="G262" s="169" t="str">
        <f>IFERROR(Inv_SY_B!G262/Inv_SY_B!$DA262-1,"")</f>
        <v/>
      </c>
      <c r="H262" s="169" t="str">
        <f>IFERROR(Inv_SY_B!H262/Inv_SY_B!$DA262-1,"")</f>
        <v/>
      </c>
      <c r="I262" s="169" t="str">
        <f>IFERROR(Inv_SY_B!I262/Inv_SY_B!$DA262-1,"")</f>
        <v/>
      </c>
      <c r="J262" s="169" t="str">
        <f>IFERROR(Inv_SY_B!J262/Inv_SY_B!$DA262-1,"")</f>
        <v/>
      </c>
      <c r="K262" s="169" t="str">
        <f>IFERROR(Inv_SY_B!K262/Inv_SY_B!$DA262-1,"")</f>
        <v/>
      </c>
      <c r="L262" s="169" t="str">
        <f>IFERROR(Inv_SY_B!L262/Inv_SY_B!$DA262-1,"")</f>
        <v/>
      </c>
      <c r="M262" s="169" t="str">
        <f>IFERROR(Inv_SY_B!M262/Inv_SY_B!$DA262-1,"")</f>
        <v/>
      </c>
      <c r="N262" s="169" t="str">
        <f>IFERROR(Inv_SY_B!N262/Inv_SY_B!$DA262-1,"")</f>
        <v/>
      </c>
      <c r="O262" s="169" t="str">
        <f>IFERROR(Inv_SY_B!O262/Inv_SY_B!$DA262-1,"")</f>
        <v/>
      </c>
      <c r="P262" s="169" t="str">
        <f>IFERROR(Inv_SY_B!P262/Inv_SY_B!$DA262-1,"")</f>
        <v/>
      </c>
      <c r="Q262" s="169" t="str">
        <f>IFERROR(Inv_SY_B!Q262/Inv_SY_B!$DA262-1,"")</f>
        <v/>
      </c>
      <c r="R262" s="169" t="str">
        <f>IFERROR(Inv_SY_B!R262/Inv_SY_B!$DA262-1,"")</f>
        <v/>
      </c>
      <c r="S262" s="169" t="str">
        <f>IFERROR(Inv_SY_B!S262/Inv_SY_B!$DA262-1,"")</f>
        <v/>
      </c>
      <c r="T262" s="169" t="str">
        <f>IFERROR(Inv_SY_B!T262/Inv_SY_B!$DA262-1,"")</f>
        <v/>
      </c>
      <c r="U262" s="169" t="str">
        <f>IFERROR(Inv_SY_B!U262/Inv_SY_B!$DA262-1,"")</f>
        <v/>
      </c>
      <c r="V262" s="169" t="str">
        <f>IFERROR(Inv_SY_B!V262/Inv_SY_B!$DA262-1,"")</f>
        <v/>
      </c>
      <c r="W262" s="169" t="str">
        <f>IFERROR(Inv_SY_B!W262/Inv_SY_B!$DA262-1,"")</f>
        <v/>
      </c>
      <c r="X262" s="169" t="str">
        <f>IFERROR(Inv_SY_B!X262/Inv_SY_B!$DA262-1,"")</f>
        <v/>
      </c>
      <c r="Y262" s="169" t="str">
        <f>IFERROR(Inv_SY_B!Y262/Inv_SY_B!$DA262-1,"")</f>
        <v/>
      </c>
      <c r="Z262" s="169" t="str">
        <f>IFERROR(Inv_SY_B!Z262/Inv_SY_B!$DA262-1,"")</f>
        <v/>
      </c>
      <c r="AA262" s="169" t="str">
        <f>IFERROR(Inv_SY_B!AA262/Inv_SY_B!$DA262-1,"")</f>
        <v/>
      </c>
      <c r="AB262" s="169" t="str">
        <f>IFERROR(Inv_SY_B!AB262/Inv_SY_B!$DA262-1,"")</f>
        <v/>
      </c>
      <c r="AC262" s="169" t="str">
        <f>IFERROR(Inv_SY_B!AC262/Inv_SY_B!$DA262-1,"")</f>
        <v/>
      </c>
      <c r="AD262" s="169" t="str">
        <f>IFERROR(Inv_SY_B!AD262/Inv_SY_B!$DA262-1,"")</f>
        <v/>
      </c>
      <c r="AE262" s="169" t="str">
        <f>IFERROR(Inv_SY_B!AE262/Inv_SY_B!$DA262-1,"")</f>
        <v/>
      </c>
      <c r="AF262" s="169" t="str">
        <f>IFERROR(Inv_SY_B!AF262/Inv_SY_B!$DA262-1,"")</f>
        <v/>
      </c>
      <c r="AG262" s="169" t="str">
        <f>IFERROR(Inv_SY_B!AG262/Inv_SY_B!$DA262-1,"")</f>
        <v/>
      </c>
      <c r="AH262" s="169" t="str">
        <f>IFERROR(Inv_SY_B!AH262/Inv_SY_B!$DA262-1,"")</f>
        <v/>
      </c>
      <c r="AI262" s="169" t="str">
        <f>IFERROR(Inv_SY_B!AI262/Inv_SY_B!$DC262-1,"")</f>
        <v/>
      </c>
      <c r="AJ262" s="169" t="str">
        <f>IFERROR(Inv_SY_B!AJ262/Inv_SY_B!$DC262-1,"")</f>
        <v/>
      </c>
      <c r="AK262" s="169" t="str">
        <f>IFERROR(Inv_SY_B!AK262/Inv_SY_B!$DC262-1,"")</f>
        <v/>
      </c>
      <c r="AL262" s="169" t="str">
        <f>IFERROR(Inv_SY_B!AL262/Inv_SY_B!$DC262-1,"")</f>
        <v/>
      </c>
      <c r="AM262" s="169" t="str">
        <f>IFERROR(Inv_SY_B!AM262/Inv_SY_B!$DC262-1,"")</f>
        <v/>
      </c>
      <c r="AN262" s="169" t="str">
        <f>IFERROR(Inv_SY_B!AN262/Inv_SY_B!$DC262-1,"")</f>
        <v/>
      </c>
      <c r="AO262" s="169" t="str">
        <f>IFERROR(Inv_SY_B!AO262/Inv_SY_B!$DC262-1,"")</f>
        <v/>
      </c>
      <c r="AP262" s="169" t="str">
        <f>IFERROR(Inv_SY_B!AP262/Inv_SY_B!$DC262-1,"")</f>
        <v/>
      </c>
      <c r="AQ262" s="169" t="str">
        <f>IFERROR(Inv_SY_B!AQ262/Inv_SY_B!$DC262-1,"")</f>
        <v/>
      </c>
      <c r="AR262" s="169" t="str">
        <f>IFERROR(Inv_SY_B!AR262/Inv_SY_B!$DC262-1,"")</f>
        <v/>
      </c>
      <c r="AS262" s="169" t="str">
        <f>IFERROR(Inv_SY_B!AS262/Inv_SY_B!$DC262-1,"")</f>
        <v/>
      </c>
      <c r="AT262" s="169" t="str">
        <f>IFERROR(Inv_SY_B!AT262/Inv_SY_B!$DC262-1,"")</f>
        <v/>
      </c>
      <c r="AU262" s="169" t="str">
        <f>IFERROR(Inv_SY_B!AU262/Inv_SY_B!$DC262-1,"")</f>
        <v/>
      </c>
      <c r="AV262" s="169" t="str">
        <f>IFERROR(Inv_SY_B!AV262/Inv_SY_B!$DC262-1,"")</f>
        <v/>
      </c>
      <c r="AW262" s="169" t="str">
        <f>IFERROR(Inv_SY_B!AW262/Inv_SY_B!$DC262-1,"")</f>
        <v/>
      </c>
      <c r="AX262" s="169" t="str">
        <f>IFERROR(Inv_SY_B!AX262/Inv_SY_B!$DC262-1,"")</f>
        <v/>
      </c>
      <c r="AY262" s="169" t="str">
        <f>IFERROR(Inv_SY_B!AY262/Inv_SY_B!$DC262-1,"")</f>
        <v/>
      </c>
      <c r="AZ262" s="169" t="str">
        <f>IFERROR(Inv_SY_B!AZ262/Inv_SY_B!$DC262-1,"")</f>
        <v/>
      </c>
      <c r="BA262" s="169" t="str">
        <f>IFERROR(Inv_SY_B!BA262/Inv_SY_B!$DC262-1,"")</f>
        <v/>
      </c>
      <c r="BB262" s="169" t="str">
        <f>IFERROR(Inv_SY_B!BB262/Inv_SY_B!$DC262-1,"")</f>
        <v/>
      </c>
      <c r="BC262" s="169" t="str">
        <f>IFERROR(Inv_SY_B!BC262/Inv_SY_B!$DC262-1,"")</f>
        <v/>
      </c>
      <c r="BD262" s="169" t="str">
        <f>IFERROR(Inv_SY_B!BD262/Inv_SY_B!$DC262-1,"")</f>
        <v/>
      </c>
      <c r="BE262" s="169" t="str">
        <f>IFERROR(Inv_SY_B!BE262/Inv_SY_B!$DC262-1,"")</f>
        <v/>
      </c>
      <c r="BF262" s="169" t="str">
        <f>IFERROR(Inv_SY_B!BF262/Inv_SY_B!$DC262-1,"")</f>
        <v/>
      </c>
      <c r="BG262" s="169" t="str">
        <f>IFERROR(Inv_SY_B!BG262/Inv_SY_B!$DC262-1,"")</f>
        <v/>
      </c>
      <c r="BH262" s="169" t="str">
        <f>IFERROR(Inv_SY_B!BH262/Inv_SY_B!$DC262-1,"")</f>
        <v/>
      </c>
      <c r="BI262" s="169" t="str">
        <f>IFERROR(Inv_SY_B!BI262/Inv_SY_B!$DC262-1,"")</f>
        <v/>
      </c>
      <c r="BJ262" s="169" t="str">
        <f>IFERROR(Inv_SY_B!BJ262/Inv_SY_B!$DC262-1,"")</f>
        <v/>
      </c>
      <c r="BK262" s="169" t="str">
        <f>IFERROR(Inv_SY_B!BK262/Inv_SY_B!$DC262-1,"")</f>
        <v/>
      </c>
      <c r="BL262" s="169" t="str">
        <f>IFERROR(Inv_SY_B!BL262/Inv_SY_B!$DC262-1,"")</f>
        <v/>
      </c>
      <c r="BM262" s="169" t="str">
        <f>IFERROR(Inv_SY_B!BM262/Inv_SY_B!$DC262-1,"")</f>
        <v/>
      </c>
      <c r="BN262" s="169" t="str">
        <f>IFERROR(Inv_SY_B!BN262/Inv_SY_B!$DC262-1,"")</f>
        <v/>
      </c>
      <c r="BO262" s="169" t="str">
        <f>IFERROR(Inv_SY_B!BO262/Inv_SY_B!$DC262-1,"")</f>
        <v/>
      </c>
      <c r="BP262" s="169" t="str">
        <f>IFERROR(Inv_SY_B!BP262/Inv_SY_B!$DC262-1,"")</f>
        <v/>
      </c>
      <c r="BQ262" s="169" t="str">
        <f>IFERROR(Inv_SY_B!BQ262/Inv_SY_B!$DC262-1,"")</f>
        <v/>
      </c>
      <c r="BR262" s="169" t="str">
        <f>IFERROR(Inv_SY_B!BR262/Inv_SY_B!$DC262-1,"")</f>
        <v/>
      </c>
      <c r="BS262" s="169" t="str">
        <f>IFERROR(Inv_SY_B!BS262/Inv_SY_B!$DC262-1,"")</f>
        <v/>
      </c>
      <c r="BT262" s="169" t="str">
        <f>IFERROR(Inv_SY_B!BT262/Inv_SY_B!$DC262-1,"")</f>
        <v/>
      </c>
      <c r="BU262" s="169" t="str">
        <f>IFERROR(Inv_SY_B!BU262/Inv_SY_B!$DC262-1,"")</f>
        <v/>
      </c>
      <c r="BV262" s="169" t="str">
        <f>IFERROR(Inv_SY_B!BV262/Inv_SY_B!$DC262-1,"")</f>
        <v/>
      </c>
      <c r="BW262" s="169" t="str">
        <f>IFERROR(Inv_SY_B!BW262/Inv_SY_B!$DC262-1,"")</f>
        <v/>
      </c>
      <c r="BX262" s="169" t="str">
        <f>IFERROR(Inv_SY_B!BX262/Inv_SY_B!$DC262-1,"")</f>
        <v/>
      </c>
      <c r="BY262" s="169" t="str">
        <f>IFERROR(Inv_SY_B!BY262/Inv_SY_B!$DC262-1,"")</f>
        <v/>
      </c>
      <c r="BZ262" s="169" t="str">
        <f>IFERROR(Inv_SY_B!BZ262/Inv_SY_B!$DC262-1,"")</f>
        <v/>
      </c>
      <c r="CA262" s="169" t="str">
        <f>IFERROR(Inv_SY_B!CA262/Inv_SY_B!$DC262-1,"")</f>
        <v/>
      </c>
      <c r="CB262" s="169" t="str">
        <f>IFERROR(Inv_SY_B!CB262/Inv_SY_B!$DC262-1,"")</f>
        <v/>
      </c>
      <c r="CC262" s="169" t="str">
        <f>IFERROR(Inv_SY_B!CC262/Inv_SY_B!$DC262-1,"")</f>
        <v/>
      </c>
      <c r="CD262" s="169" t="str">
        <f>IFERROR(Inv_SY_B!CD262/Inv_SY_B!$DC262-1,"")</f>
        <v/>
      </c>
      <c r="CE262" s="169" t="str">
        <f>IFERROR(Inv_SY_B!CE262/Inv_SY_B!$DC262-1,"")</f>
        <v/>
      </c>
      <c r="CF262" s="169" t="str">
        <f>IFERROR(Inv_SY_B!CF262/Inv_SY_B!$DC262-1,"")</f>
        <v/>
      </c>
      <c r="CG262" s="169" t="str">
        <f>IFERROR(Inv_SY_B!CG262/Inv_SY_B!$DC262-1,"")</f>
        <v/>
      </c>
      <c r="CH262" s="169" t="str">
        <f>IFERROR(Inv_SY_B!CH262/Inv_SY_B!$DC262-1,"")</f>
        <v/>
      </c>
      <c r="CI262" s="169" t="str">
        <f>IFERROR(Inv_SY_B!CI262/Inv_SY_B!$DC262-1,"")</f>
        <v/>
      </c>
      <c r="CJ262" s="169" t="str">
        <f>IFERROR(Inv_SY_B!CJ262/Inv_SY_B!$DC262-1,"")</f>
        <v/>
      </c>
      <c r="CK262" s="169" t="str">
        <f>IFERROR(Inv_SY_B!CK262/Inv_SY_B!$DC262-1,"")</f>
        <v/>
      </c>
      <c r="CL262" s="169" t="str">
        <f>IFERROR(Inv_SY_B!CL262/Inv_SY_B!$DC262-1,"")</f>
        <v/>
      </c>
      <c r="CM262" s="169" t="str">
        <f>IFERROR(Inv_SY_B!CM262/Inv_SY_B!$DB262-1,"")</f>
        <v/>
      </c>
      <c r="CN262" s="169" t="str">
        <f>IFERROR(Inv_SY_B!CN262/Inv_SY_B!$DB262-1,"")</f>
        <v/>
      </c>
      <c r="CO262" s="169" t="str">
        <f>IFERROR(Inv_SY_B!CO262/Inv_SY_B!$DB262-1,"")</f>
        <v/>
      </c>
      <c r="CP262" s="169" t="str">
        <f>IFERROR(Inv_SY_B!CP262/Inv_SY_B!$DB262-1,"")</f>
        <v/>
      </c>
      <c r="CQ262" s="169" t="str">
        <f>IFERROR(Inv_SY_B!CQ262/Inv_SY_B!$DB262-1,"")</f>
        <v/>
      </c>
      <c r="CR262" s="169" t="str">
        <f>IFERROR(Inv_SY_B!CR262/Inv_SY_B!$DB262-1,"")</f>
        <v/>
      </c>
      <c r="CS262" s="169" t="str">
        <f>IFERROR(Inv_SY_B!CS262/Inv_SY_B!$DB262-1,"")</f>
        <v/>
      </c>
      <c r="CT262" s="169" t="str">
        <f>IFERROR(Inv_SY_B!CT262/Inv_SY_B!$DB262-1,"")</f>
        <v/>
      </c>
      <c r="CU262" s="169" t="str">
        <f>IFERROR(Inv_SY_B!CU262/Inv_SY_B!$DB262-1,"")</f>
        <v/>
      </c>
      <c r="CV262" s="169" t="str">
        <f>IFERROR(Inv_SY_B!CV262/Inv_SY_B!$DB262-1,"")</f>
        <v/>
      </c>
      <c r="CW262" s="169" t="str">
        <f>IFERROR(Inv_SY_B!CW262/Inv_SY_B!$DB262-1,"")</f>
        <v/>
      </c>
      <c r="CX262" s="169" t="str">
        <f>IFERROR(Inv_SY_B!CX262/Inv_SY_B!$DB262-1,"")</f>
        <v/>
      </c>
      <c r="CY262" s="169" t="str">
        <f>IFERROR(Inv_SY_B!CY262/Inv_SY_B!$DB262-1,"")</f>
        <v/>
      </c>
      <c r="CZ262" s="169" t="str">
        <f>IFERROR(Inv_SY_B!CZ262/Inv_SY_B!$DB262-1,"")</f>
        <v/>
      </c>
    </row>
    <row r="263" spans="2:104">
      <c r="B263" s="164">
        <f t="shared" si="5"/>
        <v>45955</v>
      </c>
      <c r="C263" s="169" t="str">
        <f>IFERROR(Inv_SY_B!C263/Inv_SY_B!$DA263-1,"")</f>
        <v/>
      </c>
      <c r="D263" s="169" t="str">
        <f>IFERROR(Inv_SY_B!D263/Inv_SY_B!$DA263-1,"")</f>
        <v/>
      </c>
      <c r="E263" s="169" t="str">
        <f>IFERROR(Inv_SY_B!E263/Inv_SY_B!$DA263-1,"")</f>
        <v/>
      </c>
      <c r="F263" s="169" t="str">
        <f>IFERROR(Inv_SY_B!F263/Inv_SY_B!$DA263-1,"")</f>
        <v/>
      </c>
      <c r="G263" s="169" t="str">
        <f>IFERROR(Inv_SY_B!G263/Inv_SY_B!$DA263-1,"")</f>
        <v/>
      </c>
      <c r="H263" s="169" t="str">
        <f>IFERROR(Inv_SY_B!H263/Inv_SY_B!$DA263-1,"")</f>
        <v/>
      </c>
      <c r="I263" s="169" t="str">
        <f>IFERROR(Inv_SY_B!I263/Inv_SY_B!$DA263-1,"")</f>
        <v/>
      </c>
      <c r="J263" s="169" t="str">
        <f>IFERROR(Inv_SY_B!J263/Inv_SY_B!$DA263-1,"")</f>
        <v/>
      </c>
      <c r="K263" s="169" t="str">
        <f>IFERROR(Inv_SY_B!K263/Inv_SY_B!$DA263-1,"")</f>
        <v/>
      </c>
      <c r="L263" s="169" t="str">
        <f>IFERROR(Inv_SY_B!L263/Inv_SY_B!$DA263-1,"")</f>
        <v/>
      </c>
      <c r="M263" s="169" t="str">
        <f>IFERROR(Inv_SY_B!M263/Inv_SY_B!$DA263-1,"")</f>
        <v/>
      </c>
      <c r="N263" s="169" t="str">
        <f>IFERROR(Inv_SY_B!N263/Inv_SY_B!$DA263-1,"")</f>
        <v/>
      </c>
      <c r="O263" s="169" t="str">
        <f>IFERROR(Inv_SY_B!O263/Inv_SY_B!$DA263-1,"")</f>
        <v/>
      </c>
      <c r="P263" s="169" t="str">
        <f>IFERROR(Inv_SY_B!P263/Inv_SY_B!$DA263-1,"")</f>
        <v/>
      </c>
      <c r="Q263" s="169" t="str">
        <f>IFERROR(Inv_SY_B!Q263/Inv_SY_B!$DA263-1,"")</f>
        <v/>
      </c>
      <c r="R263" s="169" t="str">
        <f>IFERROR(Inv_SY_B!R263/Inv_SY_B!$DA263-1,"")</f>
        <v/>
      </c>
      <c r="S263" s="169" t="str">
        <f>IFERROR(Inv_SY_B!S263/Inv_SY_B!$DA263-1,"")</f>
        <v/>
      </c>
      <c r="T263" s="169" t="str">
        <f>IFERROR(Inv_SY_B!T263/Inv_SY_B!$DA263-1,"")</f>
        <v/>
      </c>
      <c r="U263" s="169" t="str">
        <f>IFERROR(Inv_SY_B!U263/Inv_SY_B!$DA263-1,"")</f>
        <v/>
      </c>
      <c r="V263" s="169" t="str">
        <f>IFERROR(Inv_SY_B!V263/Inv_SY_B!$DA263-1,"")</f>
        <v/>
      </c>
      <c r="W263" s="169" t="str">
        <f>IFERROR(Inv_SY_B!W263/Inv_SY_B!$DA263-1,"")</f>
        <v/>
      </c>
      <c r="X263" s="169" t="str">
        <f>IFERROR(Inv_SY_B!X263/Inv_SY_B!$DA263-1,"")</f>
        <v/>
      </c>
      <c r="Y263" s="169" t="str">
        <f>IFERROR(Inv_SY_B!Y263/Inv_SY_B!$DA263-1,"")</f>
        <v/>
      </c>
      <c r="Z263" s="169" t="str">
        <f>IFERROR(Inv_SY_B!Z263/Inv_SY_B!$DA263-1,"")</f>
        <v/>
      </c>
      <c r="AA263" s="169" t="str">
        <f>IFERROR(Inv_SY_B!AA263/Inv_SY_B!$DA263-1,"")</f>
        <v/>
      </c>
      <c r="AB263" s="169" t="str">
        <f>IFERROR(Inv_SY_B!AB263/Inv_SY_B!$DA263-1,"")</f>
        <v/>
      </c>
      <c r="AC263" s="169" t="str">
        <f>IFERROR(Inv_SY_B!AC263/Inv_SY_B!$DA263-1,"")</f>
        <v/>
      </c>
      <c r="AD263" s="169" t="str">
        <f>IFERROR(Inv_SY_B!AD263/Inv_SY_B!$DA263-1,"")</f>
        <v/>
      </c>
      <c r="AE263" s="169" t="str">
        <f>IFERROR(Inv_SY_B!AE263/Inv_SY_B!$DA263-1,"")</f>
        <v/>
      </c>
      <c r="AF263" s="169" t="str">
        <f>IFERROR(Inv_SY_B!AF263/Inv_SY_B!$DA263-1,"")</f>
        <v/>
      </c>
      <c r="AG263" s="169" t="str">
        <f>IFERROR(Inv_SY_B!AG263/Inv_SY_B!$DA263-1,"")</f>
        <v/>
      </c>
      <c r="AH263" s="169" t="str">
        <f>IFERROR(Inv_SY_B!AH263/Inv_SY_B!$DA263-1,"")</f>
        <v/>
      </c>
      <c r="AI263" s="169" t="str">
        <f>IFERROR(Inv_SY_B!AI263/Inv_SY_B!$DC263-1,"")</f>
        <v/>
      </c>
      <c r="AJ263" s="169" t="str">
        <f>IFERROR(Inv_SY_B!AJ263/Inv_SY_B!$DC263-1,"")</f>
        <v/>
      </c>
      <c r="AK263" s="169" t="str">
        <f>IFERROR(Inv_SY_B!AK263/Inv_SY_B!$DC263-1,"")</f>
        <v/>
      </c>
      <c r="AL263" s="169" t="str">
        <f>IFERROR(Inv_SY_B!AL263/Inv_SY_B!$DC263-1,"")</f>
        <v/>
      </c>
      <c r="AM263" s="169" t="str">
        <f>IFERROR(Inv_SY_B!AM263/Inv_SY_B!$DC263-1,"")</f>
        <v/>
      </c>
      <c r="AN263" s="169" t="str">
        <f>IFERROR(Inv_SY_B!AN263/Inv_SY_B!$DC263-1,"")</f>
        <v/>
      </c>
      <c r="AO263" s="169" t="str">
        <f>IFERROR(Inv_SY_B!AO263/Inv_SY_B!$DC263-1,"")</f>
        <v/>
      </c>
      <c r="AP263" s="169" t="str">
        <f>IFERROR(Inv_SY_B!AP263/Inv_SY_B!$DC263-1,"")</f>
        <v/>
      </c>
      <c r="AQ263" s="169" t="str">
        <f>IFERROR(Inv_SY_B!AQ263/Inv_SY_B!$DC263-1,"")</f>
        <v/>
      </c>
      <c r="AR263" s="169" t="str">
        <f>IFERROR(Inv_SY_B!AR263/Inv_SY_B!$DC263-1,"")</f>
        <v/>
      </c>
      <c r="AS263" s="169" t="str">
        <f>IFERROR(Inv_SY_B!AS263/Inv_SY_B!$DC263-1,"")</f>
        <v/>
      </c>
      <c r="AT263" s="169" t="str">
        <f>IFERROR(Inv_SY_B!AT263/Inv_SY_B!$DC263-1,"")</f>
        <v/>
      </c>
      <c r="AU263" s="169" t="str">
        <f>IFERROR(Inv_SY_B!AU263/Inv_SY_B!$DC263-1,"")</f>
        <v/>
      </c>
      <c r="AV263" s="169" t="str">
        <f>IFERROR(Inv_SY_B!AV263/Inv_SY_B!$DC263-1,"")</f>
        <v/>
      </c>
      <c r="AW263" s="169" t="str">
        <f>IFERROR(Inv_SY_B!AW263/Inv_SY_B!$DC263-1,"")</f>
        <v/>
      </c>
      <c r="AX263" s="169" t="str">
        <f>IFERROR(Inv_SY_B!AX263/Inv_SY_B!$DC263-1,"")</f>
        <v/>
      </c>
      <c r="AY263" s="169" t="str">
        <f>IFERROR(Inv_SY_B!AY263/Inv_SY_B!$DC263-1,"")</f>
        <v/>
      </c>
      <c r="AZ263" s="169" t="str">
        <f>IFERROR(Inv_SY_B!AZ263/Inv_SY_B!$DC263-1,"")</f>
        <v/>
      </c>
      <c r="BA263" s="169" t="str">
        <f>IFERROR(Inv_SY_B!BA263/Inv_SY_B!$DC263-1,"")</f>
        <v/>
      </c>
      <c r="BB263" s="169" t="str">
        <f>IFERROR(Inv_SY_B!BB263/Inv_SY_B!$DC263-1,"")</f>
        <v/>
      </c>
      <c r="BC263" s="169" t="str">
        <f>IFERROR(Inv_SY_B!BC263/Inv_SY_B!$DC263-1,"")</f>
        <v/>
      </c>
      <c r="BD263" s="169" t="str">
        <f>IFERROR(Inv_SY_B!BD263/Inv_SY_B!$DC263-1,"")</f>
        <v/>
      </c>
      <c r="BE263" s="169" t="str">
        <f>IFERROR(Inv_SY_B!BE263/Inv_SY_B!$DC263-1,"")</f>
        <v/>
      </c>
      <c r="BF263" s="169" t="str">
        <f>IFERROR(Inv_SY_B!BF263/Inv_SY_B!$DC263-1,"")</f>
        <v/>
      </c>
      <c r="BG263" s="169" t="str">
        <f>IFERROR(Inv_SY_B!BG263/Inv_SY_B!$DC263-1,"")</f>
        <v/>
      </c>
      <c r="BH263" s="169" t="str">
        <f>IFERROR(Inv_SY_B!BH263/Inv_SY_B!$DC263-1,"")</f>
        <v/>
      </c>
      <c r="BI263" s="169" t="str">
        <f>IFERROR(Inv_SY_B!BI263/Inv_SY_B!$DC263-1,"")</f>
        <v/>
      </c>
      <c r="BJ263" s="169" t="str">
        <f>IFERROR(Inv_SY_B!BJ263/Inv_SY_B!$DC263-1,"")</f>
        <v/>
      </c>
      <c r="BK263" s="169" t="str">
        <f>IFERROR(Inv_SY_B!BK263/Inv_SY_B!$DC263-1,"")</f>
        <v/>
      </c>
      <c r="BL263" s="169" t="str">
        <f>IFERROR(Inv_SY_B!BL263/Inv_SY_B!$DC263-1,"")</f>
        <v/>
      </c>
      <c r="BM263" s="169" t="str">
        <f>IFERROR(Inv_SY_B!BM263/Inv_SY_B!$DC263-1,"")</f>
        <v/>
      </c>
      <c r="BN263" s="169" t="str">
        <f>IFERROR(Inv_SY_B!BN263/Inv_SY_B!$DC263-1,"")</f>
        <v/>
      </c>
      <c r="BO263" s="169" t="str">
        <f>IFERROR(Inv_SY_B!BO263/Inv_SY_B!$DC263-1,"")</f>
        <v/>
      </c>
      <c r="BP263" s="169" t="str">
        <f>IFERROR(Inv_SY_B!BP263/Inv_SY_B!$DC263-1,"")</f>
        <v/>
      </c>
      <c r="BQ263" s="169" t="str">
        <f>IFERROR(Inv_SY_B!BQ263/Inv_SY_B!$DC263-1,"")</f>
        <v/>
      </c>
      <c r="BR263" s="169" t="str">
        <f>IFERROR(Inv_SY_B!BR263/Inv_SY_B!$DC263-1,"")</f>
        <v/>
      </c>
      <c r="BS263" s="169" t="str">
        <f>IFERROR(Inv_SY_B!BS263/Inv_SY_B!$DC263-1,"")</f>
        <v/>
      </c>
      <c r="BT263" s="169" t="str">
        <f>IFERROR(Inv_SY_B!BT263/Inv_SY_B!$DC263-1,"")</f>
        <v/>
      </c>
      <c r="BU263" s="169" t="str">
        <f>IFERROR(Inv_SY_B!BU263/Inv_SY_B!$DC263-1,"")</f>
        <v/>
      </c>
      <c r="BV263" s="169" t="str">
        <f>IFERROR(Inv_SY_B!BV263/Inv_SY_B!$DC263-1,"")</f>
        <v/>
      </c>
      <c r="BW263" s="169" t="str">
        <f>IFERROR(Inv_SY_B!BW263/Inv_SY_B!$DC263-1,"")</f>
        <v/>
      </c>
      <c r="BX263" s="169" t="str">
        <f>IFERROR(Inv_SY_B!BX263/Inv_SY_B!$DC263-1,"")</f>
        <v/>
      </c>
      <c r="BY263" s="169" t="str">
        <f>IFERROR(Inv_SY_B!BY263/Inv_SY_B!$DC263-1,"")</f>
        <v/>
      </c>
      <c r="BZ263" s="169" t="str">
        <f>IFERROR(Inv_SY_B!BZ263/Inv_SY_B!$DC263-1,"")</f>
        <v/>
      </c>
      <c r="CA263" s="169" t="str">
        <f>IFERROR(Inv_SY_B!CA263/Inv_SY_B!$DC263-1,"")</f>
        <v/>
      </c>
      <c r="CB263" s="169" t="str">
        <f>IFERROR(Inv_SY_B!CB263/Inv_SY_B!$DC263-1,"")</f>
        <v/>
      </c>
      <c r="CC263" s="169" t="str">
        <f>IFERROR(Inv_SY_B!CC263/Inv_SY_B!$DC263-1,"")</f>
        <v/>
      </c>
      <c r="CD263" s="169" t="str">
        <f>IFERROR(Inv_SY_B!CD263/Inv_SY_B!$DC263-1,"")</f>
        <v/>
      </c>
      <c r="CE263" s="169" t="str">
        <f>IFERROR(Inv_SY_B!CE263/Inv_SY_B!$DC263-1,"")</f>
        <v/>
      </c>
      <c r="CF263" s="169" t="str">
        <f>IFERROR(Inv_SY_B!CF263/Inv_SY_B!$DC263-1,"")</f>
        <v/>
      </c>
      <c r="CG263" s="169" t="str">
        <f>IFERROR(Inv_SY_B!CG263/Inv_SY_B!$DC263-1,"")</f>
        <v/>
      </c>
      <c r="CH263" s="169" t="str">
        <f>IFERROR(Inv_SY_B!CH263/Inv_SY_B!$DC263-1,"")</f>
        <v/>
      </c>
      <c r="CI263" s="169" t="str">
        <f>IFERROR(Inv_SY_B!CI263/Inv_SY_B!$DC263-1,"")</f>
        <v/>
      </c>
      <c r="CJ263" s="169" t="str">
        <f>IFERROR(Inv_SY_B!CJ263/Inv_SY_B!$DC263-1,"")</f>
        <v/>
      </c>
      <c r="CK263" s="169" t="str">
        <f>IFERROR(Inv_SY_B!CK263/Inv_SY_B!$DC263-1,"")</f>
        <v/>
      </c>
      <c r="CL263" s="169" t="str">
        <f>IFERROR(Inv_SY_B!CL263/Inv_SY_B!$DC263-1,"")</f>
        <v/>
      </c>
      <c r="CM263" s="169" t="str">
        <f>IFERROR(Inv_SY_B!CM263/Inv_SY_B!$DB263-1,"")</f>
        <v/>
      </c>
      <c r="CN263" s="169" t="str">
        <f>IFERROR(Inv_SY_B!CN263/Inv_SY_B!$DB263-1,"")</f>
        <v/>
      </c>
      <c r="CO263" s="169" t="str">
        <f>IFERROR(Inv_SY_B!CO263/Inv_SY_B!$DB263-1,"")</f>
        <v/>
      </c>
      <c r="CP263" s="169" t="str">
        <f>IFERROR(Inv_SY_B!CP263/Inv_SY_B!$DB263-1,"")</f>
        <v/>
      </c>
      <c r="CQ263" s="169" t="str">
        <f>IFERROR(Inv_SY_B!CQ263/Inv_SY_B!$DB263-1,"")</f>
        <v/>
      </c>
      <c r="CR263" s="169" t="str">
        <f>IFERROR(Inv_SY_B!CR263/Inv_SY_B!$DB263-1,"")</f>
        <v/>
      </c>
      <c r="CS263" s="169" t="str">
        <f>IFERROR(Inv_SY_B!CS263/Inv_SY_B!$DB263-1,"")</f>
        <v/>
      </c>
      <c r="CT263" s="169" t="str">
        <f>IFERROR(Inv_SY_B!CT263/Inv_SY_B!$DB263-1,"")</f>
        <v/>
      </c>
      <c r="CU263" s="169" t="str">
        <f>IFERROR(Inv_SY_B!CU263/Inv_SY_B!$DB263-1,"")</f>
        <v/>
      </c>
      <c r="CV263" s="169" t="str">
        <f>IFERROR(Inv_SY_B!CV263/Inv_SY_B!$DB263-1,"")</f>
        <v/>
      </c>
      <c r="CW263" s="169" t="str">
        <f>IFERROR(Inv_SY_B!CW263/Inv_SY_B!$DB263-1,"")</f>
        <v/>
      </c>
      <c r="CX263" s="169" t="str">
        <f>IFERROR(Inv_SY_B!CX263/Inv_SY_B!$DB263-1,"")</f>
        <v/>
      </c>
      <c r="CY263" s="169" t="str">
        <f>IFERROR(Inv_SY_B!CY263/Inv_SY_B!$DB263-1,"")</f>
        <v/>
      </c>
      <c r="CZ263" s="169" t="str">
        <f>IFERROR(Inv_SY_B!CZ263/Inv_SY_B!$DB263-1,"")</f>
        <v/>
      </c>
    </row>
    <row r="264" spans="2:104">
      <c r="B264" s="164">
        <f t="shared" si="5"/>
        <v>45956</v>
      </c>
      <c r="C264" s="169" t="str">
        <f>IFERROR(Inv_SY_B!C264/Inv_SY_B!$DA264-1,"")</f>
        <v/>
      </c>
      <c r="D264" s="169" t="str">
        <f>IFERROR(Inv_SY_B!D264/Inv_SY_B!$DA264-1,"")</f>
        <v/>
      </c>
      <c r="E264" s="169" t="str">
        <f>IFERROR(Inv_SY_B!E264/Inv_SY_B!$DA264-1,"")</f>
        <v/>
      </c>
      <c r="F264" s="169" t="str">
        <f>IFERROR(Inv_SY_B!F264/Inv_SY_B!$DA264-1,"")</f>
        <v/>
      </c>
      <c r="G264" s="169" t="str">
        <f>IFERROR(Inv_SY_B!G264/Inv_SY_B!$DA264-1,"")</f>
        <v/>
      </c>
      <c r="H264" s="169" t="str">
        <f>IFERROR(Inv_SY_B!H264/Inv_SY_B!$DA264-1,"")</f>
        <v/>
      </c>
      <c r="I264" s="169" t="str">
        <f>IFERROR(Inv_SY_B!I264/Inv_SY_B!$DA264-1,"")</f>
        <v/>
      </c>
      <c r="J264" s="169" t="str">
        <f>IFERROR(Inv_SY_B!J264/Inv_SY_B!$DA264-1,"")</f>
        <v/>
      </c>
      <c r="K264" s="169" t="str">
        <f>IFERROR(Inv_SY_B!K264/Inv_SY_B!$DA264-1,"")</f>
        <v/>
      </c>
      <c r="L264" s="169" t="str">
        <f>IFERROR(Inv_SY_B!L264/Inv_SY_B!$DA264-1,"")</f>
        <v/>
      </c>
      <c r="M264" s="169" t="str">
        <f>IFERROR(Inv_SY_B!M264/Inv_SY_B!$DA264-1,"")</f>
        <v/>
      </c>
      <c r="N264" s="169" t="str">
        <f>IFERROR(Inv_SY_B!N264/Inv_SY_B!$DA264-1,"")</f>
        <v/>
      </c>
      <c r="O264" s="169" t="str">
        <f>IFERROR(Inv_SY_B!O264/Inv_SY_B!$DA264-1,"")</f>
        <v/>
      </c>
      <c r="P264" s="169" t="str">
        <f>IFERROR(Inv_SY_B!P264/Inv_SY_B!$DA264-1,"")</f>
        <v/>
      </c>
      <c r="Q264" s="169" t="str">
        <f>IFERROR(Inv_SY_B!Q264/Inv_SY_B!$DA264-1,"")</f>
        <v/>
      </c>
      <c r="R264" s="169" t="str">
        <f>IFERROR(Inv_SY_B!R264/Inv_SY_B!$DA264-1,"")</f>
        <v/>
      </c>
      <c r="S264" s="169" t="str">
        <f>IFERROR(Inv_SY_B!S264/Inv_SY_B!$DA264-1,"")</f>
        <v/>
      </c>
      <c r="T264" s="169" t="str">
        <f>IFERROR(Inv_SY_B!T264/Inv_SY_B!$DA264-1,"")</f>
        <v/>
      </c>
      <c r="U264" s="169" t="str">
        <f>IFERROR(Inv_SY_B!U264/Inv_SY_B!$DA264-1,"")</f>
        <v/>
      </c>
      <c r="V264" s="169" t="str">
        <f>IFERROR(Inv_SY_B!V264/Inv_SY_B!$DA264-1,"")</f>
        <v/>
      </c>
      <c r="W264" s="169" t="str">
        <f>IFERROR(Inv_SY_B!W264/Inv_SY_B!$DA264-1,"")</f>
        <v/>
      </c>
      <c r="X264" s="169" t="str">
        <f>IFERROR(Inv_SY_B!X264/Inv_SY_B!$DA264-1,"")</f>
        <v/>
      </c>
      <c r="Y264" s="169" t="str">
        <f>IFERROR(Inv_SY_B!Y264/Inv_SY_B!$DA264-1,"")</f>
        <v/>
      </c>
      <c r="Z264" s="169" t="str">
        <f>IFERROR(Inv_SY_B!Z264/Inv_SY_B!$DA264-1,"")</f>
        <v/>
      </c>
      <c r="AA264" s="169" t="str">
        <f>IFERROR(Inv_SY_B!AA264/Inv_SY_B!$DA264-1,"")</f>
        <v/>
      </c>
      <c r="AB264" s="169" t="str">
        <f>IFERROR(Inv_SY_B!AB264/Inv_SY_B!$DA264-1,"")</f>
        <v/>
      </c>
      <c r="AC264" s="169" t="str">
        <f>IFERROR(Inv_SY_B!AC264/Inv_SY_B!$DA264-1,"")</f>
        <v/>
      </c>
      <c r="AD264" s="169" t="str">
        <f>IFERROR(Inv_SY_B!AD264/Inv_SY_B!$DA264-1,"")</f>
        <v/>
      </c>
      <c r="AE264" s="169" t="str">
        <f>IFERROR(Inv_SY_B!AE264/Inv_SY_B!$DA264-1,"")</f>
        <v/>
      </c>
      <c r="AF264" s="169" t="str">
        <f>IFERROR(Inv_SY_B!AF264/Inv_SY_B!$DA264-1,"")</f>
        <v/>
      </c>
      <c r="AG264" s="169" t="str">
        <f>IFERROR(Inv_SY_B!AG264/Inv_SY_B!$DA264-1,"")</f>
        <v/>
      </c>
      <c r="AH264" s="169" t="str">
        <f>IFERROR(Inv_SY_B!AH264/Inv_SY_B!$DA264-1,"")</f>
        <v/>
      </c>
      <c r="AI264" s="169" t="str">
        <f>IFERROR(Inv_SY_B!AI264/Inv_SY_B!$DC264-1,"")</f>
        <v/>
      </c>
      <c r="AJ264" s="169" t="str">
        <f>IFERROR(Inv_SY_B!AJ264/Inv_SY_B!$DC264-1,"")</f>
        <v/>
      </c>
      <c r="AK264" s="169" t="str">
        <f>IFERROR(Inv_SY_B!AK264/Inv_SY_B!$DC264-1,"")</f>
        <v/>
      </c>
      <c r="AL264" s="169" t="str">
        <f>IFERROR(Inv_SY_B!AL264/Inv_SY_B!$DC264-1,"")</f>
        <v/>
      </c>
      <c r="AM264" s="169" t="str">
        <f>IFERROR(Inv_SY_B!AM264/Inv_SY_B!$DC264-1,"")</f>
        <v/>
      </c>
      <c r="AN264" s="169" t="str">
        <f>IFERROR(Inv_SY_B!AN264/Inv_SY_B!$DC264-1,"")</f>
        <v/>
      </c>
      <c r="AO264" s="169" t="str">
        <f>IFERROR(Inv_SY_B!AO264/Inv_SY_B!$DC264-1,"")</f>
        <v/>
      </c>
      <c r="AP264" s="169" t="str">
        <f>IFERROR(Inv_SY_B!AP264/Inv_SY_B!$DC264-1,"")</f>
        <v/>
      </c>
      <c r="AQ264" s="169" t="str">
        <f>IFERROR(Inv_SY_B!AQ264/Inv_SY_B!$DC264-1,"")</f>
        <v/>
      </c>
      <c r="AR264" s="169" t="str">
        <f>IFERROR(Inv_SY_B!AR264/Inv_SY_B!$DC264-1,"")</f>
        <v/>
      </c>
      <c r="AS264" s="169" t="str">
        <f>IFERROR(Inv_SY_B!AS264/Inv_SY_B!$DC264-1,"")</f>
        <v/>
      </c>
      <c r="AT264" s="169" t="str">
        <f>IFERROR(Inv_SY_B!AT264/Inv_SY_B!$DC264-1,"")</f>
        <v/>
      </c>
      <c r="AU264" s="169" t="str">
        <f>IFERROR(Inv_SY_B!AU264/Inv_SY_B!$DC264-1,"")</f>
        <v/>
      </c>
      <c r="AV264" s="169" t="str">
        <f>IFERROR(Inv_SY_B!AV264/Inv_SY_B!$DC264-1,"")</f>
        <v/>
      </c>
      <c r="AW264" s="169" t="str">
        <f>IFERROR(Inv_SY_B!AW264/Inv_SY_B!$DC264-1,"")</f>
        <v/>
      </c>
      <c r="AX264" s="169" t="str">
        <f>IFERROR(Inv_SY_B!AX264/Inv_SY_B!$DC264-1,"")</f>
        <v/>
      </c>
      <c r="AY264" s="169" t="str">
        <f>IFERROR(Inv_SY_B!AY264/Inv_SY_B!$DC264-1,"")</f>
        <v/>
      </c>
      <c r="AZ264" s="169" t="str">
        <f>IFERROR(Inv_SY_B!AZ264/Inv_SY_B!$DC264-1,"")</f>
        <v/>
      </c>
      <c r="BA264" s="169" t="str">
        <f>IFERROR(Inv_SY_B!BA264/Inv_SY_B!$DC264-1,"")</f>
        <v/>
      </c>
      <c r="BB264" s="169" t="str">
        <f>IFERROR(Inv_SY_B!BB264/Inv_SY_B!$DC264-1,"")</f>
        <v/>
      </c>
      <c r="BC264" s="169" t="str">
        <f>IFERROR(Inv_SY_B!BC264/Inv_SY_B!$DC264-1,"")</f>
        <v/>
      </c>
      <c r="BD264" s="169" t="str">
        <f>IFERROR(Inv_SY_B!BD264/Inv_SY_B!$DC264-1,"")</f>
        <v/>
      </c>
      <c r="BE264" s="169" t="str">
        <f>IFERROR(Inv_SY_B!BE264/Inv_SY_B!$DC264-1,"")</f>
        <v/>
      </c>
      <c r="BF264" s="169" t="str">
        <f>IFERROR(Inv_SY_B!BF264/Inv_SY_B!$DC264-1,"")</f>
        <v/>
      </c>
      <c r="BG264" s="169" t="str">
        <f>IFERROR(Inv_SY_B!BG264/Inv_SY_B!$DC264-1,"")</f>
        <v/>
      </c>
      <c r="BH264" s="169" t="str">
        <f>IFERROR(Inv_SY_B!BH264/Inv_SY_B!$DC264-1,"")</f>
        <v/>
      </c>
      <c r="BI264" s="169" t="str">
        <f>IFERROR(Inv_SY_B!BI264/Inv_SY_B!$DC264-1,"")</f>
        <v/>
      </c>
      <c r="BJ264" s="169" t="str">
        <f>IFERROR(Inv_SY_B!BJ264/Inv_SY_B!$DC264-1,"")</f>
        <v/>
      </c>
      <c r="BK264" s="169" t="str">
        <f>IFERROR(Inv_SY_B!BK264/Inv_SY_B!$DC264-1,"")</f>
        <v/>
      </c>
      <c r="BL264" s="169" t="str">
        <f>IFERROR(Inv_SY_B!BL264/Inv_SY_B!$DC264-1,"")</f>
        <v/>
      </c>
      <c r="BM264" s="169" t="str">
        <f>IFERROR(Inv_SY_B!BM264/Inv_SY_B!$DC264-1,"")</f>
        <v/>
      </c>
      <c r="BN264" s="169" t="str">
        <f>IFERROR(Inv_SY_B!BN264/Inv_SY_B!$DC264-1,"")</f>
        <v/>
      </c>
      <c r="BO264" s="169" t="str">
        <f>IFERROR(Inv_SY_B!BO264/Inv_SY_B!$DC264-1,"")</f>
        <v/>
      </c>
      <c r="BP264" s="169" t="str">
        <f>IFERROR(Inv_SY_B!BP264/Inv_SY_B!$DC264-1,"")</f>
        <v/>
      </c>
      <c r="BQ264" s="169" t="str">
        <f>IFERROR(Inv_SY_B!BQ264/Inv_SY_B!$DC264-1,"")</f>
        <v/>
      </c>
      <c r="BR264" s="169" t="str">
        <f>IFERROR(Inv_SY_B!BR264/Inv_SY_B!$DC264-1,"")</f>
        <v/>
      </c>
      <c r="BS264" s="169" t="str">
        <f>IFERROR(Inv_SY_B!BS264/Inv_SY_B!$DC264-1,"")</f>
        <v/>
      </c>
      <c r="BT264" s="169" t="str">
        <f>IFERROR(Inv_SY_B!BT264/Inv_SY_B!$DC264-1,"")</f>
        <v/>
      </c>
      <c r="BU264" s="169" t="str">
        <f>IFERROR(Inv_SY_B!BU264/Inv_SY_B!$DC264-1,"")</f>
        <v/>
      </c>
      <c r="BV264" s="169" t="str">
        <f>IFERROR(Inv_SY_B!BV264/Inv_SY_B!$DC264-1,"")</f>
        <v/>
      </c>
      <c r="BW264" s="169" t="str">
        <f>IFERROR(Inv_SY_B!BW264/Inv_SY_B!$DC264-1,"")</f>
        <v/>
      </c>
      <c r="BX264" s="169" t="str">
        <f>IFERROR(Inv_SY_B!BX264/Inv_SY_B!$DC264-1,"")</f>
        <v/>
      </c>
      <c r="BY264" s="169" t="str">
        <f>IFERROR(Inv_SY_B!BY264/Inv_SY_B!$DC264-1,"")</f>
        <v/>
      </c>
      <c r="BZ264" s="169" t="str">
        <f>IFERROR(Inv_SY_B!BZ264/Inv_SY_B!$DC264-1,"")</f>
        <v/>
      </c>
      <c r="CA264" s="169" t="str">
        <f>IFERROR(Inv_SY_B!CA264/Inv_SY_B!$DC264-1,"")</f>
        <v/>
      </c>
      <c r="CB264" s="169" t="str">
        <f>IFERROR(Inv_SY_B!CB264/Inv_SY_B!$DC264-1,"")</f>
        <v/>
      </c>
      <c r="CC264" s="169" t="str">
        <f>IFERROR(Inv_SY_B!CC264/Inv_SY_B!$DC264-1,"")</f>
        <v/>
      </c>
      <c r="CD264" s="169" t="str">
        <f>IFERROR(Inv_SY_B!CD264/Inv_SY_B!$DC264-1,"")</f>
        <v/>
      </c>
      <c r="CE264" s="169" t="str">
        <f>IFERROR(Inv_SY_B!CE264/Inv_SY_B!$DC264-1,"")</f>
        <v/>
      </c>
      <c r="CF264" s="169" t="str">
        <f>IFERROR(Inv_SY_B!CF264/Inv_SY_B!$DC264-1,"")</f>
        <v/>
      </c>
      <c r="CG264" s="169" t="str">
        <f>IFERROR(Inv_SY_B!CG264/Inv_SY_B!$DC264-1,"")</f>
        <v/>
      </c>
      <c r="CH264" s="169" t="str">
        <f>IFERROR(Inv_SY_B!CH264/Inv_SY_B!$DC264-1,"")</f>
        <v/>
      </c>
      <c r="CI264" s="169" t="str">
        <f>IFERROR(Inv_SY_B!CI264/Inv_SY_B!$DC264-1,"")</f>
        <v/>
      </c>
      <c r="CJ264" s="169" t="str">
        <f>IFERROR(Inv_SY_B!CJ264/Inv_SY_B!$DC264-1,"")</f>
        <v/>
      </c>
      <c r="CK264" s="169" t="str">
        <f>IFERROR(Inv_SY_B!CK264/Inv_SY_B!$DC264-1,"")</f>
        <v/>
      </c>
      <c r="CL264" s="169" t="str">
        <f>IFERROR(Inv_SY_B!CL264/Inv_SY_B!$DC264-1,"")</f>
        <v/>
      </c>
      <c r="CM264" s="169" t="str">
        <f>IFERROR(Inv_SY_B!CM264/Inv_SY_B!$DB264-1,"")</f>
        <v/>
      </c>
      <c r="CN264" s="169" t="str">
        <f>IFERROR(Inv_SY_B!CN264/Inv_SY_B!$DB264-1,"")</f>
        <v/>
      </c>
      <c r="CO264" s="169" t="str">
        <f>IFERROR(Inv_SY_B!CO264/Inv_SY_B!$DB264-1,"")</f>
        <v/>
      </c>
      <c r="CP264" s="169" t="str">
        <f>IFERROR(Inv_SY_B!CP264/Inv_SY_B!$DB264-1,"")</f>
        <v/>
      </c>
      <c r="CQ264" s="169" t="str">
        <f>IFERROR(Inv_SY_B!CQ264/Inv_SY_B!$DB264-1,"")</f>
        <v/>
      </c>
      <c r="CR264" s="169" t="str">
        <f>IFERROR(Inv_SY_B!CR264/Inv_SY_B!$DB264-1,"")</f>
        <v/>
      </c>
      <c r="CS264" s="169" t="str">
        <f>IFERROR(Inv_SY_B!CS264/Inv_SY_B!$DB264-1,"")</f>
        <v/>
      </c>
      <c r="CT264" s="169" t="str">
        <f>IFERROR(Inv_SY_B!CT264/Inv_SY_B!$DB264-1,"")</f>
        <v/>
      </c>
      <c r="CU264" s="169" t="str">
        <f>IFERROR(Inv_SY_B!CU264/Inv_SY_B!$DB264-1,"")</f>
        <v/>
      </c>
      <c r="CV264" s="169" t="str">
        <f>IFERROR(Inv_SY_B!CV264/Inv_SY_B!$DB264-1,"")</f>
        <v/>
      </c>
      <c r="CW264" s="169" t="str">
        <f>IFERROR(Inv_SY_B!CW264/Inv_SY_B!$DB264-1,"")</f>
        <v/>
      </c>
      <c r="CX264" s="169" t="str">
        <f>IFERROR(Inv_SY_B!CX264/Inv_SY_B!$DB264-1,"")</f>
        <v/>
      </c>
      <c r="CY264" s="169" t="str">
        <f>IFERROR(Inv_SY_B!CY264/Inv_SY_B!$DB264-1,"")</f>
        <v/>
      </c>
      <c r="CZ264" s="169" t="str">
        <f>IFERROR(Inv_SY_B!CZ264/Inv_SY_B!$DB264-1,"")</f>
        <v/>
      </c>
    </row>
    <row r="265" spans="2:104">
      <c r="B265" s="164">
        <f t="shared" si="5"/>
        <v>45957</v>
      </c>
      <c r="C265" s="169" t="str">
        <f>IFERROR(Inv_SY_B!C265/Inv_SY_B!$DA265-1,"")</f>
        <v/>
      </c>
      <c r="D265" s="169" t="str">
        <f>IFERROR(Inv_SY_B!D265/Inv_SY_B!$DA265-1,"")</f>
        <v/>
      </c>
      <c r="E265" s="169" t="str">
        <f>IFERROR(Inv_SY_B!E265/Inv_SY_B!$DA265-1,"")</f>
        <v/>
      </c>
      <c r="F265" s="169" t="str">
        <f>IFERROR(Inv_SY_B!F265/Inv_SY_B!$DA265-1,"")</f>
        <v/>
      </c>
      <c r="G265" s="169" t="str">
        <f>IFERROR(Inv_SY_B!G265/Inv_SY_B!$DA265-1,"")</f>
        <v/>
      </c>
      <c r="H265" s="169" t="str">
        <f>IFERROR(Inv_SY_B!H265/Inv_SY_B!$DA265-1,"")</f>
        <v/>
      </c>
      <c r="I265" s="169" t="str">
        <f>IFERROR(Inv_SY_B!I265/Inv_SY_B!$DA265-1,"")</f>
        <v/>
      </c>
      <c r="J265" s="169" t="str">
        <f>IFERROR(Inv_SY_B!J265/Inv_SY_B!$DA265-1,"")</f>
        <v/>
      </c>
      <c r="K265" s="169" t="str">
        <f>IFERROR(Inv_SY_B!K265/Inv_SY_B!$DA265-1,"")</f>
        <v/>
      </c>
      <c r="L265" s="169" t="str">
        <f>IFERROR(Inv_SY_B!L265/Inv_SY_B!$DA265-1,"")</f>
        <v/>
      </c>
      <c r="M265" s="169" t="str">
        <f>IFERROR(Inv_SY_B!M265/Inv_SY_B!$DA265-1,"")</f>
        <v/>
      </c>
      <c r="N265" s="169" t="str">
        <f>IFERROR(Inv_SY_B!N265/Inv_SY_B!$DA265-1,"")</f>
        <v/>
      </c>
      <c r="O265" s="169" t="str">
        <f>IFERROR(Inv_SY_B!O265/Inv_SY_B!$DA265-1,"")</f>
        <v/>
      </c>
      <c r="P265" s="169" t="str">
        <f>IFERROR(Inv_SY_B!P265/Inv_SY_B!$DA265-1,"")</f>
        <v/>
      </c>
      <c r="Q265" s="169" t="str">
        <f>IFERROR(Inv_SY_B!Q265/Inv_SY_B!$DA265-1,"")</f>
        <v/>
      </c>
      <c r="R265" s="169" t="str">
        <f>IFERROR(Inv_SY_B!R265/Inv_SY_B!$DA265-1,"")</f>
        <v/>
      </c>
      <c r="S265" s="169" t="str">
        <f>IFERROR(Inv_SY_B!S265/Inv_SY_B!$DA265-1,"")</f>
        <v/>
      </c>
      <c r="T265" s="169" t="str">
        <f>IFERROR(Inv_SY_B!T265/Inv_SY_B!$DA265-1,"")</f>
        <v/>
      </c>
      <c r="U265" s="169" t="str">
        <f>IFERROR(Inv_SY_B!U265/Inv_SY_B!$DA265-1,"")</f>
        <v/>
      </c>
      <c r="V265" s="169" t="str">
        <f>IFERROR(Inv_SY_B!V265/Inv_SY_B!$DA265-1,"")</f>
        <v/>
      </c>
      <c r="W265" s="169" t="str">
        <f>IFERROR(Inv_SY_B!W265/Inv_SY_B!$DA265-1,"")</f>
        <v/>
      </c>
      <c r="X265" s="169" t="str">
        <f>IFERROR(Inv_SY_B!X265/Inv_SY_B!$DA265-1,"")</f>
        <v/>
      </c>
      <c r="Y265" s="169" t="str">
        <f>IFERROR(Inv_SY_B!Y265/Inv_SY_B!$DA265-1,"")</f>
        <v/>
      </c>
      <c r="Z265" s="169" t="str">
        <f>IFERROR(Inv_SY_B!Z265/Inv_SY_B!$DA265-1,"")</f>
        <v/>
      </c>
      <c r="AA265" s="169" t="str">
        <f>IFERROR(Inv_SY_B!AA265/Inv_SY_B!$DA265-1,"")</f>
        <v/>
      </c>
      <c r="AB265" s="169" t="str">
        <f>IFERROR(Inv_SY_B!AB265/Inv_SY_B!$DA265-1,"")</f>
        <v/>
      </c>
      <c r="AC265" s="169" t="str">
        <f>IFERROR(Inv_SY_B!AC265/Inv_SY_B!$DA265-1,"")</f>
        <v/>
      </c>
      <c r="AD265" s="169" t="str">
        <f>IFERROR(Inv_SY_B!AD265/Inv_SY_B!$DA265-1,"")</f>
        <v/>
      </c>
      <c r="AE265" s="169" t="str">
        <f>IFERROR(Inv_SY_B!AE265/Inv_SY_B!$DA265-1,"")</f>
        <v/>
      </c>
      <c r="AF265" s="169" t="str">
        <f>IFERROR(Inv_SY_B!AF265/Inv_SY_B!$DA265-1,"")</f>
        <v/>
      </c>
      <c r="AG265" s="169" t="str">
        <f>IFERROR(Inv_SY_B!AG265/Inv_SY_B!$DA265-1,"")</f>
        <v/>
      </c>
      <c r="AH265" s="169" t="str">
        <f>IFERROR(Inv_SY_B!AH265/Inv_SY_B!$DA265-1,"")</f>
        <v/>
      </c>
      <c r="AI265" s="169" t="str">
        <f>IFERROR(Inv_SY_B!AI265/Inv_SY_B!$DC265-1,"")</f>
        <v/>
      </c>
      <c r="AJ265" s="169" t="str">
        <f>IFERROR(Inv_SY_B!AJ265/Inv_SY_B!$DC265-1,"")</f>
        <v/>
      </c>
      <c r="AK265" s="169" t="str">
        <f>IFERROR(Inv_SY_B!AK265/Inv_SY_B!$DC265-1,"")</f>
        <v/>
      </c>
      <c r="AL265" s="169" t="str">
        <f>IFERROR(Inv_SY_B!AL265/Inv_SY_B!$DC265-1,"")</f>
        <v/>
      </c>
      <c r="AM265" s="169" t="str">
        <f>IFERROR(Inv_SY_B!AM265/Inv_SY_B!$DC265-1,"")</f>
        <v/>
      </c>
      <c r="AN265" s="169" t="str">
        <f>IFERROR(Inv_SY_B!AN265/Inv_SY_B!$DC265-1,"")</f>
        <v/>
      </c>
      <c r="AO265" s="169" t="str">
        <f>IFERROR(Inv_SY_B!AO265/Inv_SY_B!$DC265-1,"")</f>
        <v/>
      </c>
      <c r="AP265" s="169" t="str">
        <f>IFERROR(Inv_SY_B!AP265/Inv_SY_B!$DC265-1,"")</f>
        <v/>
      </c>
      <c r="AQ265" s="169" t="str">
        <f>IFERROR(Inv_SY_B!AQ265/Inv_SY_B!$DC265-1,"")</f>
        <v/>
      </c>
      <c r="AR265" s="169" t="str">
        <f>IFERROR(Inv_SY_B!AR265/Inv_SY_B!$DC265-1,"")</f>
        <v/>
      </c>
      <c r="AS265" s="169" t="str">
        <f>IFERROR(Inv_SY_B!AS265/Inv_SY_B!$DC265-1,"")</f>
        <v/>
      </c>
      <c r="AT265" s="169" t="str">
        <f>IFERROR(Inv_SY_B!AT265/Inv_SY_B!$DC265-1,"")</f>
        <v/>
      </c>
      <c r="AU265" s="169" t="str">
        <f>IFERROR(Inv_SY_B!AU265/Inv_SY_B!$DC265-1,"")</f>
        <v/>
      </c>
      <c r="AV265" s="169" t="str">
        <f>IFERROR(Inv_SY_B!AV265/Inv_SY_B!$DC265-1,"")</f>
        <v/>
      </c>
      <c r="AW265" s="169" t="str">
        <f>IFERROR(Inv_SY_B!AW265/Inv_SY_B!$DC265-1,"")</f>
        <v/>
      </c>
      <c r="AX265" s="169" t="str">
        <f>IFERROR(Inv_SY_B!AX265/Inv_SY_B!$DC265-1,"")</f>
        <v/>
      </c>
      <c r="AY265" s="169" t="str">
        <f>IFERROR(Inv_SY_B!AY265/Inv_SY_B!$DC265-1,"")</f>
        <v/>
      </c>
      <c r="AZ265" s="169" t="str">
        <f>IFERROR(Inv_SY_B!AZ265/Inv_SY_B!$DC265-1,"")</f>
        <v/>
      </c>
      <c r="BA265" s="169" t="str">
        <f>IFERROR(Inv_SY_B!BA265/Inv_SY_B!$DC265-1,"")</f>
        <v/>
      </c>
      <c r="BB265" s="169" t="str">
        <f>IFERROR(Inv_SY_B!BB265/Inv_SY_B!$DC265-1,"")</f>
        <v/>
      </c>
      <c r="BC265" s="169" t="str">
        <f>IFERROR(Inv_SY_B!BC265/Inv_SY_B!$DC265-1,"")</f>
        <v/>
      </c>
      <c r="BD265" s="169" t="str">
        <f>IFERROR(Inv_SY_B!BD265/Inv_SY_B!$DC265-1,"")</f>
        <v/>
      </c>
      <c r="BE265" s="169" t="str">
        <f>IFERROR(Inv_SY_B!BE265/Inv_SY_B!$DC265-1,"")</f>
        <v/>
      </c>
      <c r="BF265" s="169" t="str">
        <f>IFERROR(Inv_SY_B!BF265/Inv_SY_B!$DC265-1,"")</f>
        <v/>
      </c>
      <c r="BG265" s="169" t="str">
        <f>IFERROR(Inv_SY_B!BG265/Inv_SY_B!$DC265-1,"")</f>
        <v/>
      </c>
      <c r="BH265" s="169" t="str">
        <f>IFERROR(Inv_SY_B!BH265/Inv_SY_B!$DC265-1,"")</f>
        <v/>
      </c>
      <c r="BI265" s="169" t="str">
        <f>IFERROR(Inv_SY_B!BI265/Inv_SY_B!$DC265-1,"")</f>
        <v/>
      </c>
      <c r="BJ265" s="169" t="str">
        <f>IFERROR(Inv_SY_B!BJ265/Inv_SY_B!$DC265-1,"")</f>
        <v/>
      </c>
      <c r="BK265" s="169" t="str">
        <f>IFERROR(Inv_SY_B!BK265/Inv_SY_B!$DC265-1,"")</f>
        <v/>
      </c>
      <c r="BL265" s="169" t="str">
        <f>IFERROR(Inv_SY_B!BL265/Inv_SY_B!$DC265-1,"")</f>
        <v/>
      </c>
      <c r="BM265" s="169" t="str">
        <f>IFERROR(Inv_SY_B!BM265/Inv_SY_B!$DC265-1,"")</f>
        <v/>
      </c>
      <c r="BN265" s="169" t="str">
        <f>IFERROR(Inv_SY_B!BN265/Inv_SY_B!$DC265-1,"")</f>
        <v/>
      </c>
      <c r="BO265" s="169" t="str">
        <f>IFERROR(Inv_SY_B!BO265/Inv_SY_B!$DC265-1,"")</f>
        <v/>
      </c>
      <c r="BP265" s="169" t="str">
        <f>IFERROR(Inv_SY_B!BP265/Inv_SY_B!$DC265-1,"")</f>
        <v/>
      </c>
      <c r="BQ265" s="169" t="str">
        <f>IFERROR(Inv_SY_B!BQ265/Inv_SY_B!$DC265-1,"")</f>
        <v/>
      </c>
      <c r="BR265" s="169" t="str">
        <f>IFERROR(Inv_SY_B!BR265/Inv_SY_B!$DC265-1,"")</f>
        <v/>
      </c>
      <c r="BS265" s="169" t="str">
        <f>IFERROR(Inv_SY_B!BS265/Inv_SY_B!$DC265-1,"")</f>
        <v/>
      </c>
      <c r="BT265" s="169" t="str">
        <f>IFERROR(Inv_SY_B!BT265/Inv_SY_B!$DC265-1,"")</f>
        <v/>
      </c>
      <c r="BU265" s="169" t="str">
        <f>IFERROR(Inv_SY_B!BU265/Inv_SY_B!$DC265-1,"")</f>
        <v/>
      </c>
      <c r="BV265" s="169" t="str">
        <f>IFERROR(Inv_SY_B!BV265/Inv_SY_B!$DC265-1,"")</f>
        <v/>
      </c>
      <c r="BW265" s="169" t="str">
        <f>IFERROR(Inv_SY_B!BW265/Inv_SY_B!$DC265-1,"")</f>
        <v/>
      </c>
      <c r="BX265" s="169" t="str">
        <f>IFERROR(Inv_SY_B!BX265/Inv_SY_B!$DC265-1,"")</f>
        <v/>
      </c>
      <c r="BY265" s="169" t="str">
        <f>IFERROR(Inv_SY_B!BY265/Inv_SY_B!$DC265-1,"")</f>
        <v/>
      </c>
      <c r="BZ265" s="169" t="str">
        <f>IFERROR(Inv_SY_B!BZ265/Inv_SY_B!$DC265-1,"")</f>
        <v/>
      </c>
      <c r="CA265" s="169" t="str">
        <f>IFERROR(Inv_SY_B!CA265/Inv_SY_B!$DC265-1,"")</f>
        <v/>
      </c>
      <c r="CB265" s="169" t="str">
        <f>IFERROR(Inv_SY_B!CB265/Inv_SY_B!$DC265-1,"")</f>
        <v/>
      </c>
      <c r="CC265" s="169" t="str">
        <f>IFERROR(Inv_SY_B!CC265/Inv_SY_B!$DC265-1,"")</f>
        <v/>
      </c>
      <c r="CD265" s="169" t="str">
        <f>IFERROR(Inv_SY_B!CD265/Inv_SY_B!$DC265-1,"")</f>
        <v/>
      </c>
      <c r="CE265" s="169" t="str">
        <f>IFERROR(Inv_SY_B!CE265/Inv_SY_B!$DC265-1,"")</f>
        <v/>
      </c>
      <c r="CF265" s="169" t="str">
        <f>IFERROR(Inv_SY_B!CF265/Inv_SY_B!$DC265-1,"")</f>
        <v/>
      </c>
      <c r="CG265" s="169" t="str">
        <f>IFERROR(Inv_SY_B!CG265/Inv_SY_B!$DC265-1,"")</f>
        <v/>
      </c>
      <c r="CH265" s="169" t="str">
        <f>IFERROR(Inv_SY_B!CH265/Inv_SY_B!$DC265-1,"")</f>
        <v/>
      </c>
      <c r="CI265" s="169" t="str">
        <f>IFERROR(Inv_SY_B!CI265/Inv_SY_B!$DC265-1,"")</f>
        <v/>
      </c>
      <c r="CJ265" s="169" t="str">
        <f>IFERROR(Inv_SY_B!CJ265/Inv_SY_B!$DC265-1,"")</f>
        <v/>
      </c>
      <c r="CK265" s="169" t="str">
        <f>IFERROR(Inv_SY_B!CK265/Inv_SY_B!$DC265-1,"")</f>
        <v/>
      </c>
      <c r="CL265" s="169" t="str">
        <f>IFERROR(Inv_SY_B!CL265/Inv_SY_B!$DC265-1,"")</f>
        <v/>
      </c>
      <c r="CM265" s="169" t="str">
        <f>IFERROR(Inv_SY_B!CM265/Inv_SY_B!$DB265-1,"")</f>
        <v/>
      </c>
      <c r="CN265" s="169" t="str">
        <f>IFERROR(Inv_SY_B!CN265/Inv_SY_B!$DB265-1,"")</f>
        <v/>
      </c>
      <c r="CO265" s="169" t="str">
        <f>IFERROR(Inv_SY_B!CO265/Inv_SY_B!$DB265-1,"")</f>
        <v/>
      </c>
      <c r="CP265" s="169" t="str">
        <f>IFERROR(Inv_SY_B!CP265/Inv_SY_B!$DB265-1,"")</f>
        <v/>
      </c>
      <c r="CQ265" s="169" t="str">
        <f>IFERROR(Inv_SY_B!CQ265/Inv_SY_B!$DB265-1,"")</f>
        <v/>
      </c>
      <c r="CR265" s="169" t="str">
        <f>IFERROR(Inv_SY_B!CR265/Inv_SY_B!$DB265-1,"")</f>
        <v/>
      </c>
      <c r="CS265" s="169" t="str">
        <f>IFERROR(Inv_SY_B!CS265/Inv_SY_B!$DB265-1,"")</f>
        <v/>
      </c>
      <c r="CT265" s="169" t="str">
        <f>IFERROR(Inv_SY_B!CT265/Inv_SY_B!$DB265-1,"")</f>
        <v/>
      </c>
      <c r="CU265" s="169" t="str">
        <f>IFERROR(Inv_SY_B!CU265/Inv_SY_B!$DB265-1,"")</f>
        <v/>
      </c>
      <c r="CV265" s="169" t="str">
        <f>IFERROR(Inv_SY_B!CV265/Inv_SY_B!$DB265-1,"")</f>
        <v/>
      </c>
      <c r="CW265" s="169" t="str">
        <f>IFERROR(Inv_SY_B!CW265/Inv_SY_B!$DB265-1,"")</f>
        <v/>
      </c>
      <c r="CX265" s="169" t="str">
        <f>IFERROR(Inv_SY_B!CX265/Inv_SY_B!$DB265-1,"")</f>
        <v/>
      </c>
      <c r="CY265" s="169" t="str">
        <f>IFERROR(Inv_SY_B!CY265/Inv_SY_B!$DB265-1,"")</f>
        <v/>
      </c>
      <c r="CZ265" s="169" t="str">
        <f>IFERROR(Inv_SY_B!CZ265/Inv_SY_B!$DB265-1,"")</f>
        <v/>
      </c>
    </row>
    <row r="266" spans="2:104">
      <c r="B266" s="164">
        <f t="shared" si="5"/>
        <v>45958</v>
      </c>
      <c r="C266" s="169" t="str">
        <f>IFERROR(Inv_SY_B!C266/Inv_SY_B!$DA266-1,"")</f>
        <v/>
      </c>
      <c r="D266" s="169" t="str">
        <f>IFERROR(Inv_SY_B!D266/Inv_SY_B!$DA266-1,"")</f>
        <v/>
      </c>
      <c r="E266" s="169" t="str">
        <f>IFERROR(Inv_SY_B!E266/Inv_SY_B!$DA266-1,"")</f>
        <v/>
      </c>
      <c r="F266" s="169" t="str">
        <f>IFERROR(Inv_SY_B!F266/Inv_SY_B!$DA266-1,"")</f>
        <v/>
      </c>
      <c r="G266" s="169" t="str">
        <f>IFERROR(Inv_SY_B!G266/Inv_SY_B!$DA266-1,"")</f>
        <v/>
      </c>
      <c r="H266" s="169" t="str">
        <f>IFERROR(Inv_SY_B!H266/Inv_SY_B!$DA266-1,"")</f>
        <v/>
      </c>
      <c r="I266" s="169" t="str">
        <f>IFERROR(Inv_SY_B!I266/Inv_SY_B!$DA266-1,"")</f>
        <v/>
      </c>
      <c r="J266" s="169" t="str">
        <f>IFERROR(Inv_SY_B!J266/Inv_SY_B!$DA266-1,"")</f>
        <v/>
      </c>
      <c r="K266" s="169" t="str">
        <f>IFERROR(Inv_SY_B!K266/Inv_SY_B!$DA266-1,"")</f>
        <v/>
      </c>
      <c r="L266" s="169" t="str">
        <f>IFERROR(Inv_SY_B!L266/Inv_SY_B!$DA266-1,"")</f>
        <v/>
      </c>
      <c r="M266" s="169" t="str">
        <f>IFERROR(Inv_SY_B!M266/Inv_SY_B!$DA266-1,"")</f>
        <v/>
      </c>
      <c r="N266" s="169" t="str">
        <f>IFERROR(Inv_SY_B!N266/Inv_SY_B!$DA266-1,"")</f>
        <v/>
      </c>
      <c r="O266" s="169" t="str">
        <f>IFERROR(Inv_SY_B!O266/Inv_SY_B!$DA266-1,"")</f>
        <v/>
      </c>
      <c r="P266" s="169" t="str">
        <f>IFERROR(Inv_SY_B!P266/Inv_SY_B!$DA266-1,"")</f>
        <v/>
      </c>
      <c r="Q266" s="169" t="str">
        <f>IFERROR(Inv_SY_B!Q266/Inv_SY_B!$DA266-1,"")</f>
        <v/>
      </c>
      <c r="R266" s="169" t="str">
        <f>IFERROR(Inv_SY_B!R266/Inv_SY_B!$DA266-1,"")</f>
        <v/>
      </c>
      <c r="S266" s="169" t="str">
        <f>IFERROR(Inv_SY_B!S266/Inv_SY_B!$DA266-1,"")</f>
        <v/>
      </c>
      <c r="T266" s="169" t="str">
        <f>IFERROR(Inv_SY_B!T266/Inv_SY_B!$DA266-1,"")</f>
        <v/>
      </c>
      <c r="U266" s="169" t="str">
        <f>IFERROR(Inv_SY_B!U266/Inv_SY_B!$DA266-1,"")</f>
        <v/>
      </c>
      <c r="V266" s="169" t="str">
        <f>IFERROR(Inv_SY_B!V266/Inv_SY_B!$DA266-1,"")</f>
        <v/>
      </c>
      <c r="W266" s="169" t="str">
        <f>IFERROR(Inv_SY_B!W266/Inv_SY_B!$DA266-1,"")</f>
        <v/>
      </c>
      <c r="X266" s="169" t="str">
        <f>IFERROR(Inv_SY_B!X266/Inv_SY_B!$DA266-1,"")</f>
        <v/>
      </c>
      <c r="Y266" s="169" t="str">
        <f>IFERROR(Inv_SY_B!Y266/Inv_SY_B!$DA266-1,"")</f>
        <v/>
      </c>
      <c r="Z266" s="169" t="str">
        <f>IFERROR(Inv_SY_B!Z266/Inv_SY_B!$DA266-1,"")</f>
        <v/>
      </c>
      <c r="AA266" s="169" t="str">
        <f>IFERROR(Inv_SY_B!AA266/Inv_SY_B!$DA266-1,"")</f>
        <v/>
      </c>
      <c r="AB266" s="169" t="str">
        <f>IFERROR(Inv_SY_B!AB266/Inv_SY_B!$DA266-1,"")</f>
        <v/>
      </c>
      <c r="AC266" s="169" t="str">
        <f>IFERROR(Inv_SY_B!AC266/Inv_SY_B!$DA266-1,"")</f>
        <v/>
      </c>
      <c r="AD266" s="169" t="str">
        <f>IFERROR(Inv_SY_B!AD266/Inv_SY_B!$DA266-1,"")</f>
        <v/>
      </c>
      <c r="AE266" s="169" t="str">
        <f>IFERROR(Inv_SY_B!AE266/Inv_SY_B!$DA266-1,"")</f>
        <v/>
      </c>
      <c r="AF266" s="169" t="str">
        <f>IFERROR(Inv_SY_B!AF266/Inv_SY_B!$DA266-1,"")</f>
        <v/>
      </c>
      <c r="AG266" s="169" t="str">
        <f>IFERROR(Inv_SY_B!AG266/Inv_SY_B!$DA266-1,"")</f>
        <v/>
      </c>
      <c r="AH266" s="169" t="str">
        <f>IFERROR(Inv_SY_B!AH266/Inv_SY_B!$DA266-1,"")</f>
        <v/>
      </c>
      <c r="AI266" s="169" t="str">
        <f>IFERROR(Inv_SY_B!AI266/Inv_SY_B!$DC266-1,"")</f>
        <v/>
      </c>
      <c r="AJ266" s="169" t="str">
        <f>IFERROR(Inv_SY_B!AJ266/Inv_SY_B!$DC266-1,"")</f>
        <v/>
      </c>
      <c r="AK266" s="169" t="str">
        <f>IFERROR(Inv_SY_B!AK266/Inv_SY_B!$DC266-1,"")</f>
        <v/>
      </c>
      <c r="AL266" s="169" t="str">
        <f>IFERROR(Inv_SY_B!AL266/Inv_SY_B!$DC266-1,"")</f>
        <v/>
      </c>
      <c r="AM266" s="169" t="str">
        <f>IFERROR(Inv_SY_B!AM266/Inv_SY_B!$DC266-1,"")</f>
        <v/>
      </c>
      <c r="AN266" s="169" t="str">
        <f>IFERROR(Inv_SY_B!AN266/Inv_SY_B!$DC266-1,"")</f>
        <v/>
      </c>
      <c r="AO266" s="169" t="str">
        <f>IFERROR(Inv_SY_B!AO266/Inv_SY_B!$DC266-1,"")</f>
        <v/>
      </c>
      <c r="AP266" s="169" t="str">
        <f>IFERROR(Inv_SY_B!AP266/Inv_SY_B!$DC266-1,"")</f>
        <v/>
      </c>
      <c r="AQ266" s="169" t="str">
        <f>IFERROR(Inv_SY_B!AQ266/Inv_SY_B!$DC266-1,"")</f>
        <v/>
      </c>
      <c r="AR266" s="169" t="str">
        <f>IFERROR(Inv_SY_B!AR266/Inv_SY_B!$DC266-1,"")</f>
        <v/>
      </c>
      <c r="AS266" s="169" t="str">
        <f>IFERROR(Inv_SY_B!AS266/Inv_SY_B!$DC266-1,"")</f>
        <v/>
      </c>
      <c r="AT266" s="169" t="str">
        <f>IFERROR(Inv_SY_B!AT266/Inv_SY_B!$DC266-1,"")</f>
        <v/>
      </c>
      <c r="AU266" s="169" t="str">
        <f>IFERROR(Inv_SY_B!AU266/Inv_SY_B!$DC266-1,"")</f>
        <v/>
      </c>
      <c r="AV266" s="169" t="str">
        <f>IFERROR(Inv_SY_B!AV266/Inv_SY_B!$DC266-1,"")</f>
        <v/>
      </c>
      <c r="AW266" s="169" t="str">
        <f>IFERROR(Inv_SY_B!AW266/Inv_SY_B!$DC266-1,"")</f>
        <v/>
      </c>
      <c r="AX266" s="169" t="str">
        <f>IFERROR(Inv_SY_B!AX266/Inv_SY_B!$DC266-1,"")</f>
        <v/>
      </c>
      <c r="AY266" s="169" t="str">
        <f>IFERROR(Inv_SY_B!AY266/Inv_SY_B!$DC266-1,"")</f>
        <v/>
      </c>
      <c r="AZ266" s="169" t="str">
        <f>IFERROR(Inv_SY_B!AZ266/Inv_SY_B!$DC266-1,"")</f>
        <v/>
      </c>
      <c r="BA266" s="169" t="str">
        <f>IFERROR(Inv_SY_B!BA266/Inv_SY_B!$DC266-1,"")</f>
        <v/>
      </c>
      <c r="BB266" s="169" t="str">
        <f>IFERROR(Inv_SY_B!BB266/Inv_SY_B!$DC266-1,"")</f>
        <v/>
      </c>
      <c r="BC266" s="169" t="str">
        <f>IFERROR(Inv_SY_B!BC266/Inv_SY_B!$DC266-1,"")</f>
        <v/>
      </c>
      <c r="BD266" s="169" t="str">
        <f>IFERROR(Inv_SY_B!BD266/Inv_SY_B!$DC266-1,"")</f>
        <v/>
      </c>
      <c r="BE266" s="169" t="str">
        <f>IFERROR(Inv_SY_B!BE266/Inv_SY_B!$DC266-1,"")</f>
        <v/>
      </c>
      <c r="BF266" s="169" t="str">
        <f>IFERROR(Inv_SY_B!BF266/Inv_SY_B!$DC266-1,"")</f>
        <v/>
      </c>
      <c r="BG266" s="169" t="str">
        <f>IFERROR(Inv_SY_B!BG266/Inv_SY_B!$DC266-1,"")</f>
        <v/>
      </c>
      <c r="BH266" s="169" t="str">
        <f>IFERROR(Inv_SY_B!BH266/Inv_SY_B!$DC266-1,"")</f>
        <v/>
      </c>
      <c r="BI266" s="169" t="str">
        <f>IFERROR(Inv_SY_B!BI266/Inv_SY_B!$DC266-1,"")</f>
        <v/>
      </c>
      <c r="BJ266" s="169" t="str">
        <f>IFERROR(Inv_SY_B!BJ266/Inv_SY_B!$DC266-1,"")</f>
        <v/>
      </c>
      <c r="BK266" s="169" t="str">
        <f>IFERROR(Inv_SY_B!BK266/Inv_SY_B!$DC266-1,"")</f>
        <v/>
      </c>
      <c r="BL266" s="169" t="str">
        <f>IFERROR(Inv_SY_B!BL266/Inv_SY_B!$DC266-1,"")</f>
        <v/>
      </c>
      <c r="BM266" s="169" t="str">
        <f>IFERROR(Inv_SY_B!BM266/Inv_SY_B!$DC266-1,"")</f>
        <v/>
      </c>
      <c r="BN266" s="169" t="str">
        <f>IFERROR(Inv_SY_B!BN266/Inv_SY_B!$DC266-1,"")</f>
        <v/>
      </c>
      <c r="BO266" s="169" t="str">
        <f>IFERROR(Inv_SY_B!BO266/Inv_SY_B!$DC266-1,"")</f>
        <v/>
      </c>
      <c r="BP266" s="169" t="str">
        <f>IFERROR(Inv_SY_B!BP266/Inv_SY_B!$DC266-1,"")</f>
        <v/>
      </c>
      <c r="BQ266" s="169" t="str">
        <f>IFERROR(Inv_SY_B!BQ266/Inv_SY_B!$DC266-1,"")</f>
        <v/>
      </c>
      <c r="BR266" s="169" t="str">
        <f>IFERROR(Inv_SY_B!BR266/Inv_SY_B!$DC266-1,"")</f>
        <v/>
      </c>
      <c r="BS266" s="169" t="str">
        <f>IFERROR(Inv_SY_B!BS266/Inv_SY_B!$DC266-1,"")</f>
        <v/>
      </c>
      <c r="BT266" s="169" t="str">
        <f>IFERROR(Inv_SY_B!BT266/Inv_SY_B!$DC266-1,"")</f>
        <v/>
      </c>
      <c r="BU266" s="169" t="str">
        <f>IFERROR(Inv_SY_B!BU266/Inv_SY_B!$DC266-1,"")</f>
        <v/>
      </c>
      <c r="BV266" s="169" t="str">
        <f>IFERROR(Inv_SY_B!BV266/Inv_SY_B!$DC266-1,"")</f>
        <v/>
      </c>
      <c r="BW266" s="169" t="str">
        <f>IFERROR(Inv_SY_B!BW266/Inv_SY_B!$DC266-1,"")</f>
        <v/>
      </c>
      <c r="BX266" s="169" t="str">
        <f>IFERROR(Inv_SY_B!BX266/Inv_SY_B!$DC266-1,"")</f>
        <v/>
      </c>
      <c r="BY266" s="169" t="str">
        <f>IFERROR(Inv_SY_B!BY266/Inv_SY_B!$DC266-1,"")</f>
        <v/>
      </c>
      <c r="BZ266" s="169" t="str">
        <f>IFERROR(Inv_SY_B!BZ266/Inv_SY_B!$DC266-1,"")</f>
        <v/>
      </c>
      <c r="CA266" s="169" t="str">
        <f>IFERROR(Inv_SY_B!CA266/Inv_SY_B!$DC266-1,"")</f>
        <v/>
      </c>
      <c r="CB266" s="169" t="str">
        <f>IFERROR(Inv_SY_B!CB266/Inv_SY_B!$DC266-1,"")</f>
        <v/>
      </c>
      <c r="CC266" s="169" t="str">
        <f>IFERROR(Inv_SY_B!CC266/Inv_SY_B!$DC266-1,"")</f>
        <v/>
      </c>
      <c r="CD266" s="169" t="str">
        <f>IFERROR(Inv_SY_B!CD266/Inv_SY_B!$DC266-1,"")</f>
        <v/>
      </c>
      <c r="CE266" s="169" t="str">
        <f>IFERROR(Inv_SY_B!CE266/Inv_SY_B!$DC266-1,"")</f>
        <v/>
      </c>
      <c r="CF266" s="169" t="str">
        <f>IFERROR(Inv_SY_B!CF266/Inv_SY_B!$DC266-1,"")</f>
        <v/>
      </c>
      <c r="CG266" s="169" t="str">
        <f>IFERROR(Inv_SY_B!CG266/Inv_SY_B!$DC266-1,"")</f>
        <v/>
      </c>
      <c r="CH266" s="169" t="str">
        <f>IFERROR(Inv_SY_B!CH266/Inv_SY_B!$DC266-1,"")</f>
        <v/>
      </c>
      <c r="CI266" s="169" t="str">
        <f>IFERROR(Inv_SY_B!CI266/Inv_SY_B!$DC266-1,"")</f>
        <v/>
      </c>
      <c r="CJ266" s="169" t="str">
        <f>IFERROR(Inv_SY_B!CJ266/Inv_SY_B!$DC266-1,"")</f>
        <v/>
      </c>
      <c r="CK266" s="169" t="str">
        <f>IFERROR(Inv_SY_B!CK266/Inv_SY_B!$DC266-1,"")</f>
        <v/>
      </c>
      <c r="CL266" s="169" t="str">
        <f>IFERROR(Inv_SY_B!CL266/Inv_SY_B!$DC266-1,"")</f>
        <v/>
      </c>
      <c r="CM266" s="169" t="str">
        <f>IFERROR(Inv_SY_B!CM266/Inv_SY_B!$DB266-1,"")</f>
        <v/>
      </c>
      <c r="CN266" s="169" t="str">
        <f>IFERROR(Inv_SY_B!CN266/Inv_SY_B!$DB266-1,"")</f>
        <v/>
      </c>
      <c r="CO266" s="169" t="str">
        <f>IFERROR(Inv_SY_B!CO266/Inv_SY_B!$DB266-1,"")</f>
        <v/>
      </c>
      <c r="CP266" s="169" t="str">
        <f>IFERROR(Inv_SY_B!CP266/Inv_SY_B!$DB266-1,"")</f>
        <v/>
      </c>
      <c r="CQ266" s="169" t="str">
        <f>IFERROR(Inv_SY_B!CQ266/Inv_SY_B!$DB266-1,"")</f>
        <v/>
      </c>
      <c r="CR266" s="169" t="str">
        <f>IFERROR(Inv_SY_B!CR266/Inv_SY_B!$DB266-1,"")</f>
        <v/>
      </c>
      <c r="CS266" s="169" t="str">
        <f>IFERROR(Inv_SY_B!CS266/Inv_SY_B!$DB266-1,"")</f>
        <v/>
      </c>
      <c r="CT266" s="169" t="str">
        <f>IFERROR(Inv_SY_B!CT266/Inv_SY_B!$DB266-1,"")</f>
        <v/>
      </c>
      <c r="CU266" s="169" t="str">
        <f>IFERROR(Inv_SY_B!CU266/Inv_SY_B!$DB266-1,"")</f>
        <v/>
      </c>
      <c r="CV266" s="169" t="str">
        <f>IFERROR(Inv_SY_B!CV266/Inv_SY_B!$DB266-1,"")</f>
        <v/>
      </c>
      <c r="CW266" s="169" t="str">
        <f>IFERROR(Inv_SY_B!CW266/Inv_SY_B!$DB266-1,"")</f>
        <v/>
      </c>
      <c r="CX266" s="169" t="str">
        <f>IFERROR(Inv_SY_B!CX266/Inv_SY_B!$DB266-1,"")</f>
        <v/>
      </c>
      <c r="CY266" s="169" t="str">
        <f>IFERROR(Inv_SY_B!CY266/Inv_SY_B!$DB266-1,"")</f>
        <v/>
      </c>
      <c r="CZ266" s="169" t="str">
        <f>IFERROR(Inv_SY_B!CZ266/Inv_SY_B!$DB266-1,"")</f>
        <v/>
      </c>
    </row>
    <row r="267" spans="2:104">
      <c r="B267" s="164">
        <f t="shared" si="5"/>
        <v>45959</v>
      </c>
      <c r="C267" s="169" t="str">
        <f>IFERROR(Inv_SY_B!C267/Inv_SY_B!$DA267-1,"")</f>
        <v/>
      </c>
      <c r="D267" s="169" t="str">
        <f>IFERROR(Inv_SY_B!D267/Inv_SY_B!$DA267-1,"")</f>
        <v/>
      </c>
      <c r="E267" s="169" t="str">
        <f>IFERROR(Inv_SY_B!E267/Inv_SY_B!$DA267-1,"")</f>
        <v/>
      </c>
      <c r="F267" s="169" t="str">
        <f>IFERROR(Inv_SY_B!F267/Inv_SY_B!$DA267-1,"")</f>
        <v/>
      </c>
      <c r="G267" s="169" t="str">
        <f>IFERROR(Inv_SY_B!G267/Inv_SY_B!$DA267-1,"")</f>
        <v/>
      </c>
      <c r="H267" s="169" t="str">
        <f>IFERROR(Inv_SY_B!H267/Inv_SY_B!$DA267-1,"")</f>
        <v/>
      </c>
      <c r="I267" s="169" t="str">
        <f>IFERROR(Inv_SY_B!I267/Inv_SY_B!$DA267-1,"")</f>
        <v/>
      </c>
      <c r="J267" s="169" t="str">
        <f>IFERROR(Inv_SY_B!J267/Inv_SY_B!$DA267-1,"")</f>
        <v/>
      </c>
      <c r="K267" s="169" t="str">
        <f>IFERROR(Inv_SY_B!K267/Inv_SY_B!$DA267-1,"")</f>
        <v/>
      </c>
      <c r="L267" s="169" t="str">
        <f>IFERROR(Inv_SY_B!L267/Inv_SY_B!$DA267-1,"")</f>
        <v/>
      </c>
      <c r="M267" s="169" t="str">
        <f>IFERROR(Inv_SY_B!M267/Inv_SY_B!$DA267-1,"")</f>
        <v/>
      </c>
      <c r="N267" s="169" t="str">
        <f>IFERROR(Inv_SY_B!N267/Inv_SY_B!$DA267-1,"")</f>
        <v/>
      </c>
      <c r="O267" s="169" t="str">
        <f>IFERROR(Inv_SY_B!O267/Inv_SY_B!$DA267-1,"")</f>
        <v/>
      </c>
      <c r="P267" s="169" t="str">
        <f>IFERROR(Inv_SY_B!P267/Inv_SY_B!$DA267-1,"")</f>
        <v/>
      </c>
      <c r="Q267" s="169" t="str">
        <f>IFERROR(Inv_SY_B!Q267/Inv_SY_B!$DA267-1,"")</f>
        <v/>
      </c>
      <c r="R267" s="169" t="str">
        <f>IFERROR(Inv_SY_B!R267/Inv_SY_B!$DA267-1,"")</f>
        <v/>
      </c>
      <c r="S267" s="169" t="str">
        <f>IFERROR(Inv_SY_B!S267/Inv_SY_B!$DA267-1,"")</f>
        <v/>
      </c>
      <c r="T267" s="169" t="str">
        <f>IFERROR(Inv_SY_B!T267/Inv_SY_B!$DA267-1,"")</f>
        <v/>
      </c>
      <c r="U267" s="169" t="str">
        <f>IFERROR(Inv_SY_B!U267/Inv_SY_B!$DA267-1,"")</f>
        <v/>
      </c>
      <c r="V267" s="169" t="str">
        <f>IFERROR(Inv_SY_B!V267/Inv_SY_B!$DA267-1,"")</f>
        <v/>
      </c>
      <c r="W267" s="169" t="str">
        <f>IFERROR(Inv_SY_B!W267/Inv_SY_B!$DA267-1,"")</f>
        <v/>
      </c>
      <c r="X267" s="169" t="str">
        <f>IFERROR(Inv_SY_B!X267/Inv_SY_B!$DA267-1,"")</f>
        <v/>
      </c>
      <c r="Y267" s="169" t="str">
        <f>IFERROR(Inv_SY_B!Y267/Inv_SY_B!$DA267-1,"")</f>
        <v/>
      </c>
      <c r="Z267" s="169" t="str">
        <f>IFERROR(Inv_SY_B!Z267/Inv_SY_B!$DA267-1,"")</f>
        <v/>
      </c>
      <c r="AA267" s="169" t="str">
        <f>IFERROR(Inv_SY_B!AA267/Inv_SY_B!$DA267-1,"")</f>
        <v/>
      </c>
      <c r="AB267" s="169" t="str">
        <f>IFERROR(Inv_SY_B!AB267/Inv_SY_B!$DA267-1,"")</f>
        <v/>
      </c>
      <c r="AC267" s="169" t="str">
        <f>IFERROR(Inv_SY_B!AC267/Inv_SY_B!$DA267-1,"")</f>
        <v/>
      </c>
      <c r="AD267" s="169" t="str">
        <f>IFERROR(Inv_SY_B!AD267/Inv_SY_B!$DA267-1,"")</f>
        <v/>
      </c>
      <c r="AE267" s="169" t="str">
        <f>IFERROR(Inv_SY_B!AE267/Inv_SY_B!$DA267-1,"")</f>
        <v/>
      </c>
      <c r="AF267" s="169" t="str">
        <f>IFERROR(Inv_SY_B!AF267/Inv_SY_B!$DA267-1,"")</f>
        <v/>
      </c>
      <c r="AG267" s="169" t="str">
        <f>IFERROR(Inv_SY_B!AG267/Inv_SY_B!$DA267-1,"")</f>
        <v/>
      </c>
      <c r="AH267" s="169" t="str">
        <f>IFERROR(Inv_SY_B!AH267/Inv_SY_B!$DA267-1,"")</f>
        <v/>
      </c>
      <c r="AI267" s="169" t="str">
        <f>IFERROR(Inv_SY_B!AI267/Inv_SY_B!$DC267-1,"")</f>
        <v/>
      </c>
      <c r="AJ267" s="169" t="str">
        <f>IFERROR(Inv_SY_B!AJ267/Inv_SY_B!$DC267-1,"")</f>
        <v/>
      </c>
      <c r="AK267" s="169" t="str">
        <f>IFERROR(Inv_SY_B!AK267/Inv_SY_B!$DC267-1,"")</f>
        <v/>
      </c>
      <c r="AL267" s="169" t="str">
        <f>IFERROR(Inv_SY_B!AL267/Inv_SY_B!$DC267-1,"")</f>
        <v/>
      </c>
      <c r="AM267" s="169" t="str">
        <f>IFERROR(Inv_SY_B!AM267/Inv_SY_B!$DC267-1,"")</f>
        <v/>
      </c>
      <c r="AN267" s="169" t="str">
        <f>IFERROR(Inv_SY_B!AN267/Inv_SY_B!$DC267-1,"")</f>
        <v/>
      </c>
      <c r="AO267" s="169" t="str">
        <f>IFERROR(Inv_SY_B!AO267/Inv_SY_B!$DC267-1,"")</f>
        <v/>
      </c>
      <c r="AP267" s="169" t="str">
        <f>IFERROR(Inv_SY_B!AP267/Inv_SY_B!$DC267-1,"")</f>
        <v/>
      </c>
      <c r="AQ267" s="169" t="str">
        <f>IFERROR(Inv_SY_B!AQ267/Inv_SY_B!$DC267-1,"")</f>
        <v/>
      </c>
      <c r="AR267" s="169" t="str">
        <f>IFERROR(Inv_SY_B!AR267/Inv_SY_B!$DC267-1,"")</f>
        <v/>
      </c>
      <c r="AS267" s="169" t="str">
        <f>IFERROR(Inv_SY_B!AS267/Inv_SY_B!$DC267-1,"")</f>
        <v/>
      </c>
      <c r="AT267" s="169" t="str">
        <f>IFERROR(Inv_SY_B!AT267/Inv_SY_B!$DC267-1,"")</f>
        <v/>
      </c>
      <c r="AU267" s="169" t="str">
        <f>IFERROR(Inv_SY_B!AU267/Inv_SY_B!$DC267-1,"")</f>
        <v/>
      </c>
      <c r="AV267" s="169" t="str">
        <f>IFERROR(Inv_SY_B!AV267/Inv_SY_B!$DC267-1,"")</f>
        <v/>
      </c>
      <c r="AW267" s="169" t="str">
        <f>IFERROR(Inv_SY_B!AW267/Inv_SY_B!$DC267-1,"")</f>
        <v/>
      </c>
      <c r="AX267" s="169" t="str">
        <f>IFERROR(Inv_SY_B!AX267/Inv_SY_B!$DC267-1,"")</f>
        <v/>
      </c>
      <c r="AY267" s="169" t="str">
        <f>IFERROR(Inv_SY_B!AY267/Inv_SY_B!$DC267-1,"")</f>
        <v/>
      </c>
      <c r="AZ267" s="169" t="str">
        <f>IFERROR(Inv_SY_B!AZ267/Inv_SY_B!$DC267-1,"")</f>
        <v/>
      </c>
      <c r="BA267" s="169" t="str">
        <f>IFERROR(Inv_SY_B!BA267/Inv_SY_B!$DC267-1,"")</f>
        <v/>
      </c>
      <c r="BB267" s="169" t="str">
        <f>IFERROR(Inv_SY_B!BB267/Inv_SY_B!$DC267-1,"")</f>
        <v/>
      </c>
      <c r="BC267" s="169" t="str">
        <f>IFERROR(Inv_SY_B!BC267/Inv_SY_B!$DC267-1,"")</f>
        <v/>
      </c>
      <c r="BD267" s="169" t="str">
        <f>IFERROR(Inv_SY_B!BD267/Inv_SY_B!$DC267-1,"")</f>
        <v/>
      </c>
      <c r="BE267" s="169" t="str">
        <f>IFERROR(Inv_SY_B!BE267/Inv_SY_B!$DC267-1,"")</f>
        <v/>
      </c>
      <c r="BF267" s="169" t="str">
        <f>IFERROR(Inv_SY_B!BF267/Inv_SY_B!$DC267-1,"")</f>
        <v/>
      </c>
      <c r="BG267" s="169" t="str">
        <f>IFERROR(Inv_SY_B!BG267/Inv_SY_B!$DC267-1,"")</f>
        <v/>
      </c>
      <c r="BH267" s="169" t="str">
        <f>IFERROR(Inv_SY_B!BH267/Inv_SY_B!$DC267-1,"")</f>
        <v/>
      </c>
      <c r="BI267" s="169" t="str">
        <f>IFERROR(Inv_SY_B!BI267/Inv_SY_B!$DC267-1,"")</f>
        <v/>
      </c>
      <c r="BJ267" s="169" t="str">
        <f>IFERROR(Inv_SY_B!BJ267/Inv_SY_B!$DC267-1,"")</f>
        <v/>
      </c>
      <c r="BK267" s="169" t="str">
        <f>IFERROR(Inv_SY_B!BK267/Inv_SY_B!$DC267-1,"")</f>
        <v/>
      </c>
      <c r="BL267" s="169" t="str">
        <f>IFERROR(Inv_SY_B!BL267/Inv_SY_B!$DC267-1,"")</f>
        <v/>
      </c>
      <c r="BM267" s="169" t="str">
        <f>IFERROR(Inv_SY_B!BM267/Inv_SY_B!$DC267-1,"")</f>
        <v/>
      </c>
      <c r="BN267" s="169" t="str">
        <f>IFERROR(Inv_SY_B!BN267/Inv_SY_B!$DC267-1,"")</f>
        <v/>
      </c>
      <c r="BO267" s="169" t="str">
        <f>IFERROR(Inv_SY_B!BO267/Inv_SY_B!$DC267-1,"")</f>
        <v/>
      </c>
      <c r="BP267" s="169" t="str">
        <f>IFERROR(Inv_SY_B!BP267/Inv_SY_B!$DC267-1,"")</f>
        <v/>
      </c>
      <c r="BQ267" s="169" t="str">
        <f>IFERROR(Inv_SY_B!BQ267/Inv_SY_B!$DC267-1,"")</f>
        <v/>
      </c>
      <c r="BR267" s="169" t="str">
        <f>IFERROR(Inv_SY_B!BR267/Inv_SY_B!$DC267-1,"")</f>
        <v/>
      </c>
      <c r="BS267" s="169" t="str">
        <f>IFERROR(Inv_SY_B!BS267/Inv_SY_B!$DC267-1,"")</f>
        <v/>
      </c>
      <c r="BT267" s="169" t="str">
        <f>IFERROR(Inv_SY_B!BT267/Inv_SY_B!$DC267-1,"")</f>
        <v/>
      </c>
      <c r="BU267" s="169" t="str">
        <f>IFERROR(Inv_SY_B!BU267/Inv_SY_B!$DC267-1,"")</f>
        <v/>
      </c>
      <c r="BV267" s="169" t="str">
        <f>IFERROR(Inv_SY_B!BV267/Inv_SY_B!$DC267-1,"")</f>
        <v/>
      </c>
      <c r="BW267" s="169" t="str">
        <f>IFERROR(Inv_SY_B!BW267/Inv_SY_B!$DC267-1,"")</f>
        <v/>
      </c>
      <c r="BX267" s="169" t="str">
        <f>IFERROR(Inv_SY_B!BX267/Inv_SY_B!$DC267-1,"")</f>
        <v/>
      </c>
      <c r="BY267" s="169" t="str">
        <f>IFERROR(Inv_SY_B!BY267/Inv_SY_B!$DC267-1,"")</f>
        <v/>
      </c>
      <c r="BZ267" s="169" t="str">
        <f>IFERROR(Inv_SY_B!BZ267/Inv_SY_B!$DC267-1,"")</f>
        <v/>
      </c>
      <c r="CA267" s="169" t="str">
        <f>IFERROR(Inv_SY_B!CA267/Inv_SY_B!$DC267-1,"")</f>
        <v/>
      </c>
      <c r="CB267" s="169" t="str">
        <f>IFERROR(Inv_SY_B!CB267/Inv_SY_B!$DC267-1,"")</f>
        <v/>
      </c>
      <c r="CC267" s="169" t="str">
        <f>IFERROR(Inv_SY_B!CC267/Inv_SY_B!$DC267-1,"")</f>
        <v/>
      </c>
      <c r="CD267" s="169" t="str">
        <f>IFERROR(Inv_SY_B!CD267/Inv_SY_B!$DC267-1,"")</f>
        <v/>
      </c>
      <c r="CE267" s="169" t="str">
        <f>IFERROR(Inv_SY_B!CE267/Inv_SY_B!$DC267-1,"")</f>
        <v/>
      </c>
      <c r="CF267" s="169" t="str">
        <f>IFERROR(Inv_SY_B!CF267/Inv_SY_B!$DC267-1,"")</f>
        <v/>
      </c>
      <c r="CG267" s="169" t="str">
        <f>IFERROR(Inv_SY_B!CG267/Inv_SY_B!$DC267-1,"")</f>
        <v/>
      </c>
      <c r="CH267" s="169" t="str">
        <f>IFERROR(Inv_SY_B!CH267/Inv_SY_B!$DC267-1,"")</f>
        <v/>
      </c>
      <c r="CI267" s="169" t="str">
        <f>IFERROR(Inv_SY_B!CI267/Inv_SY_B!$DC267-1,"")</f>
        <v/>
      </c>
      <c r="CJ267" s="169" t="str">
        <f>IFERROR(Inv_SY_B!CJ267/Inv_SY_B!$DC267-1,"")</f>
        <v/>
      </c>
      <c r="CK267" s="169" t="str">
        <f>IFERROR(Inv_SY_B!CK267/Inv_SY_B!$DC267-1,"")</f>
        <v/>
      </c>
      <c r="CL267" s="169" t="str">
        <f>IFERROR(Inv_SY_B!CL267/Inv_SY_B!$DC267-1,"")</f>
        <v/>
      </c>
      <c r="CM267" s="169" t="str">
        <f>IFERROR(Inv_SY_B!CM267/Inv_SY_B!$DB267-1,"")</f>
        <v/>
      </c>
      <c r="CN267" s="169" t="str">
        <f>IFERROR(Inv_SY_B!CN267/Inv_SY_B!$DB267-1,"")</f>
        <v/>
      </c>
      <c r="CO267" s="169" t="str">
        <f>IFERROR(Inv_SY_B!CO267/Inv_SY_B!$DB267-1,"")</f>
        <v/>
      </c>
      <c r="CP267" s="169" t="str">
        <f>IFERROR(Inv_SY_B!CP267/Inv_SY_B!$DB267-1,"")</f>
        <v/>
      </c>
      <c r="CQ267" s="169" t="str">
        <f>IFERROR(Inv_SY_B!CQ267/Inv_SY_B!$DB267-1,"")</f>
        <v/>
      </c>
      <c r="CR267" s="169" t="str">
        <f>IFERROR(Inv_SY_B!CR267/Inv_SY_B!$DB267-1,"")</f>
        <v/>
      </c>
      <c r="CS267" s="169" t="str">
        <f>IFERROR(Inv_SY_B!CS267/Inv_SY_B!$DB267-1,"")</f>
        <v/>
      </c>
      <c r="CT267" s="169" t="str">
        <f>IFERROR(Inv_SY_B!CT267/Inv_SY_B!$DB267-1,"")</f>
        <v/>
      </c>
      <c r="CU267" s="169" t="str">
        <f>IFERROR(Inv_SY_B!CU267/Inv_SY_B!$DB267-1,"")</f>
        <v/>
      </c>
      <c r="CV267" s="169" t="str">
        <f>IFERROR(Inv_SY_B!CV267/Inv_SY_B!$DB267-1,"")</f>
        <v/>
      </c>
      <c r="CW267" s="169" t="str">
        <f>IFERROR(Inv_SY_B!CW267/Inv_SY_B!$DB267-1,"")</f>
        <v/>
      </c>
      <c r="CX267" s="169" t="str">
        <f>IFERROR(Inv_SY_B!CX267/Inv_SY_B!$DB267-1,"")</f>
        <v/>
      </c>
      <c r="CY267" s="169" t="str">
        <f>IFERROR(Inv_SY_B!CY267/Inv_SY_B!$DB267-1,"")</f>
        <v/>
      </c>
      <c r="CZ267" s="169" t="str">
        <f>IFERROR(Inv_SY_B!CZ267/Inv_SY_B!$DB267-1,"")</f>
        <v/>
      </c>
    </row>
    <row r="268" spans="2:104">
      <c r="B268" s="164">
        <f t="shared" si="5"/>
        <v>45960</v>
      </c>
      <c r="C268" s="169" t="str">
        <f>IFERROR(Inv_SY_B!C268/Inv_SY_B!$DA268-1,"")</f>
        <v/>
      </c>
      <c r="D268" s="169" t="str">
        <f>IFERROR(Inv_SY_B!D268/Inv_SY_B!$DA268-1,"")</f>
        <v/>
      </c>
      <c r="E268" s="169" t="str">
        <f>IFERROR(Inv_SY_B!E268/Inv_SY_B!$DA268-1,"")</f>
        <v/>
      </c>
      <c r="F268" s="169" t="str">
        <f>IFERROR(Inv_SY_B!F268/Inv_SY_B!$DA268-1,"")</f>
        <v/>
      </c>
      <c r="G268" s="169" t="str">
        <f>IFERROR(Inv_SY_B!G268/Inv_SY_B!$DA268-1,"")</f>
        <v/>
      </c>
      <c r="H268" s="169" t="str">
        <f>IFERROR(Inv_SY_B!H268/Inv_SY_B!$DA268-1,"")</f>
        <v/>
      </c>
      <c r="I268" s="169" t="str">
        <f>IFERROR(Inv_SY_B!I268/Inv_SY_B!$DA268-1,"")</f>
        <v/>
      </c>
      <c r="J268" s="169" t="str">
        <f>IFERROR(Inv_SY_B!J268/Inv_SY_B!$DA268-1,"")</f>
        <v/>
      </c>
      <c r="K268" s="169" t="str">
        <f>IFERROR(Inv_SY_B!K268/Inv_SY_B!$DA268-1,"")</f>
        <v/>
      </c>
      <c r="L268" s="169" t="str">
        <f>IFERROR(Inv_SY_B!L268/Inv_SY_B!$DA268-1,"")</f>
        <v/>
      </c>
      <c r="M268" s="169" t="str">
        <f>IFERROR(Inv_SY_B!M268/Inv_SY_B!$DA268-1,"")</f>
        <v/>
      </c>
      <c r="N268" s="169" t="str">
        <f>IFERROR(Inv_SY_B!N268/Inv_SY_B!$DA268-1,"")</f>
        <v/>
      </c>
      <c r="O268" s="169" t="str">
        <f>IFERROR(Inv_SY_B!O268/Inv_SY_B!$DA268-1,"")</f>
        <v/>
      </c>
      <c r="P268" s="169" t="str">
        <f>IFERROR(Inv_SY_B!P268/Inv_SY_B!$DA268-1,"")</f>
        <v/>
      </c>
      <c r="Q268" s="169" t="str">
        <f>IFERROR(Inv_SY_B!Q268/Inv_SY_B!$DA268-1,"")</f>
        <v/>
      </c>
      <c r="R268" s="169" t="str">
        <f>IFERROR(Inv_SY_B!R268/Inv_SY_B!$DA268-1,"")</f>
        <v/>
      </c>
      <c r="S268" s="169" t="str">
        <f>IFERROR(Inv_SY_B!S268/Inv_SY_B!$DA268-1,"")</f>
        <v/>
      </c>
      <c r="T268" s="169" t="str">
        <f>IFERROR(Inv_SY_B!T268/Inv_SY_B!$DA268-1,"")</f>
        <v/>
      </c>
      <c r="U268" s="169" t="str">
        <f>IFERROR(Inv_SY_B!U268/Inv_SY_B!$DA268-1,"")</f>
        <v/>
      </c>
      <c r="V268" s="169" t="str">
        <f>IFERROR(Inv_SY_B!V268/Inv_SY_B!$DA268-1,"")</f>
        <v/>
      </c>
      <c r="W268" s="169" t="str">
        <f>IFERROR(Inv_SY_B!W268/Inv_SY_B!$DA268-1,"")</f>
        <v/>
      </c>
      <c r="X268" s="169" t="str">
        <f>IFERROR(Inv_SY_B!X268/Inv_SY_B!$DA268-1,"")</f>
        <v/>
      </c>
      <c r="Y268" s="169" t="str">
        <f>IFERROR(Inv_SY_B!Y268/Inv_SY_B!$DA268-1,"")</f>
        <v/>
      </c>
      <c r="Z268" s="169" t="str">
        <f>IFERROR(Inv_SY_B!Z268/Inv_SY_B!$DA268-1,"")</f>
        <v/>
      </c>
      <c r="AA268" s="169" t="str">
        <f>IFERROR(Inv_SY_B!AA268/Inv_SY_B!$DA268-1,"")</f>
        <v/>
      </c>
      <c r="AB268" s="169" t="str">
        <f>IFERROR(Inv_SY_B!AB268/Inv_SY_B!$DA268-1,"")</f>
        <v/>
      </c>
      <c r="AC268" s="169" t="str">
        <f>IFERROR(Inv_SY_B!AC268/Inv_SY_B!$DA268-1,"")</f>
        <v/>
      </c>
      <c r="AD268" s="169" t="str">
        <f>IFERROR(Inv_SY_B!AD268/Inv_SY_B!$DA268-1,"")</f>
        <v/>
      </c>
      <c r="AE268" s="169" t="str">
        <f>IFERROR(Inv_SY_B!AE268/Inv_SY_B!$DA268-1,"")</f>
        <v/>
      </c>
      <c r="AF268" s="169" t="str">
        <f>IFERROR(Inv_SY_B!AF268/Inv_SY_B!$DA268-1,"")</f>
        <v/>
      </c>
      <c r="AG268" s="169" t="str">
        <f>IFERROR(Inv_SY_B!AG268/Inv_SY_B!$DA268-1,"")</f>
        <v/>
      </c>
      <c r="AH268" s="169" t="str">
        <f>IFERROR(Inv_SY_B!AH268/Inv_SY_B!$DA268-1,"")</f>
        <v/>
      </c>
      <c r="AI268" s="169" t="str">
        <f>IFERROR(Inv_SY_B!AI268/Inv_SY_B!$DC268-1,"")</f>
        <v/>
      </c>
      <c r="AJ268" s="169" t="str">
        <f>IFERROR(Inv_SY_B!AJ268/Inv_SY_B!$DC268-1,"")</f>
        <v/>
      </c>
      <c r="AK268" s="169" t="str">
        <f>IFERROR(Inv_SY_B!AK268/Inv_SY_B!$DC268-1,"")</f>
        <v/>
      </c>
      <c r="AL268" s="169" t="str">
        <f>IFERROR(Inv_SY_B!AL268/Inv_SY_B!$DC268-1,"")</f>
        <v/>
      </c>
      <c r="AM268" s="169" t="str">
        <f>IFERROR(Inv_SY_B!AM268/Inv_SY_B!$DC268-1,"")</f>
        <v/>
      </c>
      <c r="AN268" s="169" t="str">
        <f>IFERROR(Inv_SY_B!AN268/Inv_SY_B!$DC268-1,"")</f>
        <v/>
      </c>
      <c r="AO268" s="169" t="str">
        <f>IFERROR(Inv_SY_B!AO268/Inv_SY_B!$DC268-1,"")</f>
        <v/>
      </c>
      <c r="AP268" s="169" t="str">
        <f>IFERROR(Inv_SY_B!AP268/Inv_SY_B!$DC268-1,"")</f>
        <v/>
      </c>
      <c r="AQ268" s="169" t="str">
        <f>IFERROR(Inv_SY_B!AQ268/Inv_SY_B!$DC268-1,"")</f>
        <v/>
      </c>
      <c r="AR268" s="169" t="str">
        <f>IFERROR(Inv_SY_B!AR268/Inv_SY_B!$DC268-1,"")</f>
        <v/>
      </c>
      <c r="AS268" s="169" t="str">
        <f>IFERROR(Inv_SY_B!AS268/Inv_SY_B!$DC268-1,"")</f>
        <v/>
      </c>
      <c r="AT268" s="169" t="str">
        <f>IFERROR(Inv_SY_B!AT268/Inv_SY_B!$DC268-1,"")</f>
        <v/>
      </c>
      <c r="AU268" s="169" t="str">
        <f>IFERROR(Inv_SY_B!AU268/Inv_SY_B!$DC268-1,"")</f>
        <v/>
      </c>
      <c r="AV268" s="169" t="str">
        <f>IFERROR(Inv_SY_B!AV268/Inv_SY_B!$DC268-1,"")</f>
        <v/>
      </c>
      <c r="AW268" s="169" t="str">
        <f>IFERROR(Inv_SY_B!AW268/Inv_SY_B!$DC268-1,"")</f>
        <v/>
      </c>
      <c r="AX268" s="169" t="str">
        <f>IFERROR(Inv_SY_B!AX268/Inv_SY_B!$DC268-1,"")</f>
        <v/>
      </c>
      <c r="AY268" s="169" t="str">
        <f>IFERROR(Inv_SY_B!AY268/Inv_SY_B!$DC268-1,"")</f>
        <v/>
      </c>
      <c r="AZ268" s="169" t="str">
        <f>IFERROR(Inv_SY_B!AZ268/Inv_SY_B!$DC268-1,"")</f>
        <v/>
      </c>
      <c r="BA268" s="169" t="str">
        <f>IFERROR(Inv_SY_B!BA268/Inv_SY_B!$DC268-1,"")</f>
        <v/>
      </c>
      <c r="BB268" s="169" t="str">
        <f>IFERROR(Inv_SY_B!BB268/Inv_SY_B!$DC268-1,"")</f>
        <v/>
      </c>
      <c r="BC268" s="169" t="str">
        <f>IFERROR(Inv_SY_B!BC268/Inv_SY_B!$DC268-1,"")</f>
        <v/>
      </c>
      <c r="BD268" s="169" t="str">
        <f>IFERROR(Inv_SY_B!BD268/Inv_SY_B!$DC268-1,"")</f>
        <v/>
      </c>
      <c r="BE268" s="169" t="str">
        <f>IFERROR(Inv_SY_B!BE268/Inv_SY_B!$DC268-1,"")</f>
        <v/>
      </c>
      <c r="BF268" s="169" t="str">
        <f>IFERROR(Inv_SY_B!BF268/Inv_SY_B!$DC268-1,"")</f>
        <v/>
      </c>
      <c r="BG268" s="169" t="str">
        <f>IFERROR(Inv_SY_B!BG268/Inv_SY_B!$DC268-1,"")</f>
        <v/>
      </c>
      <c r="BH268" s="169" t="str">
        <f>IFERROR(Inv_SY_B!BH268/Inv_SY_B!$DC268-1,"")</f>
        <v/>
      </c>
      <c r="BI268" s="169" t="str">
        <f>IFERROR(Inv_SY_B!BI268/Inv_SY_B!$DC268-1,"")</f>
        <v/>
      </c>
      <c r="BJ268" s="169" t="str">
        <f>IFERROR(Inv_SY_B!BJ268/Inv_SY_B!$DC268-1,"")</f>
        <v/>
      </c>
      <c r="BK268" s="169" t="str">
        <f>IFERROR(Inv_SY_B!BK268/Inv_SY_B!$DC268-1,"")</f>
        <v/>
      </c>
      <c r="BL268" s="169" t="str">
        <f>IFERROR(Inv_SY_B!BL268/Inv_SY_B!$DC268-1,"")</f>
        <v/>
      </c>
      <c r="BM268" s="169" t="str">
        <f>IFERROR(Inv_SY_B!BM268/Inv_SY_B!$DC268-1,"")</f>
        <v/>
      </c>
      <c r="BN268" s="169" t="str">
        <f>IFERROR(Inv_SY_B!BN268/Inv_SY_B!$DC268-1,"")</f>
        <v/>
      </c>
      <c r="BO268" s="169" t="str">
        <f>IFERROR(Inv_SY_B!BO268/Inv_SY_B!$DC268-1,"")</f>
        <v/>
      </c>
      <c r="BP268" s="169" t="str">
        <f>IFERROR(Inv_SY_B!BP268/Inv_SY_B!$DC268-1,"")</f>
        <v/>
      </c>
      <c r="BQ268" s="169" t="str">
        <f>IFERROR(Inv_SY_B!BQ268/Inv_SY_B!$DC268-1,"")</f>
        <v/>
      </c>
      <c r="BR268" s="169" t="str">
        <f>IFERROR(Inv_SY_B!BR268/Inv_SY_B!$DC268-1,"")</f>
        <v/>
      </c>
      <c r="BS268" s="169" t="str">
        <f>IFERROR(Inv_SY_B!BS268/Inv_SY_B!$DC268-1,"")</f>
        <v/>
      </c>
      <c r="BT268" s="169" t="str">
        <f>IFERROR(Inv_SY_B!BT268/Inv_SY_B!$DC268-1,"")</f>
        <v/>
      </c>
      <c r="BU268" s="169" t="str">
        <f>IFERROR(Inv_SY_B!BU268/Inv_SY_B!$DC268-1,"")</f>
        <v/>
      </c>
      <c r="BV268" s="169" t="str">
        <f>IFERROR(Inv_SY_B!BV268/Inv_SY_B!$DC268-1,"")</f>
        <v/>
      </c>
      <c r="BW268" s="169" t="str">
        <f>IFERROR(Inv_SY_B!BW268/Inv_SY_B!$DC268-1,"")</f>
        <v/>
      </c>
      <c r="BX268" s="169" t="str">
        <f>IFERROR(Inv_SY_B!BX268/Inv_SY_B!$DC268-1,"")</f>
        <v/>
      </c>
      <c r="BY268" s="169" t="str">
        <f>IFERROR(Inv_SY_B!BY268/Inv_SY_B!$DC268-1,"")</f>
        <v/>
      </c>
      <c r="BZ268" s="169" t="str">
        <f>IFERROR(Inv_SY_B!BZ268/Inv_SY_B!$DC268-1,"")</f>
        <v/>
      </c>
      <c r="CA268" s="169" t="str">
        <f>IFERROR(Inv_SY_B!CA268/Inv_SY_B!$DC268-1,"")</f>
        <v/>
      </c>
      <c r="CB268" s="169" t="str">
        <f>IFERROR(Inv_SY_B!CB268/Inv_SY_B!$DC268-1,"")</f>
        <v/>
      </c>
      <c r="CC268" s="169" t="str">
        <f>IFERROR(Inv_SY_B!CC268/Inv_SY_B!$DC268-1,"")</f>
        <v/>
      </c>
      <c r="CD268" s="169" t="str">
        <f>IFERROR(Inv_SY_B!CD268/Inv_SY_B!$DC268-1,"")</f>
        <v/>
      </c>
      <c r="CE268" s="169" t="str">
        <f>IFERROR(Inv_SY_B!CE268/Inv_SY_B!$DC268-1,"")</f>
        <v/>
      </c>
      <c r="CF268" s="169" t="str">
        <f>IFERROR(Inv_SY_B!CF268/Inv_SY_B!$DC268-1,"")</f>
        <v/>
      </c>
      <c r="CG268" s="169" t="str">
        <f>IFERROR(Inv_SY_B!CG268/Inv_SY_B!$DC268-1,"")</f>
        <v/>
      </c>
      <c r="CH268" s="169" t="str">
        <f>IFERROR(Inv_SY_B!CH268/Inv_SY_B!$DC268-1,"")</f>
        <v/>
      </c>
      <c r="CI268" s="169" t="str">
        <f>IFERROR(Inv_SY_B!CI268/Inv_SY_B!$DC268-1,"")</f>
        <v/>
      </c>
      <c r="CJ268" s="169" t="str">
        <f>IFERROR(Inv_SY_B!CJ268/Inv_SY_B!$DC268-1,"")</f>
        <v/>
      </c>
      <c r="CK268" s="169" t="str">
        <f>IFERROR(Inv_SY_B!CK268/Inv_SY_B!$DC268-1,"")</f>
        <v/>
      </c>
      <c r="CL268" s="169" t="str">
        <f>IFERROR(Inv_SY_B!CL268/Inv_SY_B!$DC268-1,"")</f>
        <v/>
      </c>
      <c r="CM268" s="169" t="str">
        <f>IFERROR(Inv_SY_B!CM268/Inv_SY_B!$DB268-1,"")</f>
        <v/>
      </c>
      <c r="CN268" s="169" t="str">
        <f>IFERROR(Inv_SY_B!CN268/Inv_SY_B!$DB268-1,"")</f>
        <v/>
      </c>
      <c r="CO268" s="169" t="str">
        <f>IFERROR(Inv_SY_B!CO268/Inv_SY_B!$DB268-1,"")</f>
        <v/>
      </c>
      <c r="CP268" s="169" t="str">
        <f>IFERROR(Inv_SY_B!CP268/Inv_SY_B!$DB268-1,"")</f>
        <v/>
      </c>
      <c r="CQ268" s="169" t="str">
        <f>IFERROR(Inv_SY_B!CQ268/Inv_SY_B!$DB268-1,"")</f>
        <v/>
      </c>
      <c r="CR268" s="169" t="str">
        <f>IFERROR(Inv_SY_B!CR268/Inv_SY_B!$DB268-1,"")</f>
        <v/>
      </c>
      <c r="CS268" s="169" t="str">
        <f>IFERROR(Inv_SY_B!CS268/Inv_SY_B!$DB268-1,"")</f>
        <v/>
      </c>
      <c r="CT268" s="169" t="str">
        <f>IFERROR(Inv_SY_B!CT268/Inv_SY_B!$DB268-1,"")</f>
        <v/>
      </c>
      <c r="CU268" s="169" t="str">
        <f>IFERROR(Inv_SY_B!CU268/Inv_SY_B!$DB268-1,"")</f>
        <v/>
      </c>
      <c r="CV268" s="169" t="str">
        <f>IFERROR(Inv_SY_B!CV268/Inv_SY_B!$DB268-1,"")</f>
        <v/>
      </c>
      <c r="CW268" s="169" t="str">
        <f>IFERROR(Inv_SY_B!CW268/Inv_SY_B!$DB268-1,"")</f>
        <v/>
      </c>
      <c r="CX268" s="169" t="str">
        <f>IFERROR(Inv_SY_B!CX268/Inv_SY_B!$DB268-1,"")</f>
        <v/>
      </c>
      <c r="CY268" s="169" t="str">
        <f>IFERROR(Inv_SY_B!CY268/Inv_SY_B!$DB268-1,"")</f>
        <v/>
      </c>
      <c r="CZ268" s="169" t="str">
        <f>IFERROR(Inv_SY_B!CZ268/Inv_SY_B!$DB268-1,"")</f>
        <v/>
      </c>
    </row>
    <row r="269" spans="2:104">
      <c r="B269" s="164">
        <f t="shared" si="5"/>
        <v>45961</v>
      </c>
      <c r="C269" s="169" t="str">
        <f>IFERROR(Inv_SY_B!C269/Inv_SY_B!$DA269-1,"")</f>
        <v/>
      </c>
      <c r="D269" s="169" t="str">
        <f>IFERROR(Inv_SY_B!D269/Inv_SY_B!$DA269-1,"")</f>
        <v/>
      </c>
      <c r="E269" s="169" t="str">
        <f>IFERROR(Inv_SY_B!E269/Inv_SY_B!$DA269-1,"")</f>
        <v/>
      </c>
      <c r="F269" s="169" t="str">
        <f>IFERROR(Inv_SY_B!F269/Inv_SY_B!$DA269-1,"")</f>
        <v/>
      </c>
      <c r="G269" s="169" t="str">
        <f>IFERROR(Inv_SY_B!G269/Inv_SY_B!$DA269-1,"")</f>
        <v/>
      </c>
      <c r="H269" s="169" t="str">
        <f>IFERROR(Inv_SY_B!H269/Inv_SY_B!$DA269-1,"")</f>
        <v/>
      </c>
      <c r="I269" s="169" t="str">
        <f>IFERROR(Inv_SY_B!I269/Inv_SY_B!$DA269-1,"")</f>
        <v/>
      </c>
      <c r="J269" s="169" t="str">
        <f>IFERROR(Inv_SY_B!J269/Inv_SY_B!$DA269-1,"")</f>
        <v/>
      </c>
      <c r="K269" s="169" t="str">
        <f>IFERROR(Inv_SY_B!K269/Inv_SY_B!$DA269-1,"")</f>
        <v/>
      </c>
      <c r="L269" s="169" t="str">
        <f>IFERROR(Inv_SY_B!L269/Inv_SY_B!$DA269-1,"")</f>
        <v/>
      </c>
      <c r="M269" s="169" t="str">
        <f>IFERROR(Inv_SY_B!M269/Inv_SY_B!$DA269-1,"")</f>
        <v/>
      </c>
      <c r="N269" s="169" t="str">
        <f>IFERROR(Inv_SY_B!N269/Inv_SY_B!$DA269-1,"")</f>
        <v/>
      </c>
      <c r="O269" s="169" t="str">
        <f>IFERROR(Inv_SY_B!O269/Inv_SY_B!$DA269-1,"")</f>
        <v/>
      </c>
      <c r="P269" s="169" t="str">
        <f>IFERROR(Inv_SY_B!P269/Inv_SY_B!$DA269-1,"")</f>
        <v/>
      </c>
      <c r="Q269" s="169" t="str">
        <f>IFERROR(Inv_SY_B!Q269/Inv_SY_B!$DA269-1,"")</f>
        <v/>
      </c>
      <c r="R269" s="169" t="str">
        <f>IFERROR(Inv_SY_B!R269/Inv_SY_B!$DA269-1,"")</f>
        <v/>
      </c>
      <c r="S269" s="169" t="str">
        <f>IFERROR(Inv_SY_B!S269/Inv_SY_B!$DA269-1,"")</f>
        <v/>
      </c>
      <c r="T269" s="169" t="str">
        <f>IFERROR(Inv_SY_B!T269/Inv_SY_B!$DA269-1,"")</f>
        <v/>
      </c>
      <c r="U269" s="169" t="str">
        <f>IFERROR(Inv_SY_B!U269/Inv_SY_B!$DA269-1,"")</f>
        <v/>
      </c>
      <c r="V269" s="169" t="str">
        <f>IFERROR(Inv_SY_B!V269/Inv_SY_B!$DA269-1,"")</f>
        <v/>
      </c>
      <c r="W269" s="169" t="str">
        <f>IFERROR(Inv_SY_B!W269/Inv_SY_B!$DA269-1,"")</f>
        <v/>
      </c>
      <c r="X269" s="169" t="str">
        <f>IFERROR(Inv_SY_B!X269/Inv_SY_B!$DA269-1,"")</f>
        <v/>
      </c>
      <c r="Y269" s="169" t="str">
        <f>IFERROR(Inv_SY_B!Y269/Inv_SY_B!$DA269-1,"")</f>
        <v/>
      </c>
      <c r="Z269" s="169" t="str">
        <f>IFERROR(Inv_SY_B!Z269/Inv_SY_B!$DA269-1,"")</f>
        <v/>
      </c>
      <c r="AA269" s="169" t="str">
        <f>IFERROR(Inv_SY_B!AA269/Inv_SY_B!$DA269-1,"")</f>
        <v/>
      </c>
      <c r="AB269" s="169" t="str">
        <f>IFERROR(Inv_SY_B!AB269/Inv_SY_B!$DA269-1,"")</f>
        <v/>
      </c>
      <c r="AC269" s="169" t="str">
        <f>IFERROR(Inv_SY_B!AC269/Inv_SY_B!$DA269-1,"")</f>
        <v/>
      </c>
      <c r="AD269" s="169" t="str">
        <f>IFERROR(Inv_SY_B!AD269/Inv_SY_B!$DA269-1,"")</f>
        <v/>
      </c>
      <c r="AE269" s="169" t="str">
        <f>IFERROR(Inv_SY_B!AE269/Inv_SY_B!$DA269-1,"")</f>
        <v/>
      </c>
      <c r="AF269" s="169" t="str">
        <f>IFERROR(Inv_SY_B!AF269/Inv_SY_B!$DA269-1,"")</f>
        <v/>
      </c>
      <c r="AG269" s="169" t="str">
        <f>IFERROR(Inv_SY_B!AG269/Inv_SY_B!$DA269-1,"")</f>
        <v/>
      </c>
      <c r="AH269" s="169" t="str">
        <f>IFERROR(Inv_SY_B!AH269/Inv_SY_B!$DA269-1,"")</f>
        <v/>
      </c>
      <c r="AI269" s="169" t="str">
        <f>IFERROR(Inv_SY_B!AI269/Inv_SY_B!$DC269-1,"")</f>
        <v/>
      </c>
      <c r="AJ269" s="169" t="str">
        <f>IFERROR(Inv_SY_B!AJ269/Inv_SY_B!$DC269-1,"")</f>
        <v/>
      </c>
      <c r="AK269" s="169" t="str">
        <f>IFERROR(Inv_SY_B!AK269/Inv_SY_B!$DC269-1,"")</f>
        <v/>
      </c>
      <c r="AL269" s="169" t="str">
        <f>IFERROR(Inv_SY_B!AL269/Inv_SY_B!$DC269-1,"")</f>
        <v/>
      </c>
      <c r="AM269" s="169" t="str">
        <f>IFERROR(Inv_SY_B!AM269/Inv_SY_B!$DC269-1,"")</f>
        <v/>
      </c>
      <c r="AN269" s="169" t="str">
        <f>IFERROR(Inv_SY_B!AN269/Inv_SY_B!$DC269-1,"")</f>
        <v/>
      </c>
      <c r="AO269" s="169" t="str">
        <f>IFERROR(Inv_SY_B!AO269/Inv_SY_B!$DC269-1,"")</f>
        <v/>
      </c>
      <c r="AP269" s="169" t="str">
        <f>IFERROR(Inv_SY_B!AP269/Inv_SY_B!$DC269-1,"")</f>
        <v/>
      </c>
      <c r="AQ269" s="169" t="str">
        <f>IFERROR(Inv_SY_B!AQ269/Inv_SY_B!$DC269-1,"")</f>
        <v/>
      </c>
      <c r="AR269" s="169" t="str">
        <f>IFERROR(Inv_SY_B!AR269/Inv_SY_B!$DC269-1,"")</f>
        <v/>
      </c>
      <c r="AS269" s="169" t="str">
        <f>IFERROR(Inv_SY_B!AS269/Inv_SY_B!$DC269-1,"")</f>
        <v/>
      </c>
      <c r="AT269" s="169" t="str">
        <f>IFERROR(Inv_SY_B!AT269/Inv_SY_B!$DC269-1,"")</f>
        <v/>
      </c>
      <c r="AU269" s="169" t="str">
        <f>IFERROR(Inv_SY_B!AU269/Inv_SY_B!$DC269-1,"")</f>
        <v/>
      </c>
      <c r="AV269" s="169" t="str">
        <f>IFERROR(Inv_SY_B!AV269/Inv_SY_B!$DC269-1,"")</f>
        <v/>
      </c>
      <c r="AW269" s="169" t="str">
        <f>IFERROR(Inv_SY_B!AW269/Inv_SY_B!$DC269-1,"")</f>
        <v/>
      </c>
      <c r="AX269" s="169" t="str">
        <f>IFERROR(Inv_SY_B!AX269/Inv_SY_B!$DC269-1,"")</f>
        <v/>
      </c>
      <c r="AY269" s="169" t="str">
        <f>IFERROR(Inv_SY_B!AY269/Inv_SY_B!$DC269-1,"")</f>
        <v/>
      </c>
      <c r="AZ269" s="169" t="str">
        <f>IFERROR(Inv_SY_B!AZ269/Inv_SY_B!$DC269-1,"")</f>
        <v/>
      </c>
      <c r="BA269" s="169" t="str">
        <f>IFERROR(Inv_SY_B!BA269/Inv_SY_B!$DC269-1,"")</f>
        <v/>
      </c>
      <c r="BB269" s="169" t="str">
        <f>IFERROR(Inv_SY_B!BB269/Inv_SY_B!$DC269-1,"")</f>
        <v/>
      </c>
      <c r="BC269" s="169" t="str">
        <f>IFERROR(Inv_SY_B!BC269/Inv_SY_B!$DC269-1,"")</f>
        <v/>
      </c>
      <c r="BD269" s="169" t="str">
        <f>IFERROR(Inv_SY_B!BD269/Inv_SY_B!$DC269-1,"")</f>
        <v/>
      </c>
      <c r="BE269" s="169" t="str">
        <f>IFERROR(Inv_SY_B!BE269/Inv_SY_B!$DC269-1,"")</f>
        <v/>
      </c>
      <c r="BF269" s="169" t="str">
        <f>IFERROR(Inv_SY_B!BF269/Inv_SY_B!$DC269-1,"")</f>
        <v/>
      </c>
      <c r="BG269" s="169" t="str">
        <f>IFERROR(Inv_SY_B!BG269/Inv_SY_B!$DC269-1,"")</f>
        <v/>
      </c>
      <c r="BH269" s="169" t="str">
        <f>IFERROR(Inv_SY_B!BH269/Inv_SY_B!$DC269-1,"")</f>
        <v/>
      </c>
      <c r="BI269" s="169" t="str">
        <f>IFERROR(Inv_SY_B!BI269/Inv_SY_B!$DC269-1,"")</f>
        <v/>
      </c>
      <c r="BJ269" s="169" t="str">
        <f>IFERROR(Inv_SY_B!BJ269/Inv_SY_B!$DC269-1,"")</f>
        <v/>
      </c>
      <c r="BK269" s="169" t="str">
        <f>IFERROR(Inv_SY_B!BK269/Inv_SY_B!$DC269-1,"")</f>
        <v/>
      </c>
      <c r="BL269" s="169" t="str">
        <f>IFERROR(Inv_SY_B!BL269/Inv_SY_B!$DC269-1,"")</f>
        <v/>
      </c>
      <c r="BM269" s="169" t="str">
        <f>IFERROR(Inv_SY_B!BM269/Inv_SY_B!$DC269-1,"")</f>
        <v/>
      </c>
      <c r="BN269" s="169" t="str">
        <f>IFERROR(Inv_SY_B!BN269/Inv_SY_B!$DC269-1,"")</f>
        <v/>
      </c>
      <c r="BO269" s="169" t="str">
        <f>IFERROR(Inv_SY_B!BO269/Inv_SY_B!$DC269-1,"")</f>
        <v/>
      </c>
      <c r="BP269" s="169" t="str">
        <f>IFERROR(Inv_SY_B!BP269/Inv_SY_B!$DC269-1,"")</f>
        <v/>
      </c>
      <c r="BQ269" s="169" t="str">
        <f>IFERROR(Inv_SY_B!BQ269/Inv_SY_B!$DC269-1,"")</f>
        <v/>
      </c>
      <c r="BR269" s="169" t="str">
        <f>IFERROR(Inv_SY_B!BR269/Inv_SY_B!$DC269-1,"")</f>
        <v/>
      </c>
      <c r="BS269" s="169" t="str">
        <f>IFERROR(Inv_SY_B!BS269/Inv_SY_B!$DC269-1,"")</f>
        <v/>
      </c>
      <c r="BT269" s="169" t="str">
        <f>IFERROR(Inv_SY_B!BT269/Inv_SY_B!$DC269-1,"")</f>
        <v/>
      </c>
      <c r="BU269" s="169" t="str">
        <f>IFERROR(Inv_SY_B!BU269/Inv_SY_B!$DC269-1,"")</f>
        <v/>
      </c>
      <c r="BV269" s="169" t="str">
        <f>IFERROR(Inv_SY_B!BV269/Inv_SY_B!$DC269-1,"")</f>
        <v/>
      </c>
      <c r="BW269" s="169" t="str">
        <f>IFERROR(Inv_SY_B!BW269/Inv_SY_B!$DC269-1,"")</f>
        <v/>
      </c>
      <c r="BX269" s="169" t="str">
        <f>IFERROR(Inv_SY_B!BX269/Inv_SY_B!$DC269-1,"")</f>
        <v/>
      </c>
      <c r="BY269" s="169" t="str">
        <f>IFERROR(Inv_SY_B!BY269/Inv_SY_B!$DC269-1,"")</f>
        <v/>
      </c>
      <c r="BZ269" s="169" t="str">
        <f>IFERROR(Inv_SY_B!BZ269/Inv_SY_B!$DC269-1,"")</f>
        <v/>
      </c>
      <c r="CA269" s="169" t="str">
        <f>IFERROR(Inv_SY_B!CA269/Inv_SY_B!$DC269-1,"")</f>
        <v/>
      </c>
      <c r="CB269" s="169" t="str">
        <f>IFERROR(Inv_SY_B!CB269/Inv_SY_B!$DC269-1,"")</f>
        <v/>
      </c>
      <c r="CC269" s="169" t="str">
        <f>IFERROR(Inv_SY_B!CC269/Inv_SY_B!$DC269-1,"")</f>
        <v/>
      </c>
      <c r="CD269" s="169" t="str">
        <f>IFERROR(Inv_SY_B!CD269/Inv_SY_B!$DC269-1,"")</f>
        <v/>
      </c>
      <c r="CE269" s="169" t="str">
        <f>IFERROR(Inv_SY_B!CE269/Inv_SY_B!$DC269-1,"")</f>
        <v/>
      </c>
      <c r="CF269" s="169" t="str">
        <f>IFERROR(Inv_SY_B!CF269/Inv_SY_B!$DC269-1,"")</f>
        <v/>
      </c>
      <c r="CG269" s="169" t="str">
        <f>IFERROR(Inv_SY_B!CG269/Inv_SY_B!$DC269-1,"")</f>
        <v/>
      </c>
      <c r="CH269" s="169" t="str">
        <f>IFERROR(Inv_SY_B!CH269/Inv_SY_B!$DC269-1,"")</f>
        <v/>
      </c>
      <c r="CI269" s="169" t="str">
        <f>IFERROR(Inv_SY_B!CI269/Inv_SY_B!$DC269-1,"")</f>
        <v/>
      </c>
      <c r="CJ269" s="169" t="str">
        <f>IFERROR(Inv_SY_B!CJ269/Inv_SY_B!$DC269-1,"")</f>
        <v/>
      </c>
      <c r="CK269" s="169" t="str">
        <f>IFERROR(Inv_SY_B!CK269/Inv_SY_B!$DC269-1,"")</f>
        <v/>
      </c>
      <c r="CL269" s="169" t="str">
        <f>IFERROR(Inv_SY_B!CL269/Inv_SY_B!$DC269-1,"")</f>
        <v/>
      </c>
      <c r="CM269" s="169" t="str">
        <f>IFERROR(Inv_SY_B!CM269/Inv_SY_B!$DB269-1,"")</f>
        <v/>
      </c>
      <c r="CN269" s="169" t="str">
        <f>IFERROR(Inv_SY_B!CN269/Inv_SY_B!$DB269-1,"")</f>
        <v/>
      </c>
      <c r="CO269" s="169" t="str">
        <f>IFERROR(Inv_SY_B!CO269/Inv_SY_B!$DB269-1,"")</f>
        <v/>
      </c>
      <c r="CP269" s="169" t="str">
        <f>IFERROR(Inv_SY_B!CP269/Inv_SY_B!$DB269-1,"")</f>
        <v/>
      </c>
      <c r="CQ269" s="169" t="str">
        <f>IFERROR(Inv_SY_B!CQ269/Inv_SY_B!$DB269-1,"")</f>
        <v/>
      </c>
      <c r="CR269" s="169" t="str">
        <f>IFERROR(Inv_SY_B!CR269/Inv_SY_B!$DB269-1,"")</f>
        <v/>
      </c>
      <c r="CS269" s="169" t="str">
        <f>IFERROR(Inv_SY_B!CS269/Inv_SY_B!$DB269-1,"")</f>
        <v/>
      </c>
      <c r="CT269" s="169" t="str">
        <f>IFERROR(Inv_SY_B!CT269/Inv_SY_B!$DB269-1,"")</f>
        <v/>
      </c>
      <c r="CU269" s="169" t="str">
        <f>IFERROR(Inv_SY_B!CU269/Inv_SY_B!$DB269-1,"")</f>
        <v/>
      </c>
      <c r="CV269" s="169" t="str">
        <f>IFERROR(Inv_SY_B!CV269/Inv_SY_B!$DB269-1,"")</f>
        <v/>
      </c>
      <c r="CW269" s="169" t="str">
        <f>IFERROR(Inv_SY_B!CW269/Inv_SY_B!$DB269-1,"")</f>
        <v/>
      </c>
      <c r="CX269" s="169" t="str">
        <f>IFERROR(Inv_SY_B!CX269/Inv_SY_B!$DB269-1,"")</f>
        <v/>
      </c>
      <c r="CY269" s="169" t="str">
        <f>IFERROR(Inv_SY_B!CY269/Inv_SY_B!$DB269-1,"")</f>
        <v/>
      </c>
      <c r="CZ269" s="169" t="str">
        <f>IFERROR(Inv_SY_B!CZ269/Inv_SY_B!$DB269-1,"")</f>
        <v/>
      </c>
    </row>
    <row r="270" spans="2:104">
      <c r="B270" s="164">
        <f t="shared" si="5"/>
        <v>45962</v>
      </c>
      <c r="C270" s="169" t="str">
        <f>IFERROR(Inv_SY_B!C270/Inv_SY_B!$DA270-1,"")</f>
        <v/>
      </c>
      <c r="D270" s="169" t="str">
        <f>IFERROR(Inv_SY_B!D270/Inv_SY_B!$DA270-1,"")</f>
        <v/>
      </c>
      <c r="E270" s="169" t="str">
        <f>IFERROR(Inv_SY_B!E270/Inv_SY_B!$DA270-1,"")</f>
        <v/>
      </c>
      <c r="F270" s="169" t="str">
        <f>IFERROR(Inv_SY_B!F270/Inv_SY_B!$DA270-1,"")</f>
        <v/>
      </c>
      <c r="G270" s="169" t="str">
        <f>IFERROR(Inv_SY_B!G270/Inv_SY_B!$DA270-1,"")</f>
        <v/>
      </c>
      <c r="H270" s="169" t="str">
        <f>IFERROR(Inv_SY_B!H270/Inv_SY_B!$DA270-1,"")</f>
        <v/>
      </c>
      <c r="I270" s="169" t="str">
        <f>IFERROR(Inv_SY_B!I270/Inv_SY_B!$DA270-1,"")</f>
        <v/>
      </c>
      <c r="J270" s="169" t="str">
        <f>IFERROR(Inv_SY_B!J270/Inv_SY_B!$DA270-1,"")</f>
        <v/>
      </c>
      <c r="K270" s="169" t="str">
        <f>IFERROR(Inv_SY_B!K270/Inv_SY_B!$DA270-1,"")</f>
        <v/>
      </c>
      <c r="L270" s="169" t="str">
        <f>IFERROR(Inv_SY_B!L270/Inv_SY_B!$DA270-1,"")</f>
        <v/>
      </c>
      <c r="M270" s="169" t="str">
        <f>IFERROR(Inv_SY_B!M270/Inv_SY_B!$DA270-1,"")</f>
        <v/>
      </c>
      <c r="N270" s="169" t="str">
        <f>IFERROR(Inv_SY_B!N270/Inv_SY_B!$DA270-1,"")</f>
        <v/>
      </c>
      <c r="O270" s="169" t="str">
        <f>IFERROR(Inv_SY_B!O270/Inv_SY_B!$DA270-1,"")</f>
        <v/>
      </c>
      <c r="P270" s="169" t="str">
        <f>IFERROR(Inv_SY_B!P270/Inv_SY_B!$DA270-1,"")</f>
        <v/>
      </c>
      <c r="Q270" s="169" t="str">
        <f>IFERROR(Inv_SY_B!Q270/Inv_SY_B!$DA270-1,"")</f>
        <v/>
      </c>
      <c r="R270" s="169" t="str">
        <f>IFERROR(Inv_SY_B!R270/Inv_SY_B!$DA270-1,"")</f>
        <v/>
      </c>
      <c r="S270" s="169" t="str">
        <f>IFERROR(Inv_SY_B!S270/Inv_SY_B!$DA270-1,"")</f>
        <v/>
      </c>
      <c r="T270" s="169" t="str">
        <f>IFERROR(Inv_SY_B!T270/Inv_SY_B!$DA270-1,"")</f>
        <v/>
      </c>
      <c r="U270" s="169" t="str">
        <f>IFERROR(Inv_SY_B!U270/Inv_SY_B!$DA270-1,"")</f>
        <v/>
      </c>
      <c r="V270" s="169" t="str">
        <f>IFERROR(Inv_SY_B!V270/Inv_SY_B!$DA270-1,"")</f>
        <v/>
      </c>
      <c r="W270" s="169" t="str">
        <f>IFERROR(Inv_SY_B!W270/Inv_SY_B!$DA270-1,"")</f>
        <v/>
      </c>
      <c r="X270" s="169" t="str">
        <f>IFERROR(Inv_SY_B!X270/Inv_SY_B!$DA270-1,"")</f>
        <v/>
      </c>
      <c r="Y270" s="169" t="str">
        <f>IFERROR(Inv_SY_B!Y270/Inv_SY_B!$DA270-1,"")</f>
        <v/>
      </c>
      <c r="Z270" s="169" t="str">
        <f>IFERROR(Inv_SY_B!Z270/Inv_SY_B!$DA270-1,"")</f>
        <v/>
      </c>
      <c r="AA270" s="169" t="str">
        <f>IFERROR(Inv_SY_B!AA270/Inv_SY_B!$DA270-1,"")</f>
        <v/>
      </c>
      <c r="AB270" s="169" t="str">
        <f>IFERROR(Inv_SY_B!AB270/Inv_SY_B!$DA270-1,"")</f>
        <v/>
      </c>
      <c r="AC270" s="169" t="str">
        <f>IFERROR(Inv_SY_B!AC270/Inv_SY_B!$DA270-1,"")</f>
        <v/>
      </c>
      <c r="AD270" s="169" t="str">
        <f>IFERROR(Inv_SY_B!AD270/Inv_SY_B!$DA270-1,"")</f>
        <v/>
      </c>
      <c r="AE270" s="169" t="str">
        <f>IFERROR(Inv_SY_B!AE270/Inv_SY_B!$DA270-1,"")</f>
        <v/>
      </c>
      <c r="AF270" s="169" t="str">
        <f>IFERROR(Inv_SY_B!AF270/Inv_SY_B!$DA270-1,"")</f>
        <v/>
      </c>
      <c r="AG270" s="169" t="str">
        <f>IFERROR(Inv_SY_B!AG270/Inv_SY_B!$DA270-1,"")</f>
        <v/>
      </c>
      <c r="AH270" s="169" t="str">
        <f>IFERROR(Inv_SY_B!AH270/Inv_SY_B!$DA270-1,"")</f>
        <v/>
      </c>
      <c r="AI270" s="169" t="str">
        <f>IFERROR(Inv_SY_B!AI270/Inv_SY_B!$DC270-1,"")</f>
        <v/>
      </c>
      <c r="AJ270" s="169" t="str">
        <f>IFERROR(Inv_SY_B!AJ270/Inv_SY_B!$DC270-1,"")</f>
        <v/>
      </c>
      <c r="AK270" s="169" t="str">
        <f>IFERROR(Inv_SY_B!AK270/Inv_SY_B!$DC270-1,"")</f>
        <v/>
      </c>
      <c r="AL270" s="169" t="str">
        <f>IFERROR(Inv_SY_B!AL270/Inv_SY_B!$DC270-1,"")</f>
        <v/>
      </c>
      <c r="AM270" s="169" t="str">
        <f>IFERROR(Inv_SY_B!AM270/Inv_SY_B!$DC270-1,"")</f>
        <v/>
      </c>
      <c r="AN270" s="169" t="str">
        <f>IFERROR(Inv_SY_B!AN270/Inv_SY_B!$DC270-1,"")</f>
        <v/>
      </c>
      <c r="AO270" s="169" t="str">
        <f>IFERROR(Inv_SY_B!AO270/Inv_SY_B!$DC270-1,"")</f>
        <v/>
      </c>
      <c r="AP270" s="169" t="str">
        <f>IFERROR(Inv_SY_B!AP270/Inv_SY_B!$DC270-1,"")</f>
        <v/>
      </c>
      <c r="AQ270" s="169" t="str">
        <f>IFERROR(Inv_SY_B!AQ270/Inv_SY_B!$DC270-1,"")</f>
        <v/>
      </c>
      <c r="AR270" s="169" t="str">
        <f>IFERROR(Inv_SY_B!AR270/Inv_SY_B!$DC270-1,"")</f>
        <v/>
      </c>
      <c r="AS270" s="169" t="str">
        <f>IFERROR(Inv_SY_B!AS270/Inv_SY_B!$DC270-1,"")</f>
        <v/>
      </c>
      <c r="AT270" s="169" t="str">
        <f>IFERROR(Inv_SY_B!AT270/Inv_SY_B!$DC270-1,"")</f>
        <v/>
      </c>
      <c r="AU270" s="169" t="str">
        <f>IFERROR(Inv_SY_B!AU270/Inv_SY_B!$DC270-1,"")</f>
        <v/>
      </c>
      <c r="AV270" s="169" t="str">
        <f>IFERROR(Inv_SY_B!AV270/Inv_SY_B!$DC270-1,"")</f>
        <v/>
      </c>
      <c r="AW270" s="169" t="str">
        <f>IFERROR(Inv_SY_B!AW270/Inv_SY_B!$DC270-1,"")</f>
        <v/>
      </c>
      <c r="AX270" s="169" t="str">
        <f>IFERROR(Inv_SY_B!AX270/Inv_SY_B!$DC270-1,"")</f>
        <v/>
      </c>
      <c r="AY270" s="169" t="str">
        <f>IFERROR(Inv_SY_B!AY270/Inv_SY_B!$DC270-1,"")</f>
        <v/>
      </c>
      <c r="AZ270" s="169" t="str">
        <f>IFERROR(Inv_SY_B!AZ270/Inv_SY_B!$DC270-1,"")</f>
        <v/>
      </c>
      <c r="BA270" s="169" t="str">
        <f>IFERROR(Inv_SY_B!BA270/Inv_SY_B!$DC270-1,"")</f>
        <v/>
      </c>
      <c r="BB270" s="169" t="str">
        <f>IFERROR(Inv_SY_B!BB270/Inv_SY_B!$DC270-1,"")</f>
        <v/>
      </c>
      <c r="BC270" s="169" t="str">
        <f>IFERROR(Inv_SY_B!BC270/Inv_SY_B!$DC270-1,"")</f>
        <v/>
      </c>
      <c r="BD270" s="169" t="str">
        <f>IFERROR(Inv_SY_B!BD270/Inv_SY_B!$DC270-1,"")</f>
        <v/>
      </c>
      <c r="BE270" s="169" t="str">
        <f>IFERROR(Inv_SY_B!BE270/Inv_SY_B!$DC270-1,"")</f>
        <v/>
      </c>
      <c r="BF270" s="169" t="str">
        <f>IFERROR(Inv_SY_B!BF270/Inv_SY_B!$DC270-1,"")</f>
        <v/>
      </c>
      <c r="BG270" s="169" t="str">
        <f>IFERROR(Inv_SY_B!BG270/Inv_SY_B!$DC270-1,"")</f>
        <v/>
      </c>
      <c r="BH270" s="169" t="str">
        <f>IFERROR(Inv_SY_B!BH270/Inv_SY_B!$DC270-1,"")</f>
        <v/>
      </c>
      <c r="BI270" s="169" t="str">
        <f>IFERROR(Inv_SY_B!BI270/Inv_SY_B!$DC270-1,"")</f>
        <v/>
      </c>
      <c r="BJ270" s="169" t="str">
        <f>IFERROR(Inv_SY_B!BJ270/Inv_SY_B!$DC270-1,"")</f>
        <v/>
      </c>
      <c r="BK270" s="169" t="str">
        <f>IFERROR(Inv_SY_B!BK270/Inv_SY_B!$DC270-1,"")</f>
        <v/>
      </c>
      <c r="BL270" s="169" t="str">
        <f>IFERROR(Inv_SY_B!BL270/Inv_SY_B!$DC270-1,"")</f>
        <v/>
      </c>
      <c r="BM270" s="169" t="str">
        <f>IFERROR(Inv_SY_B!BM270/Inv_SY_B!$DC270-1,"")</f>
        <v/>
      </c>
      <c r="BN270" s="169" t="str">
        <f>IFERROR(Inv_SY_B!BN270/Inv_SY_B!$DC270-1,"")</f>
        <v/>
      </c>
      <c r="BO270" s="169" t="str">
        <f>IFERROR(Inv_SY_B!BO270/Inv_SY_B!$DC270-1,"")</f>
        <v/>
      </c>
      <c r="BP270" s="169" t="str">
        <f>IFERROR(Inv_SY_B!BP270/Inv_SY_B!$DC270-1,"")</f>
        <v/>
      </c>
      <c r="BQ270" s="169" t="str">
        <f>IFERROR(Inv_SY_B!BQ270/Inv_SY_B!$DC270-1,"")</f>
        <v/>
      </c>
      <c r="BR270" s="169" t="str">
        <f>IFERROR(Inv_SY_B!BR270/Inv_SY_B!$DC270-1,"")</f>
        <v/>
      </c>
      <c r="BS270" s="169" t="str">
        <f>IFERROR(Inv_SY_B!BS270/Inv_SY_B!$DC270-1,"")</f>
        <v/>
      </c>
      <c r="BT270" s="169" t="str">
        <f>IFERROR(Inv_SY_B!BT270/Inv_SY_B!$DC270-1,"")</f>
        <v/>
      </c>
      <c r="BU270" s="169" t="str">
        <f>IFERROR(Inv_SY_B!BU270/Inv_SY_B!$DC270-1,"")</f>
        <v/>
      </c>
      <c r="BV270" s="169" t="str">
        <f>IFERROR(Inv_SY_B!BV270/Inv_SY_B!$DC270-1,"")</f>
        <v/>
      </c>
      <c r="BW270" s="169" t="str">
        <f>IFERROR(Inv_SY_B!BW270/Inv_SY_B!$DC270-1,"")</f>
        <v/>
      </c>
      <c r="BX270" s="169" t="str">
        <f>IFERROR(Inv_SY_B!BX270/Inv_SY_B!$DC270-1,"")</f>
        <v/>
      </c>
      <c r="BY270" s="169" t="str">
        <f>IFERROR(Inv_SY_B!BY270/Inv_SY_B!$DC270-1,"")</f>
        <v/>
      </c>
      <c r="BZ270" s="169" t="str">
        <f>IFERROR(Inv_SY_B!BZ270/Inv_SY_B!$DC270-1,"")</f>
        <v/>
      </c>
      <c r="CA270" s="169" t="str">
        <f>IFERROR(Inv_SY_B!CA270/Inv_SY_B!$DC270-1,"")</f>
        <v/>
      </c>
      <c r="CB270" s="169" t="str">
        <f>IFERROR(Inv_SY_B!CB270/Inv_SY_B!$DC270-1,"")</f>
        <v/>
      </c>
      <c r="CC270" s="169" t="str">
        <f>IFERROR(Inv_SY_B!CC270/Inv_SY_B!$DC270-1,"")</f>
        <v/>
      </c>
      <c r="CD270" s="169" t="str">
        <f>IFERROR(Inv_SY_B!CD270/Inv_SY_B!$DC270-1,"")</f>
        <v/>
      </c>
      <c r="CE270" s="169" t="str">
        <f>IFERROR(Inv_SY_B!CE270/Inv_SY_B!$DC270-1,"")</f>
        <v/>
      </c>
      <c r="CF270" s="169" t="str">
        <f>IFERROR(Inv_SY_B!CF270/Inv_SY_B!$DC270-1,"")</f>
        <v/>
      </c>
      <c r="CG270" s="169" t="str">
        <f>IFERROR(Inv_SY_B!CG270/Inv_SY_B!$DC270-1,"")</f>
        <v/>
      </c>
      <c r="CH270" s="169" t="str">
        <f>IFERROR(Inv_SY_B!CH270/Inv_SY_B!$DC270-1,"")</f>
        <v/>
      </c>
      <c r="CI270" s="169" t="str">
        <f>IFERROR(Inv_SY_B!CI270/Inv_SY_B!$DC270-1,"")</f>
        <v/>
      </c>
      <c r="CJ270" s="169" t="str">
        <f>IFERROR(Inv_SY_B!CJ270/Inv_SY_B!$DC270-1,"")</f>
        <v/>
      </c>
      <c r="CK270" s="169" t="str">
        <f>IFERROR(Inv_SY_B!CK270/Inv_SY_B!$DC270-1,"")</f>
        <v/>
      </c>
      <c r="CL270" s="169" t="str">
        <f>IFERROR(Inv_SY_B!CL270/Inv_SY_B!$DC270-1,"")</f>
        <v/>
      </c>
      <c r="CM270" s="169" t="str">
        <f>IFERROR(Inv_SY_B!CM270/Inv_SY_B!$DB270-1,"")</f>
        <v/>
      </c>
      <c r="CN270" s="169" t="str">
        <f>IFERROR(Inv_SY_B!CN270/Inv_SY_B!$DB270-1,"")</f>
        <v/>
      </c>
      <c r="CO270" s="169" t="str">
        <f>IFERROR(Inv_SY_B!CO270/Inv_SY_B!$DB270-1,"")</f>
        <v/>
      </c>
      <c r="CP270" s="169" t="str">
        <f>IFERROR(Inv_SY_B!CP270/Inv_SY_B!$DB270-1,"")</f>
        <v/>
      </c>
      <c r="CQ270" s="169" t="str">
        <f>IFERROR(Inv_SY_B!CQ270/Inv_SY_B!$DB270-1,"")</f>
        <v/>
      </c>
      <c r="CR270" s="169" t="str">
        <f>IFERROR(Inv_SY_B!CR270/Inv_SY_B!$DB270-1,"")</f>
        <v/>
      </c>
      <c r="CS270" s="169" t="str">
        <f>IFERROR(Inv_SY_B!CS270/Inv_SY_B!$DB270-1,"")</f>
        <v/>
      </c>
      <c r="CT270" s="169" t="str">
        <f>IFERROR(Inv_SY_B!CT270/Inv_SY_B!$DB270-1,"")</f>
        <v/>
      </c>
      <c r="CU270" s="169" t="str">
        <f>IFERROR(Inv_SY_B!CU270/Inv_SY_B!$DB270-1,"")</f>
        <v/>
      </c>
      <c r="CV270" s="169" t="str">
        <f>IFERROR(Inv_SY_B!CV270/Inv_SY_B!$DB270-1,"")</f>
        <v/>
      </c>
      <c r="CW270" s="169" t="str">
        <f>IFERROR(Inv_SY_B!CW270/Inv_SY_B!$DB270-1,"")</f>
        <v/>
      </c>
      <c r="CX270" s="169" t="str">
        <f>IFERROR(Inv_SY_B!CX270/Inv_SY_B!$DB270-1,"")</f>
        <v/>
      </c>
      <c r="CY270" s="169" t="str">
        <f>IFERROR(Inv_SY_B!CY270/Inv_SY_B!$DB270-1,"")</f>
        <v/>
      </c>
      <c r="CZ270" s="169" t="str">
        <f>IFERROR(Inv_SY_B!CZ270/Inv_SY_B!$DB270-1,"")</f>
        <v/>
      </c>
    </row>
    <row r="271" spans="2:104">
      <c r="B271" s="164">
        <f t="shared" si="5"/>
        <v>45963</v>
      </c>
      <c r="C271" s="169" t="str">
        <f>IFERROR(Inv_SY_B!C271/Inv_SY_B!$DA271-1,"")</f>
        <v/>
      </c>
      <c r="D271" s="169" t="str">
        <f>IFERROR(Inv_SY_B!D271/Inv_SY_B!$DA271-1,"")</f>
        <v/>
      </c>
      <c r="E271" s="169" t="str">
        <f>IFERROR(Inv_SY_B!E271/Inv_SY_B!$DA271-1,"")</f>
        <v/>
      </c>
      <c r="F271" s="169" t="str">
        <f>IFERROR(Inv_SY_B!F271/Inv_SY_B!$DA271-1,"")</f>
        <v/>
      </c>
      <c r="G271" s="169" t="str">
        <f>IFERROR(Inv_SY_B!G271/Inv_SY_B!$DA271-1,"")</f>
        <v/>
      </c>
      <c r="H271" s="169" t="str">
        <f>IFERROR(Inv_SY_B!H271/Inv_SY_B!$DA271-1,"")</f>
        <v/>
      </c>
      <c r="I271" s="169" t="str">
        <f>IFERROR(Inv_SY_B!I271/Inv_SY_B!$DA271-1,"")</f>
        <v/>
      </c>
      <c r="J271" s="169" t="str">
        <f>IFERROR(Inv_SY_B!J271/Inv_SY_B!$DA271-1,"")</f>
        <v/>
      </c>
      <c r="K271" s="169" t="str">
        <f>IFERROR(Inv_SY_B!K271/Inv_SY_B!$DA271-1,"")</f>
        <v/>
      </c>
      <c r="L271" s="169" t="str">
        <f>IFERROR(Inv_SY_B!L271/Inv_SY_B!$DA271-1,"")</f>
        <v/>
      </c>
      <c r="M271" s="169" t="str">
        <f>IFERROR(Inv_SY_B!M271/Inv_SY_B!$DA271-1,"")</f>
        <v/>
      </c>
      <c r="N271" s="169" t="str">
        <f>IFERROR(Inv_SY_B!N271/Inv_SY_B!$DA271-1,"")</f>
        <v/>
      </c>
      <c r="O271" s="169" t="str">
        <f>IFERROR(Inv_SY_B!O271/Inv_SY_B!$DA271-1,"")</f>
        <v/>
      </c>
      <c r="P271" s="169" t="str">
        <f>IFERROR(Inv_SY_B!P271/Inv_SY_B!$DA271-1,"")</f>
        <v/>
      </c>
      <c r="Q271" s="169" t="str">
        <f>IFERROR(Inv_SY_B!Q271/Inv_SY_B!$DA271-1,"")</f>
        <v/>
      </c>
      <c r="R271" s="169" t="str">
        <f>IFERROR(Inv_SY_B!R271/Inv_SY_B!$DA271-1,"")</f>
        <v/>
      </c>
      <c r="S271" s="169" t="str">
        <f>IFERROR(Inv_SY_B!S271/Inv_SY_B!$DA271-1,"")</f>
        <v/>
      </c>
      <c r="T271" s="169" t="str">
        <f>IFERROR(Inv_SY_B!T271/Inv_SY_B!$DA271-1,"")</f>
        <v/>
      </c>
      <c r="U271" s="169" t="str">
        <f>IFERROR(Inv_SY_B!U271/Inv_SY_B!$DA271-1,"")</f>
        <v/>
      </c>
      <c r="V271" s="169" t="str">
        <f>IFERROR(Inv_SY_B!V271/Inv_SY_B!$DA271-1,"")</f>
        <v/>
      </c>
      <c r="W271" s="169" t="str">
        <f>IFERROR(Inv_SY_B!W271/Inv_SY_B!$DA271-1,"")</f>
        <v/>
      </c>
      <c r="X271" s="169" t="str">
        <f>IFERROR(Inv_SY_B!X271/Inv_SY_B!$DA271-1,"")</f>
        <v/>
      </c>
      <c r="Y271" s="169" t="str">
        <f>IFERROR(Inv_SY_B!Y271/Inv_SY_B!$DA271-1,"")</f>
        <v/>
      </c>
      <c r="Z271" s="169" t="str">
        <f>IFERROR(Inv_SY_B!Z271/Inv_SY_B!$DA271-1,"")</f>
        <v/>
      </c>
      <c r="AA271" s="169" t="str">
        <f>IFERROR(Inv_SY_B!AA271/Inv_SY_B!$DA271-1,"")</f>
        <v/>
      </c>
      <c r="AB271" s="169" t="str">
        <f>IFERROR(Inv_SY_B!AB271/Inv_SY_B!$DA271-1,"")</f>
        <v/>
      </c>
      <c r="AC271" s="169" t="str">
        <f>IFERROR(Inv_SY_B!AC271/Inv_SY_B!$DA271-1,"")</f>
        <v/>
      </c>
      <c r="AD271" s="169" t="str">
        <f>IFERROR(Inv_SY_B!AD271/Inv_SY_B!$DA271-1,"")</f>
        <v/>
      </c>
      <c r="AE271" s="169" t="str">
        <f>IFERROR(Inv_SY_B!AE271/Inv_SY_B!$DA271-1,"")</f>
        <v/>
      </c>
      <c r="AF271" s="169" t="str">
        <f>IFERROR(Inv_SY_B!AF271/Inv_SY_B!$DA271-1,"")</f>
        <v/>
      </c>
      <c r="AG271" s="169" t="str">
        <f>IFERROR(Inv_SY_B!AG271/Inv_SY_B!$DA271-1,"")</f>
        <v/>
      </c>
      <c r="AH271" s="169" t="str">
        <f>IFERROR(Inv_SY_B!AH271/Inv_SY_B!$DA271-1,"")</f>
        <v/>
      </c>
      <c r="AI271" s="169" t="str">
        <f>IFERROR(Inv_SY_B!AI271/Inv_SY_B!$DC271-1,"")</f>
        <v/>
      </c>
      <c r="AJ271" s="169" t="str">
        <f>IFERROR(Inv_SY_B!AJ271/Inv_SY_B!$DC271-1,"")</f>
        <v/>
      </c>
      <c r="AK271" s="169" t="str">
        <f>IFERROR(Inv_SY_B!AK271/Inv_SY_B!$DC271-1,"")</f>
        <v/>
      </c>
      <c r="AL271" s="169" t="str">
        <f>IFERROR(Inv_SY_B!AL271/Inv_SY_B!$DC271-1,"")</f>
        <v/>
      </c>
      <c r="AM271" s="169" t="str">
        <f>IFERROR(Inv_SY_B!AM271/Inv_SY_B!$DC271-1,"")</f>
        <v/>
      </c>
      <c r="AN271" s="169" t="str">
        <f>IFERROR(Inv_SY_B!AN271/Inv_SY_B!$DC271-1,"")</f>
        <v/>
      </c>
      <c r="AO271" s="169" t="str">
        <f>IFERROR(Inv_SY_B!AO271/Inv_SY_B!$DC271-1,"")</f>
        <v/>
      </c>
      <c r="AP271" s="169" t="str">
        <f>IFERROR(Inv_SY_B!AP271/Inv_SY_B!$DC271-1,"")</f>
        <v/>
      </c>
      <c r="AQ271" s="169" t="str">
        <f>IFERROR(Inv_SY_B!AQ271/Inv_SY_B!$DC271-1,"")</f>
        <v/>
      </c>
      <c r="AR271" s="169" t="str">
        <f>IFERROR(Inv_SY_B!AR271/Inv_SY_B!$DC271-1,"")</f>
        <v/>
      </c>
      <c r="AS271" s="169" t="str">
        <f>IFERROR(Inv_SY_B!AS271/Inv_SY_B!$DC271-1,"")</f>
        <v/>
      </c>
      <c r="AT271" s="169" t="str">
        <f>IFERROR(Inv_SY_B!AT271/Inv_SY_B!$DC271-1,"")</f>
        <v/>
      </c>
      <c r="AU271" s="169" t="str">
        <f>IFERROR(Inv_SY_B!AU271/Inv_SY_B!$DC271-1,"")</f>
        <v/>
      </c>
      <c r="AV271" s="169" t="str">
        <f>IFERROR(Inv_SY_B!AV271/Inv_SY_B!$DC271-1,"")</f>
        <v/>
      </c>
      <c r="AW271" s="169" t="str">
        <f>IFERROR(Inv_SY_B!AW271/Inv_SY_B!$DC271-1,"")</f>
        <v/>
      </c>
      <c r="AX271" s="169" t="str">
        <f>IFERROR(Inv_SY_B!AX271/Inv_SY_B!$DC271-1,"")</f>
        <v/>
      </c>
      <c r="AY271" s="169" t="str">
        <f>IFERROR(Inv_SY_B!AY271/Inv_SY_B!$DC271-1,"")</f>
        <v/>
      </c>
      <c r="AZ271" s="169" t="str">
        <f>IFERROR(Inv_SY_B!AZ271/Inv_SY_B!$DC271-1,"")</f>
        <v/>
      </c>
      <c r="BA271" s="169" t="str">
        <f>IFERROR(Inv_SY_B!BA271/Inv_SY_B!$DC271-1,"")</f>
        <v/>
      </c>
      <c r="BB271" s="169" t="str">
        <f>IFERROR(Inv_SY_B!BB271/Inv_SY_B!$DC271-1,"")</f>
        <v/>
      </c>
      <c r="BC271" s="169" t="str">
        <f>IFERROR(Inv_SY_B!BC271/Inv_SY_B!$DC271-1,"")</f>
        <v/>
      </c>
      <c r="BD271" s="169" t="str">
        <f>IFERROR(Inv_SY_B!BD271/Inv_SY_B!$DC271-1,"")</f>
        <v/>
      </c>
      <c r="BE271" s="169" t="str">
        <f>IFERROR(Inv_SY_B!BE271/Inv_SY_B!$DC271-1,"")</f>
        <v/>
      </c>
      <c r="BF271" s="169" t="str">
        <f>IFERROR(Inv_SY_B!BF271/Inv_SY_B!$DC271-1,"")</f>
        <v/>
      </c>
      <c r="BG271" s="169" t="str">
        <f>IFERROR(Inv_SY_B!BG271/Inv_SY_B!$DC271-1,"")</f>
        <v/>
      </c>
      <c r="BH271" s="169" t="str">
        <f>IFERROR(Inv_SY_B!BH271/Inv_SY_B!$DC271-1,"")</f>
        <v/>
      </c>
      <c r="BI271" s="169" t="str">
        <f>IFERROR(Inv_SY_B!BI271/Inv_SY_B!$DC271-1,"")</f>
        <v/>
      </c>
      <c r="BJ271" s="169" t="str">
        <f>IFERROR(Inv_SY_B!BJ271/Inv_SY_B!$DC271-1,"")</f>
        <v/>
      </c>
      <c r="BK271" s="169" t="str">
        <f>IFERROR(Inv_SY_B!BK271/Inv_SY_B!$DC271-1,"")</f>
        <v/>
      </c>
      <c r="BL271" s="169" t="str">
        <f>IFERROR(Inv_SY_B!BL271/Inv_SY_B!$DC271-1,"")</f>
        <v/>
      </c>
      <c r="BM271" s="169" t="str">
        <f>IFERROR(Inv_SY_B!BM271/Inv_SY_B!$DC271-1,"")</f>
        <v/>
      </c>
      <c r="BN271" s="169" t="str">
        <f>IFERROR(Inv_SY_B!BN271/Inv_SY_B!$DC271-1,"")</f>
        <v/>
      </c>
      <c r="BO271" s="169" t="str">
        <f>IFERROR(Inv_SY_B!BO271/Inv_SY_B!$DC271-1,"")</f>
        <v/>
      </c>
      <c r="BP271" s="169" t="str">
        <f>IFERROR(Inv_SY_B!BP271/Inv_SY_B!$DC271-1,"")</f>
        <v/>
      </c>
      <c r="BQ271" s="169" t="str">
        <f>IFERROR(Inv_SY_B!BQ271/Inv_SY_B!$DC271-1,"")</f>
        <v/>
      </c>
      <c r="BR271" s="169" t="str">
        <f>IFERROR(Inv_SY_B!BR271/Inv_SY_B!$DC271-1,"")</f>
        <v/>
      </c>
      <c r="BS271" s="169" t="str">
        <f>IFERROR(Inv_SY_B!BS271/Inv_SY_B!$DC271-1,"")</f>
        <v/>
      </c>
      <c r="BT271" s="169" t="str">
        <f>IFERROR(Inv_SY_B!BT271/Inv_SY_B!$DC271-1,"")</f>
        <v/>
      </c>
      <c r="BU271" s="169" t="str">
        <f>IFERROR(Inv_SY_B!BU271/Inv_SY_B!$DC271-1,"")</f>
        <v/>
      </c>
      <c r="BV271" s="169" t="str">
        <f>IFERROR(Inv_SY_B!BV271/Inv_SY_B!$DC271-1,"")</f>
        <v/>
      </c>
      <c r="BW271" s="169" t="str">
        <f>IFERROR(Inv_SY_B!BW271/Inv_SY_B!$DC271-1,"")</f>
        <v/>
      </c>
      <c r="BX271" s="169" t="str">
        <f>IFERROR(Inv_SY_B!BX271/Inv_SY_B!$DC271-1,"")</f>
        <v/>
      </c>
      <c r="BY271" s="169" t="str">
        <f>IFERROR(Inv_SY_B!BY271/Inv_SY_B!$DC271-1,"")</f>
        <v/>
      </c>
      <c r="BZ271" s="169" t="str">
        <f>IFERROR(Inv_SY_B!BZ271/Inv_SY_B!$DC271-1,"")</f>
        <v/>
      </c>
      <c r="CA271" s="169" t="str">
        <f>IFERROR(Inv_SY_B!CA271/Inv_SY_B!$DC271-1,"")</f>
        <v/>
      </c>
      <c r="CB271" s="169" t="str">
        <f>IFERROR(Inv_SY_B!CB271/Inv_SY_B!$DC271-1,"")</f>
        <v/>
      </c>
      <c r="CC271" s="169" t="str">
        <f>IFERROR(Inv_SY_B!CC271/Inv_SY_B!$DC271-1,"")</f>
        <v/>
      </c>
      <c r="CD271" s="169" t="str">
        <f>IFERROR(Inv_SY_B!CD271/Inv_SY_B!$DC271-1,"")</f>
        <v/>
      </c>
      <c r="CE271" s="169" t="str">
        <f>IFERROR(Inv_SY_B!CE271/Inv_SY_B!$DC271-1,"")</f>
        <v/>
      </c>
      <c r="CF271" s="169" t="str">
        <f>IFERROR(Inv_SY_B!CF271/Inv_SY_B!$DC271-1,"")</f>
        <v/>
      </c>
      <c r="CG271" s="169" t="str">
        <f>IFERROR(Inv_SY_B!CG271/Inv_SY_B!$DC271-1,"")</f>
        <v/>
      </c>
      <c r="CH271" s="169" t="str">
        <f>IFERROR(Inv_SY_B!CH271/Inv_SY_B!$DC271-1,"")</f>
        <v/>
      </c>
      <c r="CI271" s="169" t="str">
        <f>IFERROR(Inv_SY_B!CI271/Inv_SY_B!$DC271-1,"")</f>
        <v/>
      </c>
      <c r="CJ271" s="169" t="str">
        <f>IFERROR(Inv_SY_B!CJ271/Inv_SY_B!$DC271-1,"")</f>
        <v/>
      </c>
      <c r="CK271" s="169" t="str">
        <f>IFERROR(Inv_SY_B!CK271/Inv_SY_B!$DC271-1,"")</f>
        <v/>
      </c>
      <c r="CL271" s="169" t="str">
        <f>IFERROR(Inv_SY_B!CL271/Inv_SY_B!$DC271-1,"")</f>
        <v/>
      </c>
      <c r="CM271" s="169" t="str">
        <f>IFERROR(Inv_SY_B!CM271/Inv_SY_B!$DB271-1,"")</f>
        <v/>
      </c>
      <c r="CN271" s="169" t="str">
        <f>IFERROR(Inv_SY_B!CN271/Inv_SY_B!$DB271-1,"")</f>
        <v/>
      </c>
      <c r="CO271" s="169" t="str">
        <f>IFERROR(Inv_SY_B!CO271/Inv_SY_B!$DB271-1,"")</f>
        <v/>
      </c>
      <c r="CP271" s="169" t="str">
        <f>IFERROR(Inv_SY_B!CP271/Inv_SY_B!$DB271-1,"")</f>
        <v/>
      </c>
      <c r="CQ271" s="169" t="str">
        <f>IFERROR(Inv_SY_B!CQ271/Inv_SY_B!$DB271-1,"")</f>
        <v/>
      </c>
      <c r="CR271" s="169" t="str">
        <f>IFERROR(Inv_SY_B!CR271/Inv_SY_B!$DB271-1,"")</f>
        <v/>
      </c>
      <c r="CS271" s="169" t="str">
        <f>IFERROR(Inv_SY_B!CS271/Inv_SY_B!$DB271-1,"")</f>
        <v/>
      </c>
      <c r="CT271" s="169" t="str">
        <f>IFERROR(Inv_SY_B!CT271/Inv_SY_B!$DB271-1,"")</f>
        <v/>
      </c>
      <c r="CU271" s="169" t="str">
        <f>IFERROR(Inv_SY_B!CU271/Inv_SY_B!$DB271-1,"")</f>
        <v/>
      </c>
      <c r="CV271" s="169" t="str">
        <f>IFERROR(Inv_SY_B!CV271/Inv_SY_B!$DB271-1,"")</f>
        <v/>
      </c>
      <c r="CW271" s="169" t="str">
        <f>IFERROR(Inv_SY_B!CW271/Inv_SY_B!$DB271-1,"")</f>
        <v/>
      </c>
      <c r="CX271" s="169" t="str">
        <f>IFERROR(Inv_SY_B!CX271/Inv_SY_B!$DB271-1,"")</f>
        <v/>
      </c>
      <c r="CY271" s="169" t="str">
        <f>IFERROR(Inv_SY_B!CY271/Inv_SY_B!$DB271-1,"")</f>
        <v/>
      </c>
      <c r="CZ271" s="169" t="str">
        <f>IFERROR(Inv_SY_B!CZ271/Inv_SY_B!$DB271-1,"")</f>
        <v/>
      </c>
    </row>
    <row r="272" spans="2:104">
      <c r="B272" s="164">
        <f t="shared" si="5"/>
        <v>45964</v>
      </c>
      <c r="C272" s="169" t="str">
        <f>IFERROR(Inv_SY_B!C272/Inv_SY_B!$DA272-1,"")</f>
        <v/>
      </c>
      <c r="D272" s="169" t="str">
        <f>IFERROR(Inv_SY_B!D272/Inv_SY_B!$DA272-1,"")</f>
        <v/>
      </c>
      <c r="E272" s="169" t="str">
        <f>IFERROR(Inv_SY_B!E272/Inv_SY_B!$DA272-1,"")</f>
        <v/>
      </c>
      <c r="F272" s="169" t="str">
        <f>IFERROR(Inv_SY_B!F272/Inv_SY_B!$DA272-1,"")</f>
        <v/>
      </c>
      <c r="G272" s="169" t="str">
        <f>IFERROR(Inv_SY_B!G272/Inv_SY_B!$DA272-1,"")</f>
        <v/>
      </c>
      <c r="H272" s="169" t="str">
        <f>IFERROR(Inv_SY_B!H272/Inv_SY_B!$DA272-1,"")</f>
        <v/>
      </c>
      <c r="I272" s="169" t="str">
        <f>IFERROR(Inv_SY_B!I272/Inv_SY_B!$DA272-1,"")</f>
        <v/>
      </c>
      <c r="J272" s="169" t="str">
        <f>IFERROR(Inv_SY_B!J272/Inv_SY_B!$DA272-1,"")</f>
        <v/>
      </c>
      <c r="K272" s="169" t="str">
        <f>IFERROR(Inv_SY_B!K272/Inv_SY_B!$DA272-1,"")</f>
        <v/>
      </c>
      <c r="L272" s="169" t="str">
        <f>IFERROR(Inv_SY_B!L272/Inv_SY_B!$DA272-1,"")</f>
        <v/>
      </c>
      <c r="M272" s="169" t="str">
        <f>IFERROR(Inv_SY_B!M272/Inv_SY_B!$DA272-1,"")</f>
        <v/>
      </c>
      <c r="N272" s="169" t="str">
        <f>IFERROR(Inv_SY_B!N272/Inv_SY_B!$DA272-1,"")</f>
        <v/>
      </c>
      <c r="O272" s="169" t="str">
        <f>IFERROR(Inv_SY_B!O272/Inv_SY_B!$DA272-1,"")</f>
        <v/>
      </c>
      <c r="P272" s="169" t="str">
        <f>IFERROR(Inv_SY_B!P272/Inv_SY_B!$DA272-1,"")</f>
        <v/>
      </c>
      <c r="Q272" s="169" t="str">
        <f>IFERROR(Inv_SY_B!Q272/Inv_SY_B!$DA272-1,"")</f>
        <v/>
      </c>
      <c r="R272" s="169" t="str">
        <f>IFERROR(Inv_SY_B!R272/Inv_SY_B!$DA272-1,"")</f>
        <v/>
      </c>
      <c r="S272" s="169" t="str">
        <f>IFERROR(Inv_SY_B!S272/Inv_SY_B!$DA272-1,"")</f>
        <v/>
      </c>
      <c r="T272" s="169" t="str">
        <f>IFERROR(Inv_SY_B!T272/Inv_SY_B!$DA272-1,"")</f>
        <v/>
      </c>
      <c r="U272" s="169" t="str">
        <f>IFERROR(Inv_SY_B!U272/Inv_SY_B!$DA272-1,"")</f>
        <v/>
      </c>
      <c r="V272" s="169" t="str">
        <f>IFERROR(Inv_SY_B!V272/Inv_SY_B!$DA272-1,"")</f>
        <v/>
      </c>
      <c r="W272" s="169" t="str">
        <f>IFERROR(Inv_SY_B!W272/Inv_SY_B!$DA272-1,"")</f>
        <v/>
      </c>
      <c r="X272" s="169" t="str">
        <f>IFERROR(Inv_SY_B!X272/Inv_SY_B!$DA272-1,"")</f>
        <v/>
      </c>
      <c r="Y272" s="169" t="str">
        <f>IFERROR(Inv_SY_B!Y272/Inv_SY_B!$DA272-1,"")</f>
        <v/>
      </c>
      <c r="Z272" s="169" t="str">
        <f>IFERROR(Inv_SY_B!Z272/Inv_SY_B!$DA272-1,"")</f>
        <v/>
      </c>
      <c r="AA272" s="169" t="str">
        <f>IFERROR(Inv_SY_B!AA272/Inv_SY_B!$DA272-1,"")</f>
        <v/>
      </c>
      <c r="AB272" s="169" t="str">
        <f>IFERROR(Inv_SY_B!AB272/Inv_SY_B!$DA272-1,"")</f>
        <v/>
      </c>
      <c r="AC272" s="169" t="str">
        <f>IFERROR(Inv_SY_B!AC272/Inv_SY_B!$DA272-1,"")</f>
        <v/>
      </c>
      <c r="AD272" s="169" t="str">
        <f>IFERROR(Inv_SY_B!AD272/Inv_SY_B!$DA272-1,"")</f>
        <v/>
      </c>
      <c r="AE272" s="169" t="str">
        <f>IFERROR(Inv_SY_B!AE272/Inv_SY_B!$DA272-1,"")</f>
        <v/>
      </c>
      <c r="AF272" s="169" t="str">
        <f>IFERROR(Inv_SY_B!AF272/Inv_SY_B!$DA272-1,"")</f>
        <v/>
      </c>
      <c r="AG272" s="169" t="str">
        <f>IFERROR(Inv_SY_B!AG272/Inv_SY_B!$DA272-1,"")</f>
        <v/>
      </c>
      <c r="AH272" s="169" t="str">
        <f>IFERROR(Inv_SY_B!AH272/Inv_SY_B!$DA272-1,"")</f>
        <v/>
      </c>
      <c r="AI272" s="169" t="str">
        <f>IFERROR(Inv_SY_B!AI272/Inv_SY_B!$DC272-1,"")</f>
        <v/>
      </c>
      <c r="AJ272" s="169" t="str">
        <f>IFERROR(Inv_SY_B!AJ272/Inv_SY_B!$DC272-1,"")</f>
        <v/>
      </c>
      <c r="AK272" s="169" t="str">
        <f>IFERROR(Inv_SY_B!AK272/Inv_SY_B!$DC272-1,"")</f>
        <v/>
      </c>
      <c r="AL272" s="169" t="str">
        <f>IFERROR(Inv_SY_B!AL272/Inv_SY_B!$DC272-1,"")</f>
        <v/>
      </c>
      <c r="AM272" s="169" t="str">
        <f>IFERROR(Inv_SY_B!AM272/Inv_SY_B!$DC272-1,"")</f>
        <v/>
      </c>
      <c r="AN272" s="169" t="str">
        <f>IFERROR(Inv_SY_B!AN272/Inv_SY_B!$DC272-1,"")</f>
        <v/>
      </c>
      <c r="AO272" s="169" t="str">
        <f>IFERROR(Inv_SY_B!AO272/Inv_SY_B!$DC272-1,"")</f>
        <v/>
      </c>
      <c r="AP272" s="169" t="str">
        <f>IFERROR(Inv_SY_B!AP272/Inv_SY_B!$DC272-1,"")</f>
        <v/>
      </c>
      <c r="AQ272" s="169" t="str">
        <f>IFERROR(Inv_SY_B!AQ272/Inv_SY_B!$DC272-1,"")</f>
        <v/>
      </c>
      <c r="AR272" s="169" t="str">
        <f>IFERROR(Inv_SY_B!AR272/Inv_SY_B!$DC272-1,"")</f>
        <v/>
      </c>
      <c r="AS272" s="169" t="str">
        <f>IFERROR(Inv_SY_B!AS272/Inv_SY_B!$DC272-1,"")</f>
        <v/>
      </c>
      <c r="AT272" s="169" t="str">
        <f>IFERROR(Inv_SY_B!AT272/Inv_SY_B!$DC272-1,"")</f>
        <v/>
      </c>
      <c r="AU272" s="169" t="str">
        <f>IFERROR(Inv_SY_B!AU272/Inv_SY_B!$DC272-1,"")</f>
        <v/>
      </c>
      <c r="AV272" s="169" t="str">
        <f>IFERROR(Inv_SY_B!AV272/Inv_SY_B!$DC272-1,"")</f>
        <v/>
      </c>
      <c r="AW272" s="169" t="str">
        <f>IFERROR(Inv_SY_B!AW272/Inv_SY_B!$DC272-1,"")</f>
        <v/>
      </c>
      <c r="AX272" s="169" t="str">
        <f>IFERROR(Inv_SY_B!AX272/Inv_SY_B!$DC272-1,"")</f>
        <v/>
      </c>
      <c r="AY272" s="169" t="str">
        <f>IFERROR(Inv_SY_B!AY272/Inv_SY_B!$DC272-1,"")</f>
        <v/>
      </c>
      <c r="AZ272" s="169" t="str">
        <f>IFERROR(Inv_SY_B!AZ272/Inv_SY_B!$DC272-1,"")</f>
        <v/>
      </c>
      <c r="BA272" s="169" t="str">
        <f>IFERROR(Inv_SY_B!BA272/Inv_SY_B!$DC272-1,"")</f>
        <v/>
      </c>
      <c r="BB272" s="169" t="str">
        <f>IFERROR(Inv_SY_B!BB272/Inv_SY_B!$DC272-1,"")</f>
        <v/>
      </c>
      <c r="BC272" s="169" t="str">
        <f>IFERROR(Inv_SY_B!BC272/Inv_SY_B!$DC272-1,"")</f>
        <v/>
      </c>
      <c r="BD272" s="169" t="str">
        <f>IFERROR(Inv_SY_B!BD272/Inv_SY_B!$DC272-1,"")</f>
        <v/>
      </c>
      <c r="BE272" s="169" t="str">
        <f>IFERROR(Inv_SY_B!BE272/Inv_SY_B!$DC272-1,"")</f>
        <v/>
      </c>
      <c r="BF272" s="169" t="str">
        <f>IFERROR(Inv_SY_B!BF272/Inv_SY_B!$DC272-1,"")</f>
        <v/>
      </c>
      <c r="BG272" s="169" t="str">
        <f>IFERROR(Inv_SY_B!BG272/Inv_SY_B!$DC272-1,"")</f>
        <v/>
      </c>
      <c r="BH272" s="169" t="str">
        <f>IFERROR(Inv_SY_B!BH272/Inv_SY_B!$DC272-1,"")</f>
        <v/>
      </c>
      <c r="BI272" s="169" t="str">
        <f>IFERROR(Inv_SY_B!BI272/Inv_SY_B!$DC272-1,"")</f>
        <v/>
      </c>
      <c r="BJ272" s="169" t="str">
        <f>IFERROR(Inv_SY_B!BJ272/Inv_SY_B!$DC272-1,"")</f>
        <v/>
      </c>
      <c r="BK272" s="169" t="str">
        <f>IFERROR(Inv_SY_B!BK272/Inv_SY_B!$DC272-1,"")</f>
        <v/>
      </c>
      <c r="BL272" s="169" t="str">
        <f>IFERROR(Inv_SY_B!BL272/Inv_SY_B!$DC272-1,"")</f>
        <v/>
      </c>
      <c r="BM272" s="169" t="str">
        <f>IFERROR(Inv_SY_B!BM272/Inv_SY_B!$DC272-1,"")</f>
        <v/>
      </c>
      <c r="BN272" s="169" t="str">
        <f>IFERROR(Inv_SY_B!BN272/Inv_SY_B!$DC272-1,"")</f>
        <v/>
      </c>
      <c r="BO272" s="169" t="str">
        <f>IFERROR(Inv_SY_B!BO272/Inv_SY_B!$DC272-1,"")</f>
        <v/>
      </c>
      <c r="BP272" s="169" t="str">
        <f>IFERROR(Inv_SY_B!BP272/Inv_SY_B!$DC272-1,"")</f>
        <v/>
      </c>
      <c r="BQ272" s="169" t="str">
        <f>IFERROR(Inv_SY_B!BQ272/Inv_SY_B!$DC272-1,"")</f>
        <v/>
      </c>
      <c r="BR272" s="169" t="str">
        <f>IFERROR(Inv_SY_B!BR272/Inv_SY_B!$DC272-1,"")</f>
        <v/>
      </c>
      <c r="BS272" s="169" t="str">
        <f>IFERROR(Inv_SY_B!BS272/Inv_SY_B!$DC272-1,"")</f>
        <v/>
      </c>
      <c r="BT272" s="169" t="str">
        <f>IFERROR(Inv_SY_B!BT272/Inv_SY_B!$DC272-1,"")</f>
        <v/>
      </c>
      <c r="BU272" s="169" t="str">
        <f>IFERROR(Inv_SY_B!BU272/Inv_SY_B!$DC272-1,"")</f>
        <v/>
      </c>
      <c r="BV272" s="169" t="str">
        <f>IFERROR(Inv_SY_B!BV272/Inv_SY_B!$DC272-1,"")</f>
        <v/>
      </c>
      <c r="BW272" s="169" t="str">
        <f>IFERROR(Inv_SY_B!BW272/Inv_SY_B!$DC272-1,"")</f>
        <v/>
      </c>
      <c r="BX272" s="169" t="str">
        <f>IFERROR(Inv_SY_B!BX272/Inv_SY_B!$DC272-1,"")</f>
        <v/>
      </c>
      <c r="BY272" s="169" t="str">
        <f>IFERROR(Inv_SY_B!BY272/Inv_SY_B!$DC272-1,"")</f>
        <v/>
      </c>
      <c r="BZ272" s="169" t="str">
        <f>IFERROR(Inv_SY_B!BZ272/Inv_SY_B!$DC272-1,"")</f>
        <v/>
      </c>
      <c r="CA272" s="169" t="str">
        <f>IFERROR(Inv_SY_B!CA272/Inv_SY_B!$DC272-1,"")</f>
        <v/>
      </c>
      <c r="CB272" s="169" t="str">
        <f>IFERROR(Inv_SY_B!CB272/Inv_SY_B!$DC272-1,"")</f>
        <v/>
      </c>
      <c r="CC272" s="169" t="str">
        <f>IFERROR(Inv_SY_B!CC272/Inv_SY_B!$DC272-1,"")</f>
        <v/>
      </c>
      <c r="CD272" s="169" t="str">
        <f>IFERROR(Inv_SY_B!CD272/Inv_SY_B!$DC272-1,"")</f>
        <v/>
      </c>
      <c r="CE272" s="169" t="str">
        <f>IFERROR(Inv_SY_B!CE272/Inv_SY_B!$DC272-1,"")</f>
        <v/>
      </c>
      <c r="CF272" s="169" t="str">
        <f>IFERROR(Inv_SY_B!CF272/Inv_SY_B!$DC272-1,"")</f>
        <v/>
      </c>
      <c r="CG272" s="169" t="str">
        <f>IFERROR(Inv_SY_B!CG272/Inv_SY_B!$DC272-1,"")</f>
        <v/>
      </c>
      <c r="CH272" s="169" t="str">
        <f>IFERROR(Inv_SY_B!CH272/Inv_SY_B!$DC272-1,"")</f>
        <v/>
      </c>
      <c r="CI272" s="169" t="str">
        <f>IFERROR(Inv_SY_B!CI272/Inv_SY_B!$DC272-1,"")</f>
        <v/>
      </c>
      <c r="CJ272" s="169" t="str">
        <f>IFERROR(Inv_SY_B!CJ272/Inv_SY_B!$DC272-1,"")</f>
        <v/>
      </c>
      <c r="CK272" s="169" t="str">
        <f>IFERROR(Inv_SY_B!CK272/Inv_SY_B!$DC272-1,"")</f>
        <v/>
      </c>
      <c r="CL272" s="169" t="str">
        <f>IFERROR(Inv_SY_B!CL272/Inv_SY_B!$DC272-1,"")</f>
        <v/>
      </c>
      <c r="CM272" s="169" t="str">
        <f>IFERROR(Inv_SY_B!CM272/Inv_SY_B!$DB272-1,"")</f>
        <v/>
      </c>
      <c r="CN272" s="169" t="str">
        <f>IFERROR(Inv_SY_B!CN272/Inv_SY_B!$DB272-1,"")</f>
        <v/>
      </c>
      <c r="CO272" s="169" t="str">
        <f>IFERROR(Inv_SY_B!CO272/Inv_SY_B!$DB272-1,"")</f>
        <v/>
      </c>
      <c r="CP272" s="169" t="str">
        <f>IFERROR(Inv_SY_B!CP272/Inv_SY_B!$DB272-1,"")</f>
        <v/>
      </c>
      <c r="CQ272" s="169" t="str">
        <f>IFERROR(Inv_SY_B!CQ272/Inv_SY_B!$DB272-1,"")</f>
        <v/>
      </c>
      <c r="CR272" s="169" t="str">
        <f>IFERROR(Inv_SY_B!CR272/Inv_SY_B!$DB272-1,"")</f>
        <v/>
      </c>
      <c r="CS272" s="169" t="str">
        <f>IFERROR(Inv_SY_B!CS272/Inv_SY_B!$DB272-1,"")</f>
        <v/>
      </c>
      <c r="CT272" s="169" t="str">
        <f>IFERROR(Inv_SY_B!CT272/Inv_SY_B!$DB272-1,"")</f>
        <v/>
      </c>
      <c r="CU272" s="169" t="str">
        <f>IFERROR(Inv_SY_B!CU272/Inv_SY_B!$DB272-1,"")</f>
        <v/>
      </c>
      <c r="CV272" s="169" t="str">
        <f>IFERROR(Inv_SY_B!CV272/Inv_SY_B!$DB272-1,"")</f>
        <v/>
      </c>
      <c r="CW272" s="169" t="str">
        <f>IFERROR(Inv_SY_B!CW272/Inv_SY_B!$DB272-1,"")</f>
        <v/>
      </c>
      <c r="CX272" s="169" t="str">
        <f>IFERROR(Inv_SY_B!CX272/Inv_SY_B!$DB272-1,"")</f>
        <v/>
      </c>
      <c r="CY272" s="169" t="str">
        <f>IFERROR(Inv_SY_B!CY272/Inv_SY_B!$DB272-1,"")</f>
        <v/>
      </c>
      <c r="CZ272" s="169" t="str">
        <f>IFERROR(Inv_SY_B!CZ272/Inv_SY_B!$DB272-1,"")</f>
        <v/>
      </c>
    </row>
    <row r="273" spans="2:104">
      <c r="B273" s="164">
        <f t="shared" si="5"/>
        <v>45965</v>
      </c>
      <c r="C273" s="169" t="str">
        <f>IFERROR(Inv_SY_B!C273/Inv_SY_B!$DA273-1,"")</f>
        <v/>
      </c>
      <c r="D273" s="169" t="str">
        <f>IFERROR(Inv_SY_B!D273/Inv_SY_B!$DA273-1,"")</f>
        <v/>
      </c>
      <c r="E273" s="169" t="str">
        <f>IFERROR(Inv_SY_B!E273/Inv_SY_B!$DA273-1,"")</f>
        <v/>
      </c>
      <c r="F273" s="169" t="str">
        <f>IFERROR(Inv_SY_B!F273/Inv_SY_B!$DA273-1,"")</f>
        <v/>
      </c>
      <c r="G273" s="169" t="str">
        <f>IFERROR(Inv_SY_B!G273/Inv_SY_B!$DA273-1,"")</f>
        <v/>
      </c>
      <c r="H273" s="169" t="str">
        <f>IFERROR(Inv_SY_B!H273/Inv_SY_B!$DA273-1,"")</f>
        <v/>
      </c>
      <c r="I273" s="169" t="str">
        <f>IFERROR(Inv_SY_B!I273/Inv_SY_B!$DA273-1,"")</f>
        <v/>
      </c>
      <c r="J273" s="169" t="str">
        <f>IFERROR(Inv_SY_B!J273/Inv_SY_B!$DA273-1,"")</f>
        <v/>
      </c>
      <c r="K273" s="169" t="str">
        <f>IFERROR(Inv_SY_B!K273/Inv_SY_B!$DA273-1,"")</f>
        <v/>
      </c>
      <c r="L273" s="169" t="str">
        <f>IFERROR(Inv_SY_B!L273/Inv_SY_B!$DA273-1,"")</f>
        <v/>
      </c>
      <c r="M273" s="169" t="str">
        <f>IFERROR(Inv_SY_B!M273/Inv_SY_B!$DA273-1,"")</f>
        <v/>
      </c>
      <c r="N273" s="169" t="str">
        <f>IFERROR(Inv_SY_B!N273/Inv_SY_B!$DA273-1,"")</f>
        <v/>
      </c>
      <c r="O273" s="169" t="str">
        <f>IFERROR(Inv_SY_B!O273/Inv_SY_B!$DA273-1,"")</f>
        <v/>
      </c>
      <c r="P273" s="169" t="str">
        <f>IFERROR(Inv_SY_B!P273/Inv_SY_B!$DA273-1,"")</f>
        <v/>
      </c>
      <c r="Q273" s="169" t="str">
        <f>IFERROR(Inv_SY_B!Q273/Inv_SY_B!$DA273-1,"")</f>
        <v/>
      </c>
      <c r="R273" s="169" t="str">
        <f>IFERROR(Inv_SY_B!R273/Inv_SY_B!$DA273-1,"")</f>
        <v/>
      </c>
      <c r="S273" s="169" t="str">
        <f>IFERROR(Inv_SY_B!S273/Inv_SY_B!$DA273-1,"")</f>
        <v/>
      </c>
      <c r="T273" s="169" t="str">
        <f>IFERROR(Inv_SY_B!T273/Inv_SY_B!$DA273-1,"")</f>
        <v/>
      </c>
      <c r="U273" s="169" t="str">
        <f>IFERROR(Inv_SY_B!U273/Inv_SY_B!$DA273-1,"")</f>
        <v/>
      </c>
      <c r="V273" s="169" t="str">
        <f>IFERROR(Inv_SY_B!V273/Inv_SY_B!$DA273-1,"")</f>
        <v/>
      </c>
      <c r="W273" s="169" t="str">
        <f>IFERROR(Inv_SY_B!W273/Inv_SY_B!$DA273-1,"")</f>
        <v/>
      </c>
      <c r="X273" s="169" t="str">
        <f>IFERROR(Inv_SY_B!X273/Inv_SY_B!$DA273-1,"")</f>
        <v/>
      </c>
      <c r="Y273" s="169" t="str">
        <f>IFERROR(Inv_SY_B!Y273/Inv_SY_B!$DA273-1,"")</f>
        <v/>
      </c>
      <c r="Z273" s="169" t="str">
        <f>IFERROR(Inv_SY_B!Z273/Inv_SY_B!$DA273-1,"")</f>
        <v/>
      </c>
      <c r="AA273" s="169" t="str">
        <f>IFERROR(Inv_SY_B!AA273/Inv_SY_B!$DA273-1,"")</f>
        <v/>
      </c>
      <c r="AB273" s="169" t="str">
        <f>IFERROR(Inv_SY_B!AB273/Inv_SY_B!$DA273-1,"")</f>
        <v/>
      </c>
      <c r="AC273" s="169" t="str">
        <f>IFERROR(Inv_SY_B!AC273/Inv_SY_B!$DA273-1,"")</f>
        <v/>
      </c>
      <c r="AD273" s="169" t="str">
        <f>IFERROR(Inv_SY_B!AD273/Inv_SY_B!$DA273-1,"")</f>
        <v/>
      </c>
      <c r="AE273" s="169" t="str">
        <f>IFERROR(Inv_SY_B!AE273/Inv_SY_B!$DA273-1,"")</f>
        <v/>
      </c>
      <c r="AF273" s="169" t="str">
        <f>IFERROR(Inv_SY_B!AF273/Inv_SY_B!$DA273-1,"")</f>
        <v/>
      </c>
      <c r="AG273" s="169" t="str">
        <f>IFERROR(Inv_SY_B!AG273/Inv_SY_B!$DA273-1,"")</f>
        <v/>
      </c>
      <c r="AH273" s="169" t="str">
        <f>IFERROR(Inv_SY_B!AH273/Inv_SY_B!$DA273-1,"")</f>
        <v/>
      </c>
      <c r="AI273" s="169" t="str">
        <f>IFERROR(Inv_SY_B!AI273/Inv_SY_B!$DC273-1,"")</f>
        <v/>
      </c>
      <c r="AJ273" s="169" t="str">
        <f>IFERROR(Inv_SY_B!AJ273/Inv_SY_B!$DC273-1,"")</f>
        <v/>
      </c>
      <c r="AK273" s="169" t="str">
        <f>IFERROR(Inv_SY_B!AK273/Inv_SY_B!$DC273-1,"")</f>
        <v/>
      </c>
      <c r="AL273" s="169" t="str">
        <f>IFERROR(Inv_SY_B!AL273/Inv_SY_B!$DC273-1,"")</f>
        <v/>
      </c>
      <c r="AM273" s="169" t="str">
        <f>IFERROR(Inv_SY_B!AM273/Inv_SY_B!$DC273-1,"")</f>
        <v/>
      </c>
      <c r="AN273" s="169" t="str">
        <f>IFERROR(Inv_SY_B!AN273/Inv_SY_B!$DC273-1,"")</f>
        <v/>
      </c>
      <c r="AO273" s="169" t="str">
        <f>IFERROR(Inv_SY_B!AO273/Inv_SY_B!$DC273-1,"")</f>
        <v/>
      </c>
      <c r="AP273" s="169" t="str">
        <f>IFERROR(Inv_SY_B!AP273/Inv_SY_B!$DC273-1,"")</f>
        <v/>
      </c>
      <c r="AQ273" s="169" t="str">
        <f>IFERROR(Inv_SY_B!AQ273/Inv_SY_B!$DC273-1,"")</f>
        <v/>
      </c>
      <c r="AR273" s="169" t="str">
        <f>IFERROR(Inv_SY_B!AR273/Inv_SY_B!$DC273-1,"")</f>
        <v/>
      </c>
      <c r="AS273" s="169" t="str">
        <f>IFERROR(Inv_SY_B!AS273/Inv_SY_B!$DC273-1,"")</f>
        <v/>
      </c>
      <c r="AT273" s="169" t="str">
        <f>IFERROR(Inv_SY_B!AT273/Inv_SY_B!$DC273-1,"")</f>
        <v/>
      </c>
      <c r="AU273" s="169" t="str">
        <f>IFERROR(Inv_SY_B!AU273/Inv_SY_B!$DC273-1,"")</f>
        <v/>
      </c>
      <c r="AV273" s="169" t="str">
        <f>IFERROR(Inv_SY_B!AV273/Inv_SY_B!$DC273-1,"")</f>
        <v/>
      </c>
      <c r="AW273" s="169" t="str">
        <f>IFERROR(Inv_SY_B!AW273/Inv_SY_B!$DC273-1,"")</f>
        <v/>
      </c>
      <c r="AX273" s="169" t="str">
        <f>IFERROR(Inv_SY_B!AX273/Inv_SY_B!$DC273-1,"")</f>
        <v/>
      </c>
      <c r="AY273" s="169" t="str">
        <f>IFERROR(Inv_SY_B!AY273/Inv_SY_B!$DC273-1,"")</f>
        <v/>
      </c>
      <c r="AZ273" s="169" t="str">
        <f>IFERROR(Inv_SY_B!AZ273/Inv_SY_B!$DC273-1,"")</f>
        <v/>
      </c>
      <c r="BA273" s="169" t="str">
        <f>IFERROR(Inv_SY_B!BA273/Inv_SY_B!$DC273-1,"")</f>
        <v/>
      </c>
      <c r="BB273" s="169" t="str">
        <f>IFERROR(Inv_SY_B!BB273/Inv_SY_B!$DC273-1,"")</f>
        <v/>
      </c>
      <c r="BC273" s="169" t="str">
        <f>IFERROR(Inv_SY_B!BC273/Inv_SY_B!$DC273-1,"")</f>
        <v/>
      </c>
      <c r="BD273" s="169" t="str">
        <f>IFERROR(Inv_SY_B!BD273/Inv_SY_B!$DC273-1,"")</f>
        <v/>
      </c>
      <c r="BE273" s="169" t="str">
        <f>IFERROR(Inv_SY_B!BE273/Inv_SY_B!$DC273-1,"")</f>
        <v/>
      </c>
      <c r="BF273" s="169" t="str">
        <f>IFERROR(Inv_SY_B!BF273/Inv_SY_B!$DC273-1,"")</f>
        <v/>
      </c>
      <c r="BG273" s="169" t="str">
        <f>IFERROR(Inv_SY_B!BG273/Inv_SY_B!$DC273-1,"")</f>
        <v/>
      </c>
      <c r="BH273" s="169" t="str">
        <f>IFERROR(Inv_SY_B!BH273/Inv_SY_B!$DC273-1,"")</f>
        <v/>
      </c>
      <c r="BI273" s="169" t="str">
        <f>IFERROR(Inv_SY_B!BI273/Inv_SY_B!$DC273-1,"")</f>
        <v/>
      </c>
      <c r="BJ273" s="169" t="str">
        <f>IFERROR(Inv_SY_B!BJ273/Inv_SY_B!$DC273-1,"")</f>
        <v/>
      </c>
      <c r="BK273" s="169" t="str">
        <f>IFERROR(Inv_SY_B!BK273/Inv_SY_B!$DC273-1,"")</f>
        <v/>
      </c>
      <c r="BL273" s="169" t="str">
        <f>IFERROR(Inv_SY_B!BL273/Inv_SY_B!$DC273-1,"")</f>
        <v/>
      </c>
      <c r="BM273" s="169" t="str">
        <f>IFERROR(Inv_SY_B!BM273/Inv_SY_B!$DC273-1,"")</f>
        <v/>
      </c>
      <c r="BN273" s="169" t="str">
        <f>IFERROR(Inv_SY_B!BN273/Inv_SY_B!$DC273-1,"")</f>
        <v/>
      </c>
      <c r="BO273" s="169" t="str">
        <f>IFERROR(Inv_SY_B!BO273/Inv_SY_B!$DC273-1,"")</f>
        <v/>
      </c>
      <c r="BP273" s="169" t="str">
        <f>IFERROR(Inv_SY_B!BP273/Inv_SY_B!$DC273-1,"")</f>
        <v/>
      </c>
      <c r="BQ273" s="169" t="str">
        <f>IFERROR(Inv_SY_B!BQ273/Inv_SY_B!$DC273-1,"")</f>
        <v/>
      </c>
      <c r="BR273" s="169" t="str">
        <f>IFERROR(Inv_SY_B!BR273/Inv_SY_B!$DC273-1,"")</f>
        <v/>
      </c>
      <c r="BS273" s="169" t="str">
        <f>IFERROR(Inv_SY_B!BS273/Inv_SY_B!$DC273-1,"")</f>
        <v/>
      </c>
      <c r="BT273" s="169" t="str">
        <f>IFERROR(Inv_SY_B!BT273/Inv_SY_B!$DC273-1,"")</f>
        <v/>
      </c>
      <c r="BU273" s="169" t="str">
        <f>IFERROR(Inv_SY_B!BU273/Inv_SY_B!$DC273-1,"")</f>
        <v/>
      </c>
      <c r="BV273" s="169" t="str">
        <f>IFERROR(Inv_SY_B!BV273/Inv_SY_B!$DC273-1,"")</f>
        <v/>
      </c>
      <c r="BW273" s="169" t="str">
        <f>IFERROR(Inv_SY_B!BW273/Inv_SY_B!$DC273-1,"")</f>
        <v/>
      </c>
      <c r="BX273" s="169" t="str">
        <f>IFERROR(Inv_SY_B!BX273/Inv_SY_B!$DC273-1,"")</f>
        <v/>
      </c>
      <c r="BY273" s="169" t="str">
        <f>IFERROR(Inv_SY_B!BY273/Inv_SY_B!$DC273-1,"")</f>
        <v/>
      </c>
      <c r="BZ273" s="169" t="str">
        <f>IFERROR(Inv_SY_B!BZ273/Inv_SY_B!$DC273-1,"")</f>
        <v/>
      </c>
      <c r="CA273" s="169" t="str">
        <f>IFERROR(Inv_SY_B!CA273/Inv_SY_B!$DC273-1,"")</f>
        <v/>
      </c>
      <c r="CB273" s="169" t="str">
        <f>IFERROR(Inv_SY_B!CB273/Inv_SY_B!$DC273-1,"")</f>
        <v/>
      </c>
      <c r="CC273" s="169" t="str">
        <f>IFERROR(Inv_SY_B!CC273/Inv_SY_B!$DC273-1,"")</f>
        <v/>
      </c>
      <c r="CD273" s="169" t="str">
        <f>IFERROR(Inv_SY_B!CD273/Inv_SY_B!$DC273-1,"")</f>
        <v/>
      </c>
      <c r="CE273" s="169" t="str">
        <f>IFERROR(Inv_SY_B!CE273/Inv_SY_B!$DC273-1,"")</f>
        <v/>
      </c>
      <c r="CF273" s="169" t="str">
        <f>IFERROR(Inv_SY_B!CF273/Inv_SY_B!$DC273-1,"")</f>
        <v/>
      </c>
      <c r="CG273" s="169" t="str">
        <f>IFERROR(Inv_SY_B!CG273/Inv_SY_B!$DC273-1,"")</f>
        <v/>
      </c>
      <c r="CH273" s="169" t="str">
        <f>IFERROR(Inv_SY_B!CH273/Inv_SY_B!$DC273-1,"")</f>
        <v/>
      </c>
      <c r="CI273" s="169" t="str">
        <f>IFERROR(Inv_SY_B!CI273/Inv_SY_B!$DC273-1,"")</f>
        <v/>
      </c>
      <c r="CJ273" s="169" t="str">
        <f>IFERROR(Inv_SY_B!CJ273/Inv_SY_B!$DC273-1,"")</f>
        <v/>
      </c>
      <c r="CK273" s="169" t="str">
        <f>IFERROR(Inv_SY_B!CK273/Inv_SY_B!$DC273-1,"")</f>
        <v/>
      </c>
      <c r="CL273" s="169" t="str">
        <f>IFERROR(Inv_SY_B!CL273/Inv_SY_B!$DC273-1,"")</f>
        <v/>
      </c>
      <c r="CM273" s="169" t="str">
        <f>IFERROR(Inv_SY_B!CM273/Inv_SY_B!$DB273-1,"")</f>
        <v/>
      </c>
      <c r="CN273" s="169" t="str">
        <f>IFERROR(Inv_SY_B!CN273/Inv_SY_B!$DB273-1,"")</f>
        <v/>
      </c>
      <c r="CO273" s="169" t="str">
        <f>IFERROR(Inv_SY_B!CO273/Inv_SY_B!$DB273-1,"")</f>
        <v/>
      </c>
      <c r="CP273" s="169" t="str">
        <f>IFERROR(Inv_SY_B!CP273/Inv_SY_B!$DB273-1,"")</f>
        <v/>
      </c>
      <c r="CQ273" s="169" t="str">
        <f>IFERROR(Inv_SY_B!CQ273/Inv_SY_B!$DB273-1,"")</f>
        <v/>
      </c>
      <c r="CR273" s="169" t="str">
        <f>IFERROR(Inv_SY_B!CR273/Inv_SY_B!$DB273-1,"")</f>
        <v/>
      </c>
      <c r="CS273" s="169" t="str">
        <f>IFERROR(Inv_SY_B!CS273/Inv_SY_B!$DB273-1,"")</f>
        <v/>
      </c>
      <c r="CT273" s="169" t="str">
        <f>IFERROR(Inv_SY_B!CT273/Inv_SY_B!$DB273-1,"")</f>
        <v/>
      </c>
      <c r="CU273" s="169" t="str">
        <f>IFERROR(Inv_SY_B!CU273/Inv_SY_B!$DB273-1,"")</f>
        <v/>
      </c>
      <c r="CV273" s="169" t="str">
        <f>IFERROR(Inv_SY_B!CV273/Inv_SY_B!$DB273-1,"")</f>
        <v/>
      </c>
      <c r="CW273" s="169" t="str">
        <f>IFERROR(Inv_SY_B!CW273/Inv_SY_B!$DB273-1,"")</f>
        <v/>
      </c>
      <c r="CX273" s="169" t="str">
        <f>IFERROR(Inv_SY_B!CX273/Inv_SY_B!$DB273-1,"")</f>
        <v/>
      </c>
      <c r="CY273" s="169" t="str">
        <f>IFERROR(Inv_SY_B!CY273/Inv_SY_B!$DB273-1,"")</f>
        <v/>
      </c>
      <c r="CZ273" s="169" t="str">
        <f>IFERROR(Inv_SY_B!CZ273/Inv_SY_B!$DB273-1,"")</f>
        <v/>
      </c>
    </row>
    <row r="274" spans="2:104">
      <c r="B274" s="164">
        <f t="shared" si="5"/>
        <v>45966</v>
      </c>
      <c r="C274" s="169" t="str">
        <f>IFERROR(Inv_SY_B!C274/Inv_SY_B!$DA274-1,"")</f>
        <v/>
      </c>
      <c r="D274" s="169" t="str">
        <f>IFERROR(Inv_SY_B!D274/Inv_SY_B!$DA274-1,"")</f>
        <v/>
      </c>
      <c r="E274" s="169" t="str">
        <f>IFERROR(Inv_SY_B!E274/Inv_SY_B!$DA274-1,"")</f>
        <v/>
      </c>
      <c r="F274" s="169" t="str">
        <f>IFERROR(Inv_SY_B!F274/Inv_SY_B!$DA274-1,"")</f>
        <v/>
      </c>
      <c r="G274" s="169" t="str">
        <f>IFERROR(Inv_SY_B!G274/Inv_SY_B!$DA274-1,"")</f>
        <v/>
      </c>
      <c r="H274" s="169" t="str">
        <f>IFERROR(Inv_SY_B!H274/Inv_SY_B!$DA274-1,"")</f>
        <v/>
      </c>
      <c r="I274" s="169" t="str">
        <f>IFERROR(Inv_SY_B!I274/Inv_SY_B!$DA274-1,"")</f>
        <v/>
      </c>
      <c r="J274" s="169" t="str">
        <f>IFERROR(Inv_SY_B!J274/Inv_SY_B!$DA274-1,"")</f>
        <v/>
      </c>
      <c r="K274" s="169" t="str">
        <f>IFERROR(Inv_SY_B!K274/Inv_SY_B!$DA274-1,"")</f>
        <v/>
      </c>
      <c r="L274" s="169" t="str">
        <f>IFERROR(Inv_SY_B!L274/Inv_SY_B!$DA274-1,"")</f>
        <v/>
      </c>
      <c r="M274" s="169" t="str">
        <f>IFERROR(Inv_SY_B!M274/Inv_SY_B!$DA274-1,"")</f>
        <v/>
      </c>
      <c r="N274" s="169" t="str">
        <f>IFERROR(Inv_SY_B!N274/Inv_SY_B!$DA274-1,"")</f>
        <v/>
      </c>
      <c r="O274" s="169" t="str">
        <f>IFERROR(Inv_SY_B!O274/Inv_SY_B!$DA274-1,"")</f>
        <v/>
      </c>
      <c r="P274" s="169" t="str">
        <f>IFERROR(Inv_SY_B!P274/Inv_SY_B!$DA274-1,"")</f>
        <v/>
      </c>
      <c r="Q274" s="169" t="str">
        <f>IFERROR(Inv_SY_B!Q274/Inv_SY_B!$DA274-1,"")</f>
        <v/>
      </c>
      <c r="R274" s="169" t="str">
        <f>IFERROR(Inv_SY_B!R274/Inv_SY_B!$DA274-1,"")</f>
        <v/>
      </c>
      <c r="S274" s="169" t="str">
        <f>IFERROR(Inv_SY_B!S274/Inv_SY_B!$DA274-1,"")</f>
        <v/>
      </c>
      <c r="T274" s="169" t="str">
        <f>IFERROR(Inv_SY_B!T274/Inv_SY_B!$DA274-1,"")</f>
        <v/>
      </c>
      <c r="U274" s="169" t="str">
        <f>IFERROR(Inv_SY_B!U274/Inv_SY_B!$DA274-1,"")</f>
        <v/>
      </c>
      <c r="V274" s="169" t="str">
        <f>IFERROR(Inv_SY_B!V274/Inv_SY_B!$DA274-1,"")</f>
        <v/>
      </c>
      <c r="W274" s="169" t="str">
        <f>IFERROR(Inv_SY_B!W274/Inv_SY_B!$DA274-1,"")</f>
        <v/>
      </c>
      <c r="X274" s="169" t="str">
        <f>IFERROR(Inv_SY_B!X274/Inv_SY_B!$DA274-1,"")</f>
        <v/>
      </c>
      <c r="Y274" s="169" t="str">
        <f>IFERROR(Inv_SY_B!Y274/Inv_SY_B!$DA274-1,"")</f>
        <v/>
      </c>
      <c r="Z274" s="169" t="str">
        <f>IFERROR(Inv_SY_B!Z274/Inv_SY_B!$DA274-1,"")</f>
        <v/>
      </c>
      <c r="AA274" s="169" t="str">
        <f>IFERROR(Inv_SY_B!AA274/Inv_SY_B!$DA274-1,"")</f>
        <v/>
      </c>
      <c r="AB274" s="169" t="str">
        <f>IFERROR(Inv_SY_B!AB274/Inv_SY_B!$DA274-1,"")</f>
        <v/>
      </c>
      <c r="AC274" s="169" t="str">
        <f>IFERROR(Inv_SY_B!AC274/Inv_SY_B!$DA274-1,"")</f>
        <v/>
      </c>
      <c r="AD274" s="169" t="str">
        <f>IFERROR(Inv_SY_B!AD274/Inv_SY_B!$DA274-1,"")</f>
        <v/>
      </c>
      <c r="AE274" s="169" t="str">
        <f>IFERROR(Inv_SY_B!AE274/Inv_SY_B!$DA274-1,"")</f>
        <v/>
      </c>
      <c r="AF274" s="169" t="str">
        <f>IFERROR(Inv_SY_B!AF274/Inv_SY_B!$DA274-1,"")</f>
        <v/>
      </c>
      <c r="AG274" s="169" t="str">
        <f>IFERROR(Inv_SY_B!AG274/Inv_SY_B!$DA274-1,"")</f>
        <v/>
      </c>
      <c r="AH274" s="169" t="str">
        <f>IFERROR(Inv_SY_B!AH274/Inv_SY_B!$DA274-1,"")</f>
        <v/>
      </c>
      <c r="AI274" s="169" t="str">
        <f>IFERROR(Inv_SY_B!AI274/Inv_SY_B!$DC274-1,"")</f>
        <v/>
      </c>
      <c r="AJ274" s="169" t="str">
        <f>IFERROR(Inv_SY_B!AJ274/Inv_SY_B!$DC274-1,"")</f>
        <v/>
      </c>
      <c r="AK274" s="169" t="str">
        <f>IFERROR(Inv_SY_B!AK274/Inv_SY_B!$DC274-1,"")</f>
        <v/>
      </c>
      <c r="AL274" s="169" t="str">
        <f>IFERROR(Inv_SY_B!AL274/Inv_SY_B!$DC274-1,"")</f>
        <v/>
      </c>
      <c r="AM274" s="169" t="str">
        <f>IFERROR(Inv_SY_B!AM274/Inv_SY_B!$DC274-1,"")</f>
        <v/>
      </c>
      <c r="AN274" s="169" t="str">
        <f>IFERROR(Inv_SY_B!AN274/Inv_SY_B!$DC274-1,"")</f>
        <v/>
      </c>
      <c r="AO274" s="169" t="str">
        <f>IFERROR(Inv_SY_B!AO274/Inv_SY_B!$DC274-1,"")</f>
        <v/>
      </c>
      <c r="AP274" s="169" t="str">
        <f>IFERROR(Inv_SY_B!AP274/Inv_SY_B!$DC274-1,"")</f>
        <v/>
      </c>
      <c r="AQ274" s="169" t="str">
        <f>IFERROR(Inv_SY_B!AQ274/Inv_SY_B!$DC274-1,"")</f>
        <v/>
      </c>
      <c r="AR274" s="169" t="str">
        <f>IFERROR(Inv_SY_B!AR274/Inv_SY_B!$DC274-1,"")</f>
        <v/>
      </c>
      <c r="AS274" s="169" t="str">
        <f>IFERROR(Inv_SY_B!AS274/Inv_SY_B!$DC274-1,"")</f>
        <v/>
      </c>
      <c r="AT274" s="169" t="str">
        <f>IFERROR(Inv_SY_B!AT274/Inv_SY_B!$DC274-1,"")</f>
        <v/>
      </c>
      <c r="AU274" s="169" t="str">
        <f>IFERROR(Inv_SY_B!AU274/Inv_SY_B!$DC274-1,"")</f>
        <v/>
      </c>
      <c r="AV274" s="169" t="str">
        <f>IFERROR(Inv_SY_B!AV274/Inv_SY_B!$DC274-1,"")</f>
        <v/>
      </c>
      <c r="AW274" s="169" t="str">
        <f>IFERROR(Inv_SY_B!AW274/Inv_SY_B!$DC274-1,"")</f>
        <v/>
      </c>
      <c r="AX274" s="169" t="str">
        <f>IFERROR(Inv_SY_B!AX274/Inv_SY_B!$DC274-1,"")</f>
        <v/>
      </c>
      <c r="AY274" s="169" t="str">
        <f>IFERROR(Inv_SY_B!AY274/Inv_SY_B!$DC274-1,"")</f>
        <v/>
      </c>
      <c r="AZ274" s="169" t="str">
        <f>IFERROR(Inv_SY_B!AZ274/Inv_SY_B!$DC274-1,"")</f>
        <v/>
      </c>
      <c r="BA274" s="169" t="str">
        <f>IFERROR(Inv_SY_B!BA274/Inv_SY_B!$DC274-1,"")</f>
        <v/>
      </c>
      <c r="BB274" s="169" t="str">
        <f>IFERROR(Inv_SY_B!BB274/Inv_SY_B!$DC274-1,"")</f>
        <v/>
      </c>
      <c r="BC274" s="169" t="str">
        <f>IFERROR(Inv_SY_B!BC274/Inv_SY_B!$DC274-1,"")</f>
        <v/>
      </c>
      <c r="BD274" s="169" t="str">
        <f>IFERROR(Inv_SY_B!BD274/Inv_SY_B!$DC274-1,"")</f>
        <v/>
      </c>
      <c r="BE274" s="169" t="str">
        <f>IFERROR(Inv_SY_B!BE274/Inv_SY_B!$DC274-1,"")</f>
        <v/>
      </c>
      <c r="BF274" s="169" t="str">
        <f>IFERROR(Inv_SY_B!BF274/Inv_SY_B!$DC274-1,"")</f>
        <v/>
      </c>
      <c r="BG274" s="169" t="str">
        <f>IFERROR(Inv_SY_B!BG274/Inv_SY_B!$DC274-1,"")</f>
        <v/>
      </c>
      <c r="BH274" s="169" t="str">
        <f>IFERROR(Inv_SY_B!BH274/Inv_SY_B!$DC274-1,"")</f>
        <v/>
      </c>
      <c r="BI274" s="169" t="str">
        <f>IFERROR(Inv_SY_B!BI274/Inv_SY_B!$DC274-1,"")</f>
        <v/>
      </c>
      <c r="BJ274" s="169" t="str">
        <f>IFERROR(Inv_SY_B!BJ274/Inv_SY_B!$DC274-1,"")</f>
        <v/>
      </c>
      <c r="BK274" s="169" t="str">
        <f>IFERROR(Inv_SY_B!BK274/Inv_SY_B!$DC274-1,"")</f>
        <v/>
      </c>
      <c r="BL274" s="169" t="str">
        <f>IFERROR(Inv_SY_B!BL274/Inv_SY_B!$DC274-1,"")</f>
        <v/>
      </c>
      <c r="BM274" s="169" t="str">
        <f>IFERROR(Inv_SY_B!BM274/Inv_SY_B!$DC274-1,"")</f>
        <v/>
      </c>
      <c r="BN274" s="169" t="str">
        <f>IFERROR(Inv_SY_B!BN274/Inv_SY_B!$DC274-1,"")</f>
        <v/>
      </c>
      <c r="BO274" s="169" t="str">
        <f>IFERROR(Inv_SY_B!BO274/Inv_SY_B!$DC274-1,"")</f>
        <v/>
      </c>
      <c r="BP274" s="169" t="str">
        <f>IFERROR(Inv_SY_B!BP274/Inv_SY_B!$DC274-1,"")</f>
        <v/>
      </c>
      <c r="BQ274" s="169" t="str">
        <f>IFERROR(Inv_SY_B!BQ274/Inv_SY_B!$DC274-1,"")</f>
        <v/>
      </c>
      <c r="BR274" s="169" t="str">
        <f>IFERROR(Inv_SY_B!BR274/Inv_SY_B!$DC274-1,"")</f>
        <v/>
      </c>
      <c r="BS274" s="169" t="str">
        <f>IFERROR(Inv_SY_B!BS274/Inv_SY_B!$DC274-1,"")</f>
        <v/>
      </c>
      <c r="BT274" s="169" t="str">
        <f>IFERROR(Inv_SY_B!BT274/Inv_SY_B!$DC274-1,"")</f>
        <v/>
      </c>
      <c r="BU274" s="169" t="str">
        <f>IFERROR(Inv_SY_B!BU274/Inv_SY_B!$DC274-1,"")</f>
        <v/>
      </c>
      <c r="BV274" s="169" t="str">
        <f>IFERROR(Inv_SY_B!BV274/Inv_SY_B!$DC274-1,"")</f>
        <v/>
      </c>
      <c r="BW274" s="169" t="str">
        <f>IFERROR(Inv_SY_B!BW274/Inv_SY_B!$DC274-1,"")</f>
        <v/>
      </c>
      <c r="BX274" s="169" t="str">
        <f>IFERROR(Inv_SY_B!BX274/Inv_SY_B!$DC274-1,"")</f>
        <v/>
      </c>
      <c r="BY274" s="169" t="str">
        <f>IFERROR(Inv_SY_B!BY274/Inv_SY_B!$DC274-1,"")</f>
        <v/>
      </c>
      <c r="BZ274" s="169" t="str">
        <f>IFERROR(Inv_SY_B!BZ274/Inv_SY_B!$DC274-1,"")</f>
        <v/>
      </c>
      <c r="CA274" s="169" t="str">
        <f>IFERROR(Inv_SY_B!CA274/Inv_SY_B!$DC274-1,"")</f>
        <v/>
      </c>
      <c r="CB274" s="169" t="str">
        <f>IFERROR(Inv_SY_B!CB274/Inv_SY_B!$DC274-1,"")</f>
        <v/>
      </c>
      <c r="CC274" s="169" t="str">
        <f>IFERROR(Inv_SY_B!CC274/Inv_SY_B!$DC274-1,"")</f>
        <v/>
      </c>
      <c r="CD274" s="169" t="str">
        <f>IFERROR(Inv_SY_B!CD274/Inv_SY_B!$DC274-1,"")</f>
        <v/>
      </c>
      <c r="CE274" s="169" t="str">
        <f>IFERROR(Inv_SY_B!CE274/Inv_SY_B!$DC274-1,"")</f>
        <v/>
      </c>
      <c r="CF274" s="169" t="str">
        <f>IFERROR(Inv_SY_B!CF274/Inv_SY_B!$DC274-1,"")</f>
        <v/>
      </c>
      <c r="CG274" s="169" t="str">
        <f>IFERROR(Inv_SY_B!CG274/Inv_SY_B!$DC274-1,"")</f>
        <v/>
      </c>
      <c r="CH274" s="169" t="str">
        <f>IFERROR(Inv_SY_B!CH274/Inv_SY_B!$DC274-1,"")</f>
        <v/>
      </c>
      <c r="CI274" s="169" t="str">
        <f>IFERROR(Inv_SY_B!CI274/Inv_SY_B!$DC274-1,"")</f>
        <v/>
      </c>
      <c r="CJ274" s="169" t="str">
        <f>IFERROR(Inv_SY_B!CJ274/Inv_SY_B!$DC274-1,"")</f>
        <v/>
      </c>
      <c r="CK274" s="169" t="str">
        <f>IFERROR(Inv_SY_B!CK274/Inv_SY_B!$DC274-1,"")</f>
        <v/>
      </c>
      <c r="CL274" s="169" t="str">
        <f>IFERROR(Inv_SY_B!CL274/Inv_SY_B!$DC274-1,"")</f>
        <v/>
      </c>
      <c r="CM274" s="169" t="str">
        <f>IFERROR(Inv_SY_B!CM274/Inv_SY_B!$DB274-1,"")</f>
        <v/>
      </c>
      <c r="CN274" s="169" t="str">
        <f>IFERROR(Inv_SY_B!CN274/Inv_SY_B!$DB274-1,"")</f>
        <v/>
      </c>
      <c r="CO274" s="169" t="str">
        <f>IFERROR(Inv_SY_B!CO274/Inv_SY_B!$DB274-1,"")</f>
        <v/>
      </c>
      <c r="CP274" s="169" t="str">
        <f>IFERROR(Inv_SY_B!CP274/Inv_SY_B!$DB274-1,"")</f>
        <v/>
      </c>
      <c r="CQ274" s="169" t="str">
        <f>IFERROR(Inv_SY_B!CQ274/Inv_SY_B!$DB274-1,"")</f>
        <v/>
      </c>
      <c r="CR274" s="169" t="str">
        <f>IFERROR(Inv_SY_B!CR274/Inv_SY_B!$DB274-1,"")</f>
        <v/>
      </c>
      <c r="CS274" s="169" t="str">
        <f>IFERROR(Inv_SY_B!CS274/Inv_SY_B!$DB274-1,"")</f>
        <v/>
      </c>
      <c r="CT274" s="169" t="str">
        <f>IFERROR(Inv_SY_B!CT274/Inv_SY_B!$DB274-1,"")</f>
        <v/>
      </c>
      <c r="CU274" s="169" t="str">
        <f>IFERROR(Inv_SY_B!CU274/Inv_SY_B!$DB274-1,"")</f>
        <v/>
      </c>
      <c r="CV274" s="169" t="str">
        <f>IFERROR(Inv_SY_B!CV274/Inv_SY_B!$DB274-1,"")</f>
        <v/>
      </c>
      <c r="CW274" s="169" t="str">
        <f>IFERROR(Inv_SY_B!CW274/Inv_SY_B!$DB274-1,"")</f>
        <v/>
      </c>
      <c r="CX274" s="169" t="str">
        <f>IFERROR(Inv_SY_B!CX274/Inv_SY_B!$DB274-1,"")</f>
        <v/>
      </c>
      <c r="CY274" s="169" t="str">
        <f>IFERROR(Inv_SY_B!CY274/Inv_SY_B!$DB274-1,"")</f>
        <v/>
      </c>
      <c r="CZ274" s="169" t="str">
        <f>IFERROR(Inv_SY_B!CZ274/Inv_SY_B!$DB274-1,"")</f>
        <v/>
      </c>
    </row>
    <row r="275" spans="2:104">
      <c r="B275" s="164">
        <f t="shared" si="5"/>
        <v>45967</v>
      </c>
      <c r="C275" s="169" t="str">
        <f>IFERROR(Inv_SY_B!C275/Inv_SY_B!$DA275-1,"")</f>
        <v/>
      </c>
      <c r="D275" s="169" t="str">
        <f>IFERROR(Inv_SY_B!D275/Inv_SY_B!$DA275-1,"")</f>
        <v/>
      </c>
      <c r="E275" s="169" t="str">
        <f>IFERROR(Inv_SY_B!E275/Inv_SY_B!$DA275-1,"")</f>
        <v/>
      </c>
      <c r="F275" s="169" t="str">
        <f>IFERROR(Inv_SY_B!F275/Inv_SY_B!$DA275-1,"")</f>
        <v/>
      </c>
      <c r="G275" s="169" t="str">
        <f>IFERROR(Inv_SY_B!G275/Inv_SY_B!$DA275-1,"")</f>
        <v/>
      </c>
      <c r="H275" s="169" t="str">
        <f>IFERROR(Inv_SY_B!H275/Inv_SY_B!$DA275-1,"")</f>
        <v/>
      </c>
      <c r="I275" s="169" t="str">
        <f>IFERROR(Inv_SY_B!I275/Inv_SY_B!$DA275-1,"")</f>
        <v/>
      </c>
      <c r="J275" s="169" t="str">
        <f>IFERROR(Inv_SY_B!J275/Inv_SY_B!$DA275-1,"")</f>
        <v/>
      </c>
      <c r="K275" s="169" t="str">
        <f>IFERROR(Inv_SY_B!K275/Inv_SY_B!$DA275-1,"")</f>
        <v/>
      </c>
      <c r="L275" s="169" t="str">
        <f>IFERROR(Inv_SY_B!L275/Inv_SY_B!$DA275-1,"")</f>
        <v/>
      </c>
      <c r="M275" s="169" t="str">
        <f>IFERROR(Inv_SY_B!M275/Inv_SY_B!$DA275-1,"")</f>
        <v/>
      </c>
      <c r="N275" s="169" t="str">
        <f>IFERROR(Inv_SY_B!N275/Inv_SY_B!$DA275-1,"")</f>
        <v/>
      </c>
      <c r="O275" s="169" t="str">
        <f>IFERROR(Inv_SY_B!O275/Inv_SY_B!$DA275-1,"")</f>
        <v/>
      </c>
      <c r="P275" s="169" t="str">
        <f>IFERROR(Inv_SY_B!P275/Inv_SY_B!$DA275-1,"")</f>
        <v/>
      </c>
      <c r="Q275" s="169" t="str">
        <f>IFERROR(Inv_SY_B!Q275/Inv_SY_B!$DA275-1,"")</f>
        <v/>
      </c>
      <c r="R275" s="169" t="str">
        <f>IFERROR(Inv_SY_B!R275/Inv_SY_B!$DA275-1,"")</f>
        <v/>
      </c>
      <c r="S275" s="169" t="str">
        <f>IFERROR(Inv_SY_B!S275/Inv_SY_B!$DA275-1,"")</f>
        <v/>
      </c>
      <c r="T275" s="169" t="str">
        <f>IFERROR(Inv_SY_B!T275/Inv_SY_B!$DA275-1,"")</f>
        <v/>
      </c>
      <c r="U275" s="169" t="str">
        <f>IFERROR(Inv_SY_B!U275/Inv_SY_B!$DA275-1,"")</f>
        <v/>
      </c>
      <c r="V275" s="169" t="str">
        <f>IFERROR(Inv_SY_B!V275/Inv_SY_B!$DA275-1,"")</f>
        <v/>
      </c>
      <c r="W275" s="169" t="str">
        <f>IFERROR(Inv_SY_B!W275/Inv_SY_B!$DA275-1,"")</f>
        <v/>
      </c>
      <c r="X275" s="169" t="str">
        <f>IFERROR(Inv_SY_B!X275/Inv_SY_B!$DA275-1,"")</f>
        <v/>
      </c>
      <c r="Y275" s="169" t="str">
        <f>IFERROR(Inv_SY_B!Y275/Inv_SY_B!$DA275-1,"")</f>
        <v/>
      </c>
      <c r="Z275" s="169" t="str">
        <f>IFERROR(Inv_SY_B!Z275/Inv_SY_B!$DA275-1,"")</f>
        <v/>
      </c>
      <c r="AA275" s="169" t="str">
        <f>IFERROR(Inv_SY_B!AA275/Inv_SY_B!$DA275-1,"")</f>
        <v/>
      </c>
      <c r="AB275" s="169" t="str">
        <f>IFERROR(Inv_SY_B!AB275/Inv_SY_B!$DA275-1,"")</f>
        <v/>
      </c>
      <c r="AC275" s="169" t="str">
        <f>IFERROR(Inv_SY_B!AC275/Inv_SY_B!$DA275-1,"")</f>
        <v/>
      </c>
      <c r="AD275" s="169" t="str">
        <f>IFERROR(Inv_SY_B!AD275/Inv_SY_B!$DA275-1,"")</f>
        <v/>
      </c>
      <c r="AE275" s="169" t="str">
        <f>IFERROR(Inv_SY_B!AE275/Inv_SY_B!$DA275-1,"")</f>
        <v/>
      </c>
      <c r="AF275" s="169" t="str">
        <f>IFERROR(Inv_SY_B!AF275/Inv_SY_B!$DA275-1,"")</f>
        <v/>
      </c>
      <c r="AG275" s="169" t="str">
        <f>IFERROR(Inv_SY_B!AG275/Inv_SY_B!$DA275-1,"")</f>
        <v/>
      </c>
      <c r="AH275" s="169" t="str">
        <f>IFERROR(Inv_SY_B!AH275/Inv_SY_B!$DA275-1,"")</f>
        <v/>
      </c>
      <c r="AI275" s="169" t="str">
        <f>IFERROR(Inv_SY_B!AI275/Inv_SY_B!$DC275-1,"")</f>
        <v/>
      </c>
      <c r="AJ275" s="169" t="str">
        <f>IFERROR(Inv_SY_B!AJ275/Inv_SY_B!$DC275-1,"")</f>
        <v/>
      </c>
      <c r="AK275" s="169" t="str">
        <f>IFERROR(Inv_SY_B!AK275/Inv_SY_B!$DC275-1,"")</f>
        <v/>
      </c>
      <c r="AL275" s="169" t="str">
        <f>IFERROR(Inv_SY_B!AL275/Inv_SY_B!$DC275-1,"")</f>
        <v/>
      </c>
      <c r="AM275" s="169" t="str">
        <f>IFERROR(Inv_SY_B!AM275/Inv_SY_B!$DC275-1,"")</f>
        <v/>
      </c>
      <c r="AN275" s="169" t="str">
        <f>IFERROR(Inv_SY_B!AN275/Inv_SY_B!$DC275-1,"")</f>
        <v/>
      </c>
      <c r="AO275" s="169" t="str">
        <f>IFERROR(Inv_SY_B!AO275/Inv_SY_B!$DC275-1,"")</f>
        <v/>
      </c>
      <c r="AP275" s="169" t="str">
        <f>IFERROR(Inv_SY_B!AP275/Inv_SY_B!$DC275-1,"")</f>
        <v/>
      </c>
      <c r="AQ275" s="169" t="str">
        <f>IFERROR(Inv_SY_B!AQ275/Inv_SY_B!$DC275-1,"")</f>
        <v/>
      </c>
      <c r="AR275" s="169" t="str">
        <f>IFERROR(Inv_SY_B!AR275/Inv_SY_B!$DC275-1,"")</f>
        <v/>
      </c>
      <c r="AS275" s="169" t="str">
        <f>IFERROR(Inv_SY_B!AS275/Inv_SY_B!$DC275-1,"")</f>
        <v/>
      </c>
      <c r="AT275" s="169" t="str">
        <f>IFERROR(Inv_SY_B!AT275/Inv_SY_B!$DC275-1,"")</f>
        <v/>
      </c>
      <c r="AU275" s="169" t="str">
        <f>IFERROR(Inv_SY_B!AU275/Inv_SY_B!$DC275-1,"")</f>
        <v/>
      </c>
      <c r="AV275" s="169" t="str">
        <f>IFERROR(Inv_SY_B!AV275/Inv_SY_B!$DC275-1,"")</f>
        <v/>
      </c>
      <c r="AW275" s="169" t="str">
        <f>IFERROR(Inv_SY_B!AW275/Inv_SY_B!$DC275-1,"")</f>
        <v/>
      </c>
      <c r="AX275" s="169" t="str">
        <f>IFERROR(Inv_SY_B!AX275/Inv_SY_B!$DC275-1,"")</f>
        <v/>
      </c>
      <c r="AY275" s="169" t="str">
        <f>IFERROR(Inv_SY_B!AY275/Inv_SY_B!$DC275-1,"")</f>
        <v/>
      </c>
      <c r="AZ275" s="169" t="str">
        <f>IFERROR(Inv_SY_B!AZ275/Inv_SY_B!$DC275-1,"")</f>
        <v/>
      </c>
      <c r="BA275" s="169" t="str">
        <f>IFERROR(Inv_SY_B!BA275/Inv_SY_B!$DC275-1,"")</f>
        <v/>
      </c>
      <c r="BB275" s="169" t="str">
        <f>IFERROR(Inv_SY_B!BB275/Inv_SY_B!$DC275-1,"")</f>
        <v/>
      </c>
      <c r="BC275" s="169" t="str">
        <f>IFERROR(Inv_SY_B!BC275/Inv_SY_B!$DC275-1,"")</f>
        <v/>
      </c>
      <c r="BD275" s="169" t="str">
        <f>IFERROR(Inv_SY_B!BD275/Inv_SY_B!$DC275-1,"")</f>
        <v/>
      </c>
      <c r="BE275" s="169" t="str">
        <f>IFERROR(Inv_SY_B!BE275/Inv_SY_B!$DC275-1,"")</f>
        <v/>
      </c>
      <c r="BF275" s="169" t="str">
        <f>IFERROR(Inv_SY_B!BF275/Inv_SY_B!$DC275-1,"")</f>
        <v/>
      </c>
      <c r="BG275" s="169" t="str">
        <f>IFERROR(Inv_SY_B!BG275/Inv_SY_B!$DC275-1,"")</f>
        <v/>
      </c>
      <c r="BH275" s="169" t="str">
        <f>IFERROR(Inv_SY_B!BH275/Inv_SY_B!$DC275-1,"")</f>
        <v/>
      </c>
      <c r="BI275" s="169" t="str">
        <f>IFERROR(Inv_SY_B!BI275/Inv_SY_B!$DC275-1,"")</f>
        <v/>
      </c>
      <c r="BJ275" s="169" t="str">
        <f>IFERROR(Inv_SY_B!BJ275/Inv_SY_B!$DC275-1,"")</f>
        <v/>
      </c>
      <c r="BK275" s="169" t="str">
        <f>IFERROR(Inv_SY_B!BK275/Inv_SY_B!$DC275-1,"")</f>
        <v/>
      </c>
      <c r="BL275" s="169" t="str">
        <f>IFERROR(Inv_SY_B!BL275/Inv_SY_B!$DC275-1,"")</f>
        <v/>
      </c>
      <c r="BM275" s="169" t="str">
        <f>IFERROR(Inv_SY_B!BM275/Inv_SY_B!$DC275-1,"")</f>
        <v/>
      </c>
      <c r="BN275" s="169" t="str">
        <f>IFERROR(Inv_SY_B!BN275/Inv_SY_B!$DC275-1,"")</f>
        <v/>
      </c>
      <c r="BO275" s="169" t="str">
        <f>IFERROR(Inv_SY_B!BO275/Inv_SY_B!$DC275-1,"")</f>
        <v/>
      </c>
      <c r="BP275" s="169" t="str">
        <f>IFERROR(Inv_SY_B!BP275/Inv_SY_B!$DC275-1,"")</f>
        <v/>
      </c>
      <c r="BQ275" s="169" t="str">
        <f>IFERROR(Inv_SY_B!BQ275/Inv_SY_B!$DC275-1,"")</f>
        <v/>
      </c>
      <c r="BR275" s="169" t="str">
        <f>IFERROR(Inv_SY_B!BR275/Inv_SY_B!$DC275-1,"")</f>
        <v/>
      </c>
      <c r="BS275" s="169" t="str">
        <f>IFERROR(Inv_SY_B!BS275/Inv_SY_B!$DC275-1,"")</f>
        <v/>
      </c>
      <c r="BT275" s="169" t="str">
        <f>IFERROR(Inv_SY_B!BT275/Inv_SY_B!$DC275-1,"")</f>
        <v/>
      </c>
      <c r="BU275" s="169" t="str">
        <f>IFERROR(Inv_SY_B!BU275/Inv_SY_B!$DC275-1,"")</f>
        <v/>
      </c>
      <c r="BV275" s="169" t="str">
        <f>IFERROR(Inv_SY_B!BV275/Inv_SY_B!$DC275-1,"")</f>
        <v/>
      </c>
      <c r="BW275" s="169" t="str">
        <f>IFERROR(Inv_SY_B!BW275/Inv_SY_B!$DC275-1,"")</f>
        <v/>
      </c>
      <c r="BX275" s="169" t="str">
        <f>IFERROR(Inv_SY_B!BX275/Inv_SY_B!$DC275-1,"")</f>
        <v/>
      </c>
      <c r="BY275" s="169" t="str">
        <f>IFERROR(Inv_SY_B!BY275/Inv_SY_B!$DC275-1,"")</f>
        <v/>
      </c>
      <c r="BZ275" s="169" t="str">
        <f>IFERROR(Inv_SY_B!BZ275/Inv_SY_B!$DC275-1,"")</f>
        <v/>
      </c>
      <c r="CA275" s="169" t="str">
        <f>IFERROR(Inv_SY_B!CA275/Inv_SY_B!$DC275-1,"")</f>
        <v/>
      </c>
      <c r="CB275" s="169" t="str">
        <f>IFERROR(Inv_SY_B!CB275/Inv_SY_B!$DC275-1,"")</f>
        <v/>
      </c>
      <c r="CC275" s="169" t="str">
        <f>IFERROR(Inv_SY_B!CC275/Inv_SY_B!$DC275-1,"")</f>
        <v/>
      </c>
      <c r="CD275" s="169" t="str">
        <f>IFERROR(Inv_SY_B!CD275/Inv_SY_B!$DC275-1,"")</f>
        <v/>
      </c>
      <c r="CE275" s="169" t="str">
        <f>IFERROR(Inv_SY_B!CE275/Inv_SY_B!$DC275-1,"")</f>
        <v/>
      </c>
      <c r="CF275" s="169" t="str">
        <f>IFERROR(Inv_SY_B!CF275/Inv_SY_B!$DC275-1,"")</f>
        <v/>
      </c>
      <c r="CG275" s="169" t="str">
        <f>IFERROR(Inv_SY_B!CG275/Inv_SY_B!$DC275-1,"")</f>
        <v/>
      </c>
      <c r="CH275" s="169" t="str">
        <f>IFERROR(Inv_SY_B!CH275/Inv_SY_B!$DC275-1,"")</f>
        <v/>
      </c>
      <c r="CI275" s="169" t="str">
        <f>IFERROR(Inv_SY_B!CI275/Inv_SY_B!$DC275-1,"")</f>
        <v/>
      </c>
      <c r="CJ275" s="169" t="str">
        <f>IFERROR(Inv_SY_B!CJ275/Inv_SY_B!$DC275-1,"")</f>
        <v/>
      </c>
      <c r="CK275" s="169" t="str">
        <f>IFERROR(Inv_SY_B!CK275/Inv_SY_B!$DC275-1,"")</f>
        <v/>
      </c>
      <c r="CL275" s="169" t="str">
        <f>IFERROR(Inv_SY_B!CL275/Inv_SY_B!$DC275-1,"")</f>
        <v/>
      </c>
      <c r="CM275" s="169" t="str">
        <f>IFERROR(Inv_SY_B!CM275/Inv_SY_B!$DB275-1,"")</f>
        <v/>
      </c>
      <c r="CN275" s="169" t="str">
        <f>IFERROR(Inv_SY_B!CN275/Inv_SY_B!$DB275-1,"")</f>
        <v/>
      </c>
      <c r="CO275" s="169" t="str">
        <f>IFERROR(Inv_SY_B!CO275/Inv_SY_B!$DB275-1,"")</f>
        <v/>
      </c>
      <c r="CP275" s="169" t="str">
        <f>IFERROR(Inv_SY_B!CP275/Inv_SY_B!$DB275-1,"")</f>
        <v/>
      </c>
      <c r="CQ275" s="169" t="str">
        <f>IFERROR(Inv_SY_B!CQ275/Inv_SY_B!$DB275-1,"")</f>
        <v/>
      </c>
      <c r="CR275" s="169" t="str">
        <f>IFERROR(Inv_SY_B!CR275/Inv_SY_B!$DB275-1,"")</f>
        <v/>
      </c>
      <c r="CS275" s="169" t="str">
        <f>IFERROR(Inv_SY_B!CS275/Inv_SY_B!$DB275-1,"")</f>
        <v/>
      </c>
      <c r="CT275" s="169" t="str">
        <f>IFERROR(Inv_SY_B!CT275/Inv_SY_B!$DB275-1,"")</f>
        <v/>
      </c>
      <c r="CU275" s="169" t="str">
        <f>IFERROR(Inv_SY_B!CU275/Inv_SY_B!$DB275-1,"")</f>
        <v/>
      </c>
      <c r="CV275" s="169" t="str">
        <f>IFERROR(Inv_SY_B!CV275/Inv_SY_B!$DB275-1,"")</f>
        <v/>
      </c>
      <c r="CW275" s="169" t="str">
        <f>IFERROR(Inv_SY_B!CW275/Inv_SY_B!$DB275-1,"")</f>
        <v/>
      </c>
      <c r="CX275" s="169" t="str">
        <f>IFERROR(Inv_SY_B!CX275/Inv_SY_B!$DB275-1,"")</f>
        <v/>
      </c>
      <c r="CY275" s="169" t="str">
        <f>IFERROR(Inv_SY_B!CY275/Inv_SY_B!$DB275-1,"")</f>
        <v/>
      </c>
      <c r="CZ275" s="169" t="str">
        <f>IFERROR(Inv_SY_B!CZ275/Inv_SY_B!$DB275-1,"")</f>
        <v/>
      </c>
    </row>
    <row r="276" spans="2:104">
      <c r="B276" s="164">
        <f t="shared" si="5"/>
        <v>45968</v>
      </c>
      <c r="C276" s="169" t="str">
        <f>IFERROR(Inv_SY_B!C276/Inv_SY_B!$DA276-1,"")</f>
        <v/>
      </c>
      <c r="D276" s="169" t="str">
        <f>IFERROR(Inv_SY_B!D276/Inv_SY_B!$DA276-1,"")</f>
        <v/>
      </c>
      <c r="E276" s="169" t="str">
        <f>IFERROR(Inv_SY_B!E276/Inv_SY_B!$DA276-1,"")</f>
        <v/>
      </c>
      <c r="F276" s="169" t="str">
        <f>IFERROR(Inv_SY_B!F276/Inv_SY_B!$DA276-1,"")</f>
        <v/>
      </c>
      <c r="G276" s="169" t="str">
        <f>IFERROR(Inv_SY_B!G276/Inv_SY_B!$DA276-1,"")</f>
        <v/>
      </c>
      <c r="H276" s="169" t="str">
        <f>IFERROR(Inv_SY_B!H276/Inv_SY_B!$DA276-1,"")</f>
        <v/>
      </c>
      <c r="I276" s="169" t="str">
        <f>IFERROR(Inv_SY_B!I276/Inv_SY_B!$DA276-1,"")</f>
        <v/>
      </c>
      <c r="J276" s="169" t="str">
        <f>IFERROR(Inv_SY_B!J276/Inv_SY_B!$DA276-1,"")</f>
        <v/>
      </c>
      <c r="K276" s="169" t="str">
        <f>IFERROR(Inv_SY_B!K276/Inv_SY_B!$DA276-1,"")</f>
        <v/>
      </c>
      <c r="L276" s="169" t="str">
        <f>IFERROR(Inv_SY_B!L276/Inv_SY_B!$DA276-1,"")</f>
        <v/>
      </c>
      <c r="M276" s="169" t="str">
        <f>IFERROR(Inv_SY_B!M276/Inv_SY_B!$DA276-1,"")</f>
        <v/>
      </c>
      <c r="N276" s="169" t="str">
        <f>IFERROR(Inv_SY_B!N276/Inv_SY_B!$DA276-1,"")</f>
        <v/>
      </c>
      <c r="O276" s="169" t="str">
        <f>IFERROR(Inv_SY_B!O276/Inv_SY_B!$DA276-1,"")</f>
        <v/>
      </c>
      <c r="P276" s="169" t="str">
        <f>IFERROR(Inv_SY_B!P276/Inv_SY_B!$DA276-1,"")</f>
        <v/>
      </c>
      <c r="Q276" s="169" t="str">
        <f>IFERROR(Inv_SY_B!Q276/Inv_SY_B!$DA276-1,"")</f>
        <v/>
      </c>
      <c r="R276" s="169" t="str">
        <f>IFERROR(Inv_SY_B!R276/Inv_SY_B!$DA276-1,"")</f>
        <v/>
      </c>
      <c r="S276" s="169" t="str">
        <f>IFERROR(Inv_SY_B!S276/Inv_SY_B!$DA276-1,"")</f>
        <v/>
      </c>
      <c r="T276" s="169" t="str">
        <f>IFERROR(Inv_SY_B!T276/Inv_SY_B!$DA276-1,"")</f>
        <v/>
      </c>
      <c r="U276" s="169" t="str">
        <f>IFERROR(Inv_SY_B!U276/Inv_SY_B!$DA276-1,"")</f>
        <v/>
      </c>
      <c r="V276" s="169" t="str">
        <f>IFERROR(Inv_SY_B!V276/Inv_SY_B!$DA276-1,"")</f>
        <v/>
      </c>
      <c r="W276" s="169" t="str">
        <f>IFERROR(Inv_SY_B!W276/Inv_SY_B!$DA276-1,"")</f>
        <v/>
      </c>
      <c r="X276" s="169" t="str">
        <f>IFERROR(Inv_SY_B!X276/Inv_SY_B!$DA276-1,"")</f>
        <v/>
      </c>
      <c r="Y276" s="169" t="str">
        <f>IFERROR(Inv_SY_B!Y276/Inv_SY_B!$DA276-1,"")</f>
        <v/>
      </c>
      <c r="Z276" s="169" t="str">
        <f>IFERROR(Inv_SY_B!Z276/Inv_SY_B!$DA276-1,"")</f>
        <v/>
      </c>
      <c r="AA276" s="169" t="str">
        <f>IFERROR(Inv_SY_B!AA276/Inv_SY_B!$DA276-1,"")</f>
        <v/>
      </c>
      <c r="AB276" s="169" t="str">
        <f>IFERROR(Inv_SY_B!AB276/Inv_SY_B!$DA276-1,"")</f>
        <v/>
      </c>
      <c r="AC276" s="169" t="str">
        <f>IFERROR(Inv_SY_B!AC276/Inv_SY_B!$DA276-1,"")</f>
        <v/>
      </c>
      <c r="AD276" s="169" t="str">
        <f>IFERROR(Inv_SY_B!AD276/Inv_SY_B!$DA276-1,"")</f>
        <v/>
      </c>
      <c r="AE276" s="169" t="str">
        <f>IFERROR(Inv_SY_B!AE276/Inv_SY_B!$DA276-1,"")</f>
        <v/>
      </c>
      <c r="AF276" s="169" t="str">
        <f>IFERROR(Inv_SY_B!AF276/Inv_SY_B!$DA276-1,"")</f>
        <v/>
      </c>
      <c r="AG276" s="169" t="str">
        <f>IFERROR(Inv_SY_B!AG276/Inv_SY_B!$DA276-1,"")</f>
        <v/>
      </c>
      <c r="AH276" s="169" t="str">
        <f>IFERROR(Inv_SY_B!AH276/Inv_SY_B!$DA276-1,"")</f>
        <v/>
      </c>
      <c r="AI276" s="169" t="str">
        <f>IFERROR(Inv_SY_B!AI276/Inv_SY_B!$DC276-1,"")</f>
        <v/>
      </c>
      <c r="AJ276" s="169" t="str">
        <f>IFERROR(Inv_SY_B!AJ276/Inv_SY_B!$DC276-1,"")</f>
        <v/>
      </c>
      <c r="AK276" s="169" t="str">
        <f>IFERROR(Inv_SY_B!AK276/Inv_SY_B!$DC276-1,"")</f>
        <v/>
      </c>
      <c r="AL276" s="169" t="str">
        <f>IFERROR(Inv_SY_B!AL276/Inv_SY_B!$DC276-1,"")</f>
        <v/>
      </c>
      <c r="AM276" s="169" t="str">
        <f>IFERROR(Inv_SY_B!AM276/Inv_SY_B!$DC276-1,"")</f>
        <v/>
      </c>
      <c r="AN276" s="169" t="str">
        <f>IFERROR(Inv_SY_B!AN276/Inv_SY_B!$DC276-1,"")</f>
        <v/>
      </c>
      <c r="AO276" s="169" t="str">
        <f>IFERROR(Inv_SY_B!AO276/Inv_SY_B!$DC276-1,"")</f>
        <v/>
      </c>
      <c r="AP276" s="169" t="str">
        <f>IFERROR(Inv_SY_B!AP276/Inv_SY_B!$DC276-1,"")</f>
        <v/>
      </c>
      <c r="AQ276" s="169" t="str">
        <f>IFERROR(Inv_SY_B!AQ276/Inv_SY_B!$DC276-1,"")</f>
        <v/>
      </c>
      <c r="AR276" s="169" t="str">
        <f>IFERROR(Inv_SY_B!AR276/Inv_SY_B!$DC276-1,"")</f>
        <v/>
      </c>
      <c r="AS276" s="169" t="str">
        <f>IFERROR(Inv_SY_B!AS276/Inv_SY_B!$DC276-1,"")</f>
        <v/>
      </c>
      <c r="AT276" s="169" t="str">
        <f>IFERROR(Inv_SY_B!AT276/Inv_SY_B!$DC276-1,"")</f>
        <v/>
      </c>
      <c r="AU276" s="169" t="str">
        <f>IFERROR(Inv_SY_B!AU276/Inv_SY_B!$DC276-1,"")</f>
        <v/>
      </c>
      <c r="AV276" s="169" t="str">
        <f>IFERROR(Inv_SY_B!AV276/Inv_SY_B!$DC276-1,"")</f>
        <v/>
      </c>
      <c r="AW276" s="169" t="str">
        <f>IFERROR(Inv_SY_B!AW276/Inv_SY_B!$DC276-1,"")</f>
        <v/>
      </c>
      <c r="AX276" s="169" t="str">
        <f>IFERROR(Inv_SY_B!AX276/Inv_SY_B!$DC276-1,"")</f>
        <v/>
      </c>
      <c r="AY276" s="169" t="str">
        <f>IFERROR(Inv_SY_B!AY276/Inv_SY_B!$DC276-1,"")</f>
        <v/>
      </c>
      <c r="AZ276" s="169" t="str">
        <f>IFERROR(Inv_SY_B!AZ276/Inv_SY_B!$DC276-1,"")</f>
        <v/>
      </c>
      <c r="BA276" s="169" t="str">
        <f>IFERROR(Inv_SY_B!BA276/Inv_SY_B!$DC276-1,"")</f>
        <v/>
      </c>
      <c r="BB276" s="169" t="str">
        <f>IFERROR(Inv_SY_B!BB276/Inv_SY_B!$DC276-1,"")</f>
        <v/>
      </c>
      <c r="BC276" s="169" t="str">
        <f>IFERROR(Inv_SY_B!BC276/Inv_SY_B!$DC276-1,"")</f>
        <v/>
      </c>
      <c r="BD276" s="169" t="str">
        <f>IFERROR(Inv_SY_B!BD276/Inv_SY_B!$DC276-1,"")</f>
        <v/>
      </c>
      <c r="BE276" s="169" t="str">
        <f>IFERROR(Inv_SY_B!BE276/Inv_SY_B!$DC276-1,"")</f>
        <v/>
      </c>
      <c r="BF276" s="169" t="str">
        <f>IFERROR(Inv_SY_B!BF276/Inv_SY_B!$DC276-1,"")</f>
        <v/>
      </c>
      <c r="BG276" s="169" t="str">
        <f>IFERROR(Inv_SY_B!BG276/Inv_SY_B!$DC276-1,"")</f>
        <v/>
      </c>
      <c r="BH276" s="169" t="str">
        <f>IFERROR(Inv_SY_B!BH276/Inv_SY_B!$DC276-1,"")</f>
        <v/>
      </c>
      <c r="BI276" s="169" t="str">
        <f>IFERROR(Inv_SY_B!BI276/Inv_SY_B!$DC276-1,"")</f>
        <v/>
      </c>
      <c r="BJ276" s="169" t="str">
        <f>IFERROR(Inv_SY_B!BJ276/Inv_SY_B!$DC276-1,"")</f>
        <v/>
      </c>
      <c r="BK276" s="169" t="str">
        <f>IFERROR(Inv_SY_B!BK276/Inv_SY_B!$DC276-1,"")</f>
        <v/>
      </c>
      <c r="BL276" s="169" t="str">
        <f>IFERROR(Inv_SY_B!BL276/Inv_SY_B!$DC276-1,"")</f>
        <v/>
      </c>
      <c r="BM276" s="169" t="str">
        <f>IFERROR(Inv_SY_B!BM276/Inv_SY_B!$DC276-1,"")</f>
        <v/>
      </c>
      <c r="BN276" s="169" t="str">
        <f>IFERROR(Inv_SY_B!BN276/Inv_SY_B!$DC276-1,"")</f>
        <v/>
      </c>
      <c r="BO276" s="169" t="str">
        <f>IFERROR(Inv_SY_B!BO276/Inv_SY_B!$DC276-1,"")</f>
        <v/>
      </c>
      <c r="BP276" s="169" t="str">
        <f>IFERROR(Inv_SY_B!BP276/Inv_SY_B!$DC276-1,"")</f>
        <v/>
      </c>
      <c r="BQ276" s="169" t="str">
        <f>IFERROR(Inv_SY_B!BQ276/Inv_SY_B!$DC276-1,"")</f>
        <v/>
      </c>
      <c r="BR276" s="169" t="str">
        <f>IFERROR(Inv_SY_B!BR276/Inv_SY_B!$DC276-1,"")</f>
        <v/>
      </c>
      <c r="BS276" s="169" t="str">
        <f>IFERROR(Inv_SY_B!BS276/Inv_SY_B!$DC276-1,"")</f>
        <v/>
      </c>
      <c r="BT276" s="169" t="str">
        <f>IFERROR(Inv_SY_B!BT276/Inv_SY_B!$DC276-1,"")</f>
        <v/>
      </c>
      <c r="BU276" s="169" t="str">
        <f>IFERROR(Inv_SY_B!BU276/Inv_SY_B!$DC276-1,"")</f>
        <v/>
      </c>
      <c r="BV276" s="169" t="str">
        <f>IFERROR(Inv_SY_B!BV276/Inv_SY_B!$DC276-1,"")</f>
        <v/>
      </c>
      <c r="BW276" s="169" t="str">
        <f>IFERROR(Inv_SY_B!BW276/Inv_SY_B!$DC276-1,"")</f>
        <v/>
      </c>
      <c r="BX276" s="169" t="str">
        <f>IFERROR(Inv_SY_B!BX276/Inv_SY_B!$DC276-1,"")</f>
        <v/>
      </c>
      <c r="BY276" s="169" t="str">
        <f>IFERROR(Inv_SY_B!BY276/Inv_SY_B!$DC276-1,"")</f>
        <v/>
      </c>
      <c r="BZ276" s="169" t="str">
        <f>IFERROR(Inv_SY_B!BZ276/Inv_SY_B!$DC276-1,"")</f>
        <v/>
      </c>
      <c r="CA276" s="169" t="str">
        <f>IFERROR(Inv_SY_B!CA276/Inv_SY_B!$DC276-1,"")</f>
        <v/>
      </c>
      <c r="CB276" s="169" t="str">
        <f>IFERROR(Inv_SY_B!CB276/Inv_SY_B!$DC276-1,"")</f>
        <v/>
      </c>
      <c r="CC276" s="169" t="str">
        <f>IFERROR(Inv_SY_B!CC276/Inv_SY_B!$DC276-1,"")</f>
        <v/>
      </c>
      <c r="CD276" s="169" t="str">
        <f>IFERROR(Inv_SY_B!CD276/Inv_SY_B!$DC276-1,"")</f>
        <v/>
      </c>
      <c r="CE276" s="169" t="str">
        <f>IFERROR(Inv_SY_B!CE276/Inv_SY_B!$DC276-1,"")</f>
        <v/>
      </c>
      <c r="CF276" s="169" t="str">
        <f>IFERROR(Inv_SY_B!CF276/Inv_SY_B!$DC276-1,"")</f>
        <v/>
      </c>
      <c r="CG276" s="169" t="str">
        <f>IFERROR(Inv_SY_B!CG276/Inv_SY_B!$DC276-1,"")</f>
        <v/>
      </c>
      <c r="CH276" s="169" t="str">
        <f>IFERROR(Inv_SY_B!CH276/Inv_SY_B!$DC276-1,"")</f>
        <v/>
      </c>
      <c r="CI276" s="169" t="str">
        <f>IFERROR(Inv_SY_B!CI276/Inv_SY_B!$DC276-1,"")</f>
        <v/>
      </c>
      <c r="CJ276" s="169" t="str">
        <f>IFERROR(Inv_SY_B!CJ276/Inv_SY_B!$DC276-1,"")</f>
        <v/>
      </c>
      <c r="CK276" s="169" t="str">
        <f>IFERROR(Inv_SY_B!CK276/Inv_SY_B!$DC276-1,"")</f>
        <v/>
      </c>
      <c r="CL276" s="169" t="str">
        <f>IFERROR(Inv_SY_B!CL276/Inv_SY_B!$DC276-1,"")</f>
        <v/>
      </c>
      <c r="CM276" s="169" t="str">
        <f>IFERROR(Inv_SY_B!CM276/Inv_SY_B!$DB276-1,"")</f>
        <v/>
      </c>
      <c r="CN276" s="169" t="str">
        <f>IFERROR(Inv_SY_B!CN276/Inv_SY_B!$DB276-1,"")</f>
        <v/>
      </c>
      <c r="CO276" s="169" t="str">
        <f>IFERROR(Inv_SY_B!CO276/Inv_SY_B!$DB276-1,"")</f>
        <v/>
      </c>
      <c r="CP276" s="169" t="str">
        <f>IFERROR(Inv_SY_B!CP276/Inv_SY_B!$DB276-1,"")</f>
        <v/>
      </c>
      <c r="CQ276" s="169" t="str">
        <f>IFERROR(Inv_SY_B!CQ276/Inv_SY_B!$DB276-1,"")</f>
        <v/>
      </c>
      <c r="CR276" s="169" t="str">
        <f>IFERROR(Inv_SY_B!CR276/Inv_SY_B!$DB276-1,"")</f>
        <v/>
      </c>
      <c r="CS276" s="169" t="str">
        <f>IFERROR(Inv_SY_B!CS276/Inv_SY_B!$DB276-1,"")</f>
        <v/>
      </c>
      <c r="CT276" s="169" t="str">
        <f>IFERROR(Inv_SY_B!CT276/Inv_SY_B!$DB276-1,"")</f>
        <v/>
      </c>
      <c r="CU276" s="169" t="str">
        <f>IFERROR(Inv_SY_B!CU276/Inv_SY_B!$DB276-1,"")</f>
        <v/>
      </c>
      <c r="CV276" s="169" t="str">
        <f>IFERROR(Inv_SY_B!CV276/Inv_SY_B!$DB276-1,"")</f>
        <v/>
      </c>
      <c r="CW276" s="169" t="str">
        <f>IFERROR(Inv_SY_B!CW276/Inv_SY_B!$DB276-1,"")</f>
        <v/>
      </c>
      <c r="CX276" s="169" t="str">
        <f>IFERROR(Inv_SY_B!CX276/Inv_SY_B!$DB276-1,"")</f>
        <v/>
      </c>
      <c r="CY276" s="169" t="str">
        <f>IFERROR(Inv_SY_B!CY276/Inv_SY_B!$DB276-1,"")</f>
        <v/>
      </c>
      <c r="CZ276" s="169" t="str">
        <f>IFERROR(Inv_SY_B!CZ276/Inv_SY_B!$DB276-1,"")</f>
        <v/>
      </c>
    </row>
    <row r="277" spans="2:104">
      <c r="B277" s="164">
        <f t="shared" si="5"/>
        <v>45969</v>
      </c>
      <c r="C277" s="169" t="str">
        <f>IFERROR(Inv_SY_B!C277/Inv_SY_B!$DA277-1,"")</f>
        <v/>
      </c>
      <c r="D277" s="169" t="str">
        <f>IFERROR(Inv_SY_B!D277/Inv_SY_B!$DA277-1,"")</f>
        <v/>
      </c>
      <c r="E277" s="169" t="str">
        <f>IFERROR(Inv_SY_B!E277/Inv_SY_B!$DA277-1,"")</f>
        <v/>
      </c>
      <c r="F277" s="169" t="str">
        <f>IFERROR(Inv_SY_B!F277/Inv_SY_B!$DA277-1,"")</f>
        <v/>
      </c>
      <c r="G277" s="169" t="str">
        <f>IFERROR(Inv_SY_B!G277/Inv_SY_B!$DA277-1,"")</f>
        <v/>
      </c>
      <c r="H277" s="169" t="str">
        <f>IFERROR(Inv_SY_B!H277/Inv_SY_B!$DA277-1,"")</f>
        <v/>
      </c>
      <c r="I277" s="169" t="str">
        <f>IFERROR(Inv_SY_B!I277/Inv_SY_B!$DA277-1,"")</f>
        <v/>
      </c>
      <c r="J277" s="169" t="str">
        <f>IFERROR(Inv_SY_B!J277/Inv_SY_B!$DA277-1,"")</f>
        <v/>
      </c>
      <c r="K277" s="169" t="str">
        <f>IFERROR(Inv_SY_B!K277/Inv_SY_B!$DA277-1,"")</f>
        <v/>
      </c>
      <c r="L277" s="169" t="str">
        <f>IFERROR(Inv_SY_B!L277/Inv_SY_B!$DA277-1,"")</f>
        <v/>
      </c>
      <c r="M277" s="169" t="str">
        <f>IFERROR(Inv_SY_B!M277/Inv_SY_B!$DA277-1,"")</f>
        <v/>
      </c>
      <c r="N277" s="169" t="str">
        <f>IFERROR(Inv_SY_B!N277/Inv_SY_B!$DA277-1,"")</f>
        <v/>
      </c>
      <c r="O277" s="169" t="str">
        <f>IFERROR(Inv_SY_B!O277/Inv_SY_B!$DA277-1,"")</f>
        <v/>
      </c>
      <c r="P277" s="169" t="str">
        <f>IFERROR(Inv_SY_B!P277/Inv_SY_B!$DA277-1,"")</f>
        <v/>
      </c>
      <c r="Q277" s="169" t="str">
        <f>IFERROR(Inv_SY_B!Q277/Inv_SY_B!$DA277-1,"")</f>
        <v/>
      </c>
      <c r="R277" s="169" t="str">
        <f>IFERROR(Inv_SY_B!R277/Inv_SY_B!$DA277-1,"")</f>
        <v/>
      </c>
      <c r="S277" s="169" t="str">
        <f>IFERROR(Inv_SY_B!S277/Inv_SY_B!$DA277-1,"")</f>
        <v/>
      </c>
      <c r="T277" s="169" t="str">
        <f>IFERROR(Inv_SY_B!T277/Inv_SY_B!$DA277-1,"")</f>
        <v/>
      </c>
      <c r="U277" s="169" t="str">
        <f>IFERROR(Inv_SY_B!U277/Inv_SY_B!$DA277-1,"")</f>
        <v/>
      </c>
      <c r="V277" s="169" t="str">
        <f>IFERROR(Inv_SY_B!V277/Inv_SY_B!$DA277-1,"")</f>
        <v/>
      </c>
      <c r="W277" s="169" t="str">
        <f>IFERROR(Inv_SY_B!W277/Inv_SY_B!$DA277-1,"")</f>
        <v/>
      </c>
      <c r="X277" s="169" t="str">
        <f>IFERROR(Inv_SY_B!X277/Inv_SY_B!$DA277-1,"")</f>
        <v/>
      </c>
      <c r="Y277" s="169" t="str">
        <f>IFERROR(Inv_SY_B!Y277/Inv_SY_B!$DA277-1,"")</f>
        <v/>
      </c>
      <c r="Z277" s="169" t="str">
        <f>IFERROR(Inv_SY_B!Z277/Inv_SY_B!$DA277-1,"")</f>
        <v/>
      </c>
      <c r="AA277" s="169" t="str">
        <f>IFERROR(Inv_SY_B!AA277/Inv_SY_B!$DA277-1,"")</f>
        <v/>
      </c>
      <c r="AB277" s="169" t="str">
        <f>IFERROR(Inv_SY_B!AB277/Inv_SY_B!$DA277-1,"")</f>
        <v/>
      </c>
      <c r="AC277" s="169" t="str">
        <f>IFERROR(Inv_SY_B!AC277/Inv_SY_B!$DA277-1,"")</f>
        <v/>
      </c>
      <c r="AD277" s="169" t="str">
        <f>IFERROR(Inv_SY_B!AD277/Inv_SY_B!$DA277-1,"")</f>
        <v/>
      </c>
      <c r="AE277" s="169" t="str">
        <f>IFERROR(Inv_SY_B!AE277/Inv_SY_B!$DA277-1,"")</f>
        <v/>
      </c>
      <c r="AF277" s="169" t="str">
        <f>IFERROR(Inv_SY_B!AF277/Inv_SY_B!$DA277-1,"")</f>
        <v/>
      </c>
      <c r="AG277" s="169" t="str">
        <f>IFERROR(Inv_SY_B!AG277/Inv_SY_B!$DA277-1,"")</f>
        <v/>
      </c>
      <c r="AH277" s="169" t="str">
        <f>IFERROR(Inv_SY_B!AH277/Inv_SY_B!$DA277-1,"")</f>
        <v/>
      </c>
      <c r="AI277" s="169" t="str">
        <f>IFERROR(Inv_SY_B!AI277/Inv_SY_B!$DC277-1,"")</f>
        <v/>
      </c>
      <c r="AJ277" s="169" t="str">
        <f>IFERROR(Inv_SY_B!AJ277/Inv_SY_B!$DC277-1,"")</f>
        <v/>
      </c>
      <c r="AK277" s="169" t="str">
        <f>IFERROR(Inv_SY_B!AK277/Inv_SY_B!$DC277-1,"")</f>
        <v/>
      </c>
      <c r="AL277" s="169" t="str">
        <f>IFERROR(Inv_SY_B!AL277/Inv_SY_B!$DC277-1,"")</f>
        <v/>
      </c>
      <c r="AM277" s="169" t="str">
        <f>IFERROR(Inv_SY_B!AM277/Inv_SY_B!$DC277-1,"")</f>
        <v/>
      </c>
      <c r="AN277" s="169" t="str">
        <f>IFERROR(Inv_SY_B!AN277/Inv_SY_B!$DC277-1,"")</f>
        <v/>
      </c>
      <c r="AO277" s="169" t="str">
        <f>IFERROR(Inv_SY_B!AO277/Inv_SY_B!$DC277-1,"")</f>
        <v/>
      </c>
      <c r="AP277" s="169" t="str">
        <f>IFERROR(Inv_SY_B!AP277/Inv_SY_B!$DC277-1,"")</f>
        <v/>
      </c>
      <c r="AQ277" s="169" t="str">
        <f>IFERROR(Inv_SY_B!AQ277/Inv_SY_B!$DC277-1,"")</f>
        <v/>
      </c>
      <c r="AR277" s="169" t="str">
        <f>IFERROR(Inv_SY_B!AR277/Inv_SY_B!$DC277-1,"")</f>
        <v/>
      </c>
      <c r="AS277" s="169" t="str">
        <f>IFERROR(Inv_SY_B!AS277/Inv_SY_B!$DC277-1,"")</f>
        <v/>
      </c>
      <c r="AT277" s="169" t="str">
        <f>IFERROR(Inv_SY_B!AT277/Inv_SY_B!$DC277-1,"")</f>
        <v/>
      </c>
      <c r="AU277" s="169" t="str">
        <f>IFERROR(Inv_SY_B!AU277/Inv_SY_B!$DC277-1,"")</f>
        <v/>
      </c>
      <c r="AV277" s="169" t="str">
        <f>IFERROR(Inv_SY_B!AV277/Inv_SY_B!$DC277-1,"")</f>
        <v/>
      </c>
      <c r="AW277" s="169" t="str">
        <f>IFERROR(Inv_SY_B!AW277/Inv_SY_B!$DC277-1,"")</f>
        <v/>
      </c>
      <c r="AX277" s="169" t="str">
        <f>IFERROR(Inv_SY_B!AX277/Inv_SY_B!$DC277-1,"")</f>
        <v/>
      </c>
      <c r="AY277" s="169" t="str">
        <f>IFERROR(Inv_SY_B!AY277/Inv_SY_B!$DC277-1,"")</f>
        <v/>
      </c>
      <c r="AZ277" s="169" t="str">
        <f>IFERROR(Inv_SY_B!AZ277/Inv_SY_B!$DC277-1,"")</f>
        <v/>
      </c>
      <c r="BA277" s="169" t="str">
        <f>IFERROR(Inv_SY_B!BA277/Inv_SY_B!$DC277-1,"")</f>
        <v/>
      </c>
      <c r="BB277" s="169" t="str">
        <f>IFERROR(Inv_SY_B!BB277/Inv_SY_B!$DC277-1,"")</f>
        <v/>
      </c>
      <c r="BC277" s="169" t="str">
        <f>IFERROR(Inv_SY_B!BC277/Inv_SY_B!$DC277-1,"")</f>
        <v/>
      </c>
      <c r="BD277" s="169" t="str">
        <f>IFERROR(Inv_SY_B!BD277/Inv_SY_B!$DC277-1,"")</f>
        <v/>
      </c>
      <c r="BE277" s="169" t="str">
        <f>IFERROR(Inv_SY_B!BE277/Inv_SY_B!$DC277-1,"")</f>
        <v/>
      </c>
      <c r="BF277" s="169" t="str">
        <f>IFERROR(Inv_SY_B!BF277/Inv_SY_B!$DC277-1,"")</f>
        <v/>
      </c>
      <c r="BG277" s="169" t="str">
        <f>IFERROR(Inv_SY_B!BG277/Inv_SY_B!$DC277-1,"")</f>
        <v/>
      </c>
      <c r="BH277" s="169" t="str">
        <f>IFERROR(Inv_SY_B!BH277/Inv_SY_B!$DC277-1,"")</f>
        <v/>
      </c>
      <c r="BI277" s="169" t="str">
        <f>IFERROR(Inv_SY_B!BI277/Inv_SY_B!$DC277-1,"")</f>
        <v/>
      </c>
      <c r="BJ277" s="169" t="str">
        <f>IFERROR(Inv_SY_B!BJ277/Inv_SY_B!$DC277-1,"")</f>
        <v/>
      </c>
      <c r="BK277" s="169" t="str">
        <f>IFERROR(Inv_SY_B!BK277/Inv_SY_B!$DC277-1,"")</f>
        <v/>
      </c>
      <c r="BL277" s="169" t="str">
        <f>IFERROR(Inv_SY_B!BL277/Inv_SY_B!$DC277-1,"")</f>
        <v/>
      </c>
      <c r="BM277" s="169" t="str">
        <f>IFERROR(Inv_SY_B!BM277/Inv_SY_B!$DC277-1,"")</f>
        <v/>
      </c>
      <c r="BN277" s="169" t="str">
        <f>IFERROR(Inv_SY_B!BN277/Inv_SY_B!$DC277-1,"")</f>
        <v/>
      </c>
      <c r="BO277" s="169" t="str">
        <f>IFERROR(Inv_SY_B!BO277/Inv_SY_B!$DC277-1,"")</f>
        <v/>
      </c>
      <c r="BP277" s="169" t="str">
        <f>IFERROR(Inv_SY_B!BP277/Inv_SY_B!$DC277-1,"")</f>
        <v/>
      </c>
      <c r="BQ277" s="169" t="str">
        <f>IFERROR(Inv_SY_B!BQ277/Inv_SY_B!$DC277-1,"")</f>
        <v/>
      </c>
      <c r="BR277" s="169" t="str">
        <f>IFERROR(Inv_SY_B!BR277/Inv_SY_B!$DC277-1,"")</f>
        <v/>
      </c>
      <c r="BS277" s="169" t="str">
        <f>IFERROR(Inv_SY_B!BS277/Inv_SY_B!$DC277-1,"")</f>
        <v/>
      </c>
      <c r="BT277" s="169" t="str">
        <f>IFERROR(Inv_SY_B!BT277/Inv_SY_B!$DC277-1,"")</f>
        <v/>
      </c>
      <c r="BU277" s="169" t="str">
        <f>IFERROR(Inv_SY_B!BU277/Inv_SY_B!$DC277-1,"")</f>
        <v/>
      </c>
      <c r="BV277" s="169" t="str">
        <f>IFERROR(Inv_SY_B!BV277/Inv_SY_B!$DC277-1,"")</f>
        <v/>
      </c>
      <c r="BW277" s="169" t="str">
        <f>IFERROR(Inv_SY_B!BW277/Inv_SY_B!$DC277-1,"")</f>
        <v/>
      </c>
      <c r="BX277" s="169" t="str">
        <f>IFERROR(Inv_SY_B!BX277/Inv_SY_B!$DC277-1,"")</f>
        <v/>
      </c>
      <c r="BY277" s="169" t="str">
        <f>IFERROR(Inv_SY_B!BY277/Inv_SY_B!$DC277-1,"")</f>
        <v/>
      </c>
      <c r="BZ277" s="169" t="str">
        <f>IFERROR(Inv_SY_B!BZ277/Inv_SY_B!$DC277-1,"")</f>
        <v/>
      </c>
      <c r="CA277" s="169" t="str">
        <f>IFERROR(Inv_SY_B!CA277/Inv_SY_B!$DC277-1,"")</f>
        <v/>
      </c>
      <c r="CB277" s="169" t="str">
        <f>IFERROR(Inv_SY_B!CB277/Inv_SY_B!$DC277-1,"")</f>
        <v/>
      </c>
      <c r="CC277" s="169" t="str">
        <f>IFERROR(Inv_SY_B!CC277/Inv_SY_B!$DC277-1,"")</f>
        <v/>
      </c>
      <c r="CD277" s="169" t="str">
        <f>IFERROR(Inv_SY_B!CD277/Inv_SY_B!$DC277-1,"")</f>
        <v/>
      </c>
      <c r="CE277" s="169" t="str">
        <f>IFERROR(Inv_SY_B!CE277/Inv_SY_B!$DC277-1,"")</f>
        <v/>
      </c>
      <c r="CF277" s="169" t="str">
        <f>IFERROR(Inv_SY_B!CF277/Inv_SY_B!$DC277-1,"")</f>
        <v/>
      </c>
      <c r="CG277" s="169" t="str">
        <f>IFERROR(Inv_SY_B!CG277/Inv_SY_B!$DC277-1,"")</f>
        <v/>
      </c>
      <c r="CH277" s="169" t="str">
        <f>IFERROR(Inv_SY_B!CH277/Inv_SY_B!$DC277-1,"")</f>
        <v/>
      </c>
      <c r="CI277" s="169" t="str">
        <f>IFERROR(Inv_SY_B!CI277/Inv_SY_B!$DC277-1,"")</f>
        <v/>
      </c>
      <c r="CJ277" s="169" t="str">
        <f>IFERROR(Inv_SY_B!CJ277/Inv_SY_B!$DC277-1,"")</f>
        <v/>
      </c>
      <c r="CK277" s="169" t="str">
        <f>IFERROR(Inv_SY_B!CK277/Inv_SY_B!$DC277-1,"")</f>
        <v/>
      </c>
      <c r="CL277" s="169" t="str">
        <f>IFERROR(Inv_SY_B!CL277/Inv_SY_B!$DC277-1,"")</f>
        <v/>
      </c>
      <c r="CM277" s="169" t="str">
        <f>IFERROR(Inv_SY_B!CM277/Inv_SY_B!$DB277-1,"")</f>
        <v/>
      </c>
      <c r="CN277" s="169" t="str">
        <f>IFERROR(Inv_SY_B!CN277/Inv_SY_B!$DB277-1,"")</f>
        <v/>
      </c>
      <c r="CO277" s="169" t="str">
        <f>IFERROR(Inv_SY_B!CO277/Inv_SY_B!$DB277-1,"")</f>
        <v/>
      </c>
      <c r="CP277" s="169" t="str">
        <f>IFERROR(Inv_SY_B!CP277/Inv_SY_B!$DB277-1,"")</f>
        <v/>
      </c>
      <c r="CQ277" s="169" t="str">
        <f>IFERROR(Inv_SY_B!CQ277/Inv_SY_B!$DB277-1,"")</f>
        <v/>
      </c>
      <c r="CR277" s="169" t="str">
        <f>IFERROR(Inv_SY_B!CR277/Inv_SY_B!$DB277-1,"")</f>
        <v/>
      </c>
      <c r="CS277" s="169" t="str">
        <f>IFERROR(Inv_SY_B!CS277/Inv_SY_B!$DB277-1,"")</f>
        <v/>
      </c>
      <c r="CT277" s="169" t="str">
        <f>IFERROR(Inv_SY_B!CT277/Inv_SY_B!$DB277-1,"")</f>
        <v/>
      </c>
      <c r="CU277" s="169" t="str">
        <f>IFERROR(Inv_SY_B!CU277/Inv_SY_B!$DB277-1,"")</f>
        <v/>
      </c>
      <c r="CV277" s="169" t="str">
        <f>IFERROR(Inv_SY_B!CV277/Inv_SY_B!$DB277-1,"")</f>
        <v/>
      </c>
      <c r="CW277" s="169" t="str">
        <f>IFERROR(Inv_SY_B!CW277/Inv_SY_B!$DB277-1,"")</f>
        <v/>
      </c>
      <c r="CX277" s="169" t="str">
        <f>IFERROR(Inv_SY_B!CX277/Inv_SY_B!$DB277-1,"")</f>
        <v/>
      </c>
      <c r="CY277" s="169" t="str">
        <f>IFERROR(Inv_SY_B!CY277/Inv_SY_B!$DB277-1,"")</f>
        <v/>
      </c>
      <c r="CZ277" s="169" t="str">
        <f>IFERROR(Inv_SY_B!CZ277/Inv_SY_B!$DB277-1,"")</f>
        <v/>
      </c>
    </row>
    <row r="278" spans="2:104">
      <c r="B278" s="164">
        <f t="shared" si="5"/>
        <v>45970</v>
      </c>
      <c r="C278" s="169" t="str">
        <f>IFERROR(Inv_SY_B!C278/Inv_SY_B!$DA278-1,"")</f>
        <v/>
      </c>
      <c r="D278" s="169" t="str">
        <f>IFERROR(Inv_SY_B!D278/Inv_SY_B!$DA278-1,"")</f>
        <v/>
      </c>
      <c r="E278" s="169" t="str">
        <f>IFERROR(Inv_SY_B!E278/Inv_SY_B!$DA278-1,"")</f>
        <v/>
      </c>
      <c r="F278" s="169" t="str">
        <f>IFERROR(Inv_SY_B!F278/Inv_SY_B!$DA278-1,"")</f>
        <v/>
      </c>
      <c r="G278" s="169" t="str">
        <f>IFERROR(Inv_SY_B!G278/Inv_SY_B!$DA278-1,"")</f>
        <v/>
      </c>
      <c r="H278" s="169" t="str">
        <f>IFERROR(Inv_SY_B!H278/Inv_SY_B!$DA278-1,"")</f>
        <v/>
      </c>
      <c r="I278" s="169" t="str">
        <f>IFERROR(Inv_SY_B!I278/Inv_SY_B!$DA278-1,"")</f>
        <v/>
      </c>
      <c r="J278" s="169" t="str">
        <f>IFERROR(Inv_SY_B!J278/Inv_SY_B!$DA278-1,"")</f>
        <v/>
      </c>
      <c r="K278" s="169" t="str">
        <f>IFERROR(Inv_SY_B!K278/Inv_SY_B!$DA278-1,"")</f>
        <v/>
      </c>
      <c r="L278" s="169" t="str">
        <f>IFERROR(Inv_SY_B!L278/Inv_SY_B!$DA278-1,"")</f>
        <v/>
      </c>
      <c r="M278" s="169" t="str">
        <f>IFERROR(Inv_SY_B!M278/Inv_SY_B!$DA278-1,"")</f>
        <v/>
      </c>
      <c r="N278" s="169" t="str">
        <f>IFERROR(Inv_SY_B!N278/Inv_SY_B!$DA278-1,"")</f>
        <v/>
      </c>
      <c r="O278" s="169" t="str">
        <f>IFERROR(Inv_SY_B!O278/Inv_SY_B!$DA278-1,"")</f>
        <v/>
      </c>
      <c r="P278" s="169" t="str">
        <f>IFERROR(Inv_SY_B!P278/Inv_SY_B!$DA278-1,"")</f>
        <v/>
      </c>
      <c r="Q278" s="169" t="str">
        <f>IFERROR(Inv_SY_B!Q278/Inv_SY_B!$DA278-1,"")</f>
        <v/>
      </c>
      <c r="R278" s="169" t="str">
        <f>IFERROR(Inv_SY_B!R278/Inv_SY_B!$DA278-1,"")</f>
        <v/>
      </c>
      <c r="S278" s="169" t="str">
        <f>IFERROR(Inv_SY_B!S278/Inv_SY_B!$DA278-1,"")</f>
        <v/>
      </c>
      <c r="T278" s="169" t="str">
        <f>IFERROR(Inv_SY_B!T278/Inv_SY_B!$DA278-1,"")</f>
        <v/>
      </c>
      <c r="U278" s="169" t="str">
        <f>IFERROR(Inv_SY_B!U278/Inv_SY_B!$DA278-1,"")</f>
        <v/>
      </c>
      <c r="V278" s="169" t="str">
        <f>IFERROR(Inv_SY_B!V278/Inv_SY_B!$DA278-1,"")</f>
        <v/>
      </c>
      <c r="W278" s="169" t="str">
        <f>IFERROR(Inv_SY_B!W278/Inv_SY_B!$DA278-1,"")</f>
        <v/>
      </c>
      <c r="X278" s="169" t="str">
        <f>IFERROR(Inv_SY_B!X278/Inv_SY_B!$DA278-1,"")</f>
        <v/>
      </c>
      <c r="Y278" s="169" t="str">
        <f>IFERROR(Inv_SY_B!Y278/Inv_SY_B!$DA278-1,"")</f>
        <v/>
      </c>
      <c r="Z278" s="169" t="str">
        <f>IFERROR(Inv_SY_B!Z278/Inv_SY_B!$DA278-1,"")</f>
        <v/>
      </c>
      <c r="AA278" s="169" t="str">
        <f>IFERROR(Inv_SY_B!AA278/Inv_SY_B!$DA278-1,"")</f>
        <v/>
      </c>
      <c r="AB278" s="169" t="str">
        <f>IFERROR(Inv_SY_B!AB278/Inv_SY_B!$DA278-1,"")</f>
        <v/>
      </c>
      <c r="AC278" s="169" t="str">
        <f>IFERROR(Inv_SY_B!AC278/Inv_SY_B!$DA278-1,"")</f>
        <v/>
      </c>
      <c r="AD278" s="169" t="str">
        <f>IFERROR(Inv_SY_B!AD278/Inv_SY_B!$DA278-1,"")</f>
        <v/>
      </c>
      <c r="AE278" s="169" t="str">
        <f>IFERROR(Inv_SY_B!AE278/Inv_SY_B!$DA278-1,"")</f>
        <v/>
      </c>
      <c r="AF278" s="169" t="str">
        <f>IFERROR(Inv_SY_B!AF278/Inv_SY_B!$DA278-1,"")</f>
        <v/>
      </c>
      <c r="AG278" s="169" t="str">
        <f>IFERROR(Inv_SY_B!AG278/Inv_SY_B!$DA278-1,"")</f>
        <v/>
      </c>
      <c r="AH278" s="169" t="str">
        <f>IFERROR(Inv_SY_B!AH278/Inv_SY_B!$DA278-1,"")</f>
        <v/>
      </c>
      <c r="AI278" s="169" t="str">
        <f>IFERROR(Inv_SY_B!AI278/Inv_SY_B!$DC278-1,"")</f>
        <v/>
      </c>
      <c r="AJ278" s="169" t="str">
        <f>IFERROR(Inv_SY_B!AJ278/Inv_SY_B!$DC278-1,"")</f>
        <v/>
      </c>
      <c r="AK278" s="169" t="str">
        <f>IFERROR(Inv_SY_B!AK278/Inv_SY_B!$DC278-1,"")</f>
        <v/>
      </c>
      <c r="AL278" s="169" t="str">
        <f>IFERROR(Inv_SY_B!AL278/Inv_SY_B!$DC278-1,"")</f>
        <v/>
      </c>
      <c r="AM278" s="169" t="str">
        <f>IFERROR(Inv_SY_B!AM278/Inv_SY_B!$DC278-1,"")</f>
        <v/>
      </c>
      <c r="AN278" s="169" t="str">
        <f>IFERROR(Inv_SY_B!AN278/Inv_SY_B!$DC278-1,"")</f>
        <v/>
      </c>
      <c r="AO278" s="169" t="str">
        <f>IFERROR(Inv_SY_B!AO278/Inv_SY_B!$DC278-1,"")</f>
        <v/>
      </c>
      <c r="AP278" s="169" t="str">
        <f>IFERROR(Inv_SY_B!AP278/Inv_SY_B!$DC278-1,"")</f>
        <v/>
      </c>
      <c r="AQ278" s="169" t="str">
        <f>IFERROR(Inv_SY_B!AQ278/Inv_SY_B!$DC278-1,"")</f>
        <v/>
      </c>
      <c r="AR278" s="169" t="str">
        <f>IFERROR(Inv_SY_B!AR278/Inv_SY_B!$DC278-1,"")</f>
        <v/>
      </c>
      <c r="AS278" s="169" t="str">
        <f>IFERROR(Inv_SY_B!AS278/Inv_SY_B!$DC278-1,"")</f>
        <v/>
      </c>
      <c r="AT278" s="169" t="str">
        <f>IFERROR(Inv_SY_B!AT278/Inv_SY_B!$DC278-1,"")</f>
        <v/>
      </c>
      <c r="AU278" s="169" t="str">
        <f>IFERROR(Inv_SY_B!AU278/Inv_SY_B!$DC278-1,"")</f>
        <v/>
      </c>
      <c r="AV278" s="169" t="str">
        <f>IFERROR(Inv_SY_B!AV278/Inv_SY_B!$DC278-1,"")</f>
        <v/>
      </c>
      <c r="AW278" s="169" t="str">
        <f>IFERROR(Inv_SY_B!AW278/Inv_SY_B!$DC278-1,"")</f>
        <v/>
      </c>
      <c r="AX278" s="169" t="str">
        <f>IFERROR(Inv_SY_B!AX278/Inv_SY_B!$DC278-1,"")</f>
        <v/>
      </c>
      <c r="AY278" s="169" t="str">
        <f>IFERROR(Inv_SY_B!AY278/Inv_SY_B!$DC278-1,"")</f>
        <v/>
      </c>
      <c r="AZ278" s="169" t="str">
        <f>IFERROR(Inv_SY_B!AZ278/Inv_SY_B!$DC278-1,"")</f>
        <v/>
      </c>
      <c r="BA278" s="169" t="str">
        <f>IFERROR(Inv_SY_B!BA278/Inv_SY_B!$DC278-1,"")</f>
        <v/>
      </c>
      <c r="BB278" s="169" t="str">
        <f>IFERROR(Inv_SY_B!BB278/Inv_SY_B!$DC278-1,"")</f>
        <v/>
      </c>
      <c r="BC278" s="169" t="str">
        <f>IFERROR(Inv_SY_B!BC278/Inv_SY_B!$DC278-1,"")</f>
        <v/>
      </c>
      <c r="BD278" s="169" t="str">
        <f>IFERROR(Inv_SY_B!BD278/Inv_SY_B!$DC278-1,"")</f>
        <v/>
      </c>
      <c r="BE278" s="169" t="str">
        <f>IFERROR(Inv_SY_B!BE278/Inv_SY_B!$DC278-1,"")</f>
        <v/>
      </c>
      <c r="BF278" s="169" t="str">
        <f>IFERROR(Inv_SY_B!BF278/Inv_SY_B!$DC278-1,"")</f>
        <v/>
      </c>
      <c r="BG278" s="169" t="str">
        <f>IFERROR(Inv_SY_B!BG278/Inv_SY_B!$DC278-1,"")</f>
        <v/>
      </c>
      <c r="BH278" s="169" t="str">
        <f>IFERROR(Inv_SY_B!BH278/Inv_SY_B!$DC278-1,"")</f>
        <v/>
      </c>
      <c r="BI278" s="169" t="str">
        <f>IFERROR(Inv_SY_B!BI278/Inv_SY_B!$DC278-1,"")</f>
        <v/>
      </c>
      <c r="BJ278" s="169" t="str">
        <f>IFERROR(Inv_SY_B!BJ278/Inv_SY_B!$DC278-1,"")</f>
        <v/>
      </c>
      <c r="BK278" s="169" t="str">
        <f>IFERROR(Inv_SY_B!BK278/Inv_SY_B!$DC278-1,"")</f>
        <v/>
      </c>
      <c r="BL278" s="169" t="str">
        <f>IFERROR(Inv_SY_B!BL278/Inv_SY_B!$DC278-1,"")</f>
        <v/>
      </c>
      <c r="BM278" s="169" t="str">
        <f>IFERROR(Inv_SY_B!BM278/Inv_SY_B!$DC278-1,"")</f>
        <v/>
      </c>
      <c r="BN278" s="169" t="str">
        <f>IFERROR(Inv_SY_B!BN278/Inv_SY_B!$DC278-1,"")</f>
        <v/>
      </c>
      <c r="BO278" s="169" t="str">
        <f>IFERROR(Inv_SY_B!BO278/Inv_SY_B!$DC278-1,"")</f>
        <v/>
      </c>
      <c r="BP278" s="169" t="str">
        <f>IFERROR(Inv_SY_B!BP278/Inv_SY_B!$DC278-1,"")</f>
        <v/>
      </c>
      <c r="BQ278" s="169" t="str">
        <f>IFERROR(Inv_SY_B!BQ278/Inv_SY_B!$DC278-1,"")</f>
        <v/>
      </c>
      <c r="BR278" s="169" t="str">
        <f>IFERROR(Inv_SY_B!BR278/Inv_SY_B!$DC278-1,"")</f>
        <v/>
      </c>
      <c r="BS278" s="169" t="str">
        <f>IFERROR(Inv_SY_B!BS278/Inv_SY_B!$DC278-1,"")</f>
        <v/>
      </c>
      <c r="BT278" s="169" t="str">
        <f>IFERROR(Inv_SY_B!BT278/Inv_SY_B!$DC278-1,"")</f>
        <v/>
      </c>
      <c r="BU278" s="169" t="str">
        <f>IFERROR(Inv_SY_B!BU278/Inv_SY_B!$DC278-1,"")</f>
        <v/>
      </c>
      <c r="BV278" s="169" t="str">
        <f>IFERROR(Inv_SY_B!BV278/Inv_SY_B!$DC278-1,"")</f>
        <v/>
      </c>
      <c r="BW278" s="169" t="str">
        <f>IFERROR(Inv_SY_B!BW278/Inv_SY_B!$DC278-1,"")</f>
        <v/>
      </c>
      <c r="BX278" s="169" t="str">
        <f>IFERROR(Inv_SY_B!BX278/Inv_SY_B!$DC278-1,"")</f>
        <v/>
      </c>
      <c r="BY278" s="169" t="str">
        <f>IFERROR(Inv_SY_B!BY278/Inv_SY_B!$DC278-1,"")</f>
        <v/>
      </c>
      <c r="BZ278" s="169" t="str">
        <f>IFERROR(Inv_SY_B!BZ278/Inv_SY_B!$DC278-1,"")</f>
        <v/>
      </c>
      <c r="CA278" s="169" t="str">
        <f>IFERROR(Inv_SY_B!CA278/Inv_SY_B!$DC278-1,"")</f>
        <v/>
      </c>
      <c r="CB278" s="169" t="str">
        <f>IFERROR(Inv_SY_B!CB278/Inv_SY_B!$DC278-1,"")</f>
        <v/>
      </c>
      <c r="CC278" s="169" t="str">
        <f>IFERROR(Inv_SY_B!CC278/Inv_SY_B!$DC278-1,"")</f>
        <v/>
      </c>
      <c r="CD278" s="169" t="str">
        <f>IFERROR(Inv_SY_B!CD278/Inv_SY_B!$DC278-1,"")</f>
        <v/>
      </c>
      <c r="CE278" s="169" t="str">
        <f>IFERROR(Inv_SY_B!CE278/Inv_SY_B!$DC278-1,"")</f>
        <v/>
      </c>
      <c r="CF278" s="169" t="str">
        <f>IFERROR(Inv_SY_B!CF278/Inv_SY_B!$DC278-1,"")</f>
        <v/>
      </c>
      <c r="CG278" s="169" t="str">
        <f>IFERROR(Inv_SY_B!CG278/Inv_SY_B!$DC278-1,"")</f>
        <v/>
      </c>
      <c r="CH278" s="169" t="str">
        <f>IFERROR(Inv_SY_B!CH278/Inv_SY_B!$DC278-1,"")</f>
        <v/>
      </c>
      <c r="CI278" s="169" t="str">
        <f>IFERROR(Inv_SY_B!CI278/Inv_SY_B!$DC278-1,"")</f>
        <v/>
      </c>
      <c r="CJ278" s="169" t="str">
        <f>IFERROR(Inv_SY_B!CJ278/Inv_SY_B!$DC278-1,"")</f>
        <v/>
      </c>
      <c r="CK278" s="169" t="str">
        <f>IFERROR(Inv_SY_B!CK278/Inv_SY_B!$DC278-1,"")</f>
        <v/>
      </c>
      <c r="CL278" s="169" t="str">
        <f>IFERROR(Inv_SY_B!CL278/Inv_SY_B!$DC278-1,"")</f>
        <v/>
      </c>
      <c r="CM278" s="169" t="str">
        <f>IFERROR(Inv_SY_B!CM278/Inv_SY_B!$DB278-1,"")</f>
        <v/>
      </c>
      <c r="CN278" s="169" t="str">
        <f>IFERROR(Inv_SY_B!CN278/Inv_SY_B!$DB278-1,"")</f>
        <v/>
      </c>
      <c r="CO278" s="169" t="str">
        <f>IFERROR(Inv_SY_B!CO278/Inv_SY_B!$DB278-1,"")</f>
        <v/>
      </c>
      <c r="CP278" s="169" t="str">
        <f>IFERROR(Inv_SY_B!CP278/Inv_SY_B!$DB278-1,"")</f>
        <v/>
      </c>
      <c r="CQ278" s="169" t="str">
        <f>IFERROR(Inv_SY_B!CQ278/Inv_SY_B!$DB278-1,"")</f>
        <v/>
      </c>
      <c r="CR278" s="169" t="str">
        <f>IFERROR(Inv_SY_B!CR278/Inv_SY_B!$DB278-1,"")</f>
        <v/>
      </c>
      <c r="CS278" s="169" t="str">
        <f>IFERROR(Inv_SY_B!CS278/Inv_SY_B!$DB278-1,"")</f>
        <v/>
      </c>
      <c r="CT278" s="169" t="str">
        <f>IFERROR(Inv_SY_B!CT278/Inv_SY_B!$DB278-1,"")</f>
        <v/>
      </c>
      <c r="CU278" s="169" t="str">
        <f>IFERROR(Inv_SY_B!CU278/Inv_SY_B!$DB278-1,"")</f>
        <v/>
      </c>
      <c r="CV278" s="169" t="str">
        <f>IFERROR(Inv_SY_B!CV278/Inv_SY_B!$DB278-1,"")</f>
        <v/>
      </c>
      <c r="CW278" s="169" t="str">
        <f>IFERROR(Inv_SY_B!CW278/Inv_SY_B!$DB278-1,"")</f>
        <v/>
      </c>
      <c r="CX278" s="169" t="str">
        <f>IFERROR(Inv_SY_B!CX278/Inv_SY_B!$DB278-1,"")</f>
        <v/>
      </c>
      <c r="CY278" s="169" t="str">
        <f>IFERROR(Inv_SY_B!CY278/Inv_SY_B!$DB278-1,"")</f>
        <v/>
      </c>
      <c r="CZ278" s="169" t="str">
        <f>IFERROR(Inv_SY_B!CZ278/Inv_SY_B!$DB278-1,"")</f>
        <v/>
      </c>
    </row>
    <row r="279" spans="2:104">
      <c r="B279" s="164">
        <f t="shared" si="5"/>
        <v>45971</v>
      </c>
      <c r="C279" s="169" t="str">
        <f>IFERROR(Inv_SY_B!C279/Inv_SY_B!$DA279-1,"")</f>
        <v/>
      </c>
      <c r="D279" s="169" t="str">
        <f>IFERROR(Inv_SY_B!D279/Inv_SY_B!$DA279-1,"")</f>
        <v/>
      </c>
      <c r="E279" s="169" t="str">
        <f>IFERROR(Inv_SY_B!E279/Inv_SY_B!$DA279-1,"")</f>
        <v/>
      </c>
      <c r="F279" s="169" t="str">
        <f>IFERROR(Inv_SY_B!F279/Inv_SY_B!$DA279-1,"")</f>
        <v/>
      </c>
      <c r="G279" s="169" t="str">
        <f>IFERROR(Inv_SY_B!G279/Inv_SY_B!$DA279-1,"")</f>
        <v/>
      </c>
      <c r="H279" s="169" t="str">
        <f>IFERROR(Inv_SY_B!H279/Inv_SY_B!$DA279-1,"")</f>
        <v/>
      </c>
      <c r="I279" s="169" t="str">
        <f>IFERROR(Inv_SY_B!I279/Inv_SY_B!$DA279-1,"")</f>
        <v/>
      </c>
      <c r="J279" s="169" t="str">
        <f>IFERROR(Inv_SY_B!J279/Inv_SY_B!$DA279-1,"")</f>
        <v/>
      </c>
      <c r="K279" s="169" t="str">
        <f>IFERROR(Inv_SY_B!K279/Inv_SY_B!$DA279-1,"")</f>
        <v/>
      </c>
      <c r="L279" s="169" t="str">
        <f>IFERROR(Inv_SY_B!L279/Inv_SY_B!$DA279-1,"")</f>
        <v/>
      </c>
      <c r="M279" s="169" t="str">
        <f>IFERROR(Inv_SY_B!M279/Inv_SY_B!$DA279-1,"")</f>
        <v/>
      </c>
      <c r="N279" s="169" t="str">
        <f>IFERROR(Inv_SY_B!N279/Inv_SY_B!$DA279-1,"")</f>
        <v/>
      </c>
      <c r="O279" s="169" t="str">
        <f>IFERROR(Inv_SY_B!O279/Inv_SY_B!$DA279-1,"")</f>
        <v/>
      </c>
      <c r="P279" s="169" t="str">
        <f>IFERROR(Inv_SY_B!P279/Inv_SY_B!$DA279-1,"")</f>
        <v/>
      </c>
      <c r="Q279" s="169" t="str">
        <f>IFERROR(Inv_SY_B!Q279/Inv_SY_B!$DA279-1,"")</f>
        <v/>
      </c>
      <c r="R279" s="169" t="str">
        <f>IFERROR(Inv_SY_B!R279/Inv_SY_B!$DA279-1,"")</f>
        <v/>
      </c>
      <c r="S279" s="169" t="str">
        <f>IFERROR(Inv_SY_B!S279/Inv_SY_B!$DA279-1,"")</f>
        <v/>
      </c>
      <c r="T279" s="169" t="str">
        <f>IFERROR(Inv_SY_B!T279/Inv_SY_B!$DA279-1,"")</f>
        <v/>
      </c>
      <c r="U279" s="169" t="str">
        <f>IFERROR(Inv_SY_B!U279/Inv_SY_B!$DA279-1,"")</f>
        <v/>
      </c>
      <c r="V279" s="169" t="str">
        <f>IFERROR(Inv_SY_B!V279/Inv_SY_B!$DA279-1,"")</f>
        <v/>
      </c>
      <c r="W279" s="169" t="str">
        <f>IFERROR(Inv_SY_B!W279/Inv_SY_B!$DA279-1,"")</f>
        <v/>
      </c>
      <c r="X279" s="169" t="str">
        <f>IFERROR(Inv_SY_B!X279/Inv_SY_B!$DA279-1,"")</f>
        <v/>
      </c>
      <c r="Y279" s="169" t="str">
        <f>IFERROR(Inv_SY_B!Y279/Inv_SY_B!$DA279-1,"")</f>
        <v/>
      </c>
      <c r="Z279" s="169" t="str">
        <f>IFERROR(Inv_SY_B!Z279/Inv_SY_B!$DA279-1,"")</f>
        <v/>
      </c>
      <c r="AA279" s="169" t="str">
        <f>IFERROR(Inv_SY_B!AA279/Inv_SY_B!$DA279-1,"")</f>
        <v/>
      </c>
      <c r="AB279" s="169" t="str">
        <f>IFERROR(Inv_SY_B!AB279/Inv_SY_B!$DA279-1,"")</f>
        <v/>
      </c>
      <c r="AC279" s="169" t="str">
        <f>IFERROR(Inv_SY_B!AC279/Inv_SY_B!$DA279-1,"")</f>
        <v/>
      </c>
      <c r="AD279" s="169" t="str">
        <f>IFERROR(Inv_SY_B!AD279/Inv_SY_B!$DA279-1,"")</f>
        <v/>
      </c>
      <c r="AE279" s="169" t="str">
        <f>IFERROR(Inv_SY_B!AE279/Inv_SY_B!$DA279-1,"")</f>
        <v/>
      </c>
      <c r="AF279" s="169" t="str">
        <f>IFERROR(Inv_SY_B!AF279/Inv_SY_B!$DA279-1,"")</f>
        <v/>
      </c>
      <c r="AG279" s="169" t="str">
        <f>IFERROR(Inv_SY_B!AG279/Inv_SY_B!$DA279-1,"")</f>
        <v/>
      </c>
      <c r="AH279" s="169" t="str">
        <f>IFERROR(Inv_SY_B!AH279/Inv_SY_B!$DA279-1,"")</f>
        <v/>
      </c>
      <c r="AI279" s="169" t="str">
        <f>IFERROR(Inv_SY_B!AI279/Inv_SY_B!$DC279-1,"")</f>
        <v/>
      </c>
      <c r="AJ279" s="169" t="str">
        <f>IFERROR(Inv_SY_B!AJ279/Inv_SY_B!$DC279-1,"")</f>
        <v/>
      </c>
      <c r="AK279" s="169" t="str">
        <f>IFERROR(Inv_SY_B!AK279/Inv_SY_B!$DC279-1,"")</f>
        <v/>
      </c>
      <c r="AL279" s="169" t="str">
        <f>IFERROR(Inv_SY_B!AL279/Inv_SY_B!$DC279-1,"")</f>
        <v/>
      </c>
      <c r="AM279" s="169" t="str">
        <f>IFERROR(Inv_SY_B!AM279/Inv_SY_B!$DC279-1,"")</f>
        <v/>
      </c>
      <c r="AN279" s="169" t="str">
        <f>IFERROR(Inv_SY_B!AN279/Inv_SY_B!$DC279-1,"")</f>
        <v/>
      </c>
      <c r="AO279" s="169" t="str">
        <f>IFERROR(Inv_SY_B!AO279/Inv_SY_B!$DC279-1,"")</f>
        <v/>
      </c>
      <c r="AP279" s="169" t="str">
        <f>IFERROR(Inv_SY_B!AP279/Inv_SY_B!$DC279-1,"")</f>
        <v/>
      </c>
      <c r="AQ279" s="169" t="str">
        <f>IFERROR(Inv_SY_B!AQ279/Inv_SY_B!$DC279-1,"")</f>
        <v/>
      </c>
      <c r="AR279" s="169" t="str">
        <f>IFERROR(Inv_SY_B!AR279/Inv_SY_B!$DC279-1,"")</f>
        <v/>
      </c>
      <c r="AS279" s="169" t="str">
        <f>IFERROR(Inv_SY_B!AS279/Inv_SY_B!$DC279-1,"")</f>
        <v/>
      </c>
      <c r="AT279" s="169" t="str">
        <f>IFERROR(Inv_SY_B!AT279/Inv_SY_B!$DC279-1,"")</f>
        <v/>
      </c>
      <c r="AU279" s="169" t="str">
        <f>IFERROR(Inv_SY_B!AU279/Inv_SY_B!$DC279-1,"")</f>
        <v/>
      </c>
      <c r="AV279" s="169" t="str">
        <f>IFERROR(Inv_SY_B!AV279/Inv_SY_B!$DC279-1,"")</f>
        <v/>
      </c>
      <c r="AW279" s="169" t="str">
        <f>IFERROR(Inv_SY_B!AW279/Inv_SY_B!$DC279-1,"")</f>
        <v/>
      </c>
      <c r="AX279" s="169" t="str">
        <f>IFERROR(Inv_SY_B!AX279/Inv_SY_B!$DC279-1,"")</f>
        <v/>
      </c>
      <c r="AY279" s="169" t="str">
        <f>IFERROR(Inv_SY_B!AY279/Inv_SY_B!$DC279-1,"")</f>
        <v/>
      </c>
      <c r="AZ279" s="169" t="str">
        <f>IFERROR(Inv_SY_B!AZ279/Inv_SY_B!$DC279-1,"")</f>
        <v/>
      </c>
      <c r="BA279" s="169" t="str">
        <f>IFERROR(Inv_SY_B!BA279/Inv_SY_B!$DC279-1,"")</f>
        <v/>
      </c>
      <c r="BB279" s="169" t="str">
        <f>IFERROR(Inv_SY_B!BB279/Inv_SY_B!$DC279-1,"")</f>
        <v/>
      </c>
      <c r="BC279" s="169" t="str">
        <f>IFERROR(Inv_SY_B!BC279/Inv_SY_B!$DC279-1,"")</f>
        <v/>
      </c>
      <c r="BD279" s="169" t="str">
        <f>IFERROR(Inv_SY_B!BD279/Inv_SY_B!$DC279-1,"")</f>
        <v/>
      </c>
      <c r="BE279" s="169" t="str">
        <f>IFERROR(Inv_SY_B!BE279/Inv_SY_B!$DC279-1,"")</f>
        <v/>
      </c>
      <c r="BF279" s="169" t="str">
        <f>IFERROR(Inv_SY_B!BF279/Inv_SY_B!$DC279-1,"")</f>
        <v/>
      </c>
      <c r="BG279" s="169" t="str">
        <f>IFERROR(Inv_SY_B!BG279/Inv_SY_B!$DC279-1,"")</f>
        <v/>
      </c>
      <c r="BH279" s="169" t="str">
        <f>IFERROR(Inv_SY_B!BH279/Inv_SY_B!$DC279-1,"")</f>
        <v/>
      </c>
      <c r="BI279" s="169" t="str">
        <f>IFERROR(Inv_SY_B!BI279/Inv_SY_B!$DC279-1,"")</f>
        <v/>
      </c>
      <c r="BJ279" s="169" t="str">
        <f>IFERROR(Inv_SY_B!BJ279/Inv_SY_B!$DC279-1,"")</f>
        <v/>
      </c>
      <c r="BK279" s="169" t="str">
        <f>IFERROR(Inv_SY_B!BK279/Inv_SY_B!$DC279-1,"")</f>
        <v/>
      </c>
      <c r="BL279" s="169" t="str">
        <f>IFERROR(Inv_SY_B!BL279/Inv_SY_B!$DC279-1,"")</f>
        <v/>
      </c>
      <c r="BM279" s="169" t="str">
        <f>IFERROR(Inv_SY_B!BM279/Inv_SY_B!$DC279-1,"")</f>
        <v/>
      </c>
      <c r="BN279" s="169" t="str">
        <f>IFERROR(Inv_SY_B!BN279/Inv_SY_B!$DC279-1,"")</f>
        <v/>
      </c>
      <c r="BO279" s="169" t="str">
        <f>IFERROR(Inv_SY_B!BO279/Inv_SY_B!$DC279-1,"")</f>
        <v/>
      </c>
      <c r="BP279" s="169" t="str">
        <f>IFERROR(Inv_SY_B!BP279/Inv_SY_B!$DC279-1,"")</f>
        <v/>
      </c>
      <c r="BQ279" s="169" t="str">
        <f>IFERROR(Inv_SY_B!BQ279/Inv_SY_B!$DC279-1,"")</f>
        <v/>
      </c>
      <c r="BR279" s="169" t="str">
        <f>IFERROR(Inv_SY_B!BR279/Inv_SY_B!$DC279-1,"")</f>
        <v/>
      </c>
      <c r="BS279" s="169" t="str">
        <f>IFERROR(Inv_SY_B!BS279/Inv_SY_B!$DC279-1,"")</f>
        <v/>
      </c>
      <c r="BT279" s="169" t="str">
        <f>IFERROR(Inv_SY_B!BT279/Inv_SY_B!$DC279-1,"")</f>
        <v/>
      </c>
      <c r="BU279" s="169" t="str">
        <f>IFERROR(Inv_SY_B!BU279/Inv_SY_B!$DC279-1,"")</f>
        <v/>
      </c>
      <c r="BV279" s="169" t="str">
        <f>IFERROR(Inv_SY_B!BV279/Inv_SY_B!$DC279-1,"")</f>
        <v/>
      </c>
      <c r="BW279" s="169" t="str">
        <f>IFERROR(Inv_SY_B!BW279/Inv_SY_B!$DC279-1,"")</f>
        <v/>
      </c>
      <c r="BX279" s="169" t="str">
        <f>IFERROR(Inv_SY_B!BX279/Inv_SY_B!$DC279-1,"")</f>
        <v/>
      </c>
      <c r="BY279" s="169" t="str">
        <f>IFERROR(Inv_SY_B!BY279/Inv_SY_B!$DC279-1,"")</f>
        <v/>
      </c>
      <c r="BZ279" s="169" t="str">
        <f>IFERROR(Inv_SY_B!BZ279/Inv_SY_B!$DC279-1,"")</f>
        <v/>
      </c>
      <c r="CA279" s="169" t="str">
        <f>IFERROR(Inv_SY_B!CA279/Inv_SY_B!$DC279-1,"")</f>
        <v/>
      </c>
      <c r="CB279" s="169" t="str">
        <f>IFERROR(Inv_SY_B!CB279/Inv_SY_B!$DC279-1,"")</f>
        <v/>
      </c>
      <c r="CC279" s="169" t="str">
        <f>IFERROR(Inv_SY_B!CC279/Inv_SY_B!$DC279-1,"")</f>
        <v/>
      </c>
      <c r="CD279" s="169" t="str">
        <f>IFERROR(Inv_SY_B!CD279/Inv_SY_B!$DC279-1,"")</f>
        <v/>
      </c>
      <c r="CE279" s="169" t="str">
        <f>IFERROR(Inv_SY_B!CE279/Inv_SY_B!$DC279-1,"")</f>
        <v/>
      </c>
      <c r="CF279" s="169" t="str">
        <f>IFERROR(Inv_SY_B!CF279/Inv_SY_B!$DC279-1,"")</f>
        <v/>
      </c>
      <c r="CG279" s="169" t="str">
        <f>IFERROR(Inv_SY_B!CG279/Inv_SY_B!$DC279-1,"")</f>
        <v/>
      </c>
      <c r="CH279" s="169" t="str">
        <f>IFERROR(Inv_SY_B!CH279/Inv_SY_B!$DC279-1,"")</f>
        <v/>
      </c>
      <c r="CI279" s="169" t="str">
        <f>IFERROR(Inv_SY_B!CI279/Inv_SY_B!$DC279-1,"")</f>
        <v/>
      </c>
      <c r="CJ279" s="169" t="str">
        <f>IFERROR(Inv_SY_B!CJ279/Inv_SY_B!$DC279-1,"")</f>
        <v/>
      </c>
      <c r="CK279" s="169" t="str">
        <f>IFERROR(Inv_SY_B!CK279/Inv_SY_B!$DC279-1,"")</f>
        <v/>
      </c>
      <c r="CL279" s="169" t="str">
        <f>IFERROR(Inv_SY_B!CL279/Inv_SY_B!$DC279-1,"")</f>
        <v/>
      </c>
      <c r="CM279" s="169" t="str">
        <f>IFERROR(Inv_SY_B!CM279/Inv_SY_B!$DB279-1,"")</f>
        <v/>
      </c>
      <c r="CN279" s="169" t="str">
        <f>IFERROR(Inv_SY_B!CN279/Inv_SY_B!$DB279-1,"")</f>
        <v/>
      </c>
      <c r="CO279" s="169" t="str">
        <f>IFERROR(Inv_SY_B!CO279/Inv_SY_B!$DB279-1,"")</f>
        <v/>
      </c>
      <c r="CP279" s="169" t="str">
        <f>IFERROR(Inv_SY_B!CP279/Inv_SY_B!$DB279-1,"")</f>
        <v/>
      </c>
      <c r="CQ279" s="169" t="str">
        <f>IFERROR(Inv_SY_B!CQ279/Inv_SY_B!$DB279-1,"")</f>
        <v/>
      </c>
      <c r="CR279" s="169" t="str">
        <f>IFERROR(Inv_SY_B!CR279/Inv_SY_B!$DB279-1,"")</f>
        <v/>
      </c>
      <c r="CS279" s="169" t="str">
        <f>IFERROR(Inv_SY_B!CS279/Inv_SY_B!$DB279-1,"")</f>
        <v/>
      </c>
      <c r="CT279" s="169" t="str">
        <f>IFERROR(Inv_SY_B!CT279/Inv_SY_B!$DB279-1,"")</f>
        <v/>
      </c>
      <c r="CU279" s="169" t="str">
        <f>IFERROR(Inv_SY_B!CU279/Inv_SY_B!$DB279-1,"")</f>
        <v/>
      </c>
      <c r="CV279" s="169" t="str">
        <f>IFERROR(Inv_SY_B!CV279/Inv_SY_B!$DB279-1,"")</f>
        <v/>
      </c>
      <c r="CW279" s="169" t="str">
        <f>IFERROR(Inv_SY_B!CW279/Inv_SY_B!$DB279-1,"")</f>
        <v/>
      </c>
      <c r="CX279" s="169" t="str">
        <f>IFERROR(Inv_SY_B!CX279/Inv_SY_B!$DB279-1,"")</f>
        <v/>
      </c>
      <c r="CY279" s="169" t="str">
        <f>IFERROR(Inv_SY_B!CY279/Inv_SY_B!$DB279-1,"")</f>
        <v/>
      </c>
      <c r="CZ279" s="169" t="str">
        <f>IFERROR(Inv_SY_B!CZ279/Inv_SY_B!$DB279-1,"")</f>
        <v/>
      </c>
    </row>
    <row r="280" spans="2:104">
      <c r="B280" s="164">
        <f t="shared" si="5"/>
        <v>45972</v>
      </c>
      <c r="C280" s="169" t="str">
        <f>IFERROR(Inv_SY_B!C280/Inv_SY_B!$DA280-1,"")</f>
        <v/>
      </c>
      <c r="D280" s="169" t="str">
        <f>IFERROR(Inv_SY_B!D280/Inv_SY_B!$DA280-1,"")</f>
        <v/>
      </c>
      <c r="E280" s="169" t="str">
        <f>IFERROR(Inv_SY_B!E280/Inv_SY_B!$DA280-1,"")</f>
        <v/>
      </c>
      <c r="F280" s="169" t="str">
        <f>IFERROR(Inv_SY_B!F280/Inv_SY_B!$DA280-1,"")</f>
        <v/>
      </c>
      <c r="G280" s="169" t="str">
        <f>IFERROR(Inv_SY_B!G280/Inv_SY_B!$DA280-1,"")</f>
        <v/>
      </c>
      <c r="H280" s="169" t="str">
        <f>IFERROR(Inv_SY_B!H280/Inv_SY_B!$DA280-1,"")</f>
        <v/>
      </c>
      <c r="I280" s="169" t="str">
        <f>IFERROR(Inv_SY_B!I280/Inv_SY_B!$DA280-1,"")</f>
        <v/>
      </c>
      <c r="J280" s="169" t="str">
        <f>IFERROR(Inv_SY_B!J280/Inv_SY_B!$DA280-1,"")</f>
        <v/>
      </c>
      <c r="K280" s="169" t="str">
        <f>IFERROR(Inv_SY_B!K280/Inv_SY_B!$DA280-1,"")</f>
        <v/>
      </c>
      <c r="L280" s="169" t="str">
        <f>IFERROR(Inv_SY_B!L280/Inv_SY_B!$DA280-1,"")</f>
        <v/>
      </c>
      <c r="M280" s="169" t="str">
        <f>IFERROR(Inv_SY_B!M280/Inv_SY_B!$DA280-1,"")</f>
        <v/>
      </c>
      <c r="N280" s="169" t="str">
        <f>IFERROR(Inv_SY_B!N280/Inv_SY_B!$DA280-1,"")</f>
        <v/>
      </c>
      <c r="O280" s="169" t="str">
        <f>IFERROR(Inv_SY_B!O280/Inv_SY_B!$DA280-1,"")</f>
        <v/>
      </c>
      <c r="P280" s="169" t="str">
        <f>IFERROR(Inv_SY_B!P280/Inv_SY_B!$DA280-1,"")</f>
        <v/>
      </c>
      <c r="Q280" s="169" t="str">
        <f>IFERROR(Inv_SY_B!Q280/Inv_SY_B!$DA280-1,"")</f>
        <v/>
      </c>
      <c r="R280" s="169" t="str">
        <f>IFERROR(Inv_SY_B!R280/Inv_SY_B!$DA280-1,"")</f>
        <v/>
      </c>
      <c r="S280" s="169" t="str">
        <f>IFERROR(Inv_SY_B!S280/Inv_SY_B!$DA280-1,"")</f>
        <v/>
      </c>
      <c r="T280" s="169" t="str">
        <f>IFERROR(Inv_SY_B!T280/Inv_SY_B!$DA280-1,"")</f>
        <v/>
      </c>
      <c r="U280" s="169" t="str">
        <f>IFERROR(Inv_SY_B!U280/Inv_SY_B!$DA280-1,"")</f>
        <v/>
      </c>
      <c r="V280" s="169" t="str">
        <f>IFERROR(Inv_SY_B!V280/Inv_SY_B!$DA280-1,"")</f>
        <v/>
      </c>
      <c r="W280" s="169" t="str">
        <f>IFERROR(Inv_SY_B!W280/Inv_SY_B!$DA280-1,"")</f>
        <v/>
      </c>
      <c r="X280" s="169" t="str">
        <f>IFERROR(Inv_SY_B!X280/Inv_SY_B!$DA280-1,"")</f>
        <v/>
      </c>
      <c r="Y280" s="169" t="str">
        <f>IFERROR(Inv_SY_B!Y280/Inv_SY_B!$DA280-1,"")</f>
        <v/>
      </c>
      <c r="Z280" s="169" t="str">
        <f>IFERROR(Inv_SY_B!Z280/Inv_SY_B!$DA280-1,"")</f>
        <v/>
      </c>
      <c r="AA280" s="169" t="str">
        <f>IFERROR(Inv_SY_B!AA280/Inv_SY_B!$DA280-1,"")</f>
        <v/>
      </c>
      <c r="AB280" s="169" t="str">
        <f>IFERROR(Inv_SY_B!AB280/Inv_SY_B!$DA280-1,"")</f>
        <v/>
      </c>
      <c r="AC280" s="169" t="str">
        <f>IFERROR(Inv_SY_B!AC280/Inv_SY_B!$DA280-1,"")</f>
        <v/>
      </c>
      <c r="AD280" s="169" t="str">
        <f>IFERROR(Inv_SY_B!AD280/Inv_SY_B!$DA280-1,"")</f>
        <v/>
      </c>
      <c r="AE280" s="169" t="str">
        <f>IFERROR(Inv_SY_B!AE280/Inv_SY_B!$DA280-1,"")</f>
        <v/>
      </c>
      <c r="AF280" s="169" t="str">
        <f>IFERROR(Inv_SY_B!AF280/Inv_SY_B!$DA280-1,"")</f>
        <v/>
      </c>
      <c r="AG280" s="169" t="str">
        <f>IFERROR(Inv_SY_B!AG280/Inv_SY_B!$DA280-1,"")</f>
        <v/>
      </c>
      <c r="AH280" s="169" t="str">
        <f>IFERROR(Inv_SY_B!AH280/Inv_SY_B!$DA280-1,"")</f>
        <v/>
      </c>
      <c r="AI280" s="169" t="str">
        <f>IFERROR(Inv_SY_B!AI280/Inv_SY_B!$DC280-1,"")</f>
        <v/>
      </c>
      <c r="AJ280" s="169" t="str">
        <f>IFERROR(Inv_SY_B!AJ280/Inv_SY_B!$DC280-1,"")</f>
        <v/>
      </c>
      <c r="AK280" s="169" t="str">
        <f>IFERROR(Inv_SY_B!AK280/Inv_SY_B!$DC280-1,"")</f>
        <v/>
      </c>
      <c r="AL280" s="169" t="str">
        <f>IFERROR(Inv_SY_B!AL280/Inv_SY_B!$DC280-1,"")</f>
        <v/>
      </c>
      <c r="AM280" s="169" t="str">
        <f>IFERROR(Inv_SY_B!AM280/Inv_SY_B!$DC280-1,"")</f>
        <v/>
      </c>
      <c r="AN280" s="169" t="str">
        <f>IFERROR(Inv_SY_B!AN280/Inv_SY_B!$DC280-1,"")</f>
        <v/>
      </c>
      <c r="AO280" s="169" t="str">
        <f>IFERROR(Inv_SY_B!AO280/Inv_SY_B!$DC280-1,"")</f>
        <v/>
      </c>
      <c r="AP280" s="169" t="str">
        <f>IFERROR(Inv_SY_B!AP280/Inv_SY_B!$DC280-1,"")</f>
        <v/>
      </c>
      <c r="AQ280" s="169" t="str">
        <f>IFERROR(Inv_SY_B!AQ280/Inv_SY_B!$DC280-1,"")</f>
        <v/>
      </c>
      <c r="AR280" s="169" t="str">
        <f>IFERROR(Inv_SY_B!AR280/Inv_SY_B!$DC280-1,"")</f>
        <v/>
      </c>
      <c r="AS280" s="169" t="str">
        <f>IFERROR(Inv_SY_B!AS280/Inv_SY_B!$DC280-1,"")</f>
        <v/>
      </c>
      <c r="AT280" s="169" t="str">
        <f>IFERROR(Inv_SY_B!AT280/Inv_SY_B!$DC280-1,"")</f>
        <v/>
      </c>
      <c r="AU280" s="169" t="str">
        <f>IFERROR(Inv_SY_B!AU280/Inv_SY_B!$DC280-1,"")</f>
        <v/>
      </c>
      <c r="AV280" s="169" t="str">
        <f>IFERROR(Inv_SY_B!AV280/Inv_SY_B!$DC280-1,"")</f>
        <v/>
      </c>
      <c r="AW280" s="169" t="str">
        <f>IFERROR(Inv_SY_B!AW280/Inv_SY_B!$DC280-1,"")</f>
        <v/>
      </c>
      <c r="AX280" s="169" t="str">
        <f>IFERROR(Inv_SY_B!AX280/Inv_SY_B!$DC280-1,"")</f>
        <v/>
      </c>
      <c r="AY280" s="169" t="str">
        <f>IFERROR(Inv_SY_B!AY280/Inv_SY_B!$DC280-1,"")</f>
        <v/>
      </c>
      <c r="AZ280" s="169" t="str">
        <f>IFERROR(Inv_SY_B!AZ280/Inv_SY_B!$DC280-1,"")</f>
        <v/>
      </c>
      <c r="BA280" s="169" t="str">
        <f>IFERROR(Inv_SY_B!BA280/Inv_SY_B!$DC280-1,"")</f>
        <v/>
      </c>
      <c r="BB280" s="169" t="str">
        <f>IFERROR(Inv_SY_B!BB280/Inv_SY_B!$DC280-1,"")</f>
        <v/>
      </c>
      <c r="BC280" s="169" t="str">
        <f>IFERROR(Inv_SY_B!BC280/Inv_SY_B!$DC280-1,"")</f>
        <v/>
      </c>
      <c r="BD280" s="169" t="str">
        <f>IFERROR(Inv_SY_B!BD280/Inv_SY_B!$DC280-1,"")</f>
        <v/>
      </c>
      <c r="BE280" s="169" t="str">
        <f>IFERROR(Inv_SY_B!BE280/Inv_SY_B!$DC280-1,"")</f>
        <v/>
      </c>
      <c r="BF280" s="169" t="str">
        <f>IFERROR(Inv_SY_B!BF280/Inv_SY_B!$DC280-1,"")</f>
        <v/>
      </c>
      <c r="BG280" s="169" t="str">
        <f>IFERROR(Inv_SY_B!BG280/Inv_SY_B!$DC280-1,"")</f>
        <v/>
      </c>
      <c r="BH280" s="169" t="str">
        <f>IFERROR(Inv_SY_B!BH280/Inv_SY_B!$DC280-1,"")</f>
        <v/>
      </c>
      <c r="BI280" s="169" t="str">
        <f>IFERROR(Inv_SY_B!BI280/Inv_SY_B!$DC280-1,"")</f>
        <v/>
      </c>
      <c r="BJ280" s="169" t="str">
        <f>IFERROR(Inv_SY_B!BJ280/Inv_SY_B!$DC280-1,"")</f>
        <v/>
      </c>
      <c r="BK280" s="169" t="str">
        <f>IFERROR(Inv_SY_B!BK280/Inv_SY_B!$DC280-1,"")</f>
        <v/>
      </c>
      <c r="BL280" s="169" t="str">
        <f>IFERROR(Inv_SY_B!BL280/Inv_SY_B!$DC280-1,"")</f>
        <v/>
      </c>
      <c r="BM280" s="169" t="str">
        <f>IFERROR(Inv_SY_B!BM280/Inv_SY_B!$DC280-1,"")</f>
        <v/>
      </c>
      <c r="BN280" s="169" t="str">
        <f>IFERROR(Inv_SY_B!BN280/Inv_SY_B!$DC280-1,"")</f>
        <v/>
      </c>
      <c r="BO280" s="169" t="str">
        <f>IFERROR(Inv_SY_B!BO280/Inv_SY_B!$DC280-1,"")</f>
        <v/>
      </c>
      <c r="BP280" s="169" t="str">
        <f>IFERROR(Inv_SY_B!BP280/Inv_SY_B!$DC280-1,"")</f>
        <v/>
      </c>
      <c r="BQ280" s="169" t="str">
        <f>IFERROR(Inv_SY_B!BQ280/Inv_SY_B!$DC280-1,"")</f>
        <v/>
      </c>
      <c r="BR280" s="169" t="str">
        <f>IFERROR(Inv_SY_B!BR280/Inv_SY_B!$DC280-1,"")</f>
        <v/>
      </c>
      <c r="BS280" s="169" t="str">
        <f>IFERROR(Inv_SY_B!BS280/Inv_SY_B!$DC280-1,"")</f>
        <v/>
      </c>
      <c r="BT280" s="169" t="str">
        <f>IFERROR(Inv_SY_B!BT280/Inv_SY_B!$DC280-1,"")</f>
        <v/>
      </c>
      <c r="BU280" s="169" t="str">
        <f>IFERROR(Inv_SY_B!BU280/Inv_SY_B!$DC280-1,"")</f>
        <v/>
      </c>
      <c r="BV280" s="169" t="str">
        <f>IFERROR(Inv_SY_B!BV280/Inv_SY_B!$DC280-1,"")</f>
        <v/>
      </c>
      <c r="BW280" s="169" t="str">
        <f>IFERROR(Inv_SY_B!BW280/Inv_SY_B!$DC280-1,"")</f>
        <v/>
      </c>
      <c r="BX280" s="169" t="str">
        <f>IFERROR(Inv_SY_B!BX280/Inv_SY_B!$DC280-1,"")</f>
        <v/>
      </c>
      <c r="BY280" s="169" t="str">
        <f>IFERROR(Inv_SY_B!BY280/Inv_SY_B!$DC280-1,"")</f>
        <v/>
      </c>
      <c r="BZ280" s="169" t="str">
        <f>IFERROR(Inv_SY_B!BZ280/Inv_SY_B!$DC280-1,"")</f>
        <v/>
      </c>
      <c r="CA280" s="169" t="str">
        <f>IFERROR(Inv_SY_B!CA280/Inv_SY_B!$DC280-1,"")</f>
        <v/>
      </c>
      <c r="CB280" s="169" t="str">
        <f>IFERROR(Inv_SY_B!CB280/Inv_SY_B!$DC280-1,"")</f>
        <v/>
      </c>
      <c r="CC280" s="169" t="str">
        <f>IFERROR(Inv_SY_B!CC280/Inv_SY_B!$DC280-1,"")</f>
        <v/>
      </c>
      <c r="CD280" s="169" t="str">
        <f>IFERROR(Inv_SY_B!CD280/Inv_SY_B!$DC280-1,"")</f>
        <v/>
      </c>
      <c r="CE280" s="169" t="str">
        <f>IFERROR(Inv_SY_B!CE280/Inv_SY_B!$DC280-1,"")</f>
        <v/>
      </c>
      <c r="CF280" s="169" t="str">
        <f>IFERROR(Inv_SY_B!CF280/Inv_SY_B!$DC280-1,"")</f>
        <v/>
      </c>
      <c r="CG280" s="169" t="str">
        <f>IFERROR(Inv_SY_B!CG280/Inv_SY_B!$DC280-1,"")</f>
        <v/>
      </c>
      <c r="CH280" s="169" t="str">
        <f>IFERROR(Inv_SY_B!CH280/Inv_SY_B!$DC280-1,"")</f>
        <v/>
      </c>
      <c r="CI280" s="169" t="str">
        <f>IFERROR(Inv_SY_B!CI280/Inv_SY_B!$DC280-1,"")</f>
        <v/>
      </c>
      <c r="CJ280" s="169" t="str">
        <f>IFERROR(Inv_SY_B!CJ280/Inv_SY_B!$DC280-1,"")</f>
        <v/>
      </c>
      <c r="CK280" s="169" t="str">
        <f>IFERROR(Inv_SY_B!CK280/Inv_SY_B!$DC280-1,"")</f>
        <v/>
      </c>
      <c r="CL280" s="169" t="str">
        <f>IFERROR(Inv_SY_B!CL280/Inv_SY_B!$DC280-1,"")</f>
        <v/>
      </c>
      <c r="CM280" s="169" t="str">
        <f>IFERROR(Inv_SY_B!CM280/Inv_SY_B!$DB280-1,"")</f>
        <v/>
      </c>
      <c r="CN280" s="169" t="str">
        <f>IFERROR(Inv_SY_B!CN280/Inv_SY_B!$DB280-1,"")</f>
        <v/>
      </c>
      <c r="CO280" s="169" t="str">
        <f>IFERROR(Inv_SY_B!CO280/Inv_SY_B!$DB280-1,"")</f>
        <v/>
      </c>
      <c r="CP280" s="169" t="str">
        <f>IFERROR(Inv_SY_B!CP280/Inv_SY_B!$DB280-1,"")</f>
        <v/>
      </c>
      <c r="CQ280" s="169" t="str">
        <f>IFERROR(Inv_SY_B!CQ280/Inv_SY_B!$DB280-1,"")</f>
        <v/>
      </c>
      <c r="CR280" s="169" t="str">
        <f>IFERROR(Inv_SY_B!CR280/Inv_SY_B!$DB280-1,"")</f>
        <v/>
      </c>
      <c r="CS280" s="169" t="str">
        <f>IFERROR(Inv_SY_B!CS280/Inv_SY_B!$DB280-1,"")</f>
        <v/>
      </c>
      <c r="CT280" s="169" t="str">
        <f>IFERROR(Inv_SY_B!CT280/Inv_SY_B!$DB280-1,"")</f>
        <v/>
      </c>
      <c r="CU280" s="169" t="str">
        <f>IFERROR(Inv_SY_B!CU280/Inv_SY_B!$DB280-1,"")</f>
        <v/>
      </c>
      <c r="CV280" s="169" t="str">
        <f>IFERROR(Inv_SY_B!CV280/Inv_SY_B!$DB280-1,"")</f>
        <v/>
      </c>
      <c r="CW280" s="169" t="str">
        <f>IFERROR(Inv_SY_B!CW280/Inv_SY_B!$DB280-1,"")</f>
        <v/>
      </c>
      <c r="CX280" s="169" t="str">
        <f>IFERROR(Inv_SY_B!CX280/Inv_SY_B!$DB280-1,"")</f>
        <v/>
      </c>
      <c r="CY280" s="169" t="str">
        <f>IFERROR(Inv_SY_B!CY280/Inv_SY_B!$DB280-1,"")</f>
        <v/>
      </c>
      <c r="CZ280" s="169" t="str">
        <f>IFERROR(Inv_SY_B!CZ280/Inv_SY_B!$DB280-1,"")</f>
        <v/>
      </c>
    </row>
    <row r="281" spans="2:104">
      <c r="B281" s="164">
        <f t="shared" si="5"/>
        <v>45973</v>
      </c>
      <c r="C281" s="169" t="str">
        <f>IFERROR(Inv_SY_B!C281/Inv_SY_B!$DA281-1,"")</f>
        <v/>
      </c>
      <c r="D281" s="169" t="str">
        <f>IFERROR(Inv_SY_B!D281/Inv_SY_B!$DA281-1,"")</f>
        <v/>
      </c>
      <c r="E281" s="169" t="str">
        <f>IFERROR(Inv_SY_B!E281/Inv_SY_B!$DA281-1,"")</f>
        <v/>
      </c>
      <c r="F281" s="169" t="str">
        <f>IFERROR(Inv_SY_B!F281/Inv_SY_B!$DA281-1,"")</f>
        <v/>
      </c>
      <c r="G281" s="169" t="str">
        <f>IFERROR(Inv_SY_B!G281/Inv_SY_B!$DA281-1,"")</f>
        <v/>
      </c>
      <c r="H281" s="169" t="str">
        <f>IFERROR(Inv_SY_B!H281/Inv_SY_B!$DA281-1,"")</f>
        <v/>
      </c>
      <c r="I281" s="169" t="str">
        <f>IFERROR(Inv_SY_B!I281/Inv_SY_B!$DA281-1,"")</f>
        <v/>
      </c>
      <c r="J281" s="169" t="str">
        <f>IFERROR(Inv_SY_B!J281/Inv_SY_B!$DA281-1,"")</f>
        <v/>
      </c>
      <c r="K281" s="169" t="str">
        <f>IFERROR(Inv_SY_B!K281/Inv_SY_B!$DA281-1,"")</f>
        <v/>
      </c>
      <c r="L281" s="169" t="str">
        <f>IFERROR(Inv_SY_B!L281/Inv_SY_B!$DA281-1,"")</f>
        <v/>
      </c>
      <c r="M281" s="169" t="str">
        <f>IFERROR(Inv_SY_B!M281/Inv_SY_B!$DA281-1,"")</f>
        <v/>
      </c>
      <c r="N281" s="169" t="str">
        <f>IFERROR(Inv_SY_B!N281/Inv_SY_B!$DA281-1,"")</f>
        <v/>
      </c>
      <c r="O281" s="169" t="str">
        <f>IFERROR(Inv_SY_B!O281/Inv_SY_B!$DA281-1,"")</f>
        <v/>
      </c>
      <c r="P281" s="169" t="str">
        <f>IFERROR(Inv_SY_B!P281/Inv_SY_B!$DA281-1,"")</f>
        <v/>
      </c>
      <c r="Q281" s="169" t="str">
        <f>IFERROR(Inv_SY_B!Q281/Inv_SY_B!$DA281-1,"")</f>
        <v/>
      </c>
      <c r="R281" s="169" t="str">
        <f>IFERROR(Inv_SY_B!R281/Inv_SY_B!$DA281-1,"")</f>
        <v/>
      </c>
      <c r="S281" s="169" t="str">
        <f>IFERROR(Inv_SY_B!S281/Inv_SY_B!$DA281-1,"")</f>
        <v/>
      </c>
      <c r="T281" s="169" t="str">
        <f>IFERROR(Inv_SY_B!T281/Inv_SY_B!$DA281-1,"")</f>
        <v/>
      </c>
      <c r="U281" s="169" t="str">
        <f>IFERROR(Inv_SY_B!U281/Inv_SY_B!$DA281-1,"")</f>
        <v/>
      </c>
      <c r="V281" s="169" t="str">
        <f>IFERROR(Inv_SY_B!V281/Inv_SY_B!$DA281-1,"")</f>
        <v/>
      </c>
      <c r="W281" s="169" t="str">
        <f>IFERROR(Inv_SY_B!W281/Inv_SY_B!$DA281-1,"")</f>
        <v/>
      </c>
      <c r="X281" s="169" t="str">
        <f>IFERROR(Inv_SY_B!X281/Inv_SY_B!$DA281-1,"")</f>
        <v/>
      </c>
      <c r="Y281" s="169" t="str">
        <f>IFERROR(Inv_SY_B!Y281/Inv_SY_B!$DA281-1,"")</f>
        <v/>
      </c>
      <c r="Z281" s="169" t="str">
        <f>IFERROR(Inv_SY_B!Z281/Inv_SY_B!$DA281-1,"")</f>
        <v/>
      </c>
      <c r="AA281" s="169" t="str">
        <f>IFERROR(Inv_SY_B!AA281/Inv_SY_B!$DA281-1,"")</f>
        <v/>
      </c>
      <c r="AB281" s="169" t="str">
        <f>IFERROR(Inv_SY_B!AB281/Inv_SY_B!$DA281-1,"")</f>
        <v/>
      </c>
      <c r="AC281" s="169" t="str">
        <f>IFERROR(Inv_SY_B!AC281/Inv_SY_B!$DA281-1,"")</f>
        <v/>
      </c>
      <c r="AD281" s="169" t="str">
        <f>IFERROR(Inv_SY_B!AD281/Inv_SY_B!$DA281-1,"")</f>
        <v/>
      </c>
      <c r="AE281" s="169" t="str">
        <f>IFERROR(Inv_SY_B!AE281/Inv_SY_B!$DA281-1,"")</f>
        <v/>
      </c>
      <c r="AF281" s="169" t="str">
        <f>IFERROR(Inv_SY_B!AF281/Inv_SY_B!$DA281-1,"")</f>
        <v/>
      </c>
      <c r="AG281" s="169" t="str">
        <f>IFERROR(Inv_SY_B!AG281/Inv_SY_B!$DA281-1,"")</f>
        <v/>
      </c>
      <c r="AH281" s="169" t="str">
        <f>IFERROR(Inv_SY_B!AH281/Inv_SY_B!$DA281-1,"")</f>
        <v/>
      </c>
      <c r="AI281" s="169" t="str">
        <f>IFERROR(Inv_SY_B!AI281/Inv_SY_B!$DC281-1,"")</f>
        <v/>
      </c>
      <c r="AJ281" s="169" t="str">
        <f>IFERROR(Inv_SY_B!AJ281/Inv_SY_B!$DC281-1,"")</f>
        <v/>
      </c>
      <c r="AK281" s="169" t="str">
        <f>IFERROR(Inv_SY_B!AK281/Inv_SY_B!$DC281-1,"")</f>
        <v/>
      </c>
      <c r="AL281" s="169" t="str">
        <f>IFERROR(Inv_SY_B!AL281/Inv_SY_B!$DC281-1,"")</f>
        <v/>
      </c>
      <c r="AM281" s="169" t="str">
        <f>IFERROR(Inv_SY_B!AM281/Inv_SY_B!$DC281-1,"")</f>
        <v/>
      </c>
      <c r="AN281" s="169" t="str">
        <f>IFERROR(Inv_SY_B!AN281/Inv_SY_B!$DC281-1,"")</f>
        <v/>
      </c>
      <c r="AO281" s="169" t="str">
        <f>IFERROR(Inv_SY_B!AO281/Inv_SY_B!$DC281-1,"")</f>
        <v/>
      </c>
      <c r="AP281" s="169" t="str">
        <f>IFERROR(Inv_SY_B!AP281/Inv_SY_B!$DC281-1,"")</f>
        <v/>
      </c>
      <c r="AQ281" s="169" t="str">
        <f>IFERROR(Inv_SY_B!AQ281/Inv_SY_B!$DC281-1,"")</f>
        <v/>
      </c>
      <c r="AR281" s="169" t="str">
        <f>IFERROR(Inv_SY_B!AR281/Inv_SY_B!$DC281-1,"")</f>
        <v/>
      </c>
      <c r="AS281" s="169" t="str">
        <f>IFERROR(Inv_SY_B!AS281/Inv_SY_B!$DC281-1,"")</f>
        <v/>
      </c>
      <c r="AT281" s="169" t="str">
        <f>IFERROR(Inv_SY_B!AT281/Inv_SY_B!$DC281-1,"")</f>
        <v/>
      </c>
      <c r="AU281" s="169" t="str">
        <f>IFERROR(Inv_SY_B!AU281/Inv_SY_B!$DC281-1,"")</f>
        <v/>
      </c>
      <c r="AV281" s="169" t="str">
        <f>IFERROR(Inv_SY_B!AV281/Inv_SY_B!$DC281-1,"")</f>
        <v/>
      </c>
      <c r="AW281" s="169" t="str">
        <f>IFERROR(Inv_SY_B!AW281/Inv_SY_B!$DC281-1,"")</f>
        <v/>
      </c>
      <c r="AX281" s="169" t="str">
        <f>IFERROR(Inv_SY_B!AX281/Inv_SY_B!$DC281-1,"")</f>
        <v/>
      </c>
      <c r="AY281" s="169" t="str">
        <f>IFERROR(Inv_SY_B!AY281/Inv_SY_B!$DC281-1,"")</f>
        <v/>
      </c>
      <c r="AZ281" s="169" t="str">
        <f>IFERROR(Inv_SY_B!AZ281/Inv_SY_B!$DC281-1,"")</f>
        <v/>
      </c>
      <c r="BA281" s="169" t="str">
        <f>IFERROR(Inv_SY_B!BA281/Inv_SY_B!$DC281-1,"")</f>
        <v/>
      </c>
      <c r="BB281" s="169" t="str">
        <f>IFERROR(Inv_SY_B!BB281/Inv_SY_B!$DC281-1,"")</f>
        <v/>
      </c>
      <c r="BC281" s="169" t="str">
        <f>IFERROR(Inv_SY_B!BC281/Inv_SY_B!$DC281-1,"")</f>
        <v/>
      </c>
      <c r="BD281" s="169" t="str">
        <f>IFERROR(Inv_SY_B!BD281/Inv_SY_B!$DC281-1,"")</f>
        <v/>
      </c>
      <c r="BE281" s="169" t="str">
        <f>IFERROR(Inv_SY_B!BE281/Inv_SY_B!$DC281-1,"")</f>
        <v/>
      </c>
      <c r="BF281" s="169" t="str">
        <f>IFERROR(Inv_SY_B!BF281/Inv_SY_B!$DC281-1,"")</f>
        <v/>
      </c>
      <c r="BG281" s="169" t="str">
        <f>IFERROR(Inv_SY_B!BG281/Inv_SY_B!$DC281-1,"")</f>
        <v/>
      </c>
      <c r="BH281" s="169" t="str">
        <f>IFERROR(Inv_SY_B!BH281/Inv_SY_B!$DC281-1,"")</f>
        <v/>
      </c>
      <c r="BI281" s="169" t="str">
        <f>IFERROR(Inv_SY_B!BI281/Inv_SY_B!$DC281-1,"")</f>
        <v/>
      </c>
      <c r="BJ281" s="169" t="str">
        <f>IFERROR(Inv_SY_B!BJ281/Inv_SY_B!$DC281-1,"")</f>
        <v/>
      </c>
      <c r="BK281" s="169" t="str">
        <f>IFERROR(Inv_SY_B!BK281/Inv_SY_B!$DC281-1,"")</f>
        <v/>
      </c>
      <c r="BL281" s="169" t="str">
        <f>IFERROR(Inv_SY_B!BL281/Inv_SY_B!$DC281-1,"")</f>
        <v/>
      </c>
      <c r="BM281" s="169" t="str">
        <f>IFERROR(Inv_SY_B!BM281/Inv_SY_B!$DC281-1,"")</f>
        <v/>
      </c>
      <c r="BN281" s="169" t="str">
        <f>IFERROR(Inv_SY_B!BN281/Inv_SY_B!$DC281-1,"")</f>
        <v/>
      </c>
      <c r="BO281" s="169" t="str">
        <f>IFERROR(Inv_SY_B!BO281/Inv_SY_B!$DC281-1,"")</f>
        <v/>
      </c>
      <c r="BP281" s="169" t="str">
        <f>IFERROR(Inv_SY_B!BP281/Inv_SY_B!$DC281-1,"")</f>
        <v/>
      </c>
      <c r="BQ281" s="169" t="str">
        <f>IFERROR(Inv_SY_B!BQ281/Inv_SY_B!$DC281-1,"")</f>
        <v/>
      </c>
      <c r="BR281" s="169" t="str">
        <f>IFERROR(Inv_SY_B!BR281/Inv_SY_B!$DC281-1,"")</f>
        <v/>
      </c>
      <c r="BS281" s="169" t="str">
        <f>IFERROR(Inv_SY_B!BS281/Inv_SY_B!$DC281-1,"")</f>
        <v/>
      </c>
      <c r="BT281" s="169" t="str">
        <f>IFERROR(Inv_SY_B!BT281/Inv_SY_B!$DC281-1,"")</f>
        <v/>
      </c>
      <c r="BU281" s="169" t="str">
        <f>IFERROR(Inv_SY_B!BU281/Inv_SY_B!$DC281-1,"")</f>
        <v/>
      </c>
      <c r="BV281" s="169" t="str">
        <f>IFERROR(Inv_SY_B!BV281/Inv_SY_B!$DC281-1,"")</f>
        <v/>
      </c>
      <c r="BW281" s="169" t="str">
        <f>IFERROR(Inv_SY_B!BW281/Inv_SY_B!$DC281-1,"")</f>
        <v/>
      </c>
      <c r="BX281" s="169" t="str">
        <f>IFERROR(Inv_SY_B!BX281/Inv_SY_B!$DC281-1,"")</f>
        <v/>
      </c>
      <c r="BY281" s="169" t="str">
        <f>IFERROR(Inv_SY_B!BY281/Inv_SY_B!$DC281-1,"")</f>
        <v/>
      </c>
      <c r="BZ281" s="169" t="str">
        <f>IFERROR(Inv_SY_B!BZ281/Inv_SY_B!$DC281-1,"")</f>
        <v/>
      </c>
      <c r="CA281" s="169" t="str">
        <f>IFERROR(Inv_SY_B!CA281/Inv_SY_B!$DC281-1,"")</f>
        <v/>
      </c>
      <c r="CB281" s="169" t="str">
        <f>IFERROR(Inv_SY_B!CB281/Inv_SY_B!$DC281-1,"")</f>
        <v/>
      </c>
      <c r="CC281" s="169" t="str">
        <f>IFERROR(Inv_SY_B!CC281/Inv_SY_B!$DC281-1,"")</f>
        <v/>
      </c>
      <c r="CD281" s="169" t="str">
        <f>IFERROR(Inv_SY_B!CD281/Inv_SY_B!$DC281-1,"")</f>
        <v/>
      </c>
      <c r="CE281" s="169" t="str">
        <f>IFERROR(Inv_SY_B!CE281/Inv_SY_B!$DC281-1,"")</f>
        <v/>
      </c>
      <c r="CF281" s="169" t="str">
        <f>IFERROR(Inv_SY_B!CF281/Inv_SY_B!$DC281-1,"")</f>
        <v/>
      </c>
      <c r="CG281" s="169" t="str">
        <f>IFERROR(Inv_SY_B!CG281/Inv_SY_B!$DC281-1,"")</f>
        <v/>
      </c>
      <c r="CH281" s="169" t="str">
        <f>IFERROR(Inv_SY_B!CH281/Inv_SY_B!$DC281-1,"")</f>
        <v/>
      </c>
      <c r="CI281" s="169" t="str">
        <f>IFERROR(Inv_SY_B!CI281/Inv_SY_B!$DC281-1,"")</f>
        <v/>
      </c>
      <c r="CJ281" s="169" t="str">
        <f>IFERROR(Inv_SY_B!CJ281/Inv_SY_B!$DC281-1,"")</f>
        <v/>
      </c>
      <c r="CK281" s="169" t="str">
        <f>IFERROR(Inv_SY_B!CK281/Inv_SY_B!$DC281-1,"")</f>
        <v/>
      </c>
      <c r="CL281" s="169" t="str">
        <f>IFERROR(Inv_SY_B!CL281/Inv_SY_B!$DC281-1,"")</f>
        <v/>
      </c>
      <c r="CM281" s="169" t="str">
        <f>IFERROR(Inv_SY_B!CM281/Inv_SY_B!$DB281-1,"")</f>
        <v/>
      </c>
      <c r="CN281" s="169" t="str">
        <f>IFERROR(Inv_SY_B!CN281/Inv_SY_B!$DB281-1,"")</f>
        <v/>
      </c>
      <c r="CO281" s="169" t="str">
        <f>IFERROR(Inv_SY_B!CO281/Inv_SY_B!$DB281-1,"")</f>
        <v/>
      </c>
      <c r="CP281" s="169" t="str">
        <f>IFERROR(Inv_SY_B!CP281/Inv_SY_B!$DB281-1,"")</f>
        <v/>
      </c>
      <c r="CQ281" s="169" t="str">
        <f>IFERROR(Inv_SY_B!CQ281/Inv_SY_B!$DB281-1,"")</f>
        <v/>
      </c>
      <c r="CR281" s="169" t="str">
        <f>IFERROR(Inv_SY_B!CR281/Inv_SY_B!$DB281-1,"")</f>
        <v/>
      </c>
      <c r="CS281" s="169" t="str">
        <f>IFERROR(Inv_SY_B!CS281/Inv_SY_B!$DB281-1,"")</f>
        <v/>
      </c>
      <c r="CT281" s="169" t="str">
        <f>IFERROR(Inv_SY_B!CT281/Inv_SY_B!$DB281-1,"")</f>
        <v/>
      </c>
      <c r="CU281" s="169" t="str">
        <f>IFERROR(Inv_SY_B!CU281/Inv_SY_B!$DB281-1,"")</f>
        <v/>
      </c>
      <c r="CV281" s="169" t="str">
        <f>IFERROR(Inv_SY_B!CV281/Inv_SY_B!$DB281-1,"")</f>
        <v/>
      </c>
      <c r="CW281" s="169" t="str">
        <f>IFERROR(Inv_SY_B!CW281/Inv_SY_B!$DB281-1,"")</f>
        <v/>
      </c>
      <c r="CX281" s="169" t="str">
        <f>IFERROR(Inv_SY_B!CX281/Inv_SY_B!$DB281-1,"")</f>
        <v/>
      </c>
      <c r="CY281" s="169" t="str">
        <f>IFERROR(Inv_SY_B!CY281/Inv_SY_B!$DB281-1,"")</f>
        <v/>
      </c>
      <c r="CZ281" s="169" t="str">
        <f>IFERROR(Inv_SY_B!CZ281/Inv_SY_B!$DB281-1,"")</f>
        <v/>
      </c>
    </row>
    <row r="282" spans="2:104">
      <c r="B282" s="164">
        <f t="shared" si="5"/>
        <v>45974</v>
      </c>
      <c r="C282" s="169" t="str">
        <f>IFERROR(Inv_SY_B!C282/Inv_SY_B!$DA282-1,"")</f>
        <v/>
      </c>
      <c r="D282" s="169" t="str">
        <f>IFERROR(Inv_SY_B!D282/Inv_SY_B!$DA282-1,"")</f>
        <v/>
      </c>
      <c r="E282" s="169" t="str">
        <f>IFERROR(Inv_SY_B!E282/Inv_SY_B!$DA282-1,"")</f>
        <v/>
      </c>
      <c r="F282" s="169" t="str">
        <f>IFERROR(Inv_SY_B!F282/Inv_SY_B!$DA282-1,"")</f>
        <v/>
      </c>
      <c r="G282" s="169" t="str">
        <f>IFERROR(Inv_SY_B!G282/Inv_SY_B!$DA282-1,"")</f>
        <v/>
      </c>
      <c r="H282" s="169" t="str">
        <f>IFERROR(Inv_SY_B!H282/Inv_SY_B!$DA282-1,"")</f>
        <v/>
      </c>
      <c r="I282" s="169" t="str">
        <f>IFERROR(Inv_SY_B!I282/Inv_SY_B!$DA282-1,"")</f>
        <v/>
      </c>
      <c r="J282" s="169" t="str">
        <f>IFERROR(Inv_SY_B!J282/Inv_SY_B!$DA282-1,"")</f>
        <v/>
      </c>
      <c r="K282" s="169" t="str">
        <f>IFERROR(Inv_SY_B!K282/Inv_SY_B!$DA282-1,"")</f>
        <v/>
      </c>
      <c r="L282" s="169" t="str">
        <f>IFERROR(Inv_SY_B!L282/Inv_SY_B!$DA282-1,"")</f>
        <v/>
      </c>
      <c r="M282" s="169" t="str">
        <f>IFERROR(Inv_SY_B!M282/Inv_SY_B!$DA282-1,"")</f>
        <v/>
      </c>
      <c r="N282" s="169" t="str">
        <f>IFERROR(Inv_SY_B!N282/Inv_SY_B!$DA282-1,"")</f>
        <v/>
      </c>
      <c r="O282" s="169" t="str">
        <f>IFERROR(Inv_SY_B!O282/Inv_SY_B!$DA282-1,"")</f>
        <v/>
      </c>
      <c r="P282" s="169" t="str">
        <f>IFERROR(Inv_SY_B!P282/Inv_SY_B!$DA282-1,"")</f>
        <v/>
      </c>
      <c r="Q282" s="169" t="str">
        <f>IFERROR(Inv_SY_B!Q282/Inv_SY_B!$DA282-1,"")</f>
        <v/>
      </c>
      <c r="R282" s="169" t="str">
        <f>IFERROR(Inv_SY_B!R282/Inv_SY_B!$DA282-1,"")</f>
        <v/>
      </c>
      <c r="S282" s="169" t="str">
        <f>IFERROR(Inv_SY_B!S282/Inv_SY_B!$DA282-1,"")</f>
        <v/>
      </c>
      <c r="T282" s="169" t="str">
        <f>IFERROR(Inv_SY_B!T282/Inv_SY_B!$DA282-1,"")</f>
        <v/>
      </c>
      <c r="U282" s="169" t="str">
        <f>IFERROR(Inv_SY_B!U282/Inv_SY_B!$DA282-1,"")</f>
        <v/>
      </c>
      <c r="V282" s="169" t="str">
        <f>IFERROR(Inv_SY_B!V282/Inv_SY_B!$DA282-1,"")</f>
        <v/>
      </c>
      <c r="W282" s="169" t="str">
        <f>IFERROR(Inv_SY_B!W282/Inv_SY_B!$DA282-1,"")</f>
        <v/>
      </c>
      <c r="X282" s="169" t="str">
        <f>IFERROR(Inv_SY_B!X282/Inv_SY_B!$DA282-1,"")</f>
        <v/>
      </c>
      <c r="Y282" s="169" t="str">
        <f>IFERROR(Inv_SY_B!Y282/Inv_SY_B!$DA282-1,"")</f>
        <v/>
      </c>
      <c r="Z282" s="169" t="str">
        <f>IFERROR(Inv_SY_B!Z282/Inv_SY_B!$DA282-1,"")</f>
        <v/>
      </c>
      <c r="AA282" s="169" t="str">
        <f>IFERROR(Inv_SY_B!AA282/Inv_SY_B!$DA282-1,"")</f>
        <v/>
      </c>
      <c r="AB282" s="169" t="str">
        <f>IFERROR(Inv_SY_B!AB282/Inv_SY_B!$DA282-1,"")</f>
        <v/>
      </c>
      <c r="AC282" s="169" t="str">
        <f>IFERROR(Inv_SY_B!AC282/Inv_SY_B!$DA282-1,"")</f>
        <v/>
      </c>
      <c r="AD282" s="169" t="str">
        <f>IFERROR(Inv_SY_B!AD282/Inv_SY_B!$DA282-1,"")</f>
        <v/>
      </c>
      <c r="AE282" s="169" t="str">
        <f>IFERROR(Inv_SY_B!AE282/Inv_SY_B!$DA282-1,"")</f>
        <v/>
      </c>
      <c r="AF282" s="169" t="str">
        <f>IFERROR(Inv_SY_B!AF282/Inv_SY_B!$DA282-1,"")</f>
        <v/>
      </c>
      <c r="AG282" s="169" t="str">
        <f>IFERROR(Inv_SY_B!AG282/Inv_SY_B!$DA282-1,"")</f>
        <v/>
      </c>
      <c r="AH282" s="169" t="str">
        <f>IFERROR(Inv_SY_B!AH282/Inv_SY_B!$DA282-1,"")</f>
        <v/>
      </c>
      <c r="AI282" s="169" t="str">
        <f>IFERROR(Inv_SY_B!AI282/Inv_SY_B!$DC282-1,"")</f>
        <v/>
      </c>
      <c r="AJ282" s="169" t="str">
        <f>IFERROR(Inv_SY_B!AJ282/Inv_SY_B!$DC282-1,"")</f>
        <v/>
      </c>
      <c r="AK282" s="169" t="str">
        <f>IFERROR(Inv_SY_B!AK282/Inv_SY_B!$DC282-1,"")</f>
        <v/>
      </c>
      <c r="AL282" s="169" t="str">
        <f>IFERROR(Inv_SY_B!AL282/Inv_SY_B!$DC282-1,"")</f>
        <v/>
      </c>
      <c r="AM282" s="169" t="str">
        <f>IFERROR(Inv_SY_B!AM282/Inv_SY_B!$DC282-1,"")</f>
        <v/>
      </c>
      <c r="AN282" s="169" t="str">
        <f>IFERROR(Inv_SY_B!AN282/Inv_SY_B!$DC282-1,"")</f>
        <v/>
      </c>
      <c r="AO282" s="169" t="str">
        <f>IFERROR(Inv_SY_B!AO282/Inv_SY_B!$DC282-1,"")</f>
        <v/>
      </c>
      <c r="AP282" s="169" t="str">
        <f>IFERROR(Inv_SY_B!AP282/Inv_SY_B!$DC282-1,"")</f>
        <v/>
      </c>
      <c r="AQ282" s="169" t="str">
        <f>IFERROR(Inv_SY_B!AQ282/Inv_SY_B!$DC282-1,"")</f>
        <v/>
      </c>
      <c r="AR282" s="169" t="str">
        <f>IFERROR(Inv_SY_B!AR282/Inv_SY_B!$DC282-1,"")</f>
        <v/>
      </c>
      <c r="AS282" s="169" t="str">
        <f>IFERROR(Inv_SY_B!AS282/Inv_SY_B!$DC282-1,"")</f>
        <v/>
      </c>
      <c r="AT282" s="169" t="str">
        <f>IFERROR(Inv_SY_B!AT282/Inv_SY_B!$DC282-1,"")</f>
        <v/>
      </c>
      <c r="AU282" s="169" t="str">
        <f>IFERROR(Inv_SY_B!AU282/Inv_SY_B!$DC282-1,"")</f>
        <v/>
      </c>
      <c r="AV282" s="169" t="str">
        <f>IFERROR(Inv_SY_B!AV282/Inv_SY_B!$DC282-1,"")</f>
        <v/>
      </c>
      <c r="AW282" s="169" t="str">
        <f>IFERROR(Inv_SY_B!AW282/Inv_SY_B!$DC282-1,"")</f>
        <v/>
      </c>
      <c r="AX282" s="169" t="str">
        <f>IFERROR(Inv_SY_B!AX282/Inv_SY_B!$DC282-1,"")</f>
        <v/>
      </c>
      <c r="AY282" s="169" t="str">
        <f>IFERROR(Inv_SY_B!AY282/Inv_SY_B!$DC282-1,"")</f>
        <v/>
      </c>
      <c r="AZ282" s="169" t="str">
        <f>IFERROR(Inv_SY_B!AZ282/Inv_SY_B!$DC282-1,"")</f>
        <v/>
      </c>
      <c r="BA282" s="169" t="str">
        <f>IFERROR(Inv_SY_B!BA282/Inv_SY_B!$DC282-1,"")</f>
        <v/>
      </c>
      <c r="BB282" s="169" t="str">
        <f>IFERROR(Inv_SY_B!BB282/Inv_SY_B!$DC282-1,"")</f>
        <v/>
      </c>
      <c r="BC282" s="169" t="str">
        <f>IFERROR(Inv_SY_B!BC282/Inv_SY_B!$DC282-1,"")</f>
        <v/>
      </c>
      <c r="BD282" s="169" t="str">
        <f>IFERROR(Inv_SY_B!BD282/Inv_SY_B!$DC282-1,"")</f>
        <v/>
      </c>
      <c r="BE282" s="169" t="str">
        <f>IFERROR(Inv_SY_B!BE282/Inv_SY_B!$DC282-1,"")</f>
        <v/>
      </c>
      <c r="BF282" s="169" t="str">
        <f>IFERROR(Inv_SY_B!BF282/Inv_SY_B!$DC282-1,"")</f>
        <v/>
      </c>
      <c r="BG282" s="169" t="str">
        <f>IFERROR(Inv_SY_B!BG282/Inv_SY_B!$DC282-1,"")</f>
        <v/>
      </c>
      <c r="BH282" s="169" t="str">
        <f>IFERROR(Inv_SY_B!BH282/Inv_SY_B!$DC282-1,"")</f>
        <v/>
      </c>
      <c r="BI282" s="169" t="str">
        <f>IFERROR(Inv_SY_B!BI282/Inv_SY_B!$DC282-1,"")</f>
        <v/>
      </c>
      <c r="BJ282" s="169" t="str">
        <f>IFERROR(Inv_SY_B!BJ282/Inv_SY_B!$DC282-1,"")</f>
        <v/>
      </c>
      <c r="BK282" s="169" t="str">
        <f>IFERROR(Inv_SY_B!BK282/Inv_SY_B!$DC282-1,"")</f>
        <v/>
      </c>
      <c r="BL282" s="169" t="str">
        <f>IFERROR(Inv_SY_B!BL282/Inv_SY_B!$DC282-1,"")</f>
        <v/>
      </c>
      <c r="BM282" s="169" t="str">
        <f>IFERROR(Inv_SY_B!BM282/Inv_SY_B!$DC282-1,"")</f>
        <v/>
      </c>
      <c r="BN282" s="169" t="str">
        <f>IFERROR(Inv_SY_B!BN282/Inv_SY_B!$DC282-1,"")</f>
        <v/>
      </c>
      <c r="BO282" s="169" t="str">
        <f>IFERROR(Inv_SY_B!BO282/Inv_SY_B!$DC282-1,"")</f>
        <v/>
      </c>
      <c r="BP282" s="169" t="str">
        <f>IFERROR(Inv_SY_B!BP282/Inv_SY_B!$DC282-1,"")</f>
        <v/>
      </c>
      <c r="BQ282" s="169" t="str">
        <f>IFERROR(Inv_SY_B!BQ282/Inv_SY_B!$DC282-1,"")</f>
        <v/>
      </c>
      <c r="BR282" s="169" t="str">
        <f>IFERROR(Inv_SY_B!BR282/Inv_SY_B!$DC282-1,"")</f>
        <v/>
      </c>
      <c r="BS282" s="169" t="str">
        <f>IFERROR(Inv_SY_B!BS282/Inv_SY_B!$DC282-1,"")</f>
        <v/>
      </c>
      <c r="BT282" s="169" t="str">
        <f>IFERROR(Inv_SY_B!BT282/Inv_SY_B!$DC282-1,"")</f>
        <v/>
      </c>
      <c r="BU282" s="169" t="str">
        <f>IFERROR(Inv_SY_B!BU282/Inv_SY_B!$DC282-1,"")</f>
        <v/>
      </c>
      <c r="BV282" s="169" t="str">
        <f>IFERROR(Inv_SY_B!BV282/Inv_SY_B!$DC282-1,"")</f>
        <v/>
      </c>
      <c r="BW282" s="169" t="str">
        <f>IFERROR(Inv_SY_B!BW282/Inv_SY_B!$DC282-1,"")</f>
        <v/>
      </c>
      <c r="BX282" s="169" t="str">
        <f>IFERROR(Inv_SY_B!BX282/Inv_SY_B!$DC282-1,"")</f>
        <v/>
      </c>
      <c r="BY282" s="169" t="str">
        <f>IFERROR(Inv_SY_B!BY282/Inv_SY_B!$DC282-1,"")</f>
        <v/>
      </c>
      <c r="BZ282" s="169" t="str">
        <f>IFERROR(Inv_SY_B!BZ282/Inv_SY_B!$DC282-1,"")</f>
        <v/>
      </c>
      <c r="CA282" s="169" t="str">
        <f>IFERROR(Inv_SY_B!CA282/Inv_SY_B!$DC282-1,"")</f>
        <v/>
      </c>
      <c r="CB282" s="169" t="str">
        <f>IFERROR(Inv_SY_B!CB282/Inv_SY_B!$DC282-1,"")</f>
        <v/>
      </c>
      <c r="CC282" s="169" t="str">
        <f>IFERROR(Inv_SY_B!CC282/Inv_SY_B!$DC282-1,"")</f>
        <v/>
      </c>
      <c r="CD282" s="169" t="str">
        <f>IFERROR(Inv_SY_B!CD282/Inv_SY_B!$DC282-1,"")</f>
        <v/>
      </c>
      <c r="CE282" s="169" t="str">
        <f>IFERROR(Inv_SY_B!CE282/Inv_SY_B!$DC282-1,"")</f>
        <v/>
      </c>
      <c r="CF282" s="169" t="str">
        <f>IFERROR(Inv_SY_B!CF282/Inv_SY_B!$DC282-1,"")</f>
        <v/>
      </c>
      <c r="CG282" s="169" t="str">
        <f>IFERROR(Inv_SY_B!CG282/Inv_SY_B!$DC282-1,"")</f>
        <v/>
      </c>
      <c r="CH282" s="169" t="str">
        <f>IFERROR(Inv_SY_B!CH282/Inv_SY_B!$DC282-1,"")</f>
        <v/>
      </c>
      <c r="CI282" s="169" t="str">
        <f>IFERROR(Inv_SY_B!CI282/Inv_SY_B!$DC282-1,"")</f>
        <v/>
      </c>
      <c r="CJ282" s="169" t="str">
        <f>IFERROR(Inv_SY_B!CJ282/Inv_SY_B!$DC282-1,"")</f>
        <v/>
      </c>
      <c r="CK282" s="169" t="str">
        <f>IFERROR(Inv_SY_B!CK282/Inv_SY_B!$DC282-1,"")</f>
        <v/>
      </c>
      <c r="CL282" s="169" t="str">
        <f>IFERROR(Inv_SY_B!CL282/Inv_SY_B!$DC282-1,"")</f>
        <v/>
      </c>
      <c r="CM282" s="169" t="str">
        <f>IFERROR(Inv_SY_B!CM282/Inv_SY_B!$DB282-1,"")</f>
        <v/>
      </c>
      <c r="CN282" s="169" t="str">
        <f>IFERROR(Inv_SY_B!CN282/Inv_SY_B!$DB282-1,"")</f>
        <v/>
      </c>
      <c r="CO282" s="169" t="str">
        <f>IFERROR(Inv_SY_B!CO282/Inv_SY_B!$DB282-1,"")</f>
        <v/>
      </c>
      <c r="CP282" s="169" t="str">
        <f>IFERROR(Inv_SY_B!CP282/Inv_SY_B!$DB282-1,"")</f>
        <v/>
      </c>
      <c r="CQ282" s="169" t="str">
        <f>IFERROR(Inv_SY_B!CQ282/Inv_SY_B!$DB282-1,"")</f>
        <v/>
      </c>
      <c r="CR282" s="169" t="str">
        <f>IFERROR(Inv_SY_B!CR282/Inv_SY_B!$DB282-1,"")</f>
        <v/>
      </c>
      <c r="CS282" s="169" t="str">
        <f>IFERROR(Inv_SY_B!CS282/Inv_SY_B!$DB282-1,"")</f>
        <v/>
      </c>
      <c r="CT282" s="169" t="str">
        <f>IFERROR(Inv_SY_B!CT282/Inv_SY_B!$DB282-1,"")</f>
        <v/>
      </c>
      <c r="CU282" s="169" t="str">
        <f>IFERROR(Inv_SY_B!CU282/Inv_SY_B!$DB282-1,"")</f>
        <v/>
      </c>
      <c r="CV282" s="169" t="str">
        <f>IFERROR(Inv_SY_B!CV282/Inv_SY_B!$DB282-1,"")</f>
        <v/>
      </c>
      <c r="CW282" s="169" t="str">
        <f>IFERROR(Inv_SY_B!CW282/Inv_SY_B!$DB282-1,"")</f>
        <v/>
      </c>
      <c r="CX282" s="169" t="str">
        <f>IFERROR(Inv_SY_B!CX282/Inv_SY_B!$DB282-1,"")</f>
        <v/>
      </c>
      <c r="CY282" s="169" t="str">
        <f>IFERROR(Inv_SY_B!CY282/Inv_SY_B!$DB282-1,"")</f>
        <v/>
      </c>
      <c r="CZ282" s="169" t="str">
        <f>IFERROR(Inv_SY_B!CZ282/Inv_SY_B!$DB282-1,"")</f>
        <v/>
      </c>
    </row>
    <row r="283" spans="2:104">
      <c r="B283" s="164">
        <f t="shared" si="5"/>
        <v>45975</v>
      </c>
      <c r="C283" s="169" t="str">
        <f>IFERROR(Inv_SY_B!C283/Inv_SY_B!$DA283-1,"")</f>
        <v/>
      </c>
      <c r="D283" s="169" t="str">
        <f>IFERROR(Inv_SY_B!D283/Inv_SY_B!$DA283-1,"")</f>
        <v/>
      </c>
      <c r="E283" s="169" t="str">
        <f>IFERROR(Inv_SY_B!E283/Inv_SY_B!$DA283-1,"")</f>
        <v/>
      </c>
      <c r="F283" s="169" t="str">
        <f>IFERROR(Inv_SY_B!F283/Inv_SY_B!$DA283-1,"")</f>
        <v/>
      </c>
      <c r="G283" s="169" t="str">
        <f>IFERROR(Inv_SY_B!G283/Inv_SY_B!$DA283-1,"")</f>
        <v/>
      </c>
      <c r="H283" s="169" t="str">
        <f>IFERROR(Inv_SY_B!H283/Inv_SY_B!$DA283-1,"")</f>
        <v/>
      </c>
      <c r="I283" s="169" t="str">
        <f>IFERROR(Inv_SY_B!I283/Inv_SY_B!$DA283-1,"")</f>
        <v/>
      </c>
      <c r="J283" s="169" t="str">
        <f>IFERROR(Inv_SY_B!J283/Inv_SY_B!$DA283-1,"")</f>
        <v/>
      </c>
      <c r="K283" s="169" t="str">
        <f>IFERROR(Inv_SY_B!K283/Inv_SY_B!$DA283-1,"")</f>
        <v/>
      </c>
      <c r="L283" s="169" t="str">
        <f>IFERROR(Inv_SY_B!L283/Inv_SY_B!$DA283-1,"")</f>
        <v/>
      </c>
      <c r="M283" s="169" t="str">
        <f>IFERROR(Inv_SY_B!M283/Inv_SY_B!$DA283-1,"")</f>
        <v/>
      </c>
      <c r="N283" s="169" t="str">
        <f>IFERROR(Inv_SY_B!N283/Inv_SY_B!$DA283-1,"")</f>
        <v/>
      </c>
      <c r="O283" s="169" t="str">
        <f>IFERROR(Inv_SY_B!O283/Inv_SY_B!$DA283-1,"")</f>
        <v/>
      </c>
      <c r="P283" s="169" t="str">
        <f>IFERROR(Inv_SY_B!P283/Inv_SY_B!$DA283-1,"")</f>
        <v/>
      </c>
      <c r="Q283" s="169" t="str">
        <f>IFERROR(Inv_SY_B!Q283/Inv_SY_B!$DA283-1,"")</f>
        <v/>
      </c>
      <c r="R283" s="169" t="str">
        <f>IFERROR(Inv_SY_B!R283/Inv_SY_B!$DA283-1,"")</f>
        <v/>
      </c>
      <c r="S283" s="169" t="str">
        <f>IFERROR(Inv_SY_B!S283/Inv_SY_B!$DA283-1,"")</f>
        <v/>
      </c>
      <c r="T283" s="169" t="str">
        <f>IFERROR(Inv_SY_B!T283/Inv_SY_B!$DA283-1,"")</f>
        <v/>
      </c>
      <c r="U283" s="169" t="str">
        <f>IFERROR(Inv_SY_B!U283/Inv_SY_B!$DA283-1,"")</f>
        <v/>
      </c>
      <c r="V283" s="169" t="str">
        <f>IFERROR(Inv_SY_B!V283/Inv_SY_B!$DA283-1,"")</f>
        <v/>
      </c>
      <c r="W283" s="169" t="str">
        <f>IFERROR(Inv_SY_B!W283/Inv_SY_B!$DA283-1,"")</f>
        <v/>
      </c>
      <c r="X283" s="169" t="str">
        <f>IFERROR(Inv_SY_B!X283/Inv_SY_B!$DA283-1,"")</f>
        <v/>
      </c>
      <c r="Y283" s="169" t="str">
        <f>IFERROR(Inv_SY_B!Y283/Inv_SY_B!$DA283-1,"")</f>
        <v/>
      </c>
      <c r="Z283" s="169" t="str">
        <f>IFERROR(Inv_SY_B!Z283/Inv_SY_B!$DA283-1,"")</f>
        <v/>
      </c>
      <c r="AA283" s="169" t="str">
        <f>IFERROR(Inv_SY_B!AA283/Inv_SY_B!$DA283-1,"")</f>
        <v/>
      </c>
      <c r="AB283" s="169" t="str">
        <f>IFERROR(Inv_SY_B!AB283/Inv_SY_B!$DA283-1,"")</f>
        <v/>
      </c>
      <c r="AC283" s="169" t="str">
        <f>IFERROR(Inv_SY_B!AC283/Inv_SY_B!$DA283-1,"")</f>
        <v/>
      </c>
      <c r="AD283" s="169" t="str">
        <f>IFERROR(Inv_SY_B!AD283/Inv_SY_B!$DA283-1,"")</f>
        <v/>
      </c>
      <c r="AE283" s="169" t="str">
        <f>IFERROR(Inv_SY_B!AE283/Inv_SY_B!$DA283-1,"")</f>
        <v/>
      </c>
      <c r="AF283" s="169" t="str">
        <f>IFERROR(Inv_SY_B!AF283/Inv_SY_B!$DA283-1,"")</f>
        <v/>
      </c>
      <c r="AG283" s="169" t="str">
        <f>IFERROR(Inv_SY_B!AG283/Inv_SY_B!$DA283-1,"")</f>
        <v/>
      </c>
      <c r="AH283" s="169" t="str">
        <f>IFERROR(Inv_SY_B!AH283/Inv_SY_B!$DA283-1,"")</f>
        <v/>
      </c>
      <c r="AI283" s="169" t="str">
        <f>IFERROR(Inv_SY_B!AI283/Inv_SY_B!$DC283-1,"")</f>
        <v/>
      </c>
      <c r="AJ283" s="169" t="str">
        <f>IFERROR(Inv_SY_B!AJ283/Inv_SY_B!$DC283-1,"")</f>
        <v/>
      </c>
      <c r="AK283" s="169" t="str">
        <f>IFERROR(Inv_SY_B!AK283/Inv_SY_B!$DC283-1,"")</f>
        <v/>
      </c>
      <c r="AL283" s="169" t="str">
        <f>IFERROR(Inv_SY_B!AL283/Inv_SY_B!$DC283-1,"")</f>
        <v/>
      </c>
      <c r="AM283" s="169" t="str">
        <f>IFERROR(Inv_SY_B!AM283/Inv_SY_B!$DC283-1,"")</f>
        <v/>
      </c>
      <c r="AN283" s="169" t="str">
        <f>IFERROR(Inv_SY_B!AN283/Inv_SY_B!$DC283-1,"")</f>
        <v/>
      </c>
      <c r="AO283" s="169" t="str">
        <f>IFERROR(Inv_SY_B!AO283/Inv_SY_B!$DC283-1,"")</f>
        <v/>
      </c>
      <c r="AP283" s="169" t="str">
        <f>IFERROR(Inv_SY_B!AP283/Inv_SY_B!$DC283-1,"")</f>
        <v/>
      </c>
      <c r="AQ283" s="169" t="str">
        <f>IFERROR(Inv_SY_B!AQ283/Inv_SY_B!$DC283-1,"")</f>
        <v/>
      </c>
      <c r="AR283" s="169" t="str">
        <f>IFERROR(Inv_SY_B!AR283/Inv_SY_B!$DC283-1,"")</f>
        <v/>
      </c>
      <c r="AS283" s="169" t="str">
        <f>IFERROR(Inv_SY_B!AS283/Inv_SY_B!$DC283-1,"")</f>
        <v/>
      </c>
      <c r="AT283" s="169" t="str">
        <f>IFERROR(Inv_SY_B!AT283/Inv_SY_B!$DC283-1,"")</f>
        <v/>
      </c>
      <c r="AU283" s="169" t="str">
        <f>IFERROR(Inv_SY_B!AU283/Inv_SY_B!$DC283-1,"")</f>
        <v/>
      </c>
      <c r="AV283" s="169" t="str">
        <f>IFERROR(Inv_SY_B!AV283/Inv_SY_B!$DC283-1,"")</f>
        <v/>
      </c>
      <c r="AW283" s="169" t="str">
        <f>IFERROR(Inv_SY_B!AW283/Inv_SY_B!$DC283-1,"")</f>
        <v/>
      </c>
      <c r="AX283" s="169" t="str">
        <f>IFERROR(Inv_SY_B!AX283/Inv_SY_B!$DC283-1,"")</f>
        <v/>
      </c>
      <c r="AY283" s="169" t="str">
        <f>IFERROR(Inv_SY_B!AY283/Inv_SY_B!$DC283-1,"")</f>
        <v/>
      </c>
      <c r="AZ283" s="169" t="str">
        <f>IFERROR(Inv_SY_B!AZ283/Inv_SY_B!$DC283-1,"")</f>
        <v/>
      </c>
      <c r="BA283" s="169" t="str">
        <f>IFERROR(Inv_SY_B!BA283/Inv_SY_B!$DC283-1,"")</f>
        <v/>
      </c>
      <c r="BB283" s="169" t="str">
        <f>IFERROR(Inv_SY_B!BB283/Inv_SY_B!$DC283-1,"")</f>
        <v/>
      </c>
      <c r="BC283" s="169" t="str">
        <f>IFERROR(Inv_SY_B!BC283/Inv_SY_B!$DC283-1,"")</f>
        <v/>
      </c>
      <c r="BD283" s="169" t="str">
        <f>IFERROR(Inv_SY_B!BD283/Inv_SY_B!$DC283-1,"")</f>
        <v/>
      </c>
      <c r="BE283" s="169" t="str">
        <f>IFERROR(Inv_SY_B!BE283/Inv_SY_B!$DC283-1,"")</f>
        <v/>
      </c>
      <c r="BF283" s="169" t="str">
        <f>IFERROR(Inv_SY_B!BF283/Inv_SY_B!$DC283-1,"")</f>
        <v/>
      </c>
      <c r="BG283" s="169" t="str">
        <f>IFERROR(Inv_SY_B!BG283/Inv_SY_B!$DC283-1,"")</f>
        <v/>
      </c>
      <c r="BH283" s="169" t="str">
        <f>IFERROR(Inv_SY_B!BH283/Inv_SY_B!$DC283-1,"")</f>
        <v/>
      </c>
      <c r="BI283" s="169" t="str">
        <f>IFERROR(Inv_SY_B!BI283/Inv_SY_B!$DC283-1,"")</f>
        <v/>
      </c>
      <c r="BJ283" s="169" t="str">
        <f>IFERROR(Inv_SY_B!BJ283/Inv_SY_B!$DC283-1,"")</f>
        <v/>
      </c>
      <c r="BK283" s="169" t="str">
        <f>IFERROR(Inv_SY_B!BK283/Inv_SY_B!$DC283-1,"")</f>
        <v/>
      </c>
      <c r="BL283" s="169" t="str">
        <f>IFERROR(Inv_SY_B!BL283/Inv_SY_B!$DC283-1,"")</f>
        <v/>
      </c>
      <c r="BM283" s="169" t="str">
        <f>IFERROR(Inv_SY_B!BM283/Inv_SY_B!$DC283-1,"")</f>
        <v/>
      </c>
      <c r="BN283" s="169" t="str">
        <f>IFERROR(Inv_SY_B!BN283/Inv_SY_B!$DC283-1,"")</f>
        <v/>
      </c>
      <c r="BO283" s="169" t="str">
        <f>IFERROR(Inv_SY_B!BO283/Inv_SY_B!$DC283-1,"")</f>
        <v/>
      </c>
      <c r="BP283" s="169" t="str">
        <f>IFERROR(Inv_SY_B!BP283/Inv_SY_B!$DC283-1,"")</f>
        <v/>
      </c>
      <c r="BQ283" s="169" t="str">
        <f>IFERROR(Inv_SY_B!BQ283/Inv_SY_B!$DC283-1,"")</f>
        <v/>
      </c>
      <c r="BR283" s="169" t="str">
        <f>IFERROR(Inv_SY_B!BR283/Inv_SY_B!$DC283-1,"")</f>
        <v/>
      </c>
      <c r="BS283" s="169" t="str">
        <f>IFERROR(Inv_SY_B!BS283/Inv_SY_B!$DC283-1,"")</f>
        <v/>
      </c>
      <c r="BT283" s="169" t="str">
        <f>IFERROR(Inv_SY_B!BT283/Inv_SY_B!$DC283-1,"")</f>
        <v/>
      </c>
      <c r="BU283" s="169" t="str">
        <f>IFERROR(Inv_SY_B!BU283/Inv_SY_B!$DC283-1,"")</f>
        <v/>
      </c>
      <c r="BV283" s="169" t="str">
        <f>IFERROR(Inv_SY_B!BV283/Inv_SY_B!$DC283-1,"")</f>
        <v/>
      </c>
      <c r="BW283" s="169" t="str">
        <f>IFERROR(Inv_SY_B!BW283/Inv_SY_B!$DC283-1,"")</f>
        <v/>
      </c>
      <c r="BX283" s="169" t="str">
        <f>IFERROR(Inv_SY_B!BX283/Inv_SY_B!$DC283-1,"")</f>
        <v/>
      </c>
      <c r="BY283" s="169" t="str">
        <f>IFERROR(Inv_SY_B!BY283/Inv_SY_B!$DC283-1,"")</f>
        <v/>
      </c>
      <c r="BZ283" s="169" t="str">
        <f>IFERROR(Inv_SY_B!BZ283/Inv_SY_B!$DC283-1,"")</f>
        <v/>
      </c>
      <c r="CA283" s="169" t="str">
        <f>IFERROR(Inv_SY_B!CA283/Inv_SY_B!$DC283-1,"")</f>
        <v/>
      </c>
      <c r="CB283" s="169" t="str">
        <f>IFERROR(Inv_SY_B!CB283/Inv_SY_B!$DC283-1,"")</f>
        <v/>
      </c>
      <c r="CC283" s="169" t="str">
        <f>IFERROR(Inv_SY_B!CC283/Inv_SY_B!$DC283-1,"")</f>
        <v/>
      </c>
      <c r="CD283" s="169" t="str">
        <f>IFERROR(Inv_SY_B!CD283/Inv_SY_B!$DC283-1,"")</f>
        <v/>
      </c>
      <c r="CE283" s="169" t="str">
        <f>IFERROR(Inv_SY_B!CE283/Inv_SY_B!$DC283-1,"")</f>
        <v/>
      </c>
      <c r="CF283" s="169" t="str">
        <f>IFERROR(Inv_SY_B!CF283/Inv_SY_B!$DC283-1,"")</f>
        <v/>
      </c>
      <c r="CG283" s="169" t="str">
        <f>IFERROR(Inv_SY_B!CG283/Inv_SY_B!$DC283-1,"")</f>
        <v/>
      </c>
      <c r="CH283" s="169" t="str">
        <f>IFERROR(Inv_SY_B!CH283/Inv_SY_B!$DC283-1,"")</f>
        <v/>
      </c>
      <c r="CI283" s="169" t="str">
        <f>IFERROR(Inv_SY_B!CI283/Inv_SY_B!$DC283-1,"")</f>
        <v/>
      </c>
      <c r="CJ283" s="169" t="str">
        <f>IFERROR(Inv_SY_B!CJ283/Inv_SY_B!$DC283-1,"")</f>
        <v/>
      </c>
      <c r="CK283" s="169" t="str">
        <f>IFERROR(Inv_SY_B!CK283/Inv_SY_B!$DC283-1,"")</f>
        <v/>
      </c>
      <c r="CL283" s="169" t="str">
        <f>IFERROR(Inv_SY_B!CL283/Inv_SY_B!$DC283-1,"")</f>
        <v/>
      </c>
      <c r="CM283" s="169" t="str">
        <f>IFERROR(Inv_SY_B!CM283/Inv_SY_B!$DB283-1,"")</f>
        <v/>
      </c>
      <c r="CN283" s="169" t="str">
        <f>IFERROR(Inv_SY_B!CN283/Inv_SY_B!$DB283-1,"")</f>
        <v/>
      </c>
      <c r="CO283" s="169" t="str">
        <f>IFERROR(Inv_SY_B!CO283/Inv_SY_B!$DB283-1,"")</f>
        <v/>
      </c>
      <c r="CP283" s="169" t="str">
        <f>IFERROR(Inv_SY_B!CP283/Inv_SY_B!$DB283-1,"")</f>
        <v/>
      </c>
      <c r="CQ283" s="169" t="str">
        <f>IFERROR(Inv_SY_B!CQ283/Inv_SY_B!$DB283-1,"")</f>
        <v/>
      </c>
      <c r="CR283" s="169" t="str">
        <f>IFERROR(Inv_SY_B!CR283/Inv_SY_B!$DB283-1,"")</f>
        <v/>
      </c>
      <c r="CS283" s="169" t="str">
        <f>IFERROR(Inv_SY_B!CS283/Inv_SY_B!$DB283-1,"")</f>
        <v/>
      </c>
      <c r="CT283" s="169" t="str">
        <f>IFERROR(Inv_SY_B!CT283/Inv_SY_B!$DB283-1,"")</f>
        <v/>
      </c>
      <c r="CU283" s="169" t="str">
        <f>IFERROR(Inv_SY_B!CU283/Inv_SY_B!$DB283-1,"")</f>
        <v/>
      </c>
      <c r="CV283" s="169" t="str">
        <f>IFERROR(Inv_SY_B!CV283/Inv_SY_B!$DB283-1,"")</f>
        <v/>
      </c>
      <c r="CW283" s="169" t="str">
        <f>IFERROR(Inv_SY_B!CW283/Inv_SY_B!$DB283-1,"")</f>
        <v/>
      </c>
      <c r="CX283" s="169" t="str">
        <f>IFERROR(Inv_SY_B!CX283/Inv_SY_B!$DB283-1,"")</f>
        <v/>
      </c>
      <c r="CY283" s="169" t="str">
        <f>IFERROR(Inv_SY_B!CY283/Inv_SY_B!$DB283-1,"")</f>
        <v/>
      </c>
      <c r="CZ283" s="169" t="str">
        <f>IFERROR(Inv_SY_B!CZ283/Inv_SY_B!$DB283-1,"")</f>
        <v/>
      </c>
    </row>
    <row r="284" spans="2:104">
      <c r="B284" s="164">
        <f t="shared" si="5"/>
        <v>45976</v>
      </c>
      <c r="C284" s="169" t="str">
        <f>IFERROR(Inv_SY_B!C284/Inv_SY_B!$DA284-1,"")</f>
        <v/>
      </c>
      <c r="D284" s="169" t="str">
        <f>IFERROR(Inv_SY_B!D284/Inv_SY_B!$DA284-1,"")</f>
        <v/>
      </c>
      <c r="E284" s="169" t="str">
        <f>IFERROR(Inv_SY_B!E284/Inv_SY_B!$DA284-1,"")</f>
        <v/>
      </c>
      <c r="F284" s="169" t="str">
        <f>IFERROR(Inv_SY_B!F284/Inv_SY_B!$DA284-1,"")</f>
        <v/>
      </c>
      <c r="G284" s="169" t="str">
        <f>IFERROR(Inv_SY_B!G284/Inv_SY_B!$DA284-1,"")</f>
        <v/>
      </c>
      <c r="H284" s="169" t="str">
        <f>IFERROR(Inv_SY_B!H284/Inv_SY_B!$DA284-1,"")</f>
        <v/>
      </c>
      <c r="I284" s="169" t="str">
        <f>IFERROR(Inv_SY_B!I284/Inv_SY_B!$DA284-1,"")</f>
        <v/>
      </c>
      <c r="J284" s="169" t="str">
        <f>IFERROR(Inv_SY_B!J284/Inv_SY_B!$DA284-1,"")</f>
        <v/>
      </c>
      <c r="K284" s="169" t="str">
        <f>IFERROR(Inv_SY_B!K284/Inv_SY_B!$DA284-1,"")</f>
        <v/>
      </c>
      <c r="L284" s="169" t="str">
        <f>IFERROR(Inv_SY_B!L284/Inv_SY_B!$DA284-1,"")</f>
        <v/>
      </c>
      <c r="M284" s="169" t="str">
        <f>IFERROR(Inv_SY_B!M284/Inv_SY_B!$DA284-1,"")</f>
        <v/>
      </c>
      <c r="N284" s="169" t="str">
        <f>IFERROR(Inv_SY_B!N284/Inv_SY_B!$DA284-1,"")</f>
        <v/>
      </c>
      <c r="O284" s="169" t="str">
        <f>IFERROR(Inv_SY_B!O284/Inv_SY_B!$DA284-1,"")</f>
        <v/>
      </c>
      <c r="P284" s="169" t="str">
        <f>IFERROR(Inv_SY_B!P284/Inv_SY_B!$DA284-1,"")</f>
        <v/>
      </c>
      <c r="Q284" s="169" t="str">
        <f>IFERROR(Inv_SY_B!Q284/Inv_SY_B!$DA284-1,"")</f>
        <v/>
      </c>
      <c r="R284" s="169" t="str">
        <f>IFERROR(Inv_SY_B!R284/Inv_SY_B!$DA284-1,"")</f>
        <v/>
      </c>
      <c r="S284" s="169" t="str">
        <f>IFERROR(Inv_SY_B!S284/Inv_SY_B!$DA284-1,"")</f>
        <v/>
      </c>
      <c r="T284" s="169" t="str">
        <f>IFERROR(Inv_SY_B!T284/Inv_SY_B!$DA284-1,"")</f>
        <v/>
      </c>
      <c r="U284" s="169" t="str">
        <f>IFERROR(Inv_SY_B!U284/Inv_SY_B!$DA284-1,"")</f>
        <v/>
      </c>
      <c r="V284" s="169" t="str">
        <f>IFERROR(Inv_SY_B!V284/Inv_SY_B!$DA284-1,"")</f>
        <v/>
      </c>
      <c r="W284" s="169" t="str">
        <f>IFERROR(Inv_SY_B!W284/Inv_SY_B!$DA284-1,"")</f>
        <v/>
      </c>
      <c r="X284" s="169" t="str">
        <f>IFERROR(Inv_SY_B!X284/Inv_SY_B!$DA284-1,"")</f>
        <v/>
      </c>
      <c r="Y284" s="169" t="str">
        <f>IFERROR(Inv_SY_B!Y284/Inv_SY_B!$DA284-1,"")</f>
        <v/>
      </c>
      <c r="Z284" s="169" t="str">
        <f>IFERROR(Inv_SY_B!Z284/Inv_SY_B!$DA284-1,"")</f>
        <v/>
      </c>
      <c r="AA284" s="169" t="str">
        <f>IFERROR(Inv_SY_B!AA284/Inv_SY_B!$DA284-1,"")</f>
        <v/>
      </c>
      <c r="AB284" s="169" t="str">
        <f>IFERROR(Inv_SY_B!AB284/Inv_SY_B!$DA284-1,"")</f>
        <v/>
      </c>
      <c r="AC284" s="169" t="str">
        <f>IFERROR(Inv_SY_B!AC284/Inv_SY_B!$DA284-1,"")</f>
        <v/>
      </c>
      <c r="AD284" s="169" t="str">
        <f>IFERROR(Inv_SY_B!AD284/Inv_SY_B!$DA284-1,"")</f>
        <v/>
      </c>
      <c r="AE284" s="169" t="str">
        <f>IFERROR(Inv_SY_B!AE284/Inv_SY_B!$DA284-1,"")</f>
        <v/>
      </c>
      <c r="AF284" s="169" t="str">
        <f>IFERROR(Inv_SY_B!AF284/Inv_SY_B!$DA284-1,"")</f>
        <v/>
      </c>
      <c r="AG284" s="169" t="str">
        <f>IFERROR(Inv_SY_B!AG284/Inv_SY_B!$DA284-1,"")</f>
        <v/>
      </c>
      <c r="AH284" s="169" t="str">
        <f>IFERROR(Inv_SY_B!AH284/Inv_SY_B!$DA284-1,"")</f>
        <v/>
      </c>
      <c r="AI284" s="169" t="str">
        <f>IFERROR(Inv_SY_B!AI284/Inv_SY_B!$DC284-1,"")</f>
        <v/>
      </c>
      <c r="AJ284" s="169" t="str">
        <f>IFERROR(Inv_SY_B!AJ284/Inv_SY_B!$DC284-1,"")</f>
        <v/>
      </c>
      <c r="AK284" s="169" t="str">
        <f>IFERROR(Inv_SY_B!AK284/Inv_SY_B!$DC284-1,"")</f>
        <v/>
      </c>
      <c r="AL284" s="169" t="str">
        <f>IFERROR(Inv_SY_B!AL284/Inv_SY_B!$DC284-1,"")</f>
        <v/>
      </c>
      <c r="AM284" s="169" t="str">
        <f>IFERROR(Inv_SY_B!AM284/Inv_SY_B!$DC284-1,"")</f>
        <v/>
      </c>
      <c r="AN284" s="169" t="str">
        <f>IFERROR(Inv_SY_B!AN284/Inv_SY_B!$DC284-1,"")</f>
        <v/>
      </c>
      <c r="AO284" s="169" t="str">
        <f>IFERROR(Inv_SY_B!AO284/Inv_SY_B!$DC284-1,"")</f>
        <v/>
      </c>
      <c r="AP284" s="169" t="str">
        <f>IFERROR(Inv_SY_B!AP284/Inv_SY_B!$DC284-1,"")</f>
        <v/>
      </c>
      <c r="AQ284" s="169" t="str">
        <f>IFERROR(Inv_SY_B!AQ284/Inv_SY_B!$DC284-1,"")</f>
        <v/>
      </c>
      <c r="AR284" s="169" t="str">
        <f>IFERROR(Inv_SY_B!AR284/Inv_SY_B!$DC284-1,"")</f>
        <v/>
      </c>
      <c r="AS284" s="169" t="str">
        <f>IFERROR(Inv_SY_B!AS284/Inv_SY_B!$DC284-1,"")</f>
        <v/>
      </c>
      <c r="AT284" s="169" t="str">
        <f>IFERROR(Inv_SY_B!AT284/Inv_SY_B!$DC284-1,"")</f>
        <v/>
      </c>
      <c r="AU284" s="169" t="str">
        <f>IFERROR(Inv_SY_B!AU284/Inv_SY_B!$DC284-1,"")</f>
        <v/>
      </c>
      <c r="AV284" s="169" t="str">
        <f>IFERROR(Inv_SY_B!AV284/Inv_SY_B!$DC284-1,"")</f>
        <v/>
      </c>
      <c r="AW284" s="169" t="str">
        <f>IFERROR(Inv_SY_B!AW284/Inv_SY_B!$DC284-1,"")</f>
        <v/>
      </c>
      <c r="AX284" s="169" t="str">
        <f>IFERROR(Inv_SY_B!AX284/Inv_SY_B!$DC284-1,"")</f>
        <v/>
      </c>
      <c r="AY284" s="169" t="str">
        <f>IFERROR(Inv_SY_B!AY284/Inv_SY_B!$DC284-1,"")</f>
        <v/>
      </c>
      <c r="AZ284" s="169" t="str">
        <f>IFERROR(Inv_SY_B!AZ284/Inv_SY_B!$DC284-1,"")</f>
        <v/>
      </c>
      <c r="BA284" s="169" t="str">
        <f>IFERROR(Inv_SY_B!BA284/Inv_SY_B!$DC284-1,"")</f>
        <v/>
      </c>
      <c r="BB284" s="169" t="str">
        <f>IFERROR(Inv_SY_B!BB284/Inv_SY_B!$DC284-1,"")</f>
        <v/>
      </c>
      <c r="BC284" s="169" t="str">
        <f>IFERROR(Inv_SY_B!BC284/Inv_SY_B!$DC284-1,"")</f>
        <v/>
      </c>
      <c r="BD284" s="169" t="str">
        <f>IFERROR(Inv_SY_B!BD284/Inv_SY_B!$DC284-1,"")</f>
        <v/>
      </c>
      <c r="BE284" s="169" t="str">
        <f>IFERROR(Inv_SY_B!BE284/Inv_SY_B!$DC284-1,"")</f>
        <v/>
      </c>
      <c r="BF284" s="169" t="str">
        <f>IFERROR(Inv_SY_B!BF284/Inv_SY_B!$DC284-1,"")</f>
        <v/>
      </c>
      <c r="BG284" s="169" t="str">
        <f>IFERROR(Inv_SY_B!BG284/Inv_SY_B!$DC284-1,"")</f>
        <v/>
      </c>
      <c r="BH284" s="169" t="str">
        <f>IFERROR(Inv_SY_B!BH284/Inv_SY_B!$DC284-1,"")</f>
        <v/>
      </c>
      <c r="BI284" s="169" t="str">
        <f>IFERROR(Inv_SY_B!BI284/Inv_SY_B!$DC284-1,"")</f>
        <v/>
      </c>
      <c r="BJ284" s="169" t="str">
        <f>IFERROR(Inv_SY_B!BJ284/Inv_SY_B!$DC284-1,"")</f>
        <v/>
      </c>
      <c r="BK284" s="169" t="str">
        <f>IFERROR(Inv_SY_B!BK284/Inv_SY_B!$DC284-1,"")</f>
        <v/>
      </c>
      <c r="BL284" s="169" t="str">
        <f>IFERROR(Inv_SY_B!BL284/Inv_SY_B!$DC284-1,"")</f>
        <v/>
      </c>
      <c r="BM284" s="169" t="str">
        <f>IFERROR(Inv_SY_B!BM284/Inv_SY_B!$DC284-1,"")</f>
        <v/>
      </c>
      <c r="BN284" s="169" t="str">
        <f>IFERROR(Inv_SY_B!BN284/Inv_SY_B!$DC284-1,"")</f>
        <v/>
      </c>
      <c r="BO284" s="169" t="str">
        <f>IFERROR(Inv_SY_B!BO284/Inv_SY_B!$DC284-1,"")</f>
        <v/>
      </c>
      <c r="BP284" s="169" t="str">
        <f>IFERROR(Inv_SY_B!BP284/Inv_SY_B!$DC284-1,"")</f>
        <v/>
      </c>
      <c r="BQ284" s="169" t="str">
        <f>IFERROR(Inv_SY_B!BQ284/Inv_SY_B!$DC284-1,"")</f>
        <v/>
      </c>
      <c r="BR284" s="169" t="str">
        <f>IFERROR(Inv_SY_B!BR284/Inv_SY_B!$DC284-1,"")</f>
        <v/>
      </c>
      <c r="BS284" s="169" t="str">
        <f>IFERROR(Inv_SY_B!BS284/Inv_SY_B!$DC284-1,"")</f>
        <v/>
      </c>
      <c r="BT284" s="169" t="str">
        <f>IFERROR(Inv_SY_B!BT284/Inv_SY_B!$DC284-1,"")</f>
        <v/>
      </c>
      <c r="BU284" s="169" t="str">
        <f>IFERROR(Inv_SY_B!BU284/Inv_SY_B!$DC284-1,"")</f>
        <v/>
      </c>
      <c r="BV284" s="169" t="str">
        <f>IFERROR(Inv_SY_B!BV284/Inv_SY_B!$DC284-1,"")</f>
        <v/>
      </c>
      <c r="BW284" s="169" t="str">
        <f>IFERROR(Inv_SY_B!BW284/Inv_SY_B!$DC284-1,"")</f>
        <v/>
      </c>
      <c r="BX284" s="169" t="str">
        <f>IFERROR(Inv_SY_B!BX284/Inv_SY_B!$DC284-1,"")</f>
        <v/>
      </c>
      <c r="BY284" s="169" t="str">
        <f>IFERROR(Inv_SY_B!BY284/Inv_SY_B!$DC284-1,"")</f>
        <v/>
      </c>
      <c r="BZ284" s="169" t="str">
        <f>IFERROR(Inv_SY_B!BZ284/Inv_SY_B!$DC284-1,"")</f>
        <v/>
      </c>
      <c r="CA284" s="169" t="str">
        <f>IFERROR(Inv_SY_B!CA284/Inv_SY_B!$DC284-1,"")</f>
        <v/>
      </c>
      <c r="CB284" s="169" t="str">
        <f>IFERROR(Inv_SY_B!CB284/Inv_SY_B!$DC284-1,"")</f>
        <v/>
      </c>
      <c r="CC284" s="169" t="str">
        <f>IFERROR(Inv_SY_B!CC284/Inv_SY_B!$DC284-1,"")</f>
        <v/>
      </c>
      <c r="CD284" s="169" t="str">
        <f>IFERROR(Inv_SY_B!CD284/Inv_SY_B!$DC284-1,"")</f>
        <v/>
      </c>
      <c r="CE284" s="169" t="str">
        <f>IFERROR(Inv_SY_B!CE284/Inv_SY_B!$DC284-1,"")</f>
        <v/>
      </c>
      <c r="CF284" s="169" t="str">
        <f>IFERROR(Inv_SY_B!CF284/Inv_SY_B!$DC284-1,"")</f>
        <v/>
      </c>
      <c r="CG284" s="169" t="str">
        <f>IFERROR(Inv_SY_B!CG284/Inv_SY_B!$DC284-1,"")</f>
        <v/>
      </c>
      <c r="CH284" s="169" t="str">
        <f>IFERROR(Inv_SY_B!CH284/Inv_SY_B!$DC284-1,"")</f>
        <v/>
      </c>
      <c r="CI284" s="169" t="str">
        <f>IFERROR(Inv_SY_B!CI284/Inv_SY_B!$DC284-1,"")</f>
        <v/>
      </c>
      <c r="CJ284" s="169" t="str">
        <f>IFERROR(Inv_SY_B!CJ284/Inv_SY_B!$DC284-1,"")</f>
        <v/>
      </c>
      <c r="CK284" s="169" t="str">
        <f>IFERROR(Inv_SY_B!CK284/Inv_SY_B!$DC284-1,"")</f>
        <v/>
      </c>
      <c r="CL284" s="169" t="str">
        <f>IFERROR(Inv_SY_B!CL284/Inv_SY_B!$DC284-1,"")</f>
        <v/>
      </c>
      <c r="CM284" s="169" t="str">
        <f>IFERROR(Inv_SY_B!CM284/Inv_SY_B!$DB284-1,"")</f>
        <v/>
      </c>
      <c r="CN284" s="169" t="str">
        <f>IFERROR(Inv_SY_B!CN284/Inv_SY_B!$DB284-1,"")</f>
        <v/>
      </c>
      <c r="CO284" s="169" t="str">
        <f>IFERROR(Inv_SY_B!CO284/Inv_SY_B!$DB284-1,"")</f>
        <v/>
      </c>
      <c r="CP284" s="169" t="str">
        <f>IFERROR(Inv_SY_B!CP284/Inv_SY_B!$DB284-1,"")</f>
        <v/>
      </c>
      <c r="CQ284" s="169" t="str">
        <f>IFERROR(Inv_SY_B!CQ284/Inv_SY_B!$DB284-1,"")</f>
        <v/>
      </c>
      <c r="CR284" s="169" t="str">
        <f>IFERROR(Inv_SY_B!CR284/Inv_SY_B!$DB284-1,"")</f>
        <v/>
      </c>
      <c r="CS284" s="169" t="str">
        <f>IFERROR(Inv_SY_B!CS284/Inv_SY_B!$DB284-1,"")</f>
        <v/>
      </c>
      <c r="CT284" s="169" t="str">
        <f>IFERROR(Inv_SY_B!CT284/Inv_SY_B!$DB284-1,"")</f>
        <v/>
      </c>
      <c r="CU284" s="169" t="str">
        <f>IFERROR(Inv_SY_B!CU284/Inv_SY_B!$DB284-1,"")</f>
        <v/>
      </c>
      <c r="CV284" s="169" t="str">
        <f>IFERROR(Inv_SY_B!CV284/Inv_SY_B!$DB284-1,"")</f>
        <v/>
      </c>
      <c r="CW284" s="169" t="str">
        <f>IFERROR(Inv_SY_B!CW284/Inv_SY_B!$DB284-1,"")</f>
        <v/>
      </c>
      <c r="CX284" s="169" t="str">
        <f>IFERROR(Inv_SY_B!CX284/Inv_SY_B!$DB284-1,"")</f>
        <v/>
      </c>
      <c r="CY284" s="169" t="str">
        <f>IFERROR(Inv_SY_B!CY284/Inv_SY_B!$DB284-1,"")</f>
        <v/>
      </c>
      <c r="CZ284" s="169" t="str">
        <f>IFERROR(Inv_SY_B!CZ284/Inv_SY_B!$DB284-1,"")</f>
        <v/>
      </c>
    </row>
    <row r="285" spans="2:104">
      <c r="B285" s="164">
        <f t="shared" si="5"/>
        <v>45977</v>
      </c>
      <c r="C285" s="169" t="str">
        <f>IFERROR(Inv_SY_B!C285/Inv_SY_B!$DA285-1,"")</f>
        <v/>
      </c>
      <c r="D285" s="169" t="str">
        <f>IFERROR(Inv_SY_B!D285/Inv_SY_B!$DA285-1,"")</f>
        <v/>
      </c>
      <c r="E285" s="169" t="str">
        <f>IFERROR(Inv_SY_B!E285/Inv_SY_B!$DA285-1,"")</f>
        <v/>
      </c>
      <c r="F285" s="169" t="str">
        <f>IFERROR(Inv_SY_B!F285/Inv_SY_B!$DA285-1,"")</f>
        <v/>
      </c>
      <c r="G285" s="169" t="str">
        <f>IFERROR(Inv_SY_B!G285/Inv_SY_B!$DA285-1,"")</f>
        <v/>
      </c>
      <c r="H285" s="169" t="str">
        <f>IFERROR(Inv_SY_B!H285/Inv_SY_B!$DA285-1,"")</f>
        <v/>
      </c>
      <c r="I285" s="169" t="str">
        <f>IFERROR(Inv_SY_B!I285/Inv_SY_B!$DA285-1,"")</f>
        <v/>
      </c>
      <c r="J285" s="169" t="str">
        <f>IFERROR(Inv_SY_B!J285/Inv_SY_B!$DA285-1,"")</f>
        <v/>
      </c>
      <c r="K285" s="169" t="str">
        <f>IFERROR(Inv_SY_B!K285/Inv_SY_B!$DA285-1,"")</f>
        <v/>
      </c>
      <c r="L285" s="169" t="str">
        <f>IFERROR(Inv_SY_B!L285/Inv_SY_B!$DA285-1,"")</f>
        <v/>
      </c>
      <c r="M285" s="169" t="str">
        <f>IFERROR(Inv_SY_B!M285/Inv_SY_B!$DA285-1,"")</f>
        <v/>
      </c>
      <c r="N285" s="169" t="str">
        <f>IFERROR(Inv_SY_B!N285/Inv_SY_B!$DA285-1,"")</f>
        <v/>
      </c>
      <c r="O285" s="169" t="str">
        <f>IFERROR(Inv_SY_B!O285/Inv_SY_B!$DA285-1,"")</f>
        <v/>
      </c>
      <c r="P285" s="169" t="str">
        <f>IFERROR(Inv_SY_B!P285/Inv_SY_B!$DA285-1,"")</f>
        <v/>
      </c>
      <c r="Q285" s="169" t="str">
        <f>IFERROR(Inv_SY_B!Q285/Inv_SY_B!$DA285-1,"")</f>
        <v/>
      </c>
      <c r="R285" s="169" t="str">
        <f>IFERROR(Inv_SY_B!R285/Inv_SY_B!$DA285-1,"")</f>
        <v/>
      </c>
      <c r="S285" s="169" t="str">
        <f>IFERROR(Inv_SY_B!S285/Inv_SY_B!$DA285-1,"")</f>
        <v/>
      </c>
      <c r="T285" s="169" t="str">
        <f>IFERROR(Inv_SY_B!T285/Inv_SY_B!$DA285-1,"")</f>
        <v/>
      </c>
      <c r="U285" s="169" t="str">
        <f>IFERROR(Inv_SY_B!U285/Inv_SY_B!$DA285-1,"")</f>
        <v/>
      </c>
      <c r="V285" s="169" t="str">
        <f>IFERROR(Inv_SY_B!V285/Inv_SY_B!$DA285-1,"")</f>
        <v/>
      </c>
      <c r="W285" s="169" t="str">
        <f>IFERROR(Inv_SY_B!W285/Inv_SY_B!$DA285-1,"")</f>
        <v/>
      </c>
      <c r="X285" s="169" t="str">
        <f>IFERROR(Inv_SY_B!X285/Inv_SY_B!$DA285-1,"")</f>
        <v/>
      </c>
      <c r="Y285" s="169" t="str">
        <f>IFERROR(Inv_SY_B!Y285/Inv_SY_B!$DA285-1,"")</f>
        <v/>
      </c>
      <c r="Z285" s="169" t="str">
        <f>IFERROR(Inv_SY_B!Z285/Inv_SY_B!$DA285-1,"")</f>
        <v/>
      </c>
      <c r="AA285" s="169" t="str">
        <f>IFERROR(Inv_SY_B!AA285/Inv_SY_B!$DA285-1,"")</f>
        <v/>
      </c>
      <c r="AB285" s="169" t="str">
        <f>IFERROR(Inv_SY_B!AB285/Inv_SY_B!$DA285-1,"")</f>
        <v/>
      </c>
      <c r="AC285" s="169" t="str">
        <f>IFERROR(Inv_SY_B!AC285/Inv_SY_B!$DA285-1,"")</f>
        <v/>
      </c>
      <c r="AD285" s="169" t="str">
        <f>IFERROR(Inv_SY_B!AD285/Inv_SY_B!$DA285-1,"")</f>
        <v/>
      </c>
      <c r="AE285" s="169" t="str">
        <f>IFERROR(Inv_SY_B!AE285/Inv_SY_B!$DA285-1,"")</f>
        <v/>
      </c>
      <c r="AF285" s="169" t="str">
        <f>IFERROR(Inv_SY_B!AF285/Inv_SY_B!$DA285-1,"")</f>
        <v/>
      </c>
      <c r="AG285" s="169" t="str">
        <f>IFERROR(Inv_SY_B!AG285/Inv_SY_B!$DA285-1,"")</f>
        <v/>
      </c>
      <c r="AH285" s="169" t="str">
        <f>IFERROR(Inv_SY_B!AH285/Inv_SY_B!$DA285-1,"")</f>
        <v/>
      </c>
      <c r="AI285" s="169" t="str">
        <f>IFERROR(Inv_SY_B!AI285/Inv_SY_B!$DC285-1,"")</f>
        <v/>
      </c>
      <c r="AJ285" s="169" t="str">
        <f>IFERROR(Inv_SY_B!AJ285/Inv_SY_B!$DC285-1,"")</f>
        <v/>
      </c>
      <c r="AK285" s="169" t="str">
        <f>IFERROR(Inv_SY_B!AK285/Inv_SY_B!$DC285-1,"")</f>
        <v/>
      </c>
      <c r="AL285" s="169" t="str">
        <f>IFERROR(Inv_SY_B!AL285/Inv_SY_B!$DC285-1,"")</f>
        <v/>
      </c>
      <c r="AM285" s="169" t="str">
        <f>IFERROR(Inv_SY_B!AM285/Inv_SY_B!$DC285-1,"")</f>
        <v/>
      </c>
      <c r="AN285" s="169" t="str">
        <f>IFERROR(Inv_SY_B!AN285/Inv_SY_B!$DC285-1,"")</f>
        <v/>
      </c>
      <c r="AO285" s="169" t="str">
        <f>IFERROR(Inv_SY_B!AO285/Inv_SY_B!$DC285-1,"")</f>
        <v/>
      </c>
      <c r="AP285" s="169" t="str">
        <f>IFERROR(Inv_SY_B!AP285/Inv_SY_B!$DC285-1,"")</f>
        <v/>
      </c>
      <c r="AQ285" s="169" t="str">
        <f>IFERROR(Inv_SY_B!AQ285/Inv_SY_B!$DC285-1,"")</f>
        <v/>
      </c>
      <c r="AR285" s="169" t="str">
        <f>IFERROR(Inv_SY_B!AR285/Inv_SY_B!$DC285-1,"")</f>
        <v/>
      </c>
      <c r="AS285" s="169" t="str">
        <f>IFERROR(Inv_SY_B!AS285/Inv_SY_B!$DC285-1,"")</f>
        <v/>
      </c>
      <c r="AT285" s="169" t="str">
        <f>IFERROR(Inv_SY_B!AT285/Inv_SY_B!$DC285-1,"")</f>
        <v/>
      </c>
      <c r="AU285" s="169" t="str">
        <f>IFERROR(Inv_SY_B!AU285/Inv_SY_B!$DC285-1,"")</f>
        <v/>
      </c>
      <c r="AV285" s="169" t="str">
        <f>IFERROR(Inv_SY_B!AV285/Inv_SY_B!$DC285-1,"")</f>
        <v/>
      </c>
      <c r="AW285" s="169" t="str">
        <f>IFERROR(Inv_SY_B!AW285/Inv_SY_B!$DC285-1,"")</f>
        <v/>
      </c>
      <c r="AX285" s="169" t="str">
        <f>IFERROR(Inv_SY_B!AX285/Inv_SY_B!$DC285-1,"")</f>
        <v/>
      </c>
      <c r="AY285" s="169" t="str">
        <f>IFERROR(Inv_SY_B!AY285/Inv_SY_B!$DC285-1,"")</f>
        <v/>
      </c>
      <c r="AZ285" s="169" t="str">
        <f>IFERROR(Inv_SY_B!AZ285/Inv_SY_B!$DC285-1,"")</f>
        <v/>
      </c>
      <c r="BA285" s="169" t="str">
        <f>IFERROR(Inv_SY_B!BA285/Inv_SY_B!$DC285-1,"")</f>
        <v/>
      </c>
      <c r="BB285" s="169" t="str">
        <f>IFERROR(Inv_SY_B!BB285/Inv_SY_B!$DC285-1,"")</f>
        <v/>
      </c>
      <c r="BC285" s="169" t="str">
        <f>IFERROR(Inv_SY_B!BC285/Inv_SY_B!$DC285-1,"")</f>
        <v/>
      </c>
      <c r="BD285" s="169" t="str">
        <f>IFERROR(Inv_SY_B!BD285/Inv_SY_B!$DC285-1,"")</f>
        <v/>
      </c>
      <c r="BE285" s="169" t="str">
        <f>IFERROR(Inv_SY_B!BE285/Inv_SY_B!$DC285-1,"")</f>
        <v/>
      </c>
      <c r="BF285" s="169" t="str">
        <f>IFERROR(Inv_SY_B!BF285/Inv_SY_B!$DC285-1,"")</f>
        <v/>
      </c>
      <c r="BG285" s="169" t="str">
        <f>IFERROR(Inv_SY_B!BG285/Inv_SY_B!$DC285-1,"")</f>
        <v/>
      </c>
      <c r="BH285" s="169" t="str">
        <f>IFERROR(Inv_SY_B!BH285/Inv_SY_B!$DC285-1,"")</f>
        <v/>
      </c>
      <c r="BI285" s="169" t="str">
        <f>IFERROR(Inv_SY_B!BI285/Inv_SY_B!$DC285-1,"")</f>
        <v/>
      </c>
      <c r="BJ285" s="169" t="str">
        <f>IFERROR(Inv_SY_B!BJ285/Inv_SY_B!$DC285-1,"")</f>
        <v/>
      </c>
      <c r="BK285" s="169" t="str">
        <f>IFERROR(Inv_SY_B!BK285/Inv_SY_B!$DC285-1,"")</f>
        <v/>
      </c>
      <c r="BL285" s="169" t="str">
        <f>IFERROR(Inv_SY_B!BL285/Inv_SY_B!$DC285-1,"")</f>
        <v/>
      </c>
      <c r="BM285" s="169" t="str">
        <f>IFERROR(Inv_SY_B!BM285/Inv_SY_B!$DC285-1,"")</f>
        <v/>
      </c>
      <c r="BN285" s="169" t="str">
        <f>IFERROR(Inv_SY_B!BN285/Inv_SY_B!$DC285-1,"")</f>
        <v/>
      </c>
      <c r="BO285" s="169" t="str">
        <f>IFERROR(Inv_SY_B!BO285/Inv_SY_B!$DC285-1,"")</f>
        <v/>
      </c>
      <c r="BP285" s="169" t="str">
        <f>IFERROR(Inv_SY_B!BP285/Inv_SY_B!$DC285-1,"")</f>
        <v/>
      </c>
      <c r="BQ285" s="169" t="str">
        <f>IFERROR(Inv_SY_B!BQ285/Inv_SY_B!$DC285-1,"")</f>
        <v/>
      </c>
      <c r="BR285" s="169" t="str">
        <f>IFERROR(Inv_SY_B!BR285/Inv_SY_B!$DC285-1,"")</f>
        <v/>
      </c>
      <c r="BS285" s="169" t="str">
        <f>IFERROR(Inv_SY_B!BS285/Inv_SY_B!$DC285-1,"")</f>
        <v/>
      </c>
      <c r="BT285" s="169" t="str">
        <f>IFERROR(Inv_SY_B!BT285/Inv_SY_B!$DC285-1,"")</f>
        <v/>
      </c>
      <c r="BU285" s="169" t="str">
        <f>IFERROR(Inv_SY_B!BU285/Inv_SY_B!$DC285-1,"")</f>
        <v/>
      </c>
      <c r="BV285" s="169" t="str">
        <f>IFERROR(Inv_SY_B!BV285/Inv_SY_B!$DC285-1,"")</f>
        <v/>
      </c>
      <c r="BW285" s="169" t="str">
        <f>IFERROR(Inv_SY_B!BW285/Inv_SY_B!$DC285-1,"")</f>
        <v/>
      </c>
      <c r="BX285" s="169" t="str">
        <f>IFERROR(Inv_SY_B!BX285/Inv_SY_B!$DC285-1,"")</f>
        <v/>
      </c>
      <c r="BY285" s="169" t="str">
        <f>IFERROR(Inv_SY_B!BY285/Inv_SY_B!$DC285-1,"")</f>
        <v/>
      </c>
      <c r="BZ285" s="169" t="str">
        <f>IFERROR(Inv_SY_B!BZ285/Inv_SY_B!$DC285-1,"")</f>
        <v/>
      </c>
      <c r="CA285" s="169" t="str">
        <f>IFERROR(Inv_SY_B!CA285/Inv_SY_B!$DC285-1,"")</f>
        <v/>
      </c>
      <c r="CB285" s="169" t="str">
        <f>IFERROR(Inv_SY_B!CB285/Inv_SY_B!$DC285-1,"")</f>
        <v/>
      </c>
      <c r="CC285" s="169" t="str">
        <f>IFERROR(Inv_SY_B!CC285/Inv_SY_B!$DC285-1,"")</f>
        <v/>
      </c>
      <c r="CD285" s="169" t="str">
        <f>IFERROR(Inv_SY_B!CD285/Inv_SY_B!$DC285-1,"")</f>
        <v/>
      </c>
      <c r="CE285" s="169" t="str">
        <f>IFERROR(Inv_SY_B!CE285/Inv_SY_B!$DC285-1,"")</f>
        <v/>
      </c>
      <c r="CF285" s="169" t="str">
        <f>IFERROR(Inv_SY_B!CF285/Inv_SY_B!$DC285-1,"")</f>
        <v/>
      </c>
      <c r="CG285" s="169" t="str">
        <f>IFERROR(Inv_SY_B!CG285/Inv_SY_B!$DC285-1,"")</f>
        <v/>
      </c>
      <c r="CH285" s="169" t="str">
        <f>IFERROR(Inv_SY_B!CH285/Inv_SY_B!$DC285-1,"")</f>
        <v/>
      </c>
      <c r="CI285" s="169" t="str">
        <f>IFERROR(Inv_SY_B!CI285/Inv_SY_B!$DC285-1,"")</f>
        <v/>
      </c>
      <c r="CJ285" s="169" t="str">
        <f>IFERROR(Inv_SY_B!CJ285/Inv_SY_B!$DC285-1,"")</f>
        <v/>
      </c>
      <c r="CK285" s="169" t="str">
        <f>IFERROR(Inv_SY_B!CK285/Inv_SY_B!$DC285-1,"")</f>
        <v/>
      </c>
      <c r="CL285" s="169" t="str">
        <f>IFERROR(Inv_SY_B!CL285/Inv_SY_B!$DC285-1,"")</f>
        <v/>
      </c>
      <c r="CM285" s="169" t="str">
        <f>IFERROR(Inv_SY_B!CM285/Inv_SY_B!$DB285-1,"")</f>
        <v/>
      </c>
      <c r="CN285" s="169" t="str">
        <f>IFERROR(Inv_SY_B!CN285/Inv_SY_B!$DB285-1,"")</f>
        <v/>
      </c>
      <c r="CO285" s="169" t="str">
        <f>IFERROR(Inv_SY_B!CO285/Inv_SY_B!$DB285-1,"")</f>
        <v/>
      </c>
      <c r="CP285" s="169" t="str">
        <f>IFERROR(Inv_SY_B!CP285/Inv_SY_B!$DB285-1,"")</f>
        <v/>
      </c>
      <c r="CQ285" s="169" t="str">
        <f>IFERROR(Inv_SY_B!CQ285/Inv_SY_B!$DB285-1,"")</f>
        <v/>
      </c>
      <c r="CR285" s="169" t="str">
        <f>IFERROR(Inv_SY_B!CR285/Inv_SY_B!$DB285-1,"")</f>
        <v/>
      </c>
      <c r="CS285" s="169" t="str">
        <f>IFERROR(Inv_SY_B!CS285/Inv_SY_B!$DB285-1,"")</f>
        <v/>
      </c>
      <c r="CT285" s="169" t="str">
        <f>IFERROR(Inv_SY_B!CT285/Inv_SY_B!$DB285-1,"")</f>
        <v/>
      </c>
      <c r="CU285" s="169" t="str">
        <f>IFERROR(Inv_SY_B!CU285/Inv_SY_B!$DB285-1,"")</f>
        <v/>
      </c>
      <c r="CV285" s="169" t="str">
        <f>IFERROR(Inv_SY_B!CV285/Inv_SY_B!$DB285-1,"")</f>
        <v/>
      </c>
      <c r="CW285" s="169" t="str">
        <f>IFERROR(Inv_SY_B!CW285/Inv_SY_B!$DB285-1,"")</f>
        <v/>
      </c>
      <c r="CX285" s="169" t="str">
        <f>IFERROR(Inv_SY_B!CX285/Inv_SY_B!$DB285-1,"")</f>
        <v/>
      </c>
      <c r="CY285" s="169" t="str">
        <f>IFERROR(Inv_SY_B!CY285/Inv_SY_B!$DB285-1,"")</f>
        <v/>
      </c>
      <c r="CZ285" s="169" t="str">
        <f>IFERROR(Inv_SY_B!CZ285/Inv_SY_B!$DB285-1,"")</f>
        <v/>
      </c>
    </row>
    <row r="286" spans="2:104">
      <c r="B286" s="164">
        <f t="shared" si="5"/>
        <v>45978</v>
      </c>
      <c r="C286" s="169" t="str">
        <f>IFERROR(Inv_SY_B!C286/Inv_SY_B!$DA286-1,"")</f>
        <v/>
      </c>
      <c r="D286" s="169" t="str">
        <f>IFERROR(Inv_SY_B!D286/Inv_SY_B!$DA286-1,"")</f>
        <v/>
      </c>
      <c r="E286" s="169" t="str">
        <f>IFERROR(Inv_SY_B!E286/Inv_SY_B!$DA286-1,"")</f>
        <v/>
      </c>
      <c r="F286" s="169" t="str">
        <f>IFERROR(Inv_SY_B!F286/Inv_SY_B!$DA286-1,"")</f>
        <v/>
      </c>
      <c r="G286" s="169" t="str">
        <f>IFERROR(Inv_SY_B!G286/Inv_SY_B!$DA286-1,"")</f>
        <v/>
      </c>
      <c r="H286" s="169" t="str">
        <f>IFERROR(Inv_SY_B!H286/Inv_SY_B!$DA286-1,"")</f>
        <v/>
      </c>
      <c r="I286" s="169" t="str">
        <f>IFERROR(Inv_SY_B!I286/Inv_SY_B!$DA286-1,"")</f>
        <v/>
      </c>
      <c r="J286" s="169" t="str">
        <f>IFERROR(Inv_SY_B!J286/Inv_SY_B!$DA286-1,"")</f>
        <v/>
      </c>
      <c r="K286" s="169" t="str">
        <f>IFERROR(Inv_SY_B!K286/Inv_SY_B!$DA286-1,"")</f>
        <v/>
      </c>
      <c r="L286" s="169" t="str">
        <f>IFERROR(Inv_SY_B!L286/Inv_SY_B!$DA286-1,"")</f>
        <v/>
      </c>
      <c r="M286" s="169" t="str">
        <f>IFERROR(Inv_SY_B!M286/Inv_SY_B!$DA286-1,"")</f>
        <v/>
      </c>
      <c r="N286" s="169" t="str">
        <f>IFERROR(Inv_SY_B!N286/Inv_SY_B!$DA286-1,"")</f>
        <v/>
      </c>
      <c r="O286" s="169" t="str">
        <f>IFERROR(Inv_SY_B!O286/Inv_SY_B!$DA286-1,"")</f>
        <v/>
      </c>
      <c r="P286" s="169" t="str">
        <f>IFERROR(Inv_SY_B!P286/Inv_SY_B!$DA286-1,"")</f>
        <v/>
      </c>
      <c r="Q286" s="169" t="str">
        <f>IFERROR(Inv_SY_B!Q286/Inv_SY_B!$DA286-1,"")</f>
        <v/>
      </c>
      <c r="R286" s="169" t="str">
        <f>IFERROR(Inv_SY_B!R286/Inv_SY_B!$DA286-1,"")</f>
        <v/>
      </c>
      <c r="S286" s="169" t="str">
        <f>IFERROR(Inv_SY_B!S286/Inv_SY_B!$DA286-1,"")</f>
        <v/>
      </c>
      <c r="T286" s="169" t="str">
        <f>IFERROR(Inv_SY_B!T286/Inv_SY_B!$DA286-1,"")</f>
        <v/>
      </c>
      <c r="U286" s="169" t="str">
        <f>IFERROR(Inv_SY_B!U286/Inv_SY_B!$DA286-1,"")</f>
        <v/>
      </c>
      <c r="V286" s="169" t="str">
        <f>IFERROR(Inv_SY_B!V286/Inv_SY_B!$DA286-1,"")</f>
        <v/>
      </c>
      <c r="W286" s="169" t="str">
        <f>IFERROR(Inv_SY_B!W286/Inv_SY_B!$DA286-1,"")</f>
        <v/>
      </c>
      <c r="X286" s="169" t="str">
        <f>IFERROR(Inv_SY_B!X286/Inv_SY_B!$DA286-1,"")</f>
        <v/>
      </c>
      <c r="Y286" s="169" t="str">
        <f>IFERROR(Inv_SY_B!Y286/Inv_SY_B!$DA286-1,"")</f>
        <v/>
      </c>
      <c r="Z286" s="169" t="str">
        <f>IFERROR(Inv_SY_B!Z286/Inv_SY_B!$DA286-1,"")</f>
        <v/>
      </c>
      <c r="AA286" s="169" t="str">
        <f>IFERROR(Inv_SY_B!AA286/Inv_SY_B!$DA286-1,"")</f>
        <v/>
      </c>
      <c r="AB286" s="169" t="str">
        <f>IFERROR(Inv_SY_B!AB286/Inv_SY_B!$DA286-1,"")</f>
        <v/>
      </c>
      <c r="AC286" s="169" t="str">
        <f>IFERROR(Inv_SY_B!AC286/Inv_SY_B!$DA286-1,"")</f>
        <v/>
      </c>
      <c r="AD286" s="169" t="str">
        <f>IFERROR(Inv_SY_B!AD286/Inv_SY_B!$DA286-1,"")</f>
        <v/>
      </c>
      <c r="AE286" s="169" t="str">
        <f>IFERROR(Inv_SY_B!AE286/Inv_SY_B!$DA286-1,"")</f>
        <v/>
      </c>
      <c r="AF286" s="169" t="str">
        <f>IFERROR(Inv_SY_B!AF286/Inv_SY_B!$DA286-1,"")</f>
        <v/>
      </c>
      <c r="AG286" s="169" t="str">
        <f>IFERROR(Inv_SY_B!AG286/Inv_SY_B!$DA286-1,"")</f>
        <v/>
      </c>
      <c r="AH286" s="169" t="str">
        <f>IFERROR(Inv_SY_B!AH286/Inv_SY_B!$DA286-1,"")</f>
        <v/>
      </c>
      <c r="AI286" s="169" t="str">
        <f>IFERROR(Inv_SY_B!AI286/Inv_SY_B!$DC286-1,"")</f>
        <v/>
      </c>
      <c r="AJ286" s="169" t="str">
        <f>IFERROR(Inv_SY_B!AJ286/Inv_SY_B!$DC286-1,"")</f>
        <v/>
      </c>
      <c r="AK286" s="169" t="str">
        <f>IFERROR(Inv_SY_B!AK286/Inv_SY_B!$DC286-1,"")</f>
        <v/>
      </c>
      <c r="AL286" s="169" t="str">
        <f>IFERROR(Inv_SY_B!AL286/Inv_SY_B!$DC286-1,"")</f>
        <v/>
      </c>
      <c r="AM286" s="169" t="str">
        <f>IFERROR(Inv_SY_B!AM286/Inv_SY_B!$DC286-1,"")</f>
        <v/>
      </c>
      <c r="AN286" s="169" t="str">
        <f>IFERROR(Inv_SY_B!AN286/Inv_SY_B!$DC286-1,"")</f>
        <v/>
      </c>
      <c r="AO286" s="169" t="str">
        <f>IFERROR(Inv_SY_B!AO286/Inv_SY_B!$DC286-1,"")</f>
        <v/>
      </c>
      <c r="AP286" s="169" t="str">
        <f>IFERROR(Inv_SY_B!AP286/Inv_SY_B!$DC286-1,"")</f>
        <v/>
      </c>
      <c r="AQ286" s="169" t="str">
        <f>IFERROR(Inv_SY_B!AQ286/Inv_SY_B!$DC286-1,"")</f>
        <v/>
      </c>
      <c r="AR286" s="169" t="str">
        <f>IFERROR(Inv_SY_B!AR286/Inv_SY_B!$DC286-1,"")</f>
        <v/>
      </c>
      <c r="AS286" s="169" t="str">
        <f>IFERROR(Inv_SY_B!AS286/Inv_SY_B!$DC286-1,"")</f>
        <v/>
      </c>
      <c r="AT286" s="169" t="str">
        <f>IFERROR(Inv_SY_B!AT286/Inv_SY_B!$DC286-1,"")</f>
        <v/>
      </c>
      <c r="AU286" s="169" t="str">
        <f>IFERROR(Inv_SY_B!AU286/Inv_SY_B!$DC286-1,"")</f>
        <v/>
      </c>
      <c r="AV286" s="169" t="str">
        <f>IFERROR(Inv_SY_B!AV286/Inv_SY_B!$DC286-1,"")</f>
        <v/>
      </c>
      <c r="AW286" s="169" t="str">
        <f>IFERROR(Inv_SY_B!AW286/Inv_SY_B!$DC286-1,"")</f>
        <v/>
      </c>
      <c r="AX286" s="169" t="str">
        <f>IFERROR(Inv_SY_B!AX286/Inv_SY_B!$DC286-1,"")</f>
        <v/>
      </c>
      <c r="AY286" s="169" t="str">
        <f>IFERROR(Inv_SY_B!AY286/Inv_SY_B!$DC286-1,"")</f>
        <v/>
      </c>
      <c r="AZ286" s="169" t="str">
        <f>IFERROR(Inv_SY_B!AZ286/Inv_SY_B!$DC286-1,"")</f>
        <v/>
      </c>
      <c r="BA286" s="169" t="str">
        <f>IFERROR(Inv_SY_B!BA286/Inv_SY_B!$DC286-1,"")</f>
        <v/>
      </c>
      <c r="BB286" s="169" t="str">
        <f>IFERROR(Inv_SY_B!BB286/Inv_SY_B!$DC286-1,"")</f>
        <v/>
      </c>
      <c r="BC286" s="169" t="str">
        <f>IFERROR(Inv_SY_B!BC286/Inv_SY_B!$DC286-1,"")</f>
        <v/>
      </c>
      <c r="BD286" s="169" t="str">
        <f>IFERROR(Inv_SY_B!BD286/Inv_SY_B!$DC286-1,"")</f>
        <v/>
      </c>
      <c r="BE286" s="169" t="str">
        <f>IFERROR(Inv_SY_B!BE286/Inv_SY_B!$DC286-1,"")</f>
        <v/>
      </c>
      <c r="BF286" s="169" t="str">
        <f>IFERROR(Inv_SY_B!BF286/Inv_SY_B!$DC286-1,"")</f>
        <v/>
      </c>
      <c r="BG286" s="169" t="str">
        <f>IFERROR(Inv_SY_B!BG286/Inv_SY_B!$DC286-1,"")</f>
        <v/>
      </c>
      <c r="BH286" s="169" t="str">
        <f>IFERROR(Inv_SY_B!BH286/Inv_SY_B!$DC286-1,"")</f>
        <v/>
      </c>
      <c r="BI286" s="169" t="str">
        <f>IFERROR(Inv_SY_B!BI286/Inv_SY_B!$DC286-1,"")</f>
        <v/>
      </c>
      <c r="BJ286" s="169" t="str">
        <f>IFERROR(Inv_SY_B!BJ286/Inv_SY_B!$DC286-1,"")</f>
        <v/>
      </c>
      <c r="BK286" s="169" t="str">
        <f>IFERROR(Inv_SY_B!BK286/Inv_SY_B!$DC286-1,"")</f>
        <v/>
      </c>
      <c r="BL286" s="169" t="str">
        <f>IFERROR(Inv_SY_B!BL286/Inv_SY_B!$DC286-1,"")</f>
        <v/>
      </c>
      <c r="BM286" s="169" t="str">
        <f>IFERROR(Inv_SY_B!BM286/Inv_SY_B!$DC286-1,"")</f>
        <v/>
      </c>
      <c r="BN286" s="169" t="str">
        <f>IFERROR(Inv_SY_B!BN286/Inv_SY_B!$DC286-1,"")</f>
        <v/>
      </c>
      <c r="BO286" s="169" t="str">
        <f>IFERROR(Inv_SY_B!BO286/Inv_SY_B!$DC286-1,"")</f>
        <v/>
      </c>
      <c r="BP286" s="169" t="str">
        <f>IFERROR(Inv_SY_B!BP286/Inv_SY_B!$DC286-1,"")</f>
        <v/>
      </c>
      <c r="BQ286" s="169" t="str">
        <f>IFERROR(Inv_SY_B!BQ286/Inv_SY_B!$DC286-1,"")</f>
        <v/>
      </c>
      <c r="BR286" s="169" t="str">
        <f>IFERROR(Inv_SY_B!BR286/Inv_SY_B!$DC286-1,"")</f>
        <v/>
      </c>
      <c r="BS286" s="169" t="str">
        <f>IFERROR(Inv_SY_B!BS286/Inv_SY_B!$DC286-1,"")</f>
        <v/>
      </c>
      <c r="BT286" s="169" t="str">
        <f>IFERROR(Inv_SY_B!BT286/Inv_SY_B!$DC286-1,"")</f>
        <v/>
      </c>
      <c r="BU286" s="169" t="str">
        <f>IFERROR(Inv_SY_B!BU286/Inv_SY_B!$DC286-1,"")</f>
        <v/>
      </c>
      <c r="BV286" s="169" t="str">
        <f>IFERROR(Inv_SY_B!BV286/Inv_SY_B!$DC286-1,"")</f>
        <v/>
      </c>
      <c r="BW286" s="169" t="str">
        <f>IFERROR(Inv_SY_B!BW286/Inv_SY_B!$DC286-1,"")</f>
        <v/>
      </c>
      <c r="BX286" s="169" t="str">
        <f>IFERROR(Inv_SY_B!BX286/Inv_SY_B!$DC286-1,"")</f>
        <v/>
      </c>
      <c r="BY286" s="169" t="str">
        <f>IFERROR(Inv_SY_B!BY286/Inv_SY_B!$DC286-1,"")</f>
        <v/>
      </c>
      <c r="BZ286" s="169" t="str">
        <f>IFERROR(Inv_SY_B!BZ286/Inv_SY_B!$DC286-1,"")</f>
        <v/>
      </c>
      <c r="CA286" s="169" t="str">
        <f>IFERROR(Inv_SY_B!CA286/Inv_SY_B!$DC286-1,"")</f>
        <v/>
      </c>
      <c r="CB286" s="169" t="str">
        <f>IFERROR(Inv_SY_B!CB286/Inv_SY_B!$DC286-1,"")</f>
        <v/>
      </c>
      <c r="CC286" s="169" t="str">
        <f>IFERROR(Inv_SY_B!CC286/Inv_SY_B!$DC286-1,"")</f>
        <v/>
      </c>
      <c r="CD286" s="169" t="str">
        <f>IFERROR(Inv_SY_B!CD286/Inv_SY_B!$DC286-1,"")</f>
        <v/>
      </c>
      <c r="CE286" s="169" t="str">
        <f>IFERROR(Inv_SY_B!CE286/Inv_SY_B!$DC286-1,"")</f>
        <v/>
      </c>
      <c r="CF286" s="169" t="str">
        <f>IFERROR(Inv_SY_B!CF286/Inv_SY_B!$DC286-1,"")</f>
        <v/>
      </c>
      <c r="CG286" s="169" t="str">
        <f>IFERROR(Inv_SY_B!CG286/Inv_SY_B!$DC286-1,"")</f>
        <v/>
      </c>
      <c r="CH286" s="169" t="str">
        <f>IFERROR(Inv_SY_B!CH286/Inv_SY_B!$DC286-1,"")</f>
        <v/>
      </c>
      <c r="CI286" s="169" t="str">
        <f>IFERROR(Inv_SY_B!CI286/Inv_SY_B!$DC286-1,"")</f>
        <v/>
      </c>
      <c r="CJ286" s="169" t="str">
        <f>IFERROR(Inv_SY_B!CJ286/Inv_SY_B!$DC286-1,"")</f>
        <v/>
      </c>
      <c r="CK286" s="169" t="str">
        <f>IFERROR(Inv_SY_B!CK286/Inv_SY_B!$DC286-1,"")</f>
        <v/>
      </c>
      <c r="CL286" s="169" t="str">
        <f>IFERROR(Inv_SY_B!CL286/Inv_SY_B!$DC286-1,"")</f>
        <v/>
      </c>
      <c r="CM286" s="169" t="str">
        <f>IFERROR(Inv_SY_B!CM286/Inv_SY_B!$DB286-1,"")</f>
        <v/>
      </c>
      <c r="CN286" s="169" t="str">
        <f>IFERROR(Inv_SY_B!CN286/Inv_SY_B!$DB286-1,"")</f>
        <v/>
      </c>
      <c r="CO286" s="169" t="str">
        <f>IFERROR(Inv_SY_B!CO286/Inv_SY_B!$DB286-1,"")</f>
        <v/>
      </c>
      <c r="CP286" s="169" t="str">
        <f>IFERROR(Inv_SY_B!CP286/Inv_SY_B!$DB286-1,"")</f>
        <v/>
      </c>
      <c r="CQ286" s="169" t="str">
        <f>IFERROR(Inv_SY_B!CQ286/Inv_SY_B!$DB286-1,"")</f>
        <v/>
      </c>
      <c r="CR286" s="169" t="str">
        <f>IFERROR(Inv_SY_B!CR286/Inv_SY_B!$DB286-1,"")</f>
        <v/>
      </c>
      <c r="CS286" s="169" t="str">
        <f>IFERROR(Inv_SY_B!CS286/Inv_SY_B!$DB286-1,"")</f>
        <v/>
      </c>
      <c r="CT286" s="169" t="str">
        <f>IFERROR(Inv_SY_B!CT286/Inv_SY_B!$DB286-1,"")</f>
        <v/>
      </c>
      <c r="CU286" s="169" t="str">
        <f>IFERROR(Inv_SY_B!CU286/Inv_SY_B!$DB286-1,"")</f>
        <v/>
      </c>
      <c r="CV286" s="169" t="str">
        <f>IFERROR(Inv_SY_B!CV286/Inv_SY_B!$DB286-1,"")</f>
        <v/>
      </c>
      <c r="CW286" s="169" t="str">
        <f>IFERROR(Inv_SY_B!CW286/Inv_SY_B!$DB286-1,"")</f>
        <v/>
      </c>
      <c r="CX286" s="169" t="str">
        <f>IFERROR(Inv_SY_B!CX286/Inv_SY_B!$DB286-1,"")</f>
        <v/>
      </c>
      <c r="CY286" s="169" t="str">
        <f>IFERROR(Inv_SY_B!CY286/Inv_SY_B!$DB286-1,"")</f>
        <v/>
      </c>
      <c r="CZ286" s="169" t="str">
        <f>IFERROR(Inv_SY_B!CZ286/Inv_SY_B!$DB286-1,"")</f>
        <v/>
      </c>
    </row>
    <row r="287" spans="2:104">
      <c r="B287" s="164">
        <f t="shared" si="5"/>
        <v>45979</v>
      </c>
      <c r="C287" s="169" t="str">
        <f>IFERROR(Inv_SY_B!C287/Inv_SY_B!$DA287-1,"")</f>
        <v/>
      </c>
      <c r="D287" s="169" t="str">
        <f>IFERROR(Inv_SY_B!D287/Inv_SY_B!$DA287-1,"")</f>
        <v/>
      </c>
      <c r="E287" s="169" t="str">
        <f>IFERROR(Inv_SY_B!E287/Inv_SY_B!$DA287-1,"")</f>
        <v/>
      </c>
      <c r="F287" s="169" t="str">
        <f>IFERROR(Inv_SY_B!F287/Inv_SY_B!$DA287-1,"")</f>
        <v/>
      </c>
      <c r="G287" s="169" t="str">
        <f>IFERROR(Inv_SY_B!G287/Inv_SY_B!$DA287-1,"")</f>
        <v/>
      </c>
      <c r="H287" s="169" t="str">
        <f>IFERROR(Inv_SY_B!H287/Inv_SY_B!$DA287-1,"")</f>
        <v/>
      </c>
      <c r="I287" s="169" t="str">
        <f>IFERROR(Inv_SY_B!I287/Inv_SY_B!$DA287-1,"")</f>
        <v/>
      </c>
      <c r="J287" s="169" t="str">
        <f>IFERROR(Inv_SY_B!J287/Inv_SY_B!$DA287-1,"")</f>
        <v/>
      </c>
      <c r="K287" s="169" t="str">
        <f>IFERROR(Inv_SY_B!K287/Inv_SY_B!$DA287-1,"")</f>
        <v/>
      </c>
      <c r="L287" s="169" t="str">
        <f>IFERROR(Inv_SY_B!L287/Inv_SY_B!$DA287-1,"")</f>
        <v/>
      </c>
      <c r="M287" s="169" t="str">
        <f>IFERROR(Inv_SY_B!M287/Inv_SY_B!$DA287-1,"")</f>
        <v/>
      </c>
      <c r="N287" s="169" t="str">
        <f>IFERROR(Inv_SY_B!N287/Inv_SY_B!$DA287-1,"")</f>
        <v/>
      </c>
      <c r="O287" s="169" t="str">
        <f>IFERROR(Inv_SY_B!O287/Inv_SY_B!$DA287-1,"")</f>
        <v/>
      </c>
      <c r="P287" s="169" t="str">
        <f>IFERROR(Inv_SY_B!P287/Inv_SY_B!$DA287-1,"")</f>
        <v/>
      </c>
      <c r="Q287" s="169" t="str">
        <f>IFERROR(Inv_SY_B!Q287/Inv_SY_B!$DA287-1,"")</f>
        <v/>
      </c>
      <c r="R287" s="169" t="str">
        <f>IFERROR(Inv_SY_B!R287/Inv_SY_B!$DA287-1,"")</f>
        <v/>
      </c>
      <c r="S287" s="169" t="str">
        <f>IFERROR(Inv_SY_B!S287/Inv_SY_B!$DA287-1,"")</f>
        <v/>
      </c>
      <c r="T287" s="169" t="str">
        <f>IFERROR(Inv_SY_B!T287/Inv_SY_B!$DA287-1,"")</f>
        <v/>
      </c>
      <c r="U287" s="169" t="str">
        <f>IFERROR(Inv_SY_B!U287/Inv_SY_B!$DA287-1,"")</f>
        <v/>
      </c>
      <c r="V287" s="169" t="str">
        <f>IFERROR(Inv_SY_B!V287/Inv_SY_B!$DA287-1,"")</f>
        <v/>
      </c>
      <c r="W287" s="169" t="str">
        <f>IFERROR(Inv_SY_B!W287/Inv_SY_B!$DA287-1,"")</f>
        <v/>
      </c>
      <c r="X287" s="169" t="str">
        <f>IFERROR(Inv_SY_B!X287/Inv_SY_B!$DA287-1,"")</f>
        <v/>
      </c>
      <c r="Y287" s="169" t="str">
        <f>IFERROR(Inv_SY_B!Y287/Inv_SY_B!$DA287-1,"")</f>
        <v/>
      </c>
      <c r="Z287" s="169" t="str">
        <f>IFERROR(Inv_SY_B!Z287/Inv_SY_B!$DA287-1,"")</f>
        <v/>
      </c>
      <c r="AA287" s="169" t="str">
        <f>IFERROR(Inv_SY_B!AA287/Inv_SY_B!$DA287-1,"")</f>
        <v/>
      </c>
      <c r="AB287" s="169" t="str">
        <f>IFERROR(Inv_SY_B!AB287/Inv_SY_B!$DA287-1,"")</f>
        <v/>
      </c>
      <c r="AC287" s="169" t="str">
        <f>IFERROR(Inv_SY_B!AC287/Inv_SY_B!$DA287-1,"")</f>
        <v/>
      </c>
      <c r="AD287" s="169" t="str">
        <f>IFERROR(Inv_SY_B!AD287/Inv_SY_B!$DA287-1,"")</f>
        <v/>
      </c>
      <c r="AE287" s="169" t="str">
        <f>IFERROR(Inv_SY_B!AE287/Inv_SY_B!$DA287-1,"")</f>
        <v/>
      </c>
      <c r="AF287" s="169" t="str">
        <f>IFERROR(Inv_SY_B!AF287/Inv_SY_B!$DA287-1,"")</f>
        <v/>
      </c>
      <c r="AG287" s="169" t="str">
        <f>IFERROR(Inv_SY_B!AG287/Inv_SY_B!$DA287-1,"")</f>
        <v/>
      </c>
      <c r="AH287" s="169" t="str">
        <f>IFERROR(Inv_SY_B!AH287/Inv_SY_B!$DA287-1,"")</f>
        <v/>
      </c>
      <c r="AI287" s="169" t="str">
        <f>IFERROR(Inv_SY_B!AI287/Inv_SY_B!$DC287-1,"")</f>
        <v/>
      </c>
      <c r="AJ287" s="169" t="str">
        <f>IFERROR(Inv_SY_B!AJ287/Inv_SY_B!$DC287-1,"")</f>
        <v/>
      </c>
      <c r="AK287" s="169" t="str">
        <f>IFERROR(Inv_SY_B!AK287/Inv_SY_B!$DC287-1,"")</f>
        <v/>
      </c>
      <c r="AL287" s="169" t="str">
        <f>IFERROR(Inv_SY_B!AL287/Inv_SY_B!$DC287-1,"")</f>
        <v/>
      </c>
      <c r="AM287" s="169" t="str">
        <f>IFERROR(Inv_SY_B!AM287/Inv_SY_B!$DC287-1,"")</f>
        <v/>
      </c>
      <c r="AN287" s="169" t="str">
        <f>IFERROR(Inv_SY_B!AN287/Inv_SY_B!$DC287-1,"")</f>
        <v/>
      </c>
      <c r="AO287" s="169" t="str">
        <f>IFERROR(Inv_SY_B!AO287/Inv_SY_B!$DC287-1,"")</f>
        <v/>
      </c>
      <c r="AP287" s="169" t="str">
        <f>IFERROR(Inv_SY_B!AP287/Inv_SY_B!$DC287-1,"")</f>
        <v/>
      </c>
      <c r="AQ287" s="169" t="str">
        <f>IFERROR(Inv_SY_B!AQ287/Inv_SY_B!$DC287-1,"")</f>
        <v/>
      </c>
      <c r="AR287" s="169" t="str">
        <f>IFERROR(Inv_SY_B!AR287/Inv_SY_B!$DC287-1,"")</f>
        <v/>
      </c>
      <c r="AS287" s="169" t="str">
        <f>IFERROR(Inv_SY_B!AS287/Inv_SY_B!$DC287-1,"")</f>
        <v/>
      </c>
      <c r="AT287" s="169" t="str">
        <f>IFERROR(Inv_SY_B!AT287/Inv_SY_B!$DC287-1,"")</f>
        <v/>
      </c>
      <c r="AU287" s="169" t="str">
        <f>IFERROR(Inv_SY_B!AU287/Inv_SY_B!$DC287-1,"")</f>
        <v/>
      </c>
      <c r="AV287" s="169" t="str">
        <f>IFERROR(Inv_SY_B!AV287/Inv_SY_B!$DC287-1,"")</f>
        <v/>
      </c>
      <c r="AW287" s="169" t="str">
        <f>IFERROR(Inv_SY_B!AW287/Inv_SY_B!$DC287-1,"")</f>
        <v/>
      </c>
      <c r="AX287" s="169" t="str">
        <f>IFERROR(Inv_SY_B!AX287/Inv_SY_B!$DC287-1,"")</f>
        <v/>
      </c>
      <c r="AY287" s="169" t="str">
        <f>IFERROR(Inv_SY_B!AY287/Inv_SY_B!$DC287-1,"")</f>
        <v/>
      </c>
      <c r="AZ287" s="169" t="str">
        <f>IFERROR(Inv_SY_B!AZ287/Inv_SY_B!$DC287-1,"")</f>
        <v/>
      </c>
      <c r="BA287" s="169" t="str">
        <f>IFERROR(Inv_SY_B!BA287/Inv_SY_B!$DC287-1,"")</f>
        <v/>
      </c>
      <c r="BB287" s="169" t="str">
        <f>IFERROR(Inv_SY_B!BB287/Inv_SY_B!$DC287-1,"")</f>
        <v/>
      </c>
      <c r="BC287" s="169" t="str">
        <f>IFERROR(Inv_SY_B!BC287/Inv_SY_B!$DC287-1,"")</f>
        <v/>
      </c>
      <c r="BD287" s="169" t="str">
        <f>IFERROR(Inv_SY_B!BD287/Inv_SY_B!$DC287-1,"")</f>
        <v/>
      </c>
      <c r="BE287" s="169" t="str">
        <f>IFERROR(Inv_SY_B!BE287/Inv_SY_B!$DC287-1,"")</f>
        <v/>
      </c>
      <c r="BF287" s="169" t="str">
        <f>IFERROR(Inv_SY_B!BF287/Inv_SY_B!$DC287-1,"")</f>
        <v/>
      </c>
      <c r="BG287" s="169" t="str">
        <f>IFERROR(Inv_SY_B!BG287/Inv_SY_B!$DC287-1,"")</f>
        <v/>
      </c>
      <c r="BH287" s="169" t="str">
        <f>IFERROR(Inv_SY_B!BH287/Inv_SY_B!$DC287-1,"")</f>
        <v/>
      </c>
      <c r="BI287" s="169" t="str">
        <f>IFERROR(Inv_SY_B!BI287/Inv_SY_B!$DC287-1,"")</f>
        <v/>
      </c>
      <c r="BJ287" s="169" t="str">
        <f>IFERROR(Inv_SY_B!BJ287/Inv_SY_B!$DC287-1,"")</f>
        <v/>
      </c>
      <c r="BK287" s="169" t="str">
        <f>IFERROR(Inv_SY_B!BK287/Inv_SY_B!$DC287-1,"")</f>
        <v/>
      </c>
      <c r="BL287" s="169" t="str">
        <f>IFERROR(Inv_SY_B!BL287/Inv_SY_B!$DC287-1,"")</f>
        <v/>
      </c>
      <c r="BM287" s="169" t="str">
        <f>IFERROR(Inv_SY_B!BM287/Inv_SY_B!$DC287-1,"")</f>
        <v/>
      </c>
      <c r="BN287" s="169" t="str">
        <f>IFERROR(Inv_SY_B!BN287/Inv_SY_B!$DC287-1,"")</f>
        <v/>
      </c>
      <c r="BO287" s="169" t="str">
        <f>IFERROR(Inv_SY_B!BO287/Inv_SY_B!$DC287-1,"")</f>
        <v/>
      </c>
      <c r="BP287" s="169" t="str">
        <f>IFERROR(Inv_SY_B!BP287/Inv_SY_B!$DC287-1,"")</f>
        <v/>
      </c>
      <c r="BQ287" s="169" t="str">
        <f>IFERROR(Inv_SY_B!BQ287/Inv_SY_B!$DC287-1,"")</f>
        <v/>
      </c>
      <c r="BR287" s="169" t="str">
        <f>IFERROR(Inv_SY_B!BR287/Inv_SY_B!$DC287-1,"")</f>
        <v/>
      </c>
      <c r="BS287" s="169" t="str">
        <f>IFERROR(Inv_SY_B!BS287/Inv_SY_B!$DC287-1,"")</f>
        <v/>
      </c>
      <c r="BT287" s="169" t="str">
        <f>IFERROR(Inv_SY_B!BT287/Inv_SY_B!$DC287-1,"")</f>
        <v/>
      </c>
      <c r="BU287" s="169" t="str">
        <f>IFERROR(Inv_SY_B!BU287/Inv_SY_B!$DC287-1,"")</f>
        <v/>
      </c>
      <c r="BV287" s="169" t="str">
        <f>IFERROR(Inv_SY_B!BV287/Inv_SY_B!$DC287-1,"")</f>
        <v/>
      </c>
      <c r="BW287" s="169" t="str">
        <f>IFERROR(Inv_SY_B!BW287/Inv_SY_B!$DC287-1,"")</f>
        <v/>
      </c>
      <c r="BX287" s="169" t="str">
        <f>IFERROR(Inv_SY_B!BX287/Inv_SY_B!$DC287-1,"")</f>
        <v/>
      </c>
      <c r="BY287" s="169" t="str">
        <f>IFERROR(Inv_SY_B!BY287/Inv_SY_B!$DC287-1,"")</f>
        <v/>
      </c>
      <c r="BZ287" s="169" t="str">
        <f>IFERROR(Inv_SY_B!BZ287/Inv_SY_B!$DC287-1,"")</f>
        <v/>
      </c>
      <c r="CA287" s="169" t="str">
        <f>IFERROR(Inv_SY_B!CA287/Inv_SY_B!$DC287-1,"")</f>
        <v/>
      </c>
      <c r="CB287" s="169" t="str">
        <f>IFERROR(Inv_SY_B!CB287/Inv_SY_B!$DC287-1,"")</f>
        <v/>
      </c>
      <c r="CC287" s="169" t="str">
        <f>IFERROR(Inv_SY_B!CC287/Inv_SY_B!$DC287-1,"")</f>
        <v/>
      </c>
      <c r="CD287" s="169" t="str">
        <f>IFERROR(Inv_SY_B!CD287/Inv_SY_B!$DC287-1,"")</f>
        <v/>
      </c>
      <c r="CE287" s="169" t="str">
        <f>IFERROR(Inv_SY_B!CE287/Inv_SY_B!$DC287-1,"")</f>
        <v/>
      </c>
      <c r="CF287" s="169" t="str">
        <f>IFERROR(Inv_SY_B!CF287/Inv_SY_B!$DC287-1,"")</f>
        <v/>
      </c>
      <c r="CG287" s="169" t="str">
        <f>IFERROR(Inv_SY_B!CG287/Inv_SY_B!$DC287-1,"")</f>
        <v/>
      </c>
      <c r="CH287" s="169" t="str">
        <f>IFERROR(Inv_SY_B!CH287/Inv_SY_B!$DC287-1,"")</f>
        <v/>
      </c>
      <c r="CI287" s="169" t="str">
        <f>IFERROR(Inv_SY_B!CI287/Inv_SY_B!$DC287-1,"")</f>
        <v/>
      </c>
      <c r="CJ287" s="169" t="str">
        <f>IFERROR(Inv_SY_B!CJ287/Inv_SY_B!$DC287-1,"")</f>
        <v/>
      </c>
      <c r="CK287" s="169" t="str">
        <f>IFERROR(Inv_SY_B!CK287/Inv_SY_B!$DC287-1,"")</f>
        <v/>
      </c>
      <c r="CL287" s="169" t="str">
        <f>IFERROR(Inv_SY_B!CL287/Inv_SY_B!$DC287-1,"")</f>
        <v/>
      </c>
      <c r="CM287" s="169" t="str">
        <f>IFERROR(Inv_SY_B!CM287/Inv_SY_B!$DB287-1,"")</f>
        <v/>
      </c>
      <c r="CN287" s="169" t="str">
        <f>IFERROR(Inv_SY_B!CN287/Inv_SY_B!$DB287-1,"")</f>
        <v/>
      </c>
      <c r="CO287" s="169" t="str">
        <f>IFERROR(Inv_SY_B!CO287/Inv_SY_B!$DB287-1,"")</f>
        <v/>
      </c>
      <c r="CP287" s="169" t="str">
        <f>IFERROR(Inv_SY_B!CP287/Inv_SY_B!$DB287-1,"")</f>
        <v/>
      </c>
      <c r="CQ287" s="169" t="str">
        <f>IFERROR(Inv_SY_B!CQ287/Inv_SY_B!$DB287-1,"")</f>
        <v/>
      </c>
      <c r="CR287" s="169" t="str">
        <f>IFERROR(Inv_SY_B!CR287/Inv_SY_B!$DB287-1,"")</f>
        <v/>
      </c>
      <c r="CS287" s="169" t="str">
        <f>IFERROR(Inv_SY_B!CS287/Inv_SY_B!$DB287-1,"")</f>
        <v/>
      </c>
      <c r="CT287" s="169" t="str">
        <f>IFERROR(Inv_SY_B!CT287/Inv_SY_B!$DB287-1,"")</f>
        <v/>
      </c>
      <c r="CU287" s="169" t="str">
        <f>IFERROR(Inv_SY_B!CU287/Inv_SY_B!$DB287-1,"")</f>
        <v/>
      </c>
      <c r="CV287" s="169" t="str">
        <f>IFERROR(Inv_SY_B!CV287/Inv_SY_B!$DB287-1,"")</f>
        <v/>
      </c>
      <c r="CW287" s="169" t="str">
        <f>IFERROR(Inv_SY_B!CW287/Inv_SY_B!$DB287-1,"")</f>
        <v/>
      </c>
      <c r="CX287" s="169" t="str">
        <f>IFERROR(Inv_SY_B!CX287/Inv_SY_B!$DB287-1,"")</f>
        <v/>
      </c>
      <c r="CY287" s="169" t="str">
        <f>IFERROR(Inv_SY_B!CY287/Inv_SY_B!$DB287-1,"")</f>
        <v/>
      </c>
      <c r="CZ287" s="169" t="str">
        <f>IFERROR(Inv_SY_B!CZ287/Inv_SY_B!$DB287-1,"")</f>
        <v/>
      </c>
    </row>
    <row r="288" spans="2:104">
      <c r="B288" s="164">
        <f t="shared" si="5"/>
        <v>45980</v>
      </c>
      <c r="C288" s="169" t="str">
        <f>IFERROR(Inv_SY_B!C288/Inv_SY_B!$DA288-1,"")</f>
        <v/>
      </c>
      <c r="D288" s="169" t="str">
        <f>IFERROR(Inv_SY_B!D288/Inv_SY_B!$DA288-1,"")</f>
        <v/>
      </c>
      <c r="E288" s="169" t="str">
        <f>IFERROR(Inv_SY_B!E288/Inv_SY_B!$DA288-1,"")</f>
        <v/>
      </c>
      <c r="F288" s="169" t="str">
        <f>IFERROR(Inv_SY_B!F288/Inv_SY_B!$DA288-1,"")</f>
        <v/>
      </c>
      <c r="G288" s="169" t="str">
        <f>IFERROR(Inv_SY_B!G288/Inv_SY_B!$DA288-1,"")</f>
        <v/>
      </c>
      <c r="H288" s="169" t="str">
        <f>IFERROR(Inv_SY_B!H288/Inv_SY_B!$DA288-1,"")</f>
        <v/>
      </c>
      <c r="I288" s="169" t="str">
        <f>IFERROR(Inv_SY_B!I288/Inv_SY_B!$DA288-1,"")</f>
        <v/>
      </c>
      <c r="J288" s="169" t="str">
        <f>IFERROR(Inv_SY_B!J288/Inv_SY_B!$DA288-1,"")</f>
        <v/>
      </c>
      <c r="K288" s="169" t="str">
        <f>IFERROR(Inv_SY_B!K288/Inv_SY_B!$DA288-1,"")</f>
        <v/>
      </c>
      <c r="L288" s="169" t="str">
        <f>IFERROR(Inv_SY_B!L288/Inv_SY_B!$DA288-1,"")</f>
        <v/>
      </c>
      <c r="M288" s="169" t="str">
        <f>IFERROR(Inv_SY_B!M288/Inv_SY_B!$DA288-1,"")</f>
        <v/>
      </c>
      <c r="N288" s="169" t="str">
        <f>IFERROR(Inv_SY_B!N288/Inv_SY_B!$DA288-1,"")</f>
        <v/>
      </c>
      <c r="O288" s="169" t="str">
        <f>IFERROR(Inv_SY_B!O288/Inv_SY_B!$DA288-1,"")</f>
        <v/>
      </c>
      <c r="P288" s="169" t="str">
        <f>IFERROR(Inv_SY_B!P288/Inv_SY_B!$DA288-1,"")</f>
        <v/>
      </c>
      <c r="Q288" s="169" t="str">
        <f>IFERROR(Inv_SY_B!Q288/Inv_SY_B!$DA288-1,"")</f>
        <v/>
      </c>
      <c r="R288" s="169" t="str">
        <f>IFERROR(Inv_SY_B!R288/Inv_SY_B!$DA288-1,"")</f>
        <v/>
      </c>
      <c r="S288" s="169" t="str">
        <f>IFERROR(Inv_SY_B!S288/Inv_SY_B!$DA288-1,"")</f>
        <v/>
      </c>
      <c r="T288" s="169" t="str">
        <f>IFERROR(Inv_SY_B!T288/Inv_SY_B!$DA288-1,"")</f>
        <v/>
      </c>
      <c r="U288" s="169" t="str">
        <f>IFERROR(Inv_SY_B!U288/Inv_SY_B!$DA288-1,"")</f>
        <v/>
      </c>
      <c r="V288" s="169" t="str">
        <f>IFERROR(Inv_SY_B!V288/Inv_SY_B!$DA288-1,"")</f>
        <v/>
      </c>
      <c r="W288" s="169" t="str">
        <f>IFERROR(Inv_SY_B!W288/Inv_SY_B!$DA288-1,"")</f>
        <v/>
      </c>
      <c r="X288" s="169" t="str">
        <f>IFERROR(Inv_SY_B!X288/Inv_SY_B!$DA288-1,"")</f>
        <v/>
      </c>
      <c r="Y288" s="169" t="str">
        <f>IFERROR(Inv_SY_B!Y288/Inv_SY_B!$DA288-1,"")</f>
        <v/>
      </c>
      <c r="Z288" s="169" t="str">
        <f>IFERROR(Inv_SY_B!Z288/Inv_SY_B!$DA288-1,"")</f>
        <v/>
      </c>
      <c r="AA288" s="169" t="str">
        <f>IFERROR(Inv_SY_B!AA288/Inv_SY_B!$DA288-1,"")</f>
        <v/>
      </c>
      <c r="AB288" s="169" t="str">
        <f>IFERROR(Inv_SY_B!AB288/Inv_SY_B!$DA288-1,"")</f>
        <v/>
      </c>
      <c r="AC288" s="169" t="str">
        <f>IFERROR(Inv_SY_B!AC288/Inv_SY_B!$DA288-1,"")</f>
        <v/>
      </c>
      <c r="AD288" s="169" t="str">
        <f>IFERROR(Inv_SY_B!AD288/Inv_SY_B!$DA288-1,"")</f>
        <v/>
      </c>
      <c r="AE288" s="169" t="str">
        <f>IFERROR(Inv_SY_B!AE288/Inv_SY_B!$DA288-1,"")</f>
        <v/>
      </c>
      <c r="AF288" s="169" t="str">
        <f>IFERROR(Inv_SY_B!AF288/Inv_SY_B!$DA288-1,"")</f>
        <v/>
      </c>
      <c r="AG288" s="169" t="str">
        <f>IFERROR(Inv_SY_B!AG288/Inv_SY_B!$DA288-1,"")</f>
        <v/>
      </c>
      <c r="AH288" s="169" t="str">
        <f>IFERROR(Inv_SY_B!AH288/Inv_SY_B!$DA288-1,"")</f>
        <v/>
      </c>
      <c r="AI288" s="169" t="str">
        <f>IFERROR(Inv_SY_B!AI288/Inv_SY_B!$DC288-1,"")</f>
        <v/>
      </c>
      <c r="AJ288" s="169" t="str">
        <f>IFERROR(Inv_SY_B!AJ288/Inv_SY_B!$DC288-1,"")</f>
        <v/>
      </c>
      <c r="AK288" s="169" t="str">
        <f>IFERROR(Inv_SY_B!AK288/Inv_SY_B!$DC288-1,"")</f>
        <v/>
      </c>
      <c r="AL288" s="169" t="str">
        <f>IFERROR(Inv_SY_B!AL288/Inv_SY_B!$DC288-1,"")</f>
        <v/>
      </c>
      <c r="AM288" s="169" t="str">
        <f>IFERROR(Inv_SY_B!AM288/Inv_SY_B!$DC288-1,"")</f>
        <v/>
      </c>
      <c r="AN288" s="169" t="str">
        <f>IFERROR(Inv_SY_B!AN288/Inv_SY_B!$DC288-1,"")</f>
        <v/>
      </c>
      <c r="AO288" s="169" t="str">
        <f>IFERROR(Inv_SY_B!AO288/Inv_SY_B!$DC288-1,"")</f>
        <v/>
      </c>
      <c r="AP288" s="169" t="str">
        <f>IFERROR(Inv_SY_B!AP288/Inv_SY_B!$DC288-1,"")</f>
        <v/>
      </c>
      <c r="AQ288" s="169" t="str">
        <f>IFERROR(Inv_SY_B!AQ288/Inv_SY_B!$DC288-1,"")</f>
        <v/>
      </c>
      <c r="AR288" s="169" t="str">
        <f>IFERROR(Inv_SY_B!AR288/Inv_SY_B!$DC288-1,"")</f>
        <v/>
      </c>
      <c r="AS288" s="169" t="str">
        <f>IFERROR(Inv_SY_B!AS288/Inv_SY_B!$DC288-1,"")</f>
        <v/>
      </c>
      <c r="AT288" s="169" t="str">
        <f>IFERROR(Inv_SY_B!AT288/Inv_SY_B!$DC288-1,"")</f>
        <v/>
      </c>
      <c r="AU288" s="169" t="str">
        <f>IFERROR(Inv_SY_B!AU288/Inv_SY_B!$DC288-1,"")</f>
        <v/>
      </c>
      <c r="AV288" s="169" t="str">
        <f>IFERROR(Inv_SY_B!AV288/Inv_SY_B!$DC288-1,"")</f>
        <v/>
      </c>
      <c r="AW288" s="169" t="str">
        <f>IFERROR(Inv_SY_B!AW288/Inv_SY_B!$DC288-1,"")</f>
        <v/>
      </c>
      <c r="AX288" s="169" t="str">
        <f>IFERROR(Inv_SY_B!AX288/Inv_SY_B!$DC288-1,"")</f>
        <v/>
      </c>
      <c r="AY288" s="169" t="str">
        <f>IFERROR(Inv_SY_B!AY288/Inv_SY_B!$DC288-1,"")</f>
        <v/>
      </c>
      <c r="AZ288" s="169" t="str">
        <f>IFERROR(Inv_SY_B!AZ288/Inv_SY_B!$DC288-1,"")</f>
        <v/>
      </c>
      <c r="BA288" s="169" t="str">
        <f>IFERROR(Inv_SY_B!BA288/Inv_SY_B!$DC288-1,"")</f>
        <v/>
      </c>
      <c r="BB288" s="169" t="str">
        <f>IFERROR(Inv_SY_B!BB288/Inv_SY_B!$DC288-1,"")</f>
        <v/>
      </c>
      <c r="BC288" s="169" t="str">
        <f>IFERROR(Inv_SY_B!BC288/Inv_SY_B!$DC288-1,"")</f>
        <v/>
      </c>
      <c r="BD288" s="169" t="str">
        <f>IFERROR(Inv_SY_B!BD288/Inv_SY_B!$DC288-1,"")</f>
        <v/>
      </c>
      <c r="BE288" s="169" t="str">
        <f>IFERROR(Inv_SY_B!BE288/Inv_SY_B!$DC288-1,"")</f>
        <v/>
      </c>
      <c r="BF288" s="169" t="str">
        <f>IFERROR(Inv_SY_B!BF288/Inv_SY_B!$DC288-1,"")</f>
        <v/>
      </c>
      <c r="BG288" s="169" t="str">
        <f>IFERROR(Inv_SY_B!BG288/Inv_SY_B!$DC288-1,"")</f>
        <v/>
      </c>
      <c r="BH288" s="169" t="str">
        <f>IFERROR(Inv_SY_B!BH288/Inv_SY_B!$DC288-1,"")</f>
        <v/>
      </c>
      <c r="BI288" s="169" t="str">
        <f>IFERROR(Inv_SY_B!BI288/Inv_SY_B!$DC288-1,"")</f>
        <v/>
      </c>
      <c r="BJ288" s="169" t="str">
        <f>IFERROR(Inv_SY_B!BJ288/Inv_SY_B!$DC288-1,"")</f>
        <v/>
      </c>
      <c r="BK288" s="169" t="str">
        <f>IFERROR(Inv_SY_B!BK288/Inv_SY_B!$DC288-1,"")</f>
        <v/>
      </c>
      <c r="BL288" s="169" t="str">
        <f>IFERROR(Inv_SY_B!BL288/Inv_SY_B!$DC288-1,"")</f>
        <v/>
      </c>
      <c r="BM288" s="169" t="str">
        <f>IFERROR(Inv_SY_B!BM288/Inv_SY_B!$DC288-1,"")</f>
        <v/>
      </c>
      <c r="BN288" s="169" t="str">
        <f>IFERROR(Inv_SY_B!BN288/Inv_SY_B!$DC288-1,"")</f>
        <v/>
      </c>
      <c r="BO288" s="169" t="str">
        <f>IFERROR(Inv_SY_B!BO288/Inv_SY_B!$DC288-1,"")</f>
        <v/>
      </c>
      <c r="BP288" s="169" t="str">
        <f>IFERROR(Inv_SY_B!BP288/Inv_SY_B!$DC288-1,"")</f>
        <v/>
      </c>
      <c r="BQ288" s="169" t="str">
        <f>IFERROR(Inv_SY_B!BQ288/Inv_SY_B!$DC288-1,"")</f>
        <v/>
      </c>
      <c r="BR288" s="169" t="str">
        <f>IFERROR(Inv_SY_B!BR288/Inv_SY_B!$DC288-1,"")</f>
        <v/>
      </c>
      <c r="BS288" s="169" t="str">
        <f>IFERROR(Inv_SY_B!BS288/Inv_SY_B!$DC288-1,"")</f>
        <v/>
      </c>
      <c r="BT288" s="169" t="str">
        <f>IFERROR(Inv_SY_B!BT288/Inv_SY_B!$DC288-1,"")</f>
        <v/>
      </c>
      <c r="BU288" s="169" t="str">
        <f>IFERROR(Inv_SY_B!BU288/Inv_SY_B!$DC288-1,"")</f>
        <v/>
      </c>
      <c r="BV288" s="169" t="str">
        <f>IFERROR(Inv_SY_B!BV288/Inv_SY_B!$DC288-1,"")</f>
        <v/>
      </c>
      <c r="BW288" s="169" t="str">
        <f>IFERROR(Inv_SY_B!BW288/Inv_SY_B!$DC288-1,"")</f>
        <v/>
      </c>
      <c r="BX288" s="169" t="str">
        <f>IFERROR(Inv_SY_B!BX288/Inv_SY_B!$DC288-1,"")</f>
        <v/>
      </c>
      <c r="BY288" s="169" t="str">
        <f>IFERROR(Inv_SY_B!BY288/Inv_SY_B!$DC288-1,"")</f>
        <v/>
      </c>
      <c r="BZ288" s="169" t="str">
        <f>IFERROR(Inv_SY_B!BZ288/Inv_SY_B!$DC288-1,"")</f>
        <v/>
      </c>
      <c r="CA288" s="169" t="str">
        <f>IFERROR(Inv_SY_B!CA288/Inv_SY_B!$DC288-1,"")</f>
        <v/>
      </c>
      <c r="CB288" s="169" t="str">
        <f>IFERROR(Inv_SY_B!CB288/Inv_SY_B!$DC288-1,"")</f>
        <v/>
      </c>
      <c r="CC288" s="169" t="str">
        <f>IFERROR(Inv_SY_B!CC288/Inv_SY_B!$DC288-1,"")</f>
        <v/>
      </c>
      <c r="CD288" s="169" t="str">
        <f>IFERROR(Inv_SY_B!CD288/Inv_SY_B!$DC288-1,"")</f>
        <v/>
      </c>
      <c r="CE288" s="169" t="str">
        <f>IFERROR(Inv_SY_B!CE288/Inv_SY_B!$DC288-1,"")</f>
        <v/>
      </c>
      <c r="CF288" s="169" t="str">
        <f>IFERROR(Inv_SY_B!CF288/Inv_SY_B!$DC288-1,"")</f>
        <v/>
      </c>
      <c r="CG288" s="169" t="str">
        <f>IFERROR(Inv_SY_B!CG288/Inv_SY_B!$DC288-1,"")</f>
        <v/>
      </c>
      <c r="CH288" s="169" t="str">
        <f>IFERROR(Inv_SY_B!CH288/Inv_SY_B!$DC288-1,"")</f>
        <v/>
      </c>
      <c r="CI288" s="169" t="str">
        <f>IFERROR(Inv_SY_B!CI288/Inv_SY_B!$DC288-1,"")</f>
        <v/>
      </c>
      <c r="CJ288" s="169" t="str">
        <f>IFERROR(Inv_SY_B!CJ288/Inv_SY_B!$DC288-1,"")</f>
        <v/>
      </c>
      <c r="CK288" s="169" t="str">
        <f>IFERROR(Inv_SY_B!CK288/Inv_SY_B!$DC288-1,"")</f>
        <v/>
      </c>
      <c r="CL288" s="169" t="str">
        <f>IFERROR(Inv_SY_B!CL288/Inv_SY_B!$DC288-1,"")</f>
        <v/>
      </c>
      <c r="CM288" s="169" t="str">
        <f>IFERROR(Inv_SY_B!CM288/Inv_SY_B!$DB288-1,"")</f>
        <v/>
      </c>
      <c r="CN288" s="169" t="str">
        <f>IFERROR(Inv_SY_B!CN288/Inv_SY_B!$DB288-1,"")</f>
        <v/>
      </c>
      <c r="CO288" s="169" t="str">
        <f>IFERROR(Inv_SY_B!CO288/Inv_SY_B!$DB288-1,"")</f>
        <v/>
      </c>
      <c r="CP288" s="169" t="str">
        <f>IFERROR(Inv_SY_B!CP288/Inv_SY_B!$DB288-1,"")</f>
        <v/>
      </c>
      <c r="CQ288" s="169" t="str">
        <f>IFERROR(Inv_SY_B!CQ288/Inv_SY_B!$DB288-1,"")</f>
        <v/>
      </c>
      <c r="CR288" s="169" t="str">
        <f>IFERROR(Inv_SY_B!CR288/Inv_SY_B!$DB288-1,"")</f>
        <v/>
      </c>
      <c r="CS288" s="169" t="str">
        <f>IFERROR(Inv_SY_B!CS288/Inv_SY_B!$DB288-1,"")</f>
        <v/>
      </c>
      <c r="CT288" s="169" t="str">
        <f>IFERROR(Inv_SY_B!CT288/Inv_SY_B!$DB288-1,"")</f>
        <v/>
      </c>
      <c r="CU288" s="169" t="str">
        <f>IFERROR(Inv_SY_B!CU288/Inv_SY_B!$DB288-1,"")</f>
        <v/>
      </c>
      <c r="CV288" s="169" t="str">
        <f>IFERROR(Inv_SY_B!CV288/Inv_SY_B!$DB288-1,"")</f>
        <v/>
      </c>
      <c r="CW288" s="169" t="str">
        <f>IFERROR(Inv_SY_B!CW288/Inv_SY_B!$DB288-1,"")</f>
        <v/>
      </c>
      <c r="CX288" s="169" t="str">
        <f>IFERROR(Inv_SY_B!CX288/Inv_SY_B!$DB288-1,"")</f>
        <v/>
      </c>
      <c r="CY288" s="169" t="str">
        <f>IFERROR(Inv_SY_B!CY288/Inv_SY_B!$DB288-1,"")</f>
        <v/>
      </c>
      <c r="CZ288" s="169" t="str">
        <f>IFERROR(Inv_SY_B!CZ288/Inv_SY_B!$DB288-1,"")</f>
        <v/>
      </c>
    </row>
    <row r="289" spans="2:104">
      <c r="B289" s="164">
        <f t="shared" si="5"/>
        <v>45981</v>
      </c>
      <c r="C289" s="169" t="str">
        <f>IFERROR(Inv_SY_B!C289/Inv_SY_B!$DA289-1,"")</f>
        <v/>
      </c>
      <c r="D289" s="169" t="str">
        <f>IFERROR(Inv_SY_B!D289/Inv_SY_B!$DA289-1,"")</f>
        <v/>
      </c>
      <c r="E289" s="169" t="str">
        <f>IFERROR(Inv_SY_B!E289/Inv_SY_B!$DA289-1,"")</f>
        <v/>
      </c>
      <c r="F289" s="169" t="str">
        <f>IFERROR(Inv_SY_B!F289/Inv_SY_B!$DA289-1,"")</f>
        <v/>
      </c>
      <c r="G289" s="169" t="str">
        <f>IFERROR(Inv_SY_B!G289/Inv_SY_B!$DA289-1,"")</f>
        <v/>
      </c>
      <c r="H289" s="169" t="str">
        <f>IFERROR(Inv_SY_B!H289/Inv_SY_B!$DA289-1,"")</f>
        <v/>
      </c>
      <c r="I289" s="169" t="str">
        <f>IFERROR(Inv_SY_B!I289/Inv_SY_B!$DA289-1,"")</f>
        <v/>
      </c>
      <c r="J289" s="169" t="str">
        <f>IFERROR(Inv_SY_B!J289/Inv_SY_B!$DA289-1,"")</f>
        <v/>
      </c>
      <c r="K289" s="169" t="str">
        <f>IFERROR(Inv_SY_B!K289/Inv_SY_B!$DA289-1,"")</f>
        <v/>
      </c>
      <c r="L289" s="169" t="str">
        <f>IFERROR(Inv_SY_B!L289/Inv_SY_B!$DA289-1,"")</f>
        <v/>
      </c>
      <c r="M289" s="169" t="str">
        <f>IFERROR(Inv_SY_B!M289/Inv_SY_B!$DA289-1,"")</f>
        <v/>
      </c>
      <c r="N289" s="169" t="str">
        <f>IFERROR(Inv_SY_B!N289/Inv_SY_B!$DA289-1,"")</f>
        <v/>
      </c>
      <c r="O289" s="169" t="str">
        <f>IFERROR(Inv_SY_B!O289/Inv_SY_B!$DA289-1,"")</f>
        <v/>
      </c>
      <c r="P289" s="169" t="str">
        <f>IFERROR(Inv_SY_B!P289/Inv_SY_B!$DA289-1,"")</f>
        <v/>
      </c>
      <c r="Q289" s="169" t="str">
        <f>IFERROR(Inv_SY_B!Q289/Inv_SY_B!$DA289-1,"")</f>
        <v/>
      </c>
      <c r="R289" s="169" t="str">
        <f>IFERROR(Inv_SY_B!R289/Inv_SY_B!$DA289-1,"")</f>
        <v/>
      </c>
      <c r="S289" s="169" t="str">
        <f>IFERROR(Inv_SY_B!S289/Inv_SY_B!$DA289-1,"")</f>
        <v/>
      </c>
      <c r="T289" s="169" t="str">
        <f>IFERROR(Inv_SY_B!T289/Inv_SY_B!$DA289-1,"")</f>
        <v/>
      </c>
      <c r="U289" s="169" t="str">
        <f>IFERROR(Inv_SY_B!U289/Inv_SY_B!$DA289-1,"")</f>
        <v/>
      </c>
      <c r="V289" s="169" t="str">
        <f>IFERROR(Inv_SY_B!V289/Inv_SY_B!$DA289-1,"")</f>
        <v/>
      </c>
      <c r="W289" s="169" t="str">
        <f>IFERROR(Inv_SY_B!W289/Inv_SY_B!$DA289-1,"")</f>
        <v/>
      </c>
      <c r="X289" s="169" t="str">
        <f>IFERROR(Inv_SY_B!X289/Inv_SY_B!$DA289-1,"")</f>
        <v/>
      </c>
      <c r="Y289" s="169" t="str">
        <f>IFERROR(Inv_SY_B!Y289/Inv_SY_B!$DA289-1,"")</f>
        <v/>
      </c>
      <c r="Z289" s="169" t="str">
        <f>IFERROR(Inv_SY_B!Z289/Inv_SY_B!$DA289-1,"")</f>
        <v/>
      </c>
      <c r="AA289" s="169" t="str">
        <f>IFERROR(Inv_SY_B!AA289/Inv_SY_B!$DA289-1,"")</f>
        <v/>
      </c>
      <c r="AB289" s="169" t="str">
        <f>IFERROR(Inv_SY_B!AB289/Inv_SY_B!$DA289-1,"")</f>
        <v/>
      </c>
      <c r="AC289" s="169" t="str">
        <f>IFERROR(Inv_SY_B!AC289/Inv_SY_B!$DA289-1,"")</f>
        <v/>
      </c>
      <c r="AD289" s="169" t="str">
        <f>IFERROR(Inv_SY_B!AD289/Inv_SY_B!$DA289-1,"")</f>
        <v/>
      </c>
      <c r="AE289" s="169" t="str">
        <f>IFERROR(Inv_SY_B!AE289/Inv_SY_B!$DA289-1,"")</f>
        <v/>
      </c>
      <c r="AF289" s="169" t="str">
        <f>IFERROR(Inv_SY_B!AF289/Inv_SY_B!$DA289-1,"")</f>
        <v/>
      </c>
      <c r="AG289" s="169" t="str">
        <f>IFERROR(Inv_SY_B!AG289/Inv_SY_B!$DA289-1,"")</f>
        <v/>
      </c>
      <c r="AH289" s="169" t="str">
        <f>IFERROR(Inv_SY_B!AH289/Inv_SY_B!$DA289-1,"")</f>
        <v/>
      </c>
      <c r="AI289" s="169" t="str">
        <f>IFERROR(Inv_SY_B!AI289/Inv_SY_B!$DC289-1,"")</f>
        <v/>
      </c>
      <c r="AJ289" s="169" t="str">
        <f>IFERROR(Inv_SY_B!AJ289/Inv_SY_B!$DC289-1,"")</f>
        <v/>
      </c>
      <c r="AK289" s="169" t="str">
        <f>IFERROR(Inv_SY_B!AK289/Inv_SY_B!$DC289-1,"")</f>
        <v/>
      </c>
      <c r="AL289" s="169" t="str">
        <f>IFERROR(Inv_SY_B!AL289/Inv_SY_B!$DC289-1,"")</f>
        <v/>
      </c>
      <c r="AM289" s="169" t="str">
        <f>IFERROR(Inv_SY_B!AM289/Inv_SY_B!$DC289-1,"")</f>
        <v/>
      </c>
      <c r="AN289" s="169" t="str">
        <f>IFERROR(Inv_SY_B!AN289/Inv_SY_B!$DC289-1,"")</f>
        <v/>
      </c>
      <c r="AO289" s="169" t="str">
        <f>IFERROR(Inv_SY_B!AO289/Inv_SY_B!$DC289-1,"")</f>
        <v/>
      </c>
      <c r="AP289" s="169" t="str">
        <f>IFERROR(Inv_SY_B!AP289/Inv_SY_B!$DC289-1,"")</f>
        <v/>
      </c>
      <c r="AQ289" s="169" t="str">
        <f>IFERROR(Inv_SY_B!AQ289/Inv_SY_B!$DC289-1,"")</f>
        <v/>
      </c>
      <c r="AR289" s="169" t="str">
        <f>IFERROR(Inv_SY_B!AR289/Inv_SY_B!$DC289-1,"")</f>
        <v/>
      </c>
      <c r="AS289" s="169" t="str">
        <f>IFERROR(Inv_SY_B!AS289/Inv_SY_B!$DC289-1,"")</f>
        <v/>
      </c>
      <c r="AT289" s="169" t="str">
        <f>IFERROR(Inv_SY_B!AT289/Inv_SY_B!$DC289-1,"")</f>
        <v/>
      </c>
      <c r="AU289" s="169" t="str">
        <f>IFERROR(Inv_SY_B!AU289/Inv_SY_B!$DC289-1,"")</f>
        <v/>
      </c>
      <c r="AV289" s="169" t="str">
        <f>IFERROR(Inv_SY_B!AV289/Inv_SY_B!$DC289-1,"")</f>
        <v/>
      </c>
      <c r="AW289" s="169" t="str">
        <f>IFERROR(Inv_SY_B!AW289/Inv_SY_B!$DC289-1,"")</f>
        <v/>
      </c>
      <c r="AX289" s="169" t="str">
        <f>IFERROR(Inv_SY_B!AX289/Inv_SY_B!$DC289-1,"")</f>
        <v/>
      </c>
      <c r="AY289" s="169" t="str">
        <f>IFERROR(Inv_SY_B!AY289/Inv_SY_B!$DC289-1,"")</f>
        <v/>
      </c>
      <c r="AZ289" s="169" t="str">
        <f>IFERROR(Inv_SY_B!AZ289/Inv_SY_B!$DC289-1,"")</f>
        <v/>
      </c>
      <c r="BA289" s="169" t="str">
        <f>IFERROR(Inv_SY_B!BA289/Inv_SY_B!$DC289-1,"")</f>
        <v/>
      </c>
      <c r="BB289" s="169" t="str">
        <f>IFERROR(Inv_SY_B!BB289/Inv_SY_B!$DC289-1,"")</f>
        <v/>
      </c>
      <c r="BC289" s="169" t="str">
        <f>IFERROR(Inv_SY_B!BC289/Inv_SY_B!$DC289-1,"")</f>
        <v/>
      </c>
      <c r="BD289" s="169" t="str">
        <f>IFERROR(Inv_SY_B!BD289/Inv_SY_B!$DC289-1,"")</f>
        <v/>
      </c>
      <c r="BE289" s="169" t="str">
        <f>IFERROR(Inv_SY_B!BE289/Inv_SY_B!$DC289-1,"")</f>
        <v/>
      </c>
      <c r="BF289" s="169" t="str">
        <f>IFERROR(Inv_SY_B!BF289/Inv_SY_B!$DC289-1,"")</f>
        <v/>
      </c>
      <c r="BG289" s="169" t="str">
        <f>IFERROR(Inv_SY_B!BG289/Inv_SY_B!$DC289-1,"")</f>
        <v/>
      </c>
      <c r="BH289" s="169" t="str">
        <f>IFERROR(Inv_SY_B!BH289/Inv_SY_B!$DC289-1,"")</f>
        <v/>
      </c>
      <c r="BI289" s="169" t="str">
        <f>IFERROR(Inv_SY_B!BI289/Inv_SY_B!$DC289-1,"")</f>
        <v/>
      </c>
      <c r="BJ289" s="169" t="str">
        <f>IFERROR(Inv_SY_B!BJ289/Inv_SY_B!$DC289-1,"")</f>
        <v/>
      </c>
      <c r="BK289" s="169" t="str">
        <f>IFERROR(Inv_SY_B!BK289/Inv_SY_B!$DC289-1,"")</f>
        <v/>
      </c>
      <c r="BL289" s="169" t="str">
        <f>IFERROR(Inv_SY_B!BL289/Inv_SY_B!$DC289-1,"")</f>
        <v/>
      </c>
      <c r="BM289" s="169" t="str">
        <f>IFERROR(Inv_SY_B!BM289/Inv_SY_B!$DC289-1,"")</f>
        <v/>
      </c>
      <c r="BN289" s="169" t="str">
        <f>IFERROR(Inv_SY_B!BN289/Inv_SY_B!$DC289-1,"")</f>
        <v/>
      </c>
      <c r="BO289" s="169" t="str">
        <f>IFERROR(Inv_SY_B!BO289/Inv_SY_B!$DC289-1,"")</f>
        <v/>
      </c>
      <c r="BP289" s="169" t="str">
        <f>IFERROR(Inv_SY_B!BP289/Inv_SY_B!$DC289-1,"")</f>
        <v/>
      </c>
      <c r="BQ289" s="169" t="str">
        <f>IFERROR(Inv_SY_B!BQ289/Inv_SY_B!$DC289-1,"")</f>
        <v/>
      </c>
      <c r="BR289" s="169" t="str">
        <f>IFERROR(Inv_SY_B!BR289/Inv_SY_B!$DC289-1,"")</f>
        <v/>
      </c>
      <c r="BS289" s="169" t="str">
        <f>IFERROR(Inv_SY_B!BS289/Inv_SY_B!$DC289-1,"")</f>
        <v/>
      </c>
      <c r="BT289" s="169" t="str">
        <f>IFERROR(Inv_SY_B!BT289/Inv_SY_B!$DC289-1,"")</f>
        <v/>
      </c>
      <c r="BU289" s="169" t="str">
        <f>IFERROR(Inv_SY_B!BU289/Inv_SY_B!$DC289-1,"")</f>
        <v/>
      </c>
      <c r="BV289" s="169" t="str">
        <f>IFERROR(Inv_SY_B!BV289/Inv_SY_B!$DC289-1,"")</f>
        <v/>
      </c>
      <c r="BW289" s="169" t="str">
        <f>IFERROR(Inv_SY_B!BW289/Inv_SY_B!$DC289-1,"")</f>
        <v/>
      </c>
      <c r="BX289" s="169" t="str">
        <f>IFERROR(Inv_SY_B!BX289/Inv_SY_B!$DC289-1,"")</f>
        <v/>
      </c>
      <c r="BY289" s="169" t="str">
        <f>IFERROR(Inv_SY_B!BY289/Inv_SY_B!$DC289-1,"")</f>
        <v/>
      </c>
      <c r="BZ289" s="169" t="str">
        <f>IFERROR(Inv_SY_B!BZ289/Inv_SY_B!$DC289-1,"")</f>
        <v/>
      </c>
      <c r="CA289" s="169" t="str">
        <f>IFERROR(Inv_SY_B!CA289/Inv_SY_B!$DC289-1,"")</f>
        <v/>
      </c>
      <c r="CB289" s="169" t="str">
        <f>IFERROR(Inv_SY_B!CB289/Inv_SY_B!$DC289-1,"")</f>
        <v/>
      </c>
      <c r="CC289" s="169" t="str">
        <f>IFERROR(Inv_SY_B!CC289/Inv_SY_B!$DC289-1,"")</f>
        <v/>
      </c>
      <c r="CD289" s="169" t="str">
        <f>IFERROR(Inv_SY_B!CD289/Inv_SY_B!$DC289-1,"")</f>
        <v/>
      </c>
      <c r="CE289" s="169" t="str">
        <f>IFERROR(Inv_SY_B!CE289/Inv_SY_B!$DC289-1,"")</f>
        <v/>
      </c>
      <c r="CF289" s="169" t="str">
        <f>IFERROR(Inv_SY_B!CF289/Inv_SY_B!$DC289-1,"")</f>
        <v/>
      </c>
      <c r="CG289" s="169" t="str">
        <f>IFERROR(Inv_SY_B!CG289/Inv_SY_B!$DC289-1,"")</f>
        <v/>
      </c>
      <c r="CH289" s="169" t="str">
        <f>IFERROR(Inv_SY_B!CH289/Inv_SY_B!$DC289-1,"")</f>
        <v/>
      </c>
      <c r="CI289" s="169" t="str">
        <f>IFERROR(Inv_SY_B!CI289/Inv_SY_B!$DC289-1,"")</f>
        <v/>
      </c>
      <c r="CJ289" s="169" t="str">
        <f>IFERROR(Inv_SY_B!CJ289/Inv_SY_B!$DC289-1,"")</f>
        <v/>
      </c>
      <c r="CK289" s="169" t="str">
        <f>IFERROR(Inv_SY_B!CK289/Inv_SY_B!$DC289-1,"")</f>
        <v/>
      </c>
      <c r="CL289" s="169" t="str">
        <f>IFERROR(Inv_SY_B!CL289/Inv_SY_B!$DC289-1,"")</f>
        <v/>
      </c>
      <c r="CM289" s="169" t="str">
        <f>IFERROR(Inv_SY_B!CM289/Inv_SY_B!$DB289-1,"")</f>
        <v/>
      </c>
      <c r="CN289" s="169" t="str">
        <f>IFERROR(Inv_SY_B!CN289/Inv_SY_B!$DB289-1,"")</f>
        <v/>
      </c>
      <c r="CO289" s="169" t="str">
        <f>IFERROR(Inv_SY_B!CO289/Inv_SY_B!$DB289-1,"")</f>
        <v/>
      </c>
      <c r="CP289" s="169" t="str">
        <f>IFERROR(Inv_SY_B!CP289/Inv_SY_B!$DB289-1,"")</f>
        <v/>
      </c>
      <c r="CQ289" s="169" t="str">
        <f>IFERROR(Inv_SY_B!CQ289/Inv_SY_B!$DB289-1,"")</f>
        <v/>
      </c>
      <c r="CR289" s="169" t="str">
        <f>IFERROR(Inv_SY_B!CR289/Inv_SY_B!$DB289-1,"")</f>
        <v/>
      </c>
      <c r="CS289" s="169" t="str">
        <f>IFERROR(Inv_SY_B!CS289/Inv_SY_B!$DB289-1,"")</f>
        <v/>
      </c>
      <c r="CT289" s="169" t="str">
        <f>IFERROR(Inv_SY_B!CT289/Inv_SY_B!$DB289-1,"")</f>
        <v/>
      </c>
      <c r="CU289" s="169" t="str">
        <f>IFERROR(Inv_SY_B!CU289/Inv_SY_B!$DB289-1,"")</f>
        <v/>
      </c>
      <c r="CV289" s="169" t="str">
        <f>IFERROR(Inv_SY_B!CV289/Inv_SY_B!$DB289-1,"")</f>
        <v/>
      </c>
      <c r="CW289" s="169" t="str">
        <f>IFERROR(Inv_SY_B!CW289/Inv_SY_B!$DB289-1,"")</f>
        <v/>
      </c>
      <c r="CX289" s="169" t="str">
        <f>IFERROR(Inv_SY_B!CX289/Inv_SY_B!$DB289-1,"")</f>
        <v/>
      </c>
      <c r="CY289" s="169" t="str">
        <f>IFERROR(Inv_SY_B!CY289/Inv_SY_B!$DB289-1,"")</f>
        <v/>
      </c>
      <c r="CZ289" s="169" t="str">
        <f>IFERROR(Inv_SY_B!CZ289/Inv_SY_B!$DB289-1,"")</f>
        <v/>
      </c>
    </row>
    <row r="290" spans="2:104">
      <c r="B290" s="164">
        <f t="shared" si="5"/>
        <v>45982</v>
      </c>
      <c r="C290" s="169" t="str">
        <f>IFERROR(Inv_SY_B!C290/Inv_SY_B!$DA290-1,"")</f>
        <v/>
      </c>
      <c r="D290" s="169" t="str">
        <f>IFERROR(Inv_SY_B!D290/Inv_SY_B!$DA290-1,"")</f>
        <v/>
      </c>
      <c r="E290" s="169" t="str">
        <f>IFERROR(Inv_SY_B!E290/Inv_SY_B!$DA290-1,"")</f>
        <v/>
      </c>
      <c r="F290" s="169" t="str">
        <f>IFERROR(Inv_SY_B!F290/Inv_SY_B!$DA290-1,"")</f>
        <v/>
      </c>
      <c r="G290" s="169" t="str">
        <f>IFERROR(Inv_SY_B!G290/Inv_SY_B!$DA290-1,"")</f>
        <v/>
      </c>
      <c r="H290" s="169" t="str">
        <f>IFERROR(Inv_SY_B!H290/Inv_SY_B!$DA290-1,"")</f>
        <v/>
      </c>
      <c r="I290" s="169" t="str">
        <f>IFERROR(Inv_SY_B!I290/Inv_SY_B!$DA290-1,"")</f>
        <v/>
      </c>
      <c r="J290" s="169" t="str">
        <f>IFERROR(Inv_SY_B!J290/Inv_SY_B!$DA290-1,"")</f>
        <v/>
      </c>
      <c r="K290" s="169" t="str">
        <f>IFERROR(Inv_SY_B!K290/Inv_SY_B!$DA290-1,"")</f>
        <v/>
      </c>
      <c r="L290" s="169" t="str">
        <f>IFERROR(Inv_SY_B!L290/Inv_SY_B!$DA290-1,"")</f>
        <v/>
      </c>
      <c r="M290" s="169" t="str">
        <f>IFERROR(Inv_SY_B!M290/Inv_SY_B!$DA290-1,"")</f>
        <v/>
      </c>
      <c r="N290" s="169" t="str">
        <f>IFERROR(Inv_SY_B!N290/Inv_SY_B!$DA290-1,"")</f>
        <v/>
      </c>
      <c r="O290" s="169" t="str">
        <f>IFERROR(Inv_SY_B!O290/Inv_SY_B!$DA290-1,"")</f>
        <v/>
      </c>
      <c r="P290" s="169" t="str">
        <f>IFERROR(Inv_SY_B!P290/Inv_SY_B!$DA290-1,"")</f>
        <v/>
      </c>
      <c r="Q290" s="169" t="str">
        <f>IFERROR(Inv_SY_B!Q290/Inv_SY_B!$DA290-1,"")</f>
        <v/>
      </c>
      <c r="R290" s="169" t="str">
        <f>IFERROR(Inv_SY_B!R290/Inv_SY_B!$DA290-1,"")</f>
        <v/>
      </c>
      <c r="S290" s="169" t="str">
        <f>IFERROR(Inv_SY_B!S290/Inv_SY_B!$DA290-1,"")</f>
        <v/>
      </c>
      <c r="T290" s="169" t="str">
        <f>IFERROR(Inv_SY_B!T290/Inv_SY_B!$DA290-1,"")</f>
        <v/>
      </c>
      <c r="U290" s="169" t="str">
        <f>IFERROR(Inv_SY_B!U290/Inv_SY_B!$DA290-1,"")</f>
        <v/>
      </c>
      <c r="V290" s="169" t="str">
        <f>IFERROR(Inv_SY_B!V290/Inv_SY_B!$DA290-1,"")</f>
        <v/>
      </c>
      <c r="W290" s="169" t="str">
        <f>IFERROR(Inv_SY_B!W290/Inv_SY_B!$DA290-1,"")</f>
        <v/>
      </c>
      <c r="X290" s="169" t="str">
        <f>IFERROR(Inv_SY_B!X290/Inv_SY_B!$DA290-1,"")</f>
        <v/>
      </c>
      <c r="Y290" s="169" t="str">
        <f>IFERROR(Inv_SY_B!Y290/Inv_SY_B!$DA290-1,"")</f>
        <v/>
      </c>
      <c r="Z290" s="169" t="str">
        <f>IFERROR(Inv_SY_B!Z290/Inv_SY_B!$DA290-1,"")</f>
        <v/>
      </c>
      <c r="AA290" s="169" t="str">
        <f>IFERROR(Inv_SY_B!AA290/Inv_SY_B!$DA290-1,"")</f>
        <v/>
      </c>
      <c r="AB290" s="169" t="str">
        <f>IFERROR(Inv_SY_B!AB290/Inv_SY_B!$DA290-1,"")</f>
        <v/>
      </c>
      <c r="AC290" s="169" t="str">
        <f>IFERROR(Inv_SY_B!AC290/Inv_SY_B!$DA290-1,"")</f>
        <v/>
      </c>
      <c r="AD290" s="169" t="str">
        <f>IFERROR(Inv_SY_B!AD290/Inv_SY_B!$DA290-1,"")</f>
        <v/>
      </c>
      <c r="AE290" s="169" t="str">
        <f>IFERROR(Inv_SY_B!AE290/Inv_SY_B!$DA290-1,"")</f>
        <v/>
      </c>
      <c r="AF290" s="169" t="str">
        <f>IFERROR(Inv_SY_B!AF290/Inv_SY_B!$DA290-1,"")</f>
        <v/>
      </c>
      <c r="AG290" s="169" t="str">
        <f>IFERROR(Inv_SY_B!AG290/Inv_SY_B!$DA290-1,"")</f>
        <v/>
      </c>
      <c r="AH290" s="169" t="str">
        <f>IFERROR(Inv_SY_B!AH290/Inv_SY_B!$DA290-1,"")</f>
        <v/>
      </c>
      <c r="AI290" s="169" t="str">
        <f>IFERROR(Inv_SY_B!AI290/Inv_SY_B!$DC290-1,"")</f>
        <v/>
      </c>
      <c r="AJ290" s="169" t="str">
        <f>IFERROR(Inv_SY_B!AJ290/Inv_SY_B!$DC290-1,"")</f>
        <v/>
      </c>
      <c r="AK290" s="169" t="str">
        <f>IFERROR(Inv_SY_B!AK290/Inv_SY_B!$DC290-1,"")</f>
        <v/>
      </c>
      <c r="AL290" s="169" t="str">
        <f>IFERROR(Inv_SY_B!AL290/Inv_SY_B!$DC290-1,"")</f>
        <v/>
      </c>
      <c r="AM290" s="169" t="str">
        <f>IFERROR(Inv_SY_B!AM290/Inv_SY_B!$DC290-1,"")</f>
        <v/>
      </c>
      <c r="AN290" s="169" t="str">
        <f>IFERROR(Inv_SY_B!AN290/Inv_SY_B!$DC290-1,"")</f>
        <v/>
      </c>
      <c r="AO290" s="169" t="str">
        <f>IFERROR(Inv_SY_B!AO290/Inv_SY_B!$DC290-1,"")</f>
        <v/>
      </c>
      <c r="AP290" s="169" t="str">
        <f>IFERROR(Inv_SY_B!AP290/Inv_SY_B!$DC290-1,"")</f>
        <v/>
      </c>
      <c r="AQ290" s="169" t="str">
        <f>IFERROR(Inv_SY_B!AQ290/Inv_SY_B!$DC290-1,"")</f>
        <v/>
      </c>
      <c r="AR290" s="169" t="str">
        <f>IFERROR(Inv_SY_B!AR290/Inv_SY_B!$DC290-1,"")</f>
        <v/>
      </c>
      <c r="AS290" s="169" t="str">
        <f>IFERROR(Inv_SY_B!AS290/Inv_SY_B!$DC290-1,"")</f>
        <v/>
      </c>
      <c r="AT290" s="169" t="str">
        <f>IFERROR(Inv_SY_B!AT290/Inv_SY_B!$DC290-1,"")</f>
        <v/>
      </c>
      <c r="AU290" s="169" t="str">
        <f>IFERROR(Inv_SY_B!AU290/Inv_SY_B!$DC290-1,"")</f>
        <v/>
      </c>
      <c r="AV290" s="169" t="str">
        <f>IFERROR(Inv_SY_B!AV290/Inv_SY_B!$DC290-1,"")</f>
        <v/>
      </c>
      <c r="AW290" s="169" t="str">
        <f>IFERROR(Inv_SY_B!AW290/Inv_SY_B!$DC290-1,"")</f>
        <v/>
      </c>
      <c r="AX290" s="169" t="str">
        <f>IFERROR(Inv_SY_B!AX290/Inv_SY_B!$DC290-1,"")</f>
        <v/>
      </c>
      <c r="AY290" s="169" t="str">
        <f>IFERROR(Inv_SY_B!AY290/Inv_SY_B!$DC290-1,"")</f>
        <v/>
      </c>
      <c r="AZ290" s="169" t="str">
        <f>IFERROR(Inv_SY_B!AZ290/Inv_SY_B!$DC290-1,"")</f>
        <v/>
      </c>
      <c r="BA290" s="169" t="str">
        <f>IFERROR(Inv_SY_B!BA290/Inv_SY_B!$DC290-1,"")</f>
        <v/>
      </c>
      <c r="BB290" s="169" t="str">
        <f>IFERROR(Inv_SY_B!BB290/Inv_SY_B!$DC290-1,"")</f>
        <v/>
      </c>
      <c r="BC290" s="169" t="str">
        <f>IFERROR(Inv_SY_B!BC290/Inv_SY_B!$DC290-1,"")</f>
        <v/>
      </c>
      <c r="BD290" s="169" t="str">
        <f>IFERROR(Inv_SY_B!BD290/Inv_SY_B!$DC290-1,"")</f>
        <v/>
      </c>
      <c r="BE290" s="169" t="str">
        <f>IFERROR(Inv_SY_B!BE290/Inv_SY_B!$DC290-1,"")</f>
        <v/>
      </c>
      <c r="BF290" s="169" t="str">
        <f>IFERROR(Inv_SY_B!BF290/Inv_SY_B!$DC290-1,"")</f>
        <v/>
      </c>
      <c r="BG290" s="169" t="str">
        <f>IFERROR(Inv_SY_B!BG290/Inv_SY_B!$DC290-1,"")</f>
        <v/>
      </c>
      <c r="BH290" s="169" t="str">
        <f>IFERROR(Inv_SY_B!BH290/Inv_SY_B!$DC290-1,"")</f>
        <v/>
      </c>
      <c r="BI290" s="169" t="str">
        <f>IFERROR(Inv_SY_B!BI290/Inv_SY_B!$DC290-1,"")</f>
        <v/>
      </c>
      <c r="BJ290" s="169" t="str">
        <f>IFERROR(Inv_SY_B!BJ290/Inv_SY_B!$DC290-1,"")</f>
        <v/>
      </c>
      <c r="BK290" s="169" t="str">
        <f>IFERROR(Inv_SY_B!BK290/Inv_SY_B!$DC290-1,"")</f>
        <v/>
      </c>
      <c r="BL290" s="169" t="str">
        <f>IFERROR(Inv_SY_B!BL290/Inv_SY_B!$DC290-1,"")</f>
        <v/>
      </c>
      <c r="BM290" s="169" t="str">
        <f>IFERROR(Inv_SY_B!BM290/Inv_SY_B!$DC290-1,"")</f>
        <v/>
      </c>
      <c r="BN290" s="169" t="str">
        <f>IFERROR(Inv_SY_B!BN290/Inv_SY_B!$DC290-1,"")</f>
        <v/>
      </c>
      <c r="BO290" s="169" t="str">
        <f>IFERROR(Inv_SY_B!BO290/Inv_SY_B!$DC290-1,"")</f>
        <v/>
      </c>
      <c r="BP290" s="169" t="str">
        <f>IFERROR(Inv_SY_B!BP290/Inv_SY_B!$DC290-1,"")</f>
        <v/>
      </c>
      <c r="BQ290" s="169" t="str">
        <f>IFERROR(Inv_SY_B!BQ290/Inv_SY_B!$DC290-1,"")</f>
        <v/>
      </c>
      <c r="BR290" s="169" t="str">
        <f>IFERROR(Inv_SY_B!BR290/Inv_SY_B!$DC290-1,"")</f>
        <v/>
      </c>
      <c r="BS290" s="169" t="str">
        <f>IFERROR(Inv_SY_B!BS290/Inv_SY_B!$DC290-1,"")</f>
        <v/>
      </c>
      <c r="BT290" s="169" t="str">
        <f>IFERROR(Inv_SY_B!BT290/Inv_SY_B!$DC290-1,"")</f>
        <v/>
      </c>
      <c r="BU290" s="169" t="str">
        <f>IFERROR(Inv_SY_B!BU290/Inv_SY_B!$DC290-1,"")</f>
        <v/>
      </c>
      <c r="BV290" s="169" t="str">
        <f>IFERROR(Inv_SY_B!BV290/Inv_SY_B!$DC290-1,"")</f>
        <v/>
      </c>
      <c r="BW290" s="169" t="str">
        <f>IFERROR(Inv_SY_B!BW290/Inv_SY_B!$DC290-1,"")</f>
        <v/>
      </c>
      <c r="BX290" s="169" t="str">
        <f>IFERROR(Inv_SY_B!BX290/Inv_SY_B!$DC290-1,"")</f>
        <v/>
      </c>
      <c r="BY290" s="169" t="str">
        <f>IFERROR(Inv_SY_B!BY290/Inv_SY_B!$DC290-1,"")</f>
        <v/>
      </c>
      <c r="BZ290" s="169" t="str">
        <f>IFERROR(Inv_SY_B!BZ290/Inv_SY_B!$DC290-1,"")</f>
        <v/>
      </c>
      <c r="CA290" s="169" t="str">
        <f>IFERROR(Inv_SY_B!CA290/Inv_SY_B!$DC290-1,"")</f>
        <v/>
      </c>
      <c r="CB290" s="169" t="str">
        <f>IFERROR(Inv_SY_B!CB290/Inv_SY_B!$DC290-1,"")</f>
        <v/>
      </c>
      <c r="CC290" s="169" t="str">
        <f>IFERROR(Inv_SY_B!CC290/Inv_SY_B!$DC290-1,"")</f>
        <v/>
      </c>
      <c r="CD290" s="169" t="str">
        <f>IFERROR(Inv_SY_B!CD290/Inv_SY_B!$DC290-1,"")</f>
        <v/>
      </c>
      <c r="CE290" s="169" t="str">
        <f>IFERROR(Inv_SY_B!CE290/Inv_SY_B!$DC290-1,"")</f>
        <v/>
      </c>
      <c r="CF290" s="169" t="str">
        <f>IFERROR(Inv_SY_B!CF290/Inv_SY_B!$DC290-1,"")</f>
        <v/>
      </c>
      <c r="CG290" s="169" t="str">
        <f>IFERROR(Inv_SY_B!CG290/Inv_SY_B!$DC290-1,"")</f>
        <v/>
      </c>
      <c r="CH290" s="169" t="str">
        <f>IFERROR(Inv_SY_B!CH290/Inv_SY_B!$DC290-1,"")</f>
        <v/>
      </c>
      <c r="CI290" s="169" t="str">
        <f>IFERROR(Inv_SY_B!CI290/Inv_SY_B!$DC290-1,"")</f>
        <v/>
      </c>
      <c r="CJ290" s="169" t="str">
        <f>IFERROR(Inv_SY_B!CJ290/Inv_SY_B!$DC290-1,"")</f>
        <v/>
      </c>
      <c r="CK290" s="169" t="str">
        <f>IFERROR(Inv_SY_B!CK290/Inv_SY_B!$DC290-1,"")</f>
        <v/>
      </c>
      <c r="CL290" s="169" t="str">
        <f>IFERROR(Inv_SY_B!CL290/Inv_SY_B!$DC290-1,"")</f>
        <v/>
      </c>
      <c r="CM290" s="169" t="str">
        <f>IFERROR(Inv_SY_B!CM290/Inv_SY_B!$DB290-1,"")</f>
        <v/>
      </c>
      <c r="CN290" s="169" t="str">
        <f>IFERROR(Inv_SY_B!CN290/Inv_SY_B!$DB290-1,"")</f>
        <v/>
      </c>
      <c r="CO290" s="169" t="str">
        <f>IFERROR(Inv_SY_B!CO290/Inv_SY_B!$DB290-1,"")</f>
        <v/>
      </c>
      <c r="CP290" s="169" t="str">
        <f>IFERROR(Inv_SY_B!CP290/Inv_SY_B!$DB290-1,"")</f>
        <v/>
      </c>
      <c r="CQ290" s="169" t="str">
        <f>IFERROR(Inv_SY_B!CQ290/Inv_SY_B!$DB290-1,"")</f>
        <v/>
      </c>
      <c r="CR290" s="169" t="str">
        <f>IFERROR(Inv_SY_B!CR290/Inv_SY_B!$DB290-1,"")</f>
        <v/>
      </c>
      <c r="CS290" s="169" t="str">
        <f>IFERROR(Inv_SY_B!CS290/Inv_SY_B!$DB290-1,"")</f>
        <v/>
      </c>
      <c r="CT290" s="169" t="str">
        <f>IFERROR(Inv_SY_B!CT290/Inv_SY_B!$DB290-1,"")</f>
        <v/>
      </c>
      <c r="CU290" s="169" t="str">
        <f>IFERROR(Inv_SY_B!CU290/Inv_SY_B!$DB290-1,"")</f>
        <v/>
      </c>
      <c r="CV290" s="169" t="str">
        <f>IFERROR(Inv_SY_B!CV290/Inv_SY_B!$DB290-1,"")</f>
        <v/>
      </c>
      <c r="CW290" s="169" t="str">
        <f>IFERROR(Inv_SY_B!CW290/Inv_SY_B!$DB290-1,"")</f>
        <v/>
      </c>
      <c r="CX290" s="169" t="str">
        <f>IFERROR(Inv_SY_B!CX290/Inv_SY_B!$DB290-1,"")</f>
        <v/>
      </c>
      <c r="CY290" s="169" t="str">
        <f>IFERROR(Inv_SY_B!CY290/Inv_SY_B!$DB290-1,"")</f>
        <v/>
      </c>
      <c r="CZ290" s="169" t="str">
        <f>IFERROR(Inv_SY_B!CZ290/Inv_SY_B!$DB290-1,"")</f>
        <v/>
      </c>
    </row>
    <row r="291" spans="2:104">
      <c r="B291" s="164">
        <f t="shared" si="5"/>
        <v>45983</v>
      </c>
      <c r="C291" s="169" t="str">
        <f>IFERROR(Inv_SY_B!C291/Inv_SY_B!$DA291-1,"")</f>
        <v/>
      </c>
      <c r="D291" s="169" t="str">
        <f>IFERROR(Inv_SY_B!D291/Inv_SY_B!$DA291-1,"")</f>
        <v/>
      </c>
      <c r="E291" s="169" t="str">
        <f>IFERROR(Inv_SY_B!E291/Inv_SY_B!$DA291-1,"")</f>
        <v/>
      </c>
      <c r="F291" s="169" t="str">
        <f>IFERROR(Inv_SY_B!F291/Inv_SY_B!$DA291-1,"")</f>
        <v/>
      </c>
      <c r="G291" s="169" t="str">
        <f>IFERROR(Inv_SY_B!G291/Inv_SY_B!$DA291-1,"")</f>
        <v/>
      </c>
      <c r="H291" s="169" t="str">
        <f>IFERROR(Inv_SY_B!H291/Inv_SY_B!$DA291-1,"")</f>
        <v/>
      </c>
      <c r="I291" s="169" t="str">
        <f>IFERROR(Inv_SY_B!I291/Inv_SY_B!$DA291-1,"")</f>
        <v/>
      </c>
      <c r="J291" s="169" t="str">
        <f>IFERROR(Inv_SY_B!J291/Inv_SY_B!$DA291-1,"")</f>
        <v/>
      </c>
      <c r="K291" s="169" t="str">
        <f>IFERROR(Inv_SY_B!K291/Inv_SY_B!$DA291-1,"")</f>
        <v/>
      </c>
      <c r="L291" s="169" t="str">
        <f>IFERROR(Inv_SY_B!L291/Inv_SY_B!$DA291-1,"")</f>
        <v/>
      </c>
      <c r="M291" s="169" t="str">
        <f>IFERROR(Inv_SY_B!M291/Inv_SY_B!$DA291-1,"")</f>
        <v/>
      </c>
      <c r="N291" s="169" t="str">
        <f>IFERROR(Inv_SY_B!N291/Inv_SY_B!$DA291-1,"")</f>
        <v/>
      </c>
      <c r="O291" s="169" t="str">
        <f>IFERROR(Inv_SY_B!O291/Inv_SY_B!$DA291-1,"")</f>
        <v/>
      </c>
      <c r="P291" s="169" t="str">
        <f>IFERROR(Inv_SY_B!P291/Inv_SY_B!$DA291-1,"")</f>
        <v/>
      </c>
      <c r="Q291" s="169" t="str">
        <f>IFERROR(Inv_SY_B!Q291/Inv_SY_B!$DA291-1,"")</f>
        <v/>
      </c>
      <c r="R291" s="169" t="str">
        <f>IFERROR(Inv_SY_B!R291/Inv_SY_B!$DA291-1,"")</f>
        <v/>
      </c>
      <c r="S291" s="169" t="str">
        <f>IFERROR(Inv_SY_B!S291/Inv_SY_B!$DA291-1,"")</f>
        <v/>
      </c>
      <c r="T291" s="169" t="str">
        <f>IFERROR(Inv_SY_B!T291/Inv_SY_B!$DA291-1,"")</f>
        <v/>
      </c>
      <c r="U291" s="169" t="str">
        <f>IFERROR(Inv_SY_B!U291/Inv_SY_B!$DA291-1,"")</f>
        <v/>
      </c>
      <c r="V291" s="169" t="str">
        <f>IFERROR(Inv_SY_B!V291/Inv_SY_B!$DA291-1,"")</f>
        <v/>
      </c>
      <c r="W291" s="169" t="str">
        <f>IFERROR(Inv_SY_B!W291/Inv_SY_B!$DA291-1,"")</f>
        <v/>
      </c>
      <c r="X291" s="169" t="str">
        <f>IFERROR(Inv_SY_B!X291/Inv_SY_B!$DA291-1,"")</f>
        <v/>
      </c>
      <c r="Y291" s="169" t="str">
        <f>IFERROR(Inv_SY_B!Y291/Inv_SY_B!$DA291-1,"")</f>
        <v/>
      </c>
      <c r="Z291" s="169" t="str">
        <f>IFERROR(Inv_SY_B!Z291/Inv_SY_B!$DA291-1,"")</f>
        <v/>
      </c>
      <c r="AA291" s="169" t="str">
        <f>IFERROR(Inv_SY_B!AA291/Inv_SY_B!$DA291-1,"")</f>
        <v/>
      </c>
      <c r="AB291" s="169" t="str">
        <f>IFERROR(Inv_SY_B!AB291/Inv_SY_B!$DA291-1,"")</f>
        <v/>
      </c>
      <c r="AC291" s="169" t="str">
        <f>IFERROR(Inv_SY_B!AC291/Inv_SY_B!$DA291-1,"")</f>
        <v/>
      </c>
      <c r="AD291" s="169" t="str">
        <f>IFERROR(Inv_SY_B!AD291/Inv_SY_B!$DA291-1,"")</f>
        <v/>
      </c>
      <c r="AE291" s="169" t="str">
        <f>IFERROR(Inv_SY_B!AE291/Inv_SY_B!$DA291-1,"")</f>
        <v/>
      </c>
      <c r="AF291" s="169" t="str">
        <f>IFERROR(Inv_SY_B!AF291/Inv_SY_B!$DA291-1,"")</f>
        <v/>
      </c>
      <c r="AG291" s="169" t="str">
        <f>IFERROR(Inv_SY_B!AG291/Inv_SY_B!$DA291-1,"")</f>
        <v/>
      </c>
      <c r="AH291" s="169" t="str">
        <f>IFERROR(Inv_SY_B!AH291/Inv_SY_B!$DA291-1,"")</f>
        <v/>
      </c>
      <c r="AI291" s="169" t="str">
        <f>IFERROR(Inv_SY_B!AI291/Inv_SY_B!$DC291-1,"")</f>
        <v/>
      </c>
      <c r="AJ291" s="169" t="str">
        <f>IFERROR(Inv_SY_B!AJ291/Inv_SY_B!$DC291-1,"")</f>
        <v/>
      </c>
      <c r="AK291" s="169" t="str">
        <f>IFERROR(Inv_SY_B!AK291/Inv_SY_B!$DC291-1,"")</f>
        <v/>
      </c>
      <c r="AL291" s="169" t="str">
        <f>IFERROR(Inv_SY_B!AL291/Inv_SY_B!$DC291-1,"")</f>
        <v/>
      </c>
      <c r="AM291" s="169" t="str">
        <f>IFERROR(Inv_SY_B!AM291/Inv_SY_B!$DC291-1,"")</f>
        <v/>
      </c>
      <c r="AN291" s="169" t="str">
        <f>IFERROR(Inv_SY_B!AN291/Inv_SY_B!$DC291-1,"")</f>
        <v/>
      </c>
      <c r="AO291" s="169" t="str">
        <f>IFERROR(Inv_SY_B!AO291/Inv_SY_B!$DC291-1,"")</f>
        <v/>
      </c>
      <c r="AP291" s="169" t="str">
        <f>IFERROR(Inv_SY_B!AP291/Inv_SY_B!$DC291-1,"")</f>
        <v/>
      </c>
      <c r="AQ291" s="169" t="str">
        <f>IFERROR(Inv_SY_B!AQ291/Inv_SY_B!$DC291-1,"")</f>
        <v/>
      </c>
      <c r="AR291" s="169" t="str">
        <f>IFERROR(Inv_SY_B!AR291/Inv_SY_B!$DC291-1,"")</f>
        <v/>
      </c>
      <c r="AS291" s="169" t="str">
        <f>IFERROR(Inv_SY_B!AS291/Inv_SY_B!$DC291-1,"")</f>
        <v/>
      </c>
      <c r="AT291" s="169" t="str">
        <f>IFERROR(Inv_SY_B!AT291/Inv_SY_B!$DC291-1,"")</f>
        <v/>
      </c>
      <c r="AU291" s="169" t="str">
        <f>IFERROR(Inv_SY_B!AU291/Inv_SY_B!$DC291-1,"")</f>
        <v/>
      </c>
      <c r="AV291" s="169" t="str">
        <f>IFERROR(Inv_SY_B!AV291/Inv_SY_B!$DC291-1,"")</f>
        <v/>
      </c>
      <c r="AW291" s="169" t="str">
        <f>IFERROR(Inv_SY_B!AW291/Inv_SY_B!$DC291-1,"")</f>
        <v/>
      </c>
      <c r="AX291" s="169" t="str">
        <f>IFERROR(Inv_SY_B!AX291/Inv_SY_B!$DC291-1,"")</f>
        <v/>
      </c>
      <c r="AY291" s="169" t="str">
        <f>IFERROR(Inv_SY_B!AY291/Inv_SY_B!$DC291-1,"")</f>
        <v/>
      </c>
      <c r="AZ291" s="169" t="str">
        <f>IFERROR(Inv_SY_B!AZ291/Inv_SY_B!$DC291-1,"")</f>
        <v/>
      </c>
      <c r="BA291" s="169" t="str">
        <f>IFERROR(Inv_SY_B!BA291/Inv_SY_B!$DC291-1,"")</f>
        <v/>
      </c>
      <c r="BB291" s="169" t="str">
        <f>IFERROR(Inv_SY_B!BB291/Inv_SY_B!$DC291-1,"")</f>
        <v/>
      </c>
      <c r="BC291" s="169" t="str">
        <f>IFERROR(Inv_SY_B!BC291/Inv_SY_B!$DC291-1,"")</f>
        <v/>
      </c>
      <c r="BD291" s="169" t="str">
        <f>IFERROR(Inv_SY_B!BD291/Inv_SY_B!$DC291-1,"")</f>
        <v/>
      </c>
      <c r="BE291" s="169" t="str">
        <f>IFERROR(Inv_SY_B!BE291/Inv_SY_B!$DC291-1,"")</f>
        <v/>
      </c>
      <c r="BF291" s="169" t="str">
        <f>IFERROR(Inv_SY_B!BF291/Inv_SY_B!$DC291-1,"")</f>
        <v/>
      </c>
      <c r="BG291" s="169" t="str">
        <f>IFERROR(Inv_SY_B!BG291/Inv_SY_B!$DC291-1,"")</f>
        <v/>
      </c>
      <c r="BH291" s="169" t="str">
        <f>IFERROR(Inv_SY_B!BH291/Inv_SY_B!$DC291-1,"")</f>
        <v/>
      </c>
      <c r="BI291" s="169" t="str">
        <f>IFERROR(Inv_SY_B!BI291/Inv_SY_B!$DC291-1,"")</f>
        <v/>
      </c>
      <c r="BJ291" s="169" t="str">
        <f>IFERROR(Inv_SY_B!BJ291/Inv_SY_B!$DC291-1,"")</f>
        <v/>
      </c>
      <c r="BK291" s="169" t="str">
        <f>IFERROR(Inv_SY_B!BK291/Inv_SY_B!$DC291-1,"")</f>
        <v/>
      </c>
      <c r="BL291" s="169" t="str">
        <f>IFERROR(Inv_SY_B!BL291/Inv_SY_B!$DC291-1,"")</f>
        <v/>
      </c>
      <c r="BM291" s="169" t="str">
        <f>IFERROR(Inv_SY_B!BM291/Inv_SY_B!$DC291-1,"")</f>
        <v/>
      </c>
      <c r="BN291" s="169" t="str">
        <f>IFERROR(Inv_SY_B!BN291/Inv_SY_B!$DC291-1,"")</f>
        <v/>
      </c>
      <c r="BO291" s="169" t="str">
        <f>IFERROR(Inv_SY_B!BO291/Inv_SY_B!$DC291-1,"")</f>
        <v/>
      </c>
      <c r="BP291" s="169" t="str">
        <f>IFERROR(Inv_SY_B!BP291/Inv_SY_B!$DC291-1,"")</f>
        <v/>
      </c>
      <c r="BQ291" s="169" t="str">
        <f>IFERROR(Inv_SY_B!BQ291/Inv_SY_B!$DC291-1,"")</f>
        <v/>
      </c>
      <c r="BR291" s="169" t="str">
        <f>IFERROR(Inv_SY_B!BR291/Inv_SY_B!$DC291-1,"")</f>
        <v/>
      </c>
      <c r="BS291" s="169" t="str">
        <f>IFERROR(Inv_SY_B!BS291/Inv_SY_B!$DC291-1,"")</f>
        <v/>
      </c>
      <c r="BT291" s="169" t="str">
        <f>IFERROR(Inv_SY_B!BT291/Inv_SY_B!$DC291-1,"")</f>
        <v/>
      </c>
      <c r="BU291" s="169" t="str">
        <f>IFERROR(Inv_SY_B!BU291/Inv_SY_B!$DC291-1,"")</f>
        <v/>
      </c>
      <c r="BV291" s="169" t="str">
        <f>IFERROR(Inv_SY_B!BV291/Inv_SY_B!$DC291-1,"")</f>
        <v/>
      </c>
      <c r="BW291" s="169" t="str">
        <f>IFERROR(Inv_SY_B!BW291/Inv_SY_B!$DC291-1,"")</f>
        <v/>
      </c>
      <c r="BX291" s="169" t="str">
        <f>IFERROR(Inv_SY_B!BX291/Inv_SY_B!$DC291-1,"")</f>
        <v/>
      </c>
      <c r="BY291" s="169" t="str">
        <f>IFERROR(Inv_SY_B!BY291/Inv_SY_B!$DC291-1,"")</f>
        <v/>
      </c>
      <c r="BZ291" s="169" t="str">
        <f>IFERROR(Inv_SY_B!BZ291/Inv_SY_B!$DC291-1,"")</f>
        <v/>
      </c>
      <c r="CA291" s="169" t="str">
        <f>IFERROR(Inv_SY_B!CA291/Inv_SY_B!$DC291-1,"")</f>
        <v/>
      </c>
      <c r="CB291" s="169" t="str">
        <f>IFERROR(Inv_SY_B!CB291/Inv_SY_B!$DC291-1,"")</f>
        <v/>
      </c>
      <c r="CC291" s="169" t="str">
        <f>IFERROR(Inv_SY_B!CC291/Inv_SY_B!$DC291-1,"")</f>
        <v/>
      </c>
      <c r="CD291" s="169" t="str">
        <f>IFERROR(Inv_SY_B!CD291/Inv_SY_B!$DC291-1,"")</f>
        <v/>
      </c>
      <c r="CE291" s="169" t="str">
        <f>IFERROR(Inv_SY_B!CE291/Inv_SY_B!$DC291-1,"")</f>
        <v/>
      </c>
      <c r="CF291" s="169" t="str">
        <f>IFERROR(Inv_SY_B!CF291/Inv_SY_B!$DC291-1,"")</f>
        <v/>
      </c>
      <c r="CG291" s="169" t="str">
        <f>IFERROR(Inv_SY_B!CG291/Inv_SY_B!$DC291-1,"")</f>
        <v/>
      </c>
      <c r="CH291" s="169" t="str">
        <f>IFERROR(Inv_SY_B!CH291/Inv_SY_B!$DC291-1,"")</f>
        <v/>
      </c>
      <c r="CI291" s="169" t="str">
        <f>IFERROR(Inv_SY_B!CI291/Inv_SY_B!$DC291-1,"")</f>
        <v/>
      </c>
      <c r="CJ291" s="169" t="str">
        <f>IFERROR(Inv_SY_B!CJ291/Inv_SY_B!$DC291-1,"")</f>
        <v/>
      </c>
      <c r="CK291" s="169" t="str">
        <f>IFERROR(Inv_SY_B!CK291/Inv_SY_B!$DC291-1,"")</f>
        <v/>
      </c>
      <c r="CL291" s="169" t="str">
        <f>IFERROR(Inv_SY_B!CL291/Inv_SY_B!$DC291-1,"")</f>
        <v/>
      </c>
      <c r="CM291" s="169" t="str">
        <f>IFERROR(Inv_SY_B!CM291/Inv_SY_B!$DB291-1,"")</f>
        <v/>
      </c>
      <c r="CN291" s="169" t="str">
        <f>IFERROR(Inv_SY_B!CN291/Inv_SY_B!$DB291-1,"")</f>
        <v/>
      </c>
      <c r="CO291" s="169" t="str">
        <f>IFERROR(Inv_SY_B!CO291/Inv_SY_B!$DB291-1,"")</f>
        <v/>
      </c>
      <c r="CP291" s="169" t="str">
        <f>IFERROR(Inv_SY_B!CP291/Inv_SY_B!$DB291-1,"")</f>
        <v/>
      </c>
      <c r="CQ291" s="169" t="str">
        <f>IFERROR(Inv_SY_B!CQ291/Inv_SY_B!$DB291-1,"")</f>
        <v/>
      </c>
      <c r="CR291" s="169" t="str">
        <f>IFERROR(Inv_SY_B!CR291/Inv_SY_B!$DB291-1,"")</f>
        <v/>
      </c>
      <c r="CS291" s="169" t="str">
        <f>IFERROR(Inv_SY_B!CS291/Inv_SY_B!$DB291-1,"")</f>
        <v/>
      </c>
      <c r="CT291" s="169" t="str">
        <f>IFERROR(Inv_SY_B!CT291/Inv_SY_B!$DB291-1,"")</f>
        <v/>
      </c>
      <c r="CU291" s="169" t="str">
        <f>IFERROR(Inv_SY_B!CU291/Inv_SY_B!$DB291-1,"")</f>
        <v/>
      </c>
      <c r="CV291" s="169" t="str">
        <f>IFERROR(Inv_SY_B!CV291/Inv_SY_B!$DB291-1,"")</f>
        <v/>
      </c>
      <c r="CW291" s="169" t="str">
        <f>IFERROR(Inv_SY_B!CW291/Inv_SY_B!$DB291-1,"")</f>
        <v/>
      </c>
      <c r="CX291" s="169" t="str">
        <f>IFERROR(Inv_SY_B!CX291/Inv_SY_B!$DB291-1,"")</f>
        <v/>
      </c>
      <c r="CY291" s="169" t="str">
        <f>IFERROR(Inv_SY_B!CY291/Inv_SY_B!$DB291-1,"")</f>
        <v/>
      </c>
      <c r="CZ291" s="169" t="str">
        <f>IFERROR(Inv_SY_B!CZ291/Inv_SY_B!$DB291-1,"")</f>
        <v/>
      </c>
    </row>
    <row r="292" spans="2:104">
      <c r="B292" s="164">
        <f t="shared" si="5"/>
        <v>45984</v>
      </c>
      <c r="C292" s="169" t="str">
        <f>IFERROR(Inv_SY_B!C292/Inv_SY_B!$DA292-1,"")</f>
        <v/>
      </c>
      <c r="D292" s="169" t="str">
        <f>IFERROR(Inv_SY_B!D292/Inv_SY_B!$DA292-1,"")</f>
        <v/>
      </c>
      <c r="E292" s="169" t="str">
        <f>IFERROR(Inv_SY_B!E292/Inv_SY_B!$DA292-1,"")</f>
        <v/>
      </c>
      <c r="F292" s="169" t="str">
        <f>IFERROR(Inv_SY_B!F292/Inv_SY_B!$DA292-1,"")</f>
        <v/>
      </c>
      <c r="G292" s="169" t="str">
        <f>IFERROR(Inv_SY_B!G292/Inv_SY_B!$DA292-1,"")</f>
        <v/>
      </c>
      <c r="H292" s="169" t="str">
        <f>IFERROR(Inv_SY_B!H292/Inv_SY_B!$DA292-1,"")</f>
        <v/>
      </c>
      <c r="I292" s="169" t="str">
        <f>IFERROR(Inv_SY_B!I292/Inv_SY_B!$DA292-1,"")</f>
        <v/>
      </c>
      <c r="J292" s="169" t="str">
        <f>IFERROR(Inv_SY_B!J292/Inv_SY_B!$DA292-1,"")</f>
        <v/>
      </c>
      <c r="K292" s="169" t="str">
        <f>IFERROR(Inv_SY_B!K292/Inv_SY_B!$DA292-1,"")</f>
        <v/>
      </c>
      <c r="L292" s="169" t="str">
        <f>IFERROR(Inv_SY_B!L292/Inv_SY_B!$DA292-1,"")</f>
        <v/>
      </c>
      <c r="M292" s="169" t="str">
        <f>IFERROR(Inv_SY_B!M292/Inv_SY_B!$DA292-1,"")</f>
        <v/>
      </c>
      <c r="N292" s="169" t="str">
        <f>IFERROR(Inv_SY_B!N292/Inv_SY_B!$DA292-1,"")</f>
        <v/>
      </c>
      <c r="O292" s="169" t="str">
        <f>IFERROR(Inv_SY_B!O292/Inv_SY_B!$DA292-1,"")</f>
        <v/>
      </c>
      <c r="P292" s="169" t="str">
        <f>IFERROR(Inv_SY_B!P292/Inv_SY_B!$DA292-1,"")</f>
        <v/>
      </c>
      <c r="Q292" s="169" t="str">
        <f>IFERROR(Inv_SY_B!Q292/Inv_SY_B!$DA292-1,"")</f>
        <v/>
      </c>
      <c r="R292" s="169" t="str">
        <f>IFERROR(Inv_SY_B!R292/Inv_SY_B!$DA292-1,"")</f>
        <v/>
      </c>
      <c r="S292" s="169" t="str">
        <f>IFERROR(Inv_SY_B!S292/Inv_SY_B!$DA292-1,"")</f>
        <v/>
      </c>
      <c r="T292" s="169" t="str">
        <f>IFERROR(Inv_SY_B!T292/Inv_SY_B!$DA292-1,"")</f>
        <v/>
      </c>
      <c r="U292" s="169" t="str">
        <f>IFERROR(Inv_SY_B!U292/Inv_SY_B!$DA292-1,"")</f>
        <v/>
      </c>
      <c r="V292" s="169" t="str">
        <f>IFERROR(Inv_SY_B!V292/Inv_SY_B!$DA292-1,"")</f>
        <v/>
      </c>
      <c r="W292" s="169" t="str">
        <f>IFERROR(Inv_SY_B!W292/Inv_SY_B!$DA292-1,"")</f>
        <v/>
      </c>
      <c r="X292" s="169" t="str">
        <f>IFERROR(Inv_SY_B!X292/Inv_SY_B!$DA292-1,"")</f>
        <v/>
      </c>
      <c r="Y292" s="169" t="str">
        <f>IFERROR(Inv_SY_B!Y292/Inv_SY_B!$DA292-1,"")</f>
        <v/>
      </c>
      <c r="Z292" s="169" t="str">
        <f>IFERROR(Inv_SY_B!Z292/Inv_SY_B!$DA292-1,"")</f>
        <v/>
      </c>
      <c r="AA292" s="169" t="str">
        <f>IFERROR(Inv_SY_B!AA292/Inv_SY_B!$DA292-1,"")</f>
        <v/>
      </c>
      <c r="AB292" s="169" t="str">
        <f>IFERROR(Inv_SY_B!AB292/Inv_SY_B!$DA292-1,"")</f>
        <v/>
      </c>
      <c r="AC292" s="169" t="str">
        <f>IFERROR(Inv_SY_B!AC292/Inv_SY_B!$DA292-1,"")</f>
        <v/>
      </c>
      <c r="AD292" s="169" t="str">
        <f>IFERROR(Inv_SY_B!AD292/Inv_SY_B!$DA292-1,"")</f>
        <v/>
      </c>
      <c r="AE292" s="169" t="str">
        <f>IFERROR(Inv_SY_B!AE292/Inv_SY_B!$DA292-1,"")</f>
        <v/>
      </c>
      <c r="AF292" s="169" t="str">
        <f>IFERROR(Inv_SY_B!AF292/Inv_SY_B!$DA292-1,"")</f>
        <v/>
      </c>
      <c r="AG292" s="169" t="str">
        <f>IFERROR(Inv_SY_B!AG292/Inv_SY_B!$DA292-1,"")</f>
        <v/>
      </c>
      <c r="AH292" s="169" t="str">
        <f>IFERROR(Inv_SY_B!AH292/Inv_SY_B!$DA292-1,"")</f>
        <v/>
      </c>
      <c r="AI292" s="169" t="str">
        <f>IFERROR(Inv_SY_B!AI292/Inv_SY_B!$DC292-1,"")</f>
        <v/>
      </c>
      <c r="AJ292" s="169" t="str">
        <f>IFERROR(Inv_SY_B!AJ292/Inv_SY_B!$DC292-1,"")</f>
        <v/>
      </c>
      <c r="AK292" s="169" t="str">
        <f>IFERROR(Inv_SY_B!AK292/Inv_SY_B!$DC292-1,"")</f>
        <v/>
      </c>
      <c r="AL292" s="169" t="str">
        <f>IFERROR(Inv_SY_B!AL292/Inv_SY_B!$DC292-1,"")</f>
        <v/>
      </c>
      <c r="AM292" s="169" t="str">
        <f>IFERROR(Inv_SY_B!AM292/Inv_SY_B!$DC292-1,"")</f>
        <v/>
      </c>
      <c r="AN292" s="169" t="str">
        <f>IFERROR(Inv_SY_B!AN292/Inv_SY_B!$DC292-1,"")</f>
        <v/>
      </c>
      <c r="AO292" s="169" t="str">
        <f>IFERROR(Inv_SY_B!AO292/Inv_SY_B!$DC292-1,"")</f>
        <v/>
      </c>
      <c r="AP292" s="169" t="str">
        <f>IFERROR(Inv_SY_B!AP292/Inv_SY_B!$DC292-1,"")</f>
        <v/>
      </c>
      <c r="AQ292" s="169" t="str">
        <f>IFERROR(Inv_SY_B!AQ292/Inv_SY_B!$DC292-1,"")</f>
        <v/>
      </c>
      <c r="AR292" s="169" t="str">
        <f>IFERROR(Inv_SY_B!AR292/Inv_SY_B!$DC292-1,"")</f>
        <v/>
      </c>
      <c r="AS292" s="169" t="str">
        <f>IFERROR(Inv_SY_B!AS292/Inv_SY_B!$DC292-1,"")</f>
        <v/>
      </c>
      <c r="AT292" s="169" t="str">
        <f>IFERROR(Inv_SY_B!AT292/Inv_SY_B!$DC292-1,"")</f>
        <v/>
      </c>
      <c r="AU292" s="169" t="str">
        <f>IFERROR(Inv_SY_B!AU292/Inv_SY_B!$DC292-1,"")</f>
        <v/>
      </c>
      <c r="AV292" s="169" t="str">
        <f>IFERROR(Inv_SY_B!AV292/Inv_SY_B!$DC292-1,"")</f>
        <v/>
      </c>
      <c r="AW292" s="169" t="str">
        <f>IFERROR(Inv_SY_B!AW292/Inv_SY_B!$DC292-1,"")</f>
        <v/>
      </c>
      <c r="AX292" s="169" t="str">
        <f>IFERROR(Inv_SY_B!AX292/Inv_SY_B!$DC292-1,"")</f>
        <v/>
      </c>
      <c r="AY292" s="169" t="str">
        <f>IFERROR(Inv_SY_B!AY292/Inv_SY_B!$DC292-1,"")</f>
        <v/>
      </c>
      <c r="AZ292" s="169" t="str">
        <f>IFERROR(Inv_SY_B!AZ292/Inv_SY_B!$DC292-1,"")</f>
        <v/>
      </c>
      <c r="BA292" s="169" t="str">
        <f>IFERROR(Inv_SY_B!BA292/Inv_SY_B!$DC292-1,"")</f>
        <v/>
      </c>
      <c r="BB292" s="169" t="str">
        <f>IFERROR(Inv_SY_B!BB292/Inv_SY_B!$DC292-1,"")</f>
        <v/>
      </c>
      <c r="BC292" s="169" t="str">
        <f>IFERROR(Inv_SY_B!BC292/Inv_SY_B!$DC292-1,"")</f>
        <v/>
      </c>
      <c r="BD292" s="169" t="str">
        <f>IFERROR(Inv_SY_B!BD292/Inv_SY_B!$DC292-1,"")</f>
        <v/>
      </c>
      <c r="BE292" s="169" t="str">
        <f>IFERROR(Inv_SY_B!BE292/Inv_SY_B!$DC292-1,"")</f>
        <v/>
      </c>
      <c r="BF292" s="169" t="str">
        <f>IFERROR(Inv_SY_B!BF292/Inv_SY_B!$DC292-1,"")</f>
        <v/>
      </c>
      <c r="BG292" s="169" t="str">
        <f>IFERROR(Inv_SY_B!BG292/Inv_SY_B!$DC292-1,"")</f>
        <v/>
      </c>
      <c r="BH292" s="169" t="str">
        <f>IFERROR(Inv_SY_B!BH292/Inv_SY_B!$DC292-1,"")</f>
        <v/>
      </c>
      <c r="BI292" s="169" t="str">
        <f>IFERROR(Inv_SY_B!BI292/Inv_SY_B!$DC292-1,"")</f>
        <v/>
      </c>
      <c r="BJ292" s="169" t="str">
        <f>IFERROR(Inv_SY_B!BJ292/Inv_SY_B!$DC292-1,"")</f>
        <v/>
      </c>
      <c r="BK292" s="169" t="str">
        <f>IFERROR(Inv_SY_B!BK292/Inv_SY_B!$DC292-1,"")</f>
        <v/>
      </c>
      <c r="BL292" s="169" t="str">
        <f>IFERROR(Inv_SY_B!BL292/Inv_SY_B!$DC292-1,"")</f>
        <v/>
      </c>
      <c r="BM292" s="169" t="str">
        <f>IFERROR(Inv_SY_B!BM292/Inv_SY_B!$DC292-1,"")</f>
        <v/>
      </c>
      <c r="BN292" s="169" t="str">
        <f>IFERROR(Inv_SY_B!BN292/Inv_SY_B!$DC292-1,"")</f>
        <v/>
      </c>
      <c r="BO292" s="169" t="str">
        <f>IFERROR(Inv_SY_B!BO292/Inv_SY_B!$DC292-1,"")</f>
        <v/>
      </c>
      <c r="BP292" s="169" t="str">
        <f>IFERROR(Inv_SY_B!BP292/Inv_SY_B!$DC292-1,"")</f>
        <v/>
      </c>
      <c r="BQ292" s="169" t="str">
        <f>IFERROR(Inv_SY_B!BQ292/Inv_SY_B!$DC292-1,"")</f>
        <v/>
      </c>
      <c r="BR292" s="169" t="str">
        <f>IFERROR(Inv_SY_B!BR292/Inv_SY_B!$DC292-1,"")</f>
        <v/>
      </c>
      <c r="BS292" s="169" t="str">
        <f>IFERROR(Inv_SY_B!BS292/Inv_SY_B!$DC292-1,"")</f>
        <v/>
      </c>
      <c r="BT292" s="169" t="str">
        <f>IFERROR(Inv_SY_B!BT292/Inv_SY_B!$DC292-1,"")</f>
        <v/>
      </c>
      <c r="BU292" s="169" t="str">
        <f>IFERROR(Inv_SY_B!BU292/Inv_SY_B!$DC292-1,"")</f>
        <v/>
      </c>
      <c r="BV292" s="169" t="str">
        <f>IFERROR(Inv_SY_B!BV292/Inv_SY_B!$DC292-1,"")</f>
        <v/>
      </c>
      <c r="BW292" s="169" t="str">
        <f>IFERROR(Inv_SY_B!BW292/Inv_SY_B!$DC292-1,"")</f>
        <v/>
      </c>
      <c r="BX292" s="169" t="str">
        <f>IFERROR(Inv_SY_B!BX292/Inv_SY_B!$DC292-1,"")</f>
        <v/>
      </c>
      <c r="BY292" s="169" t="str">
        <f>IFERROR(Inv_SY_B!BY292/Inv_SY_B!$DC292-1,"")</f>
        <v/>
      </c>
      <c r="BZ292" s="169" t="str">
        <f>IFERROR(Inv_SY_B!BZ292/Inv_SY_B!$DC292-1,"")</f>
        <v/>
      </c>
      <c r="CA292" s="169" t="str">
        <f>IFERROR(Inv_SY_B!CA292/Inv_SY_B!$DC292-1,"")</f>
        <v/>
      </c>
      <c r="CB292" s="169" t="str">
        <f>IFERROR(Inv_SY_B!CB292/Inv_SY_B!$DC292-1,"")</f>
        <v/>
      </c>
      <c r="CC292" s="169" t="str">
        <f>IFERROR(Inv_SY_B!CC292/Inv_SY_B!$DC292-1,"")</f>
        <v/>
      </c>
      <c r="CD292" s="169" t="str">
        <f>IFERROR(Inv_SY_B!CD292/Inv_SY_B!$DC292-1,"")</f>
        <v/>
      </c>
      <c r="CE292" s="169" t="str">
        <f>IFERROR(Inv_SY_B!CE292/Inv_SY_B!$DC292-1,"")</f>
        <v/>
      </c>
      <c r="CF292" s="169" t="str">
        <f>IFERROR(Inv_SY_B!CF292/Inv_SY_B!$DC292-1,"")</f>
        <v/>
      </c>
      <c r="CG292" s="169" t="str">
        <f>IFERROR(Inv_SY_B!CG292/Inv_SY_B!$DC292-1,"")</f>
        <v/>
      </c>
      <c r="CH292" s="169" t="str">
        <f>IFERROR(Inv_SY_B!CH292/Inv_SY_B!$DC292-1,"")</f>
        <v/>
      </c>
      <c r="CI292" s="169" t="str">
        <f>IFERROR(Inv_SY_B!CI292/Inv_SY_B!$DC292-1,"")</f>
        <v/>
      </c>
      <c r="CJ292" s="169" t="str">
        <f>IFERROR(Inv_SY_B!CJ292/Inv_SY_B!$DC292-1,"")</f>
        <v/>
      </c>
      <c r="CK292" s="169" t="str">
        <f>IFERROR(Inv_SY_B!CK292/Inv_SY_B!$DC292-1,"")</f>
        <v/>
      </c>
      <c r="CL292" s="169" t="str">
        <f>IFERROR(Inv_SY_B!CL292/Inv_SY_B!$DC292-1,"")</f>
        <v/>
      </c>
      <c r="CM292" s="169" t="str">
        <f>IFERROR(Inv_SY_B!CM292/Inv_SY_B!$DB292-1,"")</f>
        <v/>
      </c>
      <c r="CN292" s="169" t="str">
        <f>IFERROR(Inv_SY_B!CN292/Inv_SY_B!$DB292-1,"")</f>
        <v/>
      </c>
      <c r="CO292" s="169" t="str">
        <f>IFERROR(Inv_SY_B!CO292/Inv_SY_B!$DB292-1,"")</f>
        <v/>
      </c>
      <c r="CP292" s="169" t="str">
        <f>IFERROR(Inv_SY_B!CP292/Inv_SY_B!$DB292-1,"")</f>
        <v/>
      </c>
      <c r="CQ292" s="169" t="str">
        <f>IFERROR(Inv_SY_B!CQ292/Inv_SY_B!$DB292-1,"")</f>
        <v/>
      </c>
      <c r="CR292" s="169" t="str">
        <f>IFERROR(Inv_SY_B!CR292/Inv_SY_B!$DB292-1,"")</f>
        <v/>
      </c>
      <c r="CS292" s="169" t="str">
        <f>IFERROR(Inv_SY_B!CS292/Inv_SY_B!$DB292-1,"")</f>
        <v/>
      </c>
      <c r="CT292" s="169" t="str">
        <f>IFERROR(Inv_SY_B!CT292/Inv_SY_B!$DB292-1,"")</f>
        <v/>
      </c>
      <c r="CU292" s="169" t="str">
        <f>IFERROR(Inv_SY_B!CU292/Inv_SY_B!$DB292-1,"")</f>
        <v/>
      </c>
      <c r="CV292" s="169" t="str">
        <f>IFERROR(Inv_SY_B!CV292/Inv_SY_B!$DB292-1,"")</f>
        <v/>
      </c>
      <c r="CW292" s="169" t="str">
        <f>IFERROR(Inv_SY_B!CW292/Inv_SY_B!$DB292-1,"")</f>
        <v/>
      </c>
      <c r="CX292" s="169" t="str">
        <f>IFERROR(Inv_SY_B!CX292/Inv_SY_B!$DB292-1,"")</f>
        <v/>
      </c>
      <c r="CY292" s="169" t="str">
        <f>IFERROR(Inv_SY_B!CY292/Inv_SY_B!$DB292-1,"")</f>
        <v/>
      </c>
      <c r="CZ292" s="169" t="str">
        <f>IFERROR(Inv_SY_B!CZ292/Inv_SY_B!$DB292-1,"")</f>
        <v/>
      </c>
    </row>
    <row r="293" spans="2:104">
      <c r="B293" s="164">
        <f t="shared" si="5"/>
        <v>45985</v>
      </c>
      <c r="C293" s="169" t="str">
        <f>IFERROR(Inv_SY_B!C293/Inv_SY_B!$DA293-1,"")</f>
        <v/>
      </c>
      <c r="D293" s="169" t="str">
        <f>IFERROR(Inv_SY_B!D293/Inv_SY_B!$DA293-1,"")</f>
        <v/>
      </c>
      <c r="E293" s="169" t="str">
        <f>IFERROR(Inv_SY_B!E293/Inv_SY_B!$DA293-1,"")</f>
        <v/>
      </c>
      <c r="F293" s="169" t="str">
        <f>IFERROR(Inv_SY_B!F293/Inv_SY_B!$DA293-1,"")</f>
        <v/>
      </c>
      <c r="G293" s="169" t="str">
        <f>IFERROR(Inv_SY_B!G293/Inv_SY_B!$DA293-1,"")</f>
        <v/>
      </c>
      <c r="H293" s="169" t="str">
        <f>IFERROR(Inv_SY_B!H293/Inv_SY_B!$DA293-1,"")</f>
        <v/>
      </c>
      <c r="I293" s="169" t="str">
        <f>IFERROR(Inv_SY_B!I293/Inv_SY_B!$DA293-1,"")</f>
        <v/>
      </c>
      <c r="J293" s="169" t="str">
        <f>IFERROR(Inv_SY_B!J293/Inv_SY_B!$DA293-1,"")</f>
        <v/>
      </c>
      <c r="K293" s="169" t="str">
        <f>IFERROR(Inv_SY_B!K293/Inv_SY_B!$DA293-1,"")</f>
        <v/>
      </c>
      <c r="L293" s="169" t="str">
        <f>IFERROR(Inv_SY_B!L293/Inv_SY_B!$DA293-1,"")</f>
        <v/>
      </c>
      <c r="M293" s="169" t="str">
        <f>IFERROR(Inv_SY_B!M293/Inv_SY_B!$DA293-1,"")</f>
        <v/>
      </c>
      <c r="N293" s="169" t="str">
        <f>IFERROR(Inv_SY_B!N293/Inv_SY_B!$DA293-1,"")</f>
        <v/>
      </c>
      <c r="O293" s="169" t="str">
        <f>IFERROR(Inv_SY_B!O293/Inv_SY_B!$DA293-1,"")</f>
        <v/>
      </c>
      <c r="P293" s="169" t="str">
        <f>IFERROR(Inv_SY_B!P293/Inv_SY_B!$DA293-1,"")</f>
        <v/>
      </c>
      <c r="Q293" s="169" t="str">
        <f>IFERROR(Inv_SY_B!Q293/Inv_SY_B!$DA293-1,"")</f>
        <v/>
      </c>
      <c r="R293" s="169" t="str">
        <f>IFERROR(Inv_SY_B!R293/Inv_SY_B!$DA293-1,"")</f>
        <v/>
      </c>
      <c r="S293" s="169" t="str">
        <f>IFERROR(Inv_SY_B!S293/Inv_SY_B!$DA293-1,"")</f>
        <v/>
      </c>
      <c r="T293" s="169" t="str">
        <f>IFERROR(Inv_SY_B!T293/Inv_SY_B!$DA293-1,"")</f>
        <v/>
      </c>
      <c r="U293" s="169" t="str">
        <f>IFERROR(Inv_SY_B!U293/Inv_SY_B!$DA293-1,"")</f>
        <v/>
      </c>
      <c r="V293" s="169" t="str">
        <f>IFERROR(Inv_SY_B!V293/Inv_SY_B!$DA293-1,"")</f>
        <v/>
      </c>
      <c r="W293" s="169" t="str">
        <f>IFERROR(Inv_SY_B!W293/Inv_SY_B!$DA293-1,"")</f>
        <v/>
      </c>
      <c r="X293" s="169" t="str">
        <f>IFERROR(Inv_SY_B!X293/Inv_SY_B!$DA293-1,"")</f>
        <v/>
      </c>
      <c r="Y293" s="169" t="str">
        <f>IFERROR(Inv_SY_B!Y293/Inv_SY_B!$DA293-1,"")</f>
        <v/>
      </c>
      <c r="Z293" s="169" t="str">
        <f>IFERROR(Inv_SY_B!Z293/Inv_SY_B!$DA293-1,"")</f>
        <v/>
      </c>
      <c r="AA293" s="169" t="str">
        <f>IFERROR(Inv_SY_B!AA293/Inv_SY_B!$DA293-1,"")</f>
        <v/>
      </c>
      <c r="AB293" s="169" t="str">
        <f>IFERROR(Inv_SY_B!AB293/Inv_SY_B!$DA293-1,"")</f>
        <v/>
      </c>
      <c r="AC293" s="169" t="str">
        <f>IFERROR(Inv_SY_B!AC293/Inv_SY_B!$DA293-1,"")</f>
        <v/>
      </c>
      <c r="AD293" s="169" t="str">
        <f>IFERROR(Inv_SY_B!AD293/Inv_SY_B!$DA293-1,"")</f>
        <v/>
      </c>
      <c r="AE293" s="169" t="str">
        <f>IFERROR(Inv_SY_B!AE293/Inv_SY_B!$DA293-1,"")</f>
        <v/>
      </c>
      <c r="AF293" s="169" t="str">
        <f>IFERROR(Inv_SY_B!AF293/Inv_SY_B!$DA293-1,"")</f>
        <v/>
      </c>
      <c r="AG293" s="169" t="str">
        <f>IFERROR(Inv_SY_B!AG293/Inv_SY_B!$DA293-1,"")</f>
        <v/>
      </c>
      <c r="AH293" s="169" t="str">
        <f>IFERROR(Inv_SY_B!AH293/Inv_SY_B!$DA293-1,"")</f>
        <v/>
      </c>
      <c r="AI293" s="169" t="str">
        <f>IFERROR(Inv_SY_B!AI293/Inv_SY_B!$DC293-1,"")</f>
        <v/>
      </c>
      <c r="AJ293" s="169" t="str">
        <f>IFERROR(Inv_SY_B!AJ293/Inv_SY_B!$DC293-1,"")</f>
        <v/>
      </c>
      <c r="AK293" s="169" t="str">
        <f>IFERROR(Inv_SY_B!AK293/Inv_SY_B!$DC293-1,"")</f>
        <v/>
      </c>
      <c r="AL293" s="169" t="str">
        <f>IFERROR(Inv_SY_B!AL293/Inv_SY_B!$DC293-1,"")</f>
        <v/>
      </c>
      <c r="AM293" s="169" t="str">
        <f>IFERROR(Inv_SY_B!AM293/Inv_SY_B!$DC293-1,"")</f>
        <v/>
      </c>
      <c r="AN293" s="169" t="str">
        <f>IFERROR(Inv_SY_B!AN293/Inv_SY_B!$DC293-1,"")</f>
        <v/>
      </c>
      <c r="AO293" s="169" t="str">
        <f>IFERROR(Inv_SY_B!AO293/Inv_SY_B!$DC293-1,"")</f>
        <v/>
      </c>
      <c r="AP293" s="169" t="str">
        <f>IFERROR(Inv_SY_B!AP293/Inv_SY_B!$DC293-1,"")</f>
        <v/>
      </c>
      <c r="AQ293" s="169" t="str">
        <f>IFERROR(Inv_SY_B!AQ293/Inv_SY_B!$DC293-1,"")</f>
        <v/>
      </c>
      <c r="AR293" s="169" t="str">
        <f>IFERROR(Inv_SY_B!AR293/Inv_SY_B!$DC293-1,"")</f>
        <v/>
      </c>
      <c r="AS293" s="169" t="str">
        <f>IFERROR(Inv_SY_B!AS293/Inv_SY_B!$DC293-1,"")</f>
        <v/>
      </c>
      <c r="AT293" s="169" t="str">
        <f>IFERROR(Inv_SY_B!AT293/Inv_SY_B!$DC293-1,"")</f>
        <v/>
      </c>
      <c r="AU293" s="169" t="str">
        <f>IFERROR(Inv_SY_B!AU293/Inv_SY_B!$DC293-1,"")</f>
        <v/>
      </c>
      <c r="AV293" s="169" t="str">
        <f>IFERROR(Inv_SY_B!AV293/Inv_SY_B!$DC293-1,"")</f>
        <v/>
      </c>
      <c r="AW293" s="169" t="str">
        <f>IFERROR(Inv_SY_B!AW293/Inv_SY_B!$DC293-1,"")</f>
        <v/>
      </c>
      <c r="AX293" s="169" t="str">
        <f>IFERROR(Inv_SY_B!AX293/Inv_SY_B!$DC293-1,"")</f>
        <v/>
      </c>
      <c r="AY293" s="169" t="str">
        <f>IFERROR(Inv_SY_B!AY293/Inv_SY_B!$DC293-1,"")</f>
        <v/>
      </c>
      <c r="AZ293" s="169" t="str">
        <f>IFERROR(Inv_SY_B!AZ293/Inv_SY_B!$DC293-1,"")</f>
        <v/>
      </c>
      <c r="BA293" s="169" t="str">
        <f>IFERROR(Inv_SY_B!BA293/Inv_SY_B!$DC293-1,"")</f>
        <v/>
      </c>
      <c r="BB293" s="169" t="str">
        <f>IFERROR(Inv_SY_B!BB293/Inv_SY_B!$DC293-1,"")</f>
        <v/>
      </c>
      <c r="BC293" s="169" t="str">
        <f>IFERROR(Inv_SY_B!BC293/Inv_SY_B!$DC293-1,"")</f>
        <v/>
      </c>
      <c r="BD293" s="169" t="str">
        <f>IFERROR(Inv_SY_B!BD293/Inv_SY_B!$DC293-1,"")</f>
        <v/>
      </c>
      <c r="BE293" s="169" t="str">
        <f>IFERROR(Inv_SY_B!BE293/Inv_SY_B!$DC293-1,"")</f>
        <v/>
      </c>
      <c r="BF293" s="169" t="str">
        <f>IFERROR(Inv_SY_B!BF293/Inv_SY_B!$DC293-1,"")</f>
        <v/>
      </c>
      <c r="BG293" s="169" t="str">
        <f>IFERROR(Inv_SY_B!BG293/Inv_SY_B!$DC293-1,"")</f>
        <v/>
      </c>
      <c r="BH293" s="169" t="str">
        <f>IFERROR(Inv_SY_B!BH293/Inv_SY_B!$DC293-1,"")</f>
        <v/>
      </c>
      <c r="BI293" s="169" t="str">
        <f>IFERROR(Inv_SY_B!BI293/Inv_SY_B!$DC293-1,"")</f>
        <v/>
      </c>
      <c r="BJ293" s="169" t="str">
        <f>IFERROR(Inv_SY_B!BJ293/Inv_SY_B!$DC293-1,"")</f>
        <v/>
      </c>
      <c r="BK293" s="169" t="str">
        <f>IFERROR(Inv_SY_B!BK293/Inv_SY_B!$DC293-1,"")</f>
        <v/>
      </c>
      <c r="BL293" s="169" t="str">
        <f>IFERROR(Inv_SY_B!BL293/Inv_SY_B!$DC293-1,"")</f>
        <v/>
      </c>
      <c r="BM293" s="169" t="str">
        <f>IFERROR(Inv_SY_B!BM293/Inv_SY_B!$DC293-1,"")</f>
        <v/>
      </c>
      <c r="BN293" s="169" t="str">
        <f>IFERROR(Inv_SY_B!BN293/Inv_SY_B!$DC293-1,"")</f>
        <v/>
      </c>
      <c r="BO293" s="169" t="str">
        <f>IFERROR(Inv_SY_B!BO293/Inv_SY_B!$DC293-1,"")</f>
        <v/>
      </c>
      <c r="BP293" s="169" t="str">
        <f>IFERROR(Inv_SY_B!BP293/Inv_SY_B!$DC293-1,"")</f>
        <v/>
      </c>
      <c r="BQ293" s="169" t="str">
        <f>IFERROR(Inv_SY_B!BQ293/Inv_SY_B!$DC293-1,"")</f>
        <v/>
      </c>
      <c r="BR293" s="169" t="str">
        <f>IFERROR(Inv_SY_B!BR293/Inv_SY_B!$DC293-1,"")</f>
        <v/>
      </c>
      <c r="BS293" s="169" t="str">
        <f>IFERROR(Inv_SY_B!BS293/Inv_SY_B!$DC293-1,"")</f>
        <v/>
      </c>
      <c r="BT293" s="169" t="str">
        <f>IFERROR(Inv_SY_B!BT293/Inv_SY_B!$DC293-1,"")</f>
        <v/>
      </c>
      <c r="BU293" s="169" t="str">
        <f>IFERROR(Inv_SY_B!BU293/Inv_SY_B!$DC293-1,"")</f>
        <v/>
      </c>
      <c r="BV293" s="169" t="str">
        <f>IFERROR(Inv_SY_B!BV293/Inv_SY_B!$DC293-1,"")</f>
        <v/>
      </c>
      <c r="BW293" s="169" t="str">
        <f>IFERROR(Inv_SY_B!BW293/Inv_SY_B!$DC293-1,"")</f>
        <v/>
      </c>
      <c r="BX293" s="169" t="str">
        <f>IFERROR(Inv_SY_B!BX293/Inv_SY_B!$DC293-1,"")</f>
        <v/>
      </c>
      <c r="BY293" s="169" t="str">
        <f>IFERROR(Inv_SY_B!BY293/Inv_SY_B!$DC293-1,"")</f>
        <v/>
      </c>
      <c r="BZ293" s="169" t="str">
        <f>IFERROR(Inv_SY_B!BZ293/Inv_SY_B!$DC293-1,"")</f>
        <v/>
      </c>
      <c r="CA293" s="169" t="str">
        <f>IFERROR(Inv_SY_B!CA293/Inv_SY_B!$DC293-1,"")</f>
        <v/>
      </c>
      <c r="CB293" s="169" t="str">
        <f>IFERROR(Inv_SY_B!CB293/Inv_SY_B!$DC293-1,"")</f>
        <v/>
      </c>
      <c r="CC293" s="169" t="str">
        <f>IFERROR(Inv_SY_B!CC293/Inv_SY_B!$DC293-1,"")</f>
        <v/>
      </c>
      <c r="CD293" s="169" t="str">
        <f>IFERROR(Inv_SY_B!CD293/Inv_SY_B!$DC293-1,"")</f>
        <v/>
      </c>
      <c r="CE293" s="169" t="str">
        <f>IFERROR(Inv_SY_B!CE293/Inv_SY_B!$DC293-1,"")</f>
        <v/>
      </c>
      <c r="CF293" s="169" t="str">
        <f>IFERROR(Inv_SY_B!CF293/Inv_SY_B!$DC293-1,"")</f>
        <v/>
      </c>
      <c r="CG293" s="169" t="str">
        <f>IFERROR(Inv_SY_B!CG293/Inv_SY_B!$DC293-1,"")</f>
        <v/>
      </c>
      <c r="CH293" s="169" t="str">
        <f>IFERROR(Inv_SY_B!CH293/Inv_SY_B!$DC293-1,"")</f>
        <v/>
      </c>
      <c r="CI293" s="169" t="str">
        <f>IFERROR(Inv_SY_B!CI293/Inv_SY_B!$DC293-1,"")</f>
        <v/>
      </c>
      <c r="CJ293" s="169" t="str">
        <f>IFERROR(Inv_SY_B!CJ293/Inv_SY_B!$DC293-1,"")</f>
        <v/>
      </c>
      <c r="CK293" s="169" t="str">
        <f>IFERROR(Inv_SY_B!CK293/Inv_SY_B!$DC293-1,"")</f>
        <v/>
      </c>
      <c r="CL293" s="169" t="str">
        <f>IFERROR(Inv_SY_B!CL293/Inv_SY_B!$DC293-1,"")</f>
        <v/>
      </c>
      <c r="CM293" s="169" t="str">
        <f>IFERROR(Inv_SY_B!CM293/Inv_SY_B!$DB293-1,"")</f>
        <v/>
      </c>
      <c r="CN293" s="169" t="str">
        <f>IFERROR(Inv_SY_B!CN293/Inv_SY_B!$DB293-1,"")</f>
        <v/>
      </c>
      <c r="CO293" s="169" t="str">
        <f>IFERROR(Inv_SY_B!CO293/Inv_SY_B!$DB293-1,"")</f>
        <v/>
      </c>
      <c r="CP293" s="169" t="str">
        <f>IFERROR(Inv_SY_B!CP293/Inv_SY_B!$DB293-1,"")</f>
        <v/>
      </c>
      <c r="CQ293" s="169" t="str">
        <f>IFERROR(Inv_SY_B!CQ293/Inv_SY_B!$DB293-1,"")</f>
        <v/>
      </c>
      <c r="CR293" s="169" t="str">
        <f>IFERROR(Inv_SY_B!CR293/Inv_SY_B!$DB293-1,"")</f>
        <v/>
      </c>
      <c r="CS293" s="169" t="str">
        <f>IFERROR(Inv_SY_B!CS293/Inv_SY_B!$DB293-1,"")</f>
        <v/>
      </c>
      <c r="CT293" s="169" t="str">
        <f>IFERROR(Inv_SY_B!CT293/Inv_SY_B!$DB293-1,"")</f>
        <v/>
      </c>
      <c r="CU293" s="169" t="str">
        <f>IFERROR(Inv_SY_B!CU293/Inv_SY_B!$DB293-1,"")</f>
        <v/>
      </c>
      <c r="CV293" s="169" t="str">
        <f>IFERROR(Inv_SY_B!CV293/Inv_SY_B!$DB293-1,"")</f>
        <v/>
      </c>
      <c r="CW293" s="169" t="str">
        <f>IFERROR(Inv_SY_B!CW293/Inv_SY_B!$DB293-1,"")</f>
        <v/>
      </c>
      <c r="CX293" s="169" t="str">
        <f>IFERROR(Inv_SY_B!CX293/Inv_SY_B!$DB293-1,"")</f>
        <v/>
      </c>
      <c r="CY293" s="169" t="str">
        <f>IFERROR(Inv_SY_B!CY293/Inv_SY_B!$DB293-1,"")</f>
        <v/>
      </c>
      <c r="CZ293" s="169" t="str">
        <f>IFERROR(Inv_SY_B!CZ293/Inv_SY_B!$DB293-1,"")</f>
        <v/>
      </c>
    </row>
    <row r="294" spans="2:104">
      <c r="B294" s="164">
        <f t="shared" si="5"/>
        <v>45986</v>
      </c>
      <c r="C294" s="169" t="str">
        <f>IFERROR(Inv_SY_B!C294/Inv_SY_B!$DA294-1,"")</f>
        <v/>
      </c>
      <c r="D294" s="169" t="str">
        <f>IFERROR(Inv_SY_B!D294/Inv_SY_B!$DA294-1,"")</f>
        <v/>
      </c>
      <c r="E294" s="169" t="str">
        <f>IFERROR(Inv_SY_B!E294/Inv_SY_B!$DA294-1,"")</f>
        <v/>
      </c>
      <c r="F294" s="169" t="str">
        <f>IFERROR(Inv_SY_B!F294/Inv_SY_B!$DA294-1,"")</f>
        <v/>
      </c>
      <c r="G294" s="169" t="str">
        <f>IFERROR(Inv_SY_B!G294/Inv_SY_B!$DA294-1,"")</f>
        <v/>
      </c>
      <c r="H294" s="169" t="str">
        <f>IFERROR(Inv_SY_B!H294/Inv_SY_B!$DA294-1,"")</f>
        <v/>
      </c>
      <c r="I294" s="169" t="str">
        <f>IFERROR(Inv_SY_B!I294/Inv_SY_B!$DA294-1,"")</f>
        <v/>
      </c>
      <c r="J294" s="169" t="str">
        <f>IFERROR(Inv_SY_B!J294/Inv_SY_B!$DA294-1,"")</f>
        <v/>
      </c>
      <c r="K294" s="169" t="str">
        <f>IFERROR(Inv_SY_B!K294/Inv_SY_B!$DA294-1,"")</f>
        <v/>
      </c>
      <c r="L294" s="169" t="str">
        <f>IFERROR(Inv_SY_B!L294/Inv_SY_B!$DA294-1,"")</f>
        <v/>
      </c>
      <c r="M294" s="169" t="str">
        <f>IFERROR(Inv_SY_B!M294/Inv_SY_B!$DA294-1,"")</f>
        <v/>
      </c>
      <c r="N294" s="169" t="str">
        <f>IFERROR(Inv_SY_B!N294/Inv_SY_B!$DA294-1,"")</f>
        <v/>
      </c>
      <c r="O294" s="169" t="str">
        <f>IFERROR(Inv_SY_B!O294/Inv_SY_B!$DA294-1,"")</f>
        <v/>
      </c>
      <c r="P294" s="169" t="str">
        <f>IFERROR(Inv_SY_B!P294/Inv_SY_B!$DA294-1,"")</f>
        <v/>
      </c>
      <c r="Q294" s="169" t="str">
        <f>IFERROR(Inv_SY_B!Q294/Inv_SY_B!$DA294-1,"")</f>
        <v/>
      </c>
      <c r="R294" s="169" t="str">
        <f>IFERROR(Inv_SY_B!R294/Inv_SY_B!$DA294-1,"")</f>
        <v/>
      </c>
      <c r="S294" s="169" t="str">
        <f>IFERROR(Inv_SY_B!S294/Inv_SY_B!$DA294-1,"")</f>
        <v/>
      </c>
      <c r="T294" s="169" t="str">
        <f>IFERROR(Inv_SY_B!T294/Inv_SY_B!$DA294-1,"")</f>
        <v/>
      </c>
      <c r="U294" s="169" t="str">
        <f>IFERROR(Inv_SY_B!U294/Inv_SY_B!$DA294-1,"")</f>
        <v/>
      </c>
      <c r="V294" s="169" t="str">
        <f>IFERROR(Inv_SY_B!V294/Inv_SY_B!$DA294-1,"")</f>
        <v/>
      </c>
      <c r="W294" s="169" t="str">
        <f>IFERROR(Inv_SY_B!W294/Inv_SY_B!$DA294-1,"")</f>
        <v/>
      </c>
      <c r="X294" s="169" t="str">
        <f>IFERROR(Inv_SY_B!X294/Inv_SY_B!$DA294-1,"")</f>
        <v/>
      </c>
      <c r="Y294" s="169" t="str">
        <f>IFERROR(Inv_SY_B!Y294/Inv_SY_B!$DA294-1,"")</f>
        <v/>
      </c>
      <c r="Z294" s="169" t="str">
        <f>IFERROR(Inv_SY_B!Z294/Inv_SY_B!$DA294-1,"")</f>
        <v/>
      </c>
      <c r="AA294" s="169" t="str">
        <f>IFERROR(Inv_SY_B!AA294/Inv_SY_B!$DA294-1,"")</f>
        <v/>
      </c>
      <c r="AB294" s="169" t="str">
        <f>IFERROR(Inv_SY_B!AB294/Inv_SY_B!$DA294-1,"")</f>
        <v/>
      </c>
      <c r="AC294" s="169" t="str">
        <f>IFERROR(Inv_SY_B!AC294/Inv_SY_B!$DA294-1,"")</f>
        <v/>
      </c>
      <c r="AD294" s="169" t="str">
        <f>IFERROR(Inv_SY_B!AD294/Inv_SY_B!$DA294-1,"")</f>
        <v/>
      </c>
      <c r="AE294" s="169" t="str">
        <f>IFERROR(Inv_SY_B!AE294/Inv_SY_B!$DA294-1,"")</f>
        <v/>
      </c>
      <c r="AF294" s="169" t="str">
        <f>IFERROR(Inv_SY_B!AF294/Inv_SY_B!$DA294-1,"")</f>
        <v/>
      </c>
      <c r="AG294" s="169" t="str">
        <f>IFERROR(Inv_SY_B!AG294/Inv_SY_B!$DA294-1,"")</f>
        <v/>
      </c>
      <c r="AH294" s="169" t="str">
        <f>IFERROR(Inv_SY_B!AH294/Inv_SY_B!$DA294-1,"")</f>
        <v/>
      </c>
      <c r="AI294" s="169" t="str">
        <f>IFERROR(Inv_SY_B!AI294/Inv_SY_B!$DC294-1,"")</f>
        <v/>
      </c>
      <c r="AJ294" s="169" t="str">
        <f>IFERROR(Inv_SY_B!AJ294/Inv_SY_B!$DC294-1,"")</f>
        <v/>
      </c>
      <c r="AK294" s="169" t="str">
        <f>IFERROR(Inv_SY_B!AK294/Inv_SY_B!$DC294-1,"")</f>
        <v/>
      </c>
      <c r="AL294" s="169" t="str">
        <f>IFERROR(Inv_SY_B!AL294/Inv_SY_B!$DC294-1,"")</f>
        <v/>
      </c>
      <c r="AM294" s="169" t="str">
        <f>IFERROR(Inv_SY_B!AM294/Inv_SY_B!$DC294-1,"")</f>
        <v/>
      </c>
      <c r="AN294" s="169" t="str">
        <f>IFERROR(Inv_SY_B!AN294/Inv_SY_B!$DC294-1,"")</f>
        <v/>
      </c>
      <c r="AO294" s="169" t="str">
        <f>IFERROR(Inv_SY_B!AO294/Inv_SY_B!$DC294-1,"")</f>
        <v/>
      </c>
      <c r="AP294" s="169" t="str">
        <f>IFERROR(Inv_SY_B!AP294/Inv_SY_B!$DC294-1,"")</f>
        <v/>
      </c>
      <c r="AQ294" s="169" t="str">
        <f>IFERROR(Inv_SY_B!AQ294/Inv_SY_B!$DC294-1,"")</f>
        <v/>
      </c>
      <c r="AR294" s="169" t="str">
        <f>IFERROR(Inv_SY_B!AR294/Inv_SY_B!$DC294-1,"")</f>
        <v/>
      </c>
      <c r="AS294" s="169" t="str">
        <f>IFERROR(Inv_SY_B!AS294/Inv_SY_B!$DC294-1,"")</f>
        <v/>
      </c>
      <c r="AT294" s="169" t="str">
        <f>IFERROR(Inv_SY_B!AT294/Inv_SY_B!$DC294-1,"")</f>
        <v/>
      </c>
      <c r="AU294" s="169" t="str">
        <f>IFERROR(Inv_SY_B!AU294/Inv_SY_B!$DC294-1,"")</f>
        <v/>
      </c>
      <c r="AV294" s="169" t="str">
        <f>IFERROR(Inv_SY_B!AV294/Inv_SY_B!$DC294-1,"")</f>
        <v/>
      </c>
      <c r="AW294" s="169" t="str">
        <f>IFERROR(Inv_SY_B!AW294/Inv_SY_B!$DC294-1,"")</f>
        <v/>
      </c>
      <c r="AX294" s="169" t="str">
        <f>IFERROR(Inv_SY_B!AX294/Inv_SY_B!$DC294-1,"")</f>
        <v/>
      </c>
      <c r="AY294" s="169" t="str">
        <f>IFERROR(Inv_SY_B!AY294/Inv_SY_B!$DC294-1,"")</f>
        <v/>
      </c>
      <c r="AZ294" s="169" t="str">
        <f>IFERROR(Inv_SY_B!AZ294/Inv_SY_B!$DC294-1,"")</f>
        <v/>
      </c>
      <c r="BA294" s="169" t="str">
        <f>IFERROR(Inv_SY_B!BA294/Inv_SY_B!$DC294-1,"")</f>
        <v/>
      </c>
      <c r="BB294" s="169" t="str">
        <f>IFERROR(Inv_SY_B!BB294/Inv_SY_B!$DC294-1,"")</f>
        <v/>
      </c>
      <c r="BC294" s="169" t="str">
        <f>IFERROR(Inv_SY_B!BC294/Inv_SY_B!$DC294-1,"")</f>
        <v/>
      </c>
      <c r="BD294" s="169" t="str">
        <f>IFERROR(Inv_SY_B!BD294/Inv_SY_B!$DC294-1,"")</f>
        <v/>
      </c>
      <c r="BE294" s="169" t="str">
        <f>IFERROR(Inv_SY_B!BE294/Inv_SY_B!$DC294-1,"")</f>
        <v/>
      </c>
      <c r="BF294" s="169" t="str">
        <f>IFERROR(Inv_SY_B!BF294/Inv_SY_B!$DC294-1,"")</f>
        <v/>
      </c>
      <c r="BG294" s="169" t="str">
        <f>IFERROR(Inv_SY_B!BG294/Inv_SY_B!$DC294-1,"")</f>
        <v/>
      </c>
      <c r="BH294" s="169" t="str">
        <f>IFERROR(Inv_SY_B!BH294/Inv_SY_B!$DC294-1,"")</f>
        <v/>
      </c>
      <c r="BI294" s="169" t="str">
        <f>IFERROR(Inv_SY_B!BI294/Inv_SY_B!$DC294-1,"")</f>
        <v/>
      </c>
      <c r="BJ294" s="169" t="str">
        <f>IFERROR(Inv_SY_B!BJ294/Inv_SY_B!$DC294-1,"")</f>
        <v/>
      </c>
      <c r="BK294" s="169" t="str">
        <f>IFERROR(Inv_SY_B!BK294/Inv_SY_B!$DC294-1,"")</f>
        <v/>
      </c>
      <c r="BL294" s="169" t="str">
        <f>IFERROR(Inv_SY_B!BL294/Inv_SY_B!$DC294-1,"")</f>
        <v/>
      </c>
      <c r="BM294" s="169" t="str">
        <f>IFERROR(Inv_SY_B!BM294/Inv_SY_B!$DC294-1,"")</f>
        <v/>
      </c>
      <c r="BN294" s="169" t="str">
        <f>IFERROR(Inv_SY_B!BN294/Inv_SY_B!$DC294-1,"")</f>
        <v/>
      </c>
      <c r="BO294" s="169" t="str">
        <f>IFERROR(Inv_SY_B!BO294/Inv_SY_B!$DC294-1,"")</f>
        <v/>
      </c>
      <c r="BP294" s="169" t="str">
        <f>IFERROR(Inv_SY_B!BP294/Inv_SY_B!$DC294-1,"")</f>
        <v/>
      </c>
      <c r="BQ294" s="169" t="str">
        <f>IFERROR(Inv_SY_B!BQ294/Inv_SY_B!$DC294-1,"")</f>
        <v/>
      </c>
      <c r="BR294" s="169" t="str">
        <f>IFERROR(Inv_SY_B!BR294/Inv_SY_B!$DC294-1,"")</f>
        <v/>
      </c>
      <c r="BS294" s="169" t="str">
        <f>IFERROR(Inv_SY_B!BS294/Inv_SY_B!$DC294-1,"")</f>
        <v/>
      </c>
      <c r="BT294" s="169" t="str">
        <f>IFERROR(Inv_SY_B!BT294/Inv_SY_B!$DC294-1,"")</f>
        <v/>
      </c>
      <c r="BU294" s="169" t="str">
        <f>IFERROR(Inv_SY_B!BU294/Inv_SY_B!$DC294-1,"")</f>
        <v/>
      </c>
      <c r="BV294" s="169" t="str">
        <f>IFERROR(Inv_SY_B!BV294/Inv_SY_B!$DC294-1,"")</f>
        <v/>
      </c>
      <c r="BW294" s="169" t="str">
        <f>IFERROR(Inv_SY_B!BW294/Inv_SY_B!$DC294-1,"")</f>
        <v/>
      </c>
      <c r="BX294" s="169" t="str">
        <f>IFERROR(Inv_SY_B!BX294/Inv_SY_B!$DC294-1,"")</f>
        <v/>
      </c>
      <c r="BY294" s="169" t="str">
        <f>IFERROR(Inv_SY_B!BY294/Inv_SY_B!$DC294-1,"")</f>
        <v/>
      </c>
      <c r="BZ294" s="169" t="str">
        <f>IFERROR(Inv_SY_B!BZ294/Inv_SY_B!$DC294-1,"")</f>
        <v/>
      </c>
      <c r="CA294" s="169" t="str">
        <f>IFERROR(Inv_SY_B!CA294/Inv_SY_B!$DC294-1,"")</f>
        <v/>
      </c>
      <c r="CB294" s="169" t="str">
        <f>IFERROR(Inv_SY_B!CB294/Inv_SY_B!$DC294-1,"")</f>
        <v/>
      </c>
      <c r="CC294" s="169" t="str">
        <f>IFERROR(Inv_SY_B!CC294/Inv_SY_B!$DC294-1,"")</f>
        <v/>
      </c>
      <c r="CD294" s="169" t="str">
        <f>IFERROR(Inv_SY_B!CD294/Inv_SY_B!$DC294-1,"")</f>
        <v/>
      </c>
      <c r="CE294" s="169" t="str">
        <f>IFERROR(Inv_SY_B!CE294/Inv_SY_B!$DC294-1,"")</f>
        <v/>
      </c>
      <c r="CF294" s="169" t="str">
        <f>IFERROR(Inv_SY_B!CF294/Inv_SY_B!$DC294-1,"")</f>
        <v/>
      </c>
      <c r="CG294" s="169" t="str">
        <f>IFERROR(Inv_SY_B!CG294/Inv_SY_B!$DC294-1,"")</f>
        <v/>
      </c>
      <c r="CH294" s="169" t="str">
        <f>IFERROR(Inv_SY_B!CH294/Inv_SY_B!$DC294-1,"")</f>
        <v/>
      </c>
      <c r="CI294" s="169" t="str">
        <f>IFERROR(Inv_SY_B!CI294/Inv_SY_B!$DC294-1,"")</f>
        <v/>
      </c>
      <c r="CJ294" s="169" t="str">
        <f>IFERROR(Inv_SY_B!CJ294/Inv_SY_B!$DC294-1,"")</f>
        <v/>
      </c>
      <c r="CK294" s="169" t="str">
        <f>IFERROR(Inv_SY_B!CK294/Inv_SY_B!$DC294-1,"")</f>
        <v/>
      </c>
      <c r="CL294" s="169" t="str">
        <f>IFERROR(Inv_SY_B!CL294/Inv_SY_B!$DC294-1,"")</f>
        <v/>
      </c>
      <c r="CM294" s="169" t="str">
        <f>IFERROR(Inv_SY_B!CM294/Inv_SY_B!$DB294-1,"")</f>
        <v/>
      </c>
      <c r="CN294" s="169" t="str">
        <f>IFERROR(Inv_SY_B!CN294/Inv_SY_B!$DB294-1,"")</f>
        <v/>
      </c>
      <c r="CO294" s="169" t="str">
        <f>IFERROR(Inv_SY_B!CO294/Inv_SY_B!$DB294-1,"")</f>
        <v/>
      </c>
      <c r="CP294" s="169" t="str">
        <f>IFERROR(Inv_SY_B!CP294/Inv_SY_B!$DB294-1,"")</f>
        <v/>
      </c>
      <c r="CQ294" s="169" t="str">
        <f>IFERROR(Inv_SY_B!CQ294/Inv_SY_B!$DB294-1,"")</f>
        <v/>
      </c>
      <c r="CR294" s="169" t="str">
        <f>IFERROR(Inv_SY_B!CR294/Inv_SY_B!$DB294-1,"")</f>
        <v/>
      </c>
      <c r="CS294" s="169" t="str">
        <f>IFERROR(Inv_SY_B!CS294/Inv_SY_B!$DB294-1,"")</f>
        <v/>
      </c>
      <c r="CT294" s="169" t="str">
        <f>IFERROR(Inv_SY_B!CT294/Inv_SY_B!$DB294-1,"")</f>
        <v/>
      </c>
      <c r="CU294" s="169" t="str">
        <f>IFERROR(Inv_SY_B!CU294/Inv_SY_B!$DB294-1,"")</f>
        <v/>
      </c>
      <c r="CV294" s="169" t="str">
        <f>IFERROR(Inv_SY_B!CV294/Inv_SY_B!$DB294-1,"")</f>
        <v/>
      </c>
      <c r="CW294" s="169" t="str">
        <f>IFERROR(Inv_SY_B!CW294/Inv_SY_B!$DB294-1,"")</f>
        <v/>
      </c>
      <c r="CX294" s="169" t="str">
        <f>IFERROR(Inv_SY_B!CX294/Inv_SY_B!$DB294-1,"")</f>
        <v/>
      </c>
      <c r="CY294" s="169" t="str">
        <f>IFERROR(Inv_SY_B!CY294/Inv_SY_B!$DB294-1,"")</f>
        <v/>
      </c>
      <c r="CZ294" s="169" t="str">
        <f>IFERROR(Inv_SY_B!CZ294/Inv_SY_B!$DB294-1,"")</f>
        <v/>
      </c>
    </row>
    <row r="295" spans="2:104">
      <c r="B295" s="164">
        <f t="shared" si="5"/>
        <v>45987</v>
      </c>
      <c r="C295" s="169" t="str">
        <f>IFERROR(Inv_SY_B!C295/Inv_SY_B!$DA295-1,"")</f>
        <v/>
      </c>
      <c r="D295" s="169" t="str">
        <f>IFERROR(Inv_SY_B!D295/Inv_SY_B!$DA295-1,"")</f>
        <v/>
      </c>
      <c r="E295" s="169" t="str">
        <f>IFERROR(Inv_SY_B!E295/Inv_SY_B!$DA295-1,"")</f>
        <v/>
      </c>
      <c r="F295" s="169" t="str">
        <f>IFERROR(Inv_SY_B!F295/Inv_SY_B!$DA295-1,"")</f>
        <v/>
      </c>
      <c r="G295" s="169" t="str">
        <f>IFERROR(Inv_SY_B!G295/Inv_SY_B!$DA295-1,"")</f>
        <v/>
      </c>
      <c r="H295" s="169" t="str">
        <f>IFERROR(Inv_SY_B!H295/Inv_SY_B!$DA295-1,"")</f>
        <v/>
      </c>
      <c r="I295" s="169" t="str">
        <f>IFERROR(Inv_SY_B!I295/Inv_SY_B!$DA295-1,"")</f>
        <v/>
      </c>
      <c r="J295" s="169" t="str">
        <f>IFERROR(Inv_SY_B!J295/Inv_SY_B!$DA295-1,"")</f>
        <v/>
      </c>
      <c r="K295" s="169" t="str">
        <f>IFERROR(Inv_SY_B!K295/Inv_SY_B!$DA295-1,"")</f>
        <v/>
      </c>
      <c r="L295" s="169" t="str">
        <f>IFERROR(Inv_SY_B!L295/Inv_SY_B!$DA295-1,"")</f>
        <v/>
      </c>
      <c r="M295" s="169" t="str">
        <f>IFERROR(Inv_SY_B!M295/Inv_SY_B!$DA295-1,"")</f>
        <v/>
      </c>
      <c r="N295" s="169" t="str">
        <f>IFERROR(Inv_SY_B!N295/Inv_SY_B!$DA295-1,"")</f>
        <v/>
      </c>
      <c r="O295" s="169" t="str">
        <f>IFERROR(Inv_SY_B!O295/Inv_SY_B!$DA295-1,"")</f>
        <v/>
      </c>
      <c r="P295" s="169" t="str">
        <f>IFERROR(Inv_SY_B!P295/Inv_SY_B!$DA295-1,"")</f>
        <v/>
      </c>
      <c r="Q295" s="169" t="str">
        <f>IFERROR(Inv_SY_B!Q295/Inv_SY_B!$DA295-1,"")</f>
        <v/>
      </c>
      <c r="R295" s="169" t="str">
        <f>IFERROR(Inv_SY_B!R295/Inv_SY_B!$DA295-1,"")</f>
        <v/>
      </c>
      <c r="S295" s="169" t="str">
        <f>IFERROR(Inv_SY_B!S295/Inv_SY_B!$DA295-1,"")</f>
        <v/>
      </c>
      <c r="T295" s="169" t="str">
        <f>IFERROR(Inv_SY_B!T295/Inv_SY_B!$DA295-1,"")</f>
        <v/>
      </c>
      <c r="U295" s="169" t="str">
        <f>IFERROR(Inv_SY_B!U295/Inv_SY_B!$DA295-1,"")</f>
        <v/>
      </c>
      <c r="V295" s="169" t="str">
        <f>IFERROR(Inv_SY_B!V295/Inv_SY_B!$DA295-1,"")</f>
        <v/>
      </c>
      <c r="W295" s="169" t="str">
        <f>IFERROR(Inv_SY_B!W295/Inv_SY_B!$DA295-1,"")</f>
        <v/>
      </c>
      <c r="X295" s="169" t="str">
        <f>IFERROR(Inv_SY_B!X295/Inv_SY_B!$DA295-1,"")</f>
        <v/>
      </c>
      <c r="Y295" s="169" t="str">
        <f>IFERROR(Inv_SY_B!Y295/Inv_SY_B!$DA295-1,"")</f>
        <v/>
      </c>
      <c r="Z295" s="169" t="str">
        <f>IFERROR(Inv_SY_B!Z295/Inv_SY_B!$DA295-1,"")</f>
        <v/>
      </c>
      <c r="AA295" s="169" t="str">
        <f>IFERROR(Inv_SY_B!AA295/Inv_SY_B!$DA295-1,"")</f>
        <v/>
      </c>
      <c r="AB295" s="169" t="str">
        <f>IFERROR(Inv_SY_B!AB295/Inv_SY_B!$DA295-1,"")</f>
        <v/>
      </c>
      <c r="AC295" s="169" t="str">
        <f>IFERROR(Inv_SY_B!AC295/Inv_SY_B!$DA295-1,"")</f>
        <v/>
      </c>
      <c r="AD295" s="169" t="str">
        <f>IFERROR(Inv_SY_B!AD295/Inv_SY_B!$DA295-1,"")</f>
        <v/>
      </c>
      <c r="AE295" s="169" t="str">
        <f>IFERROR(Inv_SY_B!AE295/Inv_SY_B!$DA295-1,"")</f>
        <v/>
      </c>
      <c r="AF295" s="169" t="str">
        <f>IFERROR(Inv_SY_B!AF295/Inv_SY_B!$DA295-1,"")</f>
        <v/>
      </c>
      <c r="AG295" s="169" t="str">
        <f>IFERROR(Inv_SY_B!AG295/Inv_SY_B!$DA295-1,"")</f>
        <v/>
      </c>
      <c r="AH295" s="169" t="str">
        <f>IFERROR(Inv_SY_B!AH295/Inv_SY_B!$DA295-1,"")</f>
        <v/>
      </c>
      <c r="AI295" s="169" t="str">
        <f>IFERROR(Inv_SY_B!AI295/Inv_SY_B!$DC295-1,"")</f>
        <v/>
      </c>
      <c r="AJ295" s="169" t="str">
        <f>IFERROR(Inv_SY_B!AJ295/Inv_SY_B!$DC295-1,"")</f>
        <v/>
      </c>
      <c r="AK295" s="169" t="str">
        <f>IFERROR(Inv_SY_B!AK295/Inv_SY_B!$DC295-1,"")</f>
        <v/>
      </c>
      <c r="AL295" s="169" t="str">
        <f>IFERROR(Inv_SY_B!AL295/Inv_SY_B!$DC295-1,"")</f>
        <v/>
      </c>
      <c r="AM295" s="169" t="str">
        <f>IFERROR(Inv_SY_B!AM295/Inv_SY_B!$DC295-1,"")</f>
        <v/>
      </c>
      <c r="AN295" s="169" t="str">
        <f>IFERROR(Inv_SY_B!AN295/Inv_SY_B!$DC295-1,"")</f>
        <v/>
      </c>
      <c r="AO295" s="169" t="str">
        <f>IFERROR(Inv_SY_B!AO295/Inv_SY_B!$DC295-1,"")</f>
        <v/>
      </c>
      <c r="AP295" s="169" t="str">
        <f>IFERROR(Inv_SY_B!AP295/Inv_SY_B!$DC295-1,"")</f>
        <v/>
      </c>
      <c r="AQ295" s="169" t="str">
        <f>IFERROR(Inv_SY_B!AQ295/Inv_SY_B!$DC295-1,"")</f>
        <v/>
      </c>
      <c r="AR295" s="169" t="str">
        <f>IFERROR(Inv_SY_B!AR295/Inv_SY_B!$DC295-1,"")</f>
        <v/>
      </c>
      <c r="AS295" s="169" t="str">
        <f>IFERROR(Inv_SY_B!AS295/Inv_SY_B!$DC295-1,"")</f>
        <v/>
      </c>
      <c r="AT295" s="169" t="str">
        <f>IFERROR(Inv_SY_B!AT295/Inv_SY_B!$DC295-1,"")</f>
        <v/>
      </c>
      <c r="AU295" s="169" t="str">
        <f>IFERROR(Inv_SY_B!AU295/Inv_SY_B!$DC295-1,"")</f>
        <v/>
      </c>
      <c r="AV295" s="169" t="str">
        <f>IFERROR(Inv_SY_B!AV295/Inv_SY_B!$DC295-1,"")</f>
        <v/>
      </c>
      <c r="AW295" s="169" t="str">
        <f>IFERROR(Inv_SY_B!AW295/Inv_SY_B!$DC295-1,"")</f>
        <v/>
      </c>
      <c r="AX295" s="169" t="str">
        <f>IFERROR(Inv_SY_B!AX295/Inv_SY_B!$DC295-1,"")</f>
        <v/>
      </c>
      <c r="AY295" s="169" t="str">
        <f>IFERROR(Inv_SY_B!AY295/Inv_SY_B!$DC295-1,"")</f>
        <v/>
      </c>
      <c r="AZ295" s="169" t="str">
        <f>IFERROR(Inv_SY_B!AZ295/Inv_SY_B!$DC295-1,"")</f>
        <v/>
      </c>
      <c r="BA295" s="169" t="str">
        <f>IFERROR(Inv_SY_B!BA295/Inv_SY_B!$DC295-1,"")</f>
        <v/>
      </c>
      <c r="BB295" s="169" t="str">
        <f>IFERROR(Inv_SY_B!BB295/Inv_SY_B!$DC295-1,"")</f>
        <v/>
      </c>
      <c r="BC295" s="169" t="str">
        <f>IFERROR(Inv_SY_B!BC295/Inv_SY_B!$DC295-1,"")</f>
        <v/>
      </c>
      <c r="BD295" s="169" t="str">
        <f>IFERROR(Inv_SY_B!BD295/Inv_SY_B!$DC295-1,"")</f>
        <v/>
      </c>
      <c r="BE295" s="169" t="str">
        <f>IFERROR(Inv_SY_B!BE295/Inv_SY_B!$DC295-1,"")</f>
        <v/>
      </c>
      <c r="BF295" s="169" t="str">
        <f>IFERROR(Inv_SY_B!BF295/Inv_SY_B!$DC295-1,"")</f>
        <v/>
      </c>
      <c r="BG295" s="169" t="str">
        <f>IFERROR(Inv_SY_B!BG295/Inv_SY_B!$DC295-1,"")</f>
        <v/>
      </c>
      <c r="BH295" s="169" t="str">
        <f>IFERROR(Inv_SY_B!BH295/Inv_SY_B!$DC295-1,"")</f>
        <v/>
      </c>
      <c r="BI295" s="169" t="str">
        <f>IFERROR(Inv_SY_B!BI295/Inv_SY_B!$DC295-1,"")</f>
        <v/>
      </c>
      <c r="BJ295" s="169" t="str">
        <f>IFERROR(Inv_SY_B!BJ295/Inv_SY_B!$DC295-1,"")</f>
        <v/>
      </c>
      <c r="BK295" s="169" t="str">
        <f>IFERROR(Inv_SY_B!BK295/Inv_SY_B!$DC295-1,"")</f>
        <v/>
      </c>
      <c r="BL295" s="169" t="str">
        <f>IFERROR(Inv_SY_B!BL295/Inv_SY_B!$DC295-1,"")</f>
        <v/>
      </c>
      <c r="BM295" s="169" t="str">
        <f>IFERROR(Inv_SY_B!BM295/Inv_SY_B!$DC295-1,"")</f>
        <v/>
      </c>
      <c r="BN295" s="169" t="str">
        <f>IFERROR(Inv_SY_B!BN295/Inv_SY_B!$DC295-1,"")</f>
        <v/>
      </c>
      <c r="BO295" s="169" t="str">
        <f>IFERROR(Inv_SY_B!BO295/Inv_SY_B!$DC295-1,"")</f>
        <v/>
      </c>
      <c r="BP295" s="169" t="str">
        <f>IFERROR(Inv_SY_B!BP295/Inv_SY_B!$DC295-1,"")</f>
        <v/>
      </c>
      <c r="BQ295" s="169" t="str">
        <f>IFERROR(Inv_SY_B!BQ295/Inv_SY_B!$DC295-1,"")</f>
        <v/>
      </c>
      <c r="BR295" s="169" t="str">
        <f>IFERROR(Inv_SY_B!BR295/Inv_SY_B!$DC295-1,"")</f>
        <v/>
      </c>
      <c r="BS295" s="169" t="str">
        <f>IFERROR(Inv_SY_B!BS295/Inv_SY_B!$DC295-1,"")</f>
        <v/>
      </c>
      <c r="BT295" s="169" t="str">
        <f>IFERROR(Inv_SY_B!BT295/Inv_SY_B!$DC295-1,"")</f>
        <v/>
      </c>
      <c r="BU295" s="169" t="str">
        <f>IFERROR(Inv_SY_B!BU295/Inv_SY_B!$DC295-1,"")</f>
        <v/>
      </c>
      <c r="BV295" s="169" t="str">
        <f>IFERROR(Inv_SY_B!BV295/Inv_SY_B!$DC295-1,"")</f>
        <v/>
      </c>
      <c r="BW295" s="169" t="str">
        <f>IFERROR(Inv_SY_B!BW295/Inv_SY_B!$DC295-1,"")</f>
        <v/>
      </c>
      <c r="BX295" s="169" t="str">
        <f>IFERROR(Inv_SY_B!BX295/Inv_SY_B!$DC295-1,"")</f>
        <v/>
      </c>
      <c r="BY295" s="169" t="str">
        <f>IFERROR(Inv_SY_B!BY295/Inv_SY_B!$DC295-1,"")</f>
        <v/>
      </c>
      <c r="BZ295" s="169" t="str">
        <f>IFERROR(Inv_SY_B!BZ295/Inv_SY_B!$DC295-1,"")</f>
        <v/>
      </c>
      <c r="CA295" s="169" t="str">
        <f>IFERROR(Inv_SY_B!CA295/Inv_SY_B!$DC295-1,"")</f>
        <v/>
      </c>
      <c r="CB295" s="169" t="str">
        <f>IFERROR(Inv_SY_B!CB295/Inv_SY_B!$DC295-1,"")</f>
        <v/>
      </c>
      <c r="CC295" s="169" t="str">
        <f>IFERROR(Inv_SY_B!CC295/Inv_SY_B!$DC295-1,"")</f>
        <v/>
      </c>
      <c r="CD295" s="169" t="str">
        <f>IFERROR(Inv_SY_B!CD295/Inv_SY_B!$DC295-1,"")</f>
        <v/>
      </c>
      <c r="CE295" s="169" t="str">
        <f>IFERROR(Inv_SY_B!CE295/Inv_SY_B!$DC295-1,"")</f>
        <v/>
      </c>
      <c r="CF295" s="169" t="str">
        <f>IFERROR(Inv_SY_B!CF295/Inv_SY_B!$DC295-1,"")</f>
        <v/>
      </c>
      <c r="CG295" s="169" t="str">
        <f>IFERROR(Inv_SY_B!CG295/Inv_SY_B!$DC295-1,"")</f>
        <v/>
      </c>
      <c r="CH295" s="169" t="str">
        <f>IFERROR(Inv_SY_B!CH295/Inv_SY_B!$DC295-1,"")</f>
        <v/>
      </c>
      <c r="CI295" s="169" t="str">
        <f>IFERROR(Inv_SY_B!CI295/Inv_SY_B!$DC295-1,"")</f>
        <v/>
      </c>
      <c r="CJ295" s="169" t="str">
        <f>IFERROR(Inv_SY_B!CJ295/Inv_SY_B!$DC295-1,"")</f>
        <v/>
      </c>
      <c r="CK295" s="169" t="str">
        <f>IFERROR(Inv_SY_B!CK295/Inv_SY_B!$DC295-1,"")</f>
        <v/>
      </c>
      <c r="CL295" s="169" t="str">
        <f>IFERROR(Inv_SY_B!CL295/Inv_SY_B!$DC295-1,"")</f>
        <v/>
      </c>
      <c r="CM295" s="169" t="str">
        <f>IFERROR(Inv_SY_B!CM295/Inv_SY_B!$DB295-1,"")</f>
        <v/>
      </c>
      <c r="CN295" s="169" t="str">
        <f>IFERROR(Inv_SY_B!CN295/Inv_SY_B!$DB295-1,"")</f>
        <v/>
      </c>
      <c r="CO295" s="169" t="str">
        <f>IFERROR(Inv_SY_B!CO295/Inv_SY_B!$DB295-1,"")</f>
        <v/>
      </c>
      <c r="CP295" s="169" t="str">
        <f>IFERROR(Inv_SY_B!CP295/Inv_SY_B!$DB295-1,"")</f>
        <v/>
      </c>
      <c r="CQ295" s="169" t="str">
        <f>IFERROR(Inv_SY_B!CQ295/Inv_SY_B!$DB295-1,"")</f>
        <v/>
      </c>
      <c r="CR295" s="169" t="str">
        <f>IFERROR(Inv_SY_B!CR295/Inv_SY_B!$DB295-1,"")</f>
        <v/>
      </c>
      <c r="CS295" s="169" t="str">
        <f>IFERROR(Inv_SY_B!CS295/Inv_SY_B!$DB295-1,"")</f>
        <v/>
      </c>
      <c r="CT295" s="169" t="str">
        <f>IFERROR(Inv_SY_B!CT295/Inv_SY_B!$DB295-1,"")</f>
        <v/>
      </c>
      <c r="CU295" s="169" t="str">
        <f>IFERROR(Inv_SY_B!CU295/Inv_SY_B!$DB295-1,"")</f>
        <v/>
      </c>
      <c r="CV295" s="169" t="str">
        <f>IFERROR(Inv_SY_B!CV295/Inv_SY_B!$DB295-1,"")</f>
        <v/>
      </c>
      <c r="CW295" s="169" t="str">
        <f>IFERROR(Inv_SY_B!CW295/Inv_SY_B!$DB295-1,"")</f>
        <v/>
      </c>
      <c r="CX295" s="169" t="str">
        <f>IFERROR(Inv_SY_B!CX295/Inv_SY_B!$DB295-1,"")</f>
        <v/>
      </c>
      <c r="CY295" s="169" t="str">
        <f>IFERROR(Inv_SY_B!CY295/Inv_SY_B!$DB295-1,"")</f>
        <v/>
      </c>
      <c r="CZ295" s="169" t="str">
        <f>IFERROR(Inv_SY_B!CZ295/Inv_SY_B!$DB295-1,"")</f>
        <v/>
      </c>
    </row>
    <row r="296" spans="2:104">
      <c r="B296" s="164">
        <f t="shared" si="5"/>
        <v>45988</v>
      </c>
      <c r="C296" s="169" t="str">
        <f>IFERROR(Inv_SY_B!C296/Inv_SY_B!$DA296-1,"")</f>
        <v/>
      </c>
      <c r="D296" s="169" t="str">
        <f>IFERROR(Inv_SY_B!D296/Inv_SY_B!$DA296-1,"")</f>
        <v/>
      </c>
      <c r="E296" s="169" t="str">
        <f>IFERROR(Inv_SY_B!E296/Inv_SY_B!$DA296-1,"")</f>
        <v/>
      </c>
      <c r="F296" s="169" t="str">
        <f>IFERROR(Inv_SY_B!F296/Inv_SY_B!$DA296-1,"")</f>
        <v/>
      </c>
      <c r="G296" s="169" t="str">
        <f>IFERROR(Inv_SY_B!G296/Inv_SY_B!$DA296-1,"")</f>
        <v/>
      </c>
      <c r="H296" s="169" t="str">
        <f>IFERROR(Inv_SY_B!H296/Inv_SY_B!$DA296-1,"")</f>
        <v/>
      </c>
      <c r="I296" s="169" t="str">
        <f>IFERROR(Inv_SY_B!I296/Inv_SY_B!$DA296-1,"")</f>
        <v/>
      </c>
      <c r="J296" s="169" t="str">
        <f>IFERROR(Inv_SY_B!J296/Inv_SY_B!$DA296-1,"")</f>
        <v/>
      </c>
      <c r="K296" s="169" t="str">
        <f>IFERROR(Inv_SY_B!K296/Inv_SY_B!$DA296-1,"")</f>
        <v/>
      </c>
      <c r="L296" s="169" t="str">
        <f>IFERROR(Inv_SY_B!L296/Inv_SY_B!$DA296-1,"")</f>
        <v/>
      </c>
      <c r="M296" s="169" t="str">
        <f>IFERROR(Inv_SY_B!M296/Inv_SY_B!$DA296-1,"")</f>
        <v/>
      </c>
      <c r="N296" s="169" t="str">
        <f>IFERROR(Inv_SY_B!N296/Inv_SY_B!$DA296-1,"")</f>
        <v/>
      </c>
      <c r="O296" s="169" t="str">
        <f>IFERROR(Inv_SY_B!O296/Inv_SY_B!$DA296-1,"")</f>
        <v/>
      </c>
      <c r="P296" s="169" t="str">
        <f>IFERROR(Inv_SY_B!P296/Inv_SY_B!$DA296-1,"")</f>
        <v/>
      </c>
      <c r="Q296" s="169" t="str">
        <f>IFERROR(Inv_SY_B!Q296/Inv_SY_B!$DA296-1,"")</f>
        <v/>
      </c>
      <c r="R296" s="169" t="str">
        <f>IFERROR(Inv_SY_B!R296/Inv_SY_B!$DA296-1,"")</f>
        <v/>
      </c>
      <c r="S296" s="169" t="str">
        <f>IFERROR(Inv_SY_B!S296/Inv_SY_B!$DA296-1,"")</f>
        <v/>
      </c>
      <c r="T296" s="169" t="str">
        <f>IFERROR(Inv_SY_B!T296/Inv_SY_B!$DA296-1,"")</f>
        <v/>
      </c>
      <c r="U296" s="169" t="str">
        <f>IFERROR(Inv_SY_B!U296/Inv_SY_B!$DA296-1,"")</f>
        <v/>
      </c>
      <c r="V296" s="169" t="str">
        <f>IFERROR(Inv_SY_B!V296/Inv_SY_B!$DA296-1,"")</f>
        <v/>
      </c>
      <c r="W296" s="169" t="str">
        <f>IFERROR(Inv_SY_B!W296/Inv_SY_B!$DA296-1,"")</f>
        <v/>
      </c>
      <c r="X296" s="169" t="str">
        <f>IFERROR(Inv_SY_B!X296/Inv_SY_B!$DA296-1,"")</f>
        <v/>
      </c>
      <c r="Y296" s="169" t="str">
        <f>IFERROR(Inv_SY_B!Y296/Inv_SY_B!$DA296-1,"")</f>
        <v/>
      </c>
      <c r="Z296" s="169" t="str">
        <f>IFERROR(Inv_SY_B!Z296/Inv_SY_B!$DA296-1,"")</f>
        <v/>
      </c>
      <c r="AA296" s="169" t="str">
        <f>IFERROR(Inv_SY_B!AA296/Inv_SY_B!$DA296-1,"")</f>
        <v/>
      </c>
      <c r="AB296" s="169" t="str">
        <f>IFERROR(Inv_SY_B!AB296/Inv_SY_B!$DA296-1,"")</f>
        <v/>
      </c>
      <c r="AC296" s="169" t="str">
        <f>IFERROR(Inv_SY_B!AC296/Inv_SY_B!$DA296-1,"")</f>
        <v/>
      </c>
      <c r="AD296" s="169" t="str">
        <f>IFERROR(Inv_SY_B!AD296/Inv_SY_B!$DA296-1,"")</f>
        <v/>
      </c>
      <c r="AE296" s="169" t="str">
        <f>IFERROR(Inv_SY_B!AE296/Inv_SY_B!$DA296-1,"")</f>
        <v/>
      </c>
      <c r="AF296" s="169" t="str">
        <f>IFERROR(Inv_SY_B!AF296/Inv_SY_B!$DA296-1,"")</f>
        <v/>
      </c>
      <c r="AG296" s="169" t="str">
        <f>IFERROR(Inv_SY_B!AG296/Inv_SY_B!$DA296-1,"")</f>
        <v/>
      </c>
      <c r="AH296" s="169" t="str">
        <f>IFERROR(Inv_SY_B!AH296/Inv_SY_B!$DA296-1,"")</f>
        <v/>
      </c>
      <c r="AI296" s="169" t="str">
        <f>IFERROR(Inv_SY_B!AI296/Inv_SY_B!$DC296-1,"")</f>
        <v/>
      </c>
      <c r="AJ296" s="169" t="str">
        <f>IFERROR(Inv_SY_B!AJ296/Inv_SY_B!$DC296-1,"")</f>
        <v/>
      </c>
      <c r="AK296" s="169" t="str">
        <f>IFERROR(Inv_SY_B!AK296/Inv_SY_B!$DC296-1,"")</f>
        <v/>
      </c>
      <c r="AL296" s="169" t="str">
        <f>IFERROR(Inv_SY_B!AL296/Inv_SY_B!$DC296-1,"")</f>
        <v/>
      </c>
      <c r="AM296" s="169" t="str">
        <f>IFERROR(Inv_SY_B!AM296/Inv_SY_B!$DC296-1,"")</f>
        <v/>
      </c>
      <c r="AN296" s="169" t="str">
        <f>IFERROR(Inv_SY_B!AN296/Inv_SY_B!$DC296-1,"")</f>
        <v/>
      </c>
      <c r="AO296" s="169" t="str">
        <f>IFERROR(Inv_SY_B!AO296/Inv_SY_B!$DC296-1,"")</f>
        <v/>
      </c>
      <c r="AP296" s="169" t="str">
        <f>IFERROR(Inv_SY_B!AP296/Inv_SY_B!$DC296-1,"")</f>
        <v/>
      </c>
      <c r="AQ296" s="169" t="str">
        <f>IFERROR(Inv_SY_B!AQ296/Inv_SY_B!$DC296-1,"")</f>
        <v/>
      </c>
      <c r="AR296" s="169" t="str">
        <f>IFERROR(Inv_SY_B!AR296/Inv_SY_B!$DC296-1,"")</f>
        <v/>
      </c>
      <c r="AS296" s="169" t="str">
        <f>IFERROR(Inv_SY_B!AS296/Inv_SY_B!$DC296-1,"")</f>
        <v/>
      </c>
      <c r="AT296" s="169" t="str">
        <f>IFERROR(Inv_SY_B!AT296/Inv_SY_B!$DC296-1,"")</f>
        <v/>
      </c>
      <c r="AU296" s="169" t="str">
        <f>IFERROR(Inv_SY_B!AU296/Inv_SY_B!$DC296-1,"")</f>
        <v/>
      </c>
      <c r="AV296" s="169" t="str">
        <f>IFERROR(Inv_SY_B!AV296/Inv_SY_B!$DC296-1,"")</f>
        <v/>
      </c>
      <c r="AW296" s="169" t="str">
        <f>IFERROR(Inv_SY_B!AW296/Inv_SY_B!$DC296-1,"")</f>
        <v/>
      </c>
      <c r="AX296" s="169" t="str">
        <f>IFERROR(Inv_SY_B!AX296/Inv_SY_B!$DC296-1,"")</f>
        <v/>
      </c>
      <c r="AY296" s="169" t="str">
        <f>IFERROR(Inv_SY_B!AY296/Inv_SY_B!$DC296-1,"")</f>
        <v/>
      </c>
      <c r="AZ296" s="169" t="str">
        <f>IFERROR(Inv_SY_B!AZ296/Inv_SY_B!$DC296-1,"")</f>
        <v/>
      </c>
      <c r="BA296" s="169" t="str">
        <f>IFERROR(Inv_SY_B!BA296/Inv_SY_B!$DC296-1,"")</f>
        <v/>
      </c>
      <c r="BB296" s="169" t="str">
        <f>IFERROR(Inv_SY_B!BB296/Inv_SY_B!$DC296-1,"")</f>
        <v/>
      </c>
      <c r="BC296" s="169" t="str">
        <f>IFERROR(Inv_SY_B!BC296/Inv_SY_B!$DC296-1,"")</f>
        <v/>
      </c>
      <c r="BD296" s="169" t="str">
        <f>IFERROR(Inv_SY_B!BD296/Inv_SY_B!$DC296-1,"")</f>
        <v/>
      </c>
      <c r="BE296" s="169" t="str">
        <f>IFERROR(Inv_SY_B!BE296/Inv_SY_B!$DC296-1,"")</f>
        <v/>
      </c>
      <c r="BF296" s="169" t="str">
        <f>IFERROR(Inv_SY_B!BF296/Inv_SY_B!$DC296-1,"")</f>
        <v/>
      </c>
      <c r="BG296" s="169" t="str">
        <f>IFERROR(Inv_SY_B!BG296/Inv_SY_B!$DC296-1,"")</f>
        <v/>
      </c>
      <c r="BH296" s="169" t="str">
        <f>IFERROR(Inv_SY_B!BH296/Inv_SY_B!$DC296-1,"")</f>
        <v/>
      </c>
      <c r="BI296" s="169" t="str">
        <f>IFERROR(Inv_SY_B!BI296/Inv_SY_B!$DC296-1,"")</f>
        <v/>
      </c>
      <c r="BJ296" s="169" t="str">
        <f>IFERROR(Inv_SY_B!BJ296/Inv_SY_B!$DC296-1,"")</f>
        <v/>
      </c>
      <c r="BK296" s="169" t="str">
        <f>IFERROR(Inv_SY_B!BK296/Inv_SY_B!$DC296-1,"")</f>
        <v/>
      </c>
      <c r="BL296" s="169" t="str">
        <f>IFERROR(Inv_SY_B!BL296/Inv_SY_B!$DC296-1,"")</f>
        <v/>
      </c>
      <c r="BM296" s="169" t="str">
        <f>IFERROR(Inv_SY_B!BM296/Inv_SY_B!$DC296-1,"")</f>
        <v/>
      </c>
      <c r="BN296" s="169" t="str">
        <f>IFERROR(Inv_SY_B!BN296/Inv_SY_B!$DC296-1,"")</f>
        <v/>
      </c>
      <c r="BO296" s="169" t="str">
        <f>IFERROR(Inv_SY_B!BO296/Inv_SY_B!$DC296-1,"")</f>
        <v/>
      </c>
      <c r="BP296" s="169" t="str">
        <f>IFERROR(Inv_SY_B!BP296/Inv_SY_B!$DC296-1,"")</f>
        <v/>
      </c>
      <c r="BQ296" s="169" t="str">
        <f>IFERROR(Inv_SY_B!BQ296/Inv_SY_B!$DC296-1,"")</f>
        <v/>
      </c>
      <c r="BR296" s="169" t="str">
        <f>IFERROR(Inv_SY_B!BR296/Inv_SY_B!$DC296-1,"")</f>
        <v/>
      </c>
      <c r="BS296" s="169" t="str">
        <f>IFERROR(Inv_SY_B!BS296/Inv_SY_B!$DC296-1,"")</f>
        <v/>
      </c>
      <c r="BT296" s="169" t="str">
        <f>IFERROR(Inv_SY_B!BT296/Inv_SY_B!$DC296-1,"")</f>
        <v/>
      </c>
      <c r="BU296" s="169" t="str">
        <f>IFERROR(Inv_SY_B!BU296/Inv_SY_B!$DC296-1,"")</f>
        <v/>
      </c>
      <c r="BV296" s="169" t="str">
        <f>IFERROR(Inv_SY_B!BV296/Inv_SY_B!$DC296-1,"")</f>
        <v/>
      </c>
      <c r="BW296" s="169" t="str">
        <f>IFERROR(Inv_SY_B!BW296/Inv_SY_B!$DC296-1,"")</f>
        <v/>
      </c>
      <c r="BX296" s="169" t="str">
        <f>IFERROR(Inv_SY_B!BX296/Inv_SY_B!$DC296-1,"")</f>
        <v/>
      </c>
      <c r="BY296" s="169" t="str">
        <f>IFERROR(Inv_SY_B!BY296/Inv_SY_B!$DC296-1,"")</f>
        <v/>
      </c>
      <c r="BZ296" s="169" t="str">
        <f>IFERROR(Inv_SY_B!BZ296/Inv_SY_B!$DC296-1,"")</f>
        <v/>
      </c>
      <c r="CA296" s="169" t="str">
        <f>IFERROR(Inv_SY_B!CA296/Inv_SY_B!$DC296-1,"")</f>
        <v/>
      </c>
      <c r="CB296" s="169" t="str">
        <f>IFERROR(Inv_SY_B!CB296/Inv_SY_B!$DC296-1,"")</f>
        <v/>
      </c>
      <c r="CC296" s="169" t="str">
        <f>IFERROR(Inv_SY_B!CC296/Inv_SY_B!$DC296-1,"")</f>
        <v/>
      </c>
      <c r="CD296" s="169" t="str">
        <f>IFERROR(Inv_SY_B!CD296/Inv_SY_B!$DC296-1,"")</f>
        <v/>
      </c>
      <c r="CE296" s="169" t="str">
        <f>IFERROR(Inv_SY_B!CE296/Inv_SY_B!$DC296-1,"")</f>
        <v/>
      </c>
      <c r="CF296" s="169" t="str">
        <f>IFERROR(Inv_SY_B!CF296/Inv_SY_B!$DC296-1,"")</f>
        <v/>
      </c>
      <c r="CG296" s="169" t="str">
        <f>IFERROR(Inv_SY_B!CG296/Inv_SY_B!$DC296-1,"")</f>
        <v/>
      </c>
      <c r="CH296" s="169" t="str">
        <f>IFERROR(Inv_SY_B!CH296/Inv_SY_B!$DC296-1,"")</f>
        <v/>
      </c>
      <c r="CI296" s="169" t="str">
        <f>IFERROR(Inv_SY_B!CI296/Inv_SY_B!$DC296-1,"")</f>
        <v/>
      </c>
      <c r="CJ296" s="169" t="str">
        <f>IFERROR(Inv_SY_B!CJ296/Inv_SY_B!$DC296-1,"")</f>
        <v/>
      </c>
      <c r="CK296" s="169" t="str">
        <f>IFERROR(Inv_SY_B!CK296/Inv_SY_B!$DC296-1,"")</f>
        <v/>
      </c>
      <c r="CL296" s="169" t="str">
        <f>IFERROR(Inv_SY_B!CL296/Inv_SY_B!$DC296-1,"")</f>
        <v/>
      </c>
      <c r="CM296" s="169" t="str">
        <f>IFERROR(Inv_SY_B!CM296/Inv_SY_B!$DB296-1,"")</f>
        <v/>
      </c>
      <c r="CN296" s="169" t="str">
        <f>IFERROR(Inv_SY_B!CN296/Inv_SY_B!$DB296-1,"")</f>
        <v/>
      </c>
      <c r="CO296" s="169" t="str">
        <f>IFERROR(Inv_SY_B!CO296/Inv_SY_B!$DB296-1,"")</f>
        <v/>
      </c>
      <c r="CP296" s="169" t="str">
        <f>IFERROR(Inv_SY_B!CP296/Inv_SY_B!$DB296-1,"")</f>
        <v/>
      </c>
      <c r="CQ296" s="169" t="str">
        <f>IFERROR(Inv_SY_B!CQ296/Inv_SY_B!$DB296-1,"")</f>
        <v/>
      </c>
      <c r="CR296" s="169" t="str">
        <f>IFERROR(Inv_SY_B!CR296/Inv_SY_B!$DB296-1,"")</f>
        <v/>
      </c>
      <c r="CS296" s="169" t="str">
        <f>IFERROR(Inv_SY_B!CS296/Inv_SY_B!$DB296-1,"")</f>
        <v/>
      </c>
      <c r="CT296" s="169" t="str">
        <f>IFERROR(Inv_SY_B!CT296/Inv_SY_B!$DB296-1,"")</f>
        <v/>
      </c>
      <c r="CU296" s="169" t="str">
        <f>IFERROR(Inv_SY_B!CU296/Inv_SY_B!$DB296-1,"")</f>
        <v/>
      </c>
      <c r="CV296" s="169" t="str">
        <f>IFERROR(Inv_SY_B!CV296/Inv_SY_B!$DB296-1,"")</f>
        <v/>
      </c>
      <c r="CW296" s="169" t="str">
        <f>IFERROR(Inv_SY_B!CW296/Inv_SY_B!$DB296-1,"")</f>
        <v/>
      </c>
      <c r="CX296" s="169" t="str">
        <f>IFERROR(Inv_SY_B!CX296/Inv_SY_B!$DB296-1,"")</f>
        <v/>
      </c>
      <c r="CY296" s="169" t="str">
        <f>IFERROR(Inv_SY_B!CY296/Inv_SY_B!$DB296-1,"")</f>
        <v/>
      </c>
      <c r="CZ296" s="169" t="str">
        <f>IFERROR(Inv_SY_B!CZ296/Inv_SY_B!$DB296-1,"")</f>
        <v/>
      </c>
    </row>
    <row r="297" spans="2:104">
      <c r="B297" s="164">
        <f t="shared" si="5"/>
        <v>45989</v>
      </c>
      <c r="C297" s="169" t="str">
        <f>IFERROR(Inv_SY_B!C297/Inv_SY_B!$DA297-1,"")</f>
        <v/>
      </c>
      <c r="D297" s="169" t="str">
        <f>IFERROR(Inv_SY_B!D297/Inv_SY_B!$DA297-1,"")</f>
        <v/>
      </c>
      <c r="E297" s="169" t="str">
        <f>IFERROR(Inv_SY_B!E297/Inv_SY_B!$DA297-1,"")</f>
        <v/>
      </c>
      <c r="F297" s="169" t="str">
        <f>IFERROR(Inv_SY_B!F297/Inv_SY_B!$DA297-1,"")</f>
        <v/>
      </c>
      <c r="G297" s="169" t="str">
        <f>IFERROR(Inv_SY_B!G297/Inv_SY_B!$DA297-1,"")</f>
        <v/>
      </c>
      <c r="H297" s="169" t="str">
        <f>IFERROR(Inv_SY_B!H297/Inv_SY_B!$DA297-1,"")</f>
        <v/>
      </c>
      <c r="I297" s="169" t="str">
        <f>IFERROR(Inv_SY_B!I297/Inv_SY_B!$DA297-1,"")</f>
        <v/>
      </c>
      <c r="J297" s="169" t="str">
        <f>IFERROR(Inv_SY_B!J297/Inv_SY_B!$DA297-1,"")</f>
        <v/>
      </c>
      <c r="K297" s="169" t="str">
        <f>IFERROR(Inv_SY_B!K297/Inv_SY_B!$DA297-1,"")</f>
        <v/>
      </c>
      <c r="L297" s="169" t="str">
        <f>IFERROR(Inv_SY_B!L297/Inv_SY_B!$DA297-1,"")</f>
        <v/>
      </c>
      <c r="M297" s="169" t="str">
        <f>IFERROR(Inv_SY_B!M297/Inv_SY_B!$DA297-1,"")</f>
        <v/>
      </c>
      <c r="N297" s="169" t="str">
        <f>IFERROR(Inv_SY_B!N297/Inv_SY_B!$DA297-1,"")</f>
        <v/>
      </c>
      <c r="O297" s="169" t="str">
        <f>IFERROR(Inv_SY_B!O297/Inv_SY_B!$DA297-1,"")</f>
        <v/>
      </c>
      <c r="P297" s="169" t="str">
        <f>IFERROR(Inv_SY_B!P297/Inv_SY_B!$DA297-1,"")</f>
        <v/>
      </c>
      <c r="Q297" s="169" t="str">
        <f>IFERROR(Inv_SY_B!Q297/Inv_SY_B!$DA297-1,"")</f>
        <v/>
      </c>
      <c r="R297" s="169" t="str">
        <f>IFERROR(Inv_SY_B!R297/Inv_SY_B!$DA297-1,"")</f>
        <v/>
      </c>
      <c r="S297" s="169" t="str">
        <f>IFERROR(Inv_SY_B!S297/Inv_SY_B!$DA297-1,"")</f>
        <v/>
      </c>
      <c r="T297" s="169" t="str">
        <f>IFERROR(Inv_SY_B!T297/Inv_SY_B!$DA297-1,"")</f>
        <v/>
      </c>
      <c r="U297" s="169" t="str">
        <f>IFERROR(Inv_SY_B!U297/Inv_SY_B!$DA297-1,"")</f>
        <v/>
      </c>
      <c r="V297" s="169" t="str">
        <f>IFERROR(Inv_SY_B!V297/Inv_SY_B!$DA297-1,"")</f>
        <v/>
      </c>
      <c r="W297" s="169" t="str">
        <f>IFERROR(Inv_SY_B!W297/Inv_SY_B!$DA297-1,"")</f>
        <v/>
      </c>
      <c r="X297" s="169" t="str">
        <f>IFERROR(Inv_SY_B!X297/Inv_SY_B!$DA297-1,"")</f>
        <v/>
      </c>
      <c r="Y297" s="169" t="str">
        <f>IFERROR(Inv_SY_B!Y297/Inv_SY_B!$DA297-1,"")</f>
        <v/>
      </c>
      <c r="Z297" s="169" t="str">
        <f>IFERROR(Inv_SY_B!Z297/Inv_SY_B!$DA297-1,"")</f>
        <v/>
      </c>
      <c r="AA297" s="169" t="str">
        <f>IFERROR(Inv_SY_B!AA297/Inv_SY_B!$DA297-1,"")</f>
        <v/>
      </c>
      <c r="AB297" s="169" t="str">
        <f>IFERROR(Inv_SY_B!AB297/Inv_SY_B!$DA297-1,"")</f>
        <v/>
      </c>
      <c r="AC297" s="169" t="str">
        <f>IFERROR(Inv_SY_B!AC297/Inv_SY_B!$DA297-1,"")</f>
        <v/>
      </c>
      <c r="AD297" s="169" t="str">
        <f>IFERROR(Inv_SY_B!AD297/Inv_SY_B!$DA297-1,"")</f>
        <v/>
      </c>
      <c r="AE297" s="169" t="str">
        <f>IFERROR(Inv_SY_B!AE297/Inv_SY_B!$DA297-1,"")</f>
        <v/>
      </c>
      <c r="AF297" s="169" t="str">
        <f>IFERROR(Inv_SY_B!AF297/Inv_SY_B!$DA297-1,"")</f>
        <v/>
      </c>
      <c r="AG297" s="169" t="str">
        <f>IFERROR(Inv_SY_B!AG297/Inv_SY_B!$DA297-1,"")</f>
        <v/>
      </c>
      <c r="AH297" s="169" t="str">
        <f>IFERROR(Inv_SY_B!AH297/Inv_SY_B!$DA297-1,"")</f>
        <v/>
      </c>
      <c r="AI297" s="169" t="str">
        <f>IFERROR(Inv_SY_B!AI297/Inv_SY_B!$DC297-1,"")</f>
        <v/>
      </c>
      <c r="AJ297" s="169" t="str">
        <f>IFERROR(Inv_SY_B!AJ297/Inv_SY_B!$DC297-1,"")</f>
        <v/>
      </c>
      <c r="AK297" s="169" t="str">
        <f>IFERROR(Inv_SY_B!AK297/Inv_SY_B!$DC297-1,"")</f>
        <v/>
      </c>
      <c r="AL297" s="169" t="str">
        <f>IFERROR(Inv_SY_B!AL297/Inv_SY_B!$DC297-1,"")</f>
        <v/>
      </c>
      <c r="AM297" s="169" t="str">
        <f>IFERROR(Inv_SY_B!AM297/Inv_SY_B!$DC297-1,"")</f>
        <v/>
      </c>
      <c r="AN297" s="169" t="str">
        <f>IFERROR(Inv_SY_B!AN297/Inv_SY_B!$DC297-1,"")</f>
        <v/>
      </c>
      <c r="AO297" s="169" t="str">
        <f>IFERROR(Inv_SY_B!AO297/Inv_SY_B!$DC297-1,"")</f>
        <v/>
      </c>
      <c r="AP297" s="169" t="str">
        <f>IFERROR(Inv_SY_B!AP297/Inv_SY_B!$DC297-1,"")</f>
        <v/>
      </c>
      <c r="AQ297" s="169" t="str">
        <f>IFERROR(Inv_SY_B!AQ297/Inv_SY_B!$DC297-1,"")</f>
        <v/>
      </c>
      <c r="AR297" s="169" t="str">
        <f>IFERROR(Inv_SY_B!AR297/Inv_SY_B!$DC297-1,"")</f>
        <v/>
      </c>
      <c r="AS297" s="169" t="str">
        <f>IFERROR(Inv_SY_B!AS297/Inv_SY_B!$DC297-1,"")</f>
        <v/>
      </c>
      <c r="AT297" s="169" t="str">
        <f>IFERROR(Inv_SY_B!AT297/Inv_SY_B!$DC297-1,"")</f>
        <v/>
      </c>
      <c r="AU297" s="169" t="str">
        <f>IFERROR(Inv_SY_B!AU297/Inv_SY_B!$DC297-1,"")</f>
        <v/>
      </c>
      <c r="AV297" s="169" t="str">
        <f>IFERROR(Inv_SY_B!AV297/Inv_SY_B!$DC297-1,"")</f>
        <v/>
      </c>
      <c r="AW297" s="169" t="str">
        <f>IFERROR(Inv_SY_B!AW297/Inv_SY_B!$DC297-1,"")</f>
        <v/>
      </c>
      <c r="AX297" s="169" t="str">
        <f>IFERROR(Inv_SY_B!AX297/Inv_SY_B!$DC297-1,"")</f>
        <v/>
      </c>
      <c r="AY297" s="169" t="str">
        <f>IFERROR(Inv_SY_B!AY297/Inv_SY_B!$DC297-1,"")</f>
        <v/>
      </c>
      <c r="AZ297" s="169" t="str">
        <f>IFERROR(Inv_SY_B!AZ297/Inv_SY_B!$DC297-1,"")</f>
        <v/>
      </c>
      <c r="BA297" s="169" t="str">
        <f>IFERROR(Inv_SY_B!BA297/Inv_SY_B!$DC297-1,"")</f>
        <v/>
      </c>
      <c r="BB297" s="169" t="str">
        <f>IFERROR(Inv_SY_B!BB297/Inv_SY_B!$DC297-1,"")</f>
        <v/>
      </c>
      <c r="BC297" s="169" t="str">
        <f>IFERROR(Inv_SY_B!BC297/Inv_SY_B!$DC297-1,"")</f>
        <v/>
      </c>
      <c r="BD297" s="169" t="str">
        <f>IFERROR(Inv_SY_B!BD297/Inv_SY_B!$DC297-1,"")</f>
        <v/>
      </c>
      <c r="BE297" s="169" t="str">
        <f>IFERROR(Inv_SY_B!BE297/Inv_SY_B!$DC297-1,"")</f>
        <v/>
      </c>
      <c r="BF297" s="169" t="str">
        <f>IFERROR(Inv_SY_B!BF297/Inv_SY_B!$DC297-1,"")</f>
        <v/>
      </c>
      <c r="BG297" s="169" t="str">
        <f>IFERROR(Inv_SY_B!BG297/Inv_SY_B!$DC297-1,"")</f>
        <v/>
      </c>
      <c r="BH297" s="169" t="str">
        <f>IFERROR(Inv_SY_B!BH297/Inv_SY_B!$DC297-1,"")</f>
        <v/>
      </c>
      <c r="BI297" s="169" t="str">
        <f>IFERROR(Inv_SY_B!BI297/Inv_SY_B!$DC297-1,"")</f>
        <v/>
      </c>
      <c r="BJ297" s="169" t="str">
        <f>IFERROR(Inv_SY_B!BJ297/Inv_SY_B!$DC297-1,"")</f>
        <v/>
      </c>
      <c r="BK297" s="169" t="str">
        <f>IFERROR(Inv_SY_B!BK297/Inv_SY_B!$DC297-1,"")</f>
        <v/>
      </c>
      <c r="BL297" s="169" t="str">
        <f>IFERROR(Inv_SY_B!BL297/Inv_SY_B!$DC297-1,"")</f>
        <v/>
      </c>
      <c r="BM297" s="169" t="str">
        <f>IFERROR(Inv_SY_B!BM297/Inv_SY_B!$DC297-1,"")</f>
        <v/>
      </c>
      <c r="BN297" s="169" t="str">
        <f>IFERROR(Inv_SY_B!BN297/Inv_SY_B!$DC297-1,"")</f>
        <v/>
      </c>
      <c r="BO297" s="169" t="str">
        <f>IFERROR(Inv_SY_B!BO297/Inv_SY_B!$DC297-1,"")</f>
        <v/>
      </c>
      <c r="BP297" s="169" t="str">
        <f>IFERROR(Inv_SY_B!BP297/Inv_SY_B!$DC297-1,"")</f>
        <v/>
      </c>
      <c r="BQ297" s="169" t="str">
        <f>IFERROR(Inv_SY_B!BQ297/Inv_SY_B!$DC297-1,"")</f>
        <v/>
      </c>
      <c r="BR297" s="169" t="str">
        <f>IFERROR(Inv_SY_B!BR297/Inv_SY_B!$DC297-1,"")</f>
        <v/>
      </c>
      <c r="BS297" s="169" t="str">
        <f>IFERROR(Inv_SY_B!BS297/Inv_SY_B!$DC297-1,"")</f>
        <v/>
      </c>
      <c r="BT297" s="169" t="str">
        <f>IFERROR(Inv_SY_B!BT297/Inv_SY_B!$DC297-1,"")</f>
        <v/>
      </c>
      <c r="BU297" s="169" t="str">
        <f>IFERROR(Inv_SY_B!BU297/Inv_SY_B!$DC297-1,"")</f>
        <v/>
      </c>
      <c r="BV297" s="169" t="str">
        <f>IFERROR(Inv_SY_B!BV297/Inv_SY_B!$DC297-1,"")</f>
        <v/>
      </c>
      <c r="BW297" s="169" t="str">
        <f>IFERROR(Inv_SY_B!BW297/Inv_SY_B!$DC297-1,"")</f>
        <v/>
      </c>
      <c r="BX297" s="169" t="str">
        <f>IFERROR(Inv_SY_B!BX297/Inv_SY_B!$DC297-1,"")</f>
        <v/>
      </c>
      <c r="BY297" s="169" t="str">
        <f>IFERROR(Inv_SY_B!BY297/Inv_SY_B!$DC297-1,"")</f>
        <v/>
      </c>
      <c r="BZ297" s="169" t="str">
        <f>IFERROR(Inv_SY_B!BZ297/Inv_SY_B!$DC297-1,"")</f>
        <v/>
      </c>
      <c r="CA297" s="169" t="str">
        <f>IFERROR(Inv_SY_B!CA297/Inv_SY_B!$DC297-1,"")</f>
        <v/>
      </c>
      <c r="CB297" s="169" t="str">
        <f>IFERROR(Inv_SY_B!CB297/Inv_SY_B!$DC297-1,"")</f>
        <v/>
      </c>
      <c r="CC297" s="169" t="str">
        <f>IFERROR(Inv_SY_B!CC297/Inv_SY_B!$DC297-1,"")</f>
        <v/>
      </c>
      <c r="CD297" s="169" t="str">
        <f>IFERROR(Inv_SY_B!CD297/Inv_SY_B!$DC297-1,"")</f>
        <v/>
      </c>
      <c r="CE297" s="169" t="str">
        <f>IFERROR(Inv_SY_B!CE297/Inv_SY_B!$DC297-1,"")</f>
        <v/>
      </c>
      <c r="CF297" s="169" t="str">
        <f>IFERROR(Inv_SY_B!CF297/Inv_SY_B!$DC297-1,"")</f>
        <v/>
      </c>
      <c r="CG297" s="169" t="str">
        <f>IFERROR(Inv_SY_B!CG297/Inv_SY_B!$DC297-1,"")</f>
        <v/>
      </c>
      <c r="CH297" s="169" t="str">
        <f>IFERROR(Inv_SY_B!CH297/Inv_SY_B!$DC297-1,"")</f>
        <v/>
      </c>
      <c r="CI297" s="169" t="str">
        <f>IFERROR(Inv_SY_B!CI297/Inv_SY_B!$DC297-1,"")</f>
        <v/>
      </c>
      <c r="CJ297" s="169" t="str">
        <f>IFERROR(Inv_SY_B!CJ297/Inv_SY_B!$DC297-1,"")</f>
        <v/>
      </c>
      <c r="CK297" s="169" t="str">
        <f>IFERROR(Inv_SY_B!CK297/Inv_SY_B!$DC297-1,"")</f>
        <v/>
      </c>
      <c r="CL297" s="169" t="str">
        <f>IFERROR(Inv_SY_B!CL297/Inv_SY_B!$DC297-1,"")</f>
        <v/>
      </c>
      <c r="CM297" s="169" t="str">
        <f>IFERROR(Inv_SY_B!CM297/Inv_SY_B!$DB297-1,"")</f>
        <v/>
      </c>
      <c r="CN297" s="169" t="str">
        <f>IFERROR(Inv_SY_B!CN297/Inv_SY_B!$DB297-1,"")</f>
        <v/>
      </c>
      <c r="CO297" s="169" t="str">
        <f>IFERROR(Inv_SY_B!CO297/Inv_SY_B!$DB297-1,"")</f>
        <v/>
      </c>
      <c r="CP297" s="169" t="str">
        <f>IFERROR(Inv_SY_B!CP297/Inv_SY_B!$DB297-1,"")</f>
        <v/>
      </c>
      <c r="CQ297" s="169" t="str">
        <f>IFERROR(Inv_SY_B!CQ297/Inv_SY_B!$DB297-1,"")</f>
        <v/>
      </c>
      <c r="CR297" s="169" t="str">
        <f>IFERROR(Inv_SY_B!CR297/Inv_SY_B!$DB297-1,"")</f>
        <v/>
      </c>
      <c r="CS297" s="169" t="str">
        <f>IFERROR(Inv_SY_B!CS297/Inv_SY_B!$DB297-1,"")</f>
        <v/>
      </c>
      <c r="CT297" s="169" t="str">
        <f>IFERROR(Inv_SY_B!CT297/Inv_SY_B!$DB297-1,"")</f>
        <v/>
      </c>
      <c r="CU297" s="169" t="str">
        <f>IFERROR(Inv_SY_B!CU297/Inv_SY_B!$DB297-1,"")</f>
        <v/>
      </c>
      <c r="CV297" s="169" t="str">
        <f>IFERROR(Inv_SY_B!CV297/Inv_SY_B!$DB297-1,"")</f>
        <v/>
      </c>
      <c r="CW297" s="169" t="str">
        <f>IFERROR(Inv_SY_B!CW297/Inv_SY_B!$DB297-1,"")</f>
        <v/>
      </c>
      <c r="CX297" s="169" t="str">
        <f>IFERROR(Inv_SY_B!CX297/Inv_SY_B!$DB297-1,"")</f>
        <v/>
      </c>
      <c r="CY297" s="169" t="str">
        <f>IFERROR(Inv_SY_B!CY297/Inv_SY_B!$DB297-1,"")</f>
        <v/>
      </c>
      <c r="CZ297" s="169" t="str">
        <f>IFERROR(Inv_SY_B!CZ297/Inv_SY_B!$DB297-1,"")</f>
        <v/>
      </c>
    </row>
    <row r="298" spans="2:104">
      <c r="B298" s="164">
        <f t="shared" si="5"/>
        <v>45990</v>
      </c>
      <c r="C298" s="169" t="str">
        <f>IFERROR(Inv_SY_B!C298/Inv_SY_B!$DA298-1,"")</f>
        <v/>
      </c>
      <c r="D298" s="169" t="str">
        <f>IFERROR(Inv_SY_B!D298/Inv_SY_B!$DA298-1,"")</f>
        <v/>
      </c>
      <c r="E298" s="169" t="str">
        <f>IFERROR(Inv_SY_B!E298/Inv_SY_B!$DA298-1,"")</f>
        <v/>
      </c>
      <c r="F298" s="169" t="str">
        <f>IFERROR(Inv_SY_B!F298/Inv_SY_B!$DA298-1,"")</f>
        <v/>
      </c>
      <c r="G298" s="169" t="str">
        <f>IFERROR(Inv_SY_B!G298/Inv_SY_B!$DA298-1,"")</f>
        <v/>
      </c>
      <c r="H298" s="169" t="str">
        <f>IFERROR(Inv_SY_B!H298/Inv_SY_B!$DA298-1,"")</f>
        <v/>
      </c>
      <c r="I298" s="169" t="str">
        <f>IFERROR(Inv_SY_B!I298/Inv_SY_B!$DA298-1,"")</f>
        <v/>
      </c>
      <c r="J298" s="169" t="str">
        <f>IFERROR(Inv_SY_B!J298/Inv_SY_B!$DA298-1,"")</f>
        <v/>
      </c>
      <c r="K298" s="169" t="str">
        <f>IFERROR(Inv_SY_B!K298/Inv_SY_B!$DA298-1,"")</f>
        <v/>
      </c>
      <c r="L298" s="169" t="str">
        <f>IFERROR(Inv_SY_B!L298/Inv_SY_B!$DA298-1,"")</f>
        <v/>
      </c>
      <c r="M298" s="169" t="str">
        <f>IFERROR(Inv_SY_B!M298/Inv_SY_B!$DA298-1,"")</f>
        <v/>
      </c>
      <c r="N298" s="169" t="str">
        <f>IFERROR(Inv_SY_B!N298/Inv_SY_B!$DA298-1,"")</f>
        <v/>
      </c>
      <c r="O298" s="169" t="str">
        <f>IFERROR(Inv_SY_B!O298/Inv_SY_B!$DA298-1,"")</f>
        <v/>
      </c>
      <c r="P298" s="169" t="str">
        <f>IFERROR(Inv_SY_B!P298/Inv_SY_B!$DA298-1,"")</f>
        <v/>
      </c>
      <c r="Q298" s="169" t="str">
        <f>IFERROR(Inv_SY_B!Q298/Inv_SY_B!$DA298-1,"")</f>
        <v/>
      </c>
      <c r="R298" s="169" t="str">
        <f>IFERROR(Inv_SY_B!R298/Inv_SY_B!$DA298-1,"")</f>
        <v/>
      </c>
      <c r="S298" s="169" t="str">
        <f>IFERROR(Inv_SY_B!S298/Inv_SY_B!$DA298-1,"")</f>
        <v/>
      </c>
      <c r="T298" s="169" t="str">
        <f>IFERROR(Inv_SY_B!T298/Inv_SY_B!$DA298-1,"")</f>
        <v/>
      </c>
      <c r="U298" s="169" t="str">
        <f>IFERROR(Inv_SY_B!U298/Inv_SY_B!$DA298-1,"")</f>
        <v/>
      </c>
      <c r="V298" s="169" t="str">
        <f>IFERROR(Inv_SY_B!V298/Inv_SY_B!$DA298-1,"")</f>
        <v/>
      </c>
      <c r="W298" s="169" t="str">
        <f>IFERROR(Inv_SY_B!W298/Inv_SY_B!$DA298-1,"")</f>
        <v/>
      </c>
      <c r="X298" s="169" t="str">
        <f>IFERROR(Inv_SY_B!X298/Inv_SY_B!$DA298-1,"")</f>
        <v/>
      </c>
      <c r="Y298" s="169" t="str">
        <f>IFERROR(Inv_SY_B!Y298/Inv_SY_B!$DA298-1,"")</f>
        <v/>
      </c>
      <c r="Z298" s="169" t="str">
        <f>IFERROR(Inv_SY_B!Z298/Inv_SY_B!$DA298-1,"")</f>
        <v/>
      </c>
      <c r="AA298" s="169" t="str">
        <f>IFERROR(Inv_SY_B!AA298/Inv_SY_B!$DA298-1,"")</f>
        <v/>
      </c>
      <c r="AB298" s="169" t="str">
        <f>IFERROR(Inv_SY_B!AB298/Inv_SY_B!$DA298-1,"")</f>
        <v/>
      </c>
      <c r="AC298" s="169" t="str">
        <f>IFERROR(Inv_SY_B!AC298/Inv_SY_B!$DA298-1,"")</f>
        <v/>
      </c>
      <c r="AD298" s="169" t="str">
        <f>IFERROR(Inv_SY_B!AD298/Inv_SY_B!$DA298-1,"")</f>
        <v/>
      </c>
      <c r="AE298" s="169" t="str">
        <f>IFERROR(Inv_SY_B!AE298/Inv_SY_B!$DA298-1,"")</f>
        <v/>
      </c>
      <c r="AF298" s="169" t="str">
        <f>IFERROR(Inv_SY_B!AF298/Inv_SY_B!$DA298-1,"")</f>
        <v/>
      </c>
      <c r="AG298" s="169" t="str">
        <f>IFERROR(Inv_SY_B!AG298/Inv_SY_B!$DA298-1,"")</f>
        <v/>
      </c>
      <c r="AH298" s="169" t="str">
        <f>IFERROR(Inv_SY_B!AH298/Inv_SY_B!$DA298-1,"")</f>
        <v/>
      </c>
      <c r="AI298" s="169" t="str">
        <f>IFERROR(Inv_SY_B!AI298/Inv_SY_B!$DC298-1,"")</f>
        <v/>
      </c>
      <c r="AJ298" s="169" t="str">
        <f>IFERROR(Inv_SY_B!AJ298/Inv_SY_B!$DC298-1,"")</f>
        <v/>
      </c>
      <c r="AK298" s="169" t="str">
        <f>IFERROR(Inv_SY_B!AK298/Inv_SY_B!$DC298-1,"")</f>
        <v/>
      </c>
      <c r="AL298" s="169" t="str">
        <f>IFERROR(Inv_SY_B!AL298/Inv_SY_B!$DC298-1,"")</f>
        <v/>
      </c>
      <c r="AM298" s="169" t="str">
        <f>IFERROR(Inv_SY_B!AM298/Inv_SY_B!$DC298-1,"")</f>
        <v/>
      </c>
      <c r="AN298" s="169" t="str">
        <f>IFERROR(Inv_SY_B!AN298/Inv_SY_B!$DC298-1,"")</f>
        <v/>
      </c>
      <c r="AO298" s="169" t="str">
        <f>IFERROR(Inv_SY_B!AO298/Inv_SY_B!$DC298-1,"")</f>
        <v/>
      </c>
      <c r="AP298" s="169" t="str">
        <f>IFERROR(Inv_SY_B!AP298/Inv_SY_B!$DC298-1,"")</f>
        <v/>
      </c>
      <c r="AQ298" s="169" t="str">
        <f>IFERROR(Inv_SY_B!AQ298/Inv_SY_B!$DC298-1,"")</f>
        <v/>
      </c>
      <c r="AR298" s="169" t="str">
        <f>IFERROR(Inv_SY_B!AR298/Inv_SY_B!$DC298-1,"")</f>
        <v/>
      </c>
      <c r="AS298" s="169" t="str">
        <f>IFERROR(Inv_SY_B!AS298/Inv_SY_B!$DC298-1,"")</f>
        <v/>
      </c>
      <c r="AT298" s="169" t="str">
        <f>IFERROR(Inv_SY_B!AT298/Inv_SY_B!$DC298-1,"")</f>
        <v/>
      </c>
      <c r="AU298" s="169" t="str">
        <f>IFERROR(Inv_SY_B!AU298/Inv_SY_B!$DC298-1,"")</f>
        <v/>
      </c>
      <c r="AV298" s="169" t="str">
        <f>IFERROR(Inv_SY_B!AV298/Inv_SY_B!$DC298-1,"")</f>
        <v/>
      </c>
      <c r="AW298" s="169" t="str">
        <f>IFERROR(Inv_SY_B!AW298/Inv_SY_B!$DC298-1,"")</f>
        <v/>
      </c>
      <c r="AX298" s="169" t="str">
        <f>IFERROR(Inv_SY_B!AX298/Inv_SY_B!$DC298-1,"")</f>
        <v/>
      </c>
      <c r="AY298" s="169" t="str">
        <f>IFERROR(Inv_SY_B!AY298/Inv_SY_B!$DC298-1,"")</f>
        <v/>
      </c>
      <c r="AZ298" s="169" t="str">
        <f>IFERROR(Inv_SY_B!AZ298/Inv_SY_B!$DC298-1,"")</f>
        <v/>
      </c>
      <c r="BA298" s="169" t="str">
        <f>IFERROR(Inv_SY_B!BA298/Inv_SY_B!$DC298-1,"")</f>
        <v/>
      </c>
      <c r="BB298" s="169" t="str">
        <f>IFERROR(Inv_SY_B!BB298/Inv_SY_B!$DC298-1,"")</f>
        <v/>
      </c>
      <c r="BC298" s="169" t="str">
        <f>IFERROR(Inv_SY_B!BC298/Inv_SY_B!$DC298-1,"")</f>
        <v/>
      </c>
      <c r="BD298" s="169" t="str">
        <f>IFERROR(Inv_SY_B!BD298/Inv_SY_B!$DC298-1,"")</f>
        <v/>
      </c>
      <c r="BE298" s="169" t="str">
        <f>IFERROR(Inv_SY_B!BE298/Inv_SY_B!$DC298-1,"")</f>
        <v/>
      </c>
      <c r="BF298" s="169" t="str">
        <f>IFERROR(Inv_SY_B!BF298/Inv_SY_B!$DC298-1,"")</f>
        <v/>
      </c>
      <c r="BG298" s="169" t="str">
        <f>IFERROR(Inv_SY_B!BG298/Inv_SY_B!$DC298-1,"")</f>
        <v/>
      </c>
      <c r="BH298" s="169" t="str">
        <f>IFERROR(Inv_SY_B!BH298/Inv_SY_B!$DC298-1,"")</f>
        <v/>
      </c>
      <c r="BI298" s="169" t="str">
        <f>IFERROR(Inv_SY_B!BI298/Inv_SY_B!$DC298-1,"")</f>
        <v/>
      </c>
      <c r="BJ298" s="169" t="str">
        <f>IFERROR(Inv_SY_B!BJ298/Inv_SY_B!$DC298-1,"")</f>
        <v/>
      </c>
      <c r="BK298" s="169" t="str">
        <f>IFERROR(Inv_SY_B!BK298/Inv_SY_B!$DC298-1,"")</f>
        <v/>
      </c>
      <c r="BL298" s="169" t="str">
        <f>IFERROR(Inv_SY_B!BL298/Inv_SY_B!$DC298-1,"")</f>
        <v/>
      </c>
      <c r="BM298" s="169" t="str">
        <f>IFERROR(Inv_SY_B!BM298/Inv_SY_B!$DC298-1,"")</f>
        <v/>
      </c>
      <c r="BN298" s="169" t="str">
        <f>IFERROR(Inv_SY_B!BN298/Inv_SY_B!$DC298-1,"")</f>
        <v/>
      </c>
      <c r="BO298" s="169" t="str">
        <f>IFERROR(Inv_SY_B!BO298/Inv_SY_B!$DC298-1,"")</f>
        <v/>
      </c>
      <c r="BP298" s="169" t="str">
        <f>IFERROR(Inv_SY_B!BP298/Inv_SY_B!$DC298-1,"")</f>
        <v/>
      </c>
      <c r="BQ298" s="169" t="str">
        <f>IFERROR(Inv_SY_B!BQ298/Inv_SY_B!$DC298-1,"")</f>
        <v/>
      </c>
      <c r="BR298" s="169" t="str">
        <f>IFERROR(Inv_SY_B!BR298/Inv_SY_B!$DC298-1,"")</f>
        <v/>
      </c>
      <c r="BS298" s="169" t="str">
        <f>IFERROR(Inv_SY_B!BS298/Inv_SY_B!$DC298-1,"")</f>
        <v/>
      </c>
      <c r="BT298" s="169" t="str">
        <f>IFERROR(Inv_SY_B!BT298/Inv_SY_B!$DC298-1,"")</f>
        <v/>
      </c>
      <c r="BU298" s="169" t="str">
        <f>IFERROR(Inv_SY_B!BU298/Inv_SY_B!$DC298-1,"")</f>
        <v/>
      </c>
      <c r="BV298" s="169" t="str">
        <f>IFERROR(Inv_SY_B!BV298/Inv_SY_B!$DC298-1,"")</f>
        <v/>
      </c>
      <c r="BW298" s="169" t="str">
        <f>IFERROR(Inv_SY_B!BW298/Inv_SY_B!$DC298-1,"")</f>
        <v/>
      </c>
      <c r="BX298" s="169" t="str">
        <f>IFERROR(Inv_SY_B!BX298/Inv_SY_B!$DC298-1,"")</f>
        <v/>
      </c>
      <c r="BY298" s="169" t="str">
        <f>IFERROR(Inv_SY_B!BY298/Inv_SY_B!$DC298-1,"")</f>
        <v/>
      </c>
      <c r="BZ298" s="169" t="str">
        <f>IFERROR(Inv_SY_B!BZ298/Inv_SY_B!$DC298-1,"")</f>
        <v/>
      </c>
      <c r="CA298" s="169" t="str">
        <f>IFERROR(Inv_SY_B!CA298/Inv_SY_B!$DC298-1,"")</f>
        <v/>
      </c>
      <c r="CB298" s="169" t="str">
        <f>IFERROR(Inv_SY_B!CB298/Inv_SY_B!$DC298-1,"")</f>
        <v/>
      </c>
      <c r="CC298" s="169" t="str">
        <f>IFERROR(Inv_SY_B!CC298/Inv_SY_B!$DC298-1,"")</f>
        <v/>
      </c>
      <c r="CD298" s="169" t="str">
        <f>IFERROR(Inv_SY_B!CD298/Inv_SY_B!$DC298-1,"")</f>
        <v/>
      </c>
      <c r="CE298" s="169" t="str">
        <f>IFERROR(Inv_SY_B!CE298/Inv_SY_B!$DC298-1,"")</f>
        <v/>
      </c>
      <c r="CF298" s="169" t="str">
        <f>IFERROR(Inv_SY_B!CF298/Inv_SY_B!$DC298-1,"")</f>
        <v/>
      </c>
      <c r="CG298" s="169" t="str">
        <f>IFERROR(Inv_SY_B!CG298/Inv_SY_B!$DC298-1,"")</f>
        <v/>
      </c>
      <c r="CH298" s="169" t="str">
        <f>IFERROR(Inv_SY_B!CH298/Inv_SY_B!$DC298-1,"")</f>
        <v/>
      </c>
      <c r="CI298" s="169" t="str">
        <f>IFERROR(Inv_SY_B!CI298/Inv_SY_B!$DC298-1,"")</f>
        <v/>
      </c>
      <c r="CJ298" s="169" t="str">
        <f>IFERROR(Inv_SY_B!CJ298/Inv_SY_B!$DC298-1,"")</f>
        <v/>
      </c>
      <c r="CK298" s="169" t="str">
        <f>IFERROR(Inv_SY_B!CK298/Inv_SY_B!$DC298-1,"")</f>
        <v/>
      </c>
      <c r="CL298" s="169" t="str">
        <f>IFERROR(Inv_SY_B!CL298/Inv_SY_B!$DC298-1,"")</f>
        <v/>
      </c>
      <c r="CM298" s="169" t="str">
        <f>IFERROR(Inv_SY_B!CM298/Inv_SY_B!$DB298-1,"")</f>
        <v/>
      </c>
      <c r="CN298" s="169" t="str">
        <f>IFERROR(Inv_SY_B!CN298/Inv_SY_B!$DB298-1,"")</f>
        <v/>
      </c>
      <c r="CO298" s="169" t="str">
        <f>IFERROR(Inv_SY_B!CO298/Inv_SY_B!$DB298-1,"")</f>
        <v/>
      </c>
      <c r="CP298" s="169" t="str">
        <f>IFERROR(Inv_SY_B!CP298/Inv_SY_B!$DB298-1,"")</f>
        <v/>
      </c>
      <c r="CQ298" s="169" t="str">
        <f>IFERROR(Inv_SY_B!CQ298/Inv_SY_B!$DB298-1,"")</f>
        <v/>
      </c>
      <c r="CR298" s="169" t="str">
        <f>IFERROR(Inv_SY_B!CR298/Inv_SY_B!$DB298-1,"")</f>
        <v/>
      </c>
      <c r="CS298" s="169" t="str">
        <f>IFERROR(Inv_SY_B!CS298/Inv_SY_B!$DB298-1,"")</f>
        <v/>
      </c>
      <c r="CT298" s="169" t="str">
        <f>IFERROR(Inv_SY_B!CT298/Inv_SY_B!$DB298-1,"")</f>
        <v/>
      </c>
      <c r="CU298" s="169" t="str">
        <f>IFERROR(Inv_SY_B!CU298/Inv_SY_B!$DB298-1,"")</f>
        <v/>
      </c>
      <c r="CV298" s="169" t="str">
        <f>IFERROR(Inv_SY_B!CV298/Inv_SY_B!$DB298-1,"")</f>
        <v/>
      </c>
      <c r="CW298" s="169" t="str">
        <f>IFERROR(Inv_SY_B!CW298/Inv_SY_B!$DB298-1,"")</f>
        <v/>
      </c>
      <c r="CX298" s="169" t="str">
        <f>IFERROR(Inv_SY_B!CX298/Inv_SY_B!$DB298-1,"")</f>
        <v/>
      </c>
      <c r="CY298" s="169" t="str">
        <f>IFERROR(Inv_SY_B!CY298/Inv_SY_B!$DB298-1,"")</f>
        <v/>
      </c>
      <c r="CZ298" s="169" t="str">
        <f>IFERROR(Inv_SY_B!CZ298/Inv_SY_B!$DB298-1,"")</f>
        <v/>
      </c>
    </row>
    <row r="299" spans="2:104">
      <c r="B299" s="164">
        <f t="shared" si="5"/>
        <v>45991</v>
      </c>
      <c r="C299" s="169" t="str">
        <f>IFERROR(Inv_SY_B!C299/Inv_SY_B!$DA299-1,"")</f>
        <v/>
      </c>
      <c r="D299" s="169" t="str">
        <f>IFERROR(Inv_SY_B!D299/Inv_SY_B!$DA299-1,"")</f>
        <v/>
      </c>
      <c r="E299" s="169" t="str">
        <f>IFERROR(Inv_SY_B!E299/Inv_SY_B!$DA299-1,"")</f>
        <v/>
      </c>
      <c r="F299" s="169" t="str">
        <f>IFERROR(Inv_SY_B!F299/Inv_SY_B!$DA299-1,"")</f>
        <v/>
      </c>
      <c r="G299" s="169" t="str">
        <f>IFERROR(Inv_SY_B!G299/Inv_SY_B!$DA299-1,"")</f>
        <v/>
      </c>
      <c r="H299" s="169" t="str">
        <f>IFERROR(Inv_SY_B!H299/Inv_SY_B!$DA299-1,"")</f>
        <v/>
      </c>
      <c r="I299" s="169" t="str">
        <f>IFERROR(Inv_SY_B!I299/Inv_SY_B!$DA299-1,"")</f>
        <v/>
      </c>
      <c r="J299" s="169" t="str">
        <f>IFERROR(Inv_SY_B!J299/Inv_SY_B!$DA299-1,"")</f>
        <v/>
      </c>
      <c r="K299" s="169" t="str">
        <f>IFERROR(Inv_SY_B!K299/Inv_SY_B!$DA299-1,"")</f>
        <v/>
      </c>
      <c r="L299" s="169" t="str">
        <f>IFERROR(Inv_SY_B!L299/Inv_SY_B!$DA299-1,"")</f>
        <v/>
      </c>
      <c r="M299" s="169" t="str">
        <f>IFERROR(Inv_SY_B!M299/Inv_SY_B!$DA299-1,"")</f>
        <v/>
      </c>
      <c r="N299" s="169" t="str">
        <f>IFERROR(Inv_SY_B!N299/Inv_SY_B!$DA299-1,"")</f>
        <v/>
      </c>
      <c r="O299" s="169" t="str">
        <f>IFERROR(Inv_SY_B!O299/Inv_SY_B!$DA299-1,"")</f>
        <v/>
      </c>
      <c r="P299" s="169" t="str">
        <f>IFERROR(Inv_SY_B!P299/Inv_SY_B!$DA299-1,"")</f>
        <v/>
      </c>
      <c r="Q299" s="169" t="str">
        <f>IFERROR(Inv_SY_B!Q299/Inv_SY_B!$DA299-1,"")</f>
        <v/>
      </c>
      <c r="R299" s="169" t="str">
        <f>IFERROR(Inv_SY_B!R299/Inv_SY_B!$DA299-1,"")</f>
        <v/>
      </c>
      <c r="S299" s="169" t="str">
        <f>IFERROR(Inv_SY_B!S299/Inv_SY_B!$DA299-1,"")</f>
        <v/>
      </c>
      <c r="T299" s="169" t="str">
        <f>IFERROR(Inv_SY_B!T299/Inv_SY_B!$DA299-1,"")</f>
        <v/>
      </c>
      <c r="U299" s="169" t="str">
        <f>IFERROR(Inv_SY_B!U299/Inv_SY_B!$DA299-1,"")</f>
        <v/>
      </c>
      <c r="V299" s="169" t="str">
        <f>IFERROR(Inv_SY_B!V299/Inv_SY_B!$DA299-1,"")</f>
        <v/>
      </c>
      <c r="W299" s="169" t="str">
        <f>IFERROR(Inv_SY_B!W299/Inv_SY_B!$DA299-1,"")</f>
        <v/>
      </c>
      <c r="X299" s="169" t="str">
        <f>IFERROR(Inv_SY_B!X299/Inv_SY_B!$DA299-1,"")</f>
        <v/>
      </c>
      <c r="Y299" s="169" t="str">
        <f>IFERROR(Inv_SY_B!Y299/Inv_SY_B!$DA299-1,"")</f>
        <v/>
      </c>
      <c r="Z299" s="169" t="str">
        <f>IFERROR(Inv_SY_B!Z299/Inv_SY_B!$DA299-1,"")</f>
        <v/>
      </c>
      <c r="AA299" s="169" t="str">
        <f>IFERROR(Inv_SY_B!AA299/Inv_SY_B!$DA299-1,"")</f>
        <v/>
      </c>
      <c r="AB299" s="169" t="str">
        <f>IFERROR(Inv_SY_B!AB299/Inv_SY_B!$DA299-1,"")</f>
        <v/>
      </c>
      <c r="AC299" s="169" t="str">
        <f>IFERROR(Inv_SY_B!AC299/Inv_SY_B!$DA299-1,"")</f>
        <v/>
      </c>
      <c r="AD299" s="169" t="str">
        <f>IFERROR(Inv_SY_B!AD299/Inv_SY_B!$DA299-1,"")</f>
        <v/>
      </c>
      <c r="AE299" s="169" t="str">
        <f>IFERROR(Inv_SY_B!AE299/Inv_SY_B!$DA299-1,"")</f>
        <v/>
      </c>
      <c r="AF299" s="169" t="str">
        <f>IFERROR(Inv_SY_B!AF299/Inv_SY_B!$DA299-1,"")</f>
        <v/>
      </c>
      <c r="AG299" s="169" t="str">
        <f>IFERROR(Inv_SY_B!AG299/Inv_SY_B!$DA299-1,"")</f>
        <v/>
      </c>
      <c r="AH299" s="169" t="str">
        <f>IFERROR(Inv_SY_B!AH299/Inv_SY_B!$DA299-1,"")</f>
        <v/>
      </c>
      <c r="AI299" s="169" t="str">
        <f>IFERROR(Inv_SY_B!AI299/Inv_SY_B!$DC299-1,"")</f>
        <v/>
      </c>
      <c r="AJ299" s="169" t="str">
        <f>IFERROR(Inv_SY_B!AJ299/Inv_SY_B!$DC299-1,"")</f>
        <v/>
      </c>
      <c r="AK299" s="169" t="str">
        <f>IFERROR(Inv_SY_B!AK299/Inv_SY_B!$DC299-1,"")</f>
        <v/>
      </c>
      <c r="AL299" s="169" t="str">
        <f>IFERROR(Inv_SY_B!AL299/Inv_SY_B!$DC299-1,"")</f>
        <v/>
      </c>
      <c r="AM299" s="169" t="str">
        <f>IFERROR(Inv_SY_B!AM299/Inv_SY_B!$DC299-1,"")</f>
        <v/>
      </c>
      <c r="AN299" s="169" t="str">
        <f>IFERROR(Inv_SY_B!AN299/Inv_SY_B!$DC299-1,"")</f>
        <v/>
      </c>
      <c r="AO299" s="169" t="str">
        <f>IFERROR(Inv_SY_B!AO299/Inv_SY_B!$DC299-1,"")</f>
        <v/>
      </c>
      <c r="AP299" s="169" t="str">
        <f>IFERROR(Inv_SY_B!AP299/Inv_SY_B!$DC299-1,"")</f>
        <v/>
      </c>
      <c r="AQ299" s="169" t="str">
        <f>IFERROR(Inv_SY_B!AQ299/Inv_SY_B!$DC299-1,"")</f>
        <v/>
      </c>
      <c r="AR299" s="169" t="str">
        <f>IFERROR(Inv_SY_B!AR299/Inv_SY_B!$DC299-1,"")</f>
        <v/>
      </c>
      <c r="AS299" s="169" t="str">
        <f>IFERROR(Inv_SY_B!AS299/Inv_SY_B!$DC299-1,"")</f>
        <v/>
      </c>
      <c r="AT299" s="169" t="str">
        <f>IFERROR(Inv_SY_B!AT299/Inv_SY_B!$DC299-1,"")</f>
        <v/>
      </c>
      <c r="AU299" s="169" t="str">
        <f>IFERROR(Inv_SY_B!AU299/Inv_SY_B!$DC299-1,"")</f>
        <v/>
      </c>
      <c r="AV299" s="169" t="str">
        <f>IFERROR(Inv_SY_B!AV299/Inv_SY_B!$DC299-1,"")</f>
        <v/>
      </c>
      <c r="AW299" s="169" t="str">
        <f>IFERROR(Inv_SY_B!AW299/Inv_SY_B!$DC299-1,"")</f>
        <v/>
      </c>
      <c r="AX299" s="169" t="str">
        <f>IFERROR(Inv_SY_B!AX299/Inv_SY_B!$DC299-1,"")</f>
        <v/>
      </c>
      <c r="AY299" s="169" t="str">
        <f>IFERROR(Inv_SY_B!AY299/Inv_SY_B!$DC299-1,"")</f>
        <v/>
      </c>
      <c r="AZ299" s="169" t="str">
        <f>IFERROR(Inv_SY_B!AZ299/Inv_SY_B!$DC299-1,"")</f>
        <v/>
      </c>
      <c r="BA299" s="169" t="str">
        <f>IFERROR(Inv_SY_B!BA299/Inv_SY_B!$DC299-1,"")</f>
        <v/>
      </c>
      <c r="BB299" s="169" t="str">
        <f>IFERROR(Inv_SY_B!BB299/Inv_SY_B!$DC299-1,"")</f>
        <v/>
      </c>
      <c r="BC299" s="169" t="str">
        <f>IFERROR(Inv_SY_B!BC299/Inv_SY_B!$DC299-1,"")</f>
        <v/>
      </c>
      <c r="BD299" s="169" t="str">
        <f>IFERROR(Inv_SY_B!BD299/Inv_SY_B!$DC299-1,"")</f>
        <v/>
      </c>
      <c r="BE299" s="169" t="str">
        <f>IFERROR(Inv_SY_B!BE299/Inv_SY_B!$DC299-1,"")</f>
        <v/>
      </c>
      <c r="BF299" s="169" t="str">
        <f>IFERROR(Inv_SY_B!BF299/Inv_SY_B!$DC299-1,"")</f>
        <v/>
      </c>
      <c r="BG299" s="169" t="str">
        <f>IFERROR(Inv_SY_B!BG299/Inv_SY_B!$DC299-1,"")</f>
        <v/>
      </c>
      <c r="BH299" s="169" t="str">
        <f>IFERROR(Inv_SY_B!BH299/Inv_SY_B!$DC299-1,"")</f>
        <v/>
      </c>
      <c r="BI299" s="169" t="str">
        <f>IFERROR(Inv_SY_B!BI299/Inv_SY_B!$DC299-1,"")</f>
        <v/>
      </c>
      <c r="BJ299" s="169" t="str">
        <f>IFERROR(Inv_SY_B!BJ299/Inv_SY_B!$DC299-1,"")</f>
        <v/>
      </c>
      <c r="BK299" s="169" t="str">
        <f>IFERROR(Inv_SY_B!BK299/Inv_SY_B!$DC299-1,"")</f>
        <v/>
      </c>
      <c r="BL299" s="169" t="str">
        <f>IFERROR(Inv_SY_B!BL299/Inv_SY_B!$DC299-1,"")</f>
        <v/>
      </c>
      <c r="BM299" s="169" t="str">
        <f>IFERROR(Inv_SY_B!BM299/Inv_SY_B!$DC299-1,"")</f>
        <v/>
      </c>
      <c r="BN299" s="169" t="str">
        <f>IFERROR(Inv_SY_B!BN299/Inv_SY_B!$DC299-1,"")</f>
        <v/>
      </c>
      <c r="BO299" s="169" t="str">
        <f>IFERROR(Inv_SY_B!BO299/Inv_SY_B!$DC299-1,"")</f>
        <v/>
      </c>
      <c r="BP299" s="169" t="str">
        <f>IFERROR(Inv_SY_B!BP299/Inv_SY_B!$DC299-1,"")</f>
        <v/>
      </c>
      <c r="BQ299" s="169" t="str">
        <f>IFERROR(Inv_SY_B!BQ299/Inv_SY_B!$DC299-1,"")</f>
        <v/>
      </c>
      <c r="BR299" s="169" t="str">
        <f>IFERROR(Inv_SY_B!BR299/Inv_SY_B!$DC299-1,"")</f>
        <v/>
      </c>
      <c r="BS299" s="169" t="str">
        <f>IFERROR(Inv_SY_B!BS299/Inv_SY_B!$DC299-1,"")</f>
        <v/>
      </c>
      <c r="BT299" s="169" t="str">
        <f>IFERROR(Inv_SY_B!BT299/Inv_SY_B!$DC299-1,"")</f>
        <v/>
      </c>
      <c r="BU299" s="169" t="str">
        <f>IFERROR(Inv_SY_B!BU299/Inv_SY_B!$DC299-1,"")</f>
        <v/>
      </c>
      <c r="BV299" s="169" t="str">
        <f>IFERROR(Inv_SY_B!BV299/Inv_SY_B!$DC299-1,"")</f>
        <v/>
      </c>
      <c r="BW299" s="169" t="str">
        <f>IFERROR(Inv_SY_B!BW299/Inv_SY_B!$DC299-1,"")</f>
        <v/>
      </c>
      <c r="BX299" s="169" t="str">
        <f>IFERROR(Inv_SY_B!BX299/Inv_SY_B!$DC299-1,"")</f>
        <v/>
      </c>
      <c r="BY299" s="169" t="str">
        <f>IFERROR(Inv_SY_B!BY299/Inv_SY_B!$DC299-1,"")</f>
        <v/>
      </c>
      <c r="BZ299" s="169" t="str">
        <f>IFERROR(Inv_SY_B!BZ299/Inv_SY_B!$DC299-1,"")</f>
        <v/>
      </c>
      <c r="CA299" s="169" t="str">
        <f>IFERROR(Inv_SY_B!CA299/Inv_SY_B!$DC299-1,"")</f>
        <v/>
      </c>
      <c r="CB299" s="169" t="str">
        <f>IFERROR(Inv_SY_B!CB299/Inv_SY_B!$DC299-1,"")</f>
        <v/>
      </c>
      <c r="CC299" s="169" t="str">
        <f>IFERROR(Inv_SY_B!CC299/Inv_SY_B!$DC299-1,"")</f>
        <v/>
      </c>
      <c r="CD299" s="169" t="str">
        <f>IFERROR(Inv_SY_B!CD299/Inv_SY_B!$DC299-1,"")</f>
        <v/>
      </c>
      <c r="CE299" s="169" t="str">
        <f>IFERROR(Inv_SY_B!CE299/Inv_SY_B!$DC299-1,"")</f>
        <v/>
      </c>
      <c r="CF299" s="169" t="str">
        <f>IFERROR(Inv_SY_B!CF299/Inv_SY_B!$DC299-1,"")</f>
        <v/>
      </c>
      <c r="CG299" s="169" t="str">
        <f>IFERROR(Inv_SY_B!CG299/Inv_SY_B!$DC299-1,"")</f>
        <v/>
      </c>
      <c r="CH299" s="169" t="str">
        <f>IFERROR(Inv_SY_B!CH299/Inv_SY_B!$DC299-1,"")</f>
        <v/>
      </c>
      <c r="CI299" s="169" t="str">
        <f>IFERROR(Inv_SY_B!CI299/Inv_SY_B!$DC299-1,"")</f>
        <v/>
      </c>
      <c r="CJ299" s="169" t="str">
        <f>IFERROR(Inv_SY_B!CJ299/Inv_SY_B!$DC299-1,"")</f>
        <v/>
      </c>
      <c r="CK299" s="169" t="str">
        <f>IFERROR(Inv_SY_B!CK299/Inv_SY_B!$DC299-1,"")</f>
        <v/>
      </c>
      <c r="CL299" s="169" t="str">
        <f>IFERROR(Inv_SY_B!CL299/Inv_SY_B!$DC299-1,"")</f>
        <v/>
      </c>
      <c r="CM299" s="169" t="str">
        <f>IFERROR(Inv_SY_B!CM299/Inv_SY_B!$DB299-1,"")</f>
        <v/>
      </c>
      <c r="CN299" s="169" t="str">
        <f>IFERROR(Inv_SY_B!CN299/Inv_SY_B!$DB299-1,"")</f>
        <v/>
      </c>
      <c r="CO299" s="169" t="str">
        <f>IFERROR(Inv_SY_B!CO299/Inv_SY_B!$DB299-1,"")</f>
        <v/>
      </c>
      <c r="CP299" s="169" t="str">
        <f>IFERROR(Inv_SY_B!CP299/Inv_SY_B!$DB299-1,"")</f>
        <v/>
      </c>
      <c r="CQ299" s="169" t="str">
        <f>IFERROR(Inv_SY_B!CQ299/Inv_SY_B!$DB299-1,"")</f>
        <v/>
      </c>
      <c r="CR299" s="169" t="str">
        <f>IFERROR(Inv_SY_B!CR299/Inv_SY_B!$DB299-1,"")</f>
        <v/>
      </c>
      <c r="CS299" s="169" t="str">
        <f>IFERROR(Inv_SY_B!CS299/Inv_SY_B!$DB299-1,"")</f>
        <v/>
      </c>
      <c r="CT299" s="169" t="str">
        <f>IFERROR(Inv_SY_B!CT299/Inv_SY_B!$DB299-1,"")</f>
        <v/>
      </c>
      <c r="CU299" s="169" t="str">
        <f>IFERROR(Inv_SY_B!CU299/Inv_SY_B!$DB299-1,"")</f>
        <v/>
      </c>
      <c r="CV299" s="169" t="str">
        <f>IFERROR(Inv_SY_B!CV299/Inv_SY_B!$DB299-1,"")</f>
        <v/>
      </c>
      <c r="CW299" s="169" t="str">
        <f>IFERROR(Inv_SY_B!CW299/Inv_SY_B!$DB299-1,"")</f>
        <v/>
      </c>
      <c r="CX299" s="169" t="str">
        <f>IFERROR(Inv_SY_B!CX299/Inv_SY_B!$DB299-1,"")</f>
        <v/>
      </c>
      <c r="CY299" s="169" t="str">
        <f>IFERROR(Inv_SY_B!CY299/Inv_SY_B!$DB299-1,"")</f>
        <v/>
      </c>
      <c r="CZ299" s="169" t="str">
        <f>IFERROR(Inv_SY_B!CZ299/Inv_SY_B!$DB299-1,"")</f>
        <v/>
      </c>
    </row>
    <row r="300" spans="2:104">
      <c r="B300" s="164">
        <f t="shared" si="5"/>
        <v>45992</v>
      </c>
      <c r="C300" s="169" t="str">
        <f>IFERROR(Inv_SY_B!C300/Inv_SY_B!$DA300-1,"")</f>
        <v/>
      </c>
      <c r="D300" s="169" t="str">
        <f>IFERROR(Inv_SY_B!D300/Inv_SY_B!$DA300-1,"")</f>
        <v/>
      </c>
      <c r="E300" s="169" t="str">
        <f>IFERROR(Inv_SY_B!E300/Inv_SY_B!$DA300-1,"")</f>
        <v/>
      </c>
      <c r="F300" s="169" t="str">
        <f>IFERROR(Inv_SY_B!F300/Inv_SY_B!$DA300-1,"")</f>
        <v/>
      </c>
      <c r="G300" s="169" t="str">
        <f>IFERROR(Inv_SY_B!G300/Inv_SY_B!$DA300-1,"")</f>
        <v/>
      </c>
      <c r="H300" s="169" t="str">
        <f>IFERROR(Inv_SY_B!H300/Inv_SY_B!$DA300-1,"")</f>
        <v/>
      </c>
      <c r="I300" s="169" t="str">
        <f>IFERROR(Inv_SY_B!I300/Inv_SY_B!$DA300-1,"")</f>
        <v/>
      </c>
      <c r="J300" s="169" t="str">
        <f>IFERROR(Inv_SY_B!J300/Inv_SY_B!$DA300-1,"")</f>
        <v/>
      </c>
      <c r="K300" s="169" t="str">
        <f>IFERROR(Inv_SY_B!K300/Inv_SY_B!$DA300-1,"")</f>
        <v/>
      </c>
      <c r="L300" s="169" t="str">
        <f>IFERROR(Inv_SY_B!L300/Inv_SY_B!$DA300-1,"")</f>
        <v/>
      </c>
      <c r="M300" s="169" t="str">
        <f>IFERROR(Inv_SY_B!M300/Inv_SY_B!$DA300-1,"")</f>
        <v/>
      </c>
      <c r="N300" s="169" t="str">
        <f>IFERROR(Inv_SY_B!N300/Inv_SY_B!$DA300-1,"")</f>
        <v/>
      </c>
      <c r="O300" s="169" t="str">
        <f>IFERROR(Inv_SY_B!O300/Inv_SY_B!$DA300-1,"")</f>
        <v/>
      </c>
      <c r="P300" s="169" t="str">
        <f>IFERROR(Inv_SY_B!P300/Inv_SY_B!$DA300-1,"")</f>
        <v/>
      </c>
      <c r="Q300" s="169" t="str">
        <f>IFERROR(Inv_SY_B!Q300/Inv_SY_B!$DA300-1,"")</f>
        <v/>
      </c>
      <c r="R300" s="169" t="str">
        <f>IFERROR(Inv_SY_B!R300/Inv_SY_B!$DA300-1,"")</f>
        <v/>
      </c>
      <c r="S300" s="169" t="str">
        <f>IFERROR(Inv_SY_B!S300/Inv_SY_B!$DA300-1,"")</f>
        <v/>
      </c>
      <c r="T300" s="169" t="str">
        <f>IFERROR(Inv_SY_B!T300/Inv_SY_B!$DA300-1,"")</f>
        <v/>
      </c>
      <c r="U300" s="169" t="str">
        <f>IFERROR(Inv_SY_B!U300/Inv_SY_B!$DA300-1,"")</f>
        <v/>
      </c>
      <c r="V300" s="169" t="str">
        <f>IFERROR(Inv_SY_B!V300/Inv_SY_B!$DA300-1,"")</f>
        <v/>
      </c>
      <c r="W300" s="169" t="str">
        <f>IFERROR(Inv_SY_B!W300/Inv_SY_B!$DA300-1,"")</f>
        <v/>
      </c>
      <c r="X300" s="169" t="str">
        <f>IFERROR(Inv_SY_B!X300/Inv_SY_B!$DA300-1,"")</f>
        <v/>
      </c>
      <c r="Y300" s="169" t="str">
        <f>IFERROR(Inv_SY_B!Y300/Inv_SY_B!$DA300-1,"")</f>
        <v/>
      </c>
      <c r="Z300" s="169" t="str">
        <f>IFERROR(Inv_SY_B!Z300/Inv_SY_B!$DA300-1,"")</f>
        <v/>
      </c>
      <c r="AA300" s="169" t="str">
        <f>IFERROR(Inv_SY_B!AA300/Inv_SY_B!$DA300-1,"")</f>
        <v/>
      </c>
      <c r="AB300" s="169" t="str">
        <f>IFERROR(Inv_SY_B!AB300/Inv_SY_B!$DA300-1,"")</f>
        <v/>
      </c>
      <c r="AC300" s="169" t="str">
        <f>IFERROR(Inv_SY_B!AC300/Inv_SY_B!$DA300-1,"")</f>
        <v/>
      </c>
      <c r="AD300" s="169" t="str">
        <f>IFERROR(Inv_SY_B!AD300/Inv_SY_B!$DA300-1,"")</f>
        <v/>
      </c>
      <c r="AE300" s="169" t="str">
        <f>IFERROR(Inv_SY_B!AE300/Inv_SY_B!$DA300-1,"")</f>
        <v/>
      </c>
      <c r="AF300" s="169" t="str">
        <f>IFERROR(Inv_SY_B!AF300/Inv_SY_B!$DA300-1,"")</f>
        <v/>
      </c>
      <c r="AG300" s="169" t="str">
        <f>IFERROR(Inv_SY_B!AG300/Inv_SY_B!$DA300-1,"")</f>
        <v/>
      </c>
      <c r="AH300" s="169" t="str">
        <f>IFERROR(Inv_SY_B!AH300/Inv_SY_B!$DA300-1,"")</f>
        <v/>
      </c>
      <c r="AI300" s="169" t="str">
        <f>IFERROR(Inv_SY_B!AI300/Inv_SY_B!$DC300-1,"")</f>
        <v/>
      </c>
      <c r="AJ300" s="169" t="str">
        <f>IFERROR(Inv_SY_B!AJ300/Inv_SY_B!$DC300-1,"")</f>
        <v/>
      </c>
      <c r="AK300" s="169" t="str">
        <f>IFERROR(Inv_SY_B!AK300/Inv_SY_B!$DC300-1,"")</f>
        <v/>
      </c>
      <c r="AL300" s="169" t="str">
        <f>IFERROR(Inv_SY_B!AL300/Inv_SY_B!$DC300-1,"")</f>
        <v/>
      </c>
      <c r="AM300" s="169" t="str">
        <f>IFERROR(Inv_SY_B!AM300/Inv_SY_B!$DC300-1,"")</f>
        <v/>
      </c>
      <c r="AN300" s="169" t="str">
        <f>IFERROR(Inv_SY_B!AN300/Inv_SY_B!$DC300-1,"")</f>
        <v/>
      </c>
      <c r="AO300" s="169" t="str">
        <f>IFERROR(Inv_SY_B!AO300/Inv_SY_B!$DC300-1,"")</f>
        <v/>
      </c>
      <c r="AP300" s="169" t="str">
        <f>IFERROR(Inv_SY_B!AP300/Inv_SY_B!$DC300-1,"")</f>
        <v/>
      </c>
      <c r="AQ300" s="169" t="str">
        <f>IFERROR(Inv_SY_B!AQ300/Inv_SY_B!$DC300-1,"")</f>
        <v/>
      </c>
      <c r="AR300" s="169" t="str">
        <f>IFERROR(Inv_SY_B!AR300/Inv_SY_B!$DC300-1,"")</f>
        <v/>
      </c>
      <c r="AS300" s="169" t="str">
        <f>IFERROR(Inv_SY_B!AS300/Inv_SY_B!$DC300-1,"")</f>
        <v/>
      </c>
      <c r="AT300" s="169" t="str">
        <f>IFERROR(Inv_SY_B!AT300/Inv_SY_B!$DC300-1,"")</f>
        <v/>
      </c>
      <c r="AU300" s="169" t="str">
        <f>IFERROR(Inv_SY_B!AU300/Inv_SY_B!$DC300-1,"")</f>
        <v/>
      </c>
      <c r="AV300" s="169" t="str">
        <f>IFERROR(Inv_SY_B!AV300/Inv_SY_B!$DC300-1,"")</f>
        <v/>
      </c>
      <c r="AW300" s="169" t="str">
        <f>IFERROR(Inv_SY_B!AW300/Inv_SY_B!$DC300-1,"")</f>
        <v/>
      </c>
      <c r="AX300" s="169" t="str">
        <f>IFERROR(Inv_SY_B!AX300/Inv_SY_B!$DC300-1,"")</f>
        <v/>
      </c>
      <c r="AY300" s="169" t="str">
        <f>IFERROR(Inv_SY_B!AY300/Inv_SY_B!$DC300-1,"")</f>
        <v/>
      </c>
      <c r="AZ300" s="169" t="str">
        <f>IFERROR(Inv_SY_B!AZ300/Inv_SY_B!$DC300-1,"")</f>
        <v/>
      </c>
      <c r="BA300" s="169" t="str">
        <f>IFERROR(Inv_SY_B!BA300/Inv_SY_B!$DC300-1,"")</f>
        <v/>
      </c>
      <c r="BB300" s="169" t="str">
        <f>IFERROR(Inv_SY_B!BB300/Inv_SY_B!$DC300-1,"")</f>
        <v/>
      </c>
      <c r="BC300" s="169" t="str">
        <f>IFERROR(Inv_SY_B!BC300/Inv_SY_B!$DC300-1,"")</f>
        <v/>
      </c>
      <c r="BD300" s="169" t="str">
        <f>IFERROR(Inv_SY_B!BD300/Inv_SY_B!$DC300-1,"")</f>
        <v/>
      </c>
      <c r="BE300" s="169" t="str">
        <f>IFERROR(Inv_SY_B!BE300/Inv_SY_B!$DC300-1,"")</f>
        <v/>
      </c>
      <c r="BF300" s="169" t="str">
        <f>IFERROR(Inv_SY_B!BF300/Inv_SY_B!$DC300-1,"")</f>
        <v/>
      </c>
      <c r="BG300" s="169" t="str">
        <f>IFERROR(Inv_SY_B!BG300/Inv_SY_B!$DC300-1,"")</f>
        <v/>
      </c>
      <c r="BH300" s="169" t="str">
        <f>IFERROR(Inv_SY_B!BH300/Inv_SY_B!$DC300-1,"")</f>
        <v/>
      </c>
      <c r="BI300" s="169" t="str">
        <f>IFERROR(Inv_SY_B!BI300/Inv_SY_B!$DC300-1,"")</f>
        <v/>
      </c>
      <c r="BJ300" s="169" t="str">
        <f>IFERROR(Inv_SY_B!BJ300/Inv_SY_B!$DC300-1,"")</f>
        <v/>
      </c>
      <c r="BK300" s="169" t="str">
        <f>IFERROR(Inv_SY_B!BK300/Inv_SY_B!$DC300-1,"")</f>
        <v/>
      </c>
      <c r="BL300" s="169" t="str">
        <f>IFERROR(Inv_SY_B!BL300/Inv_SY_B!$DC300-1,"")</f>
        <v/>
      </c>
      <c r="BM300" s="169" t="str">
        <f>IFERROR(Inv_SY_B!BM300/Inv_SY_B!$DC300-1,"")</f>
        <v/>
      </c>
      <c r="BN300" s="169" t="str">
        <f>IFERROR(Inv_SY_B!BN300/Inv_SY_B!$DC300-1,"")</f>
        <v/>
      </c>
      <c r="BO300" s="169" t="str">
        <f>IFERROR(Inv_SY_B!BO300/Inv_SY_B!$DC300-1,"")</f>
        <v/>
      </c>
      <c r="BP300" s="169" t="str">
        <f>IFERROR(Inv_SY_B!BP300/Inv_SY_B!$DC300-1,"")</f>
        <v/>
      </c>
      <c r="BQ300" s="169" t="str">
        <f>IFERROR(Inv_SY_B!BQ300/Inv_SY_B!$DC300-1,"")</f>
        <v/>
      </c>
      <c r="BR300" s="169" t="str">
        <f>IFERROR(Inv_SY_B!BR300/Inv_SY_B!$DC300-1,"")</f>
        <v/>
      </c>
      <c r="BS300" s="169" t="str">
        <f>IFERROR(Inv_SY_B!BS300/Inv_SY_B!$DC300-1,"")</f>
        <v/>
      </c>
      <c r="BT300" s="169" t="str">
        <f>IFERROR(Inv_SY_B!BT300/Inv_SY_B!$DC300-1,"")</f>
        <v/>
      </c>
      <c r="BU300" s="169" t="str">
        <f>IFERROR(Inv_SY_B!BU300/Inv_SY_B!$DC300-1,"")</f>
        <v/>
      </c>
      <c r="BV300" s="169" t="str">
        <f>IFERROR(Inv_SY_B!BV300/Inv_SY_B!$DC300-1,"")</f>
        <v/>
      </c>
      <c r="BW300" s="169" t="str">
        <f>IFERROR(Inv_SY_B!BW300/Inv_SY_B!$DC300-1,"")</f>
        <v/>
      </c>
      <c r="BX300" s="169" t="str">
        <f>IFERROR(Inv_SY_B!BX300/Inv_SY_B!$DC300-1,"")</f>
        <v/>
      </c>
      <c r="BY300" s="169" t="str">
        <f>IFERROR(Inv_SY_B!BY300/Inv_SY_B!$DC300-1,"")</f>
        <v/>
      </c>
      <c r="BZ300" s="169" t="str">
        <f>IFERROR(Inv_SY_B!BZ300/Inv_SY_B!$DC300-1,"")</f>
        <v/>
      </c>
      <c r="CA300" s="169" t="str">
        <f>IFERROR(Inv_SY_B!CA300/Inv_SY_B!$DC300-1,"")</f>
        <v/>
      </c>
      <c r="CB300" s="169" t="str">
        <f>IFERROR(Inv_SY_B!CB300/Inv_SY_B!$DC300-1,"")</f>
        <v/>
      </c>
      <c r="CC300" s="169" t="str">
        <f>IFERROR(Inv_SY_B!CC300/Inv_SY_B!$DC300-1,"")</f>
        <v/>
      </c>
      <c r="CD300" s="169" t="str">
        <f>IFERROR(Inv_SY_B!CD300/Inv_SY_B!$DC300-1,"")</f>
        <v/>
      </c>
      <c r="CE300" s="169" t="str">
        <f>IFERROR(Inv_SY_B!CE300/Inv_SY_B!$DC300-1,"")</f>
        <v/>
      </c>
      <c r="CF300" s="169" t="str">
        <f>IFERROR(Inv_SY_B!CF300/Inv_SY_B!$DC300-1,"")</f>
        <v/>
      </c>
      <c r="CG300" s="169" t="str">
        <f>IFERROR(Inv_SY_B!CG300/Inv_SY_B!$DC300-1,"")</f>
        <v/>
      </c>
      <c r="CH300" s="169" t="str">
        <f>IFERROR(Inv_SY_B!CH300/Inv_SY_B!$DC300-1,"")</f>
        <v/>
      </c>
      <c r="CI300" s="169" t="str">
        <f>IFERROR(Inv_SY_B!CI300/Inv_SY_B!$DC300-1,"")</f>
        <v/>
      </c>
      <c r="CJ300" s="169" t="str">
        <f>IFERROR(Inv_SY_B!CJ300/Inv_SY_B!$DC300-1,"")</f>
        <v/>
      </c>
      <c r="CK300" s="169" t="str">
        <f>IFERROR(Inv_SY_B!CK300/Inv_SY_B!$DC300-1,"")</f>
        <v/>
      </c>
      <c r="CL300" s="169" t="str">
        <f>IFERROR(Inv_SY_B!CL300/Inv_SY_B!$DC300-1,"")</f>
        <v/>
      </c>
      <c r="CM300" s="169" t="str">
        <f>IFERROR(Inv_SY_B!CM300/Inv_SY_B!$DB300-1,"")</f>
        <v/>
      </c>
      <c r="CN300" s="169" t="str">
        <f>IFERROR(Inv_SY_B!CN300/Inv_SY_B!$DB300-1,"")</f>
        <v/>
      </c>
      <c r="CO300" s="169" t="str">
        <f>IFERROR(Inv_SY_B!CO300/Inv_SY_B!$DB300-1,"")</f>
        <v/>
      </c>
      <c r="CP300" s="169" t="str">
        <f>IFERROR(Inv_SY_B!CP300/Inv_SY_B!$DB300-1,"")</f>
        <v/>
      </c>
      <c r="CQ300" s="169" t="str">
        <f>IFERROR(Inv_SY_B!CQ300/Inv_SY_B!$DB300-1,"")</f>
        <v/>
      </c>
      <c r="CR300" s="169" t="str">
        <f>IFERROR(Inv_SY_B!CR300/Inv_SY_B!$DB300-1,"")</f>
        <v/>
      </c>
      <c r="CS300" s="169" t="str">
        <f>IFERROR(Inv_SY_B!CS300/Inv_SY_B!$DB300-1,"")</f>
        <v/>
      </c>
      <c r="CT300" s="169" t="str">
        <f>IFERROR(Inv_SY_B!CT300/Inv_SY_B!$DB300-1,"")</f>
        <v/>
      </c>
      <c r="CU300" s="169" t="str">
        <f>IFERROR(Inv_SY_B!CU300/Inv_SY_B!$DB300-1,"")</f>
        <v/>
      </c>
      <c r="CV300" s="169" t="str">
        <f>IFERROR(Inv_SY_B!CV300/Inv_SY_B!$DB300-1,"")</f>
        <v/>
      </c>
      <c r="CW300" s="169" t="str">
        <f>IFERROR(Inv_SY_B!CW300/Inv_SY_B!$DB300-1,"")</f>
        <v/>
      </c>
      <c r="CX300" s="169" t="str">
        <f>IFERROR(Inv_SY_B!CX300/Inv_SY_B!$DB300-1,"")</f>
        <v/>
      </c>
      <c r="CY300" s="169" t="str">
        <f>IFERROR(Inv_SY_B!CY300/Inv_SY_B!$DB300-1,"")</f>
        <v/>
      </c>
      <c r="CZ300" s="169" t="str">
        <f>IFERROR(Inv_SY_B!CZ300/Inv_SY_B!$DB300-1,"")</f>
        <v/>
      </c>
    </row>
    <row r="301" spans="2:104">
      <c r="B301" s="164">
        <f t="shared" si="5"/>
        <v>45993</v>
      </c>
      <c r="C301" s="169" t="str">
        <f>IFERROR(Inv_SY_B!C301/Inv_SY_B!$DA301-1,"")</f>
        <v/>
      </c>
      <c r="D301" s="169" t="str">
        <f>IFERROR(Inv_SY_B!D301/Inv_SY_B!$DA301-1,"")</f>
        <v/>
      </c>
      <c r="E301" s="169" t="str">
        <f>IFERROR(Inv_SY_B!E301/Inv_SY_B!$DA301-1,"")</f>
        <v/>
      </c>
      <c r="F301" s="169" t="str">
        <f>IFERROR(Inv_SY_B!F301/Inv_SY_B!$DA301-1,"")</f>
        <v/>
      </c>
      <c r="G301" s="169" t="str">
        <f>IFERROR(Inv_SY_B!G301/Inv_SY_B!$DA301-1,"")</f>
        <v/>
      </c>
      <c r="H301" s="169" t="str">
        <f>IFERROR(Inv_SY_B!H301/Inv_SY_B!$DA301-1,"")</f>
        <v/>
      </c>
      <c r="I301" s="169" t="str">
        <f>IFERROR(Inv_SY_B!I301/Inv_SY_B!$DA301-1,"")</f>
        <v/>
      </c>
      <c r="J301" s="169" t="str">
        <f>IFERROR(Inv_SY_B!J301/Inv_SY_B!$DA301-1,"")</f>
        <v/>
      </c>
      <c r="K301" s="169" t="str">
        <f>IFERROR(Inv_SY_B!K301/Inv_SY_B!$DA301-1,"")</f>
        <v/>
      </c>
      <c r="L301" s="169" t="str">
        <f>IFERROR(Inv_SY_B!L301/Inv_SY_B!$DA301-1,"")</f>
        <v/>
      </c>
      <c r="M301" s="169" t="str">
        <f>IFERROR(Inv_SY_B!M301/Inv_SY_B!$DA301-1,"")</f>
        <v/>
      </c>
      <c r="N301" s="169" t="str">
        <f>IFERROR(Inv_SY_B!N301/Inv_SY_B!$DA301-1,"")</f>
        <v/>
      </c>
      <c r="O301" s="169" t="str">
        <f>IFERROR(Inv_SY_B!O301/Inv_SY_B!$DA301-1,"")</f>
        <v/>
      </c>
      <c r="P301" s="169" t="str">
        <f>IFERROR(Inv_SY_B!P301/Inv_SY_B!$DA301-1,"")</f>
        <v/>
      </c>
      <c r="Q301" s="169" t="str">
        <f>IFERROR(Inv_SY_B!Q301/Inv_SY_B!$DA301-1,"")</f>
        <v/>
      </c>
      <c r="R301" s="169" t="str">
        <f>IFERROR(Inv_SY_B!R301/Inv_SY_B!$DA301-1,"")</f>
        <v/>
      </c>
      <c r="S301" s="169" t="str">
        <f>IFERROR(Inv_SY_B!S301/Inv_SY_B!$DA301-1,"")</f>
        <v/>
      </c>
      <c r="T301" s="169" t="str">
        <f>IFERROR(Inv_SY_B!T301/Inv_SY_B!$DA301-1,"")</f>
        <v/>
      </c>
      <c r="U301" s="169" t="str">
        <f>IFERROR(Inv_SY_B!U301/Inv_SY_B!$DA301-1,"")</f>
        <v/>
      </c>
      <c r="V301" s="169" t="str">
        <f>IFERROR(Inv_SY_B!V301/Inv_SY_B!$DA301-1,"")</f>
        <v/>
      </c>
      <c r="W301" s="169" t="str">
        <f>IFERROR(Inv_SY_B!W301/Inv_SY_B!$DA301-1,"")</f>
        <v/>
      </c>
      <c r="X301" s="169" t="str">
        <f>IFERROR(Inv_SY_B!X301/Inv_SY_B!$DA301-1,"")</f>
        <v/>
      </c>
      <c r="Y301" s="169" t="str">
        <f>IFERROR(Inv_SY_B!Y301/Inv_SY_B!$DA301-1,"")</f>
        <v/>
      </c>
      <c r="Z301" s="169" t="str">
        <f>IFERROR(Inv_SY_B!Z301/Inv_SY_B!$DA301-1,"")</f>
        <v/>
      </c>
      <c r="AA301" s="169" t="str">
        <f>IFERROR(Inv_SY_B!AA301/Inv_SY_B!$DA301-1,"")</f>
        <v/>
      </c>
      <c r="AB301" s="169" t="str">
        <f>IFERROR(Inv_SY_B!AB301/Inv_SY_B!$DA301-1,"")</f>
        <v/>
      </c>
      <c r="AC301" s="169" t="str">
        <f>IFERROR(Inv_SY_B!AC301/Inv_SY_B!$DA301-1,"")</f>
        <v/>
      </c>
      <c r="AD301" s="169" t="str">
        <f>IFERROR(Inv_SY_B!AD301/Inv_SY_B!$DA301-1,"")</f>
        <v/>
      </c>
      <c r="AE301" s="169" t="str">
        <f>IFERROR(Inv_SY_B!AE301/Inv_SY_B!$DA301-1,"")</f>
        <v/>
      </c>
      <c r="AF301" s="169" t="str">
        <f>IFERROR(Inv_SY_B!AF301/Inv_SY_B!$DA301-1,"")</f>
        <v/>
      </c>
      <c r="AG301" s="169" t="str">
        <f>IFERROR(Inv_SY_B!AG301/Inv_SY_B!$DA301-1,"")</f>
        <v/>
      </c>
      <c r="AH301" s="169" t="str">
        <f>IFERROR(Inv_SY_B!AH301/Inv_SY_B!$DA301-1,"")</f>
        <v/>
      </c>
      <c r="AI301" s="169" t="str">
        <f>IFERROR(Inv_SY_B!AI301/Inv_SY_B!$DC301-1,"")</f>
        <v/>
      </c>
      <c r="AJ301" s="169" t="str">
        <f>IFERROR(Inv_SY_B!AJ301/Inv_SY_B!$DC301-1,"")</f>
        <v/>
      </c>
      <c r="AK301" s="169" t="str">
        <f>IFERROR(Inv_SY_B!AK301/Inv_SY_B!$DC301-1,"")</f>
        <v/>
      </c>
      <c r="AL301" s="169" t="str">
        <f>IFERROR(Inv_SY_B!AL301/Inv_SY_B!$DC301-1,"")</f>
        <v/>
      </c>
      <c r="AM301" s="169" t="str">
        <f>IFERROR(Inv_SY_B!AM301/Inv_SY_B!$DC301-1,"")</f>
        <v/>
      </c>
      <c r="AN301" s="169" t="str">
        <f>IFERROR(Inv_SY_B!AN301/Inv_SY_B!$DC301-1,"")</f>
        <v/>
      </c>
      <c r="AO301" s="169" t="str">
        <f>IFERROR(Inv_SY_B!AO301/Inv_SY_B!$DC301-1,"")</f>
        <v/>
      </c>
      <c r="AP301" s="169" t="str">
        <f>IFERROR(Inv_SY_B!AP301/Inv_SY_B!$DC301-1,"")</f>
        <v/>
      </c>
      <c r="AQ301" s="169" t="str">
        <f>IFERROR(Inv_SY_B!AQ301/Inv_SY_B!$DC301-1,"")</f>
        <v/>
      </c>
      <c r="AR301" s="169" t="str">
        <f>IFERROR(Inv_SY_B!AR301/Inv_SY_B!$DC301-1,"")</f>
        <v/>
      </c>
      <c r="AS301" s="169" t="str">
        <f>IFERROR(Inv_SY_B!AS301/Inv_SY_B!$DC301-1,"")</f>
        <v/>
      </c>
      <c r="AT301" s="169" t="str">
        <f>IFERROR(Inv_SY_B!AT301/Inv_SY_B!$DC301-1,"")</f>
        <v/>
      </c>
      <c r="AU301" s="169" t="str">
        <f>IFERROR(Inv_SY_B!AU301/Inv_SY_B!$DC301-1,"")</f>
        <v/>
      </c>
      <c r="AV301" s="169" t="str">
        <f>IFERROR(Inv_SY_B!AV301/Inv_SY_B!$DC301-1,"")</f>
        <v/>
      </c>
      <c r="AW301" s="169" t="str">
        <f>IFERROR(Inv_SY_B!AW301/Inv_SY_B!$DC301-1,"")</f>
        <v/>
      </c>
      <c r="AX301" s="169" t="str">
        <f>IFERROR(Inv_SY_B!AX301/Inv_SY_B!$DC301-1,"")</f>
        <v/>
      </c>
      <c r="AY301" s="169" t="str">
        <f>IFERROR(Inv_SY_B!AY301/Inv_SY_B!$DC301-1,"")</f>
        <v/>
      </c>
      <c r="AZ301" s="169" t="str">
        <f>IFERROR(Inv_SY_B!AZ301/Inv_SY_B!$DC301-1,"")</f>
        <v/>
      </c>
      <c r="BA301" s="169" t="str">
        <f>IFERROR(Inv_SY_B!BA301/Inv_SY_B!$DC301-1,"")</f>
        <v/>
      </c>
      <c r="BB301" s="169" t="str">
        <f>IFERROR(Inv_SY_B!BB301/Inv_SY_B!$DC301-1,"")</f>
        <v/>
      </c>
      <c r="BC301" s="169" t="str">
        <f>IFERROR(Inv_SY_B!BC301/Inv_SY_B!$DC301-1,"")</f>
        <v/>
      </c>
      <c r="BD301" s="169" t="str">
        <f>IFERROR(Inv_SY_B!BD301/Inv_SY_B!$DC301-1,"")</f>
        <v/>
      </c>
      <c r="BE301" s="169" t="str">
        <f>IFERROR(Inv_SY_B!BE301/Inv_SY_B!$DC301-1,"")</f>
        <v/>
      </c>
      <c r="BF301" s="169" t="str">
        <f>IFERROR(Inv_SY_B!BF301/Inv_SY_B!$DC301-1,"")</f>
        <v/>
      </c>
      <c r="BG301" s="169" t="str">
        <f>IFERROR(Inv_SY_B!BG301/Inv_SY_B!$DC301-1,"")</f>
        <v/>
      </c>
      <c r="BH301" s="169" t="str">
        <f>IFERROR(Inv_SY_B!BH301/Inv_SY_B!$DC301-1,"")</f>
        <v/>
      </c>
      <c r="BI301" s="169" t="str">
        <f>IFERROR(Inv_SY_B!BI301/Inv_SY_B!$DC301-1,"")</f>
        <v/>
      </c>
      <c r="BJ301" s="169" t="str">
        <f>IFERROR(Inv_SY_B!BJ301/Inv_SY_B!$DC301-1,"")</f>
        <v/>
      </c>
      <c r="BK301" s="169" t="str">
        <f>IFERROR(Inv_SY_B!BK301/Inv_SY_B!$DC301-1,"")</f>
        <v/>
      </c>
      <c r="BL301" s="169" t="str">
        <f>IFERROR(Inv_SY_B!BL301/Inv_SY_B!$DC301-1,"")</f>
        <v/>
      </c>
      <c r="BM301" s="169" t="str">
        <f>IFERROR(Inv_SY_B!BM301/Inv_SY_B!$DC301-1,"")</f>
        <v/>
      </c>
      <c r="BN301" s="169" t="str">
        <f>IFERROR(Inv_SY_B!BN301/Inv_SY_B!$DC301-1,"")</f>
        <v/>
      </c>
      <c r="BO301" s="169" t="str">
        <f>IFERROR(Inv_SY_B!BO301/Inv_SY_B!$DC301-1,"")</f>
        <v/>
      </c>
      <c r="BP301" s="169" t="str">
        <f>IFERROR(Inv_SY_B!BP301/Inv_SY_B!$DC301-1,"")</f>
        <v/>
      </c>
      <c r="BQ301" s="169" t="str">
        <f>IFERROR(Inv_SY_B!BQ301/Inv_SY_B!$DC301-1,"")</f>
        <v/>
      </c>
      <c r="BR301" s="169" t="str">
        <f>IFERROR(Inv_SY_B!BR301/Inv_SY_B!$DC301-1,"")</f>
        <v/>
      </c>
      <c r="BS301" s="169" t="str">
        <f>IFERROR(Inv_SY_B!BS301/Inv_SY_B!$DC301-1,"")</f>
        <v/>
      </c>
      <c r="BT301" s="169" t="str">
        <f>IFERROR(Inv_SY_B!BT301/Inv_SY_B!$DC301-1,"")</f>
        <v/>
      </c>
      <c r="BU301" s="169" t="str">
        <f>IFERROR(Inv_SY_B!BU301/Inv_SY_B!$DC301-1,"")</f>
        <v/>
      </c>
      <c r="BV301" s="169" t="str">
        <f>IFERROR(Inv_SY_B!BV301/Inv_SY_B!$DC301-1,"")</f>
        <v/>
      </c>
      <c r="BW301" s="169" t="str">
        <f>IFERROR(Inv_SY_B!BW301/Inv_SY_B!$DC301-1,"")</f>
        <v/>
      </c>
      <c r="BX301" s="169" t="str">
        <f>IFERROR(Inv_SY_B!BX301/Inv_SY_B!$DC301-1,"")</f>
        <v/>
      </c>
      <c r="BY301" s="169" t="str">
        <f>IFERROR(Inv_SY_B!BY301/Inv_SY_B!$DC301-1,"")</f>
        <v/>
      </c>
      <c r="BZ301" s="169" t="str">
        <f>IFERROR(Inv_SY_B!BZ301/Inv_SY_B!$DC301-1,"")</f>
        <v/>
      </c>
      <c r="CA301" s="169" t="str">
        <f>IFERROR(Inv_SY_B!CA301/Inv_SY_B!$DC301-1,"")</f>
        <v/>
      </c>
      <c r="CB301" s="169" t="str">
        <f>IFERROR(Inv_SY_B!CB301/Inv_SY_B!$DC301-1,"")</f>
        <v/>
      </c>
      <c r="CC301" s="169" t="str">
        <f>IFERROR(Inv_SY_B!CC301/Inv_SY_B!$DC301-1,"")</f>
        <v/>
      </c>
      <c r="CD301" s="169" t="str">
        <f>IFERROR(Inv_SY_B!CD301/Inv_SY_B!$DC301-1,"")</f>
        <v/>
      </c>
      <c r="CE301" s="169" t="str">
        <f>IFERROR(Inv_SY_B!CE301/Inv_SY_B!$DC301-1,"")</f>
        <v/>
      </c>
      <c r="CF301" s="169" t="str">
        <f>IFERROR(Inv_SY_B!CF301/Inv_SY_B!$DC301-1,"")</f>
        <v/>
      </c>
      <c r="CG301" s="169" t="str">
        <f>IFERROR(Inv_SY_B!CG301/Inv_SY_B!$DC301-1,"")</f>
        <v/>
      </c>
      <c r="CH301" s="169" t="str">
        <f>IFERROR(Inv_SY_B!CH301/Inv_SY_B!$DC301-1,"")</f>
        <v/>
      </c>
      <c r="CI301" s="169" t="str">
        <f>IFERROR(Inv_SY_B!CI301/Inv_SY_B!$DC301-1,"")</f>
        <v/>
      </c>
      <c r="CJ301" s="169" t="str">
        <f>IFERROR(Inv_SY_B!CJ301/Inv_SY_B!$DC301-1,"")</f>
        <v/>
      </c>
      <c r="CK301" s="169" t="str">
        <f>IFERROR(Inv_SY_B!CK301/Inv_SY_B!$DC301-1,"")</f>
        <v/>
      </c>
      <c r="CL301" s="169" t="str">
        <f>IFERROR(Inv_SY_B!CL301/Inv_SY_B!$DC301-1,"")</f>
        <v/>
      </c>
      <c r="CM301" s="169" t="str">
        <f>IFERROR(Inv_SY_B!CM301/Inv_SY_B!$DB301-1,"")</f>
        <v/>
      </c>
      <c r="CN301" s="169" t="str">
        <f>IFERROR(Inv_SY_B!CN301/Inv_SY_B!$DB301-1,"")</f>
        <v/>
      </c>
      <c r="CO301" s="169" t="str">
        <f>IFERROR(Inv_SY_B!CO301/Inv_SY_B!$DB301-1,"")</f>
        <v/>
      </c>
      <c r="CP301" s="169" t="str">
        <f>IFERROR(Inv_SY_B!CP301/Inv_SY_B!$DB301-1,"")</f>
        <v/>
      </c>
      <c r="CQ301" s="169" t="str">
        <f>IFERROR(Inv_SY_B!CQ301/Inv_SY_B!$DB301-1,"")</f>
        <v/>
      </c>
      <c r="CR301" s="169" t="str">
        <f>IFERROR(Inv_SY_B!CR301/Inv_SY_B!$DB301-1,"")</f>
        <v/>
      </c>
      <c r="CS301" s="169" t="str">
        <f>IFERROR(Inv_SY_B!CS301/Inv_SY_B!$DB301-1,"")</f>
        <v/>
      </c>
      <c r="CT301" s="169" t="str">
        <f>IFERROR(Inv_SY_B!CT301/Inv_SY_B!$DB301-1,"")</f>
        <v/>
      </c>
      <c r="CU301" s="169" t="str">
        <f>IFERROR(Inv_SY_B!CU301/Inv_SY_B!$DB301-1,"")</f>
        <v/>
      </c>
      <c r="CV301" s="169" t="str">
        <f>IFERROR(Inv_SY_B!CV301/Inv_SY_B!$DB301-1,"")</f>
        <v/>
      </c>
      <c r="CW301" s="169" t="str">
        <f>IFERROR(Inv_SY_B!CW301/Inv_SY_B!$DB301-1,"")</f>
        <v/>
      </c>
      <c r="CX301" s="169" t="str">
        <f>IFERROR(Inv_SY_B!CX301/Inv_SY_B!$DB301-1,"")</f>
        <v/>
      </c>
      <c r="CY301" s="169" t="str">
        <f>IFERROR(Inv_SY_B!CY301/Inv_SY_B!$DB301-1,"")</f>
        <v/>
      </c>
      <c r="CZ301" s="169" t="str">
        <f>IFERROR(Inv_SY_B!CZ301/Inv_SY_B!$DB301-1,"")</f>
        <v/>
      </c>
    </row>
    <row r="302" spans="2:104">
      <c r="B302" s="164">
        <f t="shared" si="5"/>
        <v>45994</v>
      </c>
      <c r="C302" s="169" t="str">
        <f>IFERROR(Inv_SY_B!C302/Inv_SY_B!$DA302-1,"")</f>
        <v/>
      </c>
      <c r="D302" s="169" t="str">
        <f>IFERROR(Inv_SY_B!D302/Inv_SY_B!$DA302-1,"")</f>
        <v/>
      </c>
      <c r="E302" s="169" t="str">
        <f>IFERROR(Inv_SY_B!E302/Inv_SY_B!$DA302-1,"")</f>
        <v/>
      </c>
      <c r="F302" s="169" t="str">
        <f>IFERROR(Inv_SY_B!F302/Inv_SY_B!$DA302-1,"")</f>
        <v/>
      </c>
      <c r="G302" s="169" t="str">
        <f>IFERROR(Inv_SY_B!G302/Inv_SY_B!$DA302-1,"")</f>
        <v/>
      </c>
      <c r="H302" s="169" t="str">
        <f>IFERROR(Inv_SY_B!H302/Inv_SY_B!$DA302-1,"")</f>
        <v/>
      </c>
      <c r="I302" s="169" t="str">
        <f>IFERROR(Inv_SY_B!I302/Inv_SY_B!$DA302-1,"")</f>
        <v/>
      </c>
      <c r="J302" s="169" t="str">
        <f>IFERROR(Inv_SY_B!J302/Inv_SY_B!$DA302-1,"")</f>
        <v/>
      </c>
      <c r="K302" s="169" t="str">
        <f>IFERROR(Inv_SY_B!K302/Inv_SY_B!$DA302-1,"")</f>
        <v/>
      </c>
      <c r="L302" s="169" t="str">
        <f>IFERROR(Inv_SY_B!L302/Inv_SY_B!$DA302-1,"")</f>
        <v/>
      </c>
      <c r="M302" s="169" t="str">
        <f>IFERROR(Inv_SY_B!M302/Inv_SY_B!$DA302-1,"")</f>
        <v/>
      </c>
      <c r="N302" s="169" t="str">
        <f>IFERROR(Inv_SY_B!N302/Inv_SY_B!$DA302-1,"")</f>
        <v/>
      </c>
      <c r="O302" s="169" t="str">
        <f>IFERROR(Inv_SY_B!O302/Inv_SY_B!$DA302-1,"")</f>
        <v/>
      </c>
      <c r="P302" s="169" t="str">
        <f>IFERROR(Inv_SY_B!P302/Inv_SY_B!$DA302-1,"")</f>
        <v/>
      </c>
      <c r="Q302" s="169" t="str">
        <f>IFERROR(Inv_SY_B!Q302/Inv_SY_B!$DA302-1,"")</f>
        <v/>
      </c>
      <c r="R302" s="169" t="str">
        <f>IFERROR(Inv_SY_B!R302/Inv_SY_B!$DA302-1,"")</f>
        <v/>
      </c>
      <c r="S302" s="169" t="str">
        <f>IFERROR(Inv_SY_B!S302/Inv_SY_B!$DA302-1,"")</f>
        <v/>
      </c>
      <c r="T302" s="169" t="str">
        <f>IFERROR(Inv_SY_B!T302/Inv_SY_B!$DA302-1,"")</f>
        <v/>
      </c>
      <c r="U302" s="169" t="str">
        <f>IFERROR(Inv_SY_B!U302/Inv_SY_B!$DA302-1,"")</f>
        <v/>
      </c>
      <c r="V302" s="169" t="str">
        <f>IFERROR(Inv_SY_B!V302/Inv_SY_B!$DA302-1,"")</f>
        <v/>
      </c>
      <c r="W302" s="169" t="str">
        <f>IFERROR(Inv_SY_B!W302/Inv_SY_B!$DA302-1,"")</f>
        <v/>
      </c>
      <c r="X302" s="169" t="str">
        <f>IFERROR(Inv_SY_B!X302/Inv_SY_B!$DA302-1,"")</f>
        <v/>
      </c>
      <c r="Y302" s="169" t="str">
        <f>IFERROR(Inv_SY_B!Y302/Inv_SY_B!$DA302-1,"")</f>
        <v/>
      </c>
      <c r="Z302" s="169" t="str">
        <f>IFERROR(Inv_SY_B!Z302/Inv_SY_B!$DA302-1,"")</f>
        <v/>
      </c>
      <c r="AA302" s="169" t="str">
        <f>IFERROR(Inv_SY_B!AA302/Inv_SY_B!$DA302-1,"")</f>
        <v/>
      </c>
      <c r="AB302" s="169" t="str">
        <f>IFERROR(Inv_SY_B!AB302/Inv_SY_B!$DA302-1,"")</f>
        <v/>
      </c>
      <c r="AC302" s="169" t="str">
        <f>IFERROR(Inv_SY_B!AC302/Inv_SY_B!$DA302-1,"")</f>
        <v/>
      </c>
      <c r="AD302" s="169" t="str">
        <f>IFERROR(Inv_SY_B!AD302/Inv_SY_B!$DA302-1,"")</f>
        <v/>
      </c>
      <c r="AE302" s="169" t="str">
        <f>IFERROR(Inv_SY_B!AE302/Inv_SY_B!$DA302-1,"")</f>
        <v/>
      </c>
      <c r="AF302" s="169" t="str">
        <f>IFERROR(Inv_SY_B!AF302/Inv_SY_B!$DA302-1,"")</f>
        <v/>
      </c>
      <c r="AG302" s="169" t="str">
        <f>IFERROR(Inv_SY_B!AG302/Inv_SY_B!$DA302-1,"")</f>
        <v/>
      </c>
      <c r="AH302" s="169" t="str">
        <f>IFERROR(Inv_SY_B!AH302/Inv_SY_B!$DA302-1,"")</f>
        <v/>
      </c>
      <c r="AI302" s="169" t="str">
        <f>IFERROR(Inv_SY_B!AI302/Inv_SY_B!$DC302-1,"")</f>
        <v/>
      </c>
      <c r="AJ302" s="169" t="str">
        <f>IFERROR(Inv_SY_B!AJ302/Inv_SY_B!$DC302-1,"")</f>
        <v/>
      </c>
      <c r="AK302" s="169" t="str">
        <f>IFERROR(Inv_SY_B!AK302/Inv_SY_B!$DC302-1,"")</f>
        <v/>
      </c>
      <c r="AL302" s="169" t="str">
        <f>IFERROR(Inv_SY_B!AL302/Inv_SY_B!$DC302-1,"")</f>
        <v/>
      </c>
      <c r="AM302" s="169" t="str">
        <f>IFERROR(Inv_SY_B!AM302/Inv_SY_B!$DC302-1,"")</f>
        <v/>
      </c>
      <c r="AN302" s="169" t="str">
        <f>IFERROR(Inv_SY_B!AN302/Inv_SY_B!$DC302-1,"")</f>
        <v/>
      </c>
      <c r="AO302" s="169" t="str">
        <f>IFERROR(Inv_SY_B!AO302/Inv_SY_B!$DC302-1,"")</f>
        <v/>
      </c>
      <c r="AP302" s="169" t="str">
        <f>IFERROR(Inv_SY_B!AP302/Inv_SY_B!$DC302-1,"")</f>
        <v/>
      </c>
      <c r="AQ302" s="169" t="str">
        <f>IFERROR(Inv_SY_B!AQ302/Inv_SY_B!$DC302-1,"")</f>
        <v/>
      </c>
      <c r="AR302" s="169" t="str">
        <f>IFERROR(Inv_SY_B!AR302/Inv_SY_B!$DC302-1,"")</f>
        <v/>
      </c>
      <c r="AS302" s="169" t="str">
        <f>IFERROR(Inv_SY_B!AS302/Inv_SY_B!$DC302-1,"")</f>
        <v/>
      </c>
      <c r="AT302" s="169" t="str">
        <f>IFERROR(Inv_SY_B!AT302/Inv_SY_B!$DC302-1,"")</f>
        <v/>
      </c>
      <c r="AU302" s="169" t="str">
        <f>IFERROR(Inv_SY_B!AU302/Inv_SY_B!$DC302-1,"")</f>
        <v/>
      </c>
      <c r="AV302" s="169" t="str">
        <f>IFERROR(Inv_SY_B!AV302/Inv_SY_B!$DC302-1,"")</f>
        <v/>
      </c>
      <c r="AW302" s="169" t="str">
        <f>IFERROR(Inv_SY_B!AW302/Inv_SY_B!$DC302-1,"")</f>
        <v/>
      </c>
      <c r="AX302" s="169" t="str">
        <f>IFERROR(Inv_SY_B!AX302/Inv_SY_B!$DC302-1,"")</f>
        <v/>
      </c>
      <c r="AY302" s="169" t="str">
        <f>IFERROR(Inv_SY_B!AY302/Inv_SY_B!$DC302-1,"")</f>
        <v/>
      </c>
      <c r="AZ302" s="169" t="str">
        <f>IFERROR(Inv_SY_B!AZ302/Inv_SY_B!$DC302-1,"")</f>
        <v/>
      </c>
      <c r="BA302" s="169" t="str">
        <f>IFERROR(Inv_SY_B!BA302/Inv_SY_B!$DC302-1,"")</f>
        <v/>
      </c>
      <c r="BB302" s="169" t="str">
        <f>IFERROR(Inv_SY_B!BB302/Inv_SY_B!$DC302-1,"")</f>
        <v/>
      </c>
      <c r="BC302" s="169" t="str">
        <f>IFERROR(Inv_SY_B!BC302/Inv_SY_B!$DC302-1,"")</f>
        <v/>
      </c>
      <c r="BD302" s="169" t="str">
        <f>IFERROR(Inv_SY_B!BD302/Inv_SY_B!$DC302-1,"")</f>
        <v/>
      </c>
      <c r="BE302" s="169" t="str">
        <f>IFERROR(Inv_SY_B!BE302/Inv_SY_B!$DC302-1,"")</f>
        <v/>
      </c>
      <c r="BF302" s="169" t="str">
        <f>IFERROR(Inv_SY_B!BF302/Inv_SY_B!$DC302-1,"")</f>
        <v/>
      </c>
      <c r="BG302" s="169" t="str">
        <f>IFERROR(Inv_SY_B!BG302/Inv_SY_B!$DC302-1,"")</f>
        <v/>
      </c>
      <c r="BH302" s="169" t="str">
        <f>IFERROR(Inv_SY_B!BH302/Inv_SY_B!$DC302-1,"")</f>
        <v/>
      </c>
      <c r="BI302" s="169" t="str">
        <f>IFERROR(Inv_SY_B!BI302/Inv_SY_B!$DC302-1,"")</f>
        <v/>
      </c>
      <c r="BJ302" s="169" t="str">
        <f>IFERROR(Inv_SY_B!BJ302/Inv_SY_B!$DC302-1,"")</f>
        <v/>
      </c>
      <c r="BK302" s="169" t="str">
        <f>IFERROR(Inv_SY_B!BK302/Inv_SY_B!$DC302-1,"")</f>
        <v/>
      </c>
      <c r="BL302" s="169" t="str">
        <f>IFERROR(Inv_SY_B!BL302/Inv_SY_B!$DC302-1,"")</f>
        <v/>
      </c>
      <c r="BM302" s="169" t="str">
        <f>IFERROR(Inv_SY_B!BM302/Inv_SY_B!$DC302-1,"")</f>
        <v/>
      </c>
      <c r="BN302" s="169" t="str">
        <f>IFERROR(Inv_SY_B!BN302/Inv_SY_B!$DC302-1,"")</f>
        <v/>
      </c>
      <c r="BO302" s="169" t="str">
        <f>IFERROR(Inv_SY_B!BO302/Inv_SY_B!$DC302-1,"")</f>
        <v/>
      </c>
      <c r="BP302" s="169" t="str">
        <f>IFERROR(Inv_SY_B!BP302/Inv_SY_B!$DC302-1,"")</f>
        <v/>
      </c>
      <c r="BQ302" s="169" t="str">
        <f>IFERROR(Inv_SY_B!BQ302/Inv_SY_B!$DC302-1,"")</f>
        <v/>
      </c>
      <c r="BR302" s="169" t="str">
        <f>IFERROR(Inv_SY_B!BR302/Inv_SY_B!$DC302-1,"")</f>
        <v/>
      </c>
      <c r="BS302" s="169" t="str">
        <f>IFERROR(Inv_SY_B!BS302/Inv_SY_B!$DC302-1,"")</f>
        <v/>
      </c>
      <c r="BT302" s="169" t="str">
        <f>IFERROR(Inv_SY_B!BT302/Inv_SY_B!$DC302-1,"")</f>
        <v/>
      </c>
      <c r="BU302" s="169" t="str">
        <f>IFERROR(Inv_SY_B!BU302/Inv_SY_B!$DC302-1,"")</f>
        <v/>
      </c>
      <c r="BV302" s="169" t="str">
        <f>IFERROR(Inv_SY_B!BV302/Inv_SY_B!$DC302-1,"")</f>
        <v/>
      </c>
      <c r="BW302" s="169" t="str">
        <f>IFERROR(Inv_SY_B!BW302/Inv_SY_B!$DC302-1,"")</f>
        <v/>
      </c>
      <c r="BX302" s="169" t="str">
        <f>IFERROR(Inv_SY_B!BX302/Inv_SY_B!$DC302-1,"")</f>
        <v/>
      </c>
      <c r="BY302" s="169" t="str">
        <f>IFERROR(Inv_SY_B!BY302/Inv_SY_B!$DC302-1,"")</f>
        <v/>
      </c>
      <c r="BZ302" s="169" t="str">
        <f>IFERROR(Inv_SY_B!BZ302/Inv_SY_B!$DC302-1,"")</f>
        <v/>
      </c>
      <c r="CA302" s="169" t="str">
        <f>IFERROR(Inv_SY_B!CA302/Inv_SY_B!$DC302-1,"")</f>
        <v/>
      </c>
      <c r="CB302" s="169" t="str">
        <f>IFERROR(Inv_SY_B!CB302/Inv_SY_B!$DC302-1,"")</f>
        <v/>
      </c>
      <c r="CC302" s="169" t="str">
        <f>IFERROR(Inv_SY_B!CC302/Inv_SY_B!$DC302-1,"")</f>
        <v/>
      </c>
      <c r="CD302" s="169" t="str">
        <f>IFERROR(Inv_SY_B!CD302/Inv_SY_B!$DC302-1,"")</f>
        <v/>
      </c>
      <c r="CE302" s="169" t="str">
        <f>IFERROR(Inv_SY_B!CE302/Inv_SY_B!$DC302-1,"")</f>
        <v/>
      </c>
      <c r="CF302" s="169" t="str">
        <f>IFERROR(Inv_SY_B!CF302/Inv_SY_B!$DC302-1,"")</f>
        <v/>
      </c>
      <c r="CG302" s="169" t="str">
        <f>IFERROR(Inv_SY_B!CG302/Inv_SY_B!$DC302-1,"")</f>
        <v/>
      </c>
      <c r="CH302" s="169" t="str">
        <f>IFERROR(Inv_SY_B!CH302/Inv_SY_B!$DC302-1,"")</f>
        <v/>
      </c>
      <c r="CI302" s="169" t="str">
        <f>IFERROR(Inv_SY_B!CI302/Inv_SY_B!$DC302-1,"")</f>
        <v/>
      </c>
      <c r="CJ302" s="169" t="str">
        <f>IFERROR(Inv_SY_B!CJ302/Inv_SY_B!$DC302-1,"")</f>
        <v/>
      </c>
      <c r="CK302" s="169" t="str">
        <f>IFERROR(Inv_SY_B!CK302/Inv_SY_B!$DC302-1,"")</f>
        <v/>
      </c>
      <c r="CL302" s="169" t="str">
        <f>IFERROR(Inv_SY_B!CL302/Inv_SY_B!$DC302-1,"")</f>
        <v/>
      </c>
      <c r="CM302" s="169" t="str">
        <f>IFERROR(Inv_SY_B!CM302/Inv_SY_B!$DB302-1,"")</f>
        <v/>
      </c>
      <c r="CN302" s="169" t="str">
        <f>IFERROR(Inv_SY_B!CN302/Inv_SY_B!$DB302-1,"")</f>
        <v/>
      </c>
      <c r="CO302" s="169" t="str">
        <f>IFERROR(Inv_SY_B!CO302/Inv_SY_B!$DB302-1,"")</f>
        <v/>
      </c>
      <c r="CP302" s="169" t="str">
        <f>IFERROR(Inv_SY_B!CP302/Inv_SY_B!$DB302-1,"")</f>
        <v/>
      </c>
      <c r="CQ302" s="169" t="str">
        <f>IFERROR(Inv_SY_B!CQ302/Inv_SY_B!$DB302-1,"")</f>
        <v/>
      </c>
      <c r="CR302" s="169" t="str">
        <f>IFERROR(Inv_SY_B!CR302/Inv_SY_B!$DB302-1,"")</f>
        <v/>
      </c>
      <c r="CS302" s="169" t="str">
        <f>IFERROR(Inv_SY_B!CS302/Inv_SY_B!$DB302-1,"")</f>
        <v/>
      </c>
      <c r="CT302" s="169" t="str">
        <f>IFERROR(Inv_SY_B!CT302/Inv_SY_B!$DB302-1,"")</f>
        <v/>
      </c>
      <c r="CU302" s="169" t="str">
        <f>IFERROR(Inv_SY_B!CU302/Inv_SY_B!$DB302-1,"")</f>
        <v/>
      </c>
      <c r="CV302" s="169" t="str">
        <f>IFERROR(Inv_SY_B!CV302/Inv_SY_B!$DB302-1,"")</f>
        <v/>
      </c>
      <c r="CW302" s="169" t="str">
        <f>IFERROR(Inv_SY_B!CW302/Inv_SY_B!$DB302-1,"")</f>
        <v/>
      </c>
      <c r="CX302" s="169" t="str">
        <f>IFERROR(Inv_SY_B!CX302/Inv_SY_B!$DB302-1,"")</f>
        <v/>
      </c>
      <c r="CY302" s="169" t="str">
        <f>IFERROR(Inv_SY_B!CY302/Inv_SY_B!$DB302-1,"")</f>
        <v/>
      </c>
      <c r="CZ302" s="169" t="str">
        <f>IFERROR(Inv_SY_B!CZ302/Inv_SY_B!$DB302-1,"")</f>
        <v/>
      </c>
    </row>
    <row r="303" spans="2:104">
      <c r="B303" s="164">
        <f t="shared" si="5"/>
        <v>45995</v>
      </c>
      <c r="C303" s="169" t="str">
        <f>IFERROR(Inv_SY_B!C303/Inv_SY_B!$DA303-1,"")</f>
        <v/>
      </c>
      <c r="D303" s="169" t="str">
        <f>IFERROR(Inv_SY_B!D303/Inv_SY_B!$DA303-1,"")</f>
        <v/>
      </c>
      <c r="E303" s="169" t="str">
        <f>IFERROR(Inv_SY_B!E303/Inv_SY_B!$DA303-1,"")</f>
        <v/>
      </c>
      <c r="F303" s="169" t="str">
        <f>IFERROR(Inv_SY_B!F303/Inv_SY_B!$DA303-1,"")</f>
        <v/>
      </c>
      <c r="G303" s="169" t="str">
        <f>IFERROR(Inv_SY_B!G303/Inv_SY_B!$DA303-1,"")</f>
        <v/>
      </c>
      <c r="H303" s="169" t="str">
        <f>IFERROR(Inv_SY_B!H303/Inv_SY_B!$DA303-1,"")</f>
        <v/>
      </c>
      <c r="I303" s="169" t="str">
        <f>IFERROR(Inv_SY_B!I303/Inv_SY_B!$DA303-1,"")</f>
        <v/>
      </c>
      <c r="J303" s="169" t="str">
        <f>IFERROR(Inv_SY_B!J303/Inv_SY_B!$DA303-1,"")</f>
        <v/>
      </c>
      <c r="K303" s="169" t="str">
        <f>IFERROR(Inv_SY_B!K303/Inv_SY_B!$DA303-1,"")</f>
        <v/>
      </c>
      <c r="L303" s="169" t="str">
        <f>IFERROR(Inv_SY_B!L303/Inv_SY_B!$DA303-1,"")</f>
        <v/>
      </c>
      <c r="M303" s="169" t="str">
        <f>IFERROR(Inv_SY_B!M303/Inv_SY_B!$DA303-1,"")</f>
        <v/>
      </c>
      <c r="N303" s="169" t="str">
        <f>IFERROR(Inv_SY_B!N303/Inv_SY_B!$DA303-1,"")</f>
        <v/>
      </c>
      <c r="O303" s="169" t="str">
        <f>IFERROR(Inv_SY_B!O303/Inv_SY_B!$DA303-1,"")</f>
        <v/>
      </c>
      <c r="P303" s="169" t="str">
        <f>IFERROR(Inv_SY_B!P303/Inv_SY_B!$DA303-1,"")</f>
        <v/>
      </c>
      <c r="Q303" s="169" t="str">
        <f>IFERROR(Inv_SY_B!Q303/Inv_SY_B!$DA303-1,"")</f>
        <v/>
      </c>
      <c r="R303" s="169" t="str">
        <f>IFERROR(Inv_SY_B!R303/Inv_SY_B!$DA303-1,"")</f>
        <v/>
      </c>
      <c r="S303" s="169" t="str">
        <f>IFERROR(Inv_SY_B!S303/Inv_SY_B!$DA303-1,"")</f>
        <v/>
      </c>
      <c r="T303" s="169" t="str">
        <f>IFERROR(Inv_SY_B!T303/Inv_SY_B!$DA303-1,"")</f>
        <v/>
      </c>
      <c r="U303" s="169" t="str">
        <f>IFERROR(Inv_SY_B!U303/Inv_SY_B!$DA303-1,"")</f>
        <v/>
      </c>
      <c r="V303" s="169" t="str">
        <f>IFERROR(Inv_SY_B!V303/Inv_SY_B!$DA303-1,"")</f>
        <v/>
      </c>
      <c r="W303" s="169" t="str">
        <f>IFERROR(Inv_SY_B!W303/Inv_SY_B!$DA303-1,"")</f>
        <v/>
      </c>
      <c r="X303" s="169" t="str">
        <f>IFERROR(Inv_SY_B!X303/Inv_SY_B!$DA303-1,"")</f>
        <v/>
      </c>
      <c r="Y303" s="169" t="str">
        <f>IFERROR(Inv_SY_B!Y303/Inv_SY_B!$DA303-1,"")</f>
        <v/>
      </c>
      <c r="Z303" s="169" t="str">
        <f>IFERROR(Inv_SY_B!Z303/Inv_SY_B!$DA303-1,"")</f>
        <v/>
      </c>
      <c r="AA303" s="169" t="str">
        <f>IFERROR(Inv_SY_B!AA303/Inv_SY_B!$DA303-1,"")</f>
        <v/>
      </c>
      <c r="AB303" s="169" t="str">
        <f>IFERROR(Inv_SY_B!AB303/Inv_SY_B!$DA303-1,"")</f>
        <v/>
      </c>
      <c r="AC303" s="169" t="str">
        <f>IFERROR(Inv_SY_B!AC303/Inv_SY_B!$DA303-1,"")</f>
        <v/>
      </c>
      <c r="AD303" s="169" t="str">
        <f>IFERROR(Inv_SY_B!AD303/Inv_SY_B!$DA303-1,"")</f>
        <v/>
      </c>
      <c r="AE303" s="169" t="str">
        <f>IFERROR(Inv_SY_B!AE303/Inv_SY_B!$DA303-1,"")</f>
        <v/>
      </c>
      <c r="AF303" s="169" t="str">
        <f>IFERROR(Inv_SY_B!AF303/Inv_SY_B!$DA303-1,"")</f>
        <v/>
      </c>
      <c r="AG303" s="169" t="str">
        <f>IFERROR(Inv_SY_B!AG303/Inv_SY_B!$DA303-1,"")</f>
        <v/>
      </c>
      <c r="AH303" s="169" t="str">
        <f>IFERROR(Inv_SY_B!AH303/Inv_SY_B!$DA303-1,"")</f>
        <v/>
      </c>
      <c r="AI303" s="169" t="str">
        <f>IFERROR(Inv_SY_B!AI303/Inv_SY_B!$DC303-1,"")</f>
        <v/>
      </c>
      <c r="AJ303" s="169" t="str">
        <f>IFERROR(Inv_SY_B!AJ303/Inv_SY_B!$DC303-1,"")</f>
        <v/>
      </c>
      <c r="AK303" s="169" t="str">
        <f>IFERROR(Inv_SY_B!AK303/Inv_SY_B!$DC303-1,"")</f>
        <v/>
      </c>
      <c r="AL303" s="169" t="str">
        <f>IFERROR(Inv_SY_B!AL303/Inv_SY_B!$DC303-1,"")</f>
        <v/>
      </c>
      <c r="AM303" s="169" t="str">
        <f>IFERROR(Inv_SY_B!AM303/Inv_SY_B!$DC303-1,"")</f>
        <v/>
      </c>
      <c r="AN303" s="169" t="str">
        <f>IFERROR(Inv_SY_B!AN303/Inv_SY_B!$DC303-1,"")</f>
        <v/>
      </c>
      <c r="AO303" s="169" t="str">
        <f>IFERROR(Inv_SY_B!AO303/Inv_SY_B!$DC303-1,"")</f>
        <v/>
      </c>
      <c r="AP303" s="169" t="str">
        <f>IFERROR(Inv_SY_B!AP303/Inv_SY_B!$DC303-1,"")</f>
        <v/>
      </c>
      <c r="AQ303" s="169" t="str">
        <f>IFERROR(Inv_SY_B!AQ303/Inv_SY_B!$DC303-1,"")</f>
        <v/>
      </c>
      <c r="AR303" s="169" t="str">
        <f>IFERROR(Inv_SY_B!AR303/Inv_SY_B!$DC303-1,"")</f>
        <v/>
      </c>
      <c r="AS303" s="169" t="str">
        <f>IFERROR(Inv_SY_B!AS303/Inv_SY_B!$DC303-1,"")</f>
        <v/>
      </c>
      <c r="AT303" s="169" t="str">
        <f>IFERROR(Inv_SY_B!AT303/Inv_SY_B!$DC303-1,"")</f>
        <v/>
      </c>
      <c r="AU303" s="169" t="str">
        <f>IFERROR(Inv_SY_B!AU303/Inv_SY_B!$DC303-1,"")</f>
        <v/>
      </c>
      <c r="AV303" s="169" t="str">
        <f>IFERROR(Inv_SY_B!AV303/Inv_SY_B!$DC303-1,"")</f>
        <v/>
      </c>
      <c r="AW303" s="169" t="str">
        <f>IFERROR(Inv_SY_B!AW303/Inv_SY_B!$DC303-1,"")</f>
        <v/>
      </c>
      <c r="AX303" s="169" t="str">
        <f>IFERROR(Inv_SY_B!AX303/Inv_SY_B!$DC303-1,"")</f>
        <v/>
      </c>
      <c r="AY303" s="169" t="str">
        <f>IFERROR(Inv_SY_B!AY303/Inv_SY_B!$DC303-1,"")</f>
        <v/>
      </c>
      <c r="AZ303" s="169" t="str">
        <f>IFERROR(Inv_SY_B!AZ303/Inv_SY_B!$DC303-1,"")</f>
        <v/>
      </c>
      <c r="BA303" s="169" t="str">
        <f>IFERROR(Inv_SY_B!BA303/Inv_SY_B!$DC303-1,"")</f>
        <v/>
      </c>
      <c r="BB303" s="169" t="str">
        <f>IFERROR(Inv_SY_B!BB303/Inv_SY_B!$DC303-1,"")</f>
        <v/>
      </c>
      <c r="BC303" s="169" t="str">
        <f>IFERROR(Inv_SY_B!BC303/Inv_SY_B!$DC303-1,"")</f>
        <v/>
      </c>
      <c r="BD303" s="169" t="str">
        <f>IFERROR(Inv_SY_B!BD303/Inv_SY_B!$DC303-1,"")</f>
        <v/>
      </c>
      <c r="BE303" s="169" t="str">
        <f>IFERROR(Inv_SY_B!BE303/Inv_SY_B!$DC303-1,"")</f>
        <v/>
      </c>
      <c r="BF303" s="169" t="str">
        <f>IFERROR(Inv_SY_B!BF303/Inv_SY_B!$DC303-1,"")</f>
        <v/>
      </c>
      <c r="BG303" s="169" t="str">
        <f>IFERROR(Inv_SY_B!BG303/Inv_SY_B!$DC303-1,"")</f>
        <v/>
      </c>
      <c r="BH303" s="169" t="str">
        <f>IFERROR(Inv_SY_B!BH303/Inv_SY_B!$DC303-1,"")</f>
        <v/>
      </c>
      <c r="BI303" s="169" t="str">
        <f>IFERROR(Inv_SY_B!BI303/Inv_SY_B!$DC303-1,"")</f>
        <v/>
      </c>
      <c r="BJ303" s="169" t="str">
        <f>IFERROR(Inv_SY_B!BJ303/Inv_SY_B!$DC303-1,"")</f>
        <v/>
      </c>
      <c r="BK303" s="169" t="str">
        <f>IFERROR(Inv_SY_B!BK303/Inv_SY_B!$DC303-1,"")</f>
        <v/>
      </c>
      <c r="BL303" s="169" t="str">
        <f>IFERROR(Inv_SY_B!BL303/Inv_SY_B!$DC303-1,"")</f>
        <v/>
      </c>
      <c r="BM303" s="169" t="str">
        <f>IFERROR(Inv_SY_B!BM303/Inv_SY_B!$DC303-1,"")</f>
        <v/>
      </c>
      <c r="BN303" s="169" t="str">
        <f>IFERROR(Inv_SY_B!BN303/Inv_SY_B!$DC303-1,"")</f>
        <v/>
      </c>
      <c r="BO303" s="169" t="str">
        <f>IFERROR(Inv_SY_B!BO303/Inv_SY_B!$DC303-1,"")</f>
        <v/>
      </c>
      <c r="BP303" s="169" t="str">
        <f>IFERROR(Inv_SY_B!BP303/Inv_SY_B!$DC303-1,"")</f>
        <v/>
      </c>
      <c r="BQ303" s="169" t="str">
        <f>IFERROR(Inv_SY_B!BQ303/Inv_SY_B!$DC303-1,"")</f>
        <v/>
      </c>
      <c r="BR303" s="169" t="str">
        <f>IFERROR(Inv_SY_B!BR303/Inv_SY_B!$DC303-1,"")</f>
        <v/>
      </c>
      <c r="BS303" s="169" t="str">
        <f>IFERROR(Inv_SY_B!BS303/Inv_SY_B!$DC303-1,"")</f>
        <v/>
      </c>
      <c r="BT303" s="169" t="str">
        <f>IFERROR(Inv_SY_B!BT303/Inv_SY_B!$DC303-1,"")</f>
        <v/>
      </c>
      <c r="BU303" s="169" t="str">
        <f>IFERROR(Inv_SY_B!BU303/Inv_SY_B!$DC303-1,"")</f>
        <v/>
      </c>
      <c r="BV303" s="169" t="str">
        <f>IFERROR(Inv_SY_B!BV303/Inv_SY_B!$DC303-1,"")</f>
        <v/>
      </c>
      <c r="BW303" s="169" t="str">
        <f>IFERROR(Inv_SY_B!BW303/Inv_SY_B!$DC303-1,"")</f>
        <v/>
      </c>
      <c r="BX303" s="169" t="str">
        <f>IFERROR(Inv_SY_B!BX303/Inv_SY_B!$DC303-1,"")</f>
        <v/>
      </c>
      <c r="BY303" s="169" t="str">
        <f>IFERROR(Inv_SY_B!BY303/Inv_SY_B!$DC303-1,"")</f>
        <v/>
      </c>
      <c r="BZ303" s="169" t="str">
        <f>IFERROR(Inv_SY_B!BZ303/Inv_SY_B!$DC303-1,"")</f>
        <v/>
      </c>
      <c r="CA303" s="169" t="str">
        <f>IFERROR(Inv_SY_B!CA303/Inv_SY_B!$DC303-1,"")</f>
        <v/>
      </c>
      <c r="CB303" s="169" t="str">
        <f>IFERROR(Inv_SY_B!CB303/Inv_SY_B!$DC303-1,"")</f>
        <v/>
      </c>
      <c r="CC303" s="169" t="str">
        <f>IFERROR(Inv_SY_B!CC303/Inv_SY_B!$DC303-1,"")</f>
        <v/>
      </c>
      <c r="CD303" s="169" t="str">
        <f>IFERROR(Inv_SY_B!CD303/Inv_SY_B!$DC303-1,"")</f>
        <v/>
      </c>
      <c r="CE303" s="169" t="str">
        <f>IFERROR(Inv_SY_B!CE303/Inv_SY_B!$DC303-1,"")</f>
        <v/>
      </c>
      <c r="CF303" s="169" t="str">
        <f>IFERROR(Inv_SY_B!CF303/Inv_SY_B!$DC303-1,"")</f>
        <v/>
      </c>
      <c r="CG303" s="169" t="str">
        <f>IFERROR(Inv_SY_B!CG303/Inv_SY_B!$DC303-1,"")</f>
        <v/>
      </c>
      <c r="CH303" s="169" t="str">
        <f>IFERROR(Inv_SY_B!CH303/Inv_SY_B!$DC303-1,"")</f>
        <v/>
      </c>
      <c r="CI303" s="169" t="str">
        <f>IFERROR(Inv_SY_B!CI303/Inv_SY_B!$DC303-1,"")</f>
        <v/>
      </c>
      <c r="CJ303" s="169" t="str">
        <f>IFERROR(Inv_SY_B!CJ303/Inv_SY_B!$DC303-1,"")</f>
        <v/>
      </c>
      <c r="CK303" s="169" t="str">
        <f>IFERROR(Inv_SY_B!CK303/Inv_SY_B!$DC303-1,"")</f>
        <v/>
      </c>
      <c r="CL303" s="169" t="str">
        <f>IFERROR(Inv_SY_B!CL303/Inv_SY_B!$DC303-1,"")</f>
        <v/>
      </c>
      <c r="CM303" s="169" t="str">
        <f>IFERROR(Inv_SY_B!CM303/Inv_SY_B!$DB303-1,"")</f>
        <v/>
      </c>
      <c r="CN303" s="169" t="str">
        <f>IFERROR(Inv_SY_B!CN303/Inv_SY_B!$DB303-1,"")</f>
        <v/>
      </c>
      <c r="CO303" s="169" t="str">
        <f>IFERROR(Inv_SY_B!CO303/Inv_SY_B!$DB303-1,"")</f>
        <v/>
      </c>
      <c r="CP303" s="169" t="str">
        <f>IFERROR(Inv_SY_B!CP303/Inv_SY_B!$DB303-1,"")</f>
        <v/>
      </c>
      <c r="CQ303" s="169" t="str">
        <f>IFERROR(Inv_SY_B!CQ303/Inv_SY_B!$DB303-1,"")</f>
        <v/>
      </c>
      <c r="CR303" s="169" t="str">
        <f>IFERROR(Inv_SY_B!CR303/Inv_SY_B!$DB303-1,"")</f>
        <v/>
      </c>
      <c r="CS303" s="169" t="str">
        <f>IFERROR(Inv_SY_B!CS303/Inv_SY_B!$DB303-1,"")</f>
        <v/>
      </c>
      <c r="CT303" s="169" t="str">
        <f>IFERROR(Inv_SY_B!CT303/Inv_SY_B!$DB303-1,"")</f>
        <v/>
      </c>
      <c r="CU303" s="169" t="str">
        <f>IFERROR(Inv_SY_B!CU303/Inv_SY_B!$DB303-1,"")</f>
        <v/>
      </c>
      <c r="CV303" s="169" t="str">
        <f>IFERROR(Inv_SY_B!CV303/Inv_SY_B!$DB303-1,"")</f>
        <v/>
      </c>
      <c r="CW303" s="169" t="str">
        <f>IFERROR(Inv_SY_B!CW303/Inv_SY_B!$DB303-1,"")</f>
        <v/>
      </c>
      <c r="CX303" s="169" t="str">
        <f>IFERROR(Inv_SY_B!CX303/Inv_SY_B!$DB303-1,"")</f>
        <v/>
      </c>
      <c r="CY303" s="169" t="str">
        <f>IFERROR(Inv_SY_B!CY303/Inv_SY_B!$DB303-1,"")</f>
        <v/>
      </c>
      <c r="CZ303" s="169" t="str">
        <f>IFERROR(Inv_SY_B!CZ303/Inv_SY_B!$DB303-1,"")</f>
        <v/>
      </c>
    </row>
    <row r="304" spans="2:104">
      <c r="B304" s="164">
        <f t="shared" si="5"/>
        <v>45996</v>
      </c>
      <c r="C304" s="169" t="str">
        <f>IFERROR(Inv_SY_B!C304/Inv_SY_B!$DA304-1,"")</f>
        <v/>
      </c>
      <c r="D304" s="169" t="str">
        <f>IFERROR(Inv_SY_B!D304/Inv_SY_B!$DA304-1,"")</f>
        <v/>
      </c>
      <c r="E304" s="169" t="str">
        <f>IFERROR(Inv_SY_B!E304/Inv_SY_B!$DA304-1,"")</f>
        <v/>
      </c>
      <c r="F304" s="169" t="str">
        <f>IFERROR(Inv_SY_B!F304/Inv_SY_B!$DA304-1,"")</f>
        <v/>
      </c>
      <c r="G304" s="169" t="str">
        <f>IFERROR(Inv_SY_B!G304/Inv_SY_B!$DA304-1,"")</f>
        <v/>
      </c>
      <c r="H304" s="169" t="str">
        <f>IFERROR(Inv_SY_B!H304/Inv_SY_B!$DA304-1,"")</f>
        <v/>
      </c>
      <c r="I304" s="169" t="str">
        <f>IFERROR(Inv_SY_B!I304/Inv_SY_B!$DA304-1,"")</f>
        <v/>
      </c>
      <c r="J304" s="169" t="str">
        <f>IFERROR(Inv_SY_B!J304/Inv_SY_B!$DA304-1,"")</f>
        <v/>
      </c>
      <c r="K304" s="169" t="str">
        <f>IFERROR(Inv_SY_B!K304/Inv_SY_B!$DA304-1,"")</f>
        <v/>
      </c>
      <c r="L304" s="169" t="str">
        <f>IFERROR(Inv_SY_B!L304/Inv_SY_B!$DA304-1,"")</f>
        <v/>
      </c>
      <c r="M304" s="169" t="str">
        <f>IFERROR(Inv_SY_B!M304/Inv_SY_B!$DA304-1,"")</f>
        <v/>
      </c>
      <c r="N304" s="169" t="str">
        <f>IFERROR(Inv_SY_B!N304/Inv_SY_B!$DA304-1,"")</f>
        <v/>
      </c>
      <c r="O304" s="169" t="str">
        <f>IFERROR(Inv_SY_B!O304/Inv_SY_B!$DA304-1,"")</f>
        <v/>
      </c>
      <c r="P304" s="169" t="str">
        <f>IFERROR(Inv_SY_B!P304/Inv_SY_B!$DA304-1,"")</f>
        <v/>
      </c>
      <c r="Q304" s="169" t="str">
        <f>IFERROR(Inv_SY_B!Q304/Inv_SY_B!$DA304-1,"")</f>
        <v/>
      </c>
      <c r="R304" s="169" t="str">
        <f>IFERROR(Inv_SY_B!R304/Inv_SY_B!$DA304-1,"")</f>
        <v/>
      </c>
      <c r="S304" s="169" t="str">
        <f>IFERROR(Inv_SY_B!S304/Inv_SY_B!$DA304-1,"")</f>
        <v/>
      </c>
      <c r="T304" s="169" t="str">
        <f>IFERROR(Inv_SY_B!T304/Inv_SY_B!$DA304-1,"")</f>
        <v/>
      </c>
      <c r="U304" s="169" t="str">
        <f>IFERROR(Inv_SY_B!U304/Inv_SY_B!$DA304-1,"")</f>
        <v/>
      </c>
      <c r="V304" s="169" t="str">
        <f>IFERROR(Inv_SY_B!V304/Inv_SY_B!$DA304-1,"")</f>
        <v/>
      </c>
      <c r="W304" s="169" t="str">
        <f>IFERROR(Inv_SY_B!W304/Inv_SY_B!$DA304-1,"")</f>
        <v/>
      </c>
      <c r="X304" s="169" t="str">
        <f>IFERROR(Inv_SY_B!X304/Inv_SY_B!$DA304-1,"")</f>
        <v/>
      </c>
      <c r="Y304" s="169" t="str">
        <f>IFERROR(Inv_SY_B!Y304/Inv_SY_B!$DA304-1,"")</f>
        <v/>
      </c>
      <c r="Z304" s="169" t="str">
        <f>IFERROR(Inv_SY_B!Z304/Inv_SY_B!$DA304-1,"")</f>
        <v/>
      </c>
      <c r="AA304" s="169" t="str">
        <f>IFERROR(Inv_SY_B!AA304/Inv_SY_B!$DA304-1,"")</f>
        <v/>
      </c>
      <c r="AB304" s="169" t="str">
        <f>IFERROR(Inv_SY_B!AB304/Inv_SY_B!$DA304-1,"")</f>
        <v/>
      </c>
      <c r="AC304" s="169" t="str">
        <f>IFERROR(Inv_SY_B!AC304/Inv_SY_B!$DA304-1,"")</f>
        <v/>
      </c>
      <c r="AD304" s="169" t="str">
        <f>IFERROR(Inv_SY_B!AD304/Inv_SY_B!$DA304-1,"")</f>
        <v/>
      </c>
      <c r="AE304" s="169" t="str">
        <f>IFERROR(Inv_SY_B!AE304/Inv_SY_B!$DA304-1,"")</f>
        <v/>
      </c>
      <c r="AF304" s="169" t="str">
        <f>IFERROR(Inv_SY_B!AF304/Inv_SY_B!$DA304-1,"")</f>
        <v/>
      </c>
      <c r="AG304" s="169" t="str">
        <f>IFERROR(Inv_SY_B!AG304/Inv_SY_B!$DA304-1,"")</f>
        <v/>
      </c>
      <c r="AH304" s="169" t="str">
        <f>IFERROR(Inv_SY_B!AH304/Inv_SY_B!$DA304-1,"")</f>
        <v/>
      </c>
      <c r="AI304" s="169" t="str">
        <f>IFERROR(Inv_SY_B!AI304/Inv_SY_B!$DC304-1,"")</f>
        <v/>
      </c>
      <c r="AJ304" s="169" t="str">
        <f>IFERROR(Inv_SY_B!AJ304/Inv_SY_B!$DC304-1,"")</f>
        <v/>
      </c>
      <c r="AK304" s="169" t="str">
        <f>IFERROR(Inv_SY_B!AK304/Inv_SY_B!$DC304-1,"")</f>
        <v/>
      </c>
      <c r="AL304" s="169" t="str">
        <f>IFERROR(Inv_SY_B!AL304/Inv_SY_B!$DC304-1,"")</f>
        <v/>
      </c>
      <c r="AM304" s="169" t="str">
        <f>IFERROR(Inv_SY_B!AM304/Inv_SY_B!$DC304-1,"")</f>
        <v/>
      </c>
      <c r="AN304" s="169" t="str">
        <f>IFERROR(Inv_SY_B!AN304/Inv_SY_B!$DC304-1,"")</f>
        <v/>
      </c>
      <c r="AO304" s="169" t="str">
        <f>IFERROR(Inv_SY_B!AO304/Inv_SY_B!$DC304-1,"")</f>
        <v/>
      </c>
      <c r="AP304" s="169" t="str">
        <f>IFERROR(Inv_SY_B!AP304/Inv_SY_B!$DC304-1,"")</f>
        <v/>
      </c>
      <c r="AQ304" s="169" t="str">
        <f>IFERROR(Inv_SY_B!AQ304/Inv_SY_B!$DC304-1,"")</f>
        <v/>
      </c>
      <c r="AR304" s="169" t="str">
        <f>IFERROR(Inv_SY_B!AR304/Inv_SY_B!$DC304-1,"")</f>
        <v/>
      </c>
      <c r="AS304" s="169" t="str">
        <f>IFERROR(Inv_SY_B!AS304/Inv_SY_B!$DC304-1,"")</f>
        <v/>
      </c>
      <c r="AT304" s="169" t="str">
        <f>IFERROR(Inv_SY_B!AT304/Inv_SY_B!$DC304-1,"")</f>
        <v/>
      </c>
      <c r="AU304" s="169" t="str">
        <f>IFERROR(Inv_SY_B!AU304/Inv_SY_B!$DC304-1,"")</f>
        <v/>
      </c>
      <c r="AV304" s="169" t="str">
        <f>IFERROR(Inv_SY_B!AV304/Inv_SY_B!$DC304-1,"")</f>
        <v/>
      </c>
      <c r="AW304" s="169" t="str">
        <f>IFERROR(Inv_SY_B!AW304/Inv_SY_B!$DC304-1,"")</f>
        <v/>
      </c>
      <c r="AX304" s="169" t="str">
        <f>IFERROR(Inv_SY_B!AX304/Inv_SY_B!$DC304-1,"")</f>
        <v/>
      </c>
      <c r="AY304" s="169" t="str">
        <f>IFERROR(Inv_SY_B!AY304/Inv_SY_B!$DC304-1,"")</f>
        <v/>
      </c>
      <c r="AZ304" s="169" t="str">
        <f>IFERROR(Inv_SY_B!AZ304/Inv_SY_B!$DC304-1,"")</f>
        <v/>
      </c>
      <c r="BA304" s="169" t="str">
        <f>IFERROR(Inv_SY_B!BA304/Inv_SY_B!$DC304-1,"")</f>
        <v/>
      </c>
      <c r="BB304" s="169" t="str">
        <f>IFERROR(Inv_SY_B!BB304/Inv_SY_B!$DC304-1,"")</f>
        <v/>
      </c>
      <c r="BC304" s="169" t="str">
        <f>IFERROR(Inv_SY_B!BC304/Inv_SY_B!$DC304-1,"")</f>
        <v/>
      </c>
      <c r="BD304" s="169" t="str">
        <f>IFERROR(Inv_SY_B!BD304/Inv_SY_B!$DC304-1,"")</f>
        <v/>
      </c>
      <c r="BE304" s="169" t="str">
        <f>IFERROR(Inv_SY_B!BE304/Inv_SY_B!$DC304-1,"")</f>
        <v/>
      </c>
      <c r="BF304" s="169" t="str">
        <f>IFERROR(Inv_SY_B!BF304/Inv_SY_B!$DC304-1,"")</f>
        <v/>
      </c>
      <c r="BG304" s="169" t="str">
        <f>IFERROR(Inv_SY_B!BG304/Inv_SY_B!$DC304-1,"")</f>
        <v/>
      </c>
      <c r="BH304" s="169" t="str">
        <f>IFERROR(Inv_SY_B!BH304/Inv_SY_B!$DC304-1,"")</f>
        <v/>
      </c>
      <c r="BI304" s="169" t="str">
        <f>IFERROR(Inv_SY_B!BI304/Inv_SY_B!$DC304-1,"")</f>
        <v/>
      </c>
      <c r="BJ304" s="169" t="str">
        <f>IFERROR(Inv_SY_B!BJ304/Inv_SY_B!$DC304-1,"")</f>
        <v/>
      </c>
      <c r="BK304" s="169" t="str">
        <f>IFERROR(Inv_SY_B!BK304/Inv_SY_B!$DC304-1,"")</f>
        <v/>
      </c>
      <c r="BL304" s="169" t="str">
        <f>IFERROR(Inv_SY_B!BL304/Inv_SY_B!$DC304-1,"")</f>
        <v/>
      </c>
      <c r="BM304" s="169" t="str">
        <f>IFERROR(Inv_SY_B!BM304/Inv_SY_B!$DC304-1,"")</f>
        <v/>
      </c>
      <c r="BN304" s="169" t="str">
        <f>IFERROR(Inv_SY_B!BN304/Inv_SY_B!$DC304-1,"")</f>
        <v/>
      </c>
      <c r="BO304" s="169" t="str">
        <f>IFERROR(Inv_SY_B!BO304/Inv_SY_B!$DC304-1,"")</f>
        <v/>
      </c>
      <c r="BP304" s="169" t="str">
        <f>IFERROR(Inv_SY_B!BP304/Inv_SY_B!$DC304-1,"")</f>
        <v/>
      </c>
      <c r="BQ304" s="169" t="str">
        <f>IFERROR(Inv_SY_B!BQ304/Inv_SY_B!$DC304-1,"")</f>
        <v/>
      </c>
      <c r="BR304" s="169" t="str">
        <f>IFERROR(Inv_SY_B!BR304/Inv_SY_B!$DC304-1,"")</f>
        <v/>
      </c>
      <c r="BS304" s="169" t="str">
        <f>IFERROR(Inv_SY_B!BS304/Inv_SY_B!$DC304-1,"")</f>
        <v/>
      </c>
      <c r="BT304" s="169" t="str">
        <f>IFERROR(Inv_SY_B!BT304/Inv_SY_B!$DC304-1,"")</f>
        <v/>
      </c>
      <c r="BU304" s="169" t="str">
        <f>IFERROR(Inv_SY_B!BU304/Inv_SY_B!$DC304-1,"")</f>
        <v/>
      </c>
      <c r="BV304" s="169" t="str">
        <f>IFERROR(Inv_SY_B!BV304/Inv_SY_B!$DC304-1,"")</f>
        <v/>
      </c>
      <c r="BW304" s="169" t="str">
        <f>IFERROR(Inv_SY_B!BW304/Inv_SY_B!$DC304-1,"")</f>
        <v/>
      </c>
      <c r="BX304" s="169" t="str">
        <f>IFERROR(Inv_SY_B!BX304/Inv_SY_B!$DC304-1,"")</f>
        <v/>
      </c>
      <c r="BY304" s="169" t="str">
        <f>IFERROR(Inv_SY_B!BY304/Inv_SY_B!$DC304-1,"")</f>
        <v/>
      </c>
      <c r="BZ304" s="169" t="str">
        <f>IFERROR(Inv_SY_B!BZ304/Inv_SY_B!$DC304-1,"")</f>
        <v/>
      </c>
      <c r="CA304" s="169" t="str">
        <f>IFERROR(Inv_SY_B!CA304/Inv_SY_B!$DC304-1,"")</f>
        <v/>
      </c>
      <c r="CB304" s="169" t="str">
        <f>IFERROR(Inv_SY_B!CB304/Inv_SY_B!$DC304-1,"")</f>
        <v/>
      </c>
      <c r="CC304" s="169" t="str">
        <f>IFERROR(Inv_SY_B!CC304/Inv_SY_B!$DC304-1,"")</f>
        <v/>
      </c>
      <c r="CD304" s="169" t="str">
        <f>IFERROR(Inv_SY_B!CD304/Inv_SY_B!$DC304-1,"")</f>
        <v/>
      </c>
      <c r="CE304" s="169" t="str">
        <f>IFERROR(Inv_SY_B!CE304/Inv_SY_B!$DC304-1,"")</f>
        <v/>
      </c>
      <c r="CF304" s="169" t="str">
        <f>IFERROR(Inv_SY_B!CF304/Inv_SY_B!$DC304-1,"")</f>
        <v/>
      </c>
      <c r="CG304" s="169" t="str">
        <f>IFERROR(Inv_SY_B!CG304/Inv_SY_B!$DC304-1,"")</f>
        <v/>
      </c>
      <c r="CH304" s="169" t="str">
        <f>IFERROR(Inv_SY_B!CH304/Inv_SY_B!$DC304-1,"")</f>
        <v/>
      </c>
      <c r="CI304" s="169" t="str">
        <f>IFERROR(Inv_SY_B!CI304/Inv_SY_B!$DC304-1,"")</f>
        <v/>
      </c>
      <c r="CJ304" s="169" t="str">
        <f>IFERROR(Inv_SY_B!CJ304/Inv_SY_B!$DC304-1,"")</f>
        <v/>
      </c>
      <c r="CK304" s="169" t="str">
        <f>IFERROR(Inv_SY_B!CK304/Inv_SY_B!$DC304-1,"")</f>
        <v/>
      </c>
      <c r="CL304" s="169" t="str">
        <f>IFERROR(Inv_SY_B!CL304/Inv_SY_B!$DC304-1,"")</f>
        <v/>
      </c>
      <c r="CM304" s="169" t="str">
        <f>IFERROR(Inv_SY_B!CM304/Inv_SY_B!$DB304-1,"")</f>
        <v/>
      </c>
      <c r="CN304" s="169" t="str">
        <f>IFERROR(Inv_SY_B!CN304/Inv_SY_B!$DB304-1,"")</f>
        <v/>
      </c>
      <c r="CO304" s="169" t="str">
        <f>IFERROR(Inv_SY_B!CO304/Inv_SY_B!$DB304-1,"")</f>
        <v/>
      </c>
      <c r="CP304" s="169" t="str">
        <f>IFERROR(Inv_SY_B!CP304/Inv_SY_B!$DB304-1,"")</f>
        <v/>
      </c>
      <c r="CQ304" s="169" t="str">
        <f>IFERROR(Inv_SY_B!CQ304/Inv_SY_B!$DB304-1,"")</f>
        <v/>
      </c>
      <c r="CR304" s="169" t="str">
        <f>IFERROR(Inv_SY_B!CR304/Inv_SY_B!$DB304-1,"")</f>
        <v/>
      </c>
      <c r="CS304" s="169" t="str">
        <f>IFERROR(Inv_SY_B!CS304/Inv_SY_B!$DB304-1,"")</f>
        <v/>
      </c>
      <c r="CT304" s="169" t="str">
        <f>IFERROR(Inv_SY_B!CT304/Inv_SY_B!$DB304-1,"")</f>
        <v/>
      </c>
      <c r="CU304" s="169" t="str">
        <f>IFERROR(Inv_SY_B!CU304/Inv_SY_B!$DB304-1,"")</f>
        <v/>
      </c>
      <c r="CV304" s="169" t="str">
        <f>IFERROR(Inv_SY_B!CV304/Inv_SY_B!$DB304-1,"")</f>
        <v/>
      </c>
      <c r="CW304" s="169" t="str">
        <f>IFERROR(Inv_SY_B!CW304/Inv_SY_B!$DB304-1,"")</f>
        <v/>
      </c>
      <c r="CX304" s="169" t="str">
        <f>IFERROR(Inv_SY_B!CX304/Inv_SY_B!$DB304-1,"")</f>
        <v/>
      </c>
      <c r="CY304" s="169" t="str">
        <f>IFERROR(Inv_SY_B!CY304/Inv_SY_B!$DB304-1,"")</f>
        <v/>
      </c>
      <c r="CZ304" s="169" t="str">
        <f>IFERROR(Inv_SY_B!CZ304/Inv_SY_B!$DB304-1,"")</f>
        <v/>
      </c>
    </row>
    <row r="305" spans="2:104">
      <c r="B305" s="164">
        <f t="shared" si="5"/>
        <v>45997</v>
      </c>
      <c r="C305" s="169" t="str">
        <f>IFERROR(Inv_SY_B!C305/Inv_SY_B!$DA305-1,"")</f>
        <v/>
      </c>
      <c r="D305" s="169" t="str">
        <f>IFERROR(Inv_SY_B!D305/Inv_SY_B!$DA305-1,"")</f>
        <v/>
      </c>
      <c r="E305" s="169" t="str">
        <f>IFERROR(Inv_SY_B!E305/Inv_SY_B!$DA305-1,"")</f>
        <v/>
      </c>
      <c r="F305" s="169" t="str">
        <f>IFERROR(Inv_SY_B!F305/Inv_SY_B!$DA305-1,"")</f>
        <v/>
      </c>
      <c r="G305" s="169" t="str">
        <f>IFERROR(Inv_SY_B!G305/Inv_SY_B!$DA305-1,"")</f>
        <v/>
      </c>
      <c r="H305" s="169" t="str">
        <f>IFERROR(Inv_SY_B!H305/Inv_SY_B!$DA305-1,"")</f>
        <v/>
      </c>
      <c r="I305" s="169" t="str">
        <f>IFERROR(Inv_SY_B!I305/Inv_SY_B!$DA305-1,"")</f>
        <v/>
      </c>
      <c r="J305" s="169" t="str">
        <f>IFERROR(Inv_SY_B!J305/Inv_SY_B!$DA305-1,"")</f>
        <v/>
      </c>
      <c r="K305" s="169" t="str">
        <f>IFERROR(Inv_SY_B!K305/Inv_SY_B!$DA305-1,"")</f>
        <v/>
      </c>
      <c r="L305" s="169" t="str">
        <f>IFERROR(Inv_SY_B!L305/Inv_SY_B!$DA305-1,"")</f>
        <v/>
      </c>
      <c r="M305" s="169" t="str">
        <f>IFERROR(Inv_SY_B!M305/Inv_SY_B!$DA305-1,"")</f>
        <v/>
      </c>
      <c r="N305" s="169" t="str">
        <f>IFERROR(Inv_SY_B!N305/Inv_SY_B!$DA305-1,"")</f>
        <v/>
      </c>
      <c r="O305" s="169" t="str">
        <f>IFERROR(Inv_SY_B!O305/Inv_SY_B!$DA305-1,"")</f>
        <v/>
      </c>
      <c r="P305" s="169" t="str">
        <f>IFERROR(Inv_SY_B!P305/Inv_SY_B!$DA305-1,"")</f>
        <v/>
      </c>
      <c r="Q305" s="169" t="str">
        <f>IFERROR(Inv_SY_B!Q305/Inv_SY_B!$DA305-1,"")</f>
        <v/>
      </c>
      <c r="R305" s="169" t="str">
        <f>IFERROR(Inv_SY_B!R305/Inv_SY_B!$DA305-1,"")</f>
        <v/>
      </c>
      <c r="S305" s="169" t="str">
        <f>IFERROR(Inv_SY_B!S305/Inv_SY_B!$DA305-1,"")</f>
        <v/>
      </c>
      <c r="T305" s="169" t="str">
        <f>IFERROR(Inv_SY_B!T305/Inv_SY_B!$DA305-1,"")</f>
        <v/>
      </c>
      <c r="U305" s="169" t="str">
        <f>IFERROR(Inv_SY_B!U305/Inv_SY_B!$DA305-1,"")</f>
        <v/>
      </c>
      <c r="V305" s="169" t="str">
        <f>IFERROR(Inv_SY_B!V305/Inv_SY_B!$DA305-1,"")</f>
        <v/>
      </c>
      <c r="W305" s="169" t="str">
        <f>IFERROR(Inv_SY_B!W305/Inv_SY_B!$DA305-1,"")</f>
        <v/>
      </c>
      <c r="X305" s="169" t="str">
        <f>IFERROR(Inv_SY_B!X305/Inv_SY_B!$DA305-1,"")</f>
        <v/>
      </c>
      <c r="Y305" s="169" t="str">
        <f>IFERROR(Inv_SY_B!Y305/Inv_SY_B!$DA305-1,"")</f>
        <v/>
      </c>
      <c r="Z305" s="169" t="str">
        <f>IFERROR(Inv_SY_B!Z305/Inv_SY_B!$DA305-1,"")</f>
        <v/>
      </c>
      <c r="AA305" s="169" t="str">
        <f>IFERROR(Inv_SY_B!AA305/Inv_SY_B!$DA305-1,"")</f>
        <v/>
      </c>
      <c r="AB305" s="169" t="str">
        <f>IFERROR(Inv_SY_B!AB305/Inv_SY_B!$DA305-1,"")</f>
        <v/>
      </c>
      <c r="AC305" s="169" t="str">
        <f>IFERROR(Inv_SY_B!AC305/Inv_SY_B!$DA305-1,"")</f>
        <v/>
      </c>
      <c r="AD305" s="169" t="str">
        <f>IFERROR(Inv_SY_B!AD305/Inv_SY_B!$DA305-1,"")</f>
        <v/>
      </c>
      <c r="AE305" s="169" t="str">
        <f>IFERROR(Inv_SY_B!AE305/Inv_SY_B!$DA305-1,"")</f>
        <v/>
      </c>
      <c r="AF305" s="169" t="str">
        <f>IFERROR(Inv_SY_B!AF305/Inv_SY_B!$DA305-1,"")</f>
        <v/>
      </c>
      <c r="AG305" s="169" t="str">
        <f>IFERROR(Inv_SY_B!AG305/Inv_SY_B!$DA305-1,"")</f>
        <v/>
      </c>
      <c r="AH305" s="169" t="str">
        <f>IFERROR(Inv_SY_B!AH305/Inv_SY_B!$DA305-1,"")</f>
        <v/>
      </c>
      <c r="AI305" s="169" t="str">
        <f>IFERROR(Inv_SY_B!AI305/Inv_SY_B!$DC305-1,"")</f>
        <v/>
      </c>
      <c r="AJ305" s="169" t="str">
        <f>IFERROR(Inv_SY_B!AJ305/Inv_SY_B!$DC305-1,"")</f>
        <v/>
      </c>
      <c r="AK305" s="169" t="str">
        <f>IFERROR(Inv_SY_B!AK305/Inv_SY_B!$DC305-1,"")</f>
        <v/>
      </c>
      <c r="AL305" s="169" t="str">
        <f>IFERROR(Inv_SY_B!AL305/Inv_SY_B!$DC305-1,"")</f>
        <v/>
      </c>
      <c r="AM305" s="169" t="str">
        <f>IFERROR(Inv_SY_B!AM305/Inv_SY_B!$DC305-1,"")</f>
        <v/>
      </c>
      <c r="AN305" s="169" t="str">
        <f>IFERROR(Inv_SY_B!AN305/Inv_SY_B!$DC305-1,"")</f>
        <v/>
      </c>
      <c r="AO305" s="169" t="str">
        <f>IFERROR(Inv_SY_B!AO305/Inv_SY_B!$DC305-1,"")</f>
        <v/>
      </c>
      <c r="AP305" s="169" t="str">
        <f>IFERROR(Inv_SY_B!AP305/Inv_SY_B!$DC305-1,"")</f>
        <v/>
      </c>
      <c r="AQ305" s="169" t="str">
        <f>IFERROR(Inv_SY_B!AQ305/Inv_SY_B!$DC305-1,"")</f>
        <v/>
      </c>
      <c r="AR305" s="169" t="str">
        <f>IFERROR(Inv_SY_B!AR305/Inv_SY_B!$DC305-1,"")</f>
        <v/>
      </c>
      <c r="AS305" s="169" t="str">
        <f>IFERROR(Inv_SY_B!AS305/Inv_SY_B!$DC305-1,"")</f>
        <v/>
      </c>
      <c r="AT305" s="169" t="str">
        <f>IFERROR(Inv_SY_B!AT305/Inv_SY_B!$DC305-1,"")</f>
        <v/>
      </c>
      <c r="AU305" s="169" t="str">
        <f>IFERROR(Inv_SY_B!AU305/Inv_SY_B!$DC305-1,"")</f>
        <v/>
      </c>
      <c r="AV305" s="169" t="str">
        <f>IFERROR(Inv_SY_B!AV305/Inv_SY_B!$DC305-1,"")</f>
        <v/>
      </c>
      <c r="AW305" s="169" t="str">
        <f>IFERROR(Inv_SY_B!AW305/Inv_SY_B!$DC305-1,"")</f>
        <v/>
      </c>
      <c r="AX305" s="169" t="str">
        <f>IFERROR(Inv_SY_B!AX305/Inv_SY_B!$DC305-1,"")</f>
        <v/>
      </c>
      <c r="AY305" s="169" t="str">
        <f>IFERROR(Inv_SY_B!AY305/Inv_SY_B!$DC305-1,"")</f>
        <v/>
      </c>
      <c r="AZ305" s="169" t="str">
        <f>IFERROR(Inv_SY_B!AZ305/Inv_SY_B!$DC305-1,"")</f>
        <v/>
      </c>
      <c r="BA305" s="169" t="str">
        <f>IFERROR(Inv_SY_B!BA305/Inv_SY_B!$DC305-1,"")</f>
        <v/>
      </c>
      <c r="BB305" s="169" t="str">
        <f>IFERROR(Inv_SY_B!BB305/Inv_SY_B!$DC305-1,"")</f>
        <v/>
      </c>
      <c r="BC305" s="169" t="str">
        <f>IFERROR(Inv_SY_B!BC305/Inv_SY_B!$DC305-1,"")</f>
        <v/>
      </c>
      <c r="BD305" s="169" t="str">
        <f>IFERROR(Inv_SY_B!BD305/Inv_SY_B!$DC305-1,"")</f>
        <v/>
      </c>
      <c r="BE305" s="169" t="str">
        <f>IFERROR(Inv_SY_B!BE305/Inv_SY_B!$DC305-1,"")</f>
        <v/>
      </c>
      <c r="BF305" s="169" t="str">
        <f>IFERROR(Inv_SY_B!BF305/Inv_SY_B!$DC305-1,"")</f>
        <v/>
      </c>
      <c r="BG305" s="169" t="str">
        <f>IFERROR(Inv_SY_B!BG305/Inv_SY_B!$DC305-1,"")</f>
        <v/>
      </c>
      <c r="BH305" s="169" t="str">
        <f>IFERROR(Inv_SY_B!BH305/Inv_SY_B!$DC305-1,"")</f>
        <v/>
      </c>
      <c r="BI305" s="169" t="str">
        <f>IFERROR(Inv_SY_B!BI305/Inv_SY_B!$DC305-1,"")</f>
        <v/>
      </c>
      <c r="BJ305" s="169" t="str">
        <f>IFERROR(Inv_SY_B!BJ305/Inv_SY_B!$DC305-1,"")</f>
        <v/>
      </c>
      <c r="BK305" s="169" t="str">
        <f>IFERROR(Inv_SY_B!BK305/Inv_SY_B!$DC305-1,"")</f>
        <v/>
      </c>
      <c r="BL305" s="169" t="str">
        <f>IFERROR(Inv_SY_B!BL305/Inv_SY_B!$DC305-1,"")</f>
        <v/>
      </c>
      <c r="BM305" s="169" t="str">
        <f>IFERROR(Inv_SY_B!BM305/Inv_SY_B!$DC305-1,"")</f>
        <v/>
      </c>
      <c r="BN305" s="169" t="str">
        <f>IFERROR(Inv_SY_B!BN305/Inv_SY_B!$DC305-1,"")</f>
        <v/>
      </c>
      <c r="BO305" s="169" t="str">
        <f>IFERROR(Inv_SY_B!BO305/Inv_SY_B!$DC305-1,"")</f>
        <v/>
      </c>
      <c r="BP305" s="169" t="str">
        <f>IFERROR(Inv_SY_B!BP305/Inv_SY_B!$DC305-1,"")</f>
        <v/>
      </c>
      <c r="BQ305" s="169" t="str">
        <f>IFERROR(Inv_SY_B!BQ305/Inv_SY_B!$DC305-1,"")</f>
        <v/>
      </c>
      <c r="BR305" s="169" t="str">
        <f>IFERROR(Inv_SY_B!BR305/Inv_SY_B!$DC305-1,"")</f>
        <v/>
      </c>
      <c r="BS305" s="169" t="str">
        <f>IFERROR(Inv_SY_B!BS305/Inv_SY_B!$DC305-1,"")</f>
        <v/>
      </c>
      <c r="BT305" s="169" t="str">
        <f>IFERROR(Inv_SY_B!BT305/Inv_SY_B!$DC305-1,"")</f>
        <v/>
      </c>
      <c r="BU305" s="169" t="str">
        <f>IFERROR(Inv_SY_B!BU305/Inv_SY_B!$DC305-1,"")</f>
        <v/>
      </c>
      <c r="BV305" s="169" t="str">
        <f>IFERROR(Inv_SY_B!BV305/Inv_SY_B!$DC305-1,"")</f>
        <v/>
      </c>
      <c r="BW305" s="169" t="str">
        <f>IFERROR(Inv_SY_B!BW305/Inv_SY_B!$DC305-1,"")</f>
        <v/>
      </c>
      <c r="BX305" s="169" t="str">
        <f>IFERROR(Inv_SY_B!BX305/Inv_SY_B!$DC305-1,"")</f>
        <v/>
      </c>
      <c r="BY305" s="169" t="str">
        <f>IFERROR(Inv_SY_B!BY305/Inv_SY_B!$DC305-1,"")</f>
        <v/>
      </c>
      <c r="BZ305" s="169" t="str">
        <f>IFERROR(Inv_SY_B!BZ305/Inv_SY_B!$DC305-1,"")</f>
        <v/>
      </c>
      <c r="CA305" s="169" t="str">
        <f>IFERROR(Inv_SY_B!CA305/Inv_SY_B!$DC305-1,"")</f>
        <v/>
      </c>
      <c r="CB305" s="169" t="str">
        <f>IFERROR(Inv_SY_B!CB305/Inv_SY_B!$DC305-1,"")</f>
        <v/>
      </c>
      <c r="CC305" s="169" t="str">
        <f>IFERROR(Inv_SY_B!CC305/Inv_SY_B!$DC305-1,"")</f>
        <v/>
      </c>
      <c r="CD305" s="169" t="str">
        <f>IFERROR(Inv_SY_B!CD305/Inv_SY_B!$DC305-1,"")</f>
        <v/>
      </c>
      <c r="CE305" s="169" t="str">
        <f>IFERROR(Inv_SY_B!CE305/Inv_SY_B!$DC305-1,"")</f>
        <v/>
      </c>
      <c r="CF305" s="169" t="str">
        <f>IFERROR(Inv_SY_B!CF305/Inv_SY_B!$DC305-1,"")</f>
        <v/>
      </c>
      <c r="CG305" s="169" t="str">
        <f>IFERROR(Inv_SY_B!CG305/Inv_SY_B!$DC305-1,"")</f>
        <v/>
      </c>
      <c r="CH305" s="169" t="str">
        <f>IFERROR(Inv_SY_B!CH305/Inv_SY_B!$DC305-1,"")</f>
        <v/>
      </c>
      <c r="CI305" s="169" t="str">
        <f>IFERROR(Inv_SY_B!CI305/Inv_SY_B!$DC305-1,"")</f>
        <v/>
      </c>
      <c r="CJ305" s="169" t="str">
        <f>IFERROR(Inv_SY_B!CJ305/Inv_SY_B!$DC305-1,"")</f>
        <v/>
      </c>
      <c r="CK305" s="169" t="str">
        <f>IFERROR(Inv_SY_B!CK305/Inv_SY_B!$DC305-1,"")</f>
        <v/>
      </c>
      <c r="CL305" s="169" t="str">
        <f>IFERROR(Inv_SY_B!CL305/Inv_SY_B!$DC305-1,"")</f>
        <v/>
      </c>
      <c r="CM305" s="169" t="str">
        <f>IFERROR(Inv_SY_B!CM305/Inv_SY_B!$DB305-1,"")</f>
        <v/>
      </c>
      <c r="CN305" s="169" t="str">
        <f>IFERROR(Inv_SY_B!CN305/Inv_SY_B!$DB305-1,"")</f>
        <v/>
      </c>
      <c r="CO305" s="169" t="str">
        <f>IFERROR(Inv_SY_B!CO305/Inv_SY_B!$DB305-1,"")</f>
        <v/>
      </c>
      <c r="CP305" s="169" t="str">
        <f>IFERROR(Inv_SY_B!CP305/Inv_SY_B!$DB305-1,"")</f>
        <v/>
      </c>
      <c r="CQ305" s="169" t="str">
        <f>IFERROR(Inv_SY_B!CQ305/Inv_SY_B!$DB305-1,"")</f>
        <v/>
      </c>
      <c r="CR305" s="169" t="str">
        <f>IFERROR(Inv_SY_B!CR305/Inv_SY_B!$DB305-1,"")</f>
        <v/>
      </c>
      <c r="CS305" s="169" t="str">
        <f>IFERROR(Inv_SY_B!CS305/Inv_SY_B!$DB305-1,"")</f>
        <v/>
      </c>
      <c r="CT305" s="169" t="str">
        <f>IFERROR(Inv_SY_B!CT305/Inv_SY_B!$DB305-1,"")</f>
        <v/>
      </c>
      <c r="CU305" s="169" t="str">
        <f>IFERROR(Inv_SY_B!CU305/Inv_SY_B!$DB305-1,"")</f>
        <v/>
      </c>
      <c r="CV305" s="169" t="str">
        <f>IFERROR(Inv_SY_B!CV305/Inv_SY_B!$DB305-1,"")</f>
        <v/>
      </c>
      <c r="CW305" s="169" t="str">
        <f>IFERROR(Inv_SY_B!CW305/Inv_SY_B!$DB305-1,"")</f>
        <v/>
      </c>
      <c r="CX305" s="169" t="str">
        <f>IFERROR(Inv_SY_B!CX305/Inv_SY_B!$DB305-1,"")</f>
        <v/>
      </c>
      <c r="CY305" s="169" t="str">
        <f>IFERROR(Inv_SY_B!CY305/Inv_SY_B!$DB305-1,"")</f>
        <v/>
      </c>
      <c r="CZ305" s="169" t="str">
        <f>IFERROR(Inv_SY_B!CZ305/Inv_SY_B!$DB305-1,"")</f>
        <v/>
      </c>
    </row>
    <row r="306" spans="2:104">
      <c r="B306" s="164">
        <f t="shared" si="5"/>
        <v>45998</v>
      </c>
      <c r="C306" s="169" t="str">
        <f>IFERROR(Inv_SY_B!C306/Inv_SY_B!$DA306-1,"")</f>
        <v/>
      </c>
      <c r="D306" s="169" t="str">
        <f>IFERROR(Inv_SY_B!D306/Inv_SY_B!$DA306-1,"")</f>
        <v/>
      </c>
      <c r="E306" s="169" t="str">
        <f>IFERROR(Inv_SY_B!E306/Inv_SY_B!$DA306-1,"")</f>
        <v/>
      </c>
      <c r="F306" s="169" t="str">
        <f>IFERROR(Inv_SY_B!F306/Inv_SY_B!$DA306-1,"")</f>
        <v/>
      </c>
      <c r="G306" s="169" t="str">
        <f>IFERROR(Inv_SY_B!G306/Inv_SY_B!$DA306-1,"")</f>
        <v/>
      </c>
      <c r="H306" s="169" t="str">
        <f>IFERROR(Inv_SY_B!H306/Inv_SY_B!$DA306-1,"")</f>
        <v/>
      </c>
      <c r="I306" s="169" t="str">
        <f>IFERROR(Inv_SY_B!I306/Inv_SY_B!$DA306-1,"")</f>
        <v/>
      </c>
      <c r="J306" s="169" t="str">
        <f>IFERROR(Inv_SY_B!J306/Inv_SY_B!$DA306-1,"")</f>
        <v/>
      </c>
      <c r="K306" s="169" t="str">
        <f>IFERROR(Inv_SY_B!K306/Inv_SY_B!$DA306-1,"")</f>
        <v/>
      </c>
      <c r="L306" s="169" t="str">
        <f>IFERROR(Inv_SY_B!L306/Inv_SY_B!$DA306-1,"")</f>
        <v/>
      </c>
      <c r="M306" s="169" t="str">
        <f>IFERROR(Inv_SY_B!M306/Inv_SY_B!$DA306-1,"")</f>
        <v/>
      </c>
      <c r="N306" s="169" t="str">
        <f>IFERROR(Inv_SY_B!N306/Inv_SY_B!$DA306-1,"")</f>
        <v/>
      </c>
      <c r="O306" s="169" t="str">
        <f>IFERROR(Inv_SY_B!O306/Inv_SY_B!$DA306-1,"")</f>
        <v/>
      </c>
      <c r="P306" s="169" t="str">
        <f>IFERROR(Inv_SY_B!P306/Inv_SY_B!$DA306-1,"")</f>
        <v/>
      </c>
      <c r="Q306" s="169" t="str">
        <f>IFERROR(Inv_SY_B!Q306/Inv_SY_B!$DA306-1,"")</f>
        <v/>
      </c>
      <c r="R306" s="169" t="str">
        <f>IFERROR(Inv_SY_B!R306/Inv_SY_B!$DA306-1,"")</f>
        <v/>
      </c>
      <c r="S306" s="169" t="str">
        <f>IFERROR(Inv_SY_B!S306/Inv_SY_B!$DA306-1,"")</f>
        <v/>
      </c>
      <c r="T306" s="169" t="str">
        <f>IFERROR(Inv_SY_B!T306/Inv_SY_B!$DA306-1,"")</f>
        <v/>
      </c>
      <c r="U306" s="169" t="str">
        <f>IFERROR(Inv_SY_B!U306/Inv_SY_B!$DA306-1,"")</f>
        <v/>
      </c>
      <c r="V306" s="169" t="str">
        <f>IFERROR(Inv_SY_B!V306/Inv_SY_B!$DA306-1,"")</f>
        <v/>
      </c>
      <c r="W306" s="169" t="str">
        <f>IFERROR(Inv_SY_B!W306/Inv_SY_B!$DA306-1,"")</f>
        <v/>
      </c>
      <c r="X306" s="169" t="str">
        <f>IFERROR(Inv_SY_B!X306/Inv_SY_B!$DA306-1,"")</f>
        <v/>
      </c>
      <c r="Y306" s="169" t="str">
        <f>IFERROR(Inv_SY_B!Y306/Inv_SY_B!$DA306-1,"")</f>
        <v/>
      </c>
      <c r="Z306" s="169" t="str">
        <f>IFERROR(Inv_SY_B!Z306/Inv_SY_B!$DA306-1,"")</f>
        <v/>
      </c>
      <c r="AA306" s="169" t="str">
        <f>IFERROR(Inv_SY_B!AA306/Inv_SY_B!$DA306-1,"")</f>
        <v/>
      </c>
      <c r="AB306" s="169" t="str">
        <f>IFERROR(Inv_SY_B!AB306/Inv_SY_B!$DA306-1,"")</f>
        <v/>
      </c>
      <c r="AC306" s="169" t="str">
        <f>IFERROR(Inv_SY_B!AC306/Inv_SY_B!$DA306-1,"")</f>
        <v/>
      </c>
      <c r="AD306" s="169" t="str">
        <f>IFERROR(Inv_SY_B!AD306/Inv_SY_B!$DA306-1,"")</f>
        <v/>
      </c>
      <c r="AE306" s="169" t="str">
        <f>IFERROR(Inv_SY_B!AE306/Inv_SY_B!$DA306-1,"")</f>
        <v/>
      </c>
      <c r="AF306" s="169" t="str">
        <f>IFERROR(Inv_SY_B!AF306/Inv_SY_B!$DA306-1,"")</f>
        <v/>
      </c>
      <c r="AG306" s="169" t="str">
        <f>IFERROR(Inv_SY_B!AG306/Inv_SY_B!$DA306-1,"")</f>
        <v/>
      </c>
      <c r="AH306" s="169" t="str">
        <f>IFERROR(Inv_SY_B!AH306/Inv_SY_B!$DA306-1,"")</f>
        <v/>
      </c>
      <c r="AI306" s="169" t="str">
        <f>IFERROR(Inv_SY_B!AI306/Inv_SY_B!$DC306-1,"")</f>
        <v/>
      </c>
      <c r="AJ306" s="169" t="str">
        <f>IFERROR(Inv_SY_B!AJ306/Inv_SY_B!$DC306-1,"")</f>
        <v/>
      </c>
      <c r="AK306" s="169" t="str">
        <f>IFERROR(Inv_SY_B!AK306/Inv_SY_B!$DC306-1,"")</f>
        <v/>
      </c>
      <c r="AL306" s="169" t="str">
        <f>IFERROR(Inv_SY_B!AL306/Inv_SY_B!$DC306-1,"")</f>
        <v/>
      </c>
      <c r="AM306" s="169" t="str">
        <f>IFERROR(Inv_SY_B!AM306/Inv_SY_B!$DC306-1,"")</f>
        <v/>
      </c>
      <c r="AN306" s="169" t="str">
        <f>IFERROR(Inv_SY_B!AN306/Inv_SY_B!$DC306-1,"")</f>
        <v/>
      </c>
      <c r="AO306" s="169" t="str">
        <f>IFERROR(Inv_SY_B!AO306/Inv_SY_B!$DC306-1,"")</f>
        <v/>
      </c>
      <c r="AP306" s="169" t="str">
        <f>IFERROR(Inv_SY_B!AP306/Inv_SY_B!$DC306-1,"")</f>
        <v/>
      </c>
      <c r="AQ306" s="169" t="str">
        <f>IFERROR(Inv_SY_B!AQ306/Inv_SY_B!$DC306-1,"")</f>
        <v/>
      </c>
      <c r="AR306" s="169" t="str">
        <f>IFERROR(Inv_SY_B!AR306/Inv_SY_B!$DC306-1,"")</f>
        <v/>
      </c>
      <c r="AS306" s="169" t="str">
        <f>IFERROR(Inv_SY_B!AS306/Inv_SY_B!$DC306-1,"")</f>
        <v/>
      </c>
      <c r="AT306" s="169" t="str">
        <f>IFERROR(Inv_SY_B!AT306/Inv_SY_B!$DC306-1,"")</f>
        <v/>
      </c>
      <c r="AU306" s="169" t="str">
        <f>IFERROR(Inv_SY_B!AU306/Inv_SY_B!$DC306-1,"")</f>
        <v/>
      </c>
      <c r="AV306" s="169" t="str">
        <f>IFERROR(Inv_SY_B!AV306/Inv_SY_B!$DC306-1,"")</f>
        <v/>
      </c>
      <c r="AW306" s="169" t="str">
        <f>IFERROR(Inv_SY_B!AW306/Inv_SY_B!$DC306-1,"")</f>
        <v/>
      </c>
      <c r="AX306" s="169" t="str">
        <f>IFERROR(Inv_SY_B!AX306/Inv_SY_B!$DC306-1,"")</f>
        <v/>
      </c>
      <c r="AY306" s="169" t="str">
        <f>IFERROR(Inv_SY_B!AY306/Inv_SY_B!$DC306-1,"")</f>
        <v/>
      </c>
      <c r="AZ306" s="169" t="str">
        <f>IFERROR(Inv_SY_B!AZ306/Inv_SY_B!$DC306-1,"")</f>
        <v/>
      </c>
      <c r="BA306" s="169" t="str">
        <f>IFERROR(Inv_SY_B!BA306/Inv_SY_B!$DC306-1,"")</f>
        <v/>
      </c>
      <c r="BB306" s="169" t="str">
        <f>IFERROR(Inv_SY_B!BB306/Inv_SY_B!$DC306-1,"")</f>
        <v/>
      </c>
      <c r="BC306" s="169" t="str">
        <f>IFERROR(Inv_SY_B!BC306/Inv_SY_B!$DC306-1,"")</f>
        <v/>
      </c>
      <c r="BD306" s="169" t="str">
        <f>IFERROR(Inv_SY_B!BD306/Inv_SY_B!$DC306-1,"")</f>
        <v/>
      </c>
      <c r="BE306" s="169" t="str">
        <f>IFERROR(Inv_SY_B!BE306/Inv_SY_B!$DC306-1,"")</f>
        <v/>
      </c>
      <c r="BF306" s="169" t="str">
        <f>IFERROR(Inv_SY_B!BF306/Inv_SY_B!$DC306-1,"")</f>
        <v/>
      </c>
      <c r="BG306" s="169" t="str">
        <f>IFERROR(Inv_SY_B!BG306/Inv_SY_B!$DC306-1,"")</f>
        <v/>
      </c>
      <c r="BH306" s="169" t="str">
        <f>IFERROR(Inv_SY_B!BH306/Inv_SY_B!$DC306-1,"")</f>
        <v/>
      </c>
      <c r="BI306" s="169" t="str">
        <f>IFERROR(Inv_SY_B!BI306/Inv_SY_B!$DC306-1,"")</f>
        <v/>
      </c>
      <c r="BJ306" s="169" t="str">
        <f>IFERROR(Inv_SY_B!BJ306/Inv_SY_B!$DC306-1,"")</f>
        <v/>
      </c>
      <c r="BK306" s="169" t="str">
        <f>IFERROR(Inv_SY_B!BK306/Inv_SY_B!$DC306-1,"")</f>
        <v/>
      </c>
      <c r="BL306" s="169" t="str">
        <f>IFERROR(Inv_SY_B!BL306/Inv_SY_B!$DC306-1,"")</f>
        <v/>
      </c>
      <c r="BM306" s="169" t="str">
        <f>IFERROR(Inv_SY_B!BM306/Inv_SY_B!$DC306-1,"")</f>
        <v/>
      </c>
      <c r="BN306" s="169" t="str">
        <f>IFERROR(Inv_SY_B!BN306/Inv_SY_B!$DC306-1,"")</f>
        <v/>
      </c>
      <c r="BO306" s="169" t="str">
        <f>IFERROR(Inv_SY_B!BO306/Inv_SY_B!$DC306-1,"")</f>
        <v/>
      </c>
      <c r="BP306" s="169" t="str">
        <f>IFERROR(Inv_SY_B!BP306/Inv_SY_B!$DC306-1,"")</f>
        <v/>
      </c>
      <c r="BQ306" s="169" t="str">
        <f>IFERROR(Inv_SY_B!BQ306/Inv_SY_B!$DC306-1,"")</f>
        <v/>
      </c>
      <c r="BR306" s="169" t="str">
        <f>IFERROR(Inv_SY_B!BR306/Inv_SY_B!$DC306-1,"")</f>
        <v/>
      </c>
      <c r="BS306" s="169" t="str">
        <f>IFERROR(Inv_SY_B!BS306/Inv_SY_B!$DC306-1,"")</f>
        <v/>
      </c>
      <c r="BT306" s="169" t="str">
        <f>IFERROR(Inv_SY_B!BT306/Inv_SY_B!$DC306-1,"")</f>
        <v/>
      </c>
      <c r="BU306" s="169" t="str">
        <f>IFERROR(Inv_SY_B!BU306/Inv_SY_B!$DC306-1,"")</f>
        <v/>
      </c>
      <c r="BV306" s="169" t="str">
        <f>IFERROR(Inv_SY_B!BV306/Inv_SY_B!$DC306-1,"")</f>
        <v/>
      </c>
      <c r="BW306" s="169" t="str">
        <f>IFERROR(Inv_SY_B!BW306/Inv_SY_B!$DC306-1,"")</f>
        <v/>
      </c>
      <c r="BX306" s="169" t="str">
        <f>IFERROR(Inv_SY_B!BX306/Inv_SY_B!$DC306-1,"")</f>
        <v/>
      </c>
      <c r="BY306" s="169" t="str">
        <f>IFERROR(Inv_SY_B!BY306/Inv_SY_B!$DC306-1,"")</f>
        <v/>
      </c>
      <c r="BZ306" s="169" t="str">
        <f>IFERROR(Inv_SY_B!BZ306/Inv_SY_B!$DC306-1,"")</f>
        <v/>
      </c>
      <c r="CA306" s="169" t="str">
        <f>IFERROR(Inv_SY_B!CA306/Inv_SY_B!$DC306-1,"")</f>
        <v/>
      </c>
      <c r="CB306" s="169" t="str">
        <f>IFERROR(Inv_SY_B!CB306/Inv_SY_B!$DC306-1,"")</f>
        <v/>
      </c>
      <c r="CC306" s="169" t="str">
        <f>IFERROR(Inv_SY_B!CC306/Inv_SY_B!$DC306-1,"")</f>
        <v/>
      </c>
      <c r="CD306" s="169" t="str">
        <f>IFERROR(Inv_SY_B!CD306/Inv_SY_B!$DC306-1,"")</f>
        <v/>
      </c>
      <c r="CE306" s="169" t="str">
        <f>IFERROR(Inv_SY_B!CE306/Inv_SY_B!$DC306-1,"")</f>
        <v/>
      </c>
      <c r="CF306" s="169" t="str">
        <f>IFERROR(Inv_SY_B!CF306/Inv_SY_B!$DC306-1,"")</f>
        <v/>
      </c>
      <c r="CG306" s="169" t="str">
        <f>IFERROR(Inv_SY_B!CG306/Inv_SY_B!$DC306-1,"")</f>
        <v/>
      </c>
      <c r="CH306" s="169" t="str">
        <f>IFERROR(Inv_SY_B!CH306/Inv_SY_B!$DC306-1,"")</f>
        <v/>
      </c>
      <c r="CI306" s="169" t="str">
        <f>IFERROR(Inv_SY_B!CI306/Inv_SY_B!$DC306-1,"")</f>
        <v/>
      </c>
      <c r="CJ306" s="169" t="str">
        <f>IFERROR(Inv_SY_B!CJ306/Inv_SY_B!$DC306-1,"")</f>
        <v/>
      </c>
      <c r="CK306" s="169" t="str">
        <f>IFERROR(Inv_SY_B!CK306/Inv_SY_B!$DC306-1,"")</f>
        <v/>
      </c>
      <c r="CL306" s="169" t="str">
        <f>IFERROR(Inv_SY_B!CL306/Inv_SY_B!$DC306-1,"")</f>
        <v/>
      </c>
      <c r="CM306" s="169" t="str">
        <f>IFERROR(Inv_SY_B!CM306/Inv_SY_B!$DB306-1,"")</f>
        <v/>
      </c>
      <c r="CN306" s="169" t="str">
        <f>IFERROR(Inv_SY_B!CN306/Inv_SY_B!$DB306-1,"")</f>
        <v/>
      </c>
      <c r="CO306" s="169" t="str">
        <f>IFERROR(Inv_SY_B!CO306/Inv_SY_B!$DB306-1,"")</f>
        <v/>
      </c>
      <c r="CP306" s="169" t="str">
        <f>IFERROR(Inv_SY_B!CP306/Inv_SY_B!$DB306-1,"")</f>
        <v/>
      </c>
      <c r="CQ306" s="169" t="str">
        <f>IFERROR(Inv_SY_B!CQ306/Inv_SY_B!$DB306-1,"")</f>
        <v/>
      </c>
      <c r="CR306" s="169" t="str">
        <f>IFERROR(Inv_SY_B!CR306/Inv_SY_B!$DB306-1,"")</f>
        <v/>
      </c>
      <c r="CS306" s="169" t="str">
        <f>IFERROR(Inv_SY_B!CS306/Inv_SY_B!$DB306-1,"")</f>
        <v/>
      </c>
      <c r="CT306" s="169" t="str">
        <f>IFERROR(Inv_SY_B!CT306/Inv_SY_B!$DB306-1,"")</f>
        <v/>
      </c>
      <c r="CU306" s="169" t="str">
        <f>IFERROR(Inv_SY_B!CU306/Inv_SY_B!$DB306-1,"")</f>
        <v/>
      </c>
      <c r="CV306" s="169" t="str">
        <f>IFERROR(Inv_SY_B!CV306/Inv_SY_B!$DB306-1,"")</f>
        <v/>
      </c>
      <c r="CW306" s="169" t="str">
        <f>IFERROR(Inv_SY_B!CW306/Inv_SY_B!$DB306-1,"")</f>
        <v/>
      </c>
      <c r="CX306" s="169" t="str">
        <f>IFERROR(Inv_SY_B!CX306/Inv_SY_B!$DB306-1,"")</f>
        <v/>
      </c>
      <c r="CY306" s="169" t="str">
        <f>IFERROR(Inv_SY_B!CY306/Inv_SY_B!$DB306-1,"")</f>
        <v/>
      </c>
      <c r="CZ306" s="169" t="str">
        <f>IFERROR(Inv_SY_B!CZ306/Inv_SY_B!$DB306-1,"")</f>
        <v/>
      </c>
    </row>
    <row r="307" spans="2:104">
      <c r="B307" s="164">
        <f t="shared" si="5"/>
        <v>45999</v>
      </c>
      <c r="C307" s="169" t="str">
        <f>IFERROR(Inv_SY_B!C307/Inv_SY_B!$DA307-1,"")</f>
        <v/>
      </c>
      <c r="D307" s="169" t="str">
        <f>IFERROR(Inv_SY_B!D307/Inv_SY_B!$DA307-1,"")</f>
        <v/>
      </c>
      <c r="E307" s="169" t="str">
        <f>IFERROR(Inv_SY_B!E307/Inv_SY_B!$DA307-1,"")</f>
        <v/>
      </c>
      <c r="F307" s="169" t="str">
        <f>IFERROR(Inv_SY_B!F307/Inv_SY_B!$DA307-1,"")</f>
        <v/>
      </c>
      <c r="G307" s="169" t="str">
        <f>IFERROR(Inv_SY_B!G307/Inv_SY_B!$DA307-1,"")</f>
        <v/>
      </c>
      <c r="H307" s="169" t="str">
        <f>IFERROR(Inv_SY_B!H307/Inv_SY_B!$DA307-1,"")</f>
        <v/>
      </c>
      <c r="I307" s="169" t="str">
        <f>IFERROR(Inv_SY_B!I307/Inv_SY_B!$DA307-1,"")</f>
        <v/>
      </c>
      <c r="J307" s="169" t="str">
        <f>IFERROR(Inv_SY_B!J307/Inv_SY_B!$DA307-1,"")</f>
        <v/>
      </c>
      <c r="K307" s="169" t="str">
        <f>IFERROR(Inv_SY_B!K307/Inv_SY_B!$DA307-1,"")</f>
        <v/>
      </c>
      <c r="L307" s="169" t="str">
        <f>IFERROR(Inv_SY_B!L307/Inv_SY_B!$DA307-1,"")</f>
        <v/>
      </c>
      <c r="M307" s="169" t="str">
        <f>IFERROR(Inv_SY_B!M307/Inv_SY_B!$DA307-1,"")</f>
        <v/>
      </c>
      <c r="N307" s="169" t="str">
        <f>IFERROR(Inv_SY_B!N307/Inv_SY_B!$DA307-1,"")</f>
        <v/>
      </c>
      <c r="O307" s="169" t="str">
        <f>IFERROR(Inv_SY_B!O307/Inv_SY_B!$DA307-1,"")</f>
        <v/>
      </c>
      <c r="P307" s="169" t="str">
        <f>IFERROR(Inv_SY_B!P307/Inv_SY_B!$DA307-1,"")</f>
        <v/>
      </c>
      <c r="Q307" s="169" t="str">
        <f>IFERROR(Inv_SY_B!Q307/Inv_SY_B!$DA307-1,"")</f>
        <v/>
      </c>
      <c r="R307" s="169" t="str">
        <f>IFERROR(Inv_SY_B!R307/Inv_SY_B!$DA307-1,"")</f>
        <v/>
      </c>
      <c r="S307" s="169" t="str">
        <f>IFERROR(Inv_SY_B!S307/Inv_SY_B!$DA307-1,"")</f>
        <v/>
      </c>
      <c r="T307" s="169" t="str">
        <f>IFERROR(Inv_SY_B!T307/Inv_SY_B!$DA307-1,"")</f>
        <v/>
      </c>
      <c r="U307" s="169" t="str">
        <f>IFERROR(Inv_SY_B!U307/Inv_SY_B!$DA307-1,"")</f>
        <v/>
      </c>
      <c r="V307" s="169" t="str">
        <f>IFERROR(Inv_SY_B!V307/Inv_SY_B!$DA307-1,"")</f>
        <v/>
      </c>
      <c r="W307" s="169" t="str">
        <f>IFERROR(Inv_SY_B!W307/Inv_SY_B!$DA307-1,"")</f>
        <v/>
      </c>
      <c r="X307" s="169" t="str">
        <f>IFERROR(Inv_SY_B!X307/Inv_SY_B!$DA307-1,"")</f>
        <v/>
      </c>
      <c r="Y307" s="169" t="str">
        <f>IFERROR(Inv_SY_B!Y307/Inv_SY_B!$DA307-1,"")</f>
        <v/>
      </c>
      <c r="Z307" s="169" t="str">
        <f>IFERROR(Inv_SY_B!Z307/Inv_SY_B!$DA307-1,"")</f>
        <v/>
      </c>
      <c r="AA307" s="169" t="str">
        <f>IFERROR(Inv_SY_B!AA307/Inv_SY_B!$DA307-1,"")</f>
        <v/>
      </c>
      <c r="AB307" s="169" t="str">
        <f>IFERROR(Inv_SY_B!AB307/Inv_SY_B!$DA307-1,"")</f>
        <v/>
      </c>
      <c r="AC307" s="169" t="str">
        <f>IFERROR(Inv_SY_B!AC307/Inv_SY_B!$DA307-1,"")</f>
        <v/>
      </c>
      <c r="AD307" s="169" t="str">
        <f>IFERROR(Inv_SY_B!AD307/Inv_SY_B!$DA307-1,"")</f>
        <v/>
      </c>
      <c r="AE307" s="169" t="str">
        <f>IFERROR(Inv_SY_B!AE307/Inv_SY_B!$DA307-1,"")</f>
        <v/>
      </c>
      <c r="AF307" s="169" t="str">
        <f>IFERROR(Inv_SY_B!AF307/Inv_SY_B!$DA307-1,"")</f>
        <v/>
      </c>
      <c r="AG307" s="169" t="str">
        <f>IFERROR(Inv_SY_B!AG307/Inv_SY_B!$DA307-1,"")</f>
        <v/>
      </c>
      <c r="AH307" s="169" t="str">
        <f>IFERROR(Inv_SY_B!AH307/Inv_SY_B!$DA307-1,"")</f>
        <v/>
      </c>
      <c r="AI307" s="169" t="str">
        <f>IFERROR(Inv_SY_B!AI307/Inv_SY_B!$DC307-1,"")</f>
        <v/>
      </c>
      <c r="AJ307" s="169" t="str">
        <f>IFERROR(Inv_SY_B!AJ307/Inv_SY_B!$DC307-1,"")</f>
        <v/>
      </c>
      <c r="AK307" s="169" t="str">
        <f>IFERROR(Inv_SY_B!AK307/Inv_SY_B!$DC307-1,"")</f>
        <v/>
      </c>
      <c r="AL307" s="169" t="str">
        <f>IFERROR(Inv_SY_B!AL307/Inv_SY_B!$DC307-1,"")</f>
        <v/>
      </c>
      <c r="AM307" s="169" t="str">
        <f>IFERROR(Inv_SY_B!AM307/Inv_SY_B!$DC307-1,"")</f>
        <v/>
      </c>
      <c r="AN307" s="169" t="str">
        <f>IFERROR(Inv_SY_B!AN307/Inv_SY_B!$DC307-1,"")</f>
        <v/>
      </c>
      <c r="AO307" s="169" t="str">
        <f>IFERROR(Inv_SY_B!AO307/Inv_SY_B!$DC307-1,"")</f>
        <v/>
      </c>
      <c r="AP307" s="169" t="str">
        <f>IFERROR(Inv_SY_B!AP307/Inv_SY_B!$DC307-1,"")</f>
        <v/>
      </c>
      <c r="AQ307" s="169" t="str">
        <f>IFERROR(Inv_SY_B!AQ307/Inv_SY_B!$DC307-1,"")</f>
        <v/>
      </c>
      <c r="AR307" s="169" t="str">
        <f>IFERROR(Inv_SY_B!AR307/Inv_SY_B!$DC307-1,"")</f>
        <v/>
      </c>
      <c r="AS307" s="169" t="str">
        <f>IFERROR(Inv_SY_B!AS307/Inv_SY_B!$DC307-1,"")</f>
        <v/>
      </c>
      <c r="AT307" s="169" t="str">
        <f>IFERROR(Inv_SY_B!AT307/Inv_SY_B!$DC307-1,"")</f>
        <v/>
      </c>
      <c r="AU307" s="169" t="str">
        <f>IFERROR(Inv_SY_B!AU307/Inv_SY_B!$DC307-1,"")</f>
        <v/>
      </c>
      <c r="AV307" s="169" t="str">
        <f>IFERROR(Inv_SY_B!AV307/Inv_SY_B!$DC307-1,"")</f>
        <v/>
      </c>
      <c r="AW307" s="169" t="str">
        <f>IFERROR(Inv_SY_B!AW307/Inv_SY_B!$DC307-1,"")</f>
        <v/>
      </c>
      <c r="AX307" s="169" t="str">
        <f>IFERROR(Inv_SY_B!AX307/Inv_SY_B!$DC307-1,"")</f>
        <v/>
      </c>
      <c r="AY307" s="169" t="str">
        <f>IFERROR(Inv_SY_B!AY307/Inv_SY_B!$DC307-1,"")</f>
        <v/>
      </c>
      <c r="AZ307" s="169" t="str">
        <f>IFERROR(Inv_SY_B!AZ307/Inv_SY_B!$DC307-1,"")</f>
        <v/>
      </c>
      <c r="BA307" s="169" t="str">
        <f>IFERROR(Inv_SY_B!BA307/Inv_SY_B!$DC307-1,"")</f>
        <v/>
      </c>
      <c r="BB307" s="169" t="str">
        <f>IFERROR(Inv_SY_B!BB307/Inv_SY_B!$DC307-1,"")</f>
        <v/>
      </c>
      <c r="BC307" s="169" t="str">
        <f>IFERROR(Inv_SY_B!BC307/Inv_SY_B!$DC307-1,"")</f>
        <v/>
      </c>
      <c r="BD307" s="169" t="str">
        <f>IFERROR(Inv_SY_B!BD307/Inv_SY_B!$DC307-1,"")</f>
        <v/>
      </c>
      <c r="BE307" s="169" t="str">
        <f>IFERROR(Inv_SY_B!BE307/Inv_SY_B!$DC307-1,"")</f>
        <v/>
      </c>
      <c r="BF307" s="169" t="str">
        <f>IFERROR(Inv_SY_B!BF307/Inv_SY_B!$DC307-1,"")</f>
        <v/>
      </c>
      <c r="BG307" s="169" t="str">
        <f>IFERROR(Inv_SY_B!BG307/Inv_SY_B!$DC307-1,"")</f>
        <v/>
      </c>
      <c r="BH307" s="169" t="str">
        <f>IFERROR(Inv_SY_B!BH307/Inv_SY_B!$DC307-1,"")</f>
        <v/>
      </c>
      <c r="BI307" s="169" t="str">
        <f>IFERROR(Inv_SY_B!BI307/Inv_SY_B!$DC307-1,"")</f>
        <v/>
      </c>
      <c r="BJ307" s="169" t="str">
        <f>IFERROR(Inv_SY_B!BJ307/Inv_SY_B!$DC307-1,"")</f>
        <v/>
      </c>
      <c r="BK307" s="169" t="str">
        <f>IFERROR(Inv_SY_B!BK307/Inv_SY_B!$DC307-1,"")</f>
        <v/>
      </c>
      <c r="BL307" s="169" t="str">
        <f>IFERROR(Inv_SY_B!BL307/Inv_SY_B!$DC307-1,"")</f>
        <v/>
      </c>
      <c r="BM307" s="169" t="str">
        <f>IFERROR(Inv_SY_B!BM307/Inv_SY_B!$DC307-1,"")</f>
        <v/>
      </c>
      <c r="BN307" s="169" t="str">
        <f>IFERROR(Inv_SY_B!BN307/Inv_SY_B!$DC307-1,"")</f>
        <v/>
      </c>
      <c r="BO307" s="169" t="str">
        <f>IFERROR(Inv_SY_B!BO307/Inv_SY_B!$DC307-1,"")</f>
        <v/>
      </c>
      <c r="BP307" s="169" t="str">
        <f>IFERROR(Inv_SY_B!BP307/Inv_SY_B!$DC307-1,"")</f>
        <v/>
      </c>
      <c r="BQ307" s="169" t="str">
        <f>IFERROR(Inv_SY_B!BQ307/Inv_SY_B!$DC307-1,"")</f>
        <v/>
      </c>
      <c r="BR307" s="169" t="str">
        <f>IFERROR(Inv_SY_B!BR307/Inv_SY_B!$DC307-1,"")</f>
        <v/>
      </c>
      <c r="BS307" s="169" t="str">
        <f>IFERROR(Inv_SY_B!BS307/Inv_SY_B!$DC307-1,"")</f>
        <v/>
      </c>
      <c r="BT307" s="169" t="str">
        <f>IFERROR(Inv_SY_B!BT307/Inv_SY_B!$DC307-1,"")</f>
        <v/>
      </c>
      <c r="BU307" s="169" t="str">
        <f>IFERROR(Inv_SY_B!BU307/Inv_SY_B!$DC307-1,"")</f>
        <v/>
      </c>
      <c r="BV307" s="169" t="str">
        <f>IFERROR(Inv_SY_B!BV307/Inv_SY_B!$DC307-1,"")</f>
        <v/>
      </c>
      <c r="BW307" s="169" t="str">
        <f>IFERROR(Inv_SY_B!BW307/Inv_SY_B!$DC307-1,"")</f>
        <v/>
      </c>
      <c r="BX307" s="169" t="str">
        <f>IFERROR(Inv_SY_B!BX307/Inv_SY_B!$DC307-1,"")</f>
        <v/>
      </c>
      <c r="BY307" s="169" t="str">
        <f>IFERROR(Inv_SY_B!BY307/Inv_SY_B!$DC307-1,"")</f>
        <v/>
      </c>
      <c r="BZ307" s="169" t="str">
        <f>IFERROR(Inv_SY_B!BZ307/Inv_SY_B!$DC307-1,"")</f>
        <v/>
      </c>
      <c r="CA307" s="169" t="str">
        <f>IFERROR(Inv_SY_B!CA307/Inv_SY_B!$DC307-1,"")</f>
        <v/>
      </c>
      <c r="CB307" s="169" t="str">
        <f>IFERROR(Inv_SY_B!CB307/Inv_SY_B!$DC307-1,"")</f>
        <v/>
      </c>
      <c r="CC307" s="169" t="str">
        <f>IFERROR(Inv_SY_B!CC307/Inv_SY_B!$DC307-1,"")</f>
        <v/>
      </c>
      <c r="CD307" s="169" t="str">
        <f>IFERROR(Inv_SY_B!CD307/Inv_SY_B!$DC307-1,"")</f>
        <v/>
      </c>
      <c r="CE307" s="169" t="str">
        <f>IFERROR(Inv_SY_B!CE307/Inv_SY_B!$DC307-1,"")</f>
        <v/>
      </c>
      <c r="CF307" s="169" t="str">
        <f>IFERROR(Inv_SY_B!CF307/Inv_SY_B!$DC307-1,"")</f>
        <v/>
      </c>
      <c r="CG307" s="169" t="str">
        <f>IFERROR(Inv_SY_B!CG307/Inv_SY_B!$DC307-1,"")</f>
        <v/>
      </c>
      <c r="CH307" s="169" t="str">
        <f>IFERROR(Inv_SY_B!CH307/Inv_SY_B!$DC307-1,"")</f>
        <v/>
      </c>
      <c r="CI307" s="169" t="str">
        <f>IFERROR(Inv_SY_B!CI307/Inv_SY_B!$DC307-1,"")</f>
        <v/>
      </c>
      <c r="CJ307" s="169" t="str">
        <f>IFERROR(Inv_SY_B!CJ307/Inv_SY_B!$DC307-1,"")</f>
        <v/>
      </c>
      <c r="CK307" s="169" t="str">
        <f>IFERROR(Inv_SY_B!CK307/Inv_SY_B!$DC307-1,"")</f>
        <v/>
      </c>
      <c r="CL307" s="169" t="str">
        <f>IFERROR(Inv_SY_B!CL307/Inv_SY_B!$DC307-1,"")</f>
        <v/>
      </c>
      <c r="CM307" s="169" t="str">
        <f>IFERROR(Inv_SY_B!CM307/Inv_SY_B!$DB307-1,"")</f>
        <v/>
      </c>
      <c r="CN307" s="169" t="str">
        <f>IFERROR(Inv_SY_B!CN307/Inv_SY_B!$DB307-1,"")</f>
        <v/>
      </c>
      <c r="CO307" s="169" t="str">
        <f>IFERROR(Inv_SY_B!CO307/Inv_SY_B!$DB307-1,"")</f>
        <v/>
      </c>
      <c r="CP307" s="169" t="str">
        <f>IFERROR(Inv_SY_B!CP307/Inv_SY_B!$DB307-1,"")</f>
        <v/>
      </c>
      <c r="CQ307" s="169" t="str">
        <f>IFERROR(Inv_SY_B!CQ307/Inv_SY_B!$DB307-1,"")</f>
        <v/>
      </c>
      <c r="CR307" s="169" t="str">
        <f>IFERROR(Inv_SY_B!CR307/Inv_SY_B!$DB307-1,"")</f>
        <v/>
      </c>
      <c r="CS307" s="169" t="str">
        <f>IFERROR(Inv_SY_B!CS307/Inv_SY_B!$DB307-1,"")</f>
        <v/>
      </c>
      <c r="CT307" s="169" t="str">
        <f>IFERROR(Inv_SY_B!CT307/Inv_SY_B!$DB307-1,"")</f>
        <v/>
      </c>
      <c r="CU307" s="169" t="str">
        <f>IFERROR(Inv_SY_B!CU307/Inv_SY_B!$DB307-1,"")</f>
        <v/>
      </c>
      <c r="CV307" s="169" t="str">
        <f>IFERROR(Inv_SY_B!CV307/Inv_SY_B!$DB307-1,"")</f>
        <v/>
      </c>
      <c r="CW307" s="169" t="str">
        <f>IFERROR(Inv_SY_B!CW307/Inv_SY_B!$DB307-1,"")</f>
        <v/>
      </c>
      <c r="CX307" s="169" t="str">
        <f>IFERROR(Inv_SY_B!CX307/Inv_SY_B!$DB307-1,"")</f>
        <v/>
      </c>
      <c r="CY307" s="169" t="str">
        <f>IFERROR(Inv_SY_B!CY307/Inv_SY_B!$DB307-1,"")</f>
        <v/>
      </c>
      <c r="CZ307" s="169" t="str">
        <f>IFERROR(Inv_SY_B!CZ307/Inv_SY_B!$DB307-1,"")</f>
        <v/>
      </c>
    </row>
    <row r="308" spans="2:104">
      <c r="B308" s="164">
        <f t="shared" si="5"/>
        <v>46000</v>
      </c>
      <c r="C308" s="169" t="str">
        <f>IFERROR(Inv_SY_B!C308/Inv_SY_B!$DA308-1,"")</f>
        <v/>
      </c>
      <c r="D308" s="169" t="str">
        <f>IFERROR(Inv_SY_B!D308/Inv_SY_B!$DA308-1,"")</f>
        <v/>
      </c>
      <c r="E308" s="169" t="str">
        <f>IFERROR(Inv_SY_B!E308/Inv_SY_B!$DA308-1,"")</f>
        <v/>
      </c>
      <c r="F308" s="169" t="str">
        <f>IFERROR(Inv_SY_B!F308/Inv_SY_B!$DA308-1,"")</f>
        <v/>
      </c>
      <c r="G308" s="169" t="str">
        <f>IFERROR(Inv_SY_B!G308/Inv_SY_B!$DA308-1,"")</f>
        <v/>
      </c>
      <c r="H308" s="169" t="str">
        <f>IFERROR(Inv_SY_B!H308/Inv_SY_B!$DA308-1,"")</f>
        <v/>
      </c>
      <c r="I308" s="169" t="str">
        <f>IFERROR(Inv_SY_B!I308/Inv_SY_B!$DA308-1,"")</f>
        <v/>
      </c>
      <c r="J308" s="169" t="str">
        <f>IFERROR(Inv_SY_B!J308/Inv_SY_B!$DA308-1,"")</f>
        <v/>
      </c>
      <c r="K308" s="169" t="str">
        <f>IFERROR(Inv_SY_B!K308/Inv_SY_B!$DA308-1,"")</f>
        <v/>
      </c>
      <c r="L308" s="169" t="str">
        <f>IFERROR(Inv_SY_B!L308/Inv_SY_B!$DA308-1,"")</f>
        <v/>
      </c>
      <c r="M308" s="169" t="str">
        <f>IFERROR(Inv_SY_B!M308/Inv_SY_B!$DA308-1,"")</f>
        <v/>
      </c>
      <c r="N308" s="169" t="str">
        <f>IFERROR(Inv_SY_B!N308/Inv_SY_B!$DA308-1,"")</f>
        <v/>
      </c>
      <c r="O308" s="169" t="str">
        <f>IFERROR(Inv_SY_B!O308/Inv_SY_B!$DA308-1,"")</f>
        <v/>
      </c>
      <c r="P308" s="169" t="str">
        <f>IFERROR(Inv_SY_B!P308/Inv_SY_B!$DA308-1,"")</f>
        <v/>
      </c>
      <c r="Q308" s="169" t="str">
        <f>IFERROR(Inv_SY_B!Q308/Inv_SY_B!$DA308-1,"")</f>
        <v/>
      </c>
      <c r="R308" s="169" t="str">
        <f>IFERROR(Inv_SY_B!R308/Inv_SY_B!$DA308-1,"")</f>
        <v/>
      </c>
      <c r="S308" s="169" t="str">
        <f>IFERROR(Inv_SY_B!S308/Inv_SY_B!$DA308-1,"")</f>
        <v/>
      </c>
      <c r="T308" s="169" t="str">
        <f>IFERROR(Inv_SY_B!T308/Inv_SY_B!$DA308-1,"")</f>
        <v/>
      </c>
      <c r="U308" s="169" t="str">
        <f>IFERROR(Inv_SY_B!U308/Inv_SY_B!$DA308-1,"")</f>
        <v/>
      </c>
      <c r="V308" s="169" t="str">
        <f>IFERROR(Inv_SY_B!V308/Inv_SY_B!$DA308-1,"")</f>
        <v/>
      </c>
      <c r="W308" s="169" t="str">
        <f>IFERROR(Inv_SY_B!W308/Inv_SY_B!$DA308-1,"")</f>
        <v/>
      </c>
      <c r="X308" s="169" t="str">
        <f>IFERROR(Inv_SY_B!X308/Inv_SY_B!$DA308-1,"")</f>
        <v/>
      </c>
      <c r="Y308" s="169" t="str">
        <f>IFERROR(Inv_SY_B!Y308/Inv_SY_B!$DA308-1,"")</f>
        <v/>
      </c>
      <c r="Z308" s="169" t="str">
        <f>IFERROR(Inv_SY_B!Z308/Inv_SY_B!$DA308-1,"")</f>
        <v/>
      </c>
      <c r="AA308" s="169" t="str">
        <f>IFERROR(Inv_SY_B!AA308/Inv_SY_B!$DA308-1,"")</f>
        <v/>
      </c>
      <c r="AB308" s="169" t="str">
        <f>IFERROR(Inv_SY_B!AB308/Inv_SY_B!$DA308-1,"")</f>
        <v/>
      </c>
      <c r="AC308" s="169" t="str">
        <f>IFERROR(Inv_SY_B!AC308/Inv_SY_B!$DA308-1,"")</f>
        <v/>
      </c>
      <c r="AD308" s="169" t="str">
        <f>IFERROR(Inv_SY_B!AD308/Inv_SY_B!$DA308-1,"")</f>
        <v/>
      </c>
      <c r="AE308" s="169" t="str">
        <f>IFERROR(Inv_SY_B!AE308/Inv_SY_B!$DA308-1,"")</f>
        <v/>
      </c>
      <c r="AF308" s="169" t="str">
        <f>IFERROR(Inv_SY_B!AF308/Inv_SY_B!$DA308-1,"")</f>
        <v/>
      </c>
      <c r="AG308" s="169" t="str">
        <f>IFERROR(Inv_SY_B!AG308/Inv_SY_B!$DA308-1,"")</f>
        <v/>
      </c>
      <c r="AH308" s="169" t="str">
        <f>IFERROR(Inv_SY_B!AH308/Inv_SY_B!$DA308-1,"")</f>
        <v/>
      </c>
      <c r="AI308" s="169" t="str">
        <f>IFERROR(Inv_SY_B!AI308/Inv_SY_B!$DC308-1,"")</f>
        <v/>
      </c>
      <c r="AJ308" s="169" t="str">
        <f>IFERROR(Inv_SY_B!AJ308/Inv_SY_B!$DC308-1,"")</f>
        <v/>
      </c>
      <c r="AK308" s="169" t="str">
        <f>IFERROR(Inv_SY_B!AK308/Inv_SY_B!$DC308-1,"")</f>
        <v/>
      </c>
      <c r="AL308" s="169" t="str">
        <f>IFERROR(Inv_SY_B!AL308/Inv_SY_B!$DC308-1,"")</f>
        <v/>
      </c>
      <c r="AM308" s="169" t="str">
        <f>IFERROR(Inv_SY_B!AM308/Inv_SY_B!$DC308-1,"")</f>
        <v/>
      </c>
      <c r="AN308" s="169" t="str">
        <f>IFERROR(Inv_SY_B!AN308/Inv_SY_B!$DC308-1,"")</f>
        <v/>
      </c>
      <c r="AO308" s="169" t="str">
        <f>IFERROR(Inv_SY_B!AO308/Inv_SY_B!$DC308-1,"")</f>
        <v/>
      </c>
      <c r="AP308" s="169" t="str">
        <f>IFERROR(Inv_SY_B!AP308/Inv_SY_B!$DC308-1,"")</f>
        <v/>
      </c>
      <c r="AQ308" s="169" t="str">
        <f>IFERROR(Inv_SY_B!AQ308/Inv_SY_B!$DC308-1,"")</f>
        <v/>
      </c>
      <c r="AR308" s="169" t="str">
        <f>IFERROR(Inv_SY_B!AR308/Inv_SY_B!$DC308-1,"")</f>
        <v/>
      </c>
      <c r="AS308" s="169" t="str">
        <f>IFERROR(Inv_SY_B!AS308/Inv_SY_B!$DC308-1,"")</f>
        <v/>
      </c>
      <c r="AT308" s="169" t="str">
        <f>IFERROR(Inv_SY_B!AT308/Inv_SY_B!$DC308-1,"")</f>
        <v/>
      </c>
      <c r="AU308" s="169" t="str">
        <f>IFERROR(Inv_SY_B!AU308/Inv_SY_B!$DC308-1,"")</f>
        <v/>
      </c>
      <c r="AV308" s="169" t="str">
        <f>IFERROR(Inv_SY_B!AV308/Inv_SY_B!$DC308-1,"")</f>
        <v/>
      </c>
      <c r="AW308" s="169" t="str">
        <f>IFERROR(Inv_SY_B!AW308/Inv_SY_B!$DC308-1,"")</f>
        <v/>
      </c>
      <c r="AX308" s="169" t="str">
        <f>IFERROR(Inv_SY_B!AX308/Inv_SY_B!$DC308-1,"")</f>
        <v/>
      </c>
      <c r="AY308" s="169" t="str">
        <f>IFERROR(Inv_SY_B!AY308/Inv_SY_B!$DC308-1,"")</f>
        <v/>
      </c>
      <c r="AZ308" s="169" t="str">
        <f>IFERROR(Inv_SY_B!AZ308/Inv_SY_B!$DC308-1,"")</f>
        <v/>
      </c>
      <c r="BA308" s="169" t="str">
        <f>IFERROR(Inv_SY_B!BA308/Inv_SY_B!$DC308-1,"")</f>
        <v/>
      </c>
      <c r="BB308" s="169" t="str">
        <f>IFERROR(Inv_SY_B!BB308/Inv_SY_B!$DC308-1,"")</f>
        <v/>
      </c>
      <c r="BC308" s="169" t="str">
        <f>IFERROR(Inv_SY_B!BC308/Inv_SY_B!$DC308-1,"")</f>
        <v/>
      </c>
      <c r="BD308" s="169" t="str">
        <f>IFERROR(Inv_SY_B!BD308/Inv_SY_B!$DC308-1,"")</f>
        <v/>
      </c>
      <c r="BE308" s="169" t="str">
        <f>IFERROR(Inv_SY_B!BE308/Inv_SY_B!$DC308-1,"")</f>
        <v/>
      </c>
      <c r="BF308" s="169" t="str">
        <f>IFERROR(Inv_SY_B!BF308/Inv_SY_B!$DC308-1,"")</f>
        <v/>
      </c>
      <c r="BG308" s="169" t="str">
        <f>IFERROR(Inv_SY_B!BG308/Inv_SY_B!$DC308-1,"")</f>
        <v/>
      </c>
      <c r="BH308" s="169" t="str">
        <f>IFERROR(Inv_SY_B!BH308/Inv_SY_B!$DC308-1,"")</f>
        <v/>
      </c>
      <c r="BI308" s="169" t="str">
        <f>IFERROR(Inv_SY_B!BI308/Inv_SY_B!$DC308-1,"")</f>
        <v/>
      </c>
      <c r="BJ308" s="169" t="str">
        <f>IFERROR(Inv_SY_B!BJ308/Inv_SY_B!$DC308-1,"")</f>
        <v/>
      </c>
      <c r="BK308" s="169" t="str">
        <f>IFERROR(Inv_SY_B!BK308/Inv_SY_B!$DC308-1,"")</f>
        <v/>
      </c>
      <c r="BL308" s="169" t="str">
        <f>IFERROR(Inv_SY_B!BL308/Inv_SY_B!$DC308-1,"")</f>
        <v/>
      </c>
      <c r="BM308" s="169" t="str">
        <f>IFERROR(Inv_SY_B!BM308/Inv_SY_B!$DC308-1,"")</f>
        <v/>
      </c>
      <c r="BN308" s="169" t="str">
        <f>IFERROR(Inv_SY_B!BN308/Inv_SY_B!$DC308-1,"")</f>
        <v/>
      </c>
      <c r="BO308" s="169" t="str">
        <f>IFERROR(Inv_SY_B!BO308/Inv_SY_B!$DC308-1,"")</f>
        <v/>
      </c>
      <c r="BP308" s="169" t="str">
        <f>IFERROR(Inv_SY_B!BP308/Inv_SY_B!$DC308-1,"")</f>
        <v/>
      </c>
      <c r="BQ308" s="169" t="str">
        <f>IFERROR(Inv_SY_B!BQ308/Inv_SY_B!$DC308-1,"")</f>
        <v/>
      </c>
      <c r="BR308" s="169" t="str">
        <f>IFERROR(Inv_SY_B!BR308/Inv_SY_B!$DC308-1,"")</f>
        <v/>
      </c>
      <c r="BS308" s="169" t="str">
        <f>IFERROR(Inv_SY_B!BS308/Inv_SY_B!$DC308-1,"")</f>
        <v/>
      </c>
      <c r="BT308" s="169" t="str">
        <f>IFERROR(Inv_SY_B!BT308/Inv_SY_B!$DC308-1,"")</f>
        <v/>
      </c>
      <c r="BU308" s="169" t="str">
        <f>IFERROR(Inv_SY_B!BU308/Inv_SY_B!$DC308-1,"")</f>
        <v/>
      </c>
      <c r="BV308" s="169" t="str">
        <f>IFERROR(Inv_SY_B!BV308/Inv_SY_B!$DC308-1,"")</f>
        <v/>
      </c>
      <c r="BW308" s="169" t="str">
        <f>IFERROR(Inv_SY_B!BW308/Inv_SY_B!$DC308-1,"")</f>
        <v/>
      </c>
      <c r="BX308" s="169" t="str">
        <f>IFERROR(Inv_SY_B!BX308/Inv_SY_B!$DC308-1,"")</f>
        <v/>
      </c>
      <c r="BY308" s="169" t="str">
        <f>IFERROR(Inv_SY_B!BY308/Inv_SY_B!$DC308-1,"")</f>
        <v/>
      </c>
      <c r="BZ308" s="169" t="str">
        <f>IFERROR(Inv_SY_B!BZ308/Inv_SY_B!$DC308-1,"")</f>
        <v/>
      </c>
      <c r="CA308" s="169" t="str">
        <f>IFERROR(Inv_SY_B!CA308/Inv_SY_B!$DC308-1,"")</f>
        <v/>
      </c>
      <c r="CB308" s="169" t="str">
        <f>IFERROR(Inv_SY_B!CB308/Inv_SY_B!$DC308-1,"")</f>
        <v/>
      </c>
      <c r="CC308" s="169" t="str">
        <f>IFERROR(Inv_SY_B!CC308/Inv_SY_B!$DC308-1,"")</f>
        <v/>
      </c>
      <c r="CD308" s="169" t="str">
        <f>IFERROR(Inv_SY_B!CD308/Inv_SY_B!$DC308-1,"")</f>
        <v/>
      </c>
      <c r="CE308" s="169" t="str">
        <f>IFERROR(Inv_SY_B!CE308/Inv_SY_B!$DC308-1,"")</f>
        <v/>
      </c>
      <c r="CF308" s="169" t="str">
        <f>IFERROR(Inv_SY_B!CF308/Inv_SY_B!$DC308-1,"")</f>
        <v/>
      </c>
      <c r="CG308" s="169" t="str">
        <f>IFERROR(Inv_SY_B!CG308/Inv_SY_B!$DC308-1,"")</f>
        <v/>
      </c>
      <c r="CH308" s="169" t="str">
        <f>IFERROR(Inv_SY_B!CH308/Inv_SY_B!$DC308-1,"")</f>
        <v/>
      </c>
      <c r="CI308" s="169" t="str">
        <f>IFERROR(Inv_SY_B!CI308/Inv_SY_B!$DC308-1,"")</f>
        <v/>
      </c>
      <c r="CJ308" s="169" t="str">
        <f>IFERROR(Inv_SY_B!CJ308/Inv_SY_B!$DC308-1,"")</f>
        <v/>
      </c>
      <c r="CK308" s="169" t="str">
        <f>IFERROR(Inv_SY_B!CK308/Inv_SY_B!$DC308-1,"")</f>
        <v/>
      </c>
      <c r="CL308" s="169" t="str">
        <f>IFERROR(Inv_SY_B!CL308/Inv_SY_B!$DC308-1,"")</f>
        <v/>
      </c>
      <c r="CM308" s="169" t="str">
        <f>IFERROR(Inv_SY_B!CM308/Inv_SY_B!$DB308-1,"")</f>
        <v/>
      </c>
      <c r="CN308" s="169" t="str">
        <f>IFERROR(Inv_SY_B!CN308/Inv_SY_B!$DB308-1,"")</f>
        <v/>
      </c>
      <c r="CO308" s="169" t="str">
        <f>IFERROR(Inv_SY_B!CO308/Inv_SY_B!$DB308-1,"")</f>
        <v/>
      </c>
      <c r="CP308" s="169" t="str">
        <f>IFERROR(Inv_SY_B!CP308/Inv_SY_B!$DB308-1,"")</f>
        <v/>
      </c>
      <c r="CQ308" s="169" t="str">
        <f>IFERROR(Inv_SY_B!CQ308/Inv_SY_B!$DB308-1,"")</f>
        <v/>
      </c>
      <c r="CR308" s="169" t="str">
        <f>IFERROR(Inv_SY_B!CR308/Inv_SY_B!$DB308-1,"")</f>
        <v/>
      </c>
      <c r="CS308" s="169" t="str">
        <f>IFERROR(Inv_SY_B!CS308/Inv_SY_B!$DB308-1,"")</f>
        <v/>
      </c>
      <c r="CT308" s="169" t="str">
        <f>IFERROR(Inv_SY_B!CT308/Inv_SY_B!$DB308-1,"")</f>
        <v/>
      </c>
      <c r="CU308" s="169" t="str">
        <f>IFERROR(Inv_SY_B!CU308/Inv_SY_B!$DB308-1,"")</f>
        <v/>
      </c>
      <c r="CV308" s="169" t="str">
        <f>IFERROR(Inv_SY_B!CV308/Inv_SY_B!$DB308-1,"")</f>
        <v/>
      </c>
      <c r="CW308" s="169" t="str">
        <f>IFERROR(Inv_SY_B!CW308/Inv_SY_B!$DB308-1,"")</f>
        <v/>
      </c>
      <c r="CX308" s="169" t="str">
        <f>IFERROR(Inv_SY_B!CX308/Inv_SY_B!$DB308-1,"")</f>
        <v/>
      </c>
      <c r="CY308" s="169" t="str">
        <f>IFERROR(Inv_SY_B!CY308/Inv_SY_B!$DB308-1,"")</f>
        <v/>
      </c>
      <c r="CZ308" s="169" t="str">
        <f>IFERROR(Inv_SY_B!CZ308/Inv_SY_B!$DB308-1,"")</f>
        <v/>
      </c>
    </row>
    <row r="309" spans="2:104">
      <c r="B309" s="164">
        <f t="shared" si="5"/>
        <v>46001</v>
      </c>
      <c r="C309" s="169" t="str">
        <f>IFERROR(Inv_SY_B!C309/Inv_SY_B!$DA309-1,"")</f>
        <v/>
      </c>
      <c r="D309" s="169" t="str">
        <f>IFERROR(Inv_SY_B!D309/Inv_SY_B!$DA309-1,"")</f>
        <v/>
      </c>
      <c r="E309" s="169" t="str">
        <f>IFERROR(Inv_SY_B!E309/Inv_SY_B!$DA309-1,"")</f>
        <v/>
      </c>
      <c r="F309" s="169" t="str">
        <f>IFERROR(Inv_SY_B!F309/Inv_SY_B!$DA309-1,"")</f>
        <v/>
      </c>
      <c r="G309" s="169" t="str">
        <f>IFERROR(Inv_SY_B!G309/Inv_SY_B!$DA309-1,"")</f>
        <v/>
      </c>
      <c r="H309" s="169" t="str">
        <f>IFERROR(Inv_SY_B!H309/Inv_SY_B!$DA309-1,"")</f>
        <v/>
      </c>
      <c r="I309" s="169" t="str">
        <f>IFERROR(Inv_SY_B!I309/Inv_SY_B!$DA309-1,"")</f>
        <v/>
      </c>
      <c r="J309" s="169" t="str">
        <f>IFERROR(Inv_SY_B!J309/Inv_SY_B!$DA309-1,"")</f>
        <v/>
      </c>
      <c r="K309" s="169" t="str">
        <f>IFERROR(Inv_SY_B!K309/Inv_SY_B!$DA309-1,"")</f>
        <v/>
      </c>
      <c r="L309" s="169" t="str">
        <f>IFERROR(Inv_SY_B!L309/Inv_SY_B!$DA309-1,"")</f>
        <v/>
      </c>
      <c r="M309" s="169" t="str">
        <f>IFERROR(Inv_SY_B!M309/Inv_SY_B!$DA309-1,"")</f>
        <v/>
      </c>
      <c r="N309" s="169" t="str">
        <f>IFERROR(Inv_SY_B!N309/Inv_SY_B!$DA309-1,"")</f>
        <v/>
      </c>
      <c r="O309" s="169" t="str">
        <f>IFERROR(Inv_SY_B!O309/Inv_SY_B!$DA309-1,"")</f>
        <v/>
      </c>
      <c r="P309" s="169" t="str">
        <f>IFERROR(Inv_SY_B!P309/Inv_SY_B!$DA309-1,"")</f>
        <v/>
      </c>
      <c r="Q309" s="169" t="str">
        <f>IFERROR(Inv_SY_B!Q309/Inv_SY_B!$DA309-1,"")</f>
        <v/>
      </c>
      <c r="R309" s="169" t="str">
        <f>IFERROR(Inv_SY_B!R309/Inv_SY_B!$DA309-1,"")</f>
        <v/>
      </c>
      <c r="S309" s="169" t="str">
        <f>IFERROR(Inv_SY_B!S309/Inv_SY_B!$DA309-1,"")</f>
        <v/>
      </c>
      <c r="T309" s="169" t="str">
        <f>IFERROR(Inv_SY_B!T309/Inv_SY_B!$DA309-1,"")</f>
        <v/>
      </c>
      <c r="U309" s="169" t="str">
        <f>IFERROR(Inv_SY_B!U309/Inv_SY_B!$DA309-1,"")</f>
        <v/>
      </c>
      <c r="V309" s="169" t="str">
        <f>IFERROR(Inv_SY_B!V309/Inv_SY_B!$DA309-1,"")</f>
        <v/>
      </c>
      <c r="W309" s="169" t="str">
        <f>IFERROR(Inv_SY_B!W309/Inv_SY_B!$DA309-1,"")</f>
        <v/>
      </c>
      <c r="X309" s="169" t="str">
        <f>IFERROR(Inv_SY_B!X309/Inv_SY_B!$DA309-1,"")</f>
        <v/>
      </c>
      <c r="Y309" s="169" t="str">
        <f>IFERROR(Inv_SY_B!Y309/Inv_SY_B!$DA309-1,"")</f>
        <v/>
      </c>
      <c r="Z309" s="169" t="str">
        <f>IFERROR(Inv_SY_B!Z309/Inv_SY_B!$DA309-1,"")</f>
        <v/>
      </c>
      <c r="AA309" s="169" t="str">
        <f>IFERROR(Inv_SY_B!AA309/Inv_SY_B!$DA309-1,"")</f>
        <v/>
      </c>
      <c r="AB309" s="169" t="str">
        <f>IFERROR(Inv_SY_B!AB309/Inv_SY_B!$DA309-1,"")</f>
        <v/>
      </c>
      <c r="AC309" s="169" t="str">
        <f>IFERROR(Inv_SY_B!AC309/Inv_SY_B!$DA309-1,"")</f>
        <v/>
      </c>
      <c r="AD309" s="169" t="str">
        <f>IFERROR(Inv_SY_B!AD309/Inv_SY_B!$DA309-1,"")</f>
        <v/>
      </c>
      <c r="AE309" s="169" t="str">
        <f>IFERROR(Inv_SY_B!AE309/Inv_SY_B!$DA309-1,"")</f>
        <v/>
      </c>
      <c r="AF309" s="169" t="str">
        <f>IFERROR(Inv_SY_B!AF309/Inv_SY_B!$DA309-1,"")</f>
        <v/>
      </c>
      <c r="AG309" s="169" t="str">
        <f>IFERROR(Inv_SY_B!AG309/Inv_SY_B!$DA309-1,"")</f>
        <v/>
      </c>
      <c r="AH309" s="169" t="str">
        <f>IFERROR(Inv_SY_B!AH309/Inv_SY_B!$DA309-1,"")</f>
        <v/>
      </c>
      <c r="AI309" s="169" t="str">
        <f>IFERROR(Inv_SY_B!AI309/Inv_SY_B!$DC309-1,"")</f>
        <v/>
      </c>
      <c r="AJ309" s="169" t="str">
        <f>IFERROR(Inv_SY_B!AJ309/Inv_SY_B!$DC309-1,"")</f>
        <v/>
      </c>
      <c r="AK309" s="169" t="str">
        <f>IFERROR(Inv_SY_B!AK309/Inv_SY_B!$DC309-1,"")</f>
        <v/>
      </c>
      <c r="AL309" s="169" t="str">
        <f>IFERROR(Inv_SY_B!AL309/Inv_SY_B!$DC309-1,"")</f>
        <v/>
      </c>
      <c r="AM309" s="169" t="str">
        <f>IFERROR(Inv_SY_B!AM309/Inv_SY_B!$DC309-1,"")</f>
        <v/>
      </c>
      <c r="AN309" s="169" t="str">
        <f>IFERROR(Inv_SY_B!AN309/Inv_SY_B!$DC309-1,"")</f>
        <v/>
      </c>
      <c r="AO309" s="169" t="str">
        <f>IFERROR(Inv_SY_B!AO309/Inv_SY_B!$DC309-1,"")</f>
        <v/>
      </c>
      <c r="AP309" s="169" t="str">
        <f>IFERROR(Inv_SY_B!AP309/Inv_SY_B!$DC309-1,"")</f>
        <v/>
      </c>
      <c r="AQ309" s="169" t="str">
        <f>IFERROR(Inv_SY_B!AQ309/Inv_SY_B!$DC309-1,"")</f>
        <v/>
      </c>
      <c r="AR309" s="169" t="str">
        <f>IFERROR(Inv_SY_B!AR309/Inv_SY_B!$DC309-1,"")</f>
        <v/>
      </c>
      <c r="AS309" s="169" t="str">
        <f>IFERROR(Inv_SY_B!AS309/Inv_SY_B!$DC309-1,"")</f>
        <v/>
      </c>
      <c r="AT309" s="169" t="str">
        <f>IFERROR(Inv_SY_B!AT309/Inv_SY_B!$DC309-1,"")</f>
        <v/>
      </c>
      <c r="AU309" s="169" t="str">
        <f>IFERROR(Inv_SY_B!AU309/Inv_SY_B!$DC309-1,"")</f>
        <v/>
      </c>
      <c r="AV309" s="169" t="str">
        <f>IFERROR(Inv_SY_B!AV309/Inv_SY_B!$DC309-1,"")</f>
        <v/>
      </c>
      <c r="AW309" s="169" t="str">
        <f>IFERROR(Inv_SY_B!AW309/Inv_SY_B!$DC309-1,"")</f>
        <v/>
      </c>
      <c r="AX309" s="169" t="str">
        <f>IFERROR(Inv_SY_B!AX309/Inv_SY_B!$DC309-1,"")</f>
        <v/>
      </c>
      <c r="AY309" s="169" t="str">
        <f>IFERROR(Inv_SY_B!AY309/Inv_SY_B!$DC309-1,"")</f>
        <v/>
      </c>
      <c r="AZ309" s="169" t="str">
        <f>IFERROR(Inv_SY_B!AZ309/Inv_SY_B!$DC309-1,"")</f>
        <v/>
      </c>
      <c r="BA309" s="169" t="str">
        <f>IFERROR(Inv_SY_B!BA309/Inv_SY_B!$DC309-1,"")</f>
        <v/>
      </c>
      <c r="BB309" s="169" t="str">
        <f>IFERROR(Inv_SY_B!BB309/Inv_SY_B!$DC309-1,"")</f>
        <v/>
      </c>
      <c r="BC309" s="169" t="str">
        <f>IFERROR(Inv_SY_B!BC309/Inv_SY_B!$DC309-1,"")</f>
        <v/>
      </c>
      <c r="BD309" s="169" t="str">
        <f>IFERROR(Inv_SY_B!BD309/Inv_SY_B!$DC309-1,"")</f>
        <v/>
      </c>
      <c r="BE309" s="169" t="str">
        <f>IFERROR(Inv_SY_B!BE309/Inv_SY_B!$DC309-1,"")</f>
        <v/>
      </c>
      <c r="BF309" s="169" t="str">
        <f>IFERROR(Inv_SY_B!BF309/Inv_SY_B!$DC309-1,"")</f>
        <v/>
      </c>
      <c r="BG309" s="169" t="str">
        <f>IFERROR(Inv_SY_B!BG309/Inv_SY_B!$DC309-1,"")</f>
        <v/>
      </c>
      <c r="BH309" s="169" t="str">
        <f>IFERROR(Inv_SY_B!BH309/Inv_SY_B!$DC309-1,"")</f>
        <v/>
      </c>
      <c r="BI309" s="169" t="str">
        <f>IFERROR(Inv_SY_B!BI309/Inv_SY_B!$DC309-1,"")</f>
        <v/>
      </c>
      <c r="BJ309" s="169" t="str">
        <f>IFERROR(Inv_SY_B!BJ309/Inv_SY_B!$DC309-1,"")</f>
        <v/>
      </c>
      <c r="BK309" s="169" t="str">
        <f>IFERROR(Inv_SY_B!BK309/Inv_SY_B!$DC309-1,"")</f>
        <v/>
      </c>
      <c r="BL309" s="169" t="str">
        <f>IFERROR(Inv_SY_B!BL309/Inv_SY_B!$DC309-1,"")</f>
        <v/>
      </c>
      <c r="BM309" s="169" t="str">
        <f>IFERROR(Inv_SY_B!BM309/Inv_SY_B!$DC309-1,"")</f>
        <v/>
      </c>
      <c r="BN309" s="169" t="str">
        <f>IFERROR(Inv_SY_B!BN309/Inv_SY_B!$DC309-1,"")</f>
        <v/>
      </c>
      <c r="BO309" s="169" t="str">
        <f>IFERROR(Inv_SY_B!BO309/Inv_SY_B!$DC309-1,"")</f>
        <v/>
      </c>
      <c r="BP309" s="169" t="str">
        <f>IFERROR(Inv_SY_B!BP309/Inv_SY_B!$DC309-1,"")</f>
        <v/>
      </c>
      <c r="BQ309" s="169" t="str">
        <f>IFERROR(Inv_SY_B!BQ309/Inv_SY_B!$DC309-1,"")</f>
        <v/>
      </c>
      <c r="BR309" s="169" t="str">
        <f>IFERROR(Inv_SY_B!BR309/Inv_SY_B!$DC309-1,"")</f>
        <v/>
      </c>
      <c r="BS309" s="169" t="str">
        <f>IFERROR(Inv_SY_B!BS309/Inv_SY_B!$DC309-1,"")</f>
        <v/>
      </c>
      <c r="BT309" s="169" t="str">
        <f>IFERROR(Inv_SY_B!BT309/Inv_SY_B!$DC309-1,"")</f>
        <v/>
      </c>
      <c r="BU309" s="169" t="str">
        <f>IFERROR(Inv_SY_B!BU309/Inv_SY_B!$DC309-1,"")</f>
        <v/>
      </c>
      <c r="BV309" s="169" t="str">
        <f>IFERROR(Inv_SY_B!BV309/Inv_SY_B!$DC309-1,"")</f>
        <v/>
      </c>
      <c r="BW309" s="169" t="str">
        <f>IFERROR(Inv_SY_B!BW309/Inv_SY_B!$DC309-1,"")</f>
        <v/>
      </c>
      <c r="BX309" s="169" t="str">
        <f>IFERROR(Inv_SY_B!BX309/Inv_SY_B!$DC309-1,"")</f>
        <v/>
      </c>
      <c r="BY309" s="169" t="str">
        <f>IFERROR(Inv_SY_B!BY309/Inv_SY_B!$DC309-1,"")</f>
        <v/>
      </c>
      <c r="BZ309" s="169" t="str">
        <f>IFERROR(Inv_SY_B!BZ309/Inv_SY_B!$DC309-1,"")</f>
        <v/>
      </c>
      <c r="CA309" s="169" t="str">
        <f>IFERROR(Inv_SY_B!CA309/Inv_SY_B!$DC309-1,"")</f>
        <v/>
      </c>
      <c r="CB309" s="169" t="str">
        <f>IFERROR(Inv_SY_B!CB309/Inv_SY_B!$DC309-1,"")</f>
        <v/>
      </c>
      <c r="CC309" s="169" t="str">
        <f>IFERROR(Inv_SY_B!CC309/Inv_SY_B!$DC309-1,"")</f>
        <v/>
      </c>
      <c r="CD309" s="169" t="str">
        <f>IFERROR(Inv_SY_B!CD309/Inv_SY_B!$DC309-1,"")</f>
        <v/>
      </c>
      <c r="CE309" s="169" t="str">
        <f>IFERROR(Inv_SY_B!CE309/Inv_SY_B!$DC309-1,"")</f>
        <v/>
      </c>
      <c r="CF309" s="169" t="str">
        <f>IFERROR(Inv_SY_B!CF309/Inv_SY_B!$DC309-1,"")</f>
        <v/>
      </c>
      <c r="CG309" s="169" t="str">
        <f>IFERROR(Inv_SY_B!CG309/Inv_SY_B!$DC309-1,"")</f>
        <v/>
      </c>
      <c r="CH309" s="169" t="str">
        <f>IFERROR(Inv_SY_B!CH309/Inv_SY_B!$DC309-1,"")</f>
        <v/>
      </c>
      <c r="CI309" s="169" t="str">
        <f>IFERROR(Inv_SY_B!CI309/Inv_SY_B!$DC309-1,"")</f>
        <v/>
      </c>
      <c r="CJ309" s="169" t="str">
        <f>IFERROR(Inv_SY_B!CJ309/Inv_SY_B!$DC309-1,"")</f>
        <v/>
      </c>
      <c r="CK309" s="169" t="str">
        <f>IFERROR(Inv_SY_B!CK309/Inv_SY_B!$DC309-1,"")</f>
        <v/>
      </c>
      <c r="CL309" s="169" t="str">
        <f>IFERROR(Inv_SY_B!CL309/Inv_SY_B!$DC309-1,"")</f>
        <v/>
      </c>
      <c r="CM309" s="169" t="str">
        <f>IFERROR(Inv_SY_B!CM309/Inv_SY_B!$DB309-1,"")</f>
        <v/>
      </c>
      <c r="CN309" s="169" t="str">
        <f>IFERROR(Inv_SY_B!CN309/Inv_SY_B!$DB309-1,"")</f>
        <v/>
      </c>
      <c r="CO309" s="169" t="str">
        <f>IFERROR(Inv_SY_B!CO309/Inv_SY_B!$DB309-1,"")</f>
        <v/>
      </c>
      <c r="CP309" s="169" t="str">
        <f>IFERROR(Inv_SY_B!CP309/Inv_SY_B!$DB309-1,"")</f>
        <v/>
      </c>
      <c r="CQ309" s="169" t="str">
        <f>IFERROR(Inv_SY_B!CQ309/Inv_SY_B!$DB309-1,"")</f>
        <v/>
      </c>
      <c r="CR309" s="169" t="str">
        <f>IFERROR(Inv_SY_B!CR309/Inv_SY_B!$DB309-1,"")</f>
        <v/>
      </c>
      <c r="CS309" s="169" t="str">
        <f>IFERROR(Inv_SY_B!CS309/Inv_SY_B!$DB309-1,"")</f>
        <v/>
      </c>
      <c r="CT309" s="169" t="str">
        <f>IFERROR(Inv_SY_B!CT309/Inv_SY_B!$DB309-1,"")</f>
        <v/>
      </c>
      <c r="CU309" s="169" t="str">
        <f>IFERROR(Inv_SY_B!CU309/Inv_SY_B!$DB309-1,"")</f>
        <v/>
      </c>
      <c r="CV309" s="169" t="str">
        <f>IFERROR(Inv_SY_B!CV309/Inv_SY_B!$DB309-1,"")</f>
        <v/>
      </c>
      <c r="CW309" s="169" t="str">
        <f>IFERROR(Inv_SY_B!CW309/Inv_SY_B!$DB309-1,"")</f>
        <v/>
      </c>
      <c r="CX309" s="169" t="str">
        <f>IFERROR(Inv_SY_B!CX309/Inv_SY_B!$DB309-1,"")</f>
        <v/>
      </c>
      <c r="CY309" s="169" t="str">
        <f>IFERROR(Inv_SY_B!CY309/Inv_SY_B!$DB309-1,"")</f>
        <v/>
      </c>
      <c r="CZ309" s="169" t="str">
        <f>IFERROR(Inv_SY_B!CZ309/Inv_SY_B!$DB309-1,"")</f>
        <v/>
      </c>
    </row>
    <row r="310" spans="2:104">
      <c r="B310" s="164">
        <f t="shared" si="5"/>
        <v>46002</v>
      </c>
      <c r="C310" s="169" t="str">
        <f>IFERROR(Inv_SY_B!C310/Inv_SY_B!$DA310-1,"")</f>
        <v/>
      </c>
      <c r="D310" s="169" t="str">
        <f>IFERROR(Inv_SY_B!D310/Inv_SY_B!$DA310-1,"")</f>
        <v/>
      </c>
      <c r="E310" s="169" t="str">
        <f>IFERROR(Inv_SY_B!E310/Inv_SY_B!$DA310-1,"")</f>
        <v/>
      </c>
      <c r="F310" s="169" t="str">
        <f>IFERROR(Inv_SY_B!F310/Inv_SY_B!$DA310-1,"")</f>
        <v/>
      </c>
      <c r="G310" s="169" t="str">
        <f>IFERROR(Inv_SY_B!G310/Inv_SY_B!$DA310-1,"")</f>
        <v/>
      </c>
      <c r="H310" s="169" t="str">
        <f>IFERROR(Inv_SY_B!H310/Inv_SY_B!$DA310-1,"")</f>
        <v/>
      </c>
      <c r="I310" s="169" t="str">
        <f>IFERROR(Inv_SY_B!I310/Inv_SY_B!$DA310-1,"")</f>
        <v/>
      </c>
      <c r="J310" s="169" t="str">
        <f>IFERROR(Inv_SY_B!J310/Inv_SY_B!$DA310-1,"")</f>
        <v/>
      </c>
      <c r="K310" s="169" t="str">
        <f>IFERROR(Inv_SY_B!K310/Inv_SY_B!$DA310-1,"")</f>
        <v/>
      </c>
      <c r="L310" s="169" t="str">
        <f>IFERROR(Inv_SY_B!L310/Inv_SY_B!$DA310-1,"")</f>
        <v/>
      </c>
      <c r="M310" s="169" t="str">
        <f>IFERROR(Inv_SY_B!M310/Inv_SY_B!$DA310-1,"")</f>
        <v/>
      </c>
      <c r="N310" s="169" t="str">
        <f>IFERROR(Inv_SY_B!N310/Inv_SY_B!$DA310-1,"")</f>
        <v/>
      </c>
      <c r="O310" s="169" t="str">
        <f>IFERROR(Inv_SY_B!O310/Inv_SY_B!$DA310-1,"")</f>
        <v/>
      </c>
      <c r="P310" s="169" t="str">
        <f>IFERROR(Inv_SY_B!P310/Inv_SY_B!$DA310-1,"")</f>
        <v/>
      </c>
      <c r="Q310" s="169" t="str">
        <f>IFERROR(Inv_SY_B!Q310/Inv_SY_B!$DA310-1,"")</f>
        <v/>
      </c>
      <c r="R310" s="169" t="str">
        <f>IFERROR(Inv_SY_B!R310/Inv_SY_B!$DA310-1,"")</f>
        <v/>
      </c>
      <c r="S310" s="169" t="str">
        <f>IFERROR(Inv_SY_B!S310/Inv_SY_B!$DA310-1,"")</f>
        <v/>
      </c>
      <c r="T310" s="169" t="str">
        <f>IFERROR(Inv_SY_B!T310/Inv_SY_B!$DA310-1,"")</f>
        <v/>
      </c>
      <c r="U310" s="169" t="str">
        <f>IFERROR(Inv_SY_B!U310/Inv_SY_B!$DA310-1,"")</f>
        <v/>
      </c>
      <c r="V310" s="169" t="str">
        <f>IFERROR(Inv_SY_B!V310/Inv_SY_B!$DA310-1,"")</f>
        <v/>
      </c>
      <c r="W310" s="169" t="str">
        <f>IFERROR(Inv_SY_B!W310/Inv_SY_B!$DA310-1,"")</f>
        <v/>
      </c>
      <c r="X310" s="169" t="str">
        <f>IFERROR(Inv_SY_B!X310/Inv_SY_B!$DA310-1,"")</f>
        <v/>
      </c>
      <c r="Y310" s="169" t="str">
        <f>IFERROR(Inv_SY_B!Y310/Inv_SY_B!$DA310-1,"")</f>
        <v/>
      </c>
      <c r="Z310" s="169" t="str">
        <f>IFERROR(Inv_SY_B!Z310/Inv_SY_B!$DA310-1,"")</f>
        <v/>
      </c>
      <c r="AA310" s="169" t="str">
        <f>IFERROR(Inv_SY_B!AA310/Inv_SY_B!$DA310-1,"")</f>
        <v/>
      </c>
      <c r="AB310" s="169" t="str">
        <f>IFERROR(Inv_SY_B!AB310/Inv_SY_B!$DA310-1,"")</f>
        <v/>
      </c>
      <c r="AC310" s="169" t="str">
        <f>IFERROR(Inv_SY_B!AC310/Inv_SY_B!$DA310-1,"")</f>
        <v/>
      </c>
      <c r="AD310" s="169" t="str">
        <f>IFERROR(Inv_SY_B!AD310/Inv_SY_B!$DA310-1,"")</f>
        <v/>
      </c>
      <c r="AE310" s="169" t="str">
        <f>IFERROR(Inv_SY_B!AE310/Inv_SY_B!$DA310-1,"")</f>
        <v/>
      </c>
      <c r="AF310" s="169" t="str">
        <f>IFERROR(Inv_SY_B!AF310/Inv_SY_B!$DA310-1,"")</f>
        <v/>
      </c>
      <c r="AG310" s="169" t="str">
        <f>IFERROR(Inv_SY_B!AG310/Inv_SY_B!$DA310-1,"")</f>
        <v/>
      </c>
      <c r="AH310" s="169" t="str">
        <f>IFERROR(Inv_SY_B!AH310/Inv_SY_B!$DA310-1,"")</f>
        <v/>
      </c>
      <c r="AI310" s="169" t="str">
        <f>IFERROR(Inv_SY_B!AI310/Inv_SY_B!$DC310-1,"")</f>
        <v/>
      </c>
      <c r="AJ310" s="169" t="str">
        <f>IFERROR(Inv_SY_B!AJ310/Inv_SY_B!$DC310-1,"")</f>
        <v/>
      </c>
      <c r="AK310" s="169" t="str">
        <f>IFERROR(Inv_SY_B!AK310/Inv_SY_B!$DC310-1,"")</f>
        <v/>
      </c>
      <c r="AL310" s="169" t="str">
        <f>IFERROR(Inv_SY_B!AL310/Inv_SY_B!$DC310-1,"")</f>
        <v/>
      </c>
      <c r="AM310" s="169" t="str">
        <f>IFERROR(Inv_SY_B!AM310/Inv_SY_B!$DC310-1,"")</f>
        <v/>
      </c>
      <c r="AN310" s="169" t="str">
        <f>IFERROR(Inv_SY_B!AN310/Inv_SY_B!$DC310-1,"")</f>
        <v/>
      </c>
      <c r="AO310" s="169" t="str">
        <f>IFERROR(Inv_SY_B!AO310/Inv_SY_B!$DC310-1,"")</f>
        <v/>
      </c>
      <c r="AP310" s="169" t="str">
        <f>IFERROR(Inv_SY_B!AP310/Inv_SY_B!$DC310-1,"")</f>
        <v/>
      </c>
      <c r="AQ310" s="169" t="str">
        <f>IFERROR(Inv_SY_B!AQ310/Inv_SY_B!$DC310-1,"")</f>
        <v/>
      </c>
      <c r="AR310" s="169" t="str">
        <f>IFERROR(Inv_SY_B!AR310/Inv_SY_B!$DC310-1,"")</f>
        <v/>
      </c>
      <c r="AS310" s="169" t="str">
        <f>IFERROR(Inv_SY_B!AS310/Inv_SY_B!$DC310-1,"")</f>
        <v/>
      </c>
      <c r="AT310" s="169" t="str">
        <f>IFERROR(Inv_SY_B!AT310/Inv_SY_B!$DC310-1,"")</f>
        <v/>
      </c>
      <c r="AU310" s="169" t="str">
        <f>IFERROR(Inv_SY_B!AU310/Inv_SY_B!$DC310-1,"")</f>
        <v/>
      </c>
      <c r="AV310" s="169" t="str">
        <f>IFERROR(Inv_SY_B!AV310/Inv_SY_B!$DC310-1,"")</f>
        <v/>
      </c>
      <c r="AW310" s="169" t="str">
        <f>IFERROR(Inv_SY_B!AW310/Inv_SY_B!$DC310-1,"")</f>
        <v/>
      </c>
      <c r="AX310" s="169" t="str">
        <f>IFERROR(Inv_SY_B!AX310/Inv_SY_B!$DC310-1,"")</f>
        <v/>
      </c>
      <c r="AY310" s="169" t="str">
        <f>IFERROR(Inv_SY_B!AY310/Inv_SY_B!$DC310-1,"")</f>
        <v/>
      </c>
      <c r="AZ310" s="169" t="str">
        <f>IFERROR(Inv_SY_B!AZ310/Inv_SY_B!$DC310-1,"")</f>
        <v/>
      </c>
      <c r="BA310" s="169" t="str">
        <f>IFERROR(Inv_SY_B!BA310/Inv_SY_B!$DC310-1,"")</f>
        <v/>
      </c>
      <c r="BB310" s="169" t="str">
        <f>IFERROR(Inv_SY_B!BB310/Inv_SY_B!$DC310-1,"")</f>
        <v/>
      </c>
      <c r="BC310" s="169" t="str">
        <f>IFERROR(Inv_SY_B!BC310/Inv_SY_B!$DC310-1,"")</f>
        <v/>
      </c>
      <c r="BD310" s="169" t="str">
        <f>IFERROR(Inv_SY_B!BD310/Inv_SY_B!$DC310-1,"")</f>
        <v/>
      </c>
      <c r="BE310" s="169" t="str">
        <f>IFERROR(Inv_SY_B!BE310/Inv_SY_B!$DC310-1,"")</f>
        <v/>
      </c>
      <c r="BF310" s="169" t="str">
        <f>IFERROR(Inv_SY_B!BF310/Inv_SY_B!$DC310-1,"")</f>
        <v/>
      </c>
      <c r="BG310" s="169" t="str">
        <f>IFERROR(Inv_SY_B!BG310/Inv_SY_B!$DC310-1,"")</f>
        <v/>
      </c>
      <c r="BH310" s="169" t="str">
        <f>IFERROR(Inv_SY_B!BH310/Inv_SY_B!$DC310-1,"")</f>
        <v/>
      </c>
      <c r="BI310" s="169" t="str">
        <f>IFERROR(Inv_SY_B!BI310/Inv_SY_B!$DC310-1,"")</f>
        <v/>
      </c>
      <c r="BJ310" s="169" t="str">
        <f>IFERROR(Inv_SY_B!BJ310/Inv_SY_B!$DC310-1,"")</f>
        <v/>
      </c>
      <c r="BK310" s="169" t="str">
        <f>IFERROR(Inv_SY_B!BK310/Inv_SY_B!$DC310-1,"")</f>
        <v/>
      </c>
      <c r="BL310" s="169" t="str">
        <f>IFERROR(Inv_SY_B!BL310/Inv_SY_B!$DC310-1,"")</f>
        <v/>
      </c>
      <c r="BM310" s="169" t="str">
        <f>IFERROR(Inv_SY_B!BM310/Inv_SY_B!$DC310-1,"")</f>
        <v/>
      </c>
      <c r="BN310" s="169" t="str">
        <f>IFERROR(Inv_SY_B!BN310/Inv_SY_B!$DC310-1,"")</f>
        <v/>
      </c>
      <c r="BO310" s="169" t="str">
        <f>IFERROR(Inv_SY_B!BO310/Inv_SY_B!$DC310-1,"")</f>
        <v/>
      </c>
      <c r="BP310" s="169" t="str">
        <f>IFERROR(Inv_SY_B!BP310/Inv_SY_B!$DC310-1,"")</f>
        <v/>
      </c>
      <c r="BQ310" s="169" t="str">
        <f>IFERROR(Inv_SY_B!BQ310/Inv_SY_B!$DC310-1,"")</f>
        <v/>
      </c>
      <c r="BR310" s="169" t="str">
        <f>IFERROR(Inv_SY_B!BR310/Inv_SY_B!$DC310-1,"")</f>
        <v/>
      </c>
      <c r="BS310" s="169" t="str">
        <f>IFERROR(Inv_SY_B!BS310/Inv_SY_B!$DC310-1,"")</f>
        <v/>
      </c>
      <c r="BT310" s="169" t="str">
        <f>IFERROR(Inv_SY_B!BT310/Inv_SY_B!$DC310-1,"")</f>
        <v/>
      </c>
      <c r="BU310" s="169" t="str">
        <f>IFERROR(Inv_SY_B!BU310/Inv_SY_B!$DC310-1,"")</f>
        <v/>
      </c>
      <c r="BV310" s="169" t="str">
        <f>IFERROR(Inv_SY_B!BV310/Inv_SY_B!$DC310-1,"")</f>
        <v/>
      </c>
      <c r="BW310" s="169" t="str">
        <f>IFERROR(Inv_SY_B!BW310/Inv_SY_B!$DC310-1,"")</f>
        <v/>
      </c>
      <c r="BX310" s="169" t="str">
        <f>IFERROR(Inv_SY_B!BX310/Inv_SY_B!$DC310-1,"")</f>
        <v/>
      </c>
      <c r="BY310" s="169" t="str">
        <f>IFERROR(Inv_SY_B!BY310/Inv_SY_B!$DC310-1,"")</f>
        <v/>
      </c>
      <c r="BZ310" s="169" t="str">
        <f>IFERROR(Inv_SY_B!BZ310/Inv_SY_B!$DC310-1,"")</f>
        <v/>
      </c>
      <c r="CA310" s="169" t="str">
        <f>IFERROR(Inv_SY_B!CA310/Inv_SY_B!$DC310-1,"")</f>
        <v/>
      </c>
      <c r="CB310" s="169" t="str">
        <f>IFERROR(Inv_SY_B!CB310/Inv_SY_B!$DC310-1,"")</f>
        <v/>
      </c>
      <c r="CC310" s="169" t="str">
        <f>IFERROR(Inv_SY_B!CC310/Inv_SY_B!$DC310-1,"")</f>
        <v/>
      </c>
      <c r="CD310" s="169" t="str">
        <f>IFERROR(Inv_SY_B!CD310/Inv_SY_B!$DC310-1,"")</f>
        <v/>
      </c>
      <c r="CE310" s="169" t="str">
        <f>IFERROR(Inv_SY_B!CE310/Inv_SY_B!$DC310-1,"")</f>
        <v/>
      </c>
      <c r="CF310" s="169" t="str">
        <f>IFERROR(Inv_SY_B!CF310/Inv_SY_B!$DC310-1,"")</f>
        <v/>
      </c>
      <c r="CG310" s="169" t="str">
        <f>IFERROR(Inv_SY_B!CG310/Inv_SY_B!$DC310-1,"")</f>
        <v/>
      </c>
      <c r="CH310" s="169" t="str">
        <f>IFERROR(Inv_SY_B!CH310/Inv_SY_B!$DC310-1,"")</f>
        <v/>
      </c>
      <c r="CI310" s="169" t="str">
        <f>IFERROR(Inv_SY_B!CI310/Inv_SY_B!$DC310-1,"")</f>
        <v/>
      </c>
      <c r="CJ310" s="169" t="str">
        <f>IFERROR(Inv_SY_B!CJ310/Inv_SY_B!$DC310-1,"")</f>
        <v/>
      </c>
      <c r="CK310" s="169" t="str">
        <f>IFERROR(Inv_SY_B!CK310/Inv_SY_B!$DC310-1,"")</f>
        <v/>
      </c>
      <c r="CL310" s="169" t="str">
        <f>IFERROR(Inv_SY_B!CL310/Inv_SY_B!$DC310-1,"")</f>
        <v/>
      </c>
      <c r="CM310" s="169" t="str">
        <f>IFERROR(Inv_SY_B!CM310/Inv_SY_B!$DB310-1,"")</f>
        <v/>
      </c>
      <c r="CN310" s="169" t="str">
        <f>IFERROR(Inv_SY_B!CN310/Inv_SY_B!$DB310-1,"")</f>
        <v/>
      </c>
      <c r="CO310" s="169" t="str">
        <f>IFERROR(Inv_SY_B!CO310/Inv_SY_B!$DB310-1,"")</f>
        <v/>
      </c>
      <c r="CP310" s="169" t="str">
        <f>IFERROR(Inv_SY_B!CP310/Inv_SY_B!$DB310-1,"")</f>
        <v/>
      </c>
      <c r="CQ310" s="169" t="str">
        <f>IFERROR(Inv_SY_B!CQ310/Inv_SY_B!$DB310-1,"")</f>
        <v/>
      </c>
      <c r="CR310" s="169" t="str">
        <f>IFERROR(Inv_SY_B!CR310/Inv_SY_B!$DB310-1,"")</f>
        <v/>
      </c>
      <c r="CS310" s="169" t="str">
        <f>IFERROR(Inv_SY_B!CS310/Inv_SY_B!$DB310-1,"")</f>
        <v/>
      </c>
      <c r="CT310" s="169" t="str">
        <f>IFERROR(Inv_SY_B!CT310/Inv_SY_B!$DB310-1,"")</f>
        <v/>
      </c>
      <c r="CU310" s="169" t="str">
        <f>IFERROR(Inv_SY_B!CU310/Inv_SY_B!$DB310-1,"")</f>
        <v/>
      </c>
      <c r="CV310" s="169" t="str">
        <f>IFERROR(Inv_SY_B!CV310/Inv_SY_B!$DB310-1,"")</f>
        <v/>
      </c>
      <c r="CW310" s="169" t="str">
        <f>IFERROR(Inv_SY_B!CW310/Inv_SY_B!$DB310-1,"")</f>
        <v/>
      </c>
      <c r="CX310" s="169" t="str">
        <f>IFERROR(Inv_SY_B!CX310/Inv_SY_B!$DB310-1,"")</f>
        <v/>
      </c>
      <c r="CY310" s="169" t="str">
        <f>IFERROR(Inv_SY_B!CY310/Inv_SY_B!$DB310-1,"")</f>
        <v/>
      </c>
      <c r="CZ310" s="169" t="str">
        <f>IFERROR(Inv_SY_B!CZ310/Inv_SY_B!$DB310-1,"")</f>
        <v/>
      </c>
    </row>
    <row r="311" spans="2:104">
      <c r="B311" s="164">
        <f t="shared" si="5"/>
        <v>46003</v>
      </c>
      <c r="C311" s="169" t="str">
        <f>IFERROR(Inv_SY_B!C311/Inv_SY_B!$DA311-1,"")</f>
        <v/>
      </c>
      <c r="D311" s="169" t="str">
        <f>IFERROR(Inv_SY_B!D311/Inv_SY_B!$DA311-1,"")</f>
        <v/>
      </c>
      <c r="E311" s="169" t="str">
        <f>IFERROR(Inv_SY_B!E311/Inv_SY_B!$DA311-1,"")</f>
        <v/>
      </c>
      <c r="F311" s="169" t="str">
        <f>IFERROR(Inv_SY_B!F311/Inv_SY_B!$DA311-1,"")</f>
        <v/>
      </c>
      <c r="G311" s="169" t="str">
        <f>IFERROR(Inv_SY_B!G311/Inv_SY_B!$DA311-1,"")</f>
        <v/>
      </c>
      <c r="H311" s="169" t="str">
        <f>IFERROR(Inv_SY_B!H311/Inv_SY_B!$DA311-1,"")</f>
        <v/>
      </c>
      <c r="I311" s="169" t="str">
        <f>IFERROR(Inv_SY_B!I311/Inv_SY_B!$DA311-1,"")</f>
        <v/>
      </c>
      <c r="J311" s="169" t="str">
        <f>IFERROR(Inv_SY_B!J311/Inv_SY_B!$DA311-1,"")</f>
        <v/>
      </c>
      <c r="K311" s="169" t="str">
        <f>IFERROR(Inv_SY_B!K311/Inv_SY_B!$DA311-1,"")</f>
        <v/>
      </c>
      <c r="L311" s="169" t="str">
        <f>IFERROR(Inv_SY_B!L311/Inv_SY_B!$DA311-1,"")</f>
        <v/>
      </c>
      <c r="M311" s="169" t="str">
        <f>IFERROR(Inv_SY_B!M311/Inv_SY_B!$DA311-1,"")</f>
        <v/>
      </c>
      <c r="N311" s="169" t="str">
        <f>IFERROR(Inv_SY_B!N311/Inv_SY_B!$DA311-1,"")</f>
        <v/>
      </c>
      <c r="O311" s="169" t="str">
        <f>IFERROR(Inv_SY_B!O311/Inv_SY_B!$DA311-1,"")</f>
        <v/>
      </c>
      <c r="P311" s="169" t="str">
        <f>IFERROR(Inv_SY_B!P311/Inv_SY_B!$DA311-1,"")</f>
        <v/>
      </c>
      <c r="Q311" s="169" t="str">
        <f>IFERROR(Inv_SY_B!Q311/Inv_SY_B!$DA311-1,"")</f>
        <v/>
      </c>
      <c r="R311" s="169" t="str">
        <f>IFERROR(Inv_SY_B!R311/Inv_SY_B!$DA311-1,"")</f>
        <v/>
      </c>
      <c r="S311" s="169" t="str">
        <f>IFERROR(Inv_SY_B!S311/Inv_SY_B!$DA311-1,"")</f>
        <v/>
      </c>
      <c r="T311" s="169" t="str">
        <f>IFERROR(Inv_SY_B!T311/Inv_SY_B!$DA311-1,"")</f>
        <v/>
      </c>
      <c r="U311" s="169" t="str">
        <f>IFERROR(Inv_SY_B!U311/Inv_SY_B!$DA311-1,"")</f>
        <v/>
      </c>
      <c r="V311" s="169" t="str">
        <f>IFERROR(Inv_SY_B!V311/Inv_SY_B!$DA311-1,"")</f>
        <v/>
      </c>
      <c r="W311" s="169" t="str">
        <f>IFERROR(Inv_SY_B!W311/Inv_SY_B!$DA311-1,"")</f>
        <v/>
      </c>
      <c r="X311" s="169" t="str">
        <f>IFERROR(Inv_SY_B!X311/Inv_SY_B!$DA311-1,"")</f>
        <v/>
      </c>
      <c r="Y311" s="169" t="str">
        <f>IFERROR(Inv_SY_B!Y311/Inv_SY_B!$DA311-1,"")</f>
        <v/>
      </c>
      <c r="Z311" s="169" t="str">
        <f>IFERROR(Inv_SY_B!Z311/Inv_SY_B!$DA311-1,"")</f>
        <v/>
      </c>
      <c r="AA311" s="169" t="str">
        <f>IFERROR(Inv_SY_B!AA311/Inv_SY_B!$DA311-1,"")</f>
        <v/>
      </c>
      <c r="AB311" s="169" t="str">
        <f>IFERROR(Inv_SY_B!AB311/Inv_SY_B!$DA311-1,"")</f>
        <v/>
      </c>
      <c r="AC311" s="169" t="str">
        <f>IFERROR(Inv_SY_B!AC311/Inv_SY_B!$DA311-1,"")</f>
        <v/>
      </c>
      <c r="AD311" s="169" t="str">
        <f>IFERROR(Inv_SY_B!AD311/Inv_SY_B!$DA311-1,"")</f>
        <v/>
      </c>
      <c r="AE311" s="169" t="str">
        <f>IFERROR(Inv_SY_B!AE311/Inv_SY_B!$DA311-1,"")</f>
        <v/>
      </c>
      <c r="AF311" s="169" t="str">
        <f>IFERROR(Inv_SY_B!AF311/Inv_SY_B!$DA311-1,"")</f>
        <v/>
      </c>
      <c r="AG311" s="169" t="str">
        <f>IFERROR(Inv_SY_B!AG311/Inv_SY_B!$DA311-1,"")</f>
        <v/>
      </c>
      <c r="AH311" s="169" t="str">
        <f>IFERROR(Inv_SY_B!AH311/Inv_SY_B!$DA311-1,"")</f>
        <v/>
      </c>
      <c r="AI311" s="169" t="str">
        <f>IFERROR(Inv_SY_B!AI311/Inv_SY_B!$DC311-1,"")</f>
        <v/>
      </c>
      <c r="AJ311" s="169" t="str">
        <f>IFERROR(Inv_SY_B!AJ311/Inv_SY_B!$DC311-1,"")</f>
        <v/>
      </c>
      <c r="AK311" s="169" t="str">
        <f>IFERROR(Inv_SY_B!AK311/Inv_SY_B!$DC311-1,"")</f>
        <v/>
      </c>
      <c r="AL311" s="169" t="str">
        <f>IFERROR(Inv_SY_B!AL311/Inv_SY_B!$DC311-1,"")</f>
        <v/>
      </c>
      <c r="AM311" s="169" t="str">
        <f>IFERROR(Inv_SY_B!AM311/Inv_SY_B!$DC311-1,"")</f>
        <v/>
      </c>
      <c r="AN311" s="169" t="str">
        <f>IFERROR(Inv_SY_B!AN311/Inv_SY_B!$DC311-1,"")</f>
        <v/>
      </c>
      <c r="AO311" s="169" t="str">
        <f>IFERROR(Inv_SY_B!AO311/Inv_SY_B!$DC311-1,"")</f>
        <v/>
      </c>
      <c r="AP311" s="169" t="str">
        <f>IFERROR(Inv_SY_B!AP311/Inv_SY_B!$DC311-1,"")</f>
        <v/>
      </c>
      <c r="AQ311" s="169" t="str">
        <f>IFERROR(Inv_SY_B!AQ311/Inv_SY_B!$DC311-1,"")</f>
        <v/>
      </c>
      <c r="AR311" s="169" t="str">
        <f>IFERROR(Inv_SY_B!AR311/Inv_SY_B!$DC311-1,"")</f>
        <v/>
      </c>
      <c r="AS311" s="169" t="str">
        <f>IFERROR(Inv_SY_B!AS311/Inv_SY_B!$DC311-1,"")</f>
        <v/>
      </c>
      <c r="AT311" s="169" t="str">
        <f>IFERROR(Inv_SY_B!AT311/Inv_SY_B!$DC311-1,"")</f>
        <v/>
      </c>
      <c r="AU311" s="169" t="str">
        <f>IFERROR(Inv_SY_B!AU311/Inv_SY_B!$DC311-1,"")</f>
        <v/>
      </c>
      <c r="AV311" s="169" t="str">
        <f>IFERROR(Inv_SY_B!AV311/Inv_SY_B!$DC311-1,"")</f>
        <v/>
      </c>
      <c r="AW311" s="169" t="str">
        <f>IFERROR(Inv_SY_B!AW311/Inv_SY_B!$DC311-1,"")</f>
        <v/>
      </c>
      <c r="AX311" s="169" t="str">
        <f>IFERROR(Inv_SY_B!AX311/Inv_SY_B!$DC311-1,"")</f>
        <v/>
      </c>
      <c r="AY311" s="169" t="str">
        <f>IFERROR(Inv_SY_B!AY311/Inv_SY_B!$DC311-1,"")</f>
        <v/>
      </c>
      <c r="AZ311" s="169" t="str">
        <f>IFERROR(Inv_SY_B!AZ311/Inv_SY_B!$DC311-1,"")</f>
        <v/>
      </c>
      <c r="BA311" s="169" t="str">
        <f>IFERROR(Inv_SY_B!BA311/Inv_SY_B!$DC311-1,"")</f>
        <v/>
      </c>
      <c r="BB311" s="169" t="str">
        <f>IFERROR(Inv_SY_B!BB311/Inv_SY_B!$DC311-1,"")</f>
        <v/>
      </c>
      <c r="BC311" s="169" t="str">
        <f>IFERROR(Inv_SY_B!BC311/Inv_SY_B!$DC311-1,"")</f>
        <v/>
      </c>
      <c r="BD311" s="169" t="str">
        <f>IFERROR(Inv_SY_B!BD311/Inv_SY_B!$DC311-1,"")</f>
        <v/>
      </c>
      <c r="BE311" s="169" t="str">
        <f>IFERROR(Inv_SY_B!BE311/Inv_SY_B!$DC311-1,"")</f>
        <v/>
      </c>
      <c r="BF311" s="169" t="str">
        <f>IFERROR(Inv_SY_B!BF311/Inv_SY_B!$DC311-1,"")</f>
        <v/>
      </c>
      <c r="BG311" s="169" t="str">
        <f>IFERROR(Inv_SY_B!BG311/Inv_SY_B!$DC311-1,"")</f>
        <v/>
      </c>
      <c r="BH311" s="169" t="str">
        <f>IFERROR(Inv_SY_B!BH311/Inv_SY_B!$DC311-1,"")</f>
        <v/>
      </c>
      <c r="BI311" s="169" t="str">
        <f>IFERROR(Inv_SY_B!BI311/Inv_SY_B!$DC311-1,"")</f>
        <v/>
      </c>
      <c r="BJ311" s="169" t="str">
        <f>IFERROR(Inv_SY_B!BJ311/Inv_SY_B!$DC311-1,"")</f>
        <v/>
      </c>
      <c r="BK311" s="169" t="str">
        <f>IFERROR(Inv_SY_B!BK311/Inv_SY_B!$DC311-1,"")</f>
        <v/>
      </c>
      <c r="BL311" s="169" t="str">
        <f>IFERROR(Inv_SY_B!BL311/Inv_SY_B!$DC311-1,"")</f>
        <v/>
      </c>
      <c r="BM311" s="169" t="str">
        <f>IFERROR(Inv_SY_B!BM311/Inv_SY_B!$DC311-1,"")</f>
        <v/>
      </c>
      <c r="BN311" s="169" t="str">
        <f>IFERROR(Inv_SY_B!BN311/Inv_SY_B!$DC311-1,"")</f>
        <v/>
      </c>
      <c r="BO311" s="169" t="str">
        <f>IFERROR(Inv_SY_B!BO311/Inv_SY_B!$DC311-1,"")</f>
        <v/>
      </c>
      <c r="BP311" s="169" t="str">
        <f>IFERROR(Inv_SY_B!BP311/Inv_SY_B!$DC311-1,"")</f>
        <v/>
      </c>
      <c r="BQ311" s="169" t="str">
        <f>IFERROR(Inv_SY_B!BQ311/Inv_SY_B!$DC311-1,"")</f>
        <v/>
      </c>
      <c r="BR311" s="169" t="str">
        <f>IFERROR(Inv_SY_B!BR311/Inv_SY_B!$DC311-1,"")</f>
        <v/>
      </c>
      <c r="BS311" s="169" t="str">
        <f>IFERROR(Inv_SY_B!BS311/Inv_SY_B!$DC311-1,"")</f>
        <v/>
      </c>
      <c r="BT311" s="169" t="str">
        <f>IFERROR(Inv_SY_B!BT311/Inv_SY_B!$DC311-1,"")</f>
        <v/>
      </c>
      <c r="BU311" s="169" t="str">
        <f>IFERROR(Inv_SY_B!BU311/Inv_SY_B!$DC311-1,"")</f>
        <v/>
      </c>
      <c r="BV311" s="169" t="str">
        <f>IFERROR(Inv_SY_B!BV311/Inv_SY_B!$DC311-1,"")</f>
        <v/>
      </c>
      <c r="BW311" s="169" t="str">
        <f>IFERROR(Inv_SY_B!BW311/Inv_SY_B!$DC311-1,"")</f>
        <v/>
      </c>
      <c r="BX311" s="169" t="str">
        <f>IFERROR(Inv_SY_B!BX311/Inv_SY_B!$DC311-1,"")</f>
        <v/>
      </c>
      <c r="BY311" s="169" t="str">
        <f>IFERROR(Inv_SY_B!BY311/Inv_SY_B!$DC311-1,"")</f>
        <v/>
      </c>
      <c r="BZ311" s="169" t="str">
        <f>IFERROR(Inv_SY_B!BZ311/Inv_SY_B!$DC311-1,"")</f>
        <v/>
      </c>
      <c r="CA311" s="169" t="str">
        <f>IFERROR(Inv_SY_B!CA311/Inv_SY_B!$DC311-1,"")</f>
        <v/>
      </c>
      <c r="CB311" s="169" t="str">
        <f>IFERROR(Inv_SY_B!CB311/Inv_SY_B!$DC311-1,"")</f>
        <v/>
      </c>
      <c r="CC311" s="169" t="str">
        <f>IFERROR(Inv_SY_B!CC311/Inv_SY_B!$DC311-1,"")</f>
        <v/>
      </c>
      <c r="CD311" s="169" t="str">
        <f>IFERROR(Inv_SY_B!CD311/Inv_SY_B!$DC311-1,"")</f>
        <v/>
      </c>
      <c r="CE311" s="169" t="str">
        <f>IFERROR(Inv_SY_B!CE311/Inv_SY_B!$DC311-1,"")</f>
        <v/>
      </c>
      <c r="CF311" s="169" t="str">
        <f>IFERROR(Inv_SY_B!CF311/Inv_SY_B!$DC311-1,"")</f>
        <v/>
      </c>
      <c r="CG311" s="169" t="str">
        <f>IFERROR(Inv_SY_B!CG311/Inv_SY_B!$DC311-1,"")</f>
        <v/>
      </c>
      <c r="CH311" s="169" t="str">
        <f>IFERROR(Inv_SY_B!CH311/Inv_SY_B!$DC311-1,"")</f>
        <v/>
      </c>
      <c r="CI311" s="169" t="str">
        <f>IFERROR(Inv_SY_B!CI311/Inv_SY_B!$DC311-1,"")</f>
        <v/>
      </c>
      <c r="CJ311" s="169" t="str">
        <f>IFERROR(Inv_SY_B!CJ311/Inv_SY_B!$DC311-1,"")</f>
        <v/>
      </c>
      <c r="CK311" s="169" t="str">
        <f>IFERROR(Inv_SY_B!CK311/Inv_SY_B!$DC311-1,"")</f>
        <v/>
      </c>
      <c r="CL311" s="169" t="str">
        <f>IFERROR(Inv_SY_B!CL311/Inv_SY_B!$DC311-1,"")</f>
        <v/>
      </c>
      <c r="CM311" s="169" t="str">
        <f>IFERROR(Inv_SY_B!CM311/Inv_SY_B!$DB311-1,"")</f>
        <v/>
      </c>
      <c r="CN311" s="169" t="str">
        <f>IFERROR(Inv_SY_B!CN311/Inv_SY_B!$DB311-1,"")</f>
        <v/>
      </c>
      <c r="CO311" s="169" t="str">
        <f>IFERROR(Inv_SY_B!CO311/Inv_SY_B!$DB311-1,"")</f>
        <v/>
      </c>
      <c r="CP311" s="169" t="str">
        <f>IFERROR(Inv_SY_B!CP311/Inv_SY_B!$DB311-1,"")</f>
        <v/>
      </c>
      <c r="CQ311" s="169" t="str">
        <f>IFERROR(Inv_SY_B!CQ311/Inv_SY_B!$DB311-1,"")</f>
        <v/>
      </c>
      <c r="CR311" s="169" t="str">
        <f>IFERROR(Inv_SY_B!CR311/Inv_SY_B!$DB311-1,"")</f>
        <v/>
      </c>
      <c r="CS311" s="169" t="str">
        <f>IFERROR(Inv_SY_B!CS311/Inv_SY_B!$DB311-1,"")</f>
        <v/>
      </c>
      <c r="CT311" s="169" t="str">
        <f>IFERROR(Inv_SY_B!CT311/Inv_SY_B!$DB311-1,"")</f>
        <v/>
      </c>
      <c r="CU311" s="169" t="str">
        <f>IFERROR(Inv_SY_B!CU311/Inv_SY_B!$DB311-1,"")</f>
        <v/>
      </c>
      <c r="CV311" s="169" t="str">
        <f>IFERROR(Inv_SY_B!CV311/Inv_SY_B!$DB311-1,"")</f>
        <v/>
      </c>
      <c r="CW311" s="169" t="str">
        <f>IFERROR(Inv_SY_B!CW311/Inv_SY_B!$DB311-1,"")</f>
        <v/>
      </c>
      <c r="CX311" s="169" t="str">
        <f>IFERROR(Inv_SY_B!CX311/Inv_SY_B!$DB311-1,"")</f>
        <v/>
      </c>
      <c r="CY311" s="169" t="str">
        <f>IFERROR(Inv_SY_B!CY311/Inv_SY_B!$DB311-1,"")</f>
        <v/>
      </c>
      <c r="CZ311" s="169" t="str">
        <f>IFERROR(Inv_SY_B!CZ311/Inv_SY_B!$DB311-1,"")</f>
        <v/>
      </c>
    </row>
    <row r="312" spans="2:104">
      <c r="B312" s="164">
        <f t="shared" si="5"/>
        <v>46004</v>
      </c>
      <c r="C312" s="169" t="str">
        <f>IFERROR(Inv_SY_B!C312/Inv_SY_B!$DA312-1,"")</f>
        <v/>
      </c>
      <c r="D312" s="169" t="str">
        <f>IFERROR(Inv_SY_B!D312/Inv_SY_B!$DA312-1,"")</f>
        <v/>
      </c>
      <c r="E312" s="169" t="str">
        <f>IFERROR(Inv_SY_B!E312/Inv_SY_B!$DA312-1,"")</f>
        <v/>
      </c>
      <c r="F312" s="169" t="str">
        <f>IFERROR(Inv_SY_B!F312/Inv_SY_B!$DA312-1,"")</f>
        <v/>
      </c>
      <c r="G312" s="169" t="str">
        <f>IFERROR(Inv_SY_B!G312/Inv_SY_B!$DA312-1,"")</f>
        <v/>
      </c>
      <c r="H312" s="169" t="str">
        <f>IFERROR(Inv_SY_B!H312/Inv_SY_B!$DA312-1,"")</f>
        <v/>
      </c>
      <c r="I312" s="169" t="str">
        <f>IFERROR(Inv_SY_B!I312/Inv_SY_B!$DA312-1,"")</f>
        <v/>
      </c>
      <c r="J312" s="169" t="str">
        <f>IFERROR(Inv_SY_B!J312/Inv_SY_B!$DA312-1,"")</f>
        <v/>
      </c>
      <c r="K312" s="169" t="str">
        <f>IFERROR(Inv_SY_B!K312/Inv_SY_B!$DA312-1,"")</f>
        <v/>
      </c>
      <c r="L312" s="169" t="str">
        <f>IFERROR(Inv_SY_B!L312/Inv_SY_B!$DA312-1,"")</f>
        <v/>
      </c>
      <c r="M312" s="169" t="str">
        <f>IFERROR(Inv_SY_B!M312/Inv_SY_B!$DA312-1,"")</f>
        <v/>
      </c>
      <c r="N312" s="169" t="str">
        <f>IFERROR(Inv_SY_B!N312/Inv_SY_B!$DA312-1,"")</f>
        <v/>
      </c>
      <c r="O312" s="169" t="str">
        <f>IFERROR(Inv_SY_B!O312/Inv_SY_B!$DA312-1,"")</f>
        <v/>
      </c>
      <c r="P312" s="169" t="str">
        <f>IFERROR(Inv_SY_B!P312/Inv_SY_B!$DA312-1,"")</f>
        <v/>
      </c>
      <c r="Q312" s="169" t="str">
        <f>IFERROR(Inv_SY_B!Q312/Inv_SY_B!$DA312-1,"")</f>
        <v/>
      </c>
      <c r="R312" s="169" t="str">
        <f>IFERROR(Inv_SY_B!R312/Inv_SY_B!$DA312-1,"")</f>
        <v/>
      </c>
      <c r="S312" s="169" t="str">
        <f>IFERROR(Inv_SY_B!S312/Inv_SY_B!$DA312-1,"")</f>
        <v/>
      </c>
      <c r="T312" s="169" t="str">
        <f>IFERROR(Inv_SY_B!T312/Inv_SY_B!$DA312-1,"")</f>
        <v/>
      </c>
      <c r="U312" s="169" t="str">
        <f>IFERROR(Inv_SY_B!U312/Inv_SY_B!$DA312-1,"")</f>
        <v/>
      </c>
      <c r="V312" s="169" t="str">
        <f>IFERROR(Inv_SY_B!V312/Inv_SY_B!$DA312-1,"")</f>
        <v/>
      </c>
      <c r="W312" s="169" t="str">
        <f>IFERROR(Inv_SY_B!W312/Inv_SY_B!$DA312-1,"")</f>
        <v/>
      </c>
      <c r="X312" s="169" t="str">
        <f>IFERROR(Inv_SY_B!X312/Inv_SY_B!$DA312-1,"")</f>
        <v/>
      </c>
      <c r="Y312" s="169" t="str">
        <f>IFERROR(Inv_SY_B!Y312/Inv_SY_B!$DA312-1,"")</f>
        <v/>
      </c>
      <c r="Z312" s="169" t="str">
        <f>IFERROR(Inv_SY_B!Z312/Inv_SY_B!$DA312-1,"")</f>
        <v/>
      </c>
      <c r="AA312" s="169" t="str">
        <f>IFERROR(Inv_SY_B!AA312/Inv_SY_B!$DA312-1,"")</f>
        <v/>
      </c>
      <c r="AB312" s="169" t="str">
        <f>IFERROR(Inv_SY_B!AB312/Inv_SY_B!$DA312-1,"")</f>
        <v/>
      </c>
      <c r="AC312" s="169" t="str">
        <f>IFERROR(Inv_SY_B!AC312/Inv_SY_B!$DA312-1,"")</f>
        <v/>
      </c>
      <c r="AD312" s="169" t="str">
        <f>IFERROR(Inv_SY_B!AD312/Inv_SY_B!$DA312-1,"")</f>
        <v/>
      </c>
      <c r="AE312" s="169" t="str">
        <f>IFERROR(Inv_SY_B!AE312/Inv_SY_B!$DA312-1,"")</f>
        <v/>
      </c>
      <c r="AF312" s="169" t="str">
        <f>IFERROR(Inv_SY_B!AF312/Inv_SY_B!$DA312-1,"")</f>
        <v/>
      </c>
      <c r="AG312" s="169" t="str">
        <f>IFERROR(Inv_SY_B!AG312/Inv_SY_B!$DA312-1,"")</f>
        <v/>
      </c>
      <c r="AH312" s="169" t="str">
        <f>IFERROR(Inv_SY_B!AH312/Inv_SY_B!$DA312-1,"")</f>
        <v/>
      </c>
      <c r="AI312" s="169" t="str">
        <f>IFERROR(Inv_SY_B!AI312/Inv_SY_B!$DC312-1,"")</f>
        <v/>
      </c>
      <c r="AJ312" s="169" t="str">
        <f>IFERROR(Inv_SY_B!AJ312/Inv_SY_B!$DC312-1,"")</f>
        <v/>
      </c>
      <c r="AK312" s="169" t="str">
        <f>IFERROR(Inv_SY_B!AK312/Inv_SY_B!$DC312-1,"")</f>
        <v/>
      </c>
      <c r="AL312" s="169" t="str">
        <f>IFERROR(Inv_SY_B!AL312/Inv_SY_B!$DC312-1,"")</f>
        <v/>
      </c>
      <c r="AM312" s="169" t="str">
        <f>IFERROR(Inv_SY_B!AM312/Inv_SY_B!$DC312-1,"")</f>
        <v/>
      </c>
      <c r="AN312" s="169" t="str">
        <f>IFERROR(Inv_SY_B!AN312/Inv_SY_B!$DC312-1,"")</f>
        <v/>
      </c>
      <c r="AO312" s="169" t="str">
        <f>IFERROR(Inv_SY_B!AO312/Inv_SY_B!$DC312-1,"")</f>
        <v/>
      </c>
      <c r="AP312" s="169" t="str">
        <f>IFERROR(Inv_SY_B!AP312/Inv_SY_B!$DC312-1,"")</f>
        <v/>
      </c>
      <c r="AQ312" s="169" t="str">
        <f>IFERROR(Inv_SY_B!AQ312/Inv_SY_B!$DC312-1,"")</f>
        <v/>
      </c>
      <c r="AR312" s="169" t="str">
        <f>IFERROR(Inv_SY_B!AR312/Inv_SY_B!$DC312-1,"")</f>
        <v/>
      </c>
      <c r="AS312" s="169" t="str">
        <f>IFERROR(Inv_SY_B!AS312/Inv_SY_B!$DC312-1,"")</f>
        <v/>
      </c>
      <c r="AT312" s="169" t="str">
        <f>IFERROR(Inv_SY_B!AT312/Inv_SY_B!$DC312-1,"")</f>
        <v/>
      </c>
      <c r="AU312" s="169" t="str">
        <f>IFERROR(Inv_SY_B!AU312/Inv_SY_B!$DC312-1,"")</f>
        <v/>
      </c>
      <c r="AV312" s="169" t="str">
        <f>IFERROR(Inv_SY_B!AV312/Inv_SY_B!$DC312-1,"")</f>
        <v/>
      </c>
      <c r="AW312" s="169" t="str">
        <f>IFERROR(Inv_SY_B!AW312/Inv_SY_B!$DC312-1,"")</f>
        <v/>
      </c>
      <c r="AX312" s="169" t="str">
        <f>IFERROR(Inv_SY_B!AX312/Inv_SY_B!$DC312-1,"")</f>
        <v/>
      </c>
      <c r="AY312" s="169" t="str">
        <f>IFERROR(Inv_SY_B!AY312/Inv_SY_B!$DC312-1,"")</f>
        <v/>
      </c>
      <c r="AZ312" s="169" t="str">
        <f>IFERROR(Inv_SY_B!AZ312/Inv_SY_B!$DC312-1,"")</f>
        <v/>
      </c>
      <c r="BA312" s="169" t="str">
        <f>IFERROR(Inv_SY_B!BA312/Inv_SY_B!$DC312-1,"")</f>
        <v/>
      </c>
      <c r="BB312" s="169" t="str">
        <f>IFERROR(Inv_SY_B!BB312/Inv_SY_B!$DC312-1,"")</f>
        <v/>
      </c>
      <c r="BC312" s="169" t="str">
        <f>IFERROR(Inv_SY_B!BC312/Inv_SY_B!$DC312-1,"")</f>
        <v/>
      </c>
      <c r="BD312" s="169" t="str">
        <f>IFERROR(Inv_SY_B!BD312/Inv_SY_B!$DC312-1,"")</f>
        <v/>
      </c>
      <c r="BE312" s="169" t="str">
        <f>IFERROR(Inv_SY_B!BE312/Inv_SY_B!$DC312-1,"")</f>
        <v/>
      </c>
      <c r="BF312" s="169" t="str">
        <f>IFERROR(Inv_SY_B!BF312/Inv_SY_B!$DC312-1,"")</f>
        <v/>
      </c>
      <c r="BG312" s="169" t="str">
        <f>IFERROR(Inv_SY_B!BG312/Inv_SY_B!$DC312-1,"")</f>
        <v/>
      </c>
      <c r="BH312" s="169" t="str">
        <f>IFERROR(Inv_SY_B!BH312/Inv_SY_B!$DC312-1,"")</f>
        <v/>
      </c>
      <c r="BI312" s="169" t="str">
        <f>IFERROR(Inv_SY_B!BI312/Inv_SY_B!$DC312-1,"")</f>
        <v/>
      </c>
      <c r="BJ312" s="169" t="str">
        <f>IFERROR(Inv_SY_B!BJ312/Inv_SY_B!$DC312-1,"")</f>
        <v/>
      </c>
      <c r="BK312" s="169" t="str">
        <f>IFERROR(Inv_SY_B!BK312/Inv_SY_B!$DC312-1,"")</f>
        <v/>
      </c>
      <c r="BL312" s="169" t="str">
        <f>IFERROR(Inv_SY_B!BL312/Inv_SY_B!$DC312-1,"")</f>
        <v/>
      </c>
      <c r="BM312" s="169" t="str">
        <f>IFERROR(Inv_SY_B!BM312/Inv_SY_B!$DC312-1,"")</f>
        <v/>
      </c>
      <c r="BN312" s="169" t="str">
        <f>IFERROR(Inv_SY_B!BN312/Inv_SY_B!$DC312-1,"")</f>
        <v/>
      </c>
      <c r="BO312" s="169" t="str">
        <f>IFERROR(Inv_SY_B!BO312/Inv_SY_B!$DC312-1,"")</f>
        <v/>
      </c>
      <c r="BP312" s="169" t="str">
        <f>IFERROR(Inv_SY_B!BP312/Inv_SY_B!$DC312-1,"")</f>
        <v/>
      </c>
      <c r="BQ312" s="169" t="str">
        <f>IFERROR(Inv_SY_B!BQ312/Inv_SY_B!$DC312-1,"")</f>
        <v/>
      </c>
      <c r="BR312" s="169" t="str">
        <f>IFERROR(Inv_SY_B!BR312/Inv_SY_B!$DC312-1,"")</f>
        <v/>
      </c>
      <c r="BS312" s="169" t="str">
        <f>IFERROR(Inv_SY_B!BS312/Inv_SY_B!$DC312-1,"")</f>
        <v/>
      </c>
      <c r="BT312" s="169" t="str">
        <f>IFERROR(Inv_SY_B!BT312/Inv_SY_B!$DC312-1,"")</f>
        <v/>
      </c>
      <c r="BU312" s="169" t="str">
        <f>IFERROR(Inv_SY_B!BU312/Inv_SY_B!$DC312-1,"")</f>
        <v/>
      </c>
      <c r="BV312" s="169" t="str">
        <f>IFERROR(Inv_SY_B!BV312/Inv_SY_B!$DC312-1,"")</f>
        <v/>
      </c>
      <c r="BW312" s="169" t="str">
        <f>IFERROR(Inv_SY_B!BW312/Inv_SY_B!$DC312-1,"")</f>
        <v/>
      </c>
      <c r="BX312" s="169" t="str">
        <f>IFERROR(Inv_SY_B!BX312/Inv_SY_B!$DC312-1,"")</f>
        <v/>
      </c>
      <c r="BY312" s="169" t="str">
        <f>IFERROR(Inv_SY_B!BY312/Inv_SY_B!$DC312-1,"")</f>
        <v/>
      </c>
      <c r="BZ312" s="169" t="str">
        <f>IFERROR(Inv_SY_B!BZ312/Inv_SY_B!$DC312-1,"")</f>
        <v/>
      </c>
      <c r="CA312" s="169" t="str">
        <f>IFERROR(Inv_SY_B!CA312/Inv_SY_B!$DC312-1,"")</f>
        <v/>
      </c>
      <c r="CB312" s="169" t="str">
        <f>IFERROR(Inv_SY_B!CB312/Inv_SY_B!$DC312-1,"")</f>
        <v/>
      </c>
      <c r="CC312" s="169" t="str">
        <f>IFERROR(Inv_SY_B!CC312/Inv_SY_B!$DC312-1,"")</f>
        <v/>
      </c>
      <c r="CD312" s="169" t="str">
        <f>IFERROR(Inv_SY_B!CD312/Inv_SY_B!$DC312-1,"")</f>
        <v/>
      </c>
      <c r="CE312" s="169" t="str">
        <f>IFERROR(Inv_SY_B!CE312/Inv_SY_B!$DC312-1,"")</f>
        <v/>
      </c>
      <c r="CF312" s="169" t="str">
        <f>IFERROR(Inv_SY_B!CF312/Inv_SY_B!$DC312-1,"")</f>
        <v/>
      </c>
      <c r="CG312" s="169" t="str">
        <f>IFERROR(Inv_SY_B!CG312/Inv_SY_B!$DC312-1,"")</f>
        <v/>
      </c>
      <c r="CH312" s="169" t="str">
        <f>IFERROR(Inv_SY_B!CH312/Inv_SY_B!$DC312-1,"")</f>
        <v/>
      </c>
      <c r="CI312" s="169" t="str">
        <f>IFERROR(Inv_SY_B!CI312/Inv_SY_B!$DC312-1,"")</f>
        <v/>
      </c>
      <c r="CJ312" s="169" t="str">
        <f>IFERROR(Inv_SY_B!CJ312/Inv_SY_B!$DC312-1,"")</f>
        <v/>
      </c>
      <c r="CK312" s="169" t="str">
        <f>IFERROR(Inv_SY_B!CK312/Inv_SY_B!$DC312-1,"")</f>
        <v/>
      </c>
      <c r="CL312" s="169" t="str">
        <f>IFERROR(Inv_SY_B!CL312/Inv_SY_B!$DC312-1,"")</f>
        <v/>
      </c>
      <c r="CM312" s="169" t="str">
        <f>IFERROR(Inv_SY_B!CM312/Inv_SY_B!$DB312-1,"")</f>
        <v/>
      </c>
      <c r="CN312" s="169" t="str">
        <f>IFERROR(Inv_SY_B!CN312/Inv_SY_B!$DB312-1,"")</f>
        <v/>
      </c>
      <c r="CO312" s="169" t="str">
        <f>IFERROR(Inv_SY_B!CO312/Inv_SY_B!$DB312-1,"")</f>
        <v/>
      </c>
      <c r="CP312" s="169" t="str">
        <f>IFERROR(Inv_SY_B!CP312/Inv_SY_B!$DB312-1,"")</f>
        <v/>
      </c>
      <c r="CQ312" s="169" t="str">
        <f>IFERROR(Inv_SY_B!CQ312/Inv_SY_B!$DB312-1,"")</f>
        <v/>
      </c>
      <c r="CR312" s="169" t="str">
        <f>IFERROR(Inv_SY_B!CR312/Inv_SY_B!$DB312-1,"")</f>
        <v/>
      </c>
      <c r="CS312" s="169" t="str">
        <f>IFERROR(Inv_SY_B!CS312/Inv_SY_B!$DB312-1,"")</f>
        <v/>
      </c>
      <c r="CT312" s="169" t="str">
        <f>IFERROR(Inv_SY_B!CT312/Inv_SY_B!$DB312-1,"")</f>
        <v/>
      </c>
      <c r="CU312" s="169" t="str">
        <f>IFERROR(Inv_SY_B!CU312/Inv_SY_B!$DB312-1,"")</f>
        <v/>
      </c>
      <c r="CV312" s="169" t="str">
        <f>IFERROR(Inv_SY_B!CV312/Inv_SY_B!$DB312-1,"")</f>
        <v/>
      </c>
      <c r="CW312" s="169" t="str">
        <f>IFERROR(Inv_SY_B!CW312/Inv_SY_B!$DB312-1,"")</f>
        <v/>
      </c>
      <c r="CX312" s="169" t="str">
        <f>IFERROR(Inv_SY_B!CX312/Inv_SY_B!$DB312-1,"")</f>
        <v/>
      </c>
      <c r="CY312" s="169" t="str">
        <f>IFERROR(Inv_SY_B!CY312/Inv_SY_B!$DB312-1,"")</f>
        <v/>
      </c>
      <c r="CZ312" s="169" t="str">
        <f>IFERROR(Inv_SY_B!CZ312/Inv_SY_B!$DB312-1,"")</f>
        <v/>
      </c>
    </row>
    <row r="313" spans="2:104">
      <c r="B313" s="164">
        <f t="shared" si="5"/>
        <v>46005</v>
      </c>
      <c r="C313" s="169" t="str">
        <f>IFERROR(Inv_SY_B!C313/Inv_SY_B!$DA313-1,"")</f>
        <v/>
      </c>
      <c r="D313" s="169" t="str">
        <f>IFERROR(Inv_SY_B!D313/Inv_SY_B!$DA313-1,"")</f>
        <v/>
      </c>
      <c r="E313" s="169" t="str">
        <f>IFERROR(Inv_SY_B!E313/Inv_SY_B!$DA313-1,"")</f>
        <v/>
      </c>
      <c r="F313" s="169" t="str">
        <f>IFERROR(Inv_SY_B!F313/Inv_SY_B!$DA313-1,"")</f>
        <v/>
      </c>
      <c r="G313" s="169" t="str">
        <f>IFERROR(Inv_SY_B!G313/Inv_SY_B!$DA313-1,"")</f>
        <v/>
      </c>
      <c r="H313" s="169" t="str">
        <f>IFERROR(Inv_SY_B!H313/Inv_SY_B!$DA313-1,"")</f>
        <v/>
      </c>
      <c r="I313" s="169" t="str">
        <f>IFERROR(Inv_SY_B!I313/Inv_SY_B!$DA313-1,"")</f>
        <v/>
      </c>
      <c r="J313" s="169" t="str">
        <f>IFERROR(Inv_SY_B!J313/Inv_SY_B!$DA313-1,"")</f>
        <v/>
      </c>
      <c r="K313" s="169" t="str">
        <f>IFERROR(Inv_SY_B!K313/Inv_SY_B!$DA313-1,"")</f>
        <v/>
      </c>
      <c r="L313" s="169" t="str">
        <f>IFERROR(Inv_SY_B!L313/Inv_SY_B!$DA313-1,"")</f>
        <v/>
      </c>
      <c r="M313" s="169" t="str">
        <f>IFERROR(Inv_SY_B!M313/Inv_SY_B!$DA313-1,"")</f>
        <v/>
      </c>
      <c r="N313" s="169" t="str">
        <f>IFERROR(Inv_SY_B!N313/Inv_SY_B!$DA313-1,"")</f>
        <v/>
      </c>
      <c r="O313" s="169" t="str">
        <f>IFERROR(Inv_SY_B!O313/Inv_SY_B!$DA313-1,"")</f>
        <v/>
      </c>
      <c r="P313" s="169" t="str">
        <f>IFERROR(Inv_SY_B!P313/Inv_SY_B!$DA313-1,"")</f>
        <v/>
      </c>
      <c r="Q313" s="169" t="str">
        <f>IFERROR(Inv_SY_B!Q313/Inv_SY_B!$DA313-1,"")</f>
        <v/>
      </c>
      <c r="R313" s="169" t="str">
        <f>IFERROR(Inv_SY_B!R313/Inv_SY_B!$DA313-1,"")</f>
        <v/>
      </c>
      <c r="S313" s="169" t="str">
        <f>IFERROR(Inv_SY_B!S313/Inv_SY_B!$DA313-1,"")</f>
        <v/>
      </c>
      <c r="T313" s="169" t="str">
        <f>IFERROR(Inv_SY_B!T313/Inv_SY_B!$DA313-1,"")</f>
        <v/>
      </c>
      <c r="U313" s="169" t="str">
        <f>IFERROR(Inv_SY_B!U313/Inv_SY_B!$DA313-1,"")</f>
        <v/>
      </c>
      <c r="V313" s="169" t="str">
        <f>IFERROR(Inv_SY_B!V313/Inv_SY_B!$DA313-1,"")</f>
        <v/>
      </c>
      <c r="W313" s="169" t="str">
        <f>IFERROR(Inv_SY_B!W313/Inv_SY_B!$DA313-1,"")</f>
        <v/>
      </c>
      <c r="X313" s="169" t="str">
        <f>IFERROR(Inv_SY_B!X313/Inv_SY_B!$DA313-1,"")</f>
        <v/>
      </c>
      <c r="Y313" s="169" t="str">
        <f>IFERROR(Inv_SY_B!Y313/Inv_SY_B!$DA313-1,"")</f>
        <v/>
      </c>
      <c r="Z313" s="169" t="str">
        <f>IFERROR(Inv_SY_B!Z313/Inv_SY_B!$DA313-1,"")</f>
        <v/>
      </c>
      <c r="AA313" s="169" t="str">
        <f>IFERROR(Inv_SY_B!AA313/Inv_SY_B!$DA313-1,"")</f>
        <v/>
      </c>
      <c r="AB313" s="169" t="str">
        <f>IFERROR(Inv_SY_B!AB313/Inv_SY_B!$DA313-1,"")</f>
        <v/>
      </c>
      <c r="AC313" s="169" t="str">
        <f>IFERROR(Inv_SY_B!AC313/Inv_SY_B!$DA313-1,"")</f>
        <v/>
      </c>
      <c r="AD313" s="169" t="str">
        <f>IFERROR(Inv_SY_B!AD313/Inv_SY_B!$DA313-1,"")</f>
        <v/>
      </c>
      <c r="AE313" s="169" t="str">
        <f>IFERROR(Inv_SY_B!AE313/Inv_SY_B!$DA313-1,"")</f>
        <v/>
      </c>
      <c r="AF313" s="169" t="str">
        <f>IFERROR(Inv_SY_B!AF313/Inv_SY_B!$DA313-1,"")</f>
        <v/>
      </c>
      <c r="AG313" s="169" t="str">
        <f>IFERROR(Inv_SY_B!AG313/Inv_SY_B!$DA313-1,"")</f>
        <v/>
      </c>
      <c r="AH313" s="169" t="str">
        <f>IFERROR(Inv_SY_B!AH313/Inv_SY_B!$DA313-1,"")</f>
        <v/>
      </c>
      <c r="AI313" s="169" t="str">
        <f>IFERROR(Inv_SY_B!AI313/Inv_SY_B!$DC313-1,"")</f>
        <v/>
      </c>
      <c r="AJ313" s="169" t="str">
        <f>IFERROR(Inv_SY_B!AJ313/Inv_SY_B!$DC313-1,"")</f>
        <v/>
      </c>
      <c r="AK313" s="169" t="str">
        <f>IFERROR(Inv_SY_B!AK313/Inv_SY_B!$DC313-1,"")</f>
        <v/>
      </c>
      <c r="AL313" s="169" t="str">
        <f>IFERROR(Inv_SY_B!AL313/Inv_SY_B!$DC313-1,"")</f>
        <v/>
      </c>
      <c r="AM313" s="169" t="str">
        <f>IFERROR(Inv_SY_B!AM313/Inv_SY_B!$DC313-1,"")</f>
        <v/>
      </c>
      <c r="AN313" s="169" t="str">
        <f>IFERROR(Inv_SY_B!AN313/Inv_SY_B!$DC313-1,"")</f>
        <v/>
      </c>
      <c r="AO313" s="169" t="str">
        <f>IFERROR(Inv_SY_B!AO313/Inv_SY_B!$DC313-1,"")</f>
        <v/>
      </c>
      <c r="AP313" s="169" t="str">
        <f>IFERROR(Inv_SY_B!AP313/Inv_SY_B!$DC313-1,"")</f>
        <v/>
      </c>
      <c r="AQ313" s="169" t="str">
        <f>IFERROR(Inv_SY_B!AQ313/Inv_SY_B!$DC313-1,"")</f>
        <v/>
      </c>
      <c r="AR313" s="169" t="str">
        <f>IFERROR(Inv_SY_B!AR313/Inv_SY_B!$DC313-1,"")</f>
        <v/>
      </c>
      <c r="AS313" s="169" t="str">
        <f>IFERROR(Inv_SY_B!AS313/Inv_SY_B!$DC313-1,"")</f>
        <v/>
      </c>
      <c r="AT313" s="169" t="str">
        <f>IFERROR(Inv_SY_B!AT313/Inv_SY_B!$DC313-1,"")</f>
        <v/>
      </c>
      <c r="AU313" s="169" t="str">
        <f>IFERROR(Inv_SY_B!AU313/Inv_SY_B!$DC313-1,"")</f>
        <v/>
      </c>
      <c r="AV313" s="169" t="str">
        <f>IFERROR(Inv_SY_B!AV313/Inv_SY_B!$DC313-1,"")</f>
        <v/>
      </c>
      <c r="AW313" s="169" t="str">
        <f>IFERROR(Inv_SY_B!AW313/Inv_SY_B!$DC313-1,"")</f>
        <v/>
      </c>
      <c r="AX313" s="169" t="str">
        <f>IFERROR(Inv_SY_B!AX313/Inv_SY_B!$DC313-1,"")</f>
        <v/>
      </c>
      <c r="AY313" s="169" t="str">
        <f>IFERROR(Inv_SY_B!AY313/Inv_SY_B!$DC313-1,"")</f>
        <v/>
      </c>
      <c r="AZ313" s="169" t="str">
        <f>IFERROR(Inv_SY_B!AZ313/Inv_SY_B!$DC313-1,"")</f>
        <v/>
      </c>
      <c r="BA313" s="169" t="str">
        <f>IFERROR(Inv_SY_B!BA313/Inv_SY_B!$DC313-1,"")</f>
        <v/>
      </c>
      <c r="BB313" s="169" t="str">
        <f>IFERROR(Inv_SY_B!BB313/Inv_SY_B!$DC313-1,"")</f>
        <v/>
      </c>
      <c r="BC313" s="169" t="str">
        <f>IFERROR(Inv_SY_B!BC313/Inv_SY_B!$DC313-1,"")</f>
        <v/>
      </c>
      <c r="BD313" s="169" t="str">
        <f>IFERROR(Inv_SY_B!BD313/Inv_SY_B!$DC313-1,"")</f>
        <v/>
      </c>
      <c r="BE313" s="169" t="str">
        <f>IFERROR(Inv_SY_B!BE313/Inv_SY_B!$DC313-1,"")</f>
        <v/>
      </c>
      <c r="BF313" s="169" t="str">
        <f>IFERROR(Inv_SY_B!BF313/Inv_SY_B!$DC313-1,"")</f>
        <v/>
      </c>
      <c r="BG313" s="169" t="str">
        <f>IFERROR(Inv_SY_B!BG313/Inv_SY_B!$DC313-1,"")</f>
        <v/>
      </c>
      <c r="BH313" s="169" t="str">
        <f>IFERROR(Inv_SY_B!BH313/Inv_SY_B!$DC313-1,"")</f>
        <v/>
      </c>
      <c r="BI313" s="169" t="str">
        <f>IFERROR(Inv_SY_B!BI313/Inv_SY_B!$DC313-1,"")</f>
        <v/>
      </c>
      <c r="BJ313" s="169" t="str">
        <f>IFERROR(Inv_SY_B!BJ313/Inv_SY_B!$DC313-1,"")</f>
        <v/>
      </c>
      <c r="BK313" s="169" t="str">
        <f>IFERROR(Inv_SY_B!BK313/Inv_SY_B!$DC313-1,"")</f>
        <v/>
      </c>
      <c r="BL313" s="169" t="str">
        <f>IFERROR(Inv_SY_B!BL313/Inv_SY_B!$DC313-1,"")</f>
        <v/>
      </c>
      <c r="BM313" s="169" t="str">
        <f>IFERROR(Inv_SY_B!BM313/Inv_SY_B!$DC313-1,"")</f>
        <v/>
      </c>
      <c r="BN313" s="169" t="str">
        <f>IFERROR(Inv_SY_B!BN313/Inv_SY_B!$DC313-1,"")</f>
        <v/>
      </c>
      <c r="BO313" s="169" t="str">
        <f>IFERROR(Inv_SY_B!BO313/Inv_SY_B!$DC313-1,"")</f>
        <v/>
      </c>
      <c r="BP313" s="169" t="str">
        <f>IFERROR(Inv_SY_B!BP313/Inv_SY_B!$DC313-1,"")</f>
        <v/>
      </c>
      <c r="BQ313" s="169" t="str">
        <f>IFERROR(Inv_SY_B!BQ313/Inv_SY_B!$DC313-1,"")</f>
        <v/>
      </c>
      <c r="BR313" s="169" t="str">
        <f>IFERROR(Inv_SY_B!BR313/Inv_SY_B!$DC313-1,"")</f>
        <v/>
      </c>
      <c r="BS313" s="169" t="str">
        <f>IFERROR(Inv_SY_B!BS313/Inv_SY_B!$DC313-1,"")</f>
        <v/>
      </c>
      <c r="BT313" s="169" t="str">
        <f>IFERROR(Inv_SY_B!BT313/Inv_SY_B!$DC313-1,"")</f>
        <v/>
      </c>
      <c r="BU313" s="169" t="str">
        <f>IFERROR(Inv_SY_B!BU313/Inv_SY_B!$DC313-1,"")</f>
        <v/>
      </c>
      <c r="BV313" s="169" t="str">
        <f>IFERROR(Inv_SY_B!BV313/Inv_SY_B!$DC313-1,"")</f>
        <v/>
      </c>
      <c r="BW313" s="169" t="str">
        <f>IFERROR(Inv_SY_B!BW313/Inv_SY_B!$DC313-1,"")</f>
        <v/>
      </c>
      <c r="BX313" s="169" t="str">
        <f>IFERROR(Inv_SY_B!BX313/Inv_SY_B!$DC313-1,"")</f>
        <v/>
      </c>
      <c r="BY313" s="169" t="str">
        <f>IFERROR(Inv_SY_B!BY313/Inv_SY_B!$DC313-1,"")</f>
        <v/>
      </c>
      <c r="BZ313" s="169" t="str">
        <f>IFERROR(Inv_SY_B!BZ313/Inv_SY_B!$DC313-1,"")</f>
        <v/>
      </c>
      <c r="CA313" s="169" t="str">
        <f>IFERROR(Inv_SY_B!CA313/Inv_SY_B!$DC313-1,"")</f>
        <v/>
      </c>
      <c r="CB313" s="169" t="str">
        <f>IFERROR(Inv_SY_B!CB313/Inv_SY_B!$DC313-1,"")</f>
        <v/>
      </c>
      <c r="CC313" s="169" t="str">
        <f>IFERROR(Inv_SY_B!CC313/Inv_SY_B!$DC313-1,"")</f>
        <v/>
      </c>
      <c r="CD313" s="169" t="str">
        <f>IFERROR(Inv_SY_B!CD313/Inv_SY_B!$DC313-1,"")</f>
        <v/>
      </c>
      <c r="CE313" s="169" t="str">
        <f>IFERROR(Inv_SY_B!CE313/Inv_SY_B!$DC313-1,"")</f>
        <v/>
      </c>
      <c r="CF313" s="169" t="str">
        <f>IFERROR(Inv_SY_B!CF313/Inv_SY_B!$DC313-1,"")</f>
        <v/>
      </c>
      <c r="CG313" s="169" t="str">
        <f>IFERROR(Inv_SY_B!CG313/Inv_SY_B!$DC313-1,"")</f>
        <v/>
      </c>
      <c r="CH313" s="169" t="str">
        <f>IFERROR(Inv_SY_B!CH313/Inv_SY_B!$DC313-1,"")</f>
        <v/>
      </c>
      <c r="CI313" s="169" t="str">
        <f>IFERROR(Inv_SY_B!CI313/Inv_SY_B!$DC313-1,"")</f>
        <v/>
      </c>
      <c r="CJ313" s="169" t="str">
        <f>IFERROR(Inv_SY_B!CJ313/Inv_SY_B!$DC313-1,"")</f>
        <v/>
      </c>
      <c r="CK313" s="169" t="str">
        <f>IFERROR(Inv_SY_B!CK313/Inv_SY_B!$DC313-1,"")</f>
        <v/>
      </c>
      <c r="CL313" s="169" t="str">
        <f>IFERROR(Inv_SY_B!CL313/Inv_SY_B!$DC313-1,"")</f>
        <v/>
      </c>
      <c r="CM313" s="169" t="str">
        <f>IFERROR(Inv_SY_B!CM313/Inv_SY_B!$DB313-1,"")</f>
        <v/>
      </c>
      <c r="CN313" s="169" t="str">
        <f>IFERROR(Inv_SY_B!CN313/Inv_SY_B!$DB313-1,"")</f>
        <v/>
      </c>
      <c r="CO313" s="169" t="str">
        <f>IFERROR(Inv_SY_B!CO313/Inv_SY_B!$DB313-1,"")</f>
        <v/>
      </c>
      <c r="CP313" s="169" t="str">
        <f>IFERROR(Inv_SY_B!CP313/Inv_SY_B!$DB313-1,"")</f>
        <v/>
      </c>
      <c r="CQ313" s="169" t="str">
        <f>IFERROR(Inv_SY_B!CQ313/Inv_SY_B!$DB313-1,"")</f>
        <v/>
      </c>
      <c r="CR313" s="169" t="str">
        <f>IFERROR(Inv_SY_B!CR313/Inv_SY_B!$DB313-1,"")</f>
        <v/>
      </c>
      <c r="CS313" s="169" t="str">
        <f>IFERROR(Inv_SY_B!CS313/Inv_SY_B!$DB313-1,"")</f>
        <v/>
      </c>
      <c r="CT313" s="169" t="str">
        <f>IFERROR(Inv_SY_B!CT313/Inv_SY_B!$DB313-1,"")</f>
        <v/>
      </c>
      <c r="CU313" s="169" t="str">
        <f>IFERROR(Inv_SY_B!CU313/Inv_SY_B!$DB313-1,"")</f>
        <v/>
      </c>
      <c r="CV313" s="169" t="str">
        <f>IFERROR(Inv_SY_B!CV313/Inv_SY_B!$DB313-1,"")</f>
        <v/>
      </c>
      <c r="CW313" s="169" t="str">
        <f>IFERROR(Inv_SY_B!CW313/Inv_SY_B!$DB313-1,"")</f>
        <v/>
      </c>
      <c r="CX313" s="169" t="str">
        <f>IFERROR(Inv_SY_B!CX313/Inv_SY_B!$DB313-1,"")</f>
        <v/>
      </c>
      <c r="CY313" s="169" t="str">
        <f>IFERROR(Inv_SY_B!CY313/Inv_SY_B!$DB313-1,"")</f>
        <v/>
      </c>
      <c r="CZ313" s="169" t="str">
        <f>IFERROR(Inv_SY_B!CZ313/Inv_SY_B!$DB313-1,"")</f>
        <v/>
      </c>
    </row>
    <row r="314" spans="2:104">
      <c r="B314" s="164">
        <f t="shared" si="5"/>
        <v>46006</v>
      </c>
      <c r="C314" s="169" t="str">
        <f>IFERROR(Inv_SY_B!C314/Inv_SY_B!$DA314-1,"")</f>
        <v/>
      </c>
      <c r="D314" s="169" t="str">
        <f>IFERROR(Inv_SY_B!D314/Inv_SY_B!$DA314-1,"")</f>
        <v/>
      </c>
      <c r="E314" s="169" t="str">
        <f>IFERROR(Inv_SY_B!E314/Inv_SY_B!$DA314-1,"")</f>
        <v/>
      </c>
      <c r="F314" s="169" t="str">
        <f>IFERROR(Inv_SY_B!F314/Inv_SY_B!$DA314-1,"")</f>
        <v/>
      </c>
      <c r="G314" s="169" t="str">
        <f>IFERROR(Inv_SY_B!G314/Inv_SY_B!$DA314-1,"")</f>
        <v/>
      </c>
      <c r="H314" s="169" t="str">
        <f>IFERROR(Inv_SY_B!H314/Inv_SY_B!$DA314-1,"")</f>
        <v/>
      </c>
      <c r="I314" s="169" t="str">
        <f>IFERROR(Inv_SY_B!I314/Inv_SY_B!$DA314-1,"")</f>
        <v/>
      </c>
      <c r="J314" s="169" t="str">
        <f>IFERROR(Inv_SY_B!J314/Inv_SY_B!$DA314-1,"")</f>
        <v/>
      </c>
      <c r="K314" s="169" t="str">
        <f>IFERROR(Inv_SY_B!K314/Inv_SY_B!$DA314-1,"")</f>
        <v/>
      </c>
      <c r="L314" s="169" t="str">
        <f>IFERROR(Inv_SY_B!L314/Inv_SY_B!$DA314-1,"")</f>
        <v/>
      </c>
      <c r="M314" s="169" t="str">
        <f>IFERROR(Inv_SY_B!M314/Inv_SY_B!$DA314-1,"")</f>
        <v/>
      </c>
      <c r="N314" s="169" t="str">
        <f>IFERROR(Inv_SY_B!N314/Inv_SY_B!$DA314-1,"")</f>
        <v/>
      </c>
      <c r="O314" s="169" t="str">
        <f>IFERROR(Inv_SY_B!O314/Inv_SY_B!$DA314-1,"")</f>
        <v/>
      </c>
      <c r="P314" s="169" t="str">
        <f>IFERROR(Inv_SY_B!P314/Inv_SY_B!$DA314-1,"")</f>
        <v/>
      </c>
      <c r="Q314" s="169" t="str">
        <f>IFERROR(Inv_SY_B!Q314/Inv_SY_B!$DA314-1,"")</f>
        <v/>
      </c>
      <c r="R314" s="169" t="str">
        <f>IFERROR(Inv_SY_B!R314/Inv_SY_B!$DA314-1,"")</f>
        <v/>
      </c>
      <c r="S314" s="169" t="str">
        <f>IFERROR(Inv_SY_B!S314/Inv_SY_B!$DA314-1,"")</f>
        <v/>
      </c>
      <c r="T314" s="169" t="str">
        <f>IFERROR(Inv_SY_B!T314/Inv_SY_B!$DA314-1,"")</f>
        <v/>
      </c>
      <c r="U314" s="169" t="str">
        <f>IFERROR(Inv_SY_B!U314/Inv_SY_B!$DA314-1,"")</f>
        <v/>
      </c>
      <c r="V314" s="169" t="str">
        <f>IFERROR(Inv_SY_B!V314/Inv_SY_B!$DA314-1,"")</f>
        <v/>
      </c>
      <c r="W314" s="169" t="str">
        <f>IFERROR(Inv_SY_B!W314/Inv_SY_B!$DA314-1,"")</f>
        <v/>
      </c>
      <c r="X314" s="169" t="str">
        <f>IFERROR(Inv_SY_B!X314/Inv_SY_B!$DA314-1,"")</f>
        <v/>
      </c>
      <c r="Y314" s="169" t="str">
        <f>IFERROR(Inv_SY_B!Y314/Inv_SY_B!$DA314-1,"")</f>
        <v/>
      </c>
      <c r="Z314" s="169" t="str">
        <f>IFERROR(Inv_SY_B!Z314/Inv_SY_B!$DA314-1,"")</f>
        <v/>
      </c>
      <c r="AA314" s="169" t="str">
        <f>IFERROR(Inv_SY_B!AA314/Inv_SY_B!$DA314-1,"")</f>
        <v/>
      </c>
      <c r="AB314" s="169" t="str">
        <f>IFERROR(Inv_SY_B!AB314/Inv_SY_B!$DA314-1,"")</f>
        <v/>
      </c>
      <c r="AC314" s="169" t="str">
        <f>IFERROR(Inv_SY_B!AC314/Inv_SY_B!$DA314-1,"")</f>
        <v/>
      </c>
      <c r="AD314" s="169" t="str">
        <f>IFERROR(Inv_SY_B!AD314/Inv_SY_B!$DA314-1,"")</f>
        <v/>
      </c>
      <c r="AE314" s="169" t="str">
        <f>IFERROR(Inv_SY_B!AE314/Inv_SY_B!$DA314-1,"")</f>
        <v/>
      </c>
      <c r="AF314" s="169" t="str">
        <f>IFERROR(Inv_SY_B!AF314/Inv_SY_B!$DA314-1,"")</f>
        <v/>
      </c>
      <c r="AG314" s="169" t="str">
        <f>IFERROR(Inv_SY_B!AG314/Inv_SY_B!$DA314-1,"")</f>
        <v/>
      </c>
      <c r="AH314" s="169" t="str">
        <f>IFERROR(Inv_SY_B!AH314/Inv_SY_B!$DA314-1,"")</f>
        <v/>
      </c>
      <c r="AI314" s="169" t="str">
        <f>IFERROR(Inv_SY_B!AI314/Inv_SY_B!$DC314-1,"")</f>
        <v/>
      </c>
      <c r="AJ314" s="169" t="str">
        <f>IFERROR(Inv_SY_B!AJ314/Inv_SY_B!$DC314-1,"")</f>
        <v/>
      </c>
      <c r="AK314" s="169" t="str">
        <f>IFERROR(Inv_SY_B!AK314/Inv_SY_B!$DC314-1,"")</f>
        <v/>
      </c>
      <c r="AL314" s="169" t="str">
        <f>IFERROR(Inv_SY_B!AL314/Inv_SY_B!$DC314-1,"")</f>
        <v/>
      </c>
      <c r="AM314" s="169" t="str">
        <f>IFERROR(Inv_SY_B!AM314/Inv_SY_B!$DC314-1,"")</f>
        <v/>
      </c>
      <c r="AN314" s="169" t="str">
        <f>IFERROR(Inv_SY_B!AN314/Inv_SY_B!$DC314-1,"")</f>
        <v/>
      </c>
      <c r="AO314" s="169" t="str">
        <f>IFERROR(Inv_SY_B!AO314/Inv_SY_B!$DC314-1,"")</f>
        <v/>
      </c>
      <c r="AP314" s="169" t="str">
        <f>IFERROR(Inv_SY_B!AP314/Inv_SY_B!$DC314-1,"")</f>
        <v/>
      </c>
      <c r="AQ314" s="169" t="str">
        <f>IFERROR(Inv_SY_B!AQ314/Inv_SY_B!$DC314-1,"")</f>
        <v/>
      </c>
      <c r="AR314" s="169" t="str">
        <f>IFERROR(Inv_SY_B!AR314/Inv_SY_B!$DC314-1,"")</f>
        <v/>
      </c>
      <c r="AS314" s="169" t="str">
        <f>IFERROR(Inv_SY_B!AS314/Inv_SY_B!$DC314-1,"")</f>
        <v/>
      </c>
      <c r="AT314" s="169" t="str">
        <f>IFERROR(Inv_SY_B!AT314/Inv_SY_B!$DC314-1,"")</f>
        <v/>
      </c>
      <c r="AU314" s="169" t="str">
        <f>IFERROR(Inv_SY_B!AU314/Inv_SY_B!$DC314-1,"")</f>
        <v/>
      </c>
      <c r="AV314" s="169" t="str">
        <f>IFERROR(Inv_SY_B!AV314/Inv_SY_B!$DC314-1,"")</f>
        <v/>
      </c>
      <c r="AW314" s="169" t="str">
        <f>IFERROR(Inv_SY_B!AW314/Inv_SY_B!$DC314-1,"")</f>
        <v/>
      </c>
      <c r="AX314" s="169" t="str">
        <f>IFERROR(Inv_SY_B!AX314/Inv_SY_B!$DC314-1,"")</f>
        <v/>
      </c>
      <c r="AY314" s="169" t="str">
        <f>IFERROR(Inv_SY_B!AY314/Inv_SY_B!$DC314-1,"")</f>
        <v/>
      </c>
      <c r="AZ314" s="169" t="str">
        <f>IFERROR(Inv_SY_B!AZ314/Inv_SY_B!$DC314-1,"")</f>
        <v/>
      </c>
      <c r="BA314" s="169" t="str">
        <f>IFERROR(Inv_SY_B!BA314/Inv_SY_B!$DC314-1,"")</f>
        <v/>
      </c>
      <c r="BB314" s="169" t="str">
        <f>IFERROR(Inv_SY_B!BB314/Inv_SY_B!$DC314-1,"")</f>
        <v/>
      </c>
      <c r="BC314" s="169" t="str">
        <f>IFERROR(Inv_SY_B!BC314/Inv_SY_B!$DC314-1,"")</f>
        <v/>
      </c>
      <c r="BD314" s="169" t="str">
        <f>IFERROR(Inv_SY_B!BD314/Inv_SY_B!$DC314-1,"")</f>
        <v/>
      </c>
      <c r="BE314" s="169" t="str">
        <f>IFERROR(Inv_SY_B!BE314/Inv_SY_B!$DC314-1,"")</f>
        <v/>
      </c>
      <c r="BF314" s="169" t="str">
        <f>IFERROR(Inv_SY_B!BF314/Inv_SY_B!$DC314-1,"")</f>
        <v/>
      </c>
      <c r="BG314" s="169" t="str">
        <f>IFERROR(Inv_SY_B!BG314/Inv_SY_B!$DC314-1,"")</f>
        <v/>
      </c>
      <c r="BH314" s="169" t="str">
        <f>IFERROR(Inv_SY_B!BH314/Inv_SY_B!$DC314-1,"")</f>
        <v/>
      </c>
      <c r="BI314" s="169" t="str">
        <f>IFERROR(Inv_SY_B!BI314/Inv_SY_B!$DC314-1,"")</f>
        <v/>
      </c>
      <c r="BJ314" s="169" t="str">
        <f>IFERROR(Inv_SY_B!BJ314/Inv_SY_B!$DC314-1,"")</f>
        <v/>
      </c>
      <c r="BK314" s="169" t="str">
        <f>IFERROR(Inv_SY_B!BK314/Inv_SY_B!$DC314-1,"")</f>
        <v/>
      </c>
      <c r="BL314" s="169" t="str">
        <f>IFERROR(Inv_SY_B!BL314/Inv_SY_B!$DC314-1,"")</f>
        <v/>
      </c>
      <c r="BM314" s="169" t="str">
        <f>IFERROR(Inv_SY_B!BM314/Inv_SY_B!$DC314-1,"")</f>
        <v/>
      </c>
      <c r="BN314" s="169" t="str">
        <f>IFERROR(Inv_SY_B!BN314/Inv_SY_B!$DC314-1,"")</f>
        <v/>
      </c>
      <c r="BO314" s="169" t="str">
        <f>IFERROR(Inv_SY_B!BO314/Inv_SY_B!$DC314-1,"")</f>
        <v/>
      </c>
      <c r="BP314" s="169" t="str">
        <f>IFERROR(Inv_SY_B!BP314/Inv_SY_B!$DC314-1,"")</f>
        <v/>
      </c>
      <c r="BQ314" s="169" t="str">
        <f>IFERROR(Inv_SY_B!BQ314/Inv_SY_B!$DC314-1,"")</f>
        <v/>
      </c>
      <c r="BR314" s="169" t="str">
        <f>IFERROR(Inv_SY_B!BR314/Inv_SY_B!$DC314-1,"")</f>
        <v/>
      </c>
      <c r="BS314" s="169" t="str">
        <f>IFERROR(Inv_SY_B!BS314/Inv_SY_B!$DC314-1,"")</f>
        <v/>
      </c>
      <c r="BT314" s="169" t="str">
        <f>IFERROR(Inv_SY_B!BT314/Inv_SY_B!$DC314-1,"")</f>
        <v/>
      </c>
      <c r="BU314" s="169" t="str">
        <f>IFERROR(Inv_SY_B!BU314/Inv_SY_B!$DC314-1,"")</f>
        <v/>
      </c>
      <c r="BV314" s="169" t="str">
        <f>IFERROR(Inv_SY_B!BV314/Inv_SY_B!$DC314-1,"")</f>
        <v/>
      </c>
      <c r="BW314" s="169" t="str">
        <f>IFERROR(Inv_SY_B!BW314/Inv_SY_B!$DC314-1,"")</f>
        <v/>
      </c>
      <c r="BX314" s="169" t="str">
        <f>IFERROR(Inv_SY_B!BX314/Inv_SY_B!$DC314-1,"")</f>
        <v/>
      </c>
      <c r="BY314" s="169" t="str">
        <f>IFERROR(Inv_SY_B!BY314/Inv_SY_B!$DC314-1,"")</f>
        <v/>
      </c>
      <c r="BZ314" s="169" t="str">
        <f>IFERROR(Inv_SY_B!BZ314/Inv_SY_B!$DC314-1,"")</f>
        <v/>
      </c>
      <c r="CA314" s="169" t="str">
        <f>IFERROR(Inv_SY_B!CA314/Inv_SY_B!$DC314-1,"")</f>
        <v/>
      </c>
      <c r="CB314" s="169" t="str">
        <f>IFERROR(Inv_SY_B!CB314/Inv_SY_B!$DC314-1,"")</f>
        <v/>
      </c>
      <c r="CC314" s="169" t="str">
        <f>IFERROR(Inv_SY_B!CC314/Inv_SY_B!$DC314-1,"")</f>
        <v/>
      </c>
      <c r="CD314" s="169" t="str">
        <f>IFERROR(Inv_SY_B!CD314/Inv_SY_B!$DC314-1,"")</f>
        <v/>
      </c>
      <c r="CE314" s="169" t="str">
        <f>IFERROR(Inv_SY_B!CE314/Inv_SY_B!$DC314-1,"")</f>
        <v/>
      </c>
      <c r="CF314" s="169" t="str">
        <f>IFERROR(Inv_SY_B!CF314/Inv_SY_B!$DC314-1,"")</f>
        <v/>
      </c>
      <c r="CG314" s="169" t="str">
        <f>IFERROR(Inv_SY_B!CG314/Inv_SY_B!$DC314-1,"")</f>
        <v/>
      </c>
      <c r="CH314" s="169" t="str">
        <f>IFERROR(Inv_SY_B!CH314/Inv_SY_B!$DC314-1,"")</f>
        <v/>
      </c>
      <c r="CI314" s="169" t="str">
        <f>IFERROR(Inv_SY_B!CI314/Inv_SY_B!$DC314-1,"")</f>
        <v/>
      </c>
      <c r="CJ314" s="169" t="str">
        <f>IFERROR(Inv_SY_B!CJ314/Inv_SY_B!$DC314-1,"")</f>
        <v/>
      </c>
      <c r="CK314" s="169" t="str">
        <f>IFERROR(Inv_SY_B!CK314/Inv_SY_B!$DC314-1,"")</f>
        <v/>
      </c>
      <c r="CL314" s="169" t="str">
        <f>IFERROR(Inv_SY_B!CL314/Inv_SY_B!$DC314-1,"")</f>
        <v/>
      </c>
      <c r="CM314" s="169" t="str">
        <f>IFERROR(Inv_SY_B!CM314/Inv_SY_B!$DB314-1,"")</f>
        <v/>
      </c>
      <c r="CN314" s="169" t="str">
        <f>IFERROR(Inv_SY_B!CN314/Inv_SY_B!$DB314-1,"")</f>
        <v/>
      </c>
      <c r="CO314" s="169" t="str">
        <f>IFERROR(Inv_SY_B!CO314/Inv_SY_B!$DB314-1,"")</f>
        <v/>
      </c>
      <c r="CP314" s="169" t="str">
        <f>IFERROR(Inv_SY_B!CP314/Inv_SY_B!$DB314-1,"")</f>
        <v/>
      </c>
      <c r="CQ314" s="169" t="str">
        <f>IFERROR(Inv_SY_B!CQ314/Inv_SY_B!$DB314-1,"")</f>
        <v/>
      </c>
      <c r="CR314" s="169" t="str">
        <f>IFERROR(Inv_SY_B!CR314/Inv_SY_B!$DB314-1,"")</f>
        <v/>
      </c>
      <c r="CS314" s="169" t="str">
        <f>IFERROR(Inv_SY_B!CS314/Inv_SY_B!$DB314-1,"")</f>
        <v/>
      </c>
      <c r="CT314" s="169" t="str">
        <f>IFERROR(Inv_SY_B!CT314/Inv_SY_B!$DB314-1,"")</f>
        <v/>
      </c>
      <c r="CU314" s="169" t="str">
        <f>IFERROR(Inv_SY_B!CU314/Inv_SY_B!$DB314-1,"")</f>
        <v/>
      </c>
      <c r="CV314" s="169" t="str">
        <f>IFERROR(Inv_SY_B!CV314/Inv_SY_B!$DB314-1,"")</f>
        <v/>
      </c>
      <c r="CW314" s="169" t="str">
        <f>IFERROR(Inv_SY_B!CW314/Inv_SY_B!$DB314-1,"")</f>
        <v/>
      </c>
      <c r="CX314" s="169" t="str">
        <f>IFERROR(Inv_SY_B!CX314/Inv_SY_B!$DB314-1,"")</f>
        <v/>
      </c>
      <c r="CY314" s="169" t="str">
        <f>IFERROR(Inv_SY_B!CY314/Inv_SY_B!$DB314-1,"")</f>
        <v/>
      </c>
      <c r="CZ314" s="169" t="str">
        <f>IFERROR(Inv_SY_B!CZ314/Inv_SY_B!$DB314-1,"")</f>
        <v/>
      </c>
    </row>
    <row r="315" spans="2:104">
      <c r="B315" s="164">
        <f t="shared" si="5"/>
        <v>46007</v>
      </c>
      <c r="C315" s="169" t="str">
        <f>IFERROR(Inv_SY_B!C315/Inv_SY_B!$DA315-1,"")</f>
        <v/>
      </c>
      <c r="D315" s="169" t="str">
        <f>IFERROR(Inv_SY_B!D315/Inv_SY_B!$DA315-1,"")</f>
        <v/>
      </c>
      <c r="E315" s="169" t="str">
        <f>IFERROR(Inv_SY_B!E315/Inv_SY_B!$DA315-1,"")</f>
        <v/>
      </c>
      <c r="F315" s="169" t="str">
        <f>IFERROR(Inv_SY_B!F315/Inv_SY_B!$DA315-1,"")</f>
        <v/>
      </c>
      <c r="G315" s="169" t="str">
        <f>IFERROR(Inv_SY_B!G315/Inv_SY_B!$DA315-1,"")</f>
        <v/>
      </c>
      <c r="H315" s="169" t="str">
        <f>IFERROR(Inv_SY_B!H315/Inv_SY_B!$DA315-1,"")</f>
        <v/>
      </c>
      <c r="I315" s="169" t="str">
        <f>IFERROR(Inv_SY_B!I315/Inv_SY_B!$DA315-1,"")</f>
        <v/>
      </c>
      <c r="J315" s="169" t="str">
        <f>IFERROR(Inv_SY_B!J315/Inv_SY_B!$DA315-1,"")</f>
        <v/>
      </c>
      <c r="K315" s="169" t="str">
        <f>IFERROR(Inv_SY_B!K315/Inv_SY_B!$DA315-1,"")</f>
        <v/>
      </c>
      <c r="L315" s="169" t="str">
        <f>IFERROR(Inv_SY_B!L315/Inv_SY_B!$DA315-1,"")</f>
        <v/>
      </c>
      <c r="M315" s="169" t="str">
        <f>IFERROR(Inv_SY_B!M315/Inv_SY_B!$DA315-1,"")</f>
        <v/>
      </c>
      <c r="N315" s="169" t="str">
        <f>IFERROR(Inv_SY_B!N315/Inv_SY_B!$DA315-1,"")</f>
        <v/>
      </c>
      <c r="O315" s="169" t="str">
        <f>IFERROR(Inv_SY_B!O315/Inv_SY_B!$DA315-1,"")</f>
        <v/>
      </c>
      <c r="P315" s="169" t="str">
        <f>IFERROR(Inv_SY_B!P315/Inv_SY_B!$DA315-1,"")</f>
        <v/>
      </c>
      <c r="Q315" s="169" t="str">
        <f>IFERROR(Inv_SY_B!Q315/Inv_SY_B!$DA315-1,"")</f>
        <v/>
      </c>
      <c r="R315" s="169" t="str">
        <f>IFERROR(Inv_SY_B!R315/Inv_SY_B!$DA315-1,"")</f>
        <v/>
      </c>
      <c r="S315" s="169" t="str">
        <f>IFERROR(Inv_SY_B!S315/Inv_SY_B!$DA315-1,"")</f>
        <v/>
      </c>
      <c r="T315" s="169" t="str">
        <f>IFERROR(Inv_SY_B!T315/Inv_SY_B!$DA315-1,"")</f>
        <v/>
      </c>
      <c r="U315" s="169" t="str">
        <f>IFERROR(Inv_SY_B!U315/Inv_SY_B!$DA315-1,"")</f>
        <v/>
      </c>
      <c r="V315" s="169" t="str">
        <f>IFERROR(Inv_SY_B!V315/Inv_SY_B!$DA315-1,"")</f>
        <v/>
      </c>
      <c r="W315" s="169" t="str">
        <f>IFERROR(Inv_SY_B!W315/Inv_SY_B!$DA315-1,"")</f>
        <v/>
      </c>
      <c r="X315" s="169" t="str">
        <f>IFERROR(Inv_SY_B!X315/Inv_SY_B!$DA315-1,"")</f>
        <v/>
      </c>
      <c r="Y315" s="169" t="str">
        <f>IFERROR(Inv_SY_B!Y315/Inv_SY_B!$DA315-1,"")</f>
        <v/>
      </c>
      <c r="Z315" s="169" t="str">
        <f>IFERROR(Inv_SY_B!Z315/Inv_SY_B!$DA315-1,"")</f>
        <v/>
      </c>
      <c r="AA315" s="169" t="str">
        <f>IFERROR(Inv_SY_B!AA315/Inv_SY_B!$DA315-1,"")</f>
        <v/>
      </c>
      <c r="AB315" s="169" t="str">
        <f>IFERROR(Inv_SY_B!AB315/Inv_SY_B!$DA315-1,"")</f>
        <v/>
      </c>
      <c r="AC315" s="169" t="str">
        <f>IFERROR(Inv_SY_B!AC315/Inv_SY_B!$DA315-1,"")</f>
        <v/>
      </c>
      <c r="AD315" s="169" t="str">
        <f>IFERROR(Inv_SY_B!AD315/Inv_SY_B!$DA315-1,"")</f>
        <v/>
      </c>
      <c r="AE315" s="169" t="str">
        <f>IFERROR(Inv_SY_B!AE315/Inv_SY_B!$DA315-1,"")</f>
        <v/>
      </c>
      <c r="AF315" s="169" t="str">
        <f>IFERROR(Inv_SY_B!AF315/Inv_SY_B!$DA315-1,"")</f>
        <v/>
      </c>
      <c r="AG315" s="169" t="str">
        <f>IFERROR(Inv_SY_B!AG315/Inv_SY_B!$DA315-1,"")</f>
        <v/>
      </c>
      <c r="AH315" s="169" t="str">
        <f>IFERROR(Inv_SY_B!AH315/Inv_SY_B!$DA315-1,"")</f>
        <v/>
      </c>
      <c r="AI315" s="169" t="str">
        <f>IFERROR(Inv_SY_B!AI315/Inv_SY_B!$DC315-1,"")</f>
        <v/>
      </c>
      <c r="AJ315" s="169" t="str">
        <f>IFERROR(Inv_SY_B!AJ315/Inv_SY_B!$DC315-1,"")</f>
        <v/>
      </c>
      <c r="AK315" s="169" t="str">
        <f>IFERROR(Inv_SY_B!AK315/Inv_SY_B!$DC315-1,"")</f>
        <v/>
      </c>
      <c r="AL315" s="169" t="str">
        <f>IFERROR(Inv_SY_B!AL315/Inv_SY_B!$DC315-1,"")</f>
        <v/>
      </c>
      <c r="AM315" s="169" t="str">
        <f>IFERROR(Inv_SY_B!AM315/Inv_SY_B!$DC315-1,"")</f>
        <v/>
      </c>
      <c r="AN315" s="169" t="str">
        <f>IFERROR(Inv_SY_B!AN315/Inv_SY_B!$DC315-1,"")</f>
        <v/>
      </c>
      <c r="AO315" s="169" t="str">
        <f>IFERROR(Inv_SY_B!AO315/Inv_SY_B!$DC315-1,"")</f>
        <v/>
      </c>
      <c r="AP315" s="169" t="str">
        <f>IFERROR(Inv_SY_B!AP315/Inv_SY_B!$DC315-1,"")</f>
        <v/>
      </c>
      <c r="AQ315" s="169" t="str">
        <f>IFERROR(Inv_SY_B!AQ315/Inv_SY_B!$DC315-1,"")</f>
        <v/>
      </c>
      <c r="AR315" s="169" t="str">
        <f>IFERROR(Inv_SY_B!AR315/Inv_SY_B!$DC315-1,"")</f>
        <v/>
      </c>
      <c r="AS315" s="169" t="str">
        <f>IFERROR(Inv_SY_B!AS315/Inv_SY_B!$DC315-1,"")</f>
        <v/>
      </c>
      <c r="AT315" s="169" t="str">
        <f>IFERROR(Inv_SY_B!AT315/Inv_SY_B!$DC315-1,"")</f>
        <v/>
      </c>
      <c r="AU315" s="169" t="str">
        <f>IFERROR(Inv_SY_B!AU315/Inv_SY_B!$DC315-1,"")</f>
        <v/>
      </c>
      <c r="AV315" s="169" t="str">
        <f>IFERROR(Inv_SY_B!AV315/Inv_SY_B!$DC315-1,"")</f>
        <v/>
      </c>
      <c r="AW315" s="169" t="str">
        <f>IFERROR(Inv_SY_B!AW315/Inv_SY_B!$DC315-1,"")</f>
        <v/>
      </c>
      <c r="AX315" s="169" t="str">
        <f>IFERROR(Inv_SY_B!AX315/Inv_SY_B!$DC315-1,"")</f>
        <v/>
      </c>
      <c r="AY315" s="169" t="str">
        <f>IFERROR(Inv_SY_B!AY315/Inv_SY_B!$DC315-1,"")</f>
        <v/>
      </c>
      <c r="AZ315" s="169" t="str">
        <f>IFERROR(Inv_SY_B!AZ315/Inv_SY_B!$DC315-1,"")</f>
        <v/>
      </c>
      <c r="BA315" s="169" t="str">
        <f>IFERROR(Inv_SY_B!BA315/Inv_SY_B!$DC315-1,"")</f>
        <v/>
      </c>
      <c r="BB315" s="169" t="str">
        <f>IFERROR(Inv_SY_B!BB315/Inv_SY_B!$DC315-1,"")</f>
        <v/>
      </c>
      <c r="BC315" s="169" t="str">
        <f>IFERROR(Inv_SY_B!BC315/Inv_SY_B!$DC315-1,"")</f>
        <v/>
      </c>
      <c r="BD315" s="169" t="str">
        <f>IFERROR(Inv_SY_B!BD315/Inv_SY_B!$DC315-1,"")</f>
        <v/>
      </c>
      <c r="BE315" s="169" t="str">
        <f>IFERROR(Inv_SY_B!BE315/Inv_SY_B!$DC315-1,"")</f>
        <v/>
      </c>
      <c r="BF315" s="169" t="str">
        <f>IFERROR(Inv_SY_B!BF315/Inv_SY_B!$DC315-1,"")</f>
        <v/>
      </c>
      <c r="BG315" s="169" t="str">
        <f>IFERROR(Inv_SY_B!BG315/Inv_SY_B!$DC315-1,"")</f>
        <v/>
      </c>
      <c r="BH315" s="169" t="str">
        <f>IFERROR(Inv_SY_B!BH315/Inv_SY_B!$DC315-1,"")</f>
        <v/>
      </c>
      <c r="BI315" s="169" t="str">
        <f>IFERROR(Inv_SY_B!BI315/Inv_SY_B!$DC315-1,"")</f>
        <v/>
      </c>
      <c r="BJ315" s="169" t="str">
        <f>IFERROR(Inv_SY_B!BJ315/Inv_SY_B!$DC315-1,"")</f>
        <v/>
      </c>
      <c r="BK315" s="169" t="str">
        <f>IFERROR(Inv_SY_B!BK315/Inv_SY_B!$DC315-1,"")</f>
        <v/>
      </c>
      <c r="BL315" s="169" t="str">
        <f>IFERROR(Inv_SY_B!BL315/Inv_SY_B!$DC315-1,"")</f>
        <v/>
      </c>
      <c r="BM315" s="169" t="str">
        <f>IFERROR(Inv_SY_B!BM315/Inv_SY_B!$DC315-1,"")</f>
        <v/>
      </c>
      <c r="BN315" s="169" t="str">
        <f>IFERROR(Inv_SY_B!BN315/Inv_SY_B!$DC315-1,"")</f>
        <v/>
      </c>
      <c r="BO315" s="169" t="str">
        <f>IFERROR(Inv_SY_B!BO315/Inv_SY_B!$DC315-1,"")</f>
        <v/>
      </c>
      <c r="BP315" s="169" t="str">
        <f>IFERROR(Inv_SY_B!BP315/Inv_SY_B!$DC315-1,"")</f>
        <v/>
      </c>
      <c r="BQ315" s="169" t="str">
        <f>IFERROR(Inv_SY_B!BQ315/Inv_SY_B!$DC315-1,"")</f>
        <v/>
      </c>
      <c r="BR315" s="169" t="str">
        <f>IFERROR(Inv_SY_B!BR315/Inv_SY_B!$DC315-1,"")</f>
        <v/>
      </c>
      <c r="BS315" s="169" t="str">
        <f>IFERROR(Inv_SY_B!BS315/Inv_SY_B!$DC315-1,"")</f>
        <v/>
      </c>
      <c r="BT315" s="169" t="str">
        <f>IFERROR(Inv_SY_B!BT315/Inv_SY_B!$DC315-1,"")</f>
        <v/>
      </c>
      <c r="BU315" s="169" t="str">
        <f>IFERROR(Inv_SY_B!BU315/Inv_SY_B!$DC315-1,"")</f>
        <v/>
      </c>
      <c r="BV315" s="169" t="str">
        <f>IFERROR(Inv_SY_B!BV315/Inv_SY_B!$DC315-1,"")</f>
        <v/>
      </c>
      <c r="BW315" s="169" t="str">
        <f>IFERROR(Inv_SY_B!BW315/Inv_SY_B!$DC315-1,"")</f>
        <v/>
      </c>
      <c r="BX315" s="169" t="str">
        <f>IFERROR(Inv_SY_B!BX315/Inv_SY_B!$DC315-1,"")</f>
        <v/>
      </c>
      <c r="BY315" s="169" t="str">
        <f>IFERROR(Inv_SY_B!BY315/Inv_SY_B!$DC315-1,"")</f>
        <v/>
      </c>
      <c r="BZ315" s="169" t="str">
        <f>IFERROR(Inv_SY_B!BZ315/Inv_SY_B!$DC315-1,"")</f>
        <v/>
      </c>
      <c r="CA315" s="169" t="str">
        <f>IFERROR(Inv_SY_B!CA315/Inv_SY_B!$DC315-1,"")</f>
        <v/>
      </c>
      <c r="CB315" s="169" t="str">
        <f>IFERROR(Inv_SY_B!CB315/Inv_SY_B!$DC315-1,"")</f>
        <v/>
      </c>
      <c r="CC315" s="169" t="str">
        <f>IFERROR(Inv_SY_B!CC315/Inv_SY_B!$DC315-1,"")</f>
        <v/>
      </c>
      <c r="CD315" s="169" t="str">
        <f>IFERROR(Inv_SY_B!CD315/Inv_SY_B!$DC315-1,"")</f>
        <v/>
      </c>
      <c r="CE315" s="169" t="str">
        <f>IFERROR(Inv_SY_B!CE315/Inv_SY_B!$DC315-1,"")</f>
        <v/>
      </c>
      <c r="CF315" s="169" t="str">
        <f>IFERROR(Inv_SY_B!CF315/Inv_SY_B!$DC315-1,"")</f>
        <v/>
      </c>
      <c r="CG315" s="169" t="str">
        <f>IFERROR(Inv_SY_B!CG315/Inv_SY_B!$DC315-1,"")</f>
        <v/>
      </c>
      <c r="CH315" s="169" t="str">
        <f>IFERROR(Inv_SY_B!CH315/Inv_SY_B!$DC315-1,"")</f>
        <v/>
      </c>
      <c r="CI315" s="169" t="str">
        <f>IFERROR(Inv_SY_B!CI315/Inv_SY_B!$DC315-1,"")</f>
        <v/>
      </c>
      <c r="CJ315" s="169" t="str">
        <f>IFERROR(Inv_SY_B!CJ315/Inv_SY_B!$DC315-1,"")</f>
        <v/>
      </c>
      <c r="CK315" s="169" t="str">
        <f>IFERROR(Inv_SY_B!CK315/Inv_SY_B!$DC315-1,"")</f>
        <v/>
      </c>
      <c r="CL315" s="169" t="str">
        <f>IFERROR(Inv_SY_B!CL315/Inv_SY_B!$DC315-1,"")</f>
        <v/>
      </c>
      <c r="CM315" s="169" t="str">
        <f>IFERROR(Inv_SY_B!CM315/Inv_SY_B!$DB315-1,"")</f>
        <v/>
      </c>
      <c r="CN315" s="169" t="str">
        <f>IFERROR(Inv_SY_B!CN315/Inv_SY_B!$DB315-1,"")</f>
        <v/>
      </c>
      <c r="CO315" s="169" t="str">
        <f>IFERROR(Inv_SY_B!CO315/Inv_SY_B!$DB315-1,"")</f>
        <v/>
      </c>
      <c r="CP315" s="169" t="str">
        <f>IFERROR(Inv_SY_B!CP315/Inv_SY_B!$DB315-1,"")</f>
        <v/>
      </c>
      <c r="CQ315" s="169" t="str">
        <f>IFERROR(Inv_SY_B!CQ315/Inv_SY_B!$DB315-1,"")</f>
        <v/>
      </c>
      <c r="CR315" s="169" t="str">
        <f>IFERROR(Inv_SY_B!CR315/Inv_SY_B!$DB315-1,"")</f>
        <v/>
      </c>
      <c r="CS315" s="169" t="str">
        <f>IFERROR(Inv_SY_B!CS315/Inv_SY_B!$DB315-1,"")</f>
        <v/>
      </c>
      <c r="CT315" s="169" t="str">
        <f>IFERROR(Inv_SY_B!CT315/Inv_SY_B!$DB315-1,"")</f>
        <v/>
      </c>
      <c r="CU315" s="169" t="str">
        <f>IFERROR(Inv_SY_B!CU315/Inv_SY_B!$DB315-1,"")</f>
        <v/>
      </c>
      <c r="CV315" s="169" t="str">
        <f>IFERROR(Inv_SY_B!CV315/Inv_SY_B!$DB315-1,"")</f>
        <v/>
      </c>
      <c r="CW315" s="169" t="str">
        <f>IFERROR(Inv_SY_B!CW315/Inv_SY_B!$DB315-1,"")</f>
        <v/>
      </c>
      <c r="CX315" s="169" t="str">
        <f>IFERROR(Inv_SY_B!CX315/Inv_SY_B!$DB315-1,"")</f>
        <v/>
      </c>
      <c r="CY315" s="169" t="str">
        <f>IFERROR(Inv_SY_B!CY315/Inv_SY_B!$DB315-1,"")</f>
        <v/>
      </c>
      <c r="CZ315" s="169" t="str">
        <f>IFERROR(Inv_SY_B!CZ315/Inv_SY_B!$DB315-1,"")</f>
        <v/>
      </c>
    </row>
    <row r="316" spans="2:104">
      <c r="B316" s="164">
        <f t="shared" si="5"/>
        <v>46008</v>
      </c>
      <c r="C316" s="169" t="str">
        <f>IFERROR(Inv_SY_B!C316/Inv_SY_B!$DA316-1,"")</f>
        <v/>
      </c>
      <c r="D316" s="169" t="str">
        <f>IFERROR(Inv_SY_B!D316/Inv_SY_B!$DA316-1,"")</f>
        <v/>
      </c>
      <c r="E316" s="169" t="str">
        <f>IFERROR(Inv_SY_B!E316/Inv_SY_B!$DA316-1,"")</f>
        <v/>
      </c>
      <c r="F316" s="169" t="str">
        <f>IFERROR(Inv_SY_B!F316/Inv_SY_B!$DA316-1,"")</f>
        <v/>
      </c>
      <c r="G316" s="169" t="str">
        <f>IFERROR(Inv_SY_B!G316/Inv_SY_B!$DA316-1,"")</f>
        <v/>
      </c>
      <c r="H316" s="169" t="str">
        <f>IFERROR(Inv_SY_B!H316/Inv_SY_B!$DA316-1,"")</f>
        <v/>
      </c>
      <c r="I316" s="169" t="str">
        <f>IFERROR(Inv_SY_B!I316/Inv_SY_B!$DA316-1,"")</f>
        <v/>
      </c>
      <c r="J316" s="169" t="str">
        <f>IFERROR(Inv_SY_B!J316/Inv_SY_B!$DA316-1,"")</f>
        <v/>
      </c>
      <c r="K316" s="169" t="str">
        <f>IFERROR(Inv_SY_B!K316/Inv_SY_B!$DA316-1,"")</f>
        <v/>
      </c>
      <c r="L316" s="169" t="str">
        <f>IFERROR(Inv_SY_B!L316/Inv_SY_B!$DA316-1,"")</f>
        <v/>
      </c>
      <c r="M316" s="169" t="str">
        <f>IFERROR(Inv_SY_B!M316/Inv_SY_B!$DA316-1,"")</f>
        <v/>
      </c>
      <c r="N316" s="169" t="str">
        <f>IFERROR(Inv_SY_B!N316/Inv_SY_B!$DA316-1,"")</f>
        <v/>
      </c>
      <c r="O316" s="169" t="str">
        <f>IFERROR(Inv_SY_B!O316/Inv_SY_B!$DA316-1,"")</f>
        <v/>
      </c>
      <c r="P316" s="169" t="str">
        <f>IFERROR(Inv_SY_B!P316/Inv_SY_B!$DA316-1,"")</f>
        <v/>
      </c>
      <c r="Q316" s="169" t="str">
        <f>IFERROR(Inv_SY_B!Q316/Inv_SY_B!$DA316-1,"")</f>
        <v/>
      </c>
      <c r="R316" s="169" t="str">
        <f>IFERROR(Inv_SY_B!R316/Inv_SY_B!$DA316-1,"")</f>
        <v/>
      </c>
      <c r="S316" s="169" t="str">
        <f>IFERROR(Inv_SY_B!S316/Inv_SY_B!$DA316-1,"")</f>
        <v/>
      </c>
      <c r="T316" s="169" t="str">
        <f>IFERROR(Inv_SY_B!T316/Inv_SY_B!$DA316-1,"")</f>
        <v/>
      </c>
      <c r="U316" s="169" t="str">
        <f>IFERROR(Inv_SY_B!U316/Inv_SY_B!$DA316-1,"")</f>
        <v/>
      </c>
      <c r="V316" s="169" t="str">
        <f>IFERROR(Inv_SY_B!V316/Inv_SY_B!$DA316-1,"")</f>
        <v/>
      </c>
      <c r="W316" s="169" t="str">
        <f>IFERROR(Inv_SY_B!W316/Inv_SY_B!$DA316-1,"")</f>
        <v/>
      </c>
      <c r="X316" s="169" t="str">
        <f>IFERROR(Inv_SY_B!X316/Inv_SY_B!$DA316-1,"")</f>
        <v/>
      </c>
      <c r="Y316" s="169" t="str">
        <f>IFERROR(Inv_SY_B!Y316/Inv_SY_B!$DA316-1,"")</f>
        <v/>
      </c>
      <c r="Z316" s="169" t="str">
        <f>IFERROR(Inv_SY_B!Z316/Inv_SY_B!$DA316-1,"")</f>
        <v/>
      </c>
      <c r="AA316" s="169" t="str">
        <f>IFERROR(Inv_SY_B!AA316/Inv_SY_B!$DA316-1,"")</f>
        <v/>
      </c>
      <c r="AB316" s="169" t="str">
        <f>IFERROR(Inv_SY_B!AB316/Inv_SY_B!$DA316-1,"")</f>
        <v/>
      </c>
      <c r="AC316" s="169" t="str">
        <f>IFERROR(Inv_SY_B!AC316/Inv_SY_B!$DA316-1,"")</f>
        <v/>
      </c>
      <c r="AD316" s="169" t="str">
        <f>IFERROR(Inv_SY_B!AD316/Inv_SY_B!$DA316-1,"")</f>
        <v/>
      </c>
      <c r="AE316" s="169" t="str">
        <f>IFERROR(Inv_SY_B!AE316/Inv_SY_B!$DA316-1,"")</f>
        <v/>
      </c>
      <c r="AF316" s="169" t="str">
        <f>IFERROR(Inv_SY_B!AF316/Inv_SY_B!$DA316-1,"")</f>
        <v/>
      </c>
      <c r="AG316" s="169" t="str">
        <f>IFERROR(Inv_SY_B!AG316/Inv_SY_B!$DA316-1,"")</f>
        <v/>
      </c>
      <c r="AH316" s="169" t="str">
        <f>IFERROR(Inv_SY_B!AH316/Inv_SY_B!$DA316-1,"")</f>
        <v/>
      </c>
      <c r="AI316" s="169" t="str">
        <f>IFERROR(Inv_SY_B!AI316/Inv_SY_B!$DC316-1,"")</f>
        <v/>
      </c>
      <c r="AJ316" s="169" t="str">
        <f>IFERROR(Inv_SY_B!AJ316/Inv_SY_B!$DC316-1,"")</f>
        <v/>
      </c>
      <c r="AK316" s="169" t="str">
        <f>IFERROR(Inv_SY_B!AK316/Inv_SY_B!$DC316-1,"")</f>
        <v/>
      </c>
      <c r="AL316" s="169" t="str">
        <f>IFERROR(Inv_SY_B!AL316/Inv_SY_B!$DC316-1,"")</f>
        <v/>
      </c>
      <c r="AM316" s="169" t="str">
        <f>IFERROR(Inv_SY_B!AM316/Inv_SY_B!$DC316-1,"")</f>
        <v/>
      </c>
      <c r="AN316" s="169" t="str">
        <f>IFERROR(Inv_SY_B!AN316/Inv_SY_B!$DC316-1,"")</f>
        <v/>
      </c>
      <c r="AO316" s="169" t="str">
        <f>IFERROR(Inv_SY_B!AO316/Inv_SY_B!$DC316-1,"")</f>
        <v/>
      </c>
      <c r="AP316" s="169" t="str">
        <f>IFERROR(Inv_SY_B!AP316/Inv_SY_B!$DC316-1,"")</f>
        <v/>
      </c>
      <c r="AQ316" s="169" t="str">
        <f>IFERROR(Inv_SY_B!AQ316/Inv_SY_B!$DC316-1,"")</f>
        <v/>
      </c>
      <c r="AR316" s="169" t="str">
        <f>IFERROR(Inv_SY_B!AR316/Inv_SY_B!$DC316-1,"")</f>
        <v/>
      </c>
      <c r="AS316" s="169" t="str">
        <f>IFERROR(Inv_SY_B!AS316/Inv_SY_B!$DC316-1,"")</f>
        <v/>
      </c>
      <c r="AT316" s="169" t="str">
        <f>IFERROR(Inv_SY_B!AT316/Inv_SY_B!$DC316-1,"")</f>
        <v/>
      </c>
      <c r="AU316" s="169" t="str">
        <f>IFERROR(Inv_SY_B!AU316/Inv_SY_B!$DC316-1,"")</f>
        <v/>
      </c>
      <c r="AV316" s="169" t="str">
        <f>IFERROR(Inv_SY_B!AV316/Inv_SY_B!$DC316-1,"")</f>
        <v/>
      </c>
      <c r="AW316" s="169" t="str">
        <f>IFERROR(Inv_SY_B!AW316/Inv_SY_B!$DC316-1,"")</f>
        <v/>
      </c>
      <c r="AX316" s="169" t="str">
        <f>IFERROR(Inv_SY_B!AX316/Inv_SY_B!$DC316-1,"")</f>
        <v/>
      </c>
      <c r="AY316" s="169" t="str">
        <f>IFERROR(Inv_SY_B!AY316/Inv_SY_B!$DC316-1,"")</f>
        <v/>
      </c>
      <c r="AZ316" s="169" t="str">
        <f>IFERROR(Inv_SY_B!AZ316/Inv_SY_B!$DC316-1,"")</f>
        <v/>
      </c>
      <c r="BA316" s="169" t="str">
        <f>IFERROR(Inv_SY_B!BA316/Inv_SY_B!$DC316-1,"")</f>
        <v/>
      </c>
      <c r="BB316" s="169" t="str">
        <f>IFERROR(Inv_SY_B!BB316/Inv_SY_B!$DC316-1,"")</f>
        <v/>
      </c>
      <c r="BC316" s="169" t="str">
        <f>IFERROR(Inv_SY_B!BC316/Inv_SY_B!$DC316-1,"")</f>
        <v/>
      </c>
      <c r="BD316" s="169" t="str">
        <f>IFERROR(Inv_SY_B!BD316/Inv_SY_B!$DC316-1,"")</f>
        <v/>
      </c>
      <c r="BE316" s="169" t="str">
        <f>IFERROR(Inv_SY_B!BE316/Inv_SY_B!$DC316-1,"")</f>
        <v/>
      </c>
      <c r="BF316" s="169" t="str">
        <f>IFERROR(Inv_SY_B!BF316/Inv_SY_B!$DC316-1,"")</f>
        <v/>
      </c>
      <c r="BG316" s="169" t="str">
        <f>IFERROR(Inv_SY_B!BG316/Inv_SY_B!$DC316-1,"")</f>
        <v/>
      </c>
      <c r="BH316" s="169" t="str">
        <f>IFERROR(Inv_SY_B!BH316/Inv_SY_B!$DC316-1,"")</f>
        <v/>
      </c>
      <c r="BI316" s="169" t="str">
        <f>IFERROR(Inv_SY_B!BI316/Inv_SY_B!$DC316-1,"")</f>
        <v/>
      </c>
      <c r="BJ316" s="169" t="str">
        <f>IFERROR(Inv_SY_B!BJ316/Inv_SY_B!$DC316-1,"")</f>
        <v/>
      </c>
      <c r="BK316" s="169" t="str">
        <f>IFERROR(Inv_SY_B!BK316/Inv_SY_B!$DC316-1,"")</f>
        <v/>
      </c>
      <c r="BL316" s="169" t="str">
        <f>IFERROR(Inv_SY_B!BL316/Inv_SY_B!$DC316-1,"")</f>
        <v/>
      </c>
      <c r="BM316" s="169" t="str">
        <f>IFERROR(Inv_SY_B!BM316/Inv_SY_B!$DC316-1,"")</f>
        <v/>
      </c>
      <c r="BN316" s="169" t="str">
        <f>IFERROR(Inv_SY_B!BN316/Inv_SY_B!$DC316-1,"")</f>
        <v/>
      </c>
      <c r="BO316" s="169" t="str">
        <f>IFERROR(Inv_SY_B!BO316/Inv_SY_B!$DC316-1,"")</f>
        <v/>
      </c>
      <c r="BP316" s="169" t="str">
        <f>IFERROR(Inv_SY_B!BP316/Inv_SY_B!$DC316-1,"")</f>
        <v/>
      </c>
      <c r="BQ316" s="169" t="str">
        <f>IFERROR(Inv_SY_B!BQ316/Inv_SY_B!$DC316-1,"")</f>
        <v/>
      </c>
      <c r="BR316" s="169" t="str">
        <f>IFERROR(Inv_SY_B!BR316/Inv_SY_B!$DC316-1,"")</f>
        <v/>
      </c>
      <c r="BS316" s="169" t="str">
        <f>IFERROR(Inv_SY_B!BS316/Inv_SY_B!$DC316-1,"")</f>
        <v/>
      </c>
      <c r="BT316" s="169" t="str">
        <f>IFERROR(Inv_SY_B!BT316/Inv_SY_B!$DC316-1,"")</f>
        <v/>
      </c>
      <c r="BU316" s="169" t="str">
        <f>IFERROR(Inv_SY_B!BU316/Inv_SY_B!$DC316-1,"")</f>
        <v/>
      </c>
      <c r="BV316" s="169" t="str">
        <f>IFERROR(Inv_SY_B!BV316/Inv_SY_B!$DC316-1,"")</f>
        <v/>
      </c>
      <c r="BW316" s="169" t="str">
        <f>IFERROR(Inv_SY_B!BW316/Inv_SY_B!$DC316-1,"")</f>
        <v/>
      </c>
      <c r="BX316" s="169" t="str">
        <f>IFERROR(Inv_SY_B!BX316/Inv_SY_B!$DC316-1,"")</f>
        <v/>
      </c>
      <c r="BY316" s="169" t="str">
        <f>IFERROR(Inv_SY_B!BY316/Inv_SY_B!$DC316-1,"")</f>
        <v/>
      </c>
      <c r="BZ316" s="169" t="str">
        <f>IFERROR(Inv_SY_B!BZ316/Inv_SY_B!$DC316-1,"")</f>
        <v/>
      </c>
      <c r="CA316" s="169" t="str">
        <f>IFERROR(Inv_SY_B!CA316/Inv_SY_B!$DC316-1,"")</f>
        <v/>
      </c>
      <c r="CB316" s="169" t="str">
        <f>IFERROR(Inv_SY_B!CB316/Inv_SY_B!$DC316-1,"")</f>
        <v/>
      </c>
      <c r="CC316" s="169" t="str">
        <f>IFERROR(Inv_SY_B!CC316/Inv_SY_B!$DC316-1,"")</f>
        <v/>
      </c>
      <c r="CD316" s="169" t="str">
        <f>IFERROR(Inv_SY_B!CD316/Inv_SY_B!$DC316-1,"")</f>
        <v/>
      </c>
      <c r="CE316" s="169" t="str">
        <f>IFERROR(Inv_SY_B!CE316/Inv_SY_B!$DC316-1,"")</f>
        <v/>
      </c>
      <c r="CF316" s="169" t="str">
        <f>IFERROR(Inv_SY_B!CF316/Inv_SY_B!$DC316-1,"")</f>
        <v/>
      </c>
      <c r="CG316" s="169" t="str">
        <f>IFERROR(Inv_SY_B!CG316/Inv_SY_B!$DC316-1,"")</f>
        <v/>
      </c>
      <c r="CH316" s="169" t="str">
        <f>IFERROR(Inv_SY_B!CH316/Inv_SY_B!$DC316-1,"")</f>
        <v/>
      </c>
      <c r="CI316" s="169" t="str">
        <f>IFERROR(Inv_SY_B!CI316/Inv_SY_B!$DC316-1,"")</f>
        <v/>
      </c>
      <c r="CJ316" s="169" t="str">
        <f>IFERROR(Inv_SY_B!CJ316/Inv_SY_B!$DC316-1,"")</f>
        <v/>
      </c>
      <c r="CK316" s="169" t="str">
        <f>IFERROR(Inv_SY_B!CK316/Inv_SY_B!$DC316-1,"")</f>
        <v/>
      </c>
      <c r="CL316" s="169" t="str">
        <f>IFERROR(Inv_SY_B!CL316/Inv_SY_B!$DC316-1,"")</f>
        <v/>
      </c>
      <c r="CM316" s="169" t="str">
        <f>IFERROR(Inv_SY_B!CM316/Inv_SY_B!$DB316-1,"")</f>
        <v/>
      </c>
      <c r="CN316" s="169" t="str">
        <f>IFERROR(Inv_SY_B!CN316/Inv_SY_B!$DB316-1,"")</f>
        <v/>
      </c>
      <c r="CO316" s="169" t="str">
        <f>IFERROR(Inv_SY_B!CO316/Inv_SY_B!$DB316-1,"")</f>
        <v/>
      </c>
      <c r="CP316" s="169" t="str">
        <f>IFERROR(Inv_SY_B!CP316/Inv_SY_B!$DB316-1,"")</f>
        <v/>
      </c>
      <c r="CQ316" s="169" t="str">
        <f>IFERROR(Inv_SY_B!CQ316/Inv_SY_B!$DB316-1,"")</f>
        <v/>
      </c>
      <c r="CR316" s="169" t="str">
        <f>IFERROR(Inv_SY_B!CR316/Inv_SY_B!$DB316-1,"")</f>
        <v/>
      </c>
      <c r="CS316" s="169" t="str">
        <f>IFERROR(Inv_SY_B!CS316/Inv_SY_B!$DB316-1,"")</f>
        <v/>
      </c>
      <c r="CT316" s="169" t="str">
        <f>IFERROR(Inv_SY_B!CT316/Inv_SY_B!$DB316-1,"")</f>
        <v/>
      </c>
      <c r="CU316" s="169" t="str">
        <f>IFERROR(Inv_SY_B!CU316/Inv_SY_B!$DB316-1,"")</f>
        <v/>
      </c>
      <c r="CV316" s="169" t="str">
        <f>IFERROR(Inv_SY_B!CV316/Inv_SY_B!$DB316-1,"")</f>
        <v/>
      </c>
      <c r="CW316" s="169" t="str">
        <f>IFERROR(Inv_SY_B!CW316/Inv_SY_B!$DB316-1,"")</f>
        <v/>
      </c>
      <c r="CX316" s="169" t="str">
        <f>IFERROR(Inv_SY_B!CX316/Inv_SY_B!$DB316-1,"")</f>
        <v/>
      </c>
      <c r="CY316" s="169" t="str">
        <f>IFERROR(Inv_SY_B!CY316/Inv_SY_B!$DB316-1,"")</f>
        <v/>
      </c>
      <c r="CZ316" s="169" t="str">
        <f>IFERROR(Inv_SY_B!CZ316/Inv_SY_B!$DB316-1,"")</f>
        <v/>
      </c>
    </row>
    <row r="317" spans="2:104">
      <c r="B317" s="164">
        <f t="shared" si="5"/>
        <v>46009</v>
      </c>
      <c r="C317" s="169" t="str">
        <f>IFERROR(Inv_SY_B!C317/Inv_SY_B!$DA317-1,"")</f>
        <v/>
      </c>
      <c r="D317" s="169" t="str">
        <f>IFERROR(Inv_SY_B!D317/Inv_SY_B!$DA317-1,"")</f>
        <v/>
      </c>
      <c r="E317" s="169" t="str">
        <f>IFERROR(Inv_SY_B!E317/Inv_SY_B!$DA317-1,"")</f>
        <v/>
      </c>
      <c r="F317" s="169" t="str">
        <f>IFERROR(Inv_SY_B!F317/Inv_SY_B!$DA317-1,"")</f>
        <v/>
      </c>
      <c r="G317" s="169" t="str">
        <f>IFERROR(Inv_SY_B!G317/Inv_SY_B!$DA317-1,"")</f>
        <v/>
      </c>
      <c r="H317" s="169" t="str">
        <f>IFERROR(Inv_SY_B!H317/Inv_SY_B!$DA317-1,"")</f>
        <v/>
      </c>
      <c r="I317" s="169" t="str">
        <f>IFERROR(Inv_SY_B!I317/Inv_SY_B!$DA317-1,"")</f>
        <v/>
      </c>
      <c r="J317" s="169" t="str">
        <f>IFERROR(Inv_SY_B!J317/Inv_SY_B!$DA317-1,"")</f>
        <v/>
      </c>
      <c r="K317" s="169" t="str">
        <f>IFERROR(Inv_SY_B!K317/Inv_SY_B!$DA317-1,"")</f>
        <v/>
      </c>
      <c r="L317" s="169" t="str">
        <f>IFERROR(Inv_SY_B!L317/Inv_SY_B!$DA317-1,"")</f>
        <v/>
      </c>
      <c r="M317" s="169" t="str">
        <f>IFERROR(Inv_SY_B!M317/Inv_SY_B!$DA317-1,"")</f>
        <v/>
      </c>
      <c r="N317" s="169" t="str">
        <f>IFERROR(Inv_SY_B!N317/Inv_SY_B!$DA317-1,"")</f>
        <v/>
      </c>
      <c r="O317" s="169" t="str">
        <f>IFERROR(Inv_SY_B!O317/Inv_SY_B!$DA317-1,"")</f>
        <v/>
      </c>
      <c r="P317" s="169" t="str">
        <f>IFERROR(Inv_SY_B!P317/Inv_SY_B!$DA317-1,"")</f>
        <v/>
      </c>
      <c r="Q317" s="169" t="str">
        <f>IFERROR(Inv_SY_B!Q317/Inv_SY_B!$DA317-1,"")</f>
        <v/>
      </c>
      <c r="R317" s="169" t="str">
        <f>IFERROR(Inv_SY_B!R317/Inv_SY_B!$DA317-1,"")</f>
        <v/>
      </c>
      <c r="S317" s="169" t="str">
        <f>IFERROR(Inv_SY_B!S317/Inv_SY_B!$DA317-1,"")</f>
        <v/>
      </c>
      <c r="T317" s="169" t="str">
        <f>IFERROR(Inv_SY_B!T317/Inv_SY_B!$DA317-1,"")</f>
        <v/>
      </c>
      <c r="U317" s="169" t="str">
        <f>IFERROR(Inv_SY_B!U317/Inv_SY_B!$DA317-1,"")</f>
        <v/>
      </c>
      <c r="V317" s="169" t="str">
        <f>IFERROR(Inv_SY_B!V317/Inv_SY_B!$DA317-1,"")</f>
        <v/>
      </c>
      <c r="W317" s="169" t="str">
        <f>IFERROR(Inv_SY_B!W317/Inv_SY_B!$DA317-1,"")</f>
        <v/>
      </c>
      <c r="X317" s="169" t="str">
        <f>IFERROR(Inv_SY_B!X317/Inv_SY_B!$DA317-1,"")</f>
        <v/>
      </c>
      <c r="Y317" s="169" t="str">
        <f>IFERROR(Inv_SY_B!Y317/Inv_SY_B!$DA317-1,"")</f>
        <v/>
      </c>
      <c r="Z317" s="169" t="str">
        <f>IFERROR(Inv_SY_B!Z317/Inv_SY_B!$DA317-1,"")</f>
        <v/>
      </c>
      <c r="AA317" s="169" t="str">
        <f>IFERROR(Inv_SY_B!AA317/Inv_SY_B!$DA317-1,"")</f>
        <v/>
      </c>
      <c r="AB317" s="169" t="str">
        <f>IFERROR(Inv_SY_B!AB317/Inv_SY_B!$DA317-1,"")</f>
        <v/>
      </c>
      <c r="AC317" s="169" t="str">
        <f>IFERROR(Inv_SY_B!AC317/Inv_SY_B!$DA317-1,"")</f>
        <v/>
      </c>
      <c r="AD317" s="169" t="str">
        <f>IFERROR(Inv_SY_B!AD317/Inv_SY_B!$DA317-1,"")</f>
        <v/>
      </c>
      <c r="AE317" s="169" t="str">
        <f>IFERROR(Inv_SY_B!AE317/Inv_SY_B!$DA317-1,"")</f>
        <v/>
      </c>
      <c r="AF317" s="169" t="str">
        <f>IFERROR(Inv_SY_B!AF317/Inv_SY_B!$DA317-1,"")</f>
        <v/>
      </c>
      <c r="AG317" s="169" t="str">
        <f>IFERROR(Inv_SY_B!AG317/Inv_SY_B!$DA317-1,"")</f>
        <v/>
      </c>
      <c r="AH317" s="169" t="str">
        <f>IFERROR(Inv_SY_B!AH317/Inv_SY_B!$DA317-1,"")</f>
        <v/>
      </c>
      <c r="AI317" s="169" t="str">
        <f>IFERROR(Inv_SY_B!AI317/Inv_SY_B!$DC317-1,"")</f>
        <v/>
      </c>
      <c r="AJ317" s="169" t="str">
        <f>IFERROR(Inv_SY_B!AJ317/Inv_SY_B!$DC317-1,"")</f>
        <v/>
      </c>
      <c r="AK317" s="169" t="str">
        <f>IFERROR(Inv_SY_B!AK317/Inv_SY_B!$DC317-1,"")</f>
        <v/>
      </c>
      <c r="AL317" s="169" t="str">
        <f>IFERROR(Inv_SY_B!AL317/Inv_SY_B!$DC317-1,"")</f>
        <v/>
      </c>
      <c r="AM317" s="169" t="str">
        <f>IFERROR(Inv_SY_B!AM317/Inv_SY_B!$DC317-1,"")</f>
        <v/>
      </c>
      <c r="AN317" s="169" t="str">
        <f>IFERROR(Inv_SY_B!AN317/Inv_SY_B!$DC317-1,"")</f>
        <v/>
      </c>
      <c r="AO317" s="169" t="str">
        <f>IFERROR(Inv_SY_B!AO317/Inv_SY_B!$DC317-1,"")</f>
        <v/>
      </c>
      <c r="AP317" s="169" t="str">
        <f>IFERROR(Inv_SY_B!AP317/Inv_SY_B!$DC317-1,"")</f>
        <v/>
      </c>
      <c r="AQ317" s="169" t="str">
        <f>IFERROR(Inv_SY_B!AQ317/Inv_SY_B!$DC317-1,"")</f>
        <v/>
      </c>
      <c r="AR317" s="169" t="str">
        <f>IFERROR(Inv_SY_B!AR317/Inv_SY_B!$DC317-1,"")</f>
        <v/>
      </c>
      <c r="AS317" s="169" t="str">
        <f>IFERROR(Inv_SY_B!AS317/Inv_SY_B!$DC317-1,"")</f>
        <v/>
      </c>
      <c r="AT317" s="169" t="str">
        <f>IFERROR(Inv_SY_B!AT317/Inv_SY_B!$DC317-1,"")</f>
        <v/>
      </c>
      <c r="AU317" s="169" t="str">
        <f>IFERROR(Inv_SY_B!AU317/Inv_SY_B!$DC317-1,"")</f>
        <v/>
      </c>
      <c r="AV317" s="169" t="str">
        <f>IFERROR(Inv_SY_B!AV317/Inv_SY_B!$DC317-1,"")</f>
        <v/>
      </c>
      <c r="AW317" s="169" t="str">
        <f>IFERROR(Inv_SY_B!AW317/Inv_SY_B!$DC317-1,"")</f>
        <v/>
      </c>
      <c r="AX317" s="169" t="str">
        <f>IFERROR(Inv_SY_B!AX317/Inv_SY_B!$DC317-1,"")</f>
        <v/>
      </c>
      <c r="AY317" s="169" t="str">
        <f>IFERROR(Inv_SY_B!AY317/Inv_SY_B!$DC317-1,"")</f>
        <v/>
      </c>
      <c r="AZ317" s="169" t="str">
        <f>IFERROR(Inv_SY_B!AZ317/Inv_SY_B!$DC317-1,"")</f>
        <v/>
      </c>
      <c r="BA317" s="169" t="str">
        <f>IFERROR(Inv_SY_B!BA317/Inv_SY_B!$DC317-1,"")</f>
        <v/>
      </c>
      <c r="BB317" s="169" t="str">
        <f>IFERROR(Inv_SY_B!BB317/Inv_SY_B!$DC317-1,"")</f>
        <v/>
      </c>
      <c r="BC317" s="169" t="str">
        <f>IFERROR(Inv_SY_B!BC317/Inv_SY_B!$DC317-1,"")</f>
        <v/>
      </c>
      <c r="BD317" s="169" t="str">
        <f>IFERROR(Inv_SY_B!BD317/Inv_SY_B!$DC317-1,"")</f>
        <v/>
      </c>
      <c r="BE317" s="169" t="str">
        <f>IFERROR(Inv_SY_B!BE317/Inv_SY_B!$DC317-1,"")</f>
        <v/>
      </c>
      <c r="BF317" s="169" t="str">
        <f>IFERROR(Inv_SY_B!BF317/Inv_SY_B!$DC317-1,"")</f>
        <v/>
      </c>
      <c r="BG317" s="169" t="str">
        <f>IFERROR(Inv_SY_B!BG317/Inv_SY_B!$DC317-1,"")</f>
        <v/>
      </c>
      <c r="BH317" s="169" t="str">
        <f>IFERROR(Inv_SY_B!BH317/Inv_SY_B!$DC317-1,"")</f>
        <v/>
      </c>
      <c r="BI317" s="169" t="str">
        <f>IFERROR(Inv_SY_B!BI317/Inv_SY_B!$DC317-1,"")</f>
        <v/>
      </c>
      <c r="BJ317" s="169" t="str">
        <f>IFERROR(Inv_SY_B!BJ317/Inv_SY_B!$DC317-1,"")</f>
        <v/>
      </c>
      <c r="BK317" s="169" t="str">
        <f>IFERROR(Inv_SY_B!BK317/Inv_SY_B!$DC317-1,"")</f>
        <v/>
      </c>
      <c r="BL317" s="169" t="str">
        <f>IFERROR(Inv_SY_B!BL317/Inv_SY_B!$DC317-1,"")</f>
        <v/>
      </c>
      <c r="BM317" s="169" t="str">
        <f>IFERROR(Inv_SY_B!BM317/Inv_SY_B!$DC317-1,"")</f>
        <v/>
      </c>
      <c r="BN317" s="169" t="str">
        <f>IFERROR(Inv_SY_B!BN317/Inv_SY_B!$DC317-1,"")</f>
        <v/>
      </c>
      <c r="BO317" s="169" t="str">
        <f>IFERROR(Inv_SY_B!BO317/Inv_SY_B!$DC317-1,"")</f>
        <v/>
      </c>
      <c r="BP317" s="169" t="str">
        <f>IFERROR(Inv_SY_B!BP317/Inv_SY_B!$DC317-1,"")</f>
        <v/>
      </c>
      <c r="BQ317" s="169" t="str">
        <f>IFERROR(Inv_SY_B!BQ317/Inv_SY_B!$DC317-1,"")</f>
        <v/>
      </c>
      <c r="BR317" s="169" t="str">
        <f>IFERROR(Inv_SY_B!BR317/Inv_SY_B!$DC317-1,"")</f>
        <v/>
      </c>
      <c r="BS317" s="169" t="str">
        <f>IFERROR(Inv_SY_B!BS317/Inv_SY_B!$DC317-1,"")</f>
        <v/>
      </c>
      <c r="BT317" s="169" t="str">
        <f>IFERROR(Inv_SY_B!BT317/Inv_SY_B!$DC317-1,"")</f>
        <v/>
      </c>
      <c r="BU317" s="169" t="str">
        <f>IFERROR(Inv_SY_B!BU317/Inv_SY_B!$DC317-1,"")</f>
        <v/>
      </c>
      <c r="BV317" s="169" t="str">
        <f>IFERROR(Inv_SY_B!BV317/Inv_SY_B!$DC317-1,"")</f>
        <v/>
      </c>
      <c r="BW317" s="169" t="str">
        <f>IFERROR(Inv_SY_B!BW317/Inv_SY_B!$DC317-1,"")</f>
        <v/>
      </c>
      <c r="BX317" s="169" t="str">
        <f>IFERROR(Inv_SY_B!BX317/Inv_SY_B!$DC317-1,"")</f>
        <v/>
      </c>
      <c r="BY317" s="169" t="str">
        <f>IFERROR(Inv_SY_B!BY317/Inv_SY_B!$DC317-1,"")</f>
        <v/>
      </c>
      <c r="BZ317" s="169" t="str">
        <f>IFERROR(Inv_SY_B!BZ317/Inv_SY_B!$DC317-1,"")</f>
        <v/>
      </c>
      <c r="CA317" s="169" t="str">
        <f>IFERROR(Inv_SY_B!CA317/Inv_SY_B!$DC317-1,"")</f>
        <v/>
      </c>
      <c r="CB317" s="169" t="str">
        <f>IFERROR(Inv_SY_B!CB317/Inv_SY_B!$DC317-1,"")</f>
        <v/>
      </c>
      <c r="CC317" s="169" t="str">
        <f>IFERROR(Inv_SY_B!CC317/Inv_SY_B!$DC317-1,"")</f>
        <v/>
      </c>
      <c r="CD317" s="169" t="str">
        <f>IFERROR(Inv_SY_B!CD317/Inv_SY_B!$DC317-1,"")</f>
        <v/>
      </c>
      <c r="CE317" s="169" t="str">
        <f>IFERROR(Inv_SY_B!CE317/Inv_SY_B!$DC317-1,"")</f>
        <v/>
      </c>
      <c r="CF317" s="169" t="str">
        <f>IFERROR(Inv_SY_B!CF317/Inv_SY_B!$DC317-1,"")</f>
        <v/>
      </c>
      <c r="CG317" s="169" t="str">
        <f>IFERROR(Inv_SY_B!CG317/Inv_SY_B!$DC317-1,"")</f>
        <v/>
      </c>
      <c r="CH317" s="169" t="str">
        <f>IFERROR(Inv_SY_B!CH317/Inv_SY_B!$DC317-1,"")</f>
        <v/>
      </c>
      <c r="CI317" s="169" t="str">
        <f>IFERROR(Inv_SY_B!CI317/Inv_SY_B!$DC317-1,"")</f>
        <v/>
      </c>
      <c r="CJ317" s="169" t="str">
        <f>IFERROR(Inv_SY_B!CJ317/Inv_SY_B!$DC317-1,"")</f>
        <v/>
      </c>
      <c r="CK317" s="169" t="str">
        <f>IFERROR(Inv_SY_B!CK317/Inv_SY_B!$DC317-1,"")</f>
        <v/>
      </c>
      <c r="CL317" s="169" t="str">
        <f>IFERROR(Inv_SY_B!CL317/Inv_SY_B!$DC317-1,"")</f>
        <v/>
      </c>
      <c r="CM317" s="169" t="str">
        <f>IFERROR(Inv_SY_B!CM317/Inv_SY_B!$DB317-1,"")</f>
        <v/>
      </c>
      <c r="CN317" s="169" t="str">
        <f>IFERROR(Inv_SY_B!CN317/Inv_SY_B!$DB317-1,"")</f>
        <v/>
      </c>
      <c r="CO317" s="169" t="str">
        <f>IFERROR(Inv_SY_B!CO317/Inv_SY_B!$DB317-1,"")</f>
        <v/>
      </c>
      <c r="CP317" s="169" t="str">
        <f>IFERROR(Inv_SY_B!CP317/Inv_SY_B!$DB317-1,"")</f>
        <v/>
      </c>
      <c r="CQ317" s="169" t="str">
        <f>IFERROR(Inv_SY_B!CQ317/Inv_SY_B!$DB317-1,"")</f>
        <v/>
      </c>
      <c r="CR317" s="169" t="str">
        <f>IFERROR(Inv_SY_B!CR317/Inv_SY_B!$DB317-1,"")</f>
        <v/>
      </c>
      <c r="CS317" s="169" t="str">
        <f>IFERROR(Inv_SY_B!CS317/Inv_SY_B!$DB317-1,"")</f>
        <v/>
      </c>
      <c r="CT317" s="169" t="str">
        <f>IFERROR(Inv_SY_B!CT317/Inv_SY_B!$DB317-1,"")</f>
        <v/>
      </c>
      <c r="CU317" s="169" t="str">
        <f>IFERROR(Inv_SY_B!CU317/Inv_SY_B!$DB317-1,"")</f>
        <v/>
      </c>
      <c r="CV317" s="169" t="str">
        <f>IFERROR(Inv_SY_B!CV317/Inv_SY_B!$DB317-1,"")</f>
        <v/>
      </c>
      <c r="CW317" s="169" t="str">
        <f>IFERROR(Inv_SY_B!CW317/Inv_SY_B!$DB317-1,"")</f>
        <v/>
      </c>
      <c r="CX317" s="169" t="str">
        <f>IFERROR(Inv_SY_B!CX317/Inv_SY_B!$DB317-1,"")</f>
        <v/>
      </c>
      <c r="CY317" s="169" t="str">
        <f>IFERROR(Inv_SY_B!CY317/Inv_SY_B!$DB317-1,"")</f>
        <v/>
      </c>
      <c r="CZ317" s="169" t="str">
        <f>IFERROR(Inv_SY_B!CZ317/Inv_SY_B!$DB317-1,"")</f>
        <v/>
      </c>
    </row>
    <row r="318" spans="2:104">
      <c r="B318" s="164">
        <f t="shared" ref="B318:B381" si="6">B317+1</f>
        <v>46010</v>
      </c>
      <c r="C318" s="169" t="str">
        <f>IFERROR(Inv_SY_B!C318/Inv_SY_B!$DA318-1,"")</f>
        <v/>
      </c>
      <c r="D318" s="169" t="str">
        <f>IFERROR(Inv_SY_B!D318/Inv_SY_B!$DA318-1,"")</f>
        <v/>
      </c>
      <c r="E318" s="169" t="str">
        <f>IFERROR(Inv_SY_B!E318/Inv_SY_B!$DA318-1,"")</f>
        <v/>
      </c>
      <c r="F318" s="169" t="str">
        <f>IFERROR(Inv_SY_B!F318/Inv_SY_B!$DA318-1,"")</f>
        <v/>
      </c>
      <c r="G318" s="169" t="str">
        <f>IFERROR(Inv_SY_B!G318/Inv_SY_B!$DA318-1,"")</f>
        <v/>
      </c>
      <c r="H318" s="169" t="str">
        <f>IFERROR(Inv_SY_B!H318/Inv_SY_B!$DA318-1,"")</f>
        <v/>
      </c>
      <c r="I318" s="169" t="str">
        <f>IFERROR(Inv_SY_B!I318/Inv_SY_B!$DA318-1,"")</f>
        <v/>
      </c>
      <c r="J318" s="169" t="str">
        <f>IFERROR(Inv_SY_B!J318/Inv_SY_B!$DA318-1,"")</f>
        <v/>
      </c>
      <c r="K318" s="169" t="str">
        <f>IFERROR(Inv_SY_B!K318/Inv_SY_B!$DA318-1,"")</f>
        <v/>
      </c>
      <c r="L318" s="169" t="str">
        <f>IFERROR(Inv_SY_B!L318/Inv_SY_B!$DA318-1,"")</f>
        <v/>
      </c>
      <c r="M318" s="169" t="str">
        <f>IFERROR(Inv_SY_B!M318/Inv_SY_B!$DA318-1,"")</f>
        <v/>
      </c>
      <c r="N318" s="169" t="str">
        <f>IFERROR(Inv_SY_B!N318/Inv_SY_B!$DA318-1,"")</f>
        <v/>
      </c>
      <c r="O318" s="169" t="str">
        <f>IFERROR(Inv_SY_B!O318/Inv_SY_B!$DA318-1,"")</f>
        <v/>
      </c>
      <c r="P318" s="169" t="str">
        <f>IFERROR(Inv_SY_B!P318/Inv_SY_B!$DA318-1,"")</f>
        <v/>
      </c>
      <c r="Q318" s="169" t="str">
        <f>IFERROR(Inv_SY_B!Q318/Inv_SY_B!$DA318-1,"")</f>
        <v/>
      </c>
      <c r="R318" s="169" t="str">
        <f>IFERROR(Inv_SY_B!R318/Inv_SY_B!$DA318-1,"")</f>
        <v/>
      </c>
      <c r="S318" s="169" t="str">
        <f>IFERROR(Inv_SY_B!S318/Inv_SY_B!$DA318-1,"")</f>
        <v/>
      </c>
      <c r="T318" s="169" t="str">
        <f>IFERROR(Inv_SY_B!T318/Inv_SY_B!$DA318-1,"")</f>
        <v/>
      </c>
      <c r="U318" s="169" t="str">
        <f>IFERROR(Inv_SY_B!U318/Inv_SY_B!$DA318-1,"")</f>
        <v/>
      </c>
      <c r="V318" s="169" t="str">
        <f>IFERROR(Inv_SY_B!V318/Inv_SY_B!$DA318-1,"")</f>
        <v/>
      </c>
      <c r="W318" s="169" t="str">
        <f>IFERROR(Inv_SY_B!W318/Inv_SY_B!$DA318-1,"")</f>
        <v/>
      </c>
      <c r="X318" s="169" t="str">
        <f>IFERROR(Inv_SY_B!X318/Inv_SY_B!$DA318-1,"")</f>
        <v/>
      </c>
      <c r="Y318" s="169" t="str">
        <f>IFERROR(Inv_SY_B!Y318/Inv_SY_B!$DA318-1,"")</f>
        <v/>
      </c>
      <c r="Z318" s="169" t="str">
        <f>IFERROR(Inv_SY_B!Z318/Inv_SY_B!$DA318-1,"")</f>
        <v/>
      </c>
      <c r="AA318" s="169" t="str">
        <f>IFERROR(Inv_SY_B!AA318/Inv_SY_B!$DA318-1,"")</f>
        <v/>
      </c>
      <c r="AB318" s="169" t="str">
        <f>IFERROR(Inv_SY_B!AB318/Inv_SY_B!$DA318-1,"")</f>
        <v/>
      </c>
      <c r="AC318" s="169" t="str">
        <f>IFERROR(Inv_SY_B!AC318/Inv_SY_B!$DA318-1,"")</f>
        <v/>
      </c>
      <c r="AD318" s="169" t="str">
        <f>IFERROR(Inv_SY_B!AD318/Inv_SY_B!$DA318-1,"")</f>
        <v/>
      </c>
      <c r="AE318" s="169" t="str">
        <f>IFERROR(Inv_SY_B!AE318/Inv_SY_B!$DA318-1,"")</f>
        <v/>
      </c>
      <c r="AF318" s="169" t="str">
        <f>IFERROR(Inv_SY_B!AF318/Inv_SY_B!$DA318-1,"")</f>
        <v/>
      </c>
      <c r="AG318" s="169" t="str">
        <f>IFERROR(Inv_SY_B!AG318/Inv_SY_B!$DA318-1,"")</f>
        <v/>
      </c>
      <c r="AH318" s="169" t="str">
        <f>IFERROR(Inv_SY_B!AH318/Inv_SY_B!$DA318-1,"")</f>
        <v/>
      </c>
      <c r="AI318" s="169" t="str">
        <f>IFERROR(Inv_SY_B!AI318/Inv_SY_B!$DC318-1,"")</f>
        <v/>
      </c>
      <c r="AJ318" s="169" t="str">
        <f>IFERROR(Inv_SY_B!AJ318/Inv_SY_B!$DC318-1,"")</f>
        <v/>
      </c>
      <c r="AK318" s="169" t="str">
        <f>IFERROR(Inv_SY_B!AK318/Inv_SY_B!$DC318-1,"")</f>
        <v/>
      </c>
      <c r="AL318" s="169" t="str">
        <f>IFERROR(Inv_SY_B!AL318/Inv_SY_B!$DC318-1,"")</f>
        <v/>
      </c>
      <c r="AM318" s="169" t="str">
        <f>IFERROR(Inv_SY_B!AM318/Inv_SY_B!$DC318-1,"")</f>
        <v/>
      </c>
      <c r="AN318" s="169" t="str">
        <f>IFERROR(Inv_SY_B!AN318/Inv_SY_B!$DC318-1,"")</f>
        <v/>
      </c>
      <c r="AO318" s="169" t="str">
        <f>IFERROR(Inv_SY_B!AO318/Inv_SY_B!$DC318-1,"")</f>
        <v/>
      </c>
      <c r="AP318" s="169" t="str">
        <f>IFERROR(Inv_SY_B!AP318/Inv_SY_B!$DC318-1,"")</f>
        <v/>
      </c>
      <c r="AQ318" s="169" t="str">
        <f>IFERROR(Inv_SY_B!AQ318/Inv_SY_B!$DC318-1,"")</f>
        <v/>
      </c>
      <c r="AR318" s="169" t="str">
        <f>IFERROR(Inv_SY_B!AR318/Inv_SY_B!$DC318-1,"")</f>
        <v/>
      </c>
      <c r="AS318" s="169" t="str">
        <f>IFERROR(Inv_SY_B!AS318/Inv_SY_B!$DC318-1,"")</f>
        <v/>
      </c>
      <c r="AT318" s="169" t="str">
        <f>IFERROR(Inv_SY_B!AT318/Inv_SY_B!$DC318-1,"")</f>
        <v/>
      </c>
      <c r="AU318" s="169" t="str">
        <f>IFERROR(Inv_SY_B!AU318/Inv_SY_B!$DC318-1,"")</f>
        <v/>
      </c>
      <c r="AV318" s="169" t="str">
        <f>IFERROR(Inv_SY_B!AV318/Inv_SY_B!$DC318-1,"")</f>
        <v/>
      </c>
      <c r="AW318" s="169" t="str">
        <f>IFERROR(Inv_SY_B!AW318/Inv_SY_B!$DC318-1,"")</f>
        <v/>
      </c>
      <c r="AX318" s="169" t="str">
        <f>IFERROR(Inv_SY_B!AX318/Inv_SY_B!$DC318-1,"")</f>
        <v/>
      </c>
      <c r="AY318" s="169" t="str">
        <f>IFERROR(Inv_SY_B!AY318/Inv_SY_B!$DC318-1,"")</f>
        <v/>
      </c>
      <c r="AZ318" s="169" t="str">
        <f>IFERROR(Inv_SY_B!AZ318/Inv_SY_B!$DC318-1,"")</f>
        <v/>
      </c>
      <c r="BA318" s="169" t="str">
        <f>IFERROR(Inv_SY_B!BA318/Inv_SY_B!$DC318-1,"")</f>
        <v/>
      </c>
      <c r="BB318" s="169" t="str">
        <f>IFERROR(Inv_SY_B!BB318/Inv_SY_B!$DC318-1,"")</f>
        <v/>
      </c>
      <c r="BC318" s="169" t="str">
        <f>IFERROR(Inv_SY_B!BC318/Inv_SY_B!$DC318-1,"")</f>
        <v/>
      </c>
      <c r="BD318" s="169" t="str">
        <f>IFERROR(Inv_SY_B!BD318/Inv_SY_B!$DC318-1,"")</f>
        <v/>
      </c>
      <c r="BE318" s="169" t="str">
        <f>IFERROR(Inv_SY_B!BE318/Inv_SY_B!$DC318-1,"")</f>
        <v/>
      </c>
      <c r="BF318" s="169" t="str">
        <f>IFERROR(Inv_SY_B!BF318/Inv_SY_B!$DC318-1,"")</f>
        <v/>
      </c>
      <c r="BG318" s="169" t="str">
        <f>IFERROR(Inv_SY_B!BG318/Inv_SY_B!$DC318-1,"")</f>
        <v/>
      </c>
      <c r="BH318" s="169" t="str">
        <f>IFERROR(Inv_SY_B!BH318/Inv_SY_B!$DC318-1,"")</f>
        <v/>
      </c>
      <c r="BI318" s="169" t="str">
        <f>IFERROR(Inv_SY_B!BI318/Inv_SY_B!$DC318-1,"")</f>
        <v/>
      </c>
      <c r="BJ318" s="169" t="str">
        <f>IFERROR(Inv_SY_B!BJ318/Inv_SY_B!$DC318-1,"")</f>
        <v/>
      </c>
      <c r="BK318" s="169" t="str">
        <f>IFERROR(Inv_SY_B!BK318/Inv_SY_B!$DC318-1,"")</f>
        <v/>
      </c>
      <c r="BL318" s="169" t="str">
        <f>IFERROR(Inv_SY_B!BL318/Inv_SY_B!$DC318-1,"")</f>
        <v/>
      </c>
      <c r="BM318" s="169" t="str">
        <f>IFERROR(Inv_SY_B!BM318/Inv_SY_B!$DC318-1,"")</f>
        <v/>
      </c>
      <c r="BN318" s="169" t="str">
        <f>IFERROR(Inv_SY_B!BN318/Inv_SY_B!$DC318-1,"")</f>
        <v/>
      </c>
      <c r="BO318" s="169" t="str">
        <f>IFERROR(Inv_SY_B!BO318/Inv_SY_B!$DC318-1,"")</f>
        <v/>
      </c>
      <c r="BP318" s="169" t="str">
        <f>IFERROR(Inv_SY_B!BP318/Inv_SY_B!$DC318-1,"")</f>
        <v/>
      </c>
      <c r="BQ318" s="169" t="str">
        <f>IFERROR(Inv_SY_B!BQ318/Inv_SY_B!$DC318-1,"")</f>
        <v/>
      </c>
      <c r="BR318" s="169" t="str">
        <f>IFERROR(Inv_SY_B!BR318/Inv_SY_B!$DC318-1,"")</f>
        <v/>
      </c>
      <c r="BS318" s="169" t="str">
        <f>IFERROR(Inv_SY_B!BS318/Inv_SY_B!$DC318-1,"")</f>
        <v/>
      </c>
      <c r="BT318" s="169" t="str">
        <f>IFERROR(Inv_SY_B!BT318/Inv_SY_B!$DC318-1,"")</f>
        <v/>
      </c>
      <c r="BU318" s="169" t="str">
        <f>IFERROR(Inv_SY_B!BU318/Inv_SY_B!$DC318-1,"")</f>
        <v/>
      </c>
      <c r="BV318" s="169" t="str">
        <f>IFERROR(Inv_SY_B!BV318/Inv_SY_B!$DC318-1,"")</f>
        <v/>
      </c>
      <c r="BW318" s="169" t="str">
        <f>IFERROR(Inv_SY_B!BW318/Inv_SY_B!$DC318-1,"")</f>
        <v/>
      </c>
      <c r="BX318" s="169" t="str">
        <f>IFERROR(Inv_SY_B!BX318/Inv_SY_B!$DC318-1,"")</f>
        <v/>
      </c>
      <c r="BY318" s="169" t="str">
        <f>IFERROR(Inv_SY_B!BY318/Inv_SY_B!$DC318-1,"")</f>
        <v/>
      </c>
      <c r="BZ318" s="169" t="str">
        <f>IFERROR(Inv_SY_B!BZ318/Inv_SY_B!$DC318-1,"")</f>
        <v/>
      </c>
      <c r="CA318" s="169" t="str">
        <f>IFERROR(Inv_SY_B!CA318/Inv_SY_B!$DC318-1,"")</f>
        <v/>
      </c>
      <c r="CB318" s="169" t="str">
        <f>IFERROR(Inv_SY_B!CB318/Inv_SY_B!$DC318-1,"")</f>
        <v/>
      </c>
      <c r="CC318" s="169" t="str">
        <f>IFERROR(Inv_SY_B!CC318/Inv_SY_B!$DC318-1,"")</f>
        <v/>
      </c>
      <c r="CD318" s="169" t="str">
        <f>IFERROR(Inv_SY_B!CD318/Inv_SY_B!$DC318-1,"")</f>
        <v/>
      </c>
      <c r="CE318" s="169" t="str">
        <f>IFERROR(Inv_SY_B!CE318/Inv_SY_B!$DC318-1,"")</f>
        <v/>
      </c>
      <c r="CF318" s="169" t="str">
        <f>IFERROR(Inv_SY_B!CF318/Inv_SY_B!$DC318-1,"")</f>
        <v/>
      </c>
      <c r="CG318" s="169" t="str">
        <f>IFERROR(Inv_SY_B!CG318/Inv_SY_B!$DC318-1,"")</f>
        <v/>
      </c>
      <c r="CH318" s="169" t="str">
        <f>IFERROR(Inv_SY_B!CH318/Inv_SY_B!$DC318-1,"")</f>
        <v/>
      </c>
      <c r="CI318" s="169" t="str">
        <f>IFERROR(Inv_SY_B!CI318/Inv_SY_B!$DC318-1,"")</f>
        <v/>
      </c>
      <c r="CJ318" s="169" t="str">
        <f>IFERROR(Inv_SY_B!CJ318/Inv_SY_B!$DC318-1,"")</f>
        <v/>
      </c>
      <c r="CK318" s="169" t="str">
        <f>IFERROR(Inv_SY_B!CK318/Inv_SY_B!$DC318-1,"")</f>
        <v/>
      </c>
      <c r="CL318" s="169" t="str">
        <f>IFERROR(Inv_SY_B!CL318/Inv_SY_B!$DC318-1,"")</f>
        <v/>
      </c>
      <c r="CM318" s="169" t="str">
        <f>IFERROR(Inv_SY_B!CM318/Inv_SY_B!$DB318-1,"")</f>
        <v/>
      </c>
      <c r="CN318" s="169" t="str">
        <f>IFERROR(Inv_SY_B!CN318/Inv_SY_B!$DB318-1,"")</f>
        <v/>
      </c>
      <c r="CO318" s="169" t="str">
        <f>IFERROR(Inv_SY_B!CO318/Inv_SY_B!$DB318-1,"")</f>
        <v/>
      </c>
      <c r="CP318" s="169" t="str">
        <f>IFERROR(Inv_SY_B!CP318/Inv_SY_B!$DB318-1,"")</f>
        <v/>
      </c>
      <c r="CQ318" s="169" t="str">
        <f>IFERROR(Inv_SY_B!CQ318/Inv_SY_B!$DB318-1,"")</f>
        <v/>
      </c>
      <c r="CR318" s="169" t="str">
        <f>IFERROR(Inv_SY_B!CR318/Inv_SY_B!$DB318-1,"")</f>
        <v/>
      </c>
      <c r="CS318" s="169" t="str">
        <f>IFERROR(Inv_SY_B!CS318/Inv_SY_B!$DB318-1,"")</f>
        <v/>
      </c>
      <c r="CT318" s="169" t="str">
        <f>IFERROR(Inv_SY_B!CT318/Inv_SY_B!$DB318-1,"")</f>
        <v/>
      </c>
      <c r="CU318" s="169" t="str">
        <f>IFERROR(Inv_SY_B!CU318/Inv_SY_B!$DB318-1,"")</f>
        <v/>
      </c>
      <c r="CV318" s="169" t="str">
        <f>IFERROR(Inv_SY_B!CV318/Inv_SY_B!$DB318-1,"")</f>
        <v/>
      </c>
      <c r="CW318" s="169" t="str">
        <f>IFERROR(Inv_SY_B!CW318/Inv_SY_B!$DB318-1,"")</f>
        <v/>
      </c>
      <c r="CX318" s="169" t="str">
        <f>IFERROR(Inv_SY_B!CX318/Inv_SY_B!$DB318-1,"")</f>
        <v/>
      </c>
      <c r="CY318" s="169" t="str">
        <f>IFERROR(Inv_SY_B!CY318/Inv_SY_B!$DB318-1,"")</f>
        <v/>
      </c>
      <c r="CZ318" s="169" t="str">
        <f>IFERROR(Inv_SY_B!CZ318/Inv_SY_B!$DB318-1,"")</f>
        <v/>
      </c>
    </row>
    <row r="319" spans="2:104">
      <c r="B319" s="164">
        <f t="shared" si="6"/>
        <v>46011</v>
      </c>
      <c r="C319" s="169" t="str">
        <f>IFERROR(Inv_SY_B!C319/Inv_SY_B!$DA319-1,"")</f>
        <v/>
      </c>
      <c r="D319" s="169" t="str">
        <f>IFERROR(Inv_SY_B!D319/Inv_SY_B!$DA319-1,"")</f>
        <v/>
      </c>
      <c r="E319" s="169" t="str">
        <f>IFERROR(Inv_SY_B!E319/Inv_SY_B!$DA319-1,"")</f>
        <v/>
      </c>
      <c r="F319" s="169" t="str">
        <f>IFERROR(Inv_SY_B!F319/Inv_SY_B!$DA319-1,"")</f>
        <v/>
      </c>
      <c r="G319" s="169" t="str">
        <f>IFERROR(Inv_SY_B!G319/Inv_SY_B!$DA319-1,"")</f>
        <v/>
      </c>
      <c r="H319" s="169" t="str">
        <f>IFERROR(Inv_SY_B!H319/Inv_SY_B!$DA319-1,"")</f>
        <v/>
      </c>
      <c r="I319" s="169" t="str">
        <f>IFERROR(Inv_SY_B!I319/Inv_SY_B!$DA319-1,"")</f>
        <v/>
      </c>
      <c r="J319" s="169" t="str">
        <f>IFERROR(Inv_SY_B!J319/Inv_SY_B!$DA319-1,"")</f>
        <v/>
      </c>
      <c r="K319" s="169" t="str">
        <f>IFERROR(Inv_SY_B!K319/Inv_SY_B!$DA319-1,"")</f>
        <v/>
      </c>
      <c r="L319" s="169" t="str">
        <f>IFERROR(Inv_SY_B!L319/Inv_SY_B!$DA319-1,"")</f>
        <v/>
      </c>
      <c r="M319" s="169" t="str">
        <f>IFERROR(Inv_SY_B!M319/Inv_SY_B!$DA319-1,"")</f>
        <v/>
      </c>
      <c r="N319" s="169" t="str">
        <f>IFERROR(Inv_SY_B!N319/Inv_SY_B!$DA319-1,"")</f>
        <v/>
      </c>
      <c r="O319" s="169" t="str">
        <f>IFERROR(Inv_SY_B!O319/Inv_SY_B!$DA319-1,"")</f>
        <v/>
      </c>
      <c r="P319" s="169" t="str">
        <f>IFERROR(Inv_SY_B!P319/Inv_SY_B!$DA319-1,"")</f>
        <v/>
      </c>
      <c r="Q319" s="169" t="str">
        <f>IFERROR(Inv_SY_B!Q319/Inv_SY_B!$DA319-1,"")</f>
        <v/>
      </c>
      <c r="R319" s="169" t="str">
        <f>IFERROR(Inv_SY_B!R319/Inv_SY_B!$DA319-1,"")</f>
        <v/>
      </c>
      <c r="S319" s="169" t="str">
        <f>IFERROR(Inv_SY_B!S319/Inv_SY_B!$DA319-1,"")</f>
        <v/>
      </c>
      <c r="T319" s="169" t="str">
        <f>IFERROR(Inv_SY_B!T319/Inv_SY_B!$DA319-1,"")</f>
        <v/>
      </c>
      <c r="U319" s="169" t="str">
        <f>IFERROR(Inv_SY_B!U319/Inv_SY_B!$DA319-1,"")</f>
        <v/>
      </c>
      <c r="V319" s="169" t="str">
        <f>IFERROR(Inv_SY_B!V319/Inv_SY_B!$DA319-1,"")</f>
        <v/>
      </c>
      <c r="W319" s="169" t="str">
        <f>IFERROR(Inv_SY_B!W319/Inv_SY_B!$DA319-1,"")</f>
        <v/>
      </c>
      <c r="X319" s="169" t="str">
        <f>IFERROR(Inv_SY_B!X319/Inv_SY_B!$DA319-1,"")</f>
        <v/>
      </c>
      <c r="Y319" s="169" t="str">
        <f>IFERROR(Inv_SY_B!Y319/Inv_SY_B!$DA319-1,"")</f>
        <v/>
      </c>
      <c r="Z319" s="169" t="str">
        <f>IFERROR(Inv_SY_B!Z319/Inv_SY_B!$DA319-1,"")</f>
        <v/>
      </c>
      <c r="AA319" s="169" t="str">
        <f>IFERROR(Inv_SY_B!AA319/Inv_SY_B!$DA319-1,"")</f>
        <v/>
      </c>
      <c r="AB319" s="169" t="str">
        <f>IFERROR(Inv_SY_B!AB319/Inv_SY_B!$DA319-1,"")</f>
        <v/>
      </c>
      <c r="AC319" s="169" t="str">
        <f>IFERROR(Inv_SY_B!AC319/Inv_SY_B!$DA319-1,"")</f>
        <v/>
      </c>
      <c r="AD319" s="169" t="str">
        <f>IFERROR(Inv_SY_B!AD319/Inv_SY_B!$DA319-1,"")</f>
        <v/>
      </c>
      <c r="AE319" s="169" t="str">
        <f>IFERROR(Inv_SY_B!AE319/Inv_SY_B!$DA319-1,"")</f>
        <v/>
      </c>
      <c r="AF319" s="169" t="str">
        <f>IFERROR(Inv_SY_B!AF319/Inv_SY_B!$DA319-1,"")</f>
        <v/>
      </c>
      <c r="AG319" s="169" t="str">
        <f>IFERROR(Inv_SY_B!AG319/Inv_SY_B!$DA319-1,"")</f>
        <v/>
      </c>
      <c r="AH319" s="169" t="str">
        <f>IFERROR(Inv_SY_B!AH319/Inv_SY_B!$DA319-1,"")</f>
        <v/>
      </c>
      <c r="AI319" s="169" t="str">
        <f>IFERROR(Inv_SY_B!AI319/Inv_SY_B!$DC319-1,"")</f>
        <v/>
      </c>
      <c r="AJ319" s="169" t="str">
        <f>IFERROR(Inv_SY_B!AJ319/Inv_SY_B!$DC319-1,"")</f>
        <v/>
      </c>
      <c r="AK319" s="169" t="str">
        <f>IFERROR(Inv_SY_B!AK319/Inv_SY_B!$DC319-1,"")</f>
        <v/>
      </c>
      <c r="AL319" s="169" t="str">
        <f>IFERROR(Inv_SY_B!AL319/Inv_SY_B!$DC319-1,"")</f>
        <v/>
      </c>
      <c r="AM319" s="169" t="str">
        <f>IFERROR(Inv_SY_B!AM319/Inv_SY_B!$DC319-1,"")</f>
        <v/>
      </c>
      <c r="AN319" s="169" t="str">
        <f>IFERROR(Inv_SY_B!AN319/Inv_SY_B!$DC319-1,"")</f>
        <v/>
      </c>
      <c r="AO319" s="169" t="str">
        <f>IFERROR(Inv_SY_B!AO319/Inv_SY_B!$DC319-1,"")</f>
        <v/>
      </c>
      <c r="AP319" s="169" t="str">
        <f>IFERROR(Inv_SY_B!AP319/Inv_SY_B!$DC319-1,"")</f>
        <v/>
      </c>
      <c r="AQ319" s="169" t="str">
        <f>IFERROR(Inv_SY_B!AQ319/Inv_SY_B!$DC319-1,"")</f>
        <v/>
      </c>
      <c r="AR319" s="169" t="str">
        <f>IFERROR(Inv_SY_B!AR319/Inv_SY_B!$DC319-1,"")</f>
        <v/>
      </c>
      <c r="AS319" s="169" t="str">
        <f>IFERROR(Inv_SY_B!AS319/Inv_SY_B!$DC319-1,"")</f>
        <v/>
      </c>
      <c r="AT319" s="169" t="str">
        <f>IFERROR(Inv_SY_B!AT319/Inv_SY_B!$DC319-1,"")</f>
        <v/>
      </c>
      <c r="AU319" s="169" t="str">
        <f>IFERROR(Inv_SY_B!AU319/Inv_SY_B!$DC319-1,"")</f>
        <v/>
      </c>
      <c r="AV319" s="169" t="str">
        <f>IFERROR(Inv_SY_B!AV319/Inv_SY_B!$DC319-1,"")</f>
        <v/>
      </c>
      <c r="AW319" s="169" t="str">
        <f>IFERROR(Inv_SY_B!AW319/Inv_SY_B!$DC319-1,"")</f>
        <v/>
      </c>
      <c r="AX319" s="169" t="str">
        <f>IFERROR(Inv_SY_B!AX319/Inv_SY_B!$DC319-1,"")</f>
        <v/>
      </c>
      <c r="AY319" s="169" t="str">
        <f>IFERROR(Inv_SY_B!AY319/Inv_SY_B!$DC319-1,"")</f>
        <v/>
      </c>
      <c r="AZ319" s="169" t="str">
        <f>IFERROR(Inv_SY_B!AZ319/Inv_SY_B!$DC319-1,"")</f>
        <v/>
      </c>
      <c r="BA319" s="169" t="str">
        <f>IFERROR(Inv_SY_B!BA319/Inv_SY_B!$DC319-1,"")</f>
        <v/>
      </c>
      <c r="BB319" s="169" t="str">
        <f>IFERROR(Inv_SY_B!BB319/Inv_SY_B!$DC319-1,"")</f>
        <v/>
      </c>
      <c r="BC319" s="169" t="str">
        <f>IFERROR(Inv_SY_B!BC319/Inv_SY_B!$DC319-1,"")</f>
        <v/>
      </c>
      <c r="BD319" s="169" t="str">
        <f>IFERROR(Inv_SY_B!BD319/Inv_SY_B!$DC319-1,"")</f>
        <v/>
      </c>
      <c r="BE319" s="169" t="str">
        <f>IFERROR(Inv_SY_B!BE319/Inv_SY_B!$DC319-1,"")</f>
        <v/>
      </c>
      <c r="BF319" s="169" t="str">
        <f>IFERROR(Inv_SY_B!BF319/Inv_SY_B!$DC319-1,"")</f>
        <v/>
      </c>
      <c r="BG319" s="169" t="str">
        <f>IFERROR(Inv_SY_B!BG319/Inv_SY_B!$DC319-1,"")</f>
        <v/>
      </c>
      <c r="BH319" s="169" t="str">
        <f>IFERROR(Inv_SY_B!BH319/Inv_SY_B!$DC319-1,"")</f>
        <v/>
      </c>
      <c r="BI319" s="169" t="str">
        <f>IFERROR(Inv_SY_B!BI319/Inv_SY_B!$DC319-1,"")</f>
        <v/>
      </c>
      <c r="BJ319" s="169" t="str">
        <f>IFERROR(Inv_SY_B!BJ319/Inv_SY_B!$DC319-1,"")</f>
        <v/>
      </c>
      <c r="BK319" s="169" t="str">
        <f>IFERROR(Inv_SY_B!BK319/Inv_SY_B!$DC319-1,"")</f>
        <v/>
      </c>
      <c r="BL319" s="169" t="str">
        <f>IFERROR(Inv_SY_B!BL319/Inv_SY_B!$DC319-1,"")</f>
        <v/>
      </c>
      <c r="BM319" s="169" t="str">
        <f>IFERROR(Inv_SY_B!BM319/Inv_SY_B!$DC319-1,"")</f>
        <v/>
      </c>
      <c r="BN319" s="169" t="str">
        <f>IFERROR(Inv_SY_B!BN319/Inv_SY_B!$DC319-1,"")</f>
        <v/>
      </c>
      <c r="BO319" s="169" t="str">
        <f>IFERROR(Inv_SY_B!BO319/Inv_SY_B!$DC319-1,"")</f>
        <v/>
      </c>
      <c r="BP319" s="169" t="str">
        <f>IFERROR(Inv_SY_B!BP319/Inv_SY_B!$DC319-1,"")</f>
        <v/>
      </c>
      <c r="BQ319" s="169" t="str">
        <f>IFERROR(Inv_SY_B!BQ319/Inv_SY_B!$DC319-1,"")</f>
        <v/>
      </c>
      <c r="BR319" s="169" t="str">
        <f>IFERROR(Inv_SY_B!BR319/Inv_SY_B!$DC319-1,"")</f>
        <v/>
      </c>
      <c r="BS319" s="169" t="str">
        <f>IFERROR(Inv_SY_B!BS319/Inv_SY_B!$DC319-1,"")</f>
        <v/>
      </c>
      <c r="BT319" s="169" t="str">
        <f>IFERROR(Inv_SY_B!BT319/Inv_SY_B!$DC319-1,"")</f>
        <v/>
      </c>
      <c r="BU319" s="169" t="str">
        <f>IFERROR(Inv_SY_B!BU319/Inv_SY_B!$DC319-1,"")</f>
        <v/>
      </c>
      <c r="BV319" s="169" t="str">
        <f>IFERROR(Inv_SY_B!BV319/Inv_SY_B!$DC319-1,"")</f>
        <v/>
      </c>
      <c r="BW319" s="169" t="str">
        <f>IFERROR(Inv_SY_B!BW319/Inv_SY_B!$DC319-1,"")</f>
        <v/>
      </c>
      <c r="BX319" s="169" t="str">
        <f>IFERROR(Inv_SY_B!BX319/Inv_SY_B!$DC319-1,"")</f>
        <v/>
      </c>
      <c r="BY319" s="169" t="str">
        <f>IFERROR(Inv_SY_B!BY319/Inv_SY_B!$DC319-1,"")</f>
        <v/>
      </c>
      <c r="BZ319" s="169" t="str">
        <f>IFERROR(Inv_SY_B!BZ319/Inv_SY_B!$DC319-1,"")</f>
        <v/>
      </c>
      <c r="CA319" s="169" t="str">
        <f>IFERROR(Inv_SY_B!CA319/Inv_SY_B!$DC319-1,"")</f>
        <v/>
      </c>
      <c r="CB319" s="169" t="str">
        <f>IFERROR(Inv_SY_B!CB319/Inv_SY_B!$DC319-1,"")</f>
        <v/>
      </c>
      <c r="CC319" s="169" t="str">
        <f>IFERROR(Inv_SY_B!CC319/Inv_SY_B!$DC319-1,"")</f>
        <v/>
      </c>
      <c r="CD319" s="169" t="str">
        <f>IFERROR(Inv_SY_B!CD319/Inv_SY_B!$DC319-1,"")</f>
        <v/>
      </c>
      <c r="CE319" s="169" t="str">
        <f>IFERROR(Inv_SY_B!CE319/Inv_SY_B!$DC319-1,"")</f>
        <v/>
      </c>
      <c r="CF319" s="169" t="str">
        <f>IFERROR(Inv_SY_B!CF319/Inv_SY_B!$DC319-1,"")</f>
        <v/>
      </c>
      <c r="CG319" s="169" t="str">
        <f>IFERROR(Inv_SY_B!CG319/Inv_SY_B!$DC319-1,"")</f>
        <v/>
      </c>
      <c r="CH319" s="169" t="str">
        <f>IFERROR(Inv_SY_B!CH319/Inv_SY_B!$DC319-1,"")</f>
        <v/>
      </c>
      <c r="CI319" s="169" t="str">
        <f>IFERROR(Inv_SY_B!CI319/Inv_SY_B!$DC319-1,"")</f>
        <v/>
      </c>
      <c r="CJ319" s="169" t="str">
        <f>IFERROR(Inv_SY_B!CJ319/Inv_SY_B!$DC319-1,"")</f>
        <v/>
      </c>
      <c r="CK319" s="169" t="str">
        <f>IFERROR(Inv_SY_B!CK319/Inv_SY_B!$DC319-1,"")</f>
        <v/>
      </c>
      <c r="CL319" s="169" t="str">
        <f>IFERROR(Inv_SY_B!CL319/Inv_SY_B!$DC319-1,"")</f>
        <v/>
      </c>
      <c r="CM319" s="169" t="str">
        <f>IFERROR(Inv_SY_B!CM319/Inv_SY_B!$DB319-1,"")</f>
        <v/>
      </c>
      <c r="CN319" s="169" t="str">
        <f>IFERROR(Inv_SY_B!CN319/Inv_SY_B!$DB319-1,"")</f>
        <v/>
      </c>
      <c r="CO319" s="169" t="str">
        <f>IFERROR(Inv_SY_B!CO319/Inv_SY_B!$DB319-1,"")</f>
        <v/>
      </c>
      <c r="CP319" s="169" t="str">
        <f>IFERROR(Inv_SY_B!CP319/Inv_SY_B!$DB319-1,"")</f>
        <v/>
      </c>
      <c r="CQ319" s="169" t="str">
        <f>IFERROR(Inv_SY_B!CQ319/Inv_SY_B!$DB319-1,"")</f>
        <v/>
      </c>
      <c r="CR319" s="169" t="str">
        <f>IFERROR(Inv_SY_B!CR319/Inv_SY_B!$DB319-1,"")</f>
        <v/>
      </c>
      <c r="CS319" s="169" t="str">
        <f>IFERROR(Inv_SY_B!CS319/Inv_SY_B!$DB319-1,"")</f>
        <v/>
      </c>
      <c r="CT319" s="169" t="str">
        <f>IFERROR(Inv_SY_B!CT319/Inv_SY_B!$DB319-1,"")</f>
        <v/>
      </c>
      <c r="CU319" s="169" t="str">
        <f>IFERROR(Inv_SY_B!CU319/Inv_SY_B!$DB319-1,"")</f>
        <v/>
      </c>
      <c r="CV319" s="169" t="str">
        <f>IFERROR(Inv_SY_B!CV319/Inv_SY_B!$DB319-1,"")</f>
        <v/>
      </c>
      <c r="CW319" s="169" t="str">
        <f>IFERROR(Inv_SY_B!CW319/Inv_SY_B!$DB319-1,"")</f>
        <v/>
      </c>
      <c r="CX319" s="169" t="str">
        <f>IFERROR(Inv_SY_B!CX319/Inv_SY_B!$DB319-1,"")</f>
        <v/>
      </c>
      <c r="CY319" s="169" t="str">
        <f>IFERROR(Inv_SY_B!CY319/Inv_SY_B!$DB319-1,"")</f>
        <v/>
      </c>
      <c r="CZ319" s="169" t="str">
        <f>IFERROR(Inv_SY_B!CZ319/Inv_SY_B!$DB319-1,"")</f>
        <v/>
      </c>
    </row>
    <row r="320" spans="2:104">
      <c r="B320" s="164">
        <f t="shared" si="6"/>
        <v>46012</v>
      </c>
      <c r="C320" s="169" t="str">
        <f>IFERROR(Inv_SY_B!C320/Inv_SY_B!$DA320-1,"")</f>
        <v/>
      </c>
      <c r="D320" s="169" t="str">
        <f>IFERROR(Inv_SY_B!D320/Inv_SY_B!$DA320-1,"")</f>
        <v/>
      </c>
      <c r="E320" s="169" t="str">
        <f>IFERROR(Inv_SY_B!E320/Inv_SY_B!$DA320-1,"")</f>
        <v/>
      </c>
      <c r="F320" s="169" t="str">
        <f>IFERROR(Inv_SY_B!F320/Inv_SY_B!$DA320-1,"")</f>
        <v/>
      </c>
      <c r="G320" s="169" t="str">
        <f>IFERROR(Inv_SY_B!G320/Inv_SY_B!$DA320-1,"")</f>
        <v/>
      </c>
      <c r="H320" s="169" t="str">
        <f>IFERROR(Inv_SY_B!H320/Inv_SY_B!$DA320-1,"")</f>
        <v/>
      </c>
      <c r="I320" s="169" t="str">
        <f>IFERROR(Inv_SY_B!I320/Inv_SY_B!$DA320-1,"")</f>
        <v/>
      </c>
      <c r="J320" s="169" t="str">
        <f>IFERROR(Inv_SY_B!J320/Inv_SY_B!$DA320-1,"")</f>
        <v/>
      </c>
      <c r="K320" s="169" t="str">
        <f>IFERROR(Inv_SY_B!K320/Inv_SY_B!$DA320-1,"")</f>
        <v/>
      </c>
      <c r="L320" s="169" t="str">
        <f>IFERROR(Inv_SY_B!L320/Inv_SY_B!$DA320-1,"")</f>
        <v/>
      </c>
      <c r="M320" s="169" t="str">
        <f>IFERROR(Inv_SY_B!M320/Inv_SY_B!$DA320-1,"")</f>
        <v/>
      </c>
      <c r="N320" s="169" t="str">
        <f>IFERROR(Inv_SY_B!N320/Inv_SY_B!$DA320-1,"")</f>
        <v/>
      </c>
      <c r="O320" s="169" t="str">
        <f>IFERROR(Inv_SY_B!O320/Inv_SY_B!$DA320-1,"")</f>
        <v/>
      </c>
      <c r="P320" s="169" t="str">
        <f>IFERROR(Inv_SY_B!P320/Inv_SY_B!$DA320-1,"")</f>
        <v/>
      </c>
      <c r="Q320" s="169" t="str">
        <f>IFERROR(Inv_SY_B!Q320/Inv_SY_B!$DA320-1,"")</f>
        <v/>
      </c>
      <c r="R320" s="169" t="str">
        <f>IFERROR(Inv_SY_B!R320/Inv_SY_B!$DA320-1,"")</f>
        <v/>
      </c>
      <c r="S320" s="169" t="str">
        <f>IFERROR(Inv_SY_B!S320/Inv_SY_B!$DA320-1,"")</f>
        <v/>
      </c>
      <c r="T320" s="169" t="str">
        <f>IFERROR(Inv_SY_B!T320/Inv_SY_B!$DA320-1,"")</f>
        <v/>
      </c>
      <c r="U320" s="169" t="str">
        <f>IFERROR(Inv_SY_B!U320/Inv_SY_B!$DA320-1,"")</f>
        <v/>
      </c>
      <c r="V320" s="169" t="str">
        <f>IFERROR(Inv_SY_B!V320/Inv_SY_B!$DA320-1,"")</f>
        <v/>
      </c>
      <c r="W320" s="169" t="str">
        <f>IFERROR(Inv_SY_B!W320/Inv_SY_B!$DA320-1,"")</f>
        <v/>
      </c>
      <c r="X320" s="169" t="str">
        <f>IFERROR(Inv_SY_B!X320/Inv_SY_B!$DA320-1,"")</f>
        <v/>
      </c>
      <c r="Y320" s="169" t="str">
        <f>IFERROR(Inv_SY_B!Y320/Inv_SY_B!$DA320-1,"")</f>
        <v/>
      </c>
      <c r="Z320" s="169" t="str">
        <f>IFERROR(Inv_SY_B!Z320/Inv_SY_B!$DA320-1,"")</f>
        <v/>
      </c>
      <c r="AA320" s="169" t="str">
        <f>IFERROR(Inv_SY_B!AA320/Inv_SY_B!$DA320-1,"")</f>
        <v/>
      </c>
      <c r="AB320" s="169" t="str">
        <f>IFERROR(Inv_SY_B!AB320/Inv_SY_B!$DA320-1,"")</f>
        <v/>
      </c>
      <c r="AC320" s="169" t="str">
        <f>IFERROR(Inv_SY_B!AC320/Inv_SY_B!$DA320-1,"")</f>
        <v/>
      </c>
      <c r="AD320" s="169" t="str">
        <f>IFERROR(Inv_SY_B!AD320/Inv_SY_B!$DA320-1,"")</f>
        <v/>
      </c>
      <c r="AE320" s="169" t="str">
        <f>IFERROR(Inv_SY_B!AE320/Inv_SY_B!$DA320-1,"")</f>
        <v/>
      </c>
      <c r="AF320" s="169" t="str">
        <f>IFERROR(Inv_SY_B!AF320/Inv_SY_B!$DA320-1,"")</f>
        <v/>
      </c>
      <c r="AG320" s="169" t="str">
        <f>IFERROR(Inv_SY_B!AG320/Inv_SY_B!$DA320-1,"")</f>
        <v/>
      </c>
      <c r="AH320" s="169" t="str">
        <f>IFERROR(Inv_SY_B!AH320/Inv_SY_B!$DA320-1,"")</f>
        <v/>
      </c>
      <c r="AI320" s="169" t="str">
        <f>IFERROR(Inv_SY_B!AI320/Inv_SY_B!$DC320-1,"")</f>
        <v/>
      </c>
      <c r="AJ320" s="169" t="str">
        <f>IFERROR(Inv_SY_B!AJ320/Inv_SY_B!$DC320-1,"")</f>
        <v/>
      </c>
      <c r="AK320" s="169" t="str">
        <f>IFERROR(Inv_SY_B!AK320/Inv_SY_B!$DC320-1,"")</f>
        <v/>
      </c>
      <c r="AL320" s="169" t="str">
        <f>IFERROR(Inv_SY_B!AL320/Inv_SY_B!$DC320-1,"")</f>
        <v/>
      </c>
      <c r="AM320" s="169" t="str">
        <f>IFERROR(Inv_SY_B!AM320/Inv_SY_B!$DC320-1,"")</f>
        <v/>
      </c>
      <c r="AN320" s="169" t="str">
        <f>IFERROR(Inv_SY_B!AN320/Inv_SY_B!$DC320-1,"")</f>
        <v/>
      </c>
      <c r="AO320" s="169" t="str">
        <f>IFERROR(Inv_SY_B!AO320/Inv_SY_B!$DC320-1,"")</f>
        <v/>
      </c>
      <c r="AP320" s="169" t="str">
        <f>IFERROR(Inv_SY_B!AP320/Inv_SY_B!$DC320-1,"")</f>
        <v/>
      </c>
      <c r="AQ320" s="169" t="str">
        <f>IFERROR(Inv_SY_B!AQ320/Inv_SY_B!$DC320-1,"")</f>
        <v/>
      </c>
      <c r="AR320" s="169" t="str">
        <f>IFERROR(Inv_SY_B!AR320/Inv_SY_B!$DC320-1,"")</f>
        <v/>
      </c>
      <c r="AS320" s="169" t="str">
        <f>IFERROR(Inv_SY_B!AS320/Inv_SY_B!$DC320-1,"")</f>
        <v/>
      </c>
      <c r="AT320" s="169" t="str">
        <f>IFERROR(Inv_SY_B!AT320/Inv_SY_B!$DC320-1,"")</f>
        <v/>
      </c>
      <c r="AU320" s="169" t="str">
        <f>IFERROR(Inv_SY_B!AU320/Inv_SY_B!$DC320-1,"")</f>
        <v/>
      </c>
      <c r="AV320" s="169" t="str">
        <f>IFERROR(Inv_SY_B!AV320/Inv_SY_B!$DC320-1,"")</f>
        <v/>
      </c>
      <c r="AW320" s="169" t="str">
        <f>IFERROR(Inv_SY_B!AW320/Inv_SY_B!$DC320-1,"")</f>
        <v/>
      </c>
      <c r="AX320" s="169" t="str">
        <f>IFERROR(Inv_SY_B!AX320/Inv_SY_B!$DC320-1,"")</f>
        <v/>
      </c>
      <c r="AY320" s="169" t="str">
        <f>IFERROR(Inv_SY_B!AY320/Inv_SY_B!$DC320-1,"")</f>
        <v/>
      </c>
      <c r="AZ320" s="169" t="str">
        <f>IFERROR(Inv_SY_B!AZ320/Inv_SY_B!$DC320-1,"")</f>
        <v/>
      </c>
      <c r="BA320" s="169" t="str">
        <f>IFERROR(Inv_SY_B!BA320/Inv_SY_B!$DC320-1,"")</f>
        <v/>
      </c>
      <c r="BB320" s="169" t="str">
        <f>IFERROR(Inv_SY_B!BB320/Inv_SY_B!$DC320-1,"")</f>
        <v/>
      </c>
      <c r="BC320" s="169" t="str">
        <f>IFERROR(Inv_SY_B!BC320/Inv_SY_B!$DC320-1,"")</f>
        <v/>
      </c>
      <c r="BD320" s="169" t="str">
        <f>IFERROR(Inv_SY_B!BD320/Inv_SY_B!$DC320-1,"")</f>
        <v/>
      </c>
      <c r="BE320" s="169" t="str">
        <f>IFERROR(Inv_SY_B!BE320/Inv_SY_B!$DC320-1,"")</f>
        <v/>
      </c>
      <c r="BF320" s="169" t="str">
        <f>IFERROR(Inv_SY_B!BF320/Inv_SY_B!$DC320-1,"")</f>
        <v/>
      </c>
      <c r="BG320" s="169" t="str">
        <f>IFERROR(Inv_SY_B!BG320/Inv_SY_B!$DC320-1,"")</f>
        <v/>
      </c>
      <c r="BH320" s="169" t="str">
        <f>IFERROR(Inv_SY_B!BH320/Inv_SY_B!$DC320-1,"")</f>
        <v/>
      </c>
      <c r="BI320" s="169" t="str">
        <f>IFERROR(Inv_SY_B!BI320/Inv_SY_B!$DC320-1,"")</f>
        <v/>
      </c>
      <c r="BJ320" s="169" t="str">
        <f>IFERROR(Inv_SY_B!BJ320/Inv_SY_B!$DC320-1,"")</f>
        <v/>
      </c>
      <c r="BK320" s="169" t="str">
        <f>IFERROR(Inv_SY_B!BK320/Inv_SY_B!$DC320-1,"")</f>
        <v/>
      </c>
      <c r="BL320" s="169" t="str">
        <f>IFERROR(Inv_SY_B!BL320/Inv_SY_B!$DC320-1,"")</f>
        <v/>
      </c>
      <c r="BM320" s="169" t="str">
        <f>IFERROR(Inv_SY_B!BM320/Inv_SY_B!$DC320-1,"")</f>
        <v/>
      </c>
      <c r="BN320" s="169" t="str">
        <f>IFERROR(Inv_SY_B!BN320/Inv_SY_B!$DC320-1,"")</f>
        <v/>
      </c>
      <c r="BO320" s="169" t="str">
        <f>IFERROR(Inv_SY_B!BO320/Inv_SY_B!$DC320-1,"")</f>
        <v/>
      </c>
      <c r="BP320" s="169" t="str">
        <f>IFERROR(Inv_SY_B!BP320/Inv_SY_B!$DC320-1,"")</f>
        <v/>
      </c>
      <c r="BQ320" s="169" t="str">
        <f>IFERROR(Inv_SY_B!BQ320/Inv_SY_B!$DC320-1,"")</f>
        <v/>
      </c>
      <c r="BR320" s="169" t="str">
        <f>IFERROR(Inv_SY_B!BR320/Inv_SY_B!$DC320-1,"")</f>
        <v/>
      </c>
      <c r="BS320" s="169" t="str">
        <f>IFERROR(Inv_SY_B!BS320/Inv_SY_B!$DC320-1,"")</f>
        <v/>
      </c>
      <c r="BT320" s="169" t="str">
        <f>IFERROR(Inv_SY_B!BT320/Inv_SY_B!$DC320-1,"")</f>
        <v/>
      </c>
      <c r="BU320" s="169" t="str">
        <f>IFERROR(Inv_SY_B!BU320/Inv_SY_B!$DC320-1,"")</f>
        <v/>
      </c>
      <c r="BV320" s="169" t="str">
        <f>IFERROR(Inv_SY_B!BV320/Inv_SY_B!$DC320-1,"")</f>
        <v/>
      </c>
      <c r="BW320" s="169" t="str">
        <f>IFERROR(Inv_SY_B!BW320/Inv_SY_B!$DC320-1,"")</f>
        <v/>
      </c>
      <c r="BX320" s="169" t="str">
        <f>IFERROR(Inv_SY_B!BX320/Inv_SY_B!$DC320-1,"")</f>
        <v/>
      </c>
      <c r="BY320" s="169" t="str">
        <f>IFERROR(Inv_SY_B!BY320/Inv_SY_B!$DC320-1,"")</f>
        <v/>
      </c>
      <c r="BZ320" s="169" t="str">
        <f>IFERROR(Inv_SY_B!BZ320/Inv_SY_B!$DC320-1,"")</f>
        <v/>
      </c>
      <c r="CA320" s="169" t="str">
        <f>IFERROR(Inv_SY_B!CA320/Inv_SY_B!$DC320-1,"")</f>
        <v/>
      </c>
      <c r="CB320" s="169" t="str">
        <f>IFERROR(Inv_SY_B!CB320/Inv_SY_B!$DC320-1,"")</f>
        <v/>
      </c>
      <c r="CC320" s="169" t="str">
        <f>IFERROR(Inv_SY_B!CC320/Inv_SY_B!$DC320-1,"")</f>
        <v/>
      </c>
      <c r="CD320" s="169" t="str">
        <f>IFERROR(Inv_SY_B!CD320/Inv_SY_B!$DC320-1,"")</f>
        <v/>
      </c>
      <c r="CE320" s="169" t="str">
        <f>IFERROR(Inv_SY_B!CE320/Inv_SY_B!$DC320-1,"")</f>
        <v/>
      </c>
      <c r="CF320" s="169" t="str">
        <f>IFERROR(Inv_SY_B!CF320/Inv_SY_B!$DC320-1,"")</f>
        <v/>
      </c>
      <c r="CG320" s="169" t="str">
        <f>IFERROR(Inv_SY_B!CG320/Inv_SY_B!$DC320-1,"")</f>
        <v/>
      </c>
      <c r="CH320" s="169" t="str">
        <f>IFERROR(Inv_SY_B!CH320/Inv_SY_B!$DC320-1,"")</f>
        <v/>
      </c>
      <c r="CI320" s="169" t="str">
        <f>IFERROR(Inv_SY_B!CI320/Inv_SY_B!$DC320-1,"")</f>
        <v/>
      </c>
      <c r="CJ320" s="169" t="str">
        <f>IFERROR(Inv_SY_B!CJ320/Inv_SY_B!$DC320-1,"")</f>
        <v/>
      </c>
      <c r="CK320" s="169" t="str">
        <f>IFERROR(Inv_SY_B!CK320/Inv_SY_B!$DC320-1,"")</f>
        <v/>
      </c>
      <c r="CL320" s="169" t="str">
        <f>IFERROR(Inv_SY_B!CL320/Inv_SY_B!$DC320-1,"")</f>
        <v/>
      </c>
      <c r="CM320" s="169" t="str">
        <f>IFERROR(Inv_SY_B!CM320/Inv_SY_B!$DB320-1,"")</f>
        <v/>
      </c>
      <c r="CN320" s="169" t="str">
        <f>IFERROR(Inv_SY_B!CN320/Inv_SY_B!$DB320-1,"")</f>
        <v/>
      </c>
      <c r="CO320" s="169" t="str">
        <f>IFERROR(Inv_SY_B!CO320/Inv_SY_B!$DB320-1,"")</f>
        <v/>
      </c>
      <c r="CP320" s="169" t="str">
        <f>IFERROR(Inv_SY_B!CP320/Inv_SY_B!$DB320-1,"")</f>
        <v/>
      </c>
      <c r="CQ320" s="169" t="str">
        <f>IFERROR(Inv_SY_B!CQ320/Inv_SY_B!$DB320-1,"")</f>
        <v/>
      </c>
      <c r="CR320" s="169" t="str">
        <f>IFERROR(Inv_SY_B!CR320/Inv_SY_B!$DB320-1,"")</f>
        <v/>
      </c>
      <c r="CS320" s="169" t="str">
        <f>IFERROR(Inv_SY_B!CS320/Inv_SY_B!$DB320-1,"")</f>
        <v/>
      </c>
      <c r="CT320" s="169" t="str">
        <f>IFERROR(Inv_SY_B!CT320/Inv_SY_B!$DB320-1,"")</f>
        <v/>
      </c>
      <c r="CU320" s="169" t="str">
        <f>IFERROR(Inv_SY_B!CU320/Inv_SY_B!$DB320-1,"")</f>
        <v/>
      </c>
      <c r="CV320" s="169" t="str">
        <f>IFERROR(Inv_SY_B!CV320/Inv_SY_B!$DB320-1,"")</f>
        <v/>
      </c>
      <c r="CW320" s="169" t="str">
        <f>IFERROR(Inv_SY_B!CW320/Inv_SY_B!$DB320-1,"")</f>
        <v/>
      </c>
      <c r="CX320" s="169" t="str">
        <f>IFERROR(Inv_SY_B!CX320/Inv_SY_B!$DB320-1,"")</f>
        <v/>
      </c>
      <c r="CY320" s="169" t="str">
        <f>IFERROR(Inv_SY_B!CY320/Inv_SY_B!$DB320-1,"")</f>
        <v/>
      </c>
      <c r="CZ320" s="169" t="str">
        <f>IFERROR(Inv_SY_B!CZ320/Inv_SY_B!$DB320-1,"")</f>
        <v/>
      </c>
    </row>
    <row r="321" spans="2:104">
      <c r="B321" s="164">
        <f t="shared" si="6"/>
        <v>46013</v>
      </c>
      <c r="C321" s="169" t="str">
        <f>IFERROR(Inv_SY_B!C321/Inv_SY_B!$DA321-1,"")</f>
        <v/>
      </c>
      <c r="D321" s="169" t="str">
        <f>IFERROR(Inv_SY_B!D321/Inv_SY_B!$DA321-1,"")</f>
        <v/>
      </c>
      <c r="E321" s="169" t="str">
        <f>IFERROR(Inv_SY_B!E321/Inv_SY_B!$DA321-1,"")</f>
        <v/>
      </c>
      <c r="F321" s="169" t="str">
        <f>IFERROR(Inv_SY_B!F321/Inv_SY_B!$DA321-1,"")</f>
        <v/>
      </c>
      <c r="G321" s="169" t="str">
        <f>IFERROR(Inv_SY_B!G321/Inv_SY_B!$DA321-1,"")</f>
        <v/>
      </c>
      <c r="H321" s="169" t="str">
        <f>IFERROR(Inv_SY_B!H321/Inv_SY_B!$DA321-1,"")</f>
        <v/>
      </c>
      <c r="I321" s="169" t="str">
        <f>IFERROR(Inv_SY_B!I321/Inv_SY_B!$DA321-1,"")</f>
        <v/>
      </c>
      <c r="J321" s="169" t="str">
        <f>IFERROR(Inv_SY_B!J321/Inv_SY_B!$DA321-1,"")</f>
        <v/>
      </c>
      <c r="K321" s="169" t="str">
        <f>IFERROR(Inv_SY_B!K321/Inv_SY_B!$DA321-1,"")</f>
        <v/>
      </c>
      <c r="L321" s="169" t="str">
        <f>IFERROR(Inv_SY_B!L321/Inv_SY_B!$DA321-1,"")</f>
        <v/>
      </c>
      <c r="M321" s="169" t="str">
        <f>IFERROR(Inv_SY_B!M321/Inv_SY_B!$DA321-1,"")</f>
        <v/>
      </c>
      <c r="N321" s="169" t="str">
        <f>IFERROR(Inv_SY_B!N321/Inv_SY_B!$DA321-1,"")</f>
        <v/>
      </c>
      <c r="O321" s="169" t="str">
        <f>IFERROR(Inv_SY_B!O321/Inv_SY_B!$DA321-1,"")</f>
        <v/>
      </c>
      <c r="P321" s="169" t="str">
        <f>IFERROR(Inv_SY_B!P321/Inv_SY_B!$DA321-1,"")</f>
        <v/>
      </c>
      <c r="Q321" s="169" t="str">
        <f>IFERROR(Inv_SY_B!Q321/Inv_SY_B!$DA321-1,"")</f>
        <v/>
      </c>
      <c r="R321" s="169" t="str">
        <f>IFERROR(Inv_SY_B!R321/Inv_SY_B!$DA321-1,"")</f>
        <v/>
      </c>
      <c r="S321" s="169" t="str">
        <f>IFERROR(Inv_SY_B!S321/Inv_SY_B!$DA321-1,"")</f>
        <v/>
      </c>
      <c r="T321" s="169" t="str">
        <f>IFERROR(Inv_SY_B!T321/Inv_SY_B!$DA321-1,"")</f>
        <v/>
      </c>
      <c r="U321" s="169" t="str">
        <f>IFERROR(Inv_SY_B!U321/Inv_SY_B!$DA321-1,"")</f>
        <v/>
      </c>
      <c r="V321" s="169" t="str">
        <f>IFERROR(Inv_SY_B!V321/Inv_SY_B!$DA321-1,"")</f>
        <v/>
      </c>
      <c r="W321" s="169" t="str">
        <f>IFERROR(Inv_SY_B!W321/Inv_SY_B!$DA321-1,"")</f>
        <v/>
      </c>
      <c r="X321" s="169" t="str">
        <f>IFERROR(Inv_SY_B!X321/Inv_SY_B!$DA321-1,"")</f>
        <v/>
      </c>
      <c r="Y321" s="169" t="str">
        <f>IFERROR(Inv_SY_B!Y321/Inv_SY_B!$DA321-1,"")</f>
        <v/>
      </c>
      <c r="Z321" s="169" t="str">
        <f>IFERROR(Inv_SY_B!Z321/Inv_SY_B!$DA321-1,"")</f>
        <v/>
      </c>
      <c r="AA321" s="169" t="str">
        <f>IFERROR(Inv_SY_B!AA321/Inv_SY_B!$DA321-1,"")</f>
        <v/>
      </c>
      <c r="AB321" s="169" t="str">
        <f>IFERROR(Inv_SY_B!AB321/Inv_SY_B!$DA321-1,"")</f>
        <v/>
      </c>
      <c r="AC321" s="169" t="str">
        <f>IFERROR(Inv_SY_B!AC321/Inv_SY_B!$DA321-1,"")</f>
        <v/>
      </c>
      <c r="AD321" s="169" t="str">
        <f>IFERROR(Inv_SY_B!AD321/Inv_SY_B!$DA321-1,"")</f>
        <v/>
      </c>
      <c r="AE321" s="169" t="str">
        <f>IFERROR(Inv_SY_B!AE321/Inv_SY_B!$DA321-1,"")</f>
        <v/>
      </c>
      <c r="AF321" s="169" t="str">
        <f>IFERROR(Inv_SY_B!AF321/Inv_SY_B!$DA321-1,"")</f>
        <v/>
      </c>
      <c r="AG321" s="169" t="str">
        <f>IFERROR(Inv_SY_B!AG321/Inv_SY_B!$DA321-1,"")</f>
        <v/>
      </c>
      <c r="AH321" s="169" t="str">
        <f>IFERROR(Inv_SY_B!AH321/Inv_SY_B!$DA321-1,"")</f>
        <v/>
      </c>
      <c r="AI321" s="169" t="str">
        <f>IFERROR(Inv_SY_B!AI321/Inv_SY_B!$DC321-1,"")</f>
        <v/>
      </c>
      <c r="AJ321" s="169" t="str">
        <f>IFERROR(Inv_SY_B!AJ321/Inv_SY_B!$DC321-1,"")</f>
        <v/>
      </c>
      <c r="AK321" s="169" t="str">
        <f>IFERROR(Inv_SY_B!AK321/Inv_SY_B!$DC321-1,"")</f>
        <v/>
      </c>
      <c r="AL321" s="169" t="str">
        <f>IFERROR(Inv_SY_B!AL321/Inv_SY_B!$DC321-1,"")</f>
        <v/>
      </c>
      <c r="AM321" s="169" t="str">
        <f>IFERROR(Inv_SY_B!AM321/Inv_SY_B!$DC321-1,"")</f>
        <v/>
      </c>
      <c r="AN321" s="169" t="str">
        <f>IFERROR(Inv_SY_B!AN321/Inv_SY_B!$DC321-1,"")</f>
        <v/>
      </c>
      <c r="AO321" s="169" t="str">
        <f>IFERROR(Inv_SY_B!AO321/Inv_SY_B!$DC321-1,"")</f>
        <v/>
      </c>
      <c r="AP321" s="169" t="str">
        <f>IFERROR(Inv_SY_B!AP321/Inv_SY_B!$DC321-1,"")</f>
        <v/>
      </c>
      <c r="AQ321" s="169" t="str">
        <f>IFERROR(Inv_SY_B!AQ321/Inv_SY_B!$DC321-1,"")</f>
        <v/>
      </c>
      <c r="AR321" s="169" t="str">
        <f>IFERROR(Inv_SY_B!AR321/Inv_SY_B!$DC321-1,"")</f>
        <v/>
      </c>
      <c r="AS321" s="169" t="str">
        <f>IFERROR(Inv_SY_B!AS321/Inv_SY_B!$DC321-1,"")</f>
        <v/>
      </c>
      <c r="AT321" s="169" t="str">
        <f>IFERROR(Inv_SY_B!AT321/Inv_SY_B!$DC321-1,"")</f>
        <v/>
      </c>
      <c r="AU321" s="169" t="str">
        <f>IFERROR(Inv_SY_B!AU321/Inv_SY_B!$DC321-1,"")</f>
        <v/>
      </c>
      <c r="AV321" s="169" t="str">
        <f>IFERROR(Inv_SY_B!AV321/Inv_SY_B!$DC321-1,"")</f>
        <v/>
      </c>
      <c r="AW321" s="169" t="str">
        <f>IFERROR(Inv_SY_B!AW321/Inv_SY_B!$DC321-1,"")</f>
        <v/>
      </c>
      <c r="AX321" s="169" t="str">
        <f>IFERROR(Inv_SY_B!AX321/Inv_SY_B!$DC321-1,"")</f>
        <v/>
      </c>
      <c r="AY321" s="169" t="str">
        <f>IFERROR(Inv_SY_B!AY321/Inv_SY_B!$DC321-1,"")</f>
        <v/>
      </c>
      <c r="AZ321" s="169" t="str">
        <f>IFERROR(Inv_SY_B!AZ321/Inv_SY_B!$DC321-1,"")</f>
        <v/>
      </c>
      <c r="BA321" s="169" t="str">
        <f>IFERROR(Inv_SY_B!BA321/Inv_SY_B!$DC321-1,"")</f>
        <v/>
      </c>
      <c r="BB321" s="169" t="str">
        <f>IFERROR(Inv_SY_B!BB321/Inv_SY_B!$DC321-1,"")</f>
        <v/>
      </c>
      <c r="BC321" s="169" t="str">
        <f>IFERROR(Inv_SY_B!BC321/Inv_SY_B!$DC321-1,"")</f>
        <v/>
      </c>
      <c r="BD321" s="169" t="str">
        <f>IFERROR(Inv_SY_B!BD321/Inv_SY_B!$DC321-1,"")</f>
        <v/>
      </c>
      <c r="BE321" s="169" t="str">
        <f>IFERROR(Inv_SY_B!BE321/Inv_SY_B!$DC321-1,"")</f>
        <v/>
      </c>
      <c r="BF321" s="169" t="str">
        <f>IFERROR(Inv_SY_B!BF321/Inv_SY_B!$DC321-1,"")</f>
        <v/>
      </c>
      <c r="BG321" s="169" t="str">
        <f>IFERROR(Inv_SY_B!BG321/Inv_SY_B!$DC321-1,"")</f>
        <v/>
      </c>
      <c r="BH321" s="169" t="str">
        <f>IFERROR(Inv_SY_B!BH321/Inv_SY_B!$DC321-1,"")</f>
        <v/>
      </c>
      <c r="BI321" s="169" t="str">
        <f>IFERROR(Inv_SY_B!BI321/Inv_SY_B!$DC321-1,"")</f>
        <v/>
      </c>
      <c r="BJ321" s="169" t="str">
        <f>IFERROR(Inv_SY_B!BJ321/Inv_SY_B!$DC321-1,"")</f>
        <v/>
      </c>
      <c r="BK321" s="169" t="str">
        <f>IFERROR(Inv_SY_B!BK321/Inv_SY_B!$DC321-1,"")</f>
        <v/>
      </c>
      <c r="BL321" s="169" t="str">
        <f>IFERROR(Inv_SY_B!BL321/Inv_SY_B!$DC321-1,"")</f>
        <v/>
      </c>
      <c r="BM321" s="169" t="str">
        <f>IFERROR(Inv_SY_B!BM321/Inv_SY_B!$DC321-1,"")</f>
        <v/>
      </c>
      <c r="BN321" s="169" t="str">
        <f>IFERROR(Inv_SY_B!BN321/Inv_SY_B!$DC321-1,"")</f>
        <v/>
      </c>
      <c r="BO321" s="169" t="str">
        <f>IFERROR(Inv_SY_B!BO321/Inv_SY_B!$DC321-1,"")</f>
        <v/>
      </c>
      <c r="BP321" s="169" t="str">
        <f>IFERROR(Inv_SY_B!BP321/Inv_SY_B!$DC321-1,"")</f>
        <v/>
      </c>
      <c r="BQ321" s="169" t="str">
        <f>IFERROR(Inv_SY_B!BQ321/Inv_SY_B!$DC321-1,"")</f>
        <v/>
      </c>
      <c r="BR321" s="169" t="str">
        <f>IFERROR(Inv_SY_B!BR321/Inv_SY_B!$DC321-1,"")</f>
        <v/>
      </c>
      <c r="BS321" s="169" t="str">
        <f>IFERROR(Inv_SY_B!BS321/Inv_SY_B!$DC321-1,"")</f>
        <v/>
      </c>
      <c r="BT321" s="169" t="str">
        <f>IFERROR(Inv_SY_B!BT321/Inv_SY_B!$DC321-1,"")</f>
        <v/>
      </c>
      <c r="BU321" s="169" t="str">
        <f>IFERROR(Inv_SY_B!BU321/Inv_SY_B!$DC321-1,"")</f>
        <v/>
      </c>
      <c r="BV321" s="169" t="str">
        <f>IFERROR(Inv_SY_B!BV321/Inv_SY_B!$DC321-1,"")</f>
        <v/>
      </c>
      <c r="BW321" s="169" t="str">
        <f>IFERROR(Inv_SY_B!BW321/Inv_SY_B!$DC321-1,"")</f>
        <v/>
      </c>
      <c r="BX321" s="169" t="str">
        <f>IFERROR(Inv_SY_B!BX321/Inv_SY_B!$DC321-1,"")</f>
        <v/>
      </c>
      <c r="BY321" s="169" t="str">
        <f>IFERROR(Inv_SY_B!BY321/Inv_SY_B!$DC321-1,"")</f>
        <v/>
      </c>
      <c r="BZ321" s="169" t="str">
        <f>IFERROR(Inv_SY_B!BZ321/Inv_SY_B!$DC321-1,"")</f>
        <v/>
      </c>
      <c r="CA321" s="169" t="str">
        <f>IFERROR(Inv_SY_B!CA321/Inv_SY_B!$DC321-1,"")</f>
        <v/>
      </c>
      <c r="CB321" s="169" t="str">
        <f>IFERROR(Inv_SY_B!CB321/Inv_SY_B!$DC321-1,"")</f>
        <v/>
      </c>
      <c r="CC321" s="169" t="str">
        <f>IFERROR(Inv_SY_B!CC321/Inv_SY_B!$DC321-1,"")</f>
        <v/>
      </c>
      <c r="CD321" s="169" t="str">
        <f>IFERROR(Inv_SY_B!CD321/Inv_SY_B!$DC321-1,"")</f>
        <v/>
      </c>
      <c r="CE321" s="169" t="str">
        <f>IFERROR(Inv_SY_B!CE321/Inv_SY_B!$DC321-1,"")</f>
        <v/>
      </c>
      <c r="CF321" s="169" t="str">
        <f>IFERROR(Inv_SY_B!CF321/Inv_SY_B!$DC321-1,"")</f>
        <v/>
      </c>
      <c r="CG321" s="169" t="str">
        <f>IFERROR(Inv_SY_B!CG321/Inv_SY_B!$DC321-1,"")</f>
        <v/>
      </c>
      <c r="CH321" s="169" t="str">
        <f>IFERROR(Inv_SY_B!CH321/Inv_SY_B!$DC321-1,"")</f>
        <v/>
      </c>
      <c r="CI321" s="169" t="str">
        <f>IFERROR(Inv_SY_B!CI321/Inv_SY_B!$DC321-1,"")</f>
        <v/>
      </c>
      <c r="CJ321" s="169" t="str">
        <f>IFERROR(Inv_SY_B!CJ321/Inv_SY_B!$DC321-1,"")</f>
        <v/>
      </c>
      <c r="CK321" s="169" t="str">
        <f>IFERROR(Inv_SY_B!CK321/Inv_SY_B!$DC321-1,"")</f>
        <v/>
      </c>
      <c r="CL321" s="169" t="str">
        <f>IFERROR(Inv_SY_B!CL321/Inv_SY_B!$DC321-1,"")</f>
        <v/>
      </c>
      <c r="CM321" s="169" t="str">
        <f>IFERROR(Inv_SY_B!CM321/Inv_SY_B!$DB321-1,"")</f>
        <v/>
      </c>
      <c r="CN321" s="169" t="str">
        <f>IFERROR(Inv_SY_B!CN321/Inv_SY_B!$DB321-1,"")</f>
        <v/>
      </c>
      <c r="CO321" s="169" t="str">
        <f>IFERROR(Inv_SY_B!CO321/Inv_SY_B!$DB321-1,"")</f>
        <v/>
      </c>
      <c r="CP321" s="169" t="str">
        <f>IFERROR(Inv_SY_B!CP321/Inv_SY_B!$DB321-1,"")</f>
        <v/>
      </c>
      <c r="CQ321" s="169" t="str">
        <f>IFERROR(Inv_SY_B!CQ321/Inv_SY_B!$DB321-1,"")</f>
        <v/>
      </c>
      <c r="CR321" s="169" t="str">
        <f>IFERROR(Inv_SY_B!CR321/Inv_SY_B!$DB321-1,"")</f>
        <v/>
      </c>
      <c r="CS321" s="169" t="str">
        <f>IFERROR(Inv_SY_B!CS321/Inv_SY_B!$DB321-1,"")</f>
        <v/>
      </c>
      <c r="CT321" s="169" t="str">
        <f>IFERROR(Inv_SY_B!CT321/Inv_SY_B!$DB321-1,"")</f>
        <v/>
      </c>
      <c r="CU321" s="169" t="str">
        <f>IFERROR(Inv_SY_B!CU321/Inv_SY_B!$DB321-1,"")</f>
        <v/>
      </c>
      <c r="CV321" s="169" t="str">
        <f>IFERROR(Inv_SY_B!CV321/Inv_SY_B!$DB321-1,"")</f>
        <v/>
      </c>
      <c r="CW321" s="169" t="str">
        <f>IFERROR(Inv_SY_B!CW321/Inv_SY_B!$DB321-1,"")</f>
        <v/>
      </c>
      <c r="CX321" s="169" t="str">
        <f>IFERROR(Inv_SY_B!CX321/Inv_SY_B!$DB321-1,"")</f>
        <v/>
      </c>
      <c r="CY321" s="169" t="str">
        <f>IFERROR(Inv_SY_B!CY321/Inv_SY_B!$DB321-1,"")</f>
        <v/>
      </c>
      <c r="CZ321" s="169" t="str">
        <f>IFERROR(Inv_SY_B!CZ321/Inv_SY_B!$DB321-1,"")</f>
        <v/>
      </c>
    </row>
    <row r="322" spans="2:104">
      <c r="B322" s="164">
        <f t="shared" si="6"/>
        <v>46014</v>
      </c>
      <c r="C322" s="169" t="str">
        <f>IFERROR(Inv_SY_B!C322/Inv_SY_B!$DA322-1,"")</f>
        <v/>
      </c>
      <c r="D322" s="169" t="str">
        <f>IFERROR(Inv_SY_B!D322/Inv_SY_B!$DA322-1,"")</f>
        <v/>
      </c>
      <c r="E322" s="169" t="str">
        <f>IFERROR(Inv_SY_B!E322/Inv_SY_B!$DA322-1,"")</f>
        <v/>
      </c>
      <c r="F322" s="169" t="str">
        <f>IFERROR(Inv_SY_B!F322/Inv_SY_B!$DA322-1,"")</f>
        <v/>
      </c>
      <c r="G322" s="169" t="str">
        <f>IFERROR(Inv_SY_B!G322/Inv_SY_B!$DA322-1,"")</f>
        <v/>
      </c>
      <c r="H322" s="169" t="str">
        <f>IFERROR(Inv_SY_B!H322/Inv_SY_B!$DA322-1,"")</f>
        <v/>
      </c>
      <c r="I322" s="169" t="str">
        <f>IFERROR(Inv_SY_B!I322/Inv_SY_B!$DA322-1,"")</f>
        <v/>
      </c>
      <c r="J322" s="169" t="str">
        <f>IFERROR(Inv_SY_B!J322/Inv_SY_B!$DA322-1,"")</f>
        <v/>
      </c>
      <c r="K322" s="169" t="str">
        <f>IFERROR(Inv_SY_B!K322/Inv_SY_B!$DA322-1,"")</f>
        <v/>
      </c>
      <c r="L322" s="169" t="str">
        <f>IFERROR(Inv_SY_B!L322/Inv_SY_B!$DA322-1,"")</f>
        <v/>
      </c>
      <c r="M322" s="169" t="str">
        <f>IFERROR(Inv_SY_B!M322/Inv_SY_B!$DA322-1,"")</f>
        <v/>
      </c>
      <c r="N322" s="169" t="str">
        <f>IFERROR(Inv_SY_B!N322/Inv_SY_B!$DA322-1,"")</f>
        <v/>
      </c>
      <c r="O322" s="169" t="str">
        <f>IFERROR(Inv_SY_B!O322/Inv_SY_B!$DA322-1,"")</f>
        <v/>
      </c>
      <c r="P322" s="169" t="str">
        <f>IFERROR(Inv_SY_B!P322/Inv_SY_B!$DA322-1,"")</f>
        <v/>
      </c>
      <c r="Q322" s="169" t="str">
        <f>IFERROR(Inv_SY_B!Q322/Inv_SY_B!$DA322-1,"")</f>
        <v/>
      </c>
      <c r="R322" s="169" t="str">
        <f>IFERROR(Inv_SY_B!R322/Inv_SY_B!$DA322-1,"")</f>
        <v/>
      </c>
      <c r="S322" s="169" t="str">
        <f>IFERROR(Inv_SY_B!S322/Inv_SY_B!$DA322-1,"")</f>
        <v/>
      </c>
      <c r="T322" s="169" t="str">
        <f>IFERROR(Inv_SY_B!T322/Inv_SY_B!$DA322-1,"")</f>
        <v/>
      </c>
      <c r="U322" s="169" t="str">
        <f>IFERROR(Inv_SY_B!U322/Inv_SY_B!$DA322-1,"")</f>
        <v/>
      </c>
      <c r="V322" s="169" t="str">
        <f>IFERROR(Inv_SY_B!V322/Inv_SY_B!$DA322-1,"")</f>
        <v/>
      </c>
      <c r="W322" s="169" t="str">
        <f>IFERROR(Inv_SY_B!W322/Inv_SY_B!$DA322-1,"")</f>
        <v/>
      </c>
      <c r="X322" s="169" t="str">
        <f>IFERROR(Inv_SY_B!X322/Inv_SY_B!$DA322-1,"")</f>
        <v/>
      </c>
      <c r="Y322" s="169" t="str">
        <f>IFERROR(Inv_SY_B!Y322/Inv_SY_B!$DA322-1,"")</f>
        <v/>
      </c>
      <c r="Z322" s="169" t="str">
        <f>IFERROR(Inv_SY_B!Z322/Inv_SY_B!$DA322-1,"")</f>
        <v/>
      </c>
      <c r="AA322" s="169" t="str">
        <f>IFERROR(Inv_SY_B!AA322/Inv_SY_B!$DA322-1,"")</f>
        <v/>
      </c>
      <c r="AB322" s="169" t="str">
        <f>IFERROR(Inv_SY_B!AB322/Inv_SY_B!$DA322-1,"")</f>
        <v/>
      </c>
      <c r="AC322" s="169" t="str">
        <f>IFERROR(Inv_SY_B!AC322/Inv_SY_B!$DA322-1,"")</f>
        <v/>
      </c>
      <c r="AD322" s="169" t="str">
        <f>IFERROR(Inv_SY_B!AD322/Inv_SY_B!$DA322-1,"")</f>
        <v/>
      </c>
      <c r="AE322" s="169" t="str">
        <f>IFERROR(Inv_SY_B!AE322/Inv_SY_B!$DA322-1,"")</f>
        <v/>
      </c>
      <c r="AF322" s="169" t="str">
        <f>IFERROR(Inv_SY_B!AF322/Inv_SY_B!$DA322-1,"")</f>
        <v/>
      </c>
      <c r="AG322" s="169" t="str">
        <f>IFERROR(Inv_SY_B!AG322/Inv_SY_B!$DA322-1,"")</f>
        <v/>
      </c>
      <c r="AH322" s="169" t="str">
        <f>IFERROR(Inv_SY_B!AH322/Inv_SY_B!$DA322-1,"")</f>
        <v/>
      </c>
      <c r="AI322" s="169" t="str">
        <f>IFERROR(Inv_SY_B!AI322/Inv_SY_B!$DC322-1,"")</f>
        <v/>
      </c>
      <c r="AJ322" s="169" t="str">
        <f>IFERROR(Inv_SY_B!AJ322/Inv_SY_B!$DC322-1,"")</f>
        <v/>
      </c>
      <c r="AK322" s="169" t="str">
        <f>IFERROR(Inv_SY_B!AK322/Inv_SY_B!$DC322-1,"")</f>
        <v/>
      </c>
      <c r="AL322" s="169" t="str">
        <f>IFERROR(Inv_SY_B!AL322/Inv_SY_B!$DC322-1,"")</f>
        <v/>
      </c>
      <c r="AM322" s="169" t="str">
        <f>IFERROR(Inv_SY_B!AM322/Inv_SY_B!$DC322-1,"")</f>
        <v/>
      </c>
      <c r="AN322" s="169" t="str">
        <f>IFERROR(Inv_SY_B!AN322/Inv_SY_B!$DC322-1,"")</f>
        <v/>
      </c>
      <c r="AO322" s="169" t="str">
        <f>IFERROR(Inv_SY_B!AO322/Inv_SY_B!$DC322-1,"")</f>
        <v/>
      </c>
      <c r="AP322" s="169" t="str">
        <f>IFERROR(Inv_SY_B!AP322/Inv_SY_B!$DC322-1,"")</f>
        <v/>
      </c>
      <c r="AQ322" s="169" t="str">
        <f>IFERROR(Inv_SY_B!AQ322/Inv_SY_B!$DC322-1,"")</f>
        <v/>
      </c>
      <c r="AR322" s="169" t="str">
        <f>IFERROR(Inv_SY_B!AR322/Inv_SY_B!$DC322-1,"")</f>
        <v/>
      </c>
      <c r="AS322" s="169" t="str">
        <f>IFERROR(Inv_SY_B!AS322/Inv_SY_B!$DC322-1,"")</f>
        <v/>
      </c>
      <c r="AT322" s="169" t="str">
        <f>IFERROR(Inv_SY_B!AT322/Inv_SY_B!$DC322-1,"")</f>
        <v/>
      </c>
      <c r="AU322" s="169" t="str">
        <f>IFERROR(Inv_SY_B!AU322/Inv_SY_B!$DC322-1,"")</f>
        <v/>
      </c>
      <c r="AV322" s="169" t="str">
        <f>IFERROR(Inv_SY_B!AV322/Inv_SY_B!$DC322-1,"")</f>
        <v/>
      </c>
      <c r="AW322" s="169" t="str">
        <f>IFERROR(Inv_SY_B!AW322/Inv_SY_B!$DC322-1,"")</f>
        <v/>
      </c>
      <c r="AX322" s="169" t="str">
        <f>IFERROR(Inv_SY_B!AX322/Inv_SY_B!$DC322-1,"")</f>
        <v/>
      </c>
      <c r="AY322" s="169" t="str">
        <f>IFERROR(Inv_SY_B!AY322/Inv_SY_B!$DC322-1,"")</f>
        <v/>
      </c>
      <c r="AZ322" s="169" t="str">
        <f>IFERROR(Inv_SY_B!AZ322/Inv_SY_B!$DC322-1,"")</f>
        <v/>
      </c>
      <c r="BA322" s="169" t="str">
        <f>IFERROR(Inv_SY_B!BA322/Inv_SY_B!$DC322-1,"")</f>
        <v/>
      </c>
      <c r="BB322" s="169" t="str">
        <f>IFERROR(Inv_SY_B!BB322/Inv_SY_B!$DC322-1,"")</f>
        <v/>
      </c>
      <c r="BC322" s="169" t="str">
        <f>IFERROR(Inv_SY_B!BC322/Inv_SY_B!$DC322-1,"")</f>
        <v/>
      </c>
      <c r="BD322" s="169" t="str">
        <f>IFERROR(Inv_SY_B!BD322/Inv_SY_B!$DC322-1,"")</f>
        <v/>
      </c>
      <c r="BE322" s="169" t="str">
        <f>IFERROR(Inv_SY_B!BE322/Inv_SY_B!$DC322-1,"")</f>
        <v/>
      </c>
      <c r="BF322" s="169" t="str">
        <f>IFERROR(Inv_SY_B!BF322/Inv_SY_B!$DC322-1,"")</f>
        <v/>
      </c>
      <c r="BG322" s="169" t="str">
        <f>IFERROR(Inv_SY_B!BG322/Inv_SY_B!$DC322-1,"")</f>
        <v/>
      </c>
      <c r="BH322" s="169" t="str">
        <f>IFERROR(Inv_SY_B!BH322/Inv_SY_B!$DC322-1,"")</f>
        <v/>
      </c>
      <c r="BI322" s="169" t="str">
        <f>IFERROR(Inv_SY_B!BI322/Inv_SY_B!$DC322-1,"")</f>
        <v/>
      </c>
      <c r="BJ322" s="169" t="str">
        <f>IFERROR(Inv_SY_B!BJ322/Inv_SY_B!$DC322-1,"")</f>
        <v/>
      </c>
      <c r="BK322" s="169" t="str">
        <f>IFERROR(Inv_SY_B!BK322/Inv_SY_B!$DC322-1,"")</f>
        <v/>
      </c>
      <c r="BL322" s="169" t="str">
        <f>IFERROR(Inv_SY_B!BL322/Inv_SY_B!$DC322-1,"")</f>
        <v/>
      </c>
      <c r="BM322" s="169" t="str">
        <f>IFERROR(Inv_SY_B!BM322/Inv_SY_B!$DC322-1,"")</f>
        <v/>
      </c>
      <c r="BN322" s="169" t="str">
        <f>IFERROR(Inv_SY_B!BN322/Inv_SY_B!$DC322-1,"")</f>
        <v/>
      </c>
      <c r="BO322" s="169" t="str">
        <f>IFERROR(Inv_SY_B!BO322/Inv_SY_B!$DC322-1,"")</f>
        <v/>
      </c>
      <c r="BP322" s="169" t="str">
        <f>IFERROR(Inv_SY_B!BP322/Inv_SY_B!$DC322-1,"")</f>
        <v/>
      </c>
      <c r="BQ322" s="169" t="str">
        <f>IFERROR(Inv_SY_B!BQ322/Inv_SY_B!$DC322-1,"")</f>
        <v/>
      </c>
      <c r="BR322" s="169" t="str">
        <f>IFERROR(Inv_SY_B!BR322/Inv_SY_B!$DC322-1,"")</f>
        <v/>
      </c>
      <c r="BS322" s="169" t="str">
        <f>IFERROR(Inv_SY_B!BS322/Inv_SY_B!$DC322-1,"")</f>
        <v/>
      </c>
      <c r="BT322" s="169" t="str">
        <f>IFERROR(Inv_SY_B!BT322/Inv_SY_B!$DC322-1,"")</f>
        <v/>
      </c>
      <c r="BU322" s="169" t="str">
        <f>IFERROR(Inv_SY_B!BU322/Inv_SY_B!$DC322-1,"")</f>
        <v/>
      </c>
      <c r="BV322" s="169" t="str">
        <f>IFERROR(Inv_SY_B!BV322/Inv_SY_B!$DC322-1,"")</f>
        <v/>
      </c>
      <c r="BW322" s="169" t="str">
        <f>IFERROR(Inv_SY_B!BW322/Inv_SY_B!$DC322-1,"")</f>
        <v/>
      </c>
      <c r="BX322" s="169" t="str">
        <f>IFERROR(Inv_SY_B!BX322/Inv_SY_B!$DC322-1,"")</f>
        <v/>
      </c>
      <c r="BY322" s="169" t="str">
        <f>IFERROR(Inv_SY_B!BY322/Inv_SY_B!$DC322-1,"")</f>
        <v/>
      </c>
      <c r="BZ322" s="169" t="str">
        <f>IFERROR(Inv_SY_B!BZ322/Inv_SY_B!$DC322-1,"")</f>
        <v/>
      </c>
      <c r="CA322" s="169" t="str">
        <f>IFERROR(Inv_SY_B!CA322/Inv_SY_B!$DC322-1,"")</f>
        <v/>
      </c>
      <c r="CB322" s="169" t="str">
        <f>IFERROR(Inv_SY_B!CB322/Inv_SY_B!$DC322-1,"")</f>
        <v/>
      </c>
      <c r="CC322" s="169" t="str">
        <f>IFERROR(Inv_SY_B!CC322/Inv_SY_B!$DC322-1,"")</f>
        <v/>
      </c>
      <c r="CD322" s="169" t="str">
        <f>IFERROR(Inv_SY_B!CD322/Inv_SY_B!$DC322-1,"")</f>
        <v/>
      </c>
      <c r="CE322" s="169" t="str">
        <f>IFERROR(Inv_SY_B!CE322/Inv_SY_B!$DC322-1,"")</f>
        <v/>
      </c>
      <c r="CF322" s="169" t="str">
        <f>IFERROR(Inv_SY_B!CF322/Inv_SY_B!$DC322-1,"")</f>
        <v/>
      </c>
      <c r="CG322" s="169" t="str">
        <f>IFERROR(Inv_SY_B!CG322/Inv_SY_B!$DC322-1,"")</f>
        <v/>
      </c>
      <c r="CH322" s="169" t="str">
        <f>IFERROR(Inv_SY_B!CH322/Inv_SY_B!$DC322-1,"")</f>
        <v/>
      </c>
      <c r="CI322" s="169" t="str">
        <f>IFERROR(Inv_SY_B!CI322/Inv_SY_B!$DC322-1,"")</f>
        <v/>
      </c>
      <c r="CJ322" s="169" t="str">
        <f>IFERROR(Inv_SY_B!CJ322/Inv_SY_B!$DC322-1,"")</f>
        <v/>
      </c>
      <c r="CK322" s="169" t="str">
        <f>IFERROR(Inv_SY_B!CK322/Inv_SY_B!$DC322-1,"")</f>
        <v/>
      </c>
      <c r="CL322" s="169" t="str">
        <f>IFERROR(Inv_SY_B!CL322/Inv_SY_B!$DC322-1,"")</f>
        <v/>
      </c>
      <c r="CM322" s="169" t="str">
        <f>IFERROR(Inv_SY_B!CM322/Inv_SY_B!$DB322-1,"")</f>
        <v/>
      </c>
      <c r="CN322" s="169" t="str">
        <f>IFERROR(Inv_SY_B!CN322/Inv_SY_B!$DB322-1,"")</f>
        <v/>
      </c>
      <c r="CO322" s="169" t="str">
        <f>IFERROR(Inv_SY_B!CO322/Inv_SY_B!$DB322-1,"")</f>
        <v/>
      </c>
      <c r="CP322" s="169" t="str">
        <f>IFERROR(Inv_SY_B!CP322/Inv_SY_B!$DB322-1,"")</f>
        <v/>
      </c>
      <c r="CQ322" s="169" t="str">
        <f>IFERROR(Inv_SY_B!CQ322/Inv_SY_B!$DB322-1,"")</f>
        <v/>
      </c>
      <c r="CR322" s="169" t="str">
        <f>IFERROR(Inv_SY_B!CR322/Inv_SY_B!$DB322-1,"")</f>
        <v/>
      </c>
      <c r="CS322" s="169" t="str">
        <f>IFERROR(Inv_SY_B!CS322/Inv_SY_B!$DB322-1,"")</f>
        <v/>
      </c>
      <c r="CT322" s="169" t="str">
        <f>IFERROR(Inv_SY_B!CT322/Inv_SY_B!$DB322-1,"")</f>
        <v/>
      </c>
      <c r="CU322" s="169" t="str">
        <f>IFERROR(Inv_SY_B!CU322/Inv_SY_B!$DB322-1,"")</f>
        <v/>
      </c>
      <c r="CV322" s="169" t="str">
        <f>IFERROR(Inv_SY_B!CV322/Inv_SY_B!$DB322-1,"")</f>
        <v/>
      </c>
      <c r="CW322" s="169" t="str">
        <f>IFERROR(Inv_SY_B!CW322/Inv_SY_B!$DB322-1,"")</f>
        <v/>
      </c>
      <c r="CX322" s="169" t="str">
        <f>IFERROR(Inv_SY_B!CX322/Inv_SY_B!$DB322-1,"")</f>
        <v/>
      </c>
      <c r="CY322" s="169" t="str">
        <f>IFERROR(Inv_SY_B!CY322/Inv_SY_B!$DB322-1,"")</f>
        <v/>
      </c>
      <c r="CZ322" s="169" t="str">
        <f>IFERROR(Inv_SY_B!CZ322/Inv_SY_B!$DB322-1,"")</f>
        <v/>
      </c>
    </row>
    <row r="323" spans="2:104">
      <c r="B323" s="164">
        <f t="shared" si="6"/>
        <v>46015</v>
      </c>
      <c r="C323" s="169" t="str">
        <f>IFERROR(Inv_SY_B!C323/Inv_SY_B!$DA323-1,"")</f>
        <v/>
      </c>
      <c r="D323" s="169" t="str">
        <f>IFERROR(Inv_SY_B!D323/Inv_SY_B!$DA323-1,"")</f>
        <v/>
      </c>
      <c r="E323" s="169" t="str">
        <f>IFERROR(Inv_SY_B!E323/Inv_SY_B!$DA323-1,"")</f>
        <v/>
      </c>
      <c r="F323" s="169" t="str">
        <f>IFERROR(Inv_SY_B!F323/Inv_SY_B!$DA323-1,"")</f>
        <v/>
      </c>
      <c r="G323" s="169" t="str">
        <f>IFERROR(Inv_SY_B!G323/Inv_SY_B!$DA323-1,"")</f>
        <v/>
      </c>
      <c r="H323" s="169" t="str">
        <f>IFERROR(Inv_SY_B!H323/Inv_SY_B!$DA323-1,"")</f>
        <v/>
      </c>
      <c r="I323" s="169" t="str">
        <f>IFERROR(Inv_SY_B!I323/Inv_SY_B!$DA323-1,"")</f>
        <v/>
      </c>
      <c r="J323" s="169" t="str">
        <f>IFERROR(Inv_SY_B!J323/Inv_SY_B!$DA323-1,"")</f>
        <v/>
      </c>
      <c r="K323" s="169" t="str">
        <f>IFERROR(Inv_SY_B!K323/Inv_SY_B!$DA323-1,"")</f>
        <v/>
      </c>
      <c r="L323" s="169" t="str">
        <f>IFERROR(Inv_SY_B!L323/Inv_SY_B!$DA323-1,"")</f>
        <v/>
      </c>
      <c r="M323" s="169" t="str">
        <f>IFERROR(Inv_SY_B!M323/Inv_SY_B!$DA323-1,"")</f>
        <v/>
      </c>
      <c r="N323" s="169" t="str">
        <f>IFERROR(Inv_SY_B!N323/Inv_SY_B!$DA323-1,"")</f>
        <v/>
      </c>
      <c r="O323" s="169" t="str">
        <f>IFERROR(Inv_SY_B!O323/Inv_SY_B!$DA323-1,"")</f>
        <v/>
      </c>
      <c r="P323" s="169" t="str">
        <f>IFERROR(Inv_SY_B!P323/Inv_SY_B!$DA323-1,"")</f>
        <v/>
      </c>
      <c r="Q323" s="169" t="str">
        <f>IFERROR(Inv_SY_B!Q323/Inv_SY_B!$DA323-1,"")</f>
        <v/>
      </c>
      <c r="R323" s="169" t="str">
        <f>IFERROR(Inv_SY_B!R323/Inv_SY_B!$DA323-1,"")</f>
        <v/>
      </c>
      <c r="S323" s="169" t="str">
        <f>IFERROR(Inv_SY_B!S323/Inv_SY_B!$DA323-1,"")</f>
        <v/>
      </c>
      <c r="T323" s="169" t="str">
        <f>IFERROR(Inv_SY_B!T323/Inv_SY_B!$DA323-1,"")</f>
        <v/>
      </c>
      <c r="U323" s="169" t="str">
        <f>IFERROR(Inv_SY_B!U323/Inv_SY_B!$DA323-1,"")</f>
        <v/>
      </c>
      <c r="V323" s="169" t="str">
        <f>IFERROR(Inv_SY_B!V323/Inv_SY_B!$DA323-1,"")</f>
        <v/>
      </c>
      <c r="W323" s="169" t="str">
        <f>IFERROR(Inv_SY_B!W323/Inv_SY_B!$DA323-1,"")</f>
        <v/>
      </c>
      <c r="X323" s="169" t="str">
        <f>IFERROR(Inv_SY_B!X323/Inv_SY_B!$DA323-1,"")</f>
        <v/>
      </c>
      <c r="Y323" s="169" t="str">
        <f>IFERROR(Inv_SY_B!Y323/Inv_SY_B!$DA323-1,"")</f>
        <v/>
      </c>
      <c r="Z323" s="169" t="str">
        <f>IFERROR(Inv_SY_B!Z323/Inv_SY_B!$DA323-1,"")</f>
        <v/>
      </c>
      <c r="AA323" s="169" t="str">
        <f>IFERROR(Inv_SY_B!AA323/Inv_SY_B!$DA323-1,"")</f>
        <v/>
      </c>
      <c r="AB323" s="169" t="str">
        <f>IFERROR(Inv_SY_B!AB323/Inv_SY_B!$DA323-1,"")</f>
        <v/>
      </c>
      <c r="AC323" s="169" t="str">
        <f>IFERROR(Inv_SY_B!AC323/Inv_SY_B!$DA323-1,"")</f>
        <v/>
      </c>
      <c r="AD323" s="169" t="str">
        <f>IFERROR(Inv_SY_B!AD323/Inv_SY_B!$DA323-1,"")</f>
        <v/>
      </c>
      <c r="AE323" s="169" t="str">
        <f>IFERROR(Inv_SY_B!AE323/Inv_SY_B!$DA323-1,"")</f>
        <v/>
      </c>
      <c r="AF323" s="169" t="str">
        <f>IFERROR(Inv_SY_B!AF323/Inv_SY_B!$DA323-1,"")</f>
        <v/>
      </c>
      <c r="AG323" s="169" t="str">
        <f>IFERROR(Inv_SY_B!AG323/Inv_SY_B!$DA323-1,"")</f>
        <v/>
      </c>
      <c r="AH323" s="169" t="str">
        <f>IFERROR(Inv_SY_B!AH323/Inv_SY_B!$DA323-1,"")</f>
        <v/>
      </c>
      <c r="AI323" s="169" t="str">
        <f>IFERROR(Inv_SY_B!AI323/Inv_SY_B!$DC323-1,"")</f>
        <v/>
      </c>
      <c r="AJ323" s="169" t="str">
        <f>IFERROR(Inv_SY_B!AJ323/Inv_SY_B!$DC323-1,"")</f>
        <v/>
      </c>
      <c r="AK323" s="169" t="str">
        <f>IFERROR(Inv_SY_B!AK323/Inv_SY_B!$DC323-1,"")</f>
        <v/>
      </c>
      <c r="AL323" s="169" t="str">
        <f>IFERROR(Inv_SY_B!AL323/Inv_SY_B!$DC323-1,"")</f>
        <v/>
      </c>
      <c r="AM323" s="169" t="str">
        <f>IFERROR(Inv_SY_B!AM323/Inv_SY_B!$DC323-1,"")</f>
        <v/>
      </c>
      <c r="AN323" s="169" t="str">
        <f>IFERROR(Inv_SY_B!AN323/Inv_SY_B!$DC323-1,"")</f>
        <v/>
      </c>
      <c r="AO323" s="169" t="str">
        <f>IFERROR(Inv_SY_B!AO323/Inv_SY_B!$DC323-1,"")</f>
        <v/>
      </c>
      <c r="AP323" s="169" t="str">
        <f>IFERROR(Inv_SY_B!AP323/Inv_SY_B!$DC323-1,"")</f>
        <v/>
      </c>
      <c r="AQ323" s="169" t="str">
        <f>IFERROR(Inv_SY_B!AQ323/Inv_SY_B!$DC323-1,"")</f>
        <v/>
      </c>
      <c r="AR323" s="169" t="str">
        <f>IFERROR(Inv_SY_B!AR323/Inv_SY_B!$DC323-1,"")</f>
        <v/>
      </c>
      <c r="AS323" s="169" t="str">
        <f>IFERROR(Inv_SY_B!AS323/Inv_SY_B!$DC323-1,"")</f>
        <v/>
      </c>
      <c r="AT323" s="169" t="str">
        <f>IFERROR(Inv_SY_B!AT323/Inv_SY_B!$DC323-1,"")</f>
        <v/>
      </c>
      <c r="AU323" s="169" t="str">
        <f>IFERROR(Inv_SY_B!AU323/Inv_SY_B!$DC323-1,"")</f>
        <v/>
      </c>
      <c r="AV323" s="169" t="str">
        <f>IFERROR(Inv_SY_B!AV323/Inv_SY_B!$DC323-1,"")</f>
        <v/>
      </c>
      <c r="AW323" s="169" t="str">
        <f>IFERROR(Inv_SY_B!AW323/Inv_SY_B!$DC323-1,"")</f>
        <v/>
      </c>
      <c r="AX323" s="169" t="str">
        <f>IFERROR(Inv_SY_B!AX323/Inv_SY_B!$DC323-1,"")</f>
        <v/>
      </c>
      <c r="AY323" s="169" t="str">
        <f>IFERROR(Inv_SY_B!AY323/Inv_SY_B!$DC323-1,"")</f>
        <v/>
      </c>
      <c r="AZ323" s="169" t="str">
        <f>IFERROR(Inv_SY_B!AZ323/Inv_SY_B!$DC323-1,"")</f>
        <v/>
      </c>
      <c r="BA323" s="169" t="str">
        <f>IFERROR(Inv_SY_B!BA323/Inv_SY_B!$DC323-1,"")</f>
        <v/>
      </c>
      <c r="BB323" s="169" t="str">
        <f>IFERROR(Inv_SY_B!BB323/Inv_SY_B!$DC323-1,"")</f>
        <v/>
      </c>
      <c r="BC323" s="169" t="str">
        <f>IFERROR(Inv_SY_B!BC323/Inv_SY_B!$DC323-1,"")</f>
        <v/>
      </c>
      <c r="BD323" s="169" t="str">
        <f>IFERROR(Inv_SY_B!BD323/Inv_SY_B!$DC323-1,"")</f>
        <v/>
      </c>
      <c r="BE323" s="169" t="str">
        <f>IFERROR(Inv_SY_B!BE323/Inv_SY_B!$DC323-1,"")</f>
        <v/>
      </c>
      <c r="BF323" s="169" t="str">
        <f>IFERROR(Inv_SY_B!BF323/Inv_SY_B!$DC323-1,"")</f>
        <v/>
      </c>
      <c r="BG323" s="169" t="str">
        <f>IFERROR(Inv_SY_B!BG323/Inv_SY_B!$DC323-1,"")</f>
        <v/>
      </c>
      <c r="BH323" s="169" t="str">
        <f>IFERROR(Inv_SY_B!BH323/Inv_SY_B!$DC323-1,"")</f>
        <v/>
      </c>
      <c r="BI323" s="169" t="str">
        <f>IFERROR(Inv_SY_B!BI323/Inv_SY_B!$DC323-1,"")</f>
        <v/>
      </c>
      <c r="BJ323" s="169" t="str">
        <f>IFERROR(Inv_SY_B!BJ323/Inv_SY_B!$DC323-1,"")</f>
        <v/>
      </c>
      <c r="BK323" s="169" t="str">
        <f>IFERROR(Inv_SY_B!BK323/Inv_SY_B!$DC323-1,"")</f>
        <v/>
      </c>
      <c r="BL323" s="169" t="str">
        <f>IFERROR(Inv_SY_B!BL323/Inv_SY_B!$DC323-1,"")</f>
        <v/>
      </c>
      <c r="BM323" s="169" t="str">
        <f>IFERROR(Inv_SY_B!BM323/Inv_SY_B!$DC323-1,"")</f>
        <v/>
      </c>
      <c r="BN323" s="169" t="str">
        <f>IFERROR(Inv_SY_B!BN323/Inv_SY_B!$DC323-1,"")</f>
        <v/>
      </c>
      <c r="BO323" s="169" t="str">
        <f>IFERROR(Inv_SY_B!BO323/Inv_SY_B!$DC323-1,"")</f>
        <v/>
      </c>
      <c r="BP323" s="169" t="str">
        <f>IFERROR(Inv_SY_B!BP323/Inv_SY_B!$DC323-1,"")</f>
        <v/>
      </c>
      <c r="BQ323" s="169" t="str">
        <f>IFERROR(Inv_SY_B!BQ323/Inv_SY_B!$DC323-1,"")</f>
        <v/>
      </c>
      <c r="BR323" s="169" t="str">
        <f>IFERROR(Inv_SY_B!BR323/Inv_SY_B!$DC323-1,"")</f>
        <v/>
      </c>
      <c r="BS323" s="169" t="str">
        <f>IFERROR(Inv_SY_B!BS323/Inv_SY_B!$DC323-1,"")</f>
        <v/>
      </c>
      <c r="BT323" s="169" t="str">
        <f>IFERROR(Inv_SY_B!BT323/Inv_SY_B!$DC323-1,"")</f>
        <v/>
      </c>
      <c r="BU323" s="169" t="str">
        <f>IFERROR(Inv_SY_B!BU323/Inv_SY_B!$DC323-1,"")</f>
        <v/>
      </c>
      <c r="BV323" s="169" t="str">
        <f>IFERROR(Inv_SY_B!BV323/Inv_SY_B!$DC323-1,"")</f>
        <v/>
      </c>
      <c r="BW323" s="169" t="str">
        <f>IFERROR(Inv_SY_B!BW323/Inv_SY_B!$DC323-1,"")</f>
        <v/>
      </c>
      <c r="BX323" s="169" t="str">
        <f>IFERROR(Inv_SY_B!BX323/Inv_SY_B!$DC323-1,"")</f>
        <v/>
      </c>
      <c r="BY323" s="169" t="str">
        <f>IFERROR(Inv_SY_B!BY323/Inv_SY_B!$DC323-1,"")</f>
        <v/>
      </c>
      <c r="BZ323" s="169" t="str">
        <f>IFERROR(Inv_SY_B!BZ323/Inv_SY_B!$DC323-1,"")</f>
        <v/>
      </c>
      <c r="CA323" s="169" t="str">
        <f>IFERROR(Inv_SY_B!CA323/Inv_SY_B!$DC323-1,"")</f>
        <v/>
      </c>
      <c r="CB323" s="169" t="str">
        <f>IFERROR(Inv_SY_B!CB323/Inv_SY_B!$DC323-1,"")</f>
        <v/>
      </c>
      <c r="CC323" s="169" t="str">
        <f>IFERROR(Inv_SY_B!CC323/Inv_SY_B!$DC323-1,"")</f>
        <v/>
      </c>
      <c r="CD323" s="169" t="str">
        <f>IFERROR(Inv_SY_B!CD323/Inv_SY_B!$DC323-1,"")</f>
        <v/>
      </c>
      <c r="CE323" s="169" t="str">
        <f>IFERROR(Inv_SY_B!CE323/Inv_SY_B!$DC323-1,"")</f>
        <v/>
      </c>
      <c r="CF323" s="169" t="str">
        <f>IFERROR(Inv_SY_B!CF323/Inv_SY_B!$DC323-1,"")</f>
        <v/>
      </c>
      <c r="CG323" s="169" t="str">
        <f>IFERROR(Inv_SY_B!CG323/Inv_SY_B!$DC323-1,"")</f>
        <v/>
      </c>
      <c r="CH323" s="169" t="str">
        <f>IFERROR(Inv_SY_B!CH323/Inv_SY_B!$DC323-1,"")</f>
        <v/>
      </c>
      <c r="CI323" s="169" t="str">
        <f>IFERROR(Inv_SY_B!CI323/Inv_SY_B!$DC323-1,"")</f>
        <v/>
      </c>
      <c r="CJ323" s="169" t="str">
        <f>IFERROR(Inv_SY_B!CJ323/Inv_SY_B!$DC323-1,"")</f>
        <v/>
      </c>
      <c r="CK323" s="169" t="str">
        <f>IFERROR(Inv_SY_B!CK323/Inv_SY_B!$DC323-1,"")</f>
        <v/>
      </c>
      <c r="CL323" s="169" t="str">
        <f>IFERROR(Inv_SY_B!CL323/Inv_SY_B!$DC323-1,"")</f>
        <v/>
      </c>
      <c r="CM323" s="169" t="str">
        <f>IFERROR(Inv_SY_B!CM323/Inv_SY_B!$DB323-1,"")</f>
        <v/>
      </c>
      <c r="CN323" s="169" t="str">
        <f>IFERROR(Inv_SY_B!CN323/Inv_SY_B!$DB323-1,"")</f>
        <v/>
      </c>
      <c r="CO323" s="169" t="str">
        <f>IFERROR(Inv_SY_B!CO323/Inv_SY_B!$DB323-1,"")</f>
        <v/>
      </c>
      <c r="CP323" s="169" t="str">
        <f>IFERROR(Inv_SY_B!CP323/Inv_SY_B!$DB323-1,"")</f>
        <v/>
      </c>
      <c r="CQ323" s="169" t="str">
        <f>IFERROR(Inv_SY_B!CQ323/Inv_SY_B!$DB323-1,"")</f>
        <v/>
      </c>
      <c r="CR323" s="169" t="str">
        <f>IFERROR(Inv_SY_B!CR323/Inv_SY_B!$DB323-1,"")</f>
        <v/>
      </c>
      <c r="CS323" s="169" t="str">
        <f>IFERROR(Inv_SY_B!CS323/Inv_SY_B!$DB323-1,"")</f>
        <v/>
      </c>
      <c r="CT323" s="169" t="str">
        <f>IFERROR(Inv_SY_B!CT323/Inv_SY_B!$DB323-1,"")</f>
        <v/>
      </c>
      <c r="CU323" s="169" t="str">
        <f>IFERROR(Inv_SY_B!CU323/Inv_SY_B!$DB323-1,"")</f>
        <v/>
      </c>
      <c r="CV323" s="169" t="str">
        <f>IFERROR(Inv_SY_B!CV323/Inv_SY_B!$DB323-1,"")</f>
        <v/>
      </c>
      <c r="CW323" s="169" t="str">
        <f>IFERROR(Inv_SY_B!CW323/Inv_SY_B!$DB323-1,"")</f>
        <v/>
      </c>
      <c r="CX323" s="169" t="str">
        <f>IFERROR(Inv_SY_B!CX323/Inv_SY_B!$DB323-1,"")</f>
        <v/>
      </c>
      <c r="CY323" s="169" t="str">
        <f>IFERROR(Inv_SY_B!CY323/Inv_SY_B!$DB323-1,"")</f>
        <v/>
      </c>
      <c r="CZ323" s="169" t="str">
        <f>IFERROR(Inv_SY_B!CZ323/Inv_SY_B!$DB323-1,"")</f>
        <v/>
      </c>
    </row>
    <row r="324" spans="2:104">
      <c r="B324" s="164">
        <f t="shared" si="6"/>
        <v>46016</v>
      </c>
      <c r="C324" s="169" t="str">
        <f>IFERROR(Inv_SY_B!C324/Inv_SY_B!$DA324-1,"")</f>
        <v/>
      </c>
      <c r="D324" s="169" t="str">
        <f>IFERROR(Inv_SY_B!D324/Inv_SY_B!$DA324-1,"")</f>
        <v/>
      </c>
      <c r="E324" s="169" t="str">
        <f>IFERROR(Inv_SY_B!E324/Inv_SY_B!$DA324-1,"")</f>
        <v/>
      </c>
      <c r="F324" s="169" t="str">
        <f>IFERROR(Inv_SY_B!F324/Inv_SY_B!$DA324-1,"")</f>
        <v/>
      </c>
      <c r="G324" s="169" t="str">
        <f>IFERROR(Inv_SY_B!G324/Inv_SY_B!$DA324-1,"")</f>
        <v/>
      </c>
      <c r="H324" s="169" t="str">
        <f>IFERROR(Inv_SY_B!H324/Inv_SY_B!$DA324-1,"")</f>
        <v/>
      </c>
      <c r="I324" s="169" t="str">
        <f>IFERROR(Inv_SY_B!I324/Inv_SY_B!$DA324-1,"")</f>
        <v/>
      </c>
      <c r="J324" s="169" t="str">
        <f>IFERROR(Inv_SY_B!J324/Inv_SY_B!$DA324-1,"")</f>
        <v/>
      </c>
      <c r="K324" s="169" t="str">
        <f>IFERROR(Inv_SY_B!K324/Inv_SY_B!$DA324-1,"")</f>
        <v/>
      </c>
      <c r="L324" s="169" t="str">
        <f>IFERROR(Inv_SY_B!L324/Inv_SY_B!$DA324-1,"")</f>
        <v/>
      </c>
      <c r="M324" s="169" t="str">
        <f>IFERROR(Inv_SY_B!M324/Inv_SY_B!$DA324-1,"")</f>
        <v/>
      </c>
      <c r="N324" s="169" t="str">
        <f>IFERROR(Inv_SY_B!N324/Inv_SY_B!$DA324-1,"")</f>
        <v/>
      </c>
      <c r="O324" s="169" t="str">
        <f>IFERROR(Inv_SY_B!O324/Inv_SY_B!$DA324-1,"")</f>
        <v/>
      </c>
      <c r="P324" s="169" t="str">
        <f>IFERROR(Inv_SY_B!P324/Inv_SY_B!$DA324-1,"")</f>
        <v/>
      </c>
      <c r="Q324" s="169" t="str">
        <f>IFERROR(Inv_SY_B!Q324/Inv_SY_B!$DA324-1,"")</f>
        <v/>
      </c>
      <c r="R324" s="169" t="str">
        <f>IFERROR(Inv_SY_B!R324/Inv_SY_B!$DA324-1,"")</f>
        <v/>
      </c>
      <c r="S324" s="169" t="str">
        <f>IFERROR(Inv_SY_B!S324/Inv_SY_B!$DA324-1,"")</f>
        <v/>
      </c>
      <c r="T324" s="169" t="str">
        <f>IFERROR(Inv_SY_B!T324/Inv_SY_B!$DA324-1,"")</f>
        <v/>
      </c>
      <c r="U324" s="169" t="str">
        <f>IFERROR(Inv_SY_B!U324/Inv_SY_B!$DA324-1,"")</f>
        <v/>
      </c>
      <c r="V324" s="169" t="str">
        <f>IFERROR(Inv_SY_B!V324/Inv_SY_B!$DA324-1,"")</f>
        <v/>
      </c>
      <c r="W324" s="169" t="str">
        <f>IFERROR(Inv_SY_B!W324/Inv_SY_B!$DA324-1,"")</f>
        <v/>
      </c>
      <c r="X324" s="169" t="str">
        <f>IFERROR(Inv_SY_B!X324/Inv_SY_B!$DA324-1,"")</f>
        <v/>
      </c>
      <c r="Y324" s="169" t="str">
        <f>IFERROR(Inv_SY_B!Y324/Inv_SY_B!$DA324-1,"")</f>
        <v/>
      </c>
      <c r="Z324" s="169" t="str">
        <f>IFERROR(Inv_SY_B!Z324/Inv_SY_B!$DA324-1,"")</f>
        <v/>
      </c>
      <c r="AA324" s="169" t="str">
        <f>IFERROR(Inv_SY_B!AA324/Inv_SY_B!$DA324-1,"")</f>
        <v/>
      </c>
      <c r="AB324" s="169" t="str">
        <f>IFERROR(Inv_SY_B!AB324/Inv_SY_B!$DA324-1,"")</f>
        <v/>
      </c>
      <c r="AC324" s="169" t="str">
        <f>IFERROR(Inv_SY_B!AC324/Inv_SY_B!$DA324-1,"")</f>
        <v/>
      </c>
      <c r="AD324" s="169" t="str">
        <f>IFERROR(Inv_SY_B!AD324/Inv_SY_B!$DA324-1,"")</f>
        <v/>
      </c>
      <c r="AE324" s="169" t="str">
        <f>IFERROR(Inv_SY_B!AE324/Inv_SY_B!$DA324-1,"")</f>
        <v/>
      </c>
      <c r="AF324" s="169" t="str">
        <f>IFERROR(Inv_SY_B!AF324/Inv_SY_B!$DA324-1,"")</f>
        <v/>
      </c>
      <c r="AG324" s="169" t="str">
        <f>IFERROR(Inv_SY_B!AG324/Inv_SY_B!$DA324-1,"")</f>
        <v/>
      </c>
      <c r="AH324" s="169" t="str">
        <f>IFERROR(Inv_SY_B!AH324/Inv_SY_B!$DA324-1,"")</f>
        <v/>
      </c>
      <c r="AI324" s="169" t="str">
        <f>IFERROR(Inv_SY_B!AI324/Inv_SY_B!$DC324-1,"")</f>
        <v/>
      </c>
      <c r="AJ324" s="169" t="str">
        <f>IFERROR(Inv_SY_B!AJ324/Inv_SY_B!$DC324-1,"")</f>
        <v/>
      </c>
      <c r="AK324" s="169" t="str">
        <f>IFERROR(Inv_SY_B!AK324/Inv_SY_B!$DC324-1,"")</f>
        <v/>
      </c>
      <c r="AL324" s="169" t="str">
        <f>IFERROR(Inv_SY_B!AL324/Inv_SY_B!$DC324-1,"")</f>
        <v/>
      </c>
      <c r="AM324" s="169" t="str">
        <f>IFERROR(Inv_SY_B!AM324/Inv_SY_B!$DC324-1,"")</f>
        <v/>
      </c>
      <c r="AN324" s="169" t="str">
        <f>IFERROR(Inv_SY_B!AN324/Inv_SY_B!$DC324-1,"")</f>
        <v/>
      </c>
      <c r="AO324" s="169" t="str">
        <f>IFERROR(Inv_SY_B!AO324/Inv_SY_B!$DC324-1,"")</f>
        <v/>
      </c>
      <c r="AP324" s="169" t="str">
        <f>IFERROR(Inv_SY_B!AP324/Inv_SY_B!$DC324-1,"")</f>
        <v/>
      </c>
      <c r="AQ324" s="169" t="str">
        <f>IFERROR(Inv_SY_B!AQ324/Inv_SY_B!$DC324-1,"")</f>
        <v/>
      </c>
      <c r="AR324" s="169" t="str">
        <f>IFERROR(Inv_SY_B!AR324/Inv_SY_B!$DC324-1,"")</f>
        <v/>
      </c>
      <c r="AS324" s="169" t="str">
        <f>IFERROR(Inv_SY_B!AS324/Inv_SY_B!$DC324-1,"")</f>
        <v/>
      </c>
      <c r="AT324" s="169" t="str">
        <f>IFERROR(Inv_SY_B!AT324/Inv_SY_B!$DC324-1,"")</f>
        <v/>
      </c>
      <c r="AU324" s="169" t="str">
        <f>IFERROR(Inv_SY_B!AU324/Inv_SY_B!$DC324-1,"")</f>
        <v/>
      </c>
      <c r="AV324" s="169" t="str">
        <f>IFERROR(Inv_SY_B!AV324/Inv_SY_B!$DC324-1,"")</f>
        <v/>
      </c>
      <c r="AW324" s="169" t="str">
        <f>IFERROR(Inv_SY_B!AW324/Inv_SY_B!$DC324-1,"")</f>
        <v/>
      </c>
      <c r="AX324" s="169" t="str">
        <f>IFERROR(Inv_SY_B!AX324/Inv_SY_B!$DC324-1,"")</f>
        <v/>
      </c>
      <c r="AY324" s="169" t="str">
        <f>IFERROR(Inv_SY_B!AY324/Inv_SY_B!$DC324-1,"")</f>
        <v/>
      </c>
      <c r="AZ324" s="169" t="str">
        <f>IFERROR(Inv_SY_B!AZ324/Inv_SY_B!$DC324-1,"")</f>
        <v/>
      </c>
      <c r="BA324" s="169" t="str">
        <f>IFERROR(Inv_SY_B!BA324/Inv_SY_B!$DC324-1,"")</f>
        <v/>
      </c>
      <c r="BB324" s="169" t="str">
        <f>IFERROR(Inv_SY_B!BB324/Inv_SY_B!$DC324-1,"")</f>
        <v/>
      </c>
      <c r="BC324" s="169" t="str">
        <f>IFERROR(Inv_SY_B!BC324/Inv_SY_B!$DC324-1,"")</f>
        <v/>
      </c>
      <c r="BD324" s="169" t="str">
        <f>IFERROR(Inv_SY_B!BD324/Inv_SY_B!$DC324-1,"")</f>
        <v/>
      </c>
      <c r="BE324" s="169" t="str">
        <f>IFERROR(Inv_SY_B!BE324/Inv_SY_B!$DC324-1,"")</f>
        <v/>
      </c>
      <c r="BF324" s="169" t="str">
        <f>IFERROR(Inv_SY_B!BF324/Inv_SY_B!$DC324-1,"")</f>
        <v/>
      </c>
      <c r="BG324" s="169" t="str">
        <f>IFERROR(Inv_SY_B!BG324/Inv_SY_B!$DC324-1,"")</f>
        <v/>
      </c>
      <c r="BH324" s="169" t="str">
        <f>IFERROR(Inv_SY_B!BH324/Inv_SY_B!$DC324-1,"")</f>
        <v/>
      </c>
      <c r="BI324" s="169" t="str">
        <f>IFERROR(Inv_SY_B!BI324/Inv_SY_B!$DC324-1,"")</f>
        <v/>
      </c>
      <c r="BJ324" s="169" t="str">
        <f>IFERROR(Inv_SY_B!BJ324/Inv_SY_B!$DC324-1,"")</f>
        <v/>
      </c>
      <c r="BK324" s="169" t="str">
        <f>IFERROR(Inv_SY_B!BK324/Inv_SY_B!$DC324-1,"")</f>
        <v/>
      </c>
      <c r="BL324" s="169" t="str">
        <f>IFERROR(Inv_SY_B!BL324/Inv_SY_B!$DC324-1,"")</f>
        <v/>
      </c>
      <c r="BM324" s="169" t="str">
        <f>IFERROR(Inv_SY_B!BM324/Inv_SY_B!$DC324-1,"")</f>
        <v/>
      </c>
      <c r="BN324" s="169" t="str">
        <f>IFERROR(Inv_SY_B!BN324/Inv_SY_B!$DC324-1,"")</f>
        <v/>
      </c>
      <c r="BO324" s="169" t="str">
        <f>IFERROR(Inv_SY_B!BO324/Inv_SY_B!$DC324-1,"")</f>
        <v/>
      </c>
      <c r="BP324" s="169" t="str">
        <f>IFERROR(Inv_SY_B!BP324/Inv_SY_B!$DC324-1,"")</f>
        <v/>
      </c>
      <c r="BQ324" s="169" t="str">
        <f>IFERROR(Inv_SY_B!BQ324/Inv_SY_B!$DC324-1,"")</f>
        <v/>
      </c>
      <c r="BR324" s="169" t="str">
        <f>IFERROR(Inv_SY_B!BR324/Inv_SY_B!$DC324-1,"")</f>
        <v/>
      </c>
      <c r="BS324" s="169" t="str">
        <f>IFERROR(Inv_SY_B!BS324/Inv_SY_B!$DC324-1,"")</f>
        <v/>
      </c>
      <c r="BT324" s="169" t="str">
        <f>IFERROR(Inv_SY_B!BT324/Inv_SY_B!$DC324-1,"")</f>
        <v/>
      </c>
      <c r="BU324" s="169" t="str">
        <f>IFERROR(Inv_SY_B!BU324/Inv_SY_B!$DC324-1,"")</f>
        <v/>
      </c>
      <c r="BV324" s="169" t="str">
        <f>IFERROR(Inv_SY_B!BV324/Inv_SY_B!$DC324-1,"")</f>
        <v/>
      </c>
      <c r="BW324" s="169" t="str">
        <f>IFERROR(Inv_SY_B!BW324/Inv_SY_B!$DC324-1,"")</f>
        <v/>
      </c>
      <c r="BX324" s="169" t="str">
        <f>IFERROR(Inv_SY_B!BX324/Inv_SY_B!$DC324-1,"")</f>
        <v/>
      </c>
      <c r="BY324" s="169" t="str">
        <f>IFERROR(Inv_SY_B!BY324/Inv_SY_B!$DC324-1,"")</f>
        <v/>
      </c>
      <c r="BZ324" s="169" t="str">
        <f>IFERROR(Inv_SY_B!BZ324/Inv_SY_B!$DC324-1,"")</f>
        <v/>
      </c>
      <c r="CA324" s="169" t="str">
        <f>IFERROR(Inv_SY_B!CA324/Inv_SY_B!$DC324-1,"")</f>
        <v/>
      </c>
      <c r="CB324" s="169" t="str">
        <f>IFERROR(Inv_SY_B!CB324/Inv_SY_B!$DC324-1,"")</f>
        <v/>
      </c>
      <c r="CC324" s="169" t="str">
        <f>IFERROR(Inv_SY_B!CC324/Inv_SY_B!$DC324-1,"")</f>
        <v/>
      </c>
      <c r="CD324" s="169" t="str">
        <f>IFERROR(Inv_SY_B!CD324/Inv_SY_B!$DC324-1,"")</f>
        <v/>
      </c>
      <c r="CE324" s="169" t="str">
        <f>IFERROR(Inv_SY_B!CE324/Inv_SY_B!$DC324-1,"")</f>
        <v/>
      </c>
      <c r="CF324" s="169" t="str">
        <f>IFERROR(Inv_SY_B!CF324/Inv_SY_B!$DC324-1,"")</f>
        <v/>
      </c>
      <c r="CG324" s="169" t="str">
        <f>IFERROR(Inv_SY_B!CG324/Inv_SY_B!$DC324-1,"")</f>
        <v/>
      </c>
      <c r="CH324" s="169" t="str">
        <f>IFERROR(Inv_SY_B!CH324/Inv_SY_B!$DC324-1,"")</f>
        <v/>
      </c>
      <c r="CI324" s="169" t="str">
        <f>IFERROR(Inv_SY_B!CI324/Inv_SY_B!$DC324-1,"")</f>
        <v/>
      </c>
      <c r="CJ324" s="169" t="str">
        <f>IFERROR(Inv_SY_B!CJ324/Inv_SY_B!$DC324-1,"")</f>
        <v/>
      </c>
      <c r="CK324" s="169" t="str">
        <f>IFERROR(Inv_SY_B!CK324/Inv_SY_B!$DC324-1,"")</f>
        <v/>
      </c>
      <c r="CL324" s="169" t="str">
        <f>IFERROR(Inv_SY_B!CL324/Inv_SY_B!$DC324-1,"")</f>
        <v/>
      </c>
      <c r="CM324" s="169" t="str">
        <f>IFERROR(Inv_SY_B!CM324/Inv_SY_B!$DB324-1,"")</f>
        <v/>
      </c>
      <c r="CN324" s="169" t="str">
        <f>IFERROR(Inv_SY_B!CN324/Inv_SY_B!$DB324-1,"")</f>
        <v/>
      </c>
      <c r="CO324" s="169" t="str">
        <f>IFERROR(Inv_SY_B!CO324/Inv_SY_B!$DB324-1,"")</f>
        <v/>
      </c>
      <c r="CP324" s="169" t="str">
        <f>IFERROR(Inv_SY_B!CP324/Inv_SY_B!$DB324-1,"")</f>
        <v/>
      </c>
      <c r="CQ324" s="169" t="str">
        <f>IFERROR(Inv_SY_B!CQ324/Inv_SY_B!$DB324-1,"")</f>
        <v/>
      </c>
      <c r="CR324" s="169" t="str">
        <f>IFERROR(Inv_SY_B!CR324/Inv_SY_B!$DB324-1,"")</f>
        <v/>
      </c>
      <c r="CS324" s="169" t="str">
        <f>IFERROR(Inv_SY_B!CS324/Inv_SY_B!$DB324-1,"")</f>
        <v/>
      </c>
      <c r="CT324" s="169" t="str">
        <f>IFERROR(Inv_SY_B!CT324/Inv_SY_B!$DB324-1,"")</f>
        <v/>
      </c>
      <c r="CU324" s="169" t="str">
        <f>IFERROR(Inv_SY_B!CU324/Inv_SY_B!$DB324-1,"")</f>
        <v/>
      </c>
      <c r="CV324" s="169" t="str">
        <f>IFERROR(Inv_SY_B!CV324/Inv_SY_B!$DB324-1,"")</f>
        <v/>
      </c>
      <c r="CW324" s="169" t="str">
        <f>IFERROR(Inv_SY_B!CW324/Inv_SY_B!$DB324-1,"")</f>
        <v/>
      </c>
      <c r="CX324" s="169" t="str">
        <f>IFERROR(Inv_SY_B!CX324/Inv_SY_B!$DB324-1,"")</f>
        <v/>
      </c>
      <c r="CY324" s="169" t="str">
        <f>IFERROR(Inv_SY_B!CY324/Inv_SY_B!$DB324-1,"")</f>
        <v/>
      </c>
      <c r="CZ324" s="169" t="str">
        <f>IFERROR(Inv_SY_B!CZ324/Inv_SY_B!$DB324-1,"")</f>
        <v/>
      </c>
    </row>
    <row r="325" spans="2:104">
      <c r="B325" s="164">
        <f t="shared" si="6"/>
        <v>46017</v>
      </c>
      <c r="C325" s="169" t="str">
        <f>IFERROR(Inv_SY_B!C325/Inv_SY_B!$DA325-1,"")</f>
        <v/>
      </c>
      <c r="D325" s="169" t="str">
        <f>IFERROR(Inv_SY_B!D325/Inv_SY_B!$DA325-1,"")</f>
        <v/>
      </c>
      <c r="E325" s="169" t="str">
        <f>IFERROR(Inv_SY_B!E325/Inv_SY_B!$DA325-1,"")</f>
        <v/>
      </c>
      <c r="F325" s="169" t="str">
        <f>IFERROR(Inv_SY_B!F325/Inv_SY_B!$DA325-1,"")</f>
        <v/>
      </c>
      <c r="G325" s="169" t="str">
        <f>IFERROR(Inv_SY_B!G325/Inv_SY_B!$DA325-1,"")</f>
        <v/>
      </c>
      <c r="H325" s="169" t="str">
        <f>IFERROR(Inv_SY_B!H325/Inv_SY_B!$DA325-1,"")</f>
        <v/>
      </c>
      <c r="I325" s="169" t="str">
        <f>IFERROR(Inv_SY_B!I325/Inv_SY_B!$DA325-1,"")</f>
        <v/>
      </c>
      <c r="J325" s="169" t="str">
        <f>IFERROR(Inv_SY_B!J325/Inv_SY_B!$DA325-1,"")</f>
        <v/>
      </c>
      <c r="K325" s="169" t="str">
        <f>IFERROR(Inv_SY_B!K325/Inv_SY_B!$DA325-1,"")</f>
        <v/>
      </c>
      <c r="L325" s="169" t="str">
        <f>IFERROR(Inv_SY_B!L325/Inv_SY_B!$DA325-1,"")</f>
        <v/>
      </c>
      <c r="M325" s="169" t="str">
        <f>IFERROR(Inv_SY_B!M325/Inv_SY_B!$DA325-1,"")</f>
        <v/>
      </c>
      <c r="N325" s="169" t="str">
        <f>IFERROR(Inv_SY_B!N325/Inv_SY_B!$DA325-1,"")</f>
        <v/>
      </c>
      <c r="O325" s="169" t="str">
        <f>IFERROR(Inv_SY_B!O325/Inv_SY_B!$DA325-1,"")</f>
        <v/>
      </c>
      <c r="P325" s="169" t="str">
        <f>IFERROR(Inv_SY_B!P325/Inv_SY_B!$DA325-1,"")</f>
        <v/>
      </c>
      <c r="Q325" s="169" t="str">
        <f>IFERROR(Inv_SY_B!Q325/Inv_SY_B!$DA325-1,"")</f>
        <v/>
      </c>
      <c r="R325" s="169" t="str">
        <f>IFERROR(Inv_SY_B!R325/Inv_SY_B!$DA325-1,"")</f>
        <v/>
      </c>
      <c r="S325" s="169" t="str">
        <f>IFERROR(Inv_SY_B!S325/Inv_SY_B!$DA325-1,"")</f>
        <v/>
      </c>
      <c r="T325" s="169" t="str">
        <f>IFERROR(Inv_SY_B!T325/Inv_SY_B!$DA325-1,"")</f>
        <v/>
      </c>
      <c r="U325" s="169" t="str">
        <f>IFERROR(Inv_SY_B!U325/Inv_SY_B!$DA325-1,"")</f>
        <v/>
      </c>
      <c r="V325" s="169" t="str">
        <f>IFERROR(Inv_SY_B!V325/Inv_SY_B!$DA325-1,"")</f>
        <v/>
      </c>
      <c r="W325" s="169" t="str">
        <f>IFERROR(Inv_SY_B!W325/Inv_SY_B!$DA325-1,"")</f>
        <v/>
      </c>
      <c r="X325" s="169" t="str">
        <f>IFERROR(Inv_SY_B!X325/Inv_SY_B!$DA325-1,"")</f>
        <v/>
      </c>
      <c r="Y325" s="169" t="str">
        <f>IFERROR(Inv_SY_B!Y325/Inv_SY_B!$DA325-1,"")</f>
        <v/>
      </c>
      <c r="Z325" s="169" t="str">
        <f>IFERROR(Inv_SY_B!Z325/Inv_SY_B!$DA325-1,"")</f>
        <v/>
      </c>
      <c r="AA325" s="169" t="str">
        <f>IFERROR(Inv_SY_B!AA325/Inv_SY_B!$DA325-1,"")</f>
        <v/>
      </c>
      <c r="AB325" s="169" t="str">
        <f>IFERROR(Inv_SY_B!AB325/Inv_SY_B!$DA325-1,"")</f>
        <v/>
      </c>
      <c r="AC325" s="169" t="str">
        <f>IFERROR(Inv_SY_B!AC325/Inv_SY_B!$DA325-1,"")</f>
        <v/>
      </c>
      <c r="AD325" s="169" t="str">
        <f>IFERROR(Inv_SY_B!AD325/Inv_SY_B!$DA325-1,"")</f>
        <v/>
      </c>
      <c r="AE325" s="169" t="str">
        <f>IFERROR(Inv_SY_B!AE325/Inv_SY_B!$DA325-1,"")</f>
        <v/>
      </c>
      <c r="AF325" s="169" t="str">
        <f>IFERROR(Inv_SY_B!AF325/Inv_SY_B!$DA325-1,"")</f>
        <v/>
      </c>
      <c r="AG325" s="169" t="str">
        <f>IFERROR(Inv_SY_B!AG325/Inv_SY_B!$DA325-1,"")</f>
        <v/>
      </c>
      <c r="AH325" s="169" t="str">
        <f>IFERROR(Inv_SY_B!AH325/Inv_SY_B!$DA325-1,"")</f>
        <v/>
      </c>
      <c r="AI325" s="169" t="str">
        <f>IFERROR(Inv_SY_B!AI325/Inv_SY_B!$DC325-1,"")</f>
        <v/>
      </c>
      <c r="AJ325" s="169" t="str">
        <f>IFERROR(Inv_SY_B!AJ325/Inv_SY_B!$DC325-1,"")</f>
        <v/>
      </c>
      <c r="AK325" s="169" t="str">
        <f>IFERROR(Inv_SY_B!AK325/Inv_SY_B!$DC325-1,"")</f>
        <v/>
      </c>
      <c r="AL325" s="169" t="str">
        <f>IFERROR(Inv_SY_B!AL325/Inv_SY_B!$DC325-1,"")</f>
        <v/>
      </c>
      <c r="AM325" s="169" t="str">
        <f>IFERROR(Inv_SY_B!AM325/Inv_SY_B!$DC325-1,"")</f>
        <v/>
      </c>
      <c r="AN325" s="169" t="str">
        <f>IFERROR(Inv_SY_B!AN325/Inv_SY_B!$DC325-1,"")</f>
        <v/>
      </c>
      <c r="AO325" s="169" t="str">
        <f>IFERROR(Inv_SY_B!AO325/Inv_SY_B!$DC325-1,"")</f>
        <v/>
      </c>
      <c r="AP325" s="169" t="str">
        <f>IFERROR(Inv_SY_B!AP325/Inv_SY_B!$DC325-1,"")</f>
        <v/>
      </c>
      <c r="AQ325" s="169" t="str">
        <f>IFERROR(Inv_SY_B!AQ325/Inv_SY_B!$DC325-1,"")</f>
        <v/>
      </c>
      <c r="AR325" s="169" t="str">
        <f>IFERROR(Inv_SY_B!AR325/Inv_SY_B!$DC325-1,"")</f>
        <v/>
      </c>
      <c r="AS325" s="169" t="str">
        <f>IFERROR(Inv_SY_B!AS325/Inv_SY_B!$DC325-1,"")</f>
        <v/>
      </c>
      <c r="AT325" s="169" t="str">
        <f>IFERROR(Inv_SY_B!AT325/Inv_SY_B!$DC325-1,"")</f>
        <v/>
      </c>
      <c r="AU325" s="169" t="str">
        <f>IFERROR(Inv_SY_B!AU325/Inv_SY_B!$DC325-1,"")</f>
        <v/>
      </c>
      <c r="AV325" s="169" t="str">
        <f>IFERROR(Inv_SY_B!AV325/Inv_SY_B!$DC325-1,"")</f>
        <v/>
      </c>
      <c r="AW325" s="169" t="str">
        <f>IFERROR(Inv_SY_B!AW325/Inv_SY_B!$DC325-1,"")</f>
        <v/>
      </c>
      <c r="AX325" s="169" t="str">
        <f>IFERROR(Inv_SY_B!AX325/Inv_SY_B!$DC325-1,"")</f>
        <v/>
      </c>
      <c r="AY325" s="169" t="str">
        <f>IFERROR(Inv_SY_B!AY325/Inv_SY_B!$DC325-1,"")</f>
        <v/>
      </c>
      <c r="AZ325" s="169" t="str">
        <f>IFERROR(Inv_SY_B!AZ325/Inv_SY_B!$DC325-1,"")</f>
        <v/>
      </c>
      <c r="BA325" s="169" t="str">
        <f>IFERROR(Inv_SY_B!BA325/Inv_SY_B!$DC325-1,"")</f>
        <v/>
      </c>
      <c r="BB325" s="169" t="str">
        <f>IFERROR(Inv_SY_B!BB325/Inv_SY_B!$DC325-1,"")</f>
        <v/>
      </c>
      <c r="BC325" s="169" t="str">
        <f>IFERROR(Inv_SY_B!BC325/Inv_SY_B!$DC325-1,"")</f>
        <v/>
      </c>
      <c r="BD325" s="169" t="str">
        <f>IFERROR(Inv_SY_B!BD325/Inv_SY_B!$DC325-1,"")</f>
        <v/>
      </c>
      <c r="BE325" s="169" t="str">
        <f>IFERROR(Inv_SY_B!BE325/Inv_SY_B!$DC325-1,"")</f>
        <v/>
      </c>
      <c r="BF325" s="169" t="str">
        <f>IFERROR(Inv_SY_B!BF325/Inv_SY_B!$DC325-1,"")</f>
        <v/>
      </c>
      <c r="BG325" s="169" t="str">
        <f>IFERROR(Inv_SY_B!BG325/Inv_SY_B!$DC325-1,"")</f>
        <v/>
      </c>
      <c r="BH325" s="169" t="str">
        <f>IFERROR(Inv_SY_B!BH325/Inv_SY_B!$DC325-1,"")</f>
        <v/>
      </c>
      <c r="BI325" s="169" t="str">
        <f>IFERROR(Inv_SY_B!BI325/Inv_SY_B!$DC325-1,"")</f>
        <v/>
      </c>
      <c r="BJ325" s="169" t="str">
        <f>IFERROR(Inv_SY_B!BJ325/Inv_SY_B!$DC325-1,"")</f>
        <v/>
      </c>
      <c r="BK325" s="169" t="str">
        <f>IFERROR(Inv_SY_B!BK325/Inv_SY_B!$DC325-1,"")</f>
        <v/>
      </c>
      <c r="BL325" s="169" t="str">
        <f>IFERROR(Inv_SY_B!BL325/Inv_SY_B!$DC325-1,"")</f>
        <v/>
      </c>
      <c r="BM325" s="169" t="str">
        <f>IFERROR(Inv_SY_B!BM325/Inv_SY_B!$DC325-1,"")</f>
        <v/>
      </c>
      <c r="BN325" s="169" t="str">
        <f>IFERROR(Inv_SY_B!BN325/Inv_SY_B!$DC325-1,"")</f>
        <v/>
      </c>
      <c r="BO325" s="169" t="str">
        <f>IFERROR(Inv_SY_B!BO325/Inv_SY_B!$DC325-1,"")</f>
        <v/>
      </c>
      <c r="BP325" s="169" t="str">
        <f>IFERROR(Inv_SY_B!BP325/Inv_SY_B!$DC325-1,"")</f>
        <v/>
      </c>
      <c r="BQ325" s="169" t="str">
        <f>IFERROR(Inv_SY_B!BQ325/Inv_SY_B!$DC325-1,"")</f>
        <v/>
      </c>
      <c r="BR325" s="169" t="str">
        <f>IFERROR(Inv_SY_B!BR325/Inv_SY_B!$DC325-1,"")</f>
        <v/>
      </c>
      <c r="BS325" s="169" t="str">
        <f>IFERROR(Inv_SY_B!BS325/Inv_SY_B!$DC325-1,"")</f>
        <v/>
      </c>
      <c r="BT325" s="169" t="str">
        <f>IFERROR(Inv_SY_B!BT325/Inv_SY_B!$DC325-1,"")</f>
        <v/>
      </c>
      <c r="BU325" s="169" t="str">
        <f>IFERROR(Inv_SY_B!BU325/Inv_SY_B!$DC325-1,"")</f>
        <v/>
      </c>
      <c r="BV325" s="169" t="str">
        <f>IFERROR(Inv_SY_B!BV325/Inv_SY_B!$DC325-1,"")</f>
        <v/>
      </c>
      <c r="BW325" s="169" t="str">
        <f>IFERROR(Inv_SY_B!BW325/Inv_SY_B!$DC325-1,"")</f>
        <v/>
      </c>
      <c r="BX325" s="169" t="str">
        <f>IFERROR(Inv_SY_B!BX325/Inv_SY_B!$DC325-1,"")</f>
        <v/>
      </c>
      <c r="BY325" s="169" t="str">
        <f>IFERROR(Inv_SY_B!BY325/Inv_SY_B!$DC325-1,"")</f>
        <v/>
      </c>
      <c r="BZ325" s="169" t="str">
        <f>IFERROR(Inv_SY_B!BZ325/Inv_SY_B!$DC325-1,"")</f>
        <v/>
      </c>
      <c r="CA325" s="169" t="str">
        <f>IFERROR(Inv_SY_B!CA325/Inv_SY_B!$DC325-1,"")</f>
        <v/>
      </c>
      <c r="CB325" s="169" t="str">
        <f>IFERROR(Inv_SY_B!CB325/Inv_SY_B!$DC325-1,"")</f>
        <v/>
      </c>
      <c r="CC325" s="169" t="str">
        <f>IFERROR(Inv_SY_B!CC325/Inv_SY_B!$DC325-1,"")</f>
        <v/>
      </c>
      <c r="CD325" s="169" t="str">
        <f>IFERROR(Inv_SY_B!CD325/Inv_SY_B!$DC325-1,"")</f>
        <v/>
      </c>
      <c r="CE325" s="169" t="str">
        <f>IFERROR(Inv_SY_B!CE325/Inv_SY_B!$DC325-1,"")</f>
        <v/>
      </c>
      <c r="CF325" s="169" t="str">
        <f>IFERROR(Inv_SY_B!CF325/Inv_SY_B!$DC325-1,"")</f>
        <v/>
      </c>
      <c r="CG325" s="169" t="str">
        <f>IFERROR(Inv_SY_B!CG325/Inv_SY_B!$DC325-1,"")</f>
        <v/>
      </c>
      <c r="CH325" s="169" t="str">
        <f>IFERROR(Inv_SY_B!CH325/Inv_SY_B!$DC325-1,"")</f>
        <v/>
      </c>
      <c r="CI325" s="169" t="str">
        <f>IFERROR(Inv_SY_B!CI325/Inv_SY_B!$DC325-1,"")</f>
        <v/>
      </c>
      <c r="CJ325" s="169" t="str">
        <f>IFERROR(Inv_SY_B!CJ325/Inv_SY_B!$DC325-1,"")</f>
        <v/>
      </c>
      <c r="CK325" s="169" t="str">
        <f>IFERROR(Inv_SY_B!CK325/Inv_SY_B!$DC325-1,"")</f>
        <v/>
      </c>
      <c r="CL325" s="169" t="str">
        <f>IFERROR(Inv_SY_B!CL325/Inv_SY_B!$DC325-1,"")</f>
        <v/>
      </c>
      <c r="CM325" s="169" t="str">
        <f>IFERROR(Inv_SY_B!CM325/Inv_SY_B!$DB325-1,"")</f>
        <v/>
      </c>
      <c r="CN325" s="169" t="str">
        <f>IFERROR(Inv_SY_B!CN325/Inv_SY_B!$DB325-1,"")</f>
        <v/>
      </c>
      <c r="CO325" s="169" t="str">
        <f>IFERROR(Inv_SY_B!CO325/Inv_SY_B!$DB325-1,"")</f>
        <v/>
      </c>
      <c r="CP325" s="169" t="str">
        <f>IFERROR(Inv_SY_B!CP325/Inv_SY_B!$DB325-1,"")</f>
        <v/>
      </c>
      <c r="CQ325" s="169" t="str">
        <f>IFERROR(Inv_SY_B!CQ325/Inv_SY_B!$DB325-1,"")</f>
        <v/>
      </c>
      <c r="CR325" s="169" t="str">
        <f>IFERROR(Inv_SY_B!CR325/Inv_SY_B!$DB325-1,"")</f>
        <v/>
      </c>
      <c r="CS325" s="169" t="str">
        <f>IFERROR(Inv_SY_B!CS325/Inv_SY_B!$DB325-1,"")</f>
        <v/>
      </c>
      <c r="CT325" s="169" t="str">
        <f>IFERROR(Inv_SY_B!CT325/Inv_SY_B!$DB325-1,"")</f>
        <v/>
      </c>
      <c r="CU325" s="169" t="str">
        <f>IFERROR(Inv_SY_B!CU325/Inv_SY_B!$DB325-1,"")</f>
        <v/>
      </c>
      <c r="CV325" s="169" t="str">
        <f>IFERROR(Inv_SY_B!CV325/Inv_SY_B!$DB325-1,"")</f>
        <v/>
      </c>
      <c r="CW325" s="169" t="str">
        <f>IFERROR(Inv_SY_B!CW325/Inv_SY_B!$DB325-1,"")</f>
        <v/>
      </c>
      <c r="CX325" s="169" t="str">
        <f>IFERROR(Inv_SY_B!CX325/Inv_SY_B!$DB325-1,"")</f>
        <v/>
      </c>
      <c r="CY325" s="169" t="str">
        <f>IFERROR(Inv_SY_B!CY325/Inv_SY_B!$DB325-1,"")</f>
        <v/>
      </c>
      <c r="CZ325" s="169" t="str">
        <f>IFERROR(Inv_SY_B!CZ325/Inv_SY_B!$DB325-1,"")</f>
        <v/>
      </c>
    </row>
    <row r="326" spans="2:104">
      <c r="B326" s="164">
        <f t="shared" si="6"/>
        <v>46018</v>
      </c>
      <c r="C326" s="169" t="str">
        <f>IFERROR(Inv_SY_B!C326/Inv_SY_B!$DA326-1,"")</f>
        <v/>
      </c>
      <c r="D326" s="169" t="str">
        <f>IFERROR(Inv_SY_B!D326/Inv_SY_B!$DA326-1,"")</f>
        <v/>
      </c>
      <c r="E326" s="169" t="str">
        <f>IFERROR(Inv_SY_B!E326/Inv_SY_B!$DA326-1,"")</f>
        <v/>
      </c>
      <c r="F326" s="169" t="str">
        <f>IFERROR(Inv_SY_B!F326/Inv_SY_B!$DA326-1,"")</f>
        <v/>
      </c>
      <c r="G326" s="169" t="str">
        <f>IFERROR(Inv_SY_B!G326/Inv_SY_B!$DA326-1,"")</f>
        <v/>
      </c>
      <c r="H326" s="169" t="str">
        <f>IFERROR(Inv_SY_B!H326/Inv_SY_B!$DA326-1,"")</f>
        <v/>
      </c>
      <c r="I326" s="169" t="str">
        <f>IFERROR(Inv_SY_B!I326/Inv_SY_B!$DA326-1,"")</f>
        <v/>
      </c>
      <c r="J326" s="169" t="str">
        <f>IFERROR(Inv_SY_B!J326/Inv_SY_B!$DA326-1,"")</f>
        <v/>
      </c>
      <c r="K326" s="169" t="str">
        <f>IFERROR(Inv_SY_B!K326/Inv_SY_B!$DA326-1,"")</f>
        <v/>
      </c>
      <c r="L326" s="169" t="str">
        <f>IFERROR(Inv_SY_B!L326/Inv_SY_B!$DA326-1,"")</f>
        <v/>
      </c>
      <c r="M326" s="169" t="str">
        <f>IFERROR(Inv_SY_B!M326/Inv_SY_B!$DA326-1,"")</f>
        <v/>
      </c>
      <c r="N326" s="169" t="str">
        <f>IFERROR(Inv_SY_B!N326/Inv_SY_B!$DA326-1,"")</f>
        <v/>
      </c>
      <c r="O326" s="169" t="str">
        <f>IFERROR(Inv_SY_B!O326/Inv_SY_B!$DA326-1,"")</f>
        <v/>
      </c>
      <c r="P326" s="169" t="str">
        <f>IFERROR(Inv_SY_B!P326/Inv_SY_B!$DA326-1,"")</f>
        <v/>
      </c>
      <c r="Q326" s="169" t="str">
        <f>IFERROR(Inv_SY_B!Q326/Inv_SY_B!$DA326-1,"")</f>
        <v/>
      </c>
      <c r="R326" s="169" t="str">
        <f>IFERROR(Inv_SY_B!R326/Inv_SY_B!$DA326-1,"")</f>
        <v/>
      </c>
      <c r="S326" s="169" t="str">
        <f>IFERROR(Inv_SY_B!S326/Inv_SY_B!$DA326-1,"")</f>
        <v/>
      </c>
      <c r="T326" s="169" t="str">
        <f>IFERROR(Inv_SY_B!T326/Inv_SY_B!$DA326-1,"")</f>
        <v/>
      </c>
      <c r="U326" s="169" t="str">
        <f>IFERROR(Inv_SY_B!U326/Inv_SY_B!$DA326-1,"")</f>
        <v/>
      </c>
      <c r="V326" s="169" t="str">
        <f>IFERROR(Inv_SY_B!V326/Inv_SY_B!$DA326-1,"")</f>
        <v/>
      </c>
      <c r="W326" s="169" t="str">
        <f>IFERROR(Inv_SY_B!W326/Inv_SY_B!$DA326-1,"")</f>
        <v/>
      </c>
      <c r="X326" s="169" t="str">
        <f>IFERROR(Inv_SY_B!X326/Inv_SY_B!$DA326-1,"")</f>
        <v/>
      </c>
      <c r="Y326" s="169" t="str">
        <f>IFERROR(Inv_SY_B!Y326/Inv_SY_B!$DA326-1,"")</f>
        <v/>
      </c>
      <c r="Z326" s="169" t="str">
        <f>IFERROR(Inv_SY_B!Z326/Inv_SY_B!$DA326-1,"")</f>
        <v/>
      </c>
      <c r="AA326" s="169" t="str">
        <f>IFERROR(Inv_SY_B!AA326/Inv_SY_B!$DA326-1,"")</f>
        <v/>
      </c>
      <c r="AB326" s="169" t="str">
        <f>IFERROR(Inv_SY_B!AB326/Inv_SY_B!$DA326-1,"")</f>
        <v/>
      </c>
      <c r="AC326" s="169" t="str">
        <f>IFERROR(Inv_SY_B!AC326/Inv_SY_B!$DA326-1,"")</f>
        <v/>
      </c>
      <c r="AD326" s="169" t="str">
        <f>IFERROR(Inv_SY_B!AD326/Inv_SY_B!$DA326-1,"")</f>
        <v/>
      </c>
      <c r="AE326" s="169" t="str">
        <f>IFERROR(Inv_SY_B!AE326/Inv_SY_B!$DA326-1,"")</f>
        <v/>
      </c>
      <c r="AF326" s="169" t="str">
        <f>IFERROR(Inv_SY_B!AF326/Inv_SY_B!$DA326-1,"")</f>
        <v/>
      </c>
      <c r="AG326" s="169" t="str">
        <f>IFERROR(Inv_SY_B!AG326/Inv_SY_B!$DA326-1,"")</f>
        <v/>
      </c>
      <c r="AH326" s="169" t="str">
        <f>IFERROR(Inv_SY_B!AH326/Inv_SY_B!$DA326-1,"")</f>
        <v/>
      </c>
      <c r="AI326" s="169" t="str">
        <f>IFERROR(Inv_SY_B!AI326/Inv_SY_B!$DC326-1,"")</f>
        <v/>
      </c>
      <c r="AJ326" s="169" t="str">
        <f>IFERROR(Inv_SY_B!AJ326/Inv_SY_B!$DC326-1,"")</f>
        <v/>
      </c>
      <c r="AK326" s="169" t="str">
        <f>IFERROR(Inv_SY_B!AK326/Inv_SY_B!$DC326-1,"")</f>
        <v/>
      </c>
      <c r="AL326" s="169" t="str">
        <f>IFERROR(Inv_SY_B!AL326/Inv_SY_B!$DC326-1,"")</f>
        <v/>
      </c>
      <c r="AM326" s="169" t="str">
        <f>IFERROR(Inv_SY_B!AM326/Inv_SY_B!$DC326-1,"")</f>
        <v/>
      </c>
      <c r="AN326" s="169" t="str">
        <f>IFERROR(Inv_SY_B!AN326/Inv_SY_B!$DC326-1,"")</f>
        <v/>
      </c>
      <c r="AO326" s="169" t="str">
        <f>IFERROR(Inv_SY_B!AO326/Inv_SY_B!$DC326-1,"")</f>
        <v/>
      </c>
      <c r="AP326" s="169" t="str">
        <f>IFERROR(Inv_SY_B!AP326/Inv_SY_B!$DC326-1,"")</f>
        <v/>
      </c>
      <c r="AQ326" s="169" t="str">
        <f>IFERROR(Inv_SY_B!AQ326/Inv_SY_B!$DC326-1,"")</f>
        <v/>
      </c>
      <c r="AR326" s="169" t="str">
        <f>IFERROR(Inv_SY_B!AR326/Inv_SY_B!$DC326-1,"")</f>
        <v/>
      </c>
      <c r="AS326" s="169" t="str">
        <f>IFERROR(Inv_SY_B!AS326/Inv_SY_B!$DC326-1,"")</f>
        <v/>
      </c>
      <c r="AT326" s="169" t="str">
        <f>IFERROR(Inv_SY_B!AT326/Inv_SY_B!$DC326-1,"")</f>
        <v/>
      </c>
      <c r="AU326" s="169" t="str">
        <f>IFERROR(Inv_SY_B!AU326/Inv_SY_B!$DC326-1,"")</f>
        <v/>
      </c>
      <c r="AV326" s="169" t="str">
        <f>IFERROR(Inv_SY_B!AV326/Inv_SY_B!$DC326-1,"")</f>
        <v/>
      </c>
      <c r="AW326" s="169" t="str">
        <f>IFERROR(Inv_SY_B!AW326/Inv_SY_B!$DC326-1,"")</f>
        <v/>
      </c>
      <c r="AX326" s="169" t="str">
        <f>IFERROR(Inv_SY_B!AX326/Inv_SY_B!$DC326-1,"")</f>
        <v/>
      </c>
      <c r="AY326" s="169" t="str">
        <f>IFERROR(Inv_SY_B!AY326/Inv_SY_B!$DC326-1,"")</f>
        <v/>
      </c>
      <c r="AZ326" s="169" t="str">
        <f>IFERROR(Inv_SY_B!AZ326/Inv_SY_B!$DC326-1,"")</f>
        <v/>
      </c>
      <c r="BA326" s="169" t="str">
        <f>IFERROR(Inv_SY_B!BA326/Inv_SY_B!$DC326-1,"")</f>
        <v/>
      </c>
      <c r="BB326" s="169" t="str">
        <f>IFERROR(Inv_SY_B!BB326/Inv_SY_B!$DC326-1,"")</f>
        <v/>
      </c>
      <c r="BC326" s="169" t="str">
        <f>IFERROR(Inv_SY_B!BC326/Inv_SY_B!$DC326-1,"")</f>
        <v/>
      </c>
      <c r="BD326" s="169" t="str">
        <f>IFERROR(Inv_SY_B!BD326/Inv_SY_B!$DC326-1,"")</f>
        <v/>
      </c>
      <c r="BE326" s="169" t="str">
        <f>IFERROR(Inv_SY_B!BE326/Inv_SY_B!$DC326-1,"")</f>
        <v/>
      </c>
      <c r="BF326" s="169" t="str">
        <f>IFERROR(Inv_SY_B!BF326/Inv_SY_B!$DC326-1,"")</f>
        <v/>
      </c>
      <c r="BG326" s="169" t="str">
        <f>IFERROR(Inv_SY_B!BG326/Inv_SY_B!$DC326-1,"")</f>
        <v/>
      </c>
      <c r="BH326" s="169" t="str">
        <f>IFERROR(Inv_SY_B!BH326/Inv_SY_B!$DC326-1,"")</f>
        <v/>
      </c>
      <c r="BI326" s="169" t="str">
        <f>IFERROR(Inv_SY_B!BI326/Inv_SY_B!$DC326-1,"")</f>
        <v/>
      </c>
      <c r="BJ326" s="169" t="str">
        <f>IFERROR(Inv_SY_B!BJ326/Inv_SY_B!$DC326-1,"")</f>
        <v/>
      </c>
      <c r="BK326" s="169" t="str">
        <f>IFERROR(Inv_SY_B!BK326/Inv_SY_B!$DC326-1,"")</f>
        <v/>
      </c>
      <c r="BL326" s="169" t="str">
        <f>IFERROR(Inv_SY_B!BL326/Inv_SY_B!$DC326-1,"")</f>
        <v/>
      </c>
      <c r="BM326" s="169" t="str">
        <f>IFERROR(Inv_SY_B!BM326/Inv_SY_B!$DC326-1,"")</f>
        <v/>
      </c>
      <c r="BN326" s="169" t="str">
        <f>IFERROR(Inv_SY_B!BN326/Inv_SY_B!$DC326-1,"")</f>
        <v/>
      </c>
      <c r="BO326" s="169" t="str">
        <f>IFERROR(Inv_SY_B!BO326/Inv_SY_B!$DC326-1,"")</f>
        <v/>
      </c>
      <c r="BP326" s="169" t="str">
        <f>IFERROR(Inv_SY_B!BP326/Inv_SY_B!$DC326-1,"")</f>
        <v/>
      </c>
      <c r="BQ326" s="169" t="str">
        <f>IFERROR(Inv_SY_B!BQ326/Inv_SY_B!$DC326-1,"")</f>
        <v/>
      </c>
      <c r="BR326" s="169" t="str">
        <f>IFERROR(Inv_SY_B!BR326/Inv_SY_B!$DC326-1,"")</f>
        <v/>
      </c>
      <c r="BS326" s="169" t="str">
        <f>IFERROR(Inv_SY_B!BS326/Inv_SY_B!$DC326-1,"")</f>
        <v/>
      </c>
      <c r="BT326" s="169" t="str">
        <f>IFERROR(Inv_SY_B!BT326/Inv_SY_B!$DC326-1,"")</f>
        <v/>
      </c>
      <c r="BU326" s="169" t="str">
        <f>IFERROR(Inv_SY_B!BU326/Inv_SY_B!$DC326-1,"")</f>
        <v/>
      </c>
      <c r="BV326" s="169" t="str">
        <f>IFERROR(Inv_SY_B!BV326/Inv_SY_B!$DC326-1,"")</f>
        <v/>
      </c>
      <c r="BW326" s="169" t="str">
        <f>IFERROR(Inv_SY_B!BW326/Inv_SY_B!$DC326-1,"")</f>
        <v/>
      </c>
      <c r="BX326" s="169" t="str">
        <f>IFERROR(Inv_SY_B!BX326/Inv_SY_B!$DC326-1,"")</f>
        <v/>
      </c>
      <c r="BY326" s="169" t="str">
        <f>IFERROR(Inv_SY_B!BY326/Inv_SY_B!$DC326-1,"")</f>
        <v/>
      </c>
      <c r="BZ326" s="169" t="str">
        <f>IFERROR(Inv_SY_B!BZ326/Inv_SY_B!$DC326-1,"")</f>
        <v/>
      </c>
      <c r="CA326" s="169" t="str">
        <f>IFERROR(Inv_SY_B!CA326/Inv_SY_B!$DC326-1,"")</f>
        <v/>
      </c>
      <c r="CB326" s="169" t="str">
        <f>IFERROR(Inv_SY_B!CB326/Inv_SY_B!$DC326-1,"")</f>
        <v/>
      </c>
      <c r="CC326" s="169" t="str">
        <f>IFERROR(Inv_SY_B!CC326/Inv_SY_B!$DC326-1,"")</f>
        <v/>
      </c>
      <c r="CD326" s="169" t="str">
        <f>IFERROR(Inv_SY_B!CD326/Inv_SY_B!$DC326-1,"")</f>
        <v/>
      </c>
      <c r="CE326" s="169" t="str">
        <f>IFERROR(Inv_SY_B!CE326/Inv_SY_B!$DC326-1,"")</f>
        <v/>
      </c>
      <c r="CF326" s="169" t="str">
        <f>IFERROR(Inv_SY_B!CF326/Inv_SY_B!$DC326-1,"")</f>
        <v/>
      </c>
      <c r="CG326" s="169" t="str">
        <f>IFERROR(Inv_SY_B!CG326/Inv_SY_B!$DC326-1,"")</f>
        <v/>
      </c>
      <c r="CH326" s="169" t="str">
        <f>IFERROR(Inv_SY_B!CH326/Inv_SY_B!$DC326-1,"")</f>
        <v/>
      </c>
      <c r="CI326" s="169" t="str">
        <f>IFERROR(Inv_SY_B!CI326/Inv_SY_B!$DC326-1,"")</f>
        <v/>
      </c>
      <c r="CJ326" s="169" t="str">
        <f>IFERROR(Inv_SY_B!CJ326/Inv_SY_B!$DC326-1,"")</f>
        <v/>
      </c>
      <c r="CK326" s="169" t="str">
        <f>IFERROR(Inv_SY_B!CK326/Inv_SY_B!$DC326-1,"")</f>
        <v/>
      </c>
      <c r="CL326" s="169" t="str">
        <f>IFERROR(Inv_SY_B!CL326/Inv_SY_B!$DC326-1,"")</f>
        <v/>
      </c>
      <c r="CM326" s="169" t="str">
        <f>IFERROR(Inv_SY_B!CM326/Inv_SY_B!$DB326-1,"")</f>
        <v/>
      </c>
      <c r="CN326" s="169" t="str">
        <f>IFERROR(Inv_SY_B!CN326/Inv_SY_B!$DB326-1,"")</f>
        <v/>
      </c>
      <c r="CO326" s="169" t="str">
        <f>IFERROR(Inv_SY_B!CO326/Inv_SY_B!$DB326-1,"")</f>
        <v/>
      </c>
      <c r="CP326" s="169" t="str">
        <f>IFERROR(Inv_SY_B!CP326/Inv_SY_B!$DB326-1,"")</f>
        <v/>
      </c>
      <c r="CQ326" s="169" t="str">
        <f>IFERROR(Inv_SY_B!CQ326/Inv_SY_B!$DB326-1,"")</f>
        <v/>
      </c>
      <c r="CR326" s="169" t="str">
        <f>IFERROR(Inv_SY_B!CR326/Inv_SY_B!$DB326-1,"")</f>
        <v/>
      </c>
      <c r="CS326" s="169" t="str">
        <f>IFERROR(Inv_SY_B!CS326/Inv_SY_B!$DB326-1,"")</f>
        <v/>
      </c>
      <c r="CT326" s="169" t="str">
        <f>IFERROR(Inv_SY_B!CT326/Inv_SY_B!$DB326-1,"")</f>
        <v/>
      </c>
      <c r="CU326" s="169" t="str">
        <f>IFERROR(Inv_SY_B!CU326/Inv_SY_B!$DB326-1,"")</f>
        <v/>
      </c>
      <c r="CV326" s="169" t="str">
        <f>IFERROR(Inv_SY_B!CV326/Inv_SY_B!$DB326-1,"")</f>
        <v/>
      </c>
      <c r="CW326" s="169" t="str">
        <f>IFERROR(Inv_SY_B!CW326/Inv_SY_B!$DB326-1,"")</f>
        <v/>
      </c>
      <c r="CX326" s="169" t="str">
        <f>IFERROR(Inv_SY_B!CX326/Inv_SY_B!$DB326-1,"")</f>
        <v/>
      </c>
      <c r="CY326" s="169" t="str">
        <f>IFERROR(Inv_SY_B!CY326/Inv_SY_B!$DB326-1,"")</f>
        <v/>
      </c>
      <c r="CZ326" s="169" t="str">
        <f>IFERROR(Inv_SY_B!CZ326/Inv_SY_B!$DB326-1,"")</f>
        <v/>
      </c>
    </row>
    <row r="327" spans="2:104">
      <c r="B327" s="164">
        <f t="shared" si="6"/>
        <v>46019</v>
      </c>
      <c r="C327" s="169" t="str">
        <f>IFERROR(Inv_SY_B!C327/Inv_SY_B!$DA327-1,"")</f>
        <v/>
      </c>
      <c r="D327" s="169" t="str">
        <f>IFERROR(Inv_SY_B!D327/Inv_SY_B!$DA327-1,"")</f>
        <v/>
      </c>
      <c r="E327" s="169" t="str">
        <f>IFERROR(Inv_SY_B!E327/Inv_SY_B!$DA327-1,"")</f>
        <v/>
      </c>
      <c r="F327" s="169" t="str">
        <f>IFERROR(Inv_SY_B!F327/Inv_SY_B!$DA327-1,"")</f>
        <v/>
      </c>
      <c r="G327" s="169" t="str">
        <f>IFERROR(Inv_SY_B!G327/Inv_SY_B!$DA327-1,"")</f>
        <v/>
      </c>
      <c r="H327" s="169" t="str">
        <f>IFERROR(Inv_SY_B!H327/Inv_SY_B!$DA327-1,"")</f>
        <v/>
      </c>
      <c r="I327" s="169" t="str">
        <f>IFERROR(Inv_SY_B!I327/Inv_SY_B!$DA327-1,"")</f>
        <v/>
      </c>
      <c r="J327" s="169" t="str">
        <f>IFERROR(Inv_SY_B!J327/Inv_SY_B!$DA327-1,"")</f>
        <v/>
      </c>
      <c r="K327" s="169" t="str">
        <f>IFERROR(Inv_SY_B!K327/Inv_SY_B!$DA327-1,"")</f>
        <v/>
      </c>
      <c r="L327" s="169" t="str">
        <f>IFERROR(Inv_SY_B!L327/Inv_SY_B!$DA327-1,"")</f>
        <v/>
      </c>
      <c r="M327" s="169" t="str">
        <f>IFERROR(Inv_SY_B!M327/Inv_SY_B!$DA327-1,"")</f>
        <v/>
      </c>
      <c r="N327" s="169" t="str">
        <f>IFERROR(Inv_SY_B!N327/Inv_SY_B!$DA327-1,"")</f>
        <v/>
      </c>
      <c r="O327" s="169" t="str">
        <f>IFERROR(Inv_SY_B!O327/Inv_SY_B!$DA327-1,"")</f>
        <v/>
      </c>
      <c r="P327" s="169" t="str">
        <f>IFERROR(Inv_SY_B!P327/Inv_SY_B!$DA327-1,"")</f>
        <v/>
      </c>
      <c r="Q327" s="169" t="str">
        <f>IFERROR(Inv_SY_B!Q327/Inv_SY_B!$DA327-1,"")</f>
        <v/>
      </c>
      <c r="R327" s="169" t="str">
        <f>IFERROR(Inv_SY_B!R327/Inv_SY_B!$DA327-1,"")</f>
        <v/>
      </c>
      <c r="S327" s="169" t="str">
        <f>IFERROR(Inv_SY_B!S327/Inv_SY_B!$DA327-1,"")</f>
        <v/>
      </c>
      <c r="T327" s="169" t="str">
        <f>IFERROR(Inv_SY_B!T327/Inv_SY_B!$DA327-1,"")</f>
        <v/>
      </c>
      <c r="U327" s="169" t="str">
        <f>IFERROR(Inv_SY_B!U327/Inv_SY_B!$DA327-1,"")</f>
        <v/>
      </c>
      <c r="V327" s="169" t="str">
        <f>IFERROR(Inv_SY_B!V327/Inv_SY_B!$DA327-1,"")</f>
        <v/>
      </c>
      <c r="W327" s="169" t="str">
        <f>IFERROR(Inv_SY_B!W327/Inv_SY_B!$DA327-1,"")</f>
        <v/>
      </c>
      <c r="X327" s="169" t="str">
        <f>IFERROR(Inv_SY_B!X327/Inv_SY_B!$DA327-1,"")</f>
        <v/>
      </c>
      <c r="Y327" s="169" t="str">
        <f>IFERROR(Inv_SY_B!Y327/Inv_SY_B!$DA327-1,"")</f>
        <v/>
      </c>
      <c r="Z327" s="169" t="str">
        <f>IFERROR(Inv_SY_B!Z327/Inv_SY_B!$DA327-1,"")</f>
        <v/>
      </c>
      <c r="AA327" s="169" t="str">
        <f>IFERROR(Inv_SY_B!AA327/Inv_SY_B!$DA327-1,"")</f>
        <v/>
      </c>
      <c r="AB327" s="169" t="str">
        <f>IFERROR(Inv_SY_B!AB327/Inv_SY_B!$DA327-1,"")</f>
        <v/>
      </c>
      <c r="AC327" s="169" t="str">
        <f>IFERROR(Inv_SY_B!AC327/Inv_SY_B!$DA327-1,"")</f>
        <v/>
      </c>
      <c r="AD327" s="169" t="str">
        <f>IFERROR(Inv_SY_B!AD327/Inv_SY_B!$DA327-1,"")</f>
        <v/>
      </c>
      <c r="AE327" s="169" t="str">
        <f>IFERROR(Inv_SY_B!AE327/Inv_SY_B!$DA327-1,"")</f>
        <v/>
      </c>
      <c r="AF327" s="169" t="str">
        <f>IFERROR(Inv_SY_B!AF327/Inv_SY_B!$DA327-1,"")</f>
        <v/>
      </c>
      <c r="AG327" s="169" t="str">
        <f>IFERROR(Inv_SY_B!AG327/Inv_SY_B!$DA327-1,"")</f>
        <v/>
      </c>
      <c r="AH327" s="169" t="str">
        <f>IFERROR(Inv_SY_B!AH327/Inv_SY_B!$DA327-1,"")</f>
        <v/>
      </c>
      <c r="AI327" s="169" t="str">
        <f>IFERROR(Inv_SY_B!AI327/Inv_SY_B!$DC327-1,"")</f>
        <v/>
      </c>
      <c r="AJ327" s="169" t="str">
        <f>IFERROR(Inv_SY_B!AJ327/Inv_SY_B!$DC327-1,"")</f>
        <v/>
      </c>
      <c r="AK327" s="169" t="str">
        <f>IFERROR(Inv_SY_B!AK327/Inv_SY_B!$DC327-1,"")</f>
        <v/>
      </c>
      <c r="AL327" s="169" t="str">
        <f>IFERROR(Inv_SY_B!AL327/Inv_SY_B!$DC327-1,"")</f>
        <v/>
      </c>
      <c r="AM327" s="169" t="str">
        <f>IFERROR(Inv_SY_B!AM327/Inv_SY_B!$DC327-1,"")</f>
        <v/>
      </c>
      <c r="AN327" s="169" t="str">
        <f>IFERROR(Inv_SY_B!AN327/Inv_SY_B!$DC327-1,"")</f>
        <v/>
      </c>
      <c r="AO327" s="169" t="str">
        <f>IFERROR(Inv_SY_B!AO327/Inv_SY_B!$DC327-1,"")</f>
        <v/>
      </c>
      <c r="AP327" s="169" t="str">
        <f>IFERROR(Inv_SY_B!AP327/Inv_SY_B!$DC327-1,"")</f>
        <v/>
      </c>
      <c r="AQ327" s="169" t="str">
        <f>IFERROR(Inv_SY_B!AQ327/Inv_SY_B!$DC327-1,"")</f>
        <v/>
      </c>
      <c r="AR327" s="169" t="str">
        <f>IFERROR(Inv_SY_B!AR327/Inv_SY_B!$DC327-1,"")</f>
        <v/>
      </c>
      <c r="AS327" s="169" t="str">
        <f>IFERROR(Inv_SY_B!AS327/Inv_SY_B!$DC327-1,"")</f>
        <v/>
      </c>
      <c r="AT327" s="169" t="str">
        <f>IFERROR(Inv_SY_B!AT327/Inv_SY_B!$DC327-1,"")</f>
        <v/>
      </c>
      <c r="AU327" s="169" t="str">
        <f>IFERROR(Inv_SY_B!AU327/Inv_SY_B!$DC327-1,"")</f>
        <v/>
      </c>
      <c r="AV327" s="169" t="str">
        <f>IFERROR(Inv_SY_B!AV327/Inv_SY_B!$DC327-1,"")</f>
        <v/>
      </c>
      <c r="AW327" s="169" t="str">
        <f>IFERROR(Inv_SY_B!AW327/Inv_SY_B!$DC327-1,"")</f>
        <v/>
      </c>
      <c r="AX327" s="169" t="str">
        <f>IFERROR(Inv_SY_B!AX327/Inv_SY_B!$DC327-1,"")</f>
        <v/>
      </c>
      <c r="AY327" s="169" t="str">
        <f>IFERROR(Inv_SY_B!AY327/Inv_SY_B!$DC327-1,"")</f>
        <v/>
      </c>
      <c r="AZ327" s="169" t="str">
        <f>IFERROR(Inv_SY_B!AZ327/Inv_SY_B!$DC327-1,"")</f>
        <v/>
      </c>
      <c r="BA327" s="169" t="str">
        <f>IFERROR(Inv_SY_B!BA327/Inv_SY_B!$DC327-1,"")</f>
        <v/>
      </c>
      <c r="BB327" s="169" t="str">
        <f>IFERROR(Inv_SY_B!BB327/Inv_SY_B!$DC327-1,"")</f>
        <v/>
      </c>
      <c r="BC327" s="169" t="str">
        <f>IFERROR(Inv_SY_B!BC327/Inv_SY_B!$DC327-1,"")</f>
        <v/>
      </c>
      <c r="BD327" s="169" t="str">
        <f>IFERROR(Inv_SY_B!BD327/Inv_SY_B!$DC327-1,"")</f>
        <v/>
      </c>
      <c r="BE327" s="169" t="str">
        <f>IFERROR(Inv_SY_B!BE327/Inv_SY_B!$DC327-1,"")</f>
        <v/>
      </c>
      <c r="BF327" s="169" t="str">
        <f>IFERROR(Inv_SY_B!BF327/Inv_SY_B!$DC327-1,"")</f>
        <v/>
      </c>
      <c r="BG327" s="169" t="str">
        <f>IFERROR(Inv_SY_B!BG327/Inv_SY_B!$DC327-1,"")</f>
        <v/>
      </c>
      <c r="BH327" s="169" t="str">
        <f>IFERROR(Inv_SY_B!BH327/Inv_SY_B!$DC327-1,"")</f>
        <v/>
      </c>
      <c r="BI327" s="169" t="str">
        <f>IFERROR(Inv_SY_B!BI327/Inv_SY_B!$DC327-1,"")</f>
        <v/>
      </c>
      <c r="BJ327" s="169" t="str">
        <f>IFERROR(Inv_SY_B!BJ327/Inv_SY_B!$DC327-1,"")</f>
        <v/>
      </c>
      <c r="BK327" s="169" t="str">
        <f>IFERROR(Inv_SY_B!BK327/Inv_SY_B!$DC327-1,"")</f>
        <v/>
      </c>
      <c r="BL327" s="169" t="str">
        <f>IFERROR(Inv_SY_B!BL327/Inv_SY_B!$DC327-1,"")</f>
        <v/>
      </c>
      <c r="BM327" s="169" t="str">
        <f>IFERROR(Inv_SY_B!BM327/Inv_SY_B!$DC327-1,"")</f>
        <v/>
      </c>
      <c r="BN327" s="169" t="str">
        <f>IFERROR(Inv_SY_B!BN327/Inv_SY_B!$DC327-1,"")</f>
        <v/>
      </c>
      <c r="BO327" s="169" t="str">
        <f>IFERROR(Inv_SY_B!BO327/Inv_SY_B!$DC327-1,"")</f>
        <v/>
      </c>
      <c r="BP327" s="169" t="str">
        <f>IFERROR(Inv_SY_B!BP327/Inv_SY_B!$DC327-1,"")</f>
        <v/>
      </c>
      <c r="BQ327" s="169" t="str">
        <f>IFERROR(Inv_SY_B!BQ327/Inv_SY_B!$DC327-1,"")</f>
        <v/>
      </c>
      <c r="BR327" s="169" t="str">
        <f>IFERROR(Inv_SY_B!BR327/Inv_SY_B!$DC327-1,"")</f>
        <v/>
      </c>
      <c r="BS327" s="169" t="str">
        <f>IFERROR(Inv_SY_B!BS327/Inv_SY_B!$DC327-1,"")</f>
        <v/>
      </c>
      <c r="BT327" s="169" t="str">
        <f>IFERROR(Inv_SY_B!BT327/Inv_SY_B!$DC327-1,"")</f>
        <v/>
      </c>
      <c r="BU327" s="169" t="str">
        <f>IFERROR(Inv_SY_B!BU327/Inv_SY_B!$DC327-1,"")</f>
        <v/>
      </c>
      <c r="BV327" s="169" t="str">
        <f>IFERROR(Inv_SY_B!BV327/Inv_SY_B!$DC327-1,"")</f>
        <v/>
      </c>
      <c r="BW327" s="169" t="str">
        <f>IFERROR(Inv_SY_B!BW327/Inv_SY_B!$DC327-1,"")</f>
        <v/>
      </c>
      <c r="BX327" s="169" t="str">
        <f>IFERROR(Inv_SY_B!BX327/Inv_SY_B!$DC327-1,"")</f>
        <v/>
      </c>
      <c r="BY327" s="169" t="str">
        <f>IFERROR(Inv_SY_B!BY327/Inv_SY_B!$DC327-1,"")</f>
        <v/>
      </c>
      <c r="BZ327" s="169" t="str">
        <f>IFERROR(Inv_SY_B!BZ327/Inv_SY_B!$DC327-1,"")</f>
        <v/>
      </c>
      <c r="CA327" s="169" t="str">
        <f>IFERROR(Inv_SY_B!CA327/Inv_SY_B!$DC327-1,"")</f>
        <v/>
      </c>
      <c r="CB327" s="169" t="str">
        <f>IFERROR(Inv_SY_B!CB327/Inv_SY_B!$DC327-1,"")</f>
        <v/>
      </c>
      <c r="CC327" s="169" t="str">
        <f>IFERROR(Inv_SY_B!CC327/Inv_SY_B!$DC327-1,"")</f>
        <v/>
      </c>
      <c r="CD327" s="169" t="str">
        <f>IFERROR(Inv_SY_B!CD327/Inv_SY_B!$DC327-1,"")</f>
        <v/>
      </c>
      <c r="CE327" s="169" t="str">
        <f>IFERROR(Inv_SY_B!CE327/Inv_SY_B!$DC327-1,"")</f>
        <v/>
      </c>
      <c r="CF327" s="169" t="str">
        <f>IFERROR(Inv_SY_B!CF327/Inv_SY_B!$DC327-1,"")</f>
        <v/>
      </c>
      <c r="CG327" s="169" t="str">
        <f>IFERROR(Inv_SY_B!CG327/Inv_SY_B!$DC327-1,"")</f>
        <v/>
      </c>
      <c r="CH327" s="169" t="str">
        <f>IFERROR(Inv_SY_B!CH327/Inv_SY_B!$DC327-1,"")</f>
        <v/>
      </c>
      <c r="CI327" s="169" t="str">
        <f>IFERROR(Inv_SY_B!CI327/Inv_SY_B!$DC327-1,"")</f>
        <v/>
      </c>
      <c r="CJ327" s="169" t="str">
        <f>IFERROR(Inv_SY_B!CJ327/Inv_SY_B!$DC327-1,"")</f>
        <v/>
      </c>
      <c r="CK327" s="169" t="str">
        <f>IFERROR(Inv_SY_B!CK327/Inv_SY_B!$DC327-1,"")</f>
        <v/>
      </c>
      <c r="CL327" s="169" t="str">
        <f>IFERROR(Inv_SY_B!CL327/Inv_SY_B!$DC327-1,"")</f>
        <v/>
      </c>
      <c r="CM327" s="169" t="str">
        <f>IFERROR(Inv_SY_B!CM327/Inv_SY_B!$DB327-1,"")</f>
        <v/>
      </c>
      <c r="CN327" s="169" t="str">
        <f>IFERROR(Inv_SY_B!CN327/Inv_SY_B!$DB327-1,"")</f>
        <v/>
      </c>
      <c r="CO327" s="169" t="str">
        <f>IFERROR(Inv_SY_B!CO327/Inv_SY_B!$DB327-1,"")</f>
        <v/>
      </c>
      <c r="CP327" s="169" t="str">
        <f>IFERROR(Inv_SY_B!CP327/Inv_SY_B!$DB327-1,"")</f>
        <v/>
      </c>
      <c r="CQ327" s="169" t="str">
        <f>IFERROR(Inv_SY_B!CQ327/Inv_SY_B!$DB327-1,"")</f>
        <v/>
      </c>
      <c r="CR327" s="169" t="str">
        <f>IFERROR(Inv_SY_B!CR327/Inv_SY_B!$DB327-1,"")</f>
        <v/>
      </c>
      <c r="CS327" s="169" t="str">
        <f>IFERROR(Inv_SY_B!CS327/Inv_SY_B!$DB327-1,"")</f>
        <v/>
      </c>
      <c r="CT327" s="169" t="str">
        <f>IFERROR(Inv_SY_B!CT327/Inv_SY_B!$DB327-1,"")</f>
        <v/>
      </c>
      <c r="CU327" s="169" t="str">
        <f>IFERROR(Inv_SY_B!CU327/Inv_SY_B!$DB327-1,"")</f>
        <v/>
      </c>
      <c r="CV327" s="169" t="str">
        <f>IFERROR(Inv_SY_B!CV327/Inv_SY_B!$DB327-1,"")</f>
        <v/>
      </c>
      <c r="CW327" s="169" t="str">
        <f>IFERROR(Inv_SY_B!CW327/Inv_SY_B!$DB327-1,"")</f>
        <v/>
      </c>
      <c r="CX327" s="169" t="str">
        <f>IFERROR(Inv_SY_B!CX327/Inv_SY_B!$DB327-1,"")</f>
        <v/>
      </c>
      <c r="CY327" s="169" t="str">
        <f>IFERROR(Inv_SY_B!CY327/Inv_SY_B!$DB327-1,"")</f>
        <v/>
      </c>
      <c r="CZ327" s="169" t="str">
        <f>IFERROR(Inv_SY_B!CZ327/Inv_SY_B!$DB327-1,"")</f>
        <v/>
      </c>
    </row>
    <row r="328" spans="2:104">
      <c r="B328" s="164">
        <f t="shared" si="6"/>
        <v>46020</v>
      </c>
      <c r="C328" s="169" t="str">
        <f>IFERROR(Inv_SY_B!C328/Inv_SY_B!$DA328-1,"")</f>
        <v/>
      </c>
      <c r="D328" s="169" t="str">
        <f>IFERROR(Inv_SY_B!D328/Inv_SY_B!$DA328-1,"")</f>
        <v/>
      </c>
      <c r="E328" s="169" t="str">
        <f>IFERROR(Inv_SY_B!E328/Inv_SY_B!$DA328-1,"")</f>
        <v/>
      </c>
      <c r="F328" s="169" t="str">
        <f>IFERROR(Inv_SY_B!F328/Inv_SY_B!$DA328-1,"")</f>
        <v/>
      </c>
      <c r="G328" s="169" t="str">
        <f>IFERROR(Inv_SY_B!G328/Inv_SY_B!$DA328-1,"")</f>
        <v/>
      </c>
      <c r="H328" s="169" t="str">
        <f>IFERROR(Inv_SY_B!H328/Inv_SY_B!$DA328-1,"")</f>
        <v/>
      </c>
      <c r="I328" s="169" t="str">
        <f>IFERROR(Inv_SY_B!I328/Inv_SY_B!$DA328-1,"")</f>
        <v/>
      </c>
      <c r="J328" s="169" t="str">
        <f>IFERROR(Inv_SY_B!J328/Inv_SY_B!$DA328-1,"")</f>
        <v/>
      </c>
      <c r="K328" s="169" t="str">
        <f>IFERROR(Inv_SY_B!K328/Inv_SY_B!$DA328-1,"")</f>
        <v/>
      </c>
      <c r="L328" s="169" t="str">
        <f>IFERROR(Inv_SY_B!L328/Inv_SY_B!$DA328-1,"")</f>
        <v/>
      </c>
      <c r="M328" s="169" t="str">
        <f>IFERROR(Inv_SY_B!M328/Inv_SY_B!$DA328-1,"")</f>
        <v/>
      </c>
      <c r="N328" s="169" t="str">
        <f>IFERROR(Inv_SY_B!N328/Inv_SY_B!$DA328-1,"")</f>
        <v/>
      </c>
      <c r="O328" s="169" t="str">
        <f>IFERROR(Inv_SY_B!O328/Inv_SY_B!$DA328-1,"")</f>
        <v/>
      </c>
      <c r="P328" s="169" t="str">
        <f>IFERROR(Inv_SY_B!P328/Inv_SY_B!$DA328-1,"")</f>
        <v/>
      </c>
      <c r="Q328" s="169" t="str">
        <f>IFERROR(Inv_SY_B!Q328/Inv_SY_B!$DA328-1,"")</f>
        <v/>
      </c>
      <c r="R328" s="169" t="str">
        <f>IFERROR(Inv_SY_B!R328/Inv_SY_B!$DA328-1,"")</f>
        <v/>
      </c>
      <c r="S328" s="169" t="str">
        <f>IFERROR(Inv_SY_B!S328/Inv_SY_B!$DA328-1,"")</f>
        <v/>
      </c>
      <c r="T328" s="169" t="str">
        <f>IFERROR(Inv_SY_B!T328/Inv_SY_B!$DA328-1,"")</f>
        <v/>
      </c>
      <c r="U328" s="169" t="str">
        <f>IFERROR(Inv_SY_B!U328/Inv_SY_B!$DA328-1,"")</f>
        <v/>
      </c>
      <c r="V328" s="169" t="str">
        <f>IFERROR(Inv_SY_B!V328/Inv_SY_B!$DA328-1,"")</f>
        <v/>
      </c>
      <c r="W328" s="169" t="str">
        <f>IFERROR(Inv_SY_B!W328/Inv_SY_B!$DA328-1,"")</f>
        <v/>
      </c>
      <c r="X328" s="169" t="str">
        <f>IFERROR(Inv_SY_B!X328/Inv_SY_B!$DA328-1,"")</f>
        <v/>
      </c>
      <c r="Y328" s="169" t="str">
        <f>IFERROR(Inv_SY_B!Y328/Inv_SY_B!$DA328-1,"")</f>
        <v/>
      </c>
      <c r="Z328" s="169" t="str">
        <f>IFERROR(Inv_SY_B!Z328/Inv_SY_B!$DA328-1,"")</f>
        <v/>
      </c>
      <c r="AA328" s="169" t="str">
        <f>IFERROR(Inv_SY_B!AA328/Inv_SY_B!$DA328-1,"")</f>
        <v/>
      </c>
      <c r="AB328" s="169" t="str">
        <f>IFERROR(Inv_SY_B!AB328/Inv_SY_B!$DA328-1,"")</f>
        <v/>
      </c>
      <c r="AC328" s="169" t="str">
        <f>IFERROR(Inv_SY_B!AC328/Inv_SY_B!$DA328-1,"")</f>
        <v/>
      </c>
      <c r="AD328" s="169" t="str">
        <f>IFERROR(Inv_SY_B!AD328/Inv_SY_B!$DA328-1,"")</f>
        <v/>
      </c>
      <c r="AE328" s="169" t="str">
        <f>IFERROR(Inv_SY_B!AE328/Inv_SY_B!$DA328-1,"")</f>
        <v/>
      </c>
      <c r="AF328" s="169" t="str">
        <f>IFERROR(Inv_SY_B!AF328/Inv_SY_B!$DA328-1,"")</f>
        <v/>
      </c>
      <c r="AG328" s="169" t="str">
        <f>IFERROR(Inv_SY_B!AG328/Inv_SY_B!$DA328-1,"")</f>
        <v/>
      </c>
      <c r="AH328" s="169" t="str">
        <f>IFERROR(Inv_SY_B!AH328/Inv_SY_B!$DA328-1,"")</f>
        <v/>
      </c>
      <c r="AI328" s="169" t="str">
        <f>IFERROR(Inv_SY_B!AI328/Inv_SY_B!$DC328-1,"")</f>
        <v/>
      </c>
      <c r="AJ328" s="169" t="str">
        <f>IFERROR(Inv_SY_B!AJ328/Inv_SY_B!$DC328-1,"")</f>
        <v/>
      </c>
      <c r="AK328" s="169" t="str">
        <f>IFERROR(Inv_SY_B!AK328/Inv_SY_B!$DC328-1,"")</f>
        <v/>
      </c>
      <c r="AL328" s="169" t="str">
        <f>IFERROR(Inv_SY_B!AL328/Inv_SY_B!$DC328-1,"")</f>
        <v/>
      </c>
      <c r="AM328" s="169" t="str">
        <f>IFERROR(Inv_SY_B!AM328/Inv_SY_B!$DC328-1,"")</f>
        <v/>
      </c>
      <c r="AN328" s="169" t="str">
        <f>IFERROR(Inv_SY_B!AN328/Inv_SY_B!$DC328-1,"")</f>
        <v/>
      </c>
      <c r="AO328" s="169" t="str">
        <f>IFERROR(Inv_SY_B!AO328/Inv_SY_B!$DC328-1,"")</f>
        <v/>
      </c>
      <c r="AP328" s="169" t="str">
        <f>IFERROR(Inv_SY_B!AP328/Inv_SY_B!$DC328-1,"")</f>
        <v/>
      </c>
      <c r="AQ328" s="169" t="str">
        <f>IFERROR(Inv_SY_B!AQ328/Inv_SY_B!$DC328-1,"")</f>
        <v/>
      </c>
      <c r="AR328" s="169" t="str">
        <f>IFERROR(Inv_SY_B!AR328/Inv_SY_B!$DC328-1,"")</f>
        <v/>
      </c>
      <c r="AS328" s="169" t="str">
        <f>IFERROR(Inv_SY_B!AS328/Inv_SY_B!$DC328-1,"")</f>
        <v/>
      </c>
      <c r="AT328" s="169" t="str">
        <f>IFERROR(Inv_SY_B!AT328/Inv_SY_B!$DC328-1,"")</f>
        <v/>
      </c>
      <c r="AU328" s="169" t="str">
        <f>IFERROR(Inv_SY_B!AU328/Inv_SY_B!$DC328-1,"")</f>
        <v/>
      </c>
      <c r="AV328" s="169" t="str">
        <f>IFERROR(Inv_SY_B!AV328/Inv_SY_B!$DC328-1,"")</f>
        <v/>
      </c>
      <c r="AW328" s="169" t="str">
        <f>IFERROR(Inv_SY_B!AW328/Inv_SY_B!$DC328-1,"")</f>
        <v/>
      </c>
      <c r="AX328" s="169" t="str">
        <f>IFERROR(Inv_SY_B!AX328/Inv_SY_B!$DC328-1,"")</f>
        <v/>
      </c>
      <c r="AY328" s="169" t="str">
        <f>IFERROR(Inv_SY_B!AY328/Inv_SY_B!$DC328-1,"")</f>
        <v/>
      </c>
      <c r="AZ328" s="169" t="str">
        <f>IFERROR(Inv_SY_B!AZ328/Inv_SY_B!$DC328-1,"")</f>
        <v/>
      </c>
      <c r="BA328" s="169" t="str">
        <f>IFERROR(Inv_SY_B!BA328/Inv_SY_B!$DC328-1,"")</f>
        <v/>
      </c>
      <c r="BB328" s="169" t="str">
        <f>IFERROR(Inv_SY_B!BB328/Inv_SY_B!$DC328-1,"")</f>
        <v/>
      </c>
      <c r="BC328" s="169" t="str">
        <f>IFERROR(Inv_SY_B!BC328/Inv_SY_B!$DC328-1,"")</f>
        <v/>
      </c>
      <c r="BD328" s="169" t="str">
        <f>IFERROR(Inv_SY_B!BD328/Inv_SY_B!$DC328-1,"")</f>
        <v/>
      </c>
      <c r="BE328" s="169" t="str">
        <f>IFERROR(Inv_SY_B!BE328/Inv_SY_B!$DC328-1,"")</f>
        <v/>
      </c>
      <c r="BF328" s="169" t="str">
        <f>IFERROR(Inv_SY_B!BF328/Inv_SY_B!$DC328-1,"")</f>
        <v/>
      </c>
      <c r="BG328" s="169" t="str">
        <f>IFERROR(Inv_SY_B!BG328/Inv_SY_B!$DC328-1,"")</f>
        <v/>
      </c>
      <c r="BH328" s="169" t="str">
        <f>IFERROR(Inv_SY_B!BH328/Inv_SY_B!$DC328-1,"")</f>
        <v/>
      </c>
      <c r="BI328" s="169" t="str">
        <f>IFERROR(Inv_SY_B!BI328/Inv_SY_B!$DC328-1,"")</f>
        <v/>
      </c>
      <c r="BJ328" s="169" t="str">
        <f>IFERROR(Inv_SY_B!BJ328/Inv_SY_B!$DC328-1,"")</f>
        <v/>
      </c>
      <c r="BK328" s="169" t="str">
        <f>IFERROR(Inv_SY_B!BK328/Inv_SY_B!$DC328-1,"")</f>
        <v/>
      </c>
      <c r="BL328" s="169" t="str">
        <f>IFERROR(Inv_SY_B!BL328/Inv_SY_B!$DC328-1,"")</f>
        <v/>
      </c>
      <c r="BM328" s="169" t="str">
        <f>IFERROR(Inv_SY_B!BM328/Inv_SY_B!$DC328-1,"")</f>
        <v/>
      </c>
      <c r="BN328" s="169" t="str">
        <f>IFERROR(Inv_SY_B!BN328/Inv_SY_B!$DC328-1,"")</f>
        <v/>
      </c>
      <c r="BO328" s="169" t="str">
        <f>IFERROR(Inv_SY_B!BO328/Inv_SY_B!$DC328-1,"")</f>
        <v/>
      </c>
      <c r="BP328" s="169" t="str">
        <f>IFERROR(Inv_SY_B!BP328/Inv_SY_B!$DC328-1,"")</f>
        <v/>
      </c>
      <c r="BQ328" s="169" t="str">
        <f>IFERROR(Inv_SY_B!BQ328/Inv_SY_B!$DC328-1,"")</f>
        <v/>
      </c>
      <c r="BR328" s="169" t="str">
        <f>IFERROR(Inv_SY_B!BR328/Inv_SY_B!$DC328-1,"")</f>
        <v/>
      </c>
      <c r="BS328" s="169" t="str">
        <f>IFERROR(Inv_SY_B!BS328/Inv_SY_B!$DC328-1,"")</f>
        <v/>
      </c>
      <c r="BT328" s="169" t="str">
        <f>IFERROR(Inv_SY_B!BT328/Inv_SY_B!$DC328-1,"")</f>
        <v/>
      </c>
      <c r="BU328" s="169" t="str">
        <f>IFERROR(Inv_SY_B!BU328/Inv_SY_B!$DC328-1,"")</f>
        <v/>
      </c>
      <c r="BV328" s="169" t="str">
        <f>IFERROR(Inv_SY_B!BV328/Inv_SY_B!$DC328-1,"")</f>
        <v/>
      </c>
      <c r="BW328" s="169" t="str">
        <f>IFERROR(Inv_SY_B!BW328/Inv_SY_B!$DC328-1,"")</f>
        <v/>
      </c>
      <c r="BX328" s="169" t="str">
        <f>IFERROR(Inv_SY_B!BX328/Inv_SY_B!$DC328-1,"")</f>
        <v/>
      </c>
      <c r="BY328" s="169" t="str">
        <f>IFERROR(Inv_SY_B!BY328/Inv_SY_B!$DC328-1,"")</f>
        <v/>
      </c>
      <c r="BZ328" s="169" t="str">
        <f>IFERROR(Inv_SY_B!BZ328/Inv_SY_B!$DC328-1,"")</f>
        <v/>
      </c>
      <c r="CA328" s="169" t="str">
        <f>IFERROR(Inv_SY_B!CA328/Inv_SY_B!$DC328-1,"")</f>
        <v/>
      </c>
      <c r="CB328" s="169" t="str">
        <f>IFERROR(Inv_SY_B!CB328/Inv_SY_B!$DC328-1,"")</f>
        <v/>
      </c>
      <c r="CC328" s="169" t="str">
        <f>IFERROR(Inv_SY_B!CC328/Inv_SY_B!$DC328-1,"")</f>
        <v/>
      </c>
      <c r="CD328" s="169" t="str">
        <f>IFERROR(Inv_SY_B!CD328/Inv_SY_B!$DC328-1,"")</f>
        <v/>
      </c>
      <c r="CE328" s="169" t="str">
        <f>IFERROR(Inv_SY_B!CE328/Inv_SY_B!$DC328-1,"")</f>
        <v/>
      </c>
      <c r="CF328" s="169" t="str">
        <f>IFERROR(Inv_SY_B!CF328/Inv_SY_B!$DC328-1,"")</f>
        <v/>
      </c>
      <c r="CG328" s="169" t="str">
        <f>IFERROR(Inv_SY_B!CG328/Inv_SY_B!$DC328-1,"")</f>
        <v/>
      </c>
      <c r="CH328" s="169" t="str">
        <f>IFERROR(Inv_SY_B!CH328/Inv_SY_B!$DC328-1,"")</f>
        <v/>
      </c>
      <c r="CI328" s="169" t="str">
        <f>IFERROR(Inv_SY_B!CI328/Inv_SY_B!$DC328-1,"")</f>
        <v/>
      </c>
      <c r="CJ328" s="169" t="str">
        <f>IFERROR(Inv_SY_B!CJ328/Inv_SY_B!$DC328-1,"")</f>
        <v/>
      </c>
      <c r="CK328" s="169" t="str">
        <f>IFERROR(Inv_SY_B!CK328/Inv_SY_B!$DC328-1,"")</f>
        <v/>
      </c>
      <c r="CL328" s="169" t="str">
        <f>IFERROR(Inv_SY_B!CL328/Inv_SY_B!$DC328-1,"")</f>
        <v/>
      </c>
      <c r="CM328" s="169" t="str">
        <f>IFERROR(Inv_SY_B!CM328/Inv_SY_B!$DB328-1,"")</f>
        <v/>
      </c>
      <c r="CN328" s="169" t="str">
        <f>IFERROR(Inv_SY_B!CN328/Inv_SY_B!$DB328-1,"")</f>
        <v/>
      </c>
      <c r="CO328" s="169" t="str">
        <f>IFERROR(Inv_SY_B!CO328/Inv_SY_B!$DB328-1,"")</f>
        <v/>
      </c>
      <c r="CP328" s="169" t="str">
        <f>IFERROR(Inv_SY_B!CP328/Inv_SY_B!$DB328-1,"")</f>
        <v/>
      </c>
      <c r="CQ328" s="169" t="str">
        <f>IFERROR(Inv_SY_B!CQ328/Inv_SY_B!$DB328-1,"")</f>
        <v/>
      </c>
      <c r="CR328" s="169" t="str">
        <f>IFERROR(Inv_SY_B!CR328/Inv_SY_B!$DB328-1,"")</f>
        <v/>
      </c>
      <c r="CS328" s="169" t="str">
        <f>IFERROR(Inv_SY_B!CS328/Inv_SY_B!$DB328-1,"")</f>
        <v/>
      </c>
      <c r="CT328" s="169" t="str">
        <f>IFERROR(Inv_SY_B!CT328/Inv_SY_B!$DB328-1,"")</f>
        <v/>
      </c>
      <c r="CU328" s="169" t="str">
        <f>IFERROR(Inv_SY_B!CU328/Inv_SY_B!$DB328-1,"")</f>
        <v/>
      </c>
      <c r="CV328" s="169" t="str">
        <f>IFERROR(Inv_SY_B!CV328/Inv_SY_B!$DB328-1,"")</f>
        <v/>
      </c>
      <c r="CW328" s="169" t="str">
        <f>IFERROR(Inv_SY_B!CW328/Inv_SY_B!$DB328-1,"")</f>
        <v/>
      </c>
      <c r="CX328" s="169" t="str">
        <f>IFERROR(Inv_SY_B!CX328/Inv_SY_B!$DB328-1,"")</f>
        <v/>
      </c>
      <c r="CY328" s="169" t="str">
        <f>IFERROR(Inv_SY_B!CY328/Inv_SY_B!$DB328-1,"")</f>
        <v/>
      </c>
      <c r="CZ328" s="169" t="str">
        <f>IFERROR(Inv_SY_B!CZ328/Inv_SY_B!$DB328-1,"")</f>
        <v/>
      </c>
    </row>
    <row r="329" spans="2:104">
      <c r="B329" s="164">
        <f t="shared" si="6"/>
        <v>46021</v>
      </c>
      <c r="C329" s="169" t="str">
        <f>IFERROR(Inv_SY_B!C329/Inv_SY_B!$DA329-1,"")</f>
        <v/>
      </c>
      <c r="D329" s="169" t="str">
        <f>IFERROR(Inv_SY_B!D329/Inv_SY_B!$DA329-1,"")</f>
        <v/>
      </c>
      <c r="E329" s="169" t="str">
        <f>IFERROR(Inv_SY_B!E329/Inv_SY_B!$DA329-1,"")</f>
        <v/>
      </c>
      <c r="F329" s="169" t="str">
        <f>IFERROR(Inv_SY_B!F329/Inv_SY_B!$DA329-1,"")</f>
        <v/>
      </c>
      <c r="G329" s="169" t="str">
        <f>IFERROR(Inv_SY_B!G329/Inv_SY_B!$DA329-1,"")</f>
        <v/>
      </c>
      <c r="H329" s="169" t="str">
        <f>IFERROR(Inv_SY_B!H329/Inv_SY_B!$DA329-1,"")</f>
        <v/>
      </c>
      <c r="I329" s="169" t="str">
        <f>IFERROR(Inv_SY_B!I329/Inv_SY_B!$DA329-1,"")</f>
        <v/>
      </c>
      <c r="J329" s="169" t="str">
        <f>IFERROR(Inv_SY_B!J329/Inv_SY_B!$DA329-1,"")</f>
        <v/>
      </c>
      <c r="K329" s="169" t="str">
        <f>IFERROR(Inv_SY_B!K329/Inv_SY_B!$DA329-1,"")</f>
        <v/>
      </c>
      <c r="L329" s="169" t="str">
        <f>IFERROR(Inv_SY_B!L329/Inv_SY_B!$DA329-1,"")</f>
        <v/>
      </c>
      <c r="M329" s="169" t="str">
        <f>IFERROR(Inv_SY_B!M329/Inv_SY_B!$DA329-1,"")</f>
        <v/>
      </c>
      <c r="N329" s="169" t="str">
        <f>IFERROR(Inv_SY_B!N329/Inv_SY_B!$DA329-1,"")</f>
        <v/>
      </c>
      <c r="O329" s="169" t="str">
        <f>IFERROR(Inv_SY_B!O329/Inv_SY_B!$DA329-1,"")</f>
        <v/>
      </c>
      <c r="P329" s="169" t="str">
        <f>IFERROR(Inv_SY_B!P329/Inv_SY_B!$DA329-1,"")</f>
        <v/>
      </c>
      <c r="Q329" s="169" t="str">
        <f>IFERROR(Inv_SY_B!Q329/Inv_SY_B!$DA329-1,"")</f>
        <v/>
      </c>
      <c r="R329" s="169" t="str">
        <f>IFERROR(Inv_SY_B!R329/Inv_SY_B!$DA329-1,"")</f>
        <v/>
      </c>
      <c r="S329" s="169" t="str">
        <f>IFERROR(Inv_SY_B!S329/Inv_SY_B!$DA329-1,"")</f>
        <v/>
      </c>
      <c r="T329" s="169" t="str">
        <f>IFERROR(Inv_SY_B!T329/Inv_SY_B!$DA329-1,"")</f>
        <v/>
      </c>
      <c r="U329" s="169" t="str">
        <f>IFERROR(Inv_SY_B!U329/Inv_SY_B!$DA329-1,"")</f>
        <v/>
      </c>
      <c r="V329" s="169" t="str">
        <f>IFERROR(Inv_SY_B!V329/Inv_SY_B!$DA329-1,"")</f>
        <v/>
      </c>
      <c r="W329" s="169" t="str">
        <f>IFERROR(Inv_SY_B!W329/Inv_SY_B!$DA329-1,"")</f>
        <v/>
      </c>
      <c r="X329" s="169" t="str">
        <f>IFERROR(Inv_SY_B!X329/Inv_SY_B!$DA329-1,"")</f>
        <v/>
      </c>
      <c r="Y329" s="169" t="str">
        <f>IFERROR(Inv_SY_B!Y329/Inv_SY_B!$DA329-1,"")</f>
        <v/>
      </c>
      <c r="Z329" s="169" t="str">
        <f>IFERROR(Inv_SY_B!Z329/Inv_SY_B!$DA329-1,"")</f>
        <v/>
      </c>
      <c r="AA329" s="169" t="str">
        <f>IFERROR(Inv_SY_B!AA329/Inv_SY_B!$DA329-1,"")</f>
        <v/>
      </c>
      <c r="AB329" s="169" t="str">
        <f>IFERROR(Inv_SY_B!AB329/Inv_SY_B!$DA329-1,"")</f>
        <v/>
      </c>
      <c r="AC329" s="169" t="str">
        <f>IFERROR(Inv_SY_B!AC329/Inv_SY_B!$DA329-1,"")</f>
        <v/>
      </c>
      <c r="AD329" s="169" t="str">
        <f>IFERROR(Inv_SY_B!AD329/Inv_SY_B!$DA329-1,"")</f>
        <v/>
      </c>
      <c r="AE329" s="169" t="str">
        <f>IFERROR(Inv_SY_B!AE329/Inv_SY_B!$DA329-1,"")</f>
        <v/>
      </c>
      <c r="AF329" s="169" t="str">
        <f>IFERROR(Inv_SY_B!AF329/Inv_SY_B!$DA329-1,"")</f>
        <v/>
      </c>
      <c r="AG329" s="169" t="str">
        <f>IFERROR(Inv_SY_B!AG329/Inv_SY_B!$DA329-1,"")</f>
        <v/>
      </c>
      <c r="AH329" s="169" t="str">
        <f>IFERROR(Inv_SY_B!AH329/Inv_SY_B!$DA329-1,"")</f>
        <v/>
      </c>
      <c r="AI329" s="169" t="str">
        <f>IFERROR(Inv_SY_B!AI329/Inv_SY_B!$DC329-1,"")</f>
        <v/>
      </c>
      <c r="AJ329" s="169" t="str">
        <f>IFERROR(Inv_SY_B!AJ329/Inv_SY_B!$DC329-1,"")</f>
        <v/>
      </c>
      <c r="AK329" s="169" t="str">
        <f>IFERROR(Inv_SY_B!AK329/Inv_SY_B!$DC329-1,"")</f>
        <v/>
      </c>
      <c r="AL329" s="169" t="str">
        <f>IFERROR(Inv_SY_B!AL329/Inv_SY_B!$DC329-1,"")</f>
        <v/>
      </c>
      <c r="AM329" s="169" t="str">
        <f>IFERROR(Inv_SY_B!AM329/Inv_SY_B!$DC329-1,"")</f>
        <v/>
      </c>
      <c r="AN329" s="169" t="str">
        <f>IFERROR(Inv_SY_B!AN329/Inv_SY_B!$DC329-1,"")</f>
        <v/>
      </c>
      <c r="AO329" s="169" t="str">
        <f>IFERROR(Inv_SY_B!AO329/Inv_SY_B!$DC329-1,"")</f>
        <v/>
      </c>
      <c r="AP329" s="169" t="str">
        <f>IFERROR(Inv_SY_B!AP329/Inv_SY_B!$DC329-1,"")</f>
        <v/>
      </c>
      <c r="AQ329" s="169" t="str">
        <f>IFERROR(Inv_SY_B!AQ329/Inv_SY_B!$DC329-1,"")</f>
        <v/>
      </c>
      <c r="AR329" s="169" t="str">
        <f>IFERROR(Inv_SY_B!AR329/Inv_SY_B!$DC329-1,"")</f>
        <v/>
      </c>
      <c r="AS329" s="169" t="str">
        <f>IFERROR(Inv_SY_B!AS329/Inv_SY_B!$DC329-1,"")</f>
        <v/>
      </c>
      <c r="AT329" s="169" t="str">
        <f>IFERROR(Inv_SY_B!AT329/Inv_SY_B!$DC329-1,"")</f>
        <v/>
      </c>
      <c r="AU329" s="169" t="str">
        <f>IFERROR(Inv_SY_B!AU329/Inv_SY_B!$DC329-1,"")</f>
        <v/>
      </c>
      <c r="AV329" s="169" t="str">
        <f>IFERROR(Inv_SY_B!AV329/Inv_SY_B!$DC329-1,"")</f>
        <v/>
      </c>
      <c r="AW329" s="169" t="str">
        <f>IFERROR(Inv_SY_B!AW329/Inv_SY_B!$DC329-1,"")</f>
        <v/>
      </c>
      <c r="AX329" s="169" t="str">
        <f>IFERROR(Inv_SY_B!AX329/Inv_SY_B!$DC329-1,"")</f>
        <v/>
      </c>
      <c r="AY329" s="169" t="str">
        <f>IFERROR(Inv_SY_B!AY329/Inv_SY_B!$DC329-1,"")</f>
        <v/>
      </c>
      <c r="AZ329" s="169" t="str">
        <f>IFERROR(Inv_SY_B!AZ329/Inv_SY_B!$DC329-1,"")</f>
        <v/>
      </c>
      <c r="BA329" s="169" t="str">
        <f>IFERROR(Inv_SY_B!BA329/Inv_SY_B!$DC329-1,"")</f>
        <v/>
      </c>
      <c r="BB329" s="169" t="str">
        <f>IFERROR(Inv_SY_B!BB329/Inv_SY_B!$DC329-1,"")</f>
        <v/>
      </c>
      <c r="BC329" s="169" t="str">
        <f>IFERROR(Inv_SY_B!BC329/Inv_SY_B!$DC329-1,"")</f>
        <v/>
      </c>
      <c r="BD329" s="169" t="str">
        <f>IFERROR(Inv_SY_B!BD329/Inv_SY_B!$DC329-1,"")</f>
        <v/>
      </c>
      <c r="BE329" s="169" t="str">
        <f>IFERROR(Inv_SY_B!BE329/Inv_SY_B!$DC329-1,"")</f>
        <v/>
      </c>
      <c r="BF329" s="169" t="str">
        <f>IFERROR(Inv_SY_B!BF329/Inv_SY_B!$DC329-1,"")</f>
        <v/>
      </c>
      <c r="BG329" s="169" t="str">
        <f>IFERROR(Inv_SY_B!BG329/Inv_SY_B!$DC329-1,"")</f>
        <v/>
      </c>
      <c r="BH329" s="169" t="str">
        <f>IFERROR(Inv_SY_B!BH329/Inv_SY_B!$DC329-1,"")</f>
        <v/>
      </c>
      <c r="BI329" s="169" t="str">
        <f>IFERROR(Inv_SY_B!BI329/Inv_SY_B!$DC329-1,"")</f>
        <v/>
      </c>
      <c r="BJ329" s="169" t="str">
        <f>IFERROR(Inv_SY_B!BJ329/Inv_SY_B!$DC329-1,"")</f>
        <v/>
      </c>
      <c r="BK329" s="169" t="str">
        <f>IFERROR(Inv_SY_B!BK329/Inv_SY_B!$DC329-1,"")</f>
        <v/>
      </c>
      <c r="BL329" s="169" t="str">
        <f>IFERROR(Inv_SY_B!BL329/Inv_SY_B!$DC329-1,"")</f>
        <v/>
      </c>
      <c r="BM329" s="169" t="str">
        <f>IFERROR(Inv_SY_B!BM329/Inv_SY_B!$DC329-1,"")</f>
        <v/>
      </c>
      <c r="BN329" s="169" t="str">
        <f>IFERROR(Inv_SY_B!BN329/Inv_SY_B!$DC329-1,"")</f>
        <v/>
      </c>
      <c r="BO329" s="169" t="str">
        <f>IFERROR(Inv_SY_B!BO329/Inv_SY_B!$DC329-1,"")</f>
        <v/>
      </c>
      <c r="BP329" s="169" t="str">
        <f>IFERROR(Inv_SY_B!BP329/Inv_SY_B!$DC329-1,"")</f>
        <v/>
      </c>
      <c r="BQ329" s="169" t="str">
        <f>IFERROR(Inv_SY_B!BQ329/Inv_SY_B!$DC329-1,"")</f>
        <v/>
      </c>
      <c r="BR329" s="169" t="str">
        <f>IFERROR(Inv_SY_B!BR329/Inv_SY_B!$DC329-1,"")</f>
        <v/>
      </c>
      <c r="BS329" s="169" t="str">
        <f>IFERROR(Inv_SY_B!BS329/Inv_SY_B!$DC329-1,"")</f>
        <v/>
      </c>
      <c r="BT329" s="169" t="str">
        <f>IFERROR(Inv_SY_B!BT329/Inv_SY_B!$DC329-1,"")</f>
        <v/>
      </c>
      <c r="BU329" s="169" t="str">
        <f>IFERROR(Inv_SY_B!BU329/Inv_SY_B!$DC329-1,"")</f>
        <v/>
      </c>
      <c r="BV329" s="169" t="str">
        <f>IFERROR(Inv_SY_B!BV329/Inv_SY_B!$DC329-1,"")</f>
        <v/>
      </c>
      <c r="BW329" s="169" t="str">
        <f>IFERROR(Inv_SY_B!BW329/Inv_SY_B!$DC329-1,"")</f>
        <v/>
      </c>
      <c r="BX329" s="169" t="str">
        <f>IFERROR(Inv_SY_B!BX329/Inv_SY_B!$DC329-1,"")</f>
        <v/>
      </c>
      <c r="BY329" s="169" t="str">
        <f>IFERROR(Inv_SY_B!BY329/Inv_SY_B!$DC329-1,"")</f>
        <v/>
      </c>
      <c r="BZ329" s="169" t="str">
        <f>IFERROR(Inv_SY_B!BZ329/Inv_SY_B!$DC329-1,"")</f>
        <v/>
      </c>
      <c r="CA329" s="169" t="str">
        <f>IFERROR(Inv_SY_B!CA329/Inv_SY_B!$DC329-1,"")</f>
        <v/>
      </c>
      <c r="CB329" s="169" t="str">
        <f>IFERROR(Inv_SY_B!CB329/Inv_SY_B!$DC329-1,"")</f>
        <v/>
      </c>
      <c r="CC329" s="169" t="str">
        <f>IFERROR(Inv_SY_B!CC329/Inv_SY_B!$DC329-1,"")</f>
        <v/>
      </c>
      <c r="CD329" s="169" t="str">
        <f>IFERROR(Inv_SY_B!CD329/Inv_SY_B!$DC329-1,"")</f>
        <v/>
      </c>
      <c r="CE329" s="169" t="str">
        <f>IFERROR(Inv_SY_B!CE329/Inv_SY_B!$DC329-1,"")</f>
        <v/>
      </c>
      <c r="CF329" s="169" t="str">
        <f>IFERROR(Inv_SY_B!CF329/Inv_SY_B!$DC329-1,"")</f>
        <v/>
      </c>
      <c r="CG329" s="169" t="str">
        <f>IFERROR(Inv_SY_B!CG329/Inv_SY_B!$DC329-1,"")</f>
        <v/>
      </c>
      <c r="CH329" s="169" t="str">
        <f>IFERROR(Inv_SY_B!CH329/Inv_SY_B!$DC329-1,"")</f>
        <v/>
      </c>
      <c r="CI329" s="169" t="str">
        <f>IFERROR(Inv_SY_B!CI329/Inv_SY_B!$DC329-1,"")</f>
        <v/>
      </c>
      <c r="CJ329" s="169" t="str">
        <f>IFERROR(Inv_SY_B!CJ329/Inv_SY_B!$DC329-1,"")</f>
        <v/>
      </c>
      <c r="CK329" s="169" t="str">
        <f>IFERROR(Inv_SY_B!CK329/Inv_SY_B!$DC329-1,"")</f>
        <v/>
      </c>
      <c r="CL329" s="169" t="str">
        <f>IFERROR(Inv_SY_B!CL329/Inv_SY_B!$DC329-1,"")</f>
        <v/>
      </c>
      <c r="CM329" s="169" t="str">
        <f>IFERROR(Inv_SY_B!CM329/Inv_SY_B!$DB329-1,"")</f>
        <v/>
      </c>
      <c r="CN329" s="169" t="str">
        <f>IFERROR(Inv_SY_B!CN329/Inv_SY_B!$DB329-1,"")</f>
        <v/>
      </c>
      <c r="CO329" s="169" t="str">
        <f>IFERROR(Inv_SY_B!CO329/Inv_SY_B!$DB329-1,"")</f>
        <v/>
      </c>
      <c r="CP329" s="169" t="str">
        <f>IFERROR(Inv_SY_B!CP329/Inv_SY_B!$DB329-1,"")</f>
        <v/>
      </c>
      <c r="CQ329" s="169" t="str">
        <f>IFERROR(Inv_SY_B!CQ329/Inv_SY_B!$DB329-1,"")</f>
        <v/>
      </c>
      <c r="CR329" s="169" t="str">
        <f>IFERROR(Inv_SY_B!CR329/Inv_SY_B!$DB329-1,"")</f>
        <v/>
      </c>
      <c r="CS329" s="169" t="str">
        <f>IFERROR(Inv_SY_B!CS329/Inv_SY_B!$DB329-1,"")</f>
        <v/>
      </c>
      <c r="CT329" s="169" t="str">
        <f>IFERROR(Inv_SY_B!CT329/Inv_SY_B!$DB329-1,"")</f>
        <v/>
      </c>
      <c r="CU329" s="169" t="str">
        <f>IFERROR(Inv_SY_B!CU329/Inv_SY_B!$DB329-1,"")</f>
        <v/>
      </c>
      <c r="CV329" s="169" t="str">
        <f>IFERROR(Inv_SY_B!CV329/Inv_SY_B!$DB329-1,"")</f>
        <v/>
      </c>
      <c r="CW329" s="169" t="str">
        <f>IFERROR(Inv_SY_B!CW329/Inv_SY_B!$DB329-1,"")</f>
        <v/>
      </c>
      <c r="CX329" s="169" t="str">
        <f>IFERROR(Inv_SY_B!CX329/Inv_SY_B!$DB329-1,"")</f>
        <v/>
      </c>
      <c r="CY329" s="169" t="str">
        <f>IFERROR(Inv_SY_B!CY329/Inv_SY_B!$DB329-1,"")</f>
        <v/>
      </c>
      <c r="CZ329" s="169" t="str">
        <f>IFERROR(Inv_SY_B!CZ329/Inv_SY_B!$DB329-1,"")</f>
        <v/>
      </c>
    </row>
    <row r="330" spans="2:104">
      <c r="B330" s="164">
        <f t="shared" si="6"/>
        <v>46022</v>
      </c>
      <c r="C330" s="169" t="str">
        <f>IFERROR(Inv_SY_B!C330/Inv_SY_B!$DA330-1,"")</f>
        <v/>
      </c>
      <c r="D330" s="169" t="str">
        <f>IFERROR(Inv_SY_B!D330/Inv_SY_B!$DA330-1,"")</f>
        <v/>
      </c>
      <c r="E330" s="169" t="str">
        <f>IFERROR(Inv_SY_B!E330/Inv_SY_B!$DA330-1,"")</f>
        <v/>
      </c>
      <c r="F330" s="169" t="str">
        <f>IFERROR(Inv_SY_B!F330/Inv_SY_B!$DA330-1,"")</f>
        <v/>
      </c>
      <c r="G330" s="169" t="str">
        <f>IFERROR(Inv_SY_B!G330/Inv_SY_B!$DA330-1,"")</f>
        <v/>
      </c>
      <c r="H330" s="169" t="str">
        <f>IFERROR(Inv_SY_B!H330/Inv_SY_B!$DA330-1,"")</f>
        <v/>
      </c>
      <c r="I330" s="169" t="str">
        <f>IFERROR(Inv_SY_B!I330/Inv_SY_B!$DA330-1,"")</f>
        <v/>
      </c>
      <c r="J330" s="169" t="str">
        <f>IFERROR(Inv_SY_B!J330/Inv_SY_B!$DA330-1,"")</f>
        <v/>
      </c>
      <c r="K330" s="169" t="str">
        <f>IFERROR(Inv_SY_B!K330/Inv_SY_B!$DA330-1,"")</f>
        <v/>
      </c>
      <c r="L330" s="169" t="str">
        <f>IFERROR(Inv_SY_B!L330/Inv_SY_B!$DA330-1,"")</f>
        <v/>
      </c>
      <c r="M330" s="169" t="str">
        <f>IFERROR(Inv_SY_B!M330/Inv_SY_B!$DA330-1,"")</f>
        <v/>
      </c>
      <c r="N330" s="169" t="str">
        <f>IFERROR(Inv_SY_B!N330/Inv_SY_B!$DA330-1,"")</f>
        <v/>
      </c>
      <c r="O330" s="169" t="str">
        <f>IFERROR(Inv_SY_B!O330/Inv_SY_B!$DA330-1,"")</f>
        <v/>
      </c>
      <c r="P330" s="169" t="str">
        <f>IFERROR(Inv_SY_B!P330/Inv_SY_B!$DA330-1,"")</f>
        <v/>
      </c>
      <c r="Q330" s="169" t="str">
        <f>IFERROR(Inv_SY_B!Q330/Inv_SY_B!$DA330-1,"")</f>
        <v/>
      </c>
      <c r="R330" s="169" t="str">
        <f>IFERROR(Inv_SY_B!R330/Inv_SY_B!$DA330-1,"")</f>
        <v/>
      </c>
      <c r="S330" s="169" t="str">
        <f>IFERROR(Inv_SY_B!S330/Inv_SY_B!$DA330-1,"")</f>
        <v/>
      </c>
      <c r="T330" s="169" t="str">
        <f>IFERROR(Inv_SY_B!T330/Inv_SY_B!$DA330-1,"")</f>
        <v/>
      </c>
      <c r="U330" s="169" t="str">
        <f>IFERROR(Inv_SY_B!U330/Inv_SY_B!$DA330-1,"")</f>
        <v/>
      </c>
      <c r="V330" s="169" t="str">
        <f>IFERROR(Inv_SY_B!V330/Inv_SY_B!$DA330-1,"")</f>
        <v/>
      </c>
      <c r="W330" s="169" t="str">
        <f>IFERROR(Inv_SY_B!W330/Inv_SY_B!$DA330-1,"")</f>
        <v/>
      </c>
      <c r="X330" s="169" t="str">
        <f>IFERROR(Inv_SY_B!X330/Inv_SY_B!$DA330-1,"")</f>
        <v/>
      </c>
      <c r="Y330" s="169" t="str">
        <f>IFERROR(Inv_SY_B!Y330/Inv_SY_B!$DA330-1,"")</f>
        <v/>
      </c>
      <c r="Z330" s="169" t="str">
        <f>IFERROR(Inv_SY_B!Z330/Inv_SY_B!$DA330-1,"")</f>
        <v/>
      </c>
      <c r="AA330" s="169" t="str">
        <f>IFERROR(Inv_SY_B!AA330/Inv_SY_B!$DA330-1,"")</f>
        <v/>
      </c>
      <c r="AB330" s="169" t="str">
        <f>IFERROR(Inv_SY_B!AB330/Inv_SY_B!$DA330-1,"")</f>
        <v/>
      </c>
      <c r="AC330" s="169" t="str">
        <f>IFERROR(Inv_SY_B!AC330/Inv_SY_B!$DA330-1,"")</f>
        <v/>
      </c>
      <c r="AD330" s="169" t="str">
        <f>IFERROR(Inv_SY_B!AD330/Inv_SY_B!$DA330-1,"")</f>
        <v/>
      </c>
      <c r="AE330" s="169" t="str">
        <f>IFERROR(Inv_SY_B!AE330/Inv_SY_B!$DA330-1,"")</f>
        <v/>
      </c>
      <c r="AF330" s="169" t="str">
        <f>IFERROR(Inv_SY_B!AF330/Inv_SY_B!$DA330-1,"")</f>
        <v/>
      </c>
      <c r="AG330" s="169" t="str">
        <f>IFERROR(Inv_SY_B!AG330/Inv_SY_B!$DA330-1,"")</f>
        <v/>
      </c>
      <c r="AH330" s="169" t="str">
        <f>IFERROR(Inv_SY_B!AH330/Inv_SY_B!$DA330-1,"")</f>
        <v/>
      </c>
      <c r="AI330" s="169" t="str">
        <f>IFERROR(Inv_SY_B!AI330/Inv_SY_B!$DC330-1,"")</f>
        <v/>
      </c>
      <c r="AJ330" s="169" t="str">
        <f>IFERROR(Inv_SY_B!AJ330/Inv_SY_B!$DC330-1,"")</f>
        <v/>
      </c>
      <c r="AK330" s="169" t="str">
        <f>IFERROR(Inv_SY_B!AK330/Inv_SY_B!$DC330-1,"")</f>
        <v/>
      </c>
      <c r="AL330" s="169" t="str">
        <f>IFERROR(Inv_SY_B!AL330/Inv_SY_B!$DC330-1,"")</f>
        <v/>
      </c>
      <c r="AM330" s="169" t="str">
        <f>IFERROR(Inv_SY_B!AM330/Inv_SY_B!$DC330-1,"")</f>
        <v/>
      </c>
      <c r="AN330" s="169" t="str">
        <f>IFERROR(Inv_SY_B!AN330/Inv_SY_B!$DC330-1,"")</f>
        <v/>
      </c>
      <c r="AO330" s="169" t="str">
        <f>IFERROR(Inv_SY_B!AO330/Inv_SY_B!$DC330-1,"")</f>
        <v/>
      </c>
      <c r="AP330" s="169" t="str">
        <f>IFERROR(Inv_SY_B!AP330/Inv_SY_B!$DC330-1,"")</f>
        <v/>
      </c>
      <c r="AQ330" s="169" t="str">
        <f>IFERROR(Inv_SY_B!AQ330/Inv_SY_B!$DC330-1,"")</f>
        <v/>
      </c>
      <c r="AR330" s="169" t="str">
        <f>IFERROR(Inv_SY_B!AR330/Inv_SY_B!$DC330-1,"")</f>
        <v/>
      </c>
      <c r="AS330" s="169" t="str">
        <f>IFERROR(Inv_SY_B!AS330/Inv_SY_B!$DC330-1,"")</f>
        <v/>
      </c>
      <c r="AT330" s="169" t="str">
        <f>IFERROR(Inv_SY_B!AT330/Inv_SY_B!$DC330-1,"")</f>
        <v/>
      </c>
      <c r="AU330" s="169" t="str">
        <f>IFERROR(Inv_SY_B!AU330/Inv_SY_B!$DC330-1,"")</f>
        <v/>
      </c>
      <c r="AV330" s="169" t="str">
        <f>IFERROR(Inv_SY_B!AV330/Inv_SY_B!$DC330-1,"")</f>
        <v/>
      </c>
      <c r="AW330" s="169" t="str">
        <f>IFERROR(Inv_SY_B!AW330/Inv_SY_B!$DC330-1,"")</f>
        <v/>
      </c>
      <c r="AX330" s="169" t="str">
        <f>IFERROR(Inv_SY_B!AX330/Inv_SY_B!$DC330-1,"")</f>
        <v/>
      </c>
      <c r="AY330" s="169" t="str">
        <f>IFERROR(Inv_SY_B!AY330/Inv_SY_B!$DC330-1,"")</f>
        <v/>
      </c>
      <c r="AZ330" s="169" t="str">
        <f>IFERROR(Inv_SY_B!AZ330/Inv_SY_B!$DC330-1,"")</f>
        <v/>
      </c>
      <c r="BA330" s="169" t="str">
        <f>IFERROR(Inv_SY_B!BA330/Inv_SY_B!$DC330-1,"")</f>
        <v/>
      </c>
      <c r="BB330" s="169" t="str">
        <f>IFERROR(Inv_SY_B!BB330/Inv_SY_B!$DC330-1,"")</f>
        <v/>
      </c>
      <c r="BC330" s="169" t="str">
        <f>IFERROR(Inv_SY_B!BC330/Inv_SY_B!$DC330-1,"")</f>
        <v/>
      </c>
      <c r="BD330" s="169" t="str">
        <f>IFERROR(Inv_SY_B!BD330/Inv_SY_B!$DC330-1,"")</f>
        <v/>
      </c>
      <c r="BE330" s="169" t="str">
        <f>IFERROR(Inv_SY_B!BE330/Inv_SY_B!$DC330-1,"")</f>
        <v/>
      </c>
      <c r="BF330" s="169" t="str">
        <f>IFERROR(Inv_SY_B!BF330/Inv_SY_B!$DC330-1,"")</f>
        <v/>
      </c>
      <c r="BG330" s="169" t="str">
        <f>IFERROR(Inv_SY_B!BG330/Inv_SY_B!$DC330-1,"")</f>
        <v/>
      </c>
      <c r="BH330" s="169" t="str">
        <f>IFERROR(Inv_SY_B!BH330/Inv_SY_B!$DC330-1,"")</f>
        <v/>
      </c>
      <c r="BI330" s="169" t="str">
        <f>IFERROR(Inv_SY_B!BI330/Inv_SY_B!$DC330-1,"")</f>
        <v/>
      </c>
      <c r="BJ330" s="169" t="str">
        <f>IFERROR(Inv_SY_B!BJ330/Inv_SY_B!$DC330-1,"")</f>
        <v/>
      </c>
      <c r="BK330" s="169" t="str">
        <f>IFERROR(Inv_SY_B!BK330/Inv_SY_B!$DC330-1,"")</f>
        <v/>
      </c>
      <c r="BL330" s="169" t="str">
        <f>IFERROR(Inv_SY_B!BL330/Inv_SY_B!$DC330-1,"")</f>
        <v/>
      </c>
      <c r="BM330" s="169" t="str">
        <f>IFERROR(Inv_SY_B!BM330/Inv_SY_B!$DC330-1,"")</f>
        <v/>
      </c>
      <c r="BN330" s="169" t="str">
        <f>IFERROR(Inv_SY_B!BN330/Inv_SY_B!$DC330-1,"")</f>
        <v/>
      </c>
      <c r="BO330" s="169" t="str">
        <f>IFERROR(Inv_SY_B!BO330/Inv_SY_B!$DC330-1,"")</f>
        <v/>
      </c>
      <c r="BP330" s="169" t="str">
        <f>IFERROR(Inv_SY_B!BP330/Inv_SY_B!$DC330-1,"")</f>
        <v/>
      </c>
      <c r="BQ330" s="169" t="str">
        <f>IFERROR(Inv_SY_B!BQ330/Inv_SY_B!$DC330-1,"")</f>
        <v/>
      </c>
      <c r="BR330" s="169" t="str">
        <f>IFERROR(Inv_SY_B!BR330/Inv_SY_B!$DC330-1,"")</f>
        <v/>
      </c>
      <c r="BS330" s="169" t="str">
        <f>IFERROR(Inv_SY_B!BS330/Inv_SY_B!$DC330-1,"")</f>
        <v/>
      </c>
      <c r="BT330" s="169" t="str">
        <f>IFERROR(Inv_SY_B!BT330/Inv_SY_B!$DC330-1,"")</f>
        <v/>
      </c>
      <c r="BU330" s="169" t="str">
        <f>IFERROR(Inv_SY_B!BU330/Inv_SY_B!$DC330-1,"")</f>
        <v/>
      </c>
      <c r="BV330" s="169" t="str">
        <f>IFERROR(Inv_SY_B!BV330/Inv_SY_B!$DC330-1,"")</f>
        <v/>
      </c>
      <c r="BW330" s="169" t="str">
        <f>IFERROR(Inv_SY_B!BW330/Inv_SY_B!$DC330-1,"")</f>
        <v/>
      </c>
      <c r="BX330" s="169" t="str">
        <f>IFERROR(Inv_SY_B!BX330/Inv_SY_B!$DC330-1,"")</f>
        <v/>
      </c>
      <c r="BY330" s="169" t="str">
        <f>IFERROR(Inv_SY_B!BY330/Inv_SY_B!$DC330-1,"")</f>
        <v/>
      </c>
      <c r="BZ330" s="169" t="str">
        <f>IFERROR(Inv_SY_B!BZ330/Inv_SY_B!$DC330-1,"")</f>
        <v/>
      </c>
      <c r="CA330" s="169" t="str">
        <f>IFERROR(Inv_SY_B!CA330/Inv_SY_B!$DC330-1,"")</f>
        <v/>
      </c>
      <c r="CB330" s="169" t="str">
        <f>IFERROR(Inv_SY_B!CB330/Inv_SY_B!$DC330-1,"")</f>
        <v/>
      </c>
      <c r="CC330" s="169" t="str">
        <f>IFERROR(Inv_SY_B!CC330/Inv_SY_B!$DC330-1,"")</f>
        <v/>
      </c>
      <c r="CD330" s="169" t="str">
        <f>IFERROR(Inv_SY_B!CD330/Inv_SY_B!$DC330-1,"")</f>
        <v/>
      </c>
      <c r="CE330" s="169" t="str">
        <f>IFERROR(Inv_SY_B!CE330/Inv_SY_B!$DC330-1,"")</f>
        <v/>
      </c>
      <c r="CF330" s="169" t="str">
        <f>IFERROR(Inv_SY_B!CF330/Inv_SY_B!$DC330-1,"")</f>
        <v/>
      </c>
      <c r="CG330" s="169" t="str">
        <f>IFERROR(Inv_SY_B!CG330/Inv_SY_B!$DC330-1,"")</f>
        <v/>
      </c>
      <c r="CH330" s="169" t="str">
        <f>IFERROR(Inv_SY_B!CH330/Inv_SY_B!$DC330-1,"")</f>
        <v/>
      </c>
      <c r="CI330" s="169" t="str">
        <f>IFERROR(Inv_SY_B!CI330/Inv_SY_B!$DC330-1,"")</f>
        <v/>
      </c>
      <c r="CJ330" s="169" t="str">
        <f>IFERROR(Inv_SY_B!CJ330/Inv_SY_B!$DC330-1,"")</f>
        <v/>
      </c>
      <c r="CK330" s="169" t="str">
        <f>IFERROR(Inv_SY_B!CK330/Inv_SY_B!$DC330-1,"")</f>
        <v/>
      </c>
      <c r="CL330" s="169" t="str">
        <f>IFERROR(Inv_SY_B!CL330/Inv_SY_B!$DC330-1,"")</f>
        <v/>
      </c>
      <c r="CM330" s="169" t="str">
        <f>IFERROR(Inv_SY_B!CM330/Inv_SY_B!$DB330-1,"")</f>
        <v/>
      </c>
      <c r="CN330" s="169" t="str">
        <f>IFERROR(Inv_SY_B!CN330/Inv_SY_B!$DB330-1,"")</f>
        <v/>
      </c>
      <c r="CO330" s="169" t="str">
        <f>IFERROR(Inv_SY_B!CO330/Inv_SY_B!$DB330-1,"")</f>
        <v/>
      </c>
      <c r="CP330" s="169" t="str">
        <f>IFERROR(Inv_SY_B!CP330/Inv_SY_B!$DB330-1,"")</f>
        <v/>
      </c>
      <c r="CQ330" s="169" t="str">
        <f>IFERROR(Inv_SY_B!CQ330/Inv_SY_B!$DB330-1,"")</f>
        <v/>
      </c>
      <c r="CR330" s="169" t="str">
        <f>IFERROR(Inv_SY_B!CR330/Inv_SY_B!$DB330-1,"")</f>
        <v/>
      </c>
      <c r="CS330" s="169" t="str">
        <f>IFERROR(Inv_SY_B!CS330/Inv_SY_B!$DB330-1,"")</f>
        <v/>
      </c>
      <c r="CT330" s="169" t="str">
        <f>IFERROR(Inv_SY_B!CT330/Inv_SY_B!$DB330-1,"")</f>
        <v/>
      </c>
      <c r="CU330" s="169" t="str">
        <f>IFERROR(Inv_SY_B!CU330/Inv_SY_B!$DB330-1,"")</f>
        <v/>
      </c>
      <c r="CV330" s="169" t="str">
        <f>IFERROR(Inv_SY_B!CV330/Inv_SY_B!$DB330-1,"")</f>
        <v/>
      </c>
      <c r="CW330" s="169" t="str">
        <f>IFERROR(Inv_SY_B!CW330/Inv_SY_B!$DB330-1,"")</f>
        <v/>
      </c>
      <c r="CX330" s="169" t="str">
        <f>IFERROR(Inv_SY_B!CX330/Inv_SY_B!$DB330-1,"")</f>
        <v/>
      </c>
      <c r="CY330" s="169" t="str">
        <f>IFERROR(Inv_SY_B!CY330/Inv_SY_B!$DB330-1,"")</f>
        <v/>
      </c>
      <c r="CZ330" s="169" t="str">
        <f>IFERROR(Inv_SY_B!CZ330/Inv_SY_B!$DB330-1,"")</f>
        <v/>
      </c>
    </row>
    <row r="331" spans="2:104">
      <c r="B331" s="164">
        <f t="shared" si="6"/>
        <v>46023</v>
      </c>
      <c r="C331" s="169" t="str">
        <f>IFERROR(Inv_SY_B!C331/Inv_SY_B!$DA331-1,"")</f>
        <v/>
      </c>
      <c r="D331" s="169" t="str">
        <f>IFERROR(Inv_SY_B!D331/Inv_SY_B!$DA331-1,"")</f>
        <v/>
      </c>
      <c r="E331" s="169" t="str">
        <f>IFERROR(Inv_SY_B!E331/Inv_SY_B!$DA331-1,"")</f>
        <v/>
      </c>
      <c r="F331" s="169" t="str">
        <f>IFERROR(Inv_SY_B!F331/Inv_SY_B!$DA331-1,"")</f>
        <v/>
      </c>
      <c r="G331" s="169" t="str">
        <f>IFERROR(Inv_SY_B!G331/Inv_SY_B!$DA331-1,"")</f>
        <v/>
      </c>
      <c r="H331" s="169" t="str">
        <f>IFERROR(Inv_SY_B!H331/Inv_SY_B!$DA331-1,"")</f>
        <v/>
      </c>
      <c r="I331" s="169" t="str">
        <f>IFERROR(Inv_SY_B!I331/Inv_SY_B!$DA331-1,"")</f>
        <v/>
      </c>
      <c r="J331" s="169" t="str">
        <f>IFERROR(Inv_SY_B!J331/Inv_SY_B!$DA331-1,"")</f>
        <v/>
      </c>
      <c r="K331" s="169" t="str">
        <f>IFERROR(Inv_SY_B!K331/Inv_SY_B!$DA331-1,"")</f>
        <v/>
      </c>
      <c r="L331" s="169" t="str">
        <f>IFERROR(Inv_SY_B!L331/Inv_SY_B!$DA331-1,"")</f>
        <v/>
      </c>
      <c r="M331" s="169" t="str">
        <f>IFERROR(Inv_SY_B!M331/Inv_SY_B!$DA331-1,"")</f>
        <v/>
      </c>
      <c r="N331" s="169" t="str">
        <f>IFERROR(Inv_SY_B!N331/Inv_SY_B!$DA331-1,"")</f>
        <v/>
      </c>
      <c r="O331" s="169" t="str">
        <f>IFERROR(Inv_SY_B!O331/Inv_SY_B!$DA331-1,"")</f>
        <v/>
      </c>
      <c r="P331" s="169" t="str">
        <f>IFERROR(Inv_SY_B!P331/Inv_SY_B!$DA331-1,"")</f>
        <v/>
      </c>
      <c r="Q331" s="169" t="str">
        <f>IFERROR(Inv_SY_B!Q331/Inv_SY_B!$DA331-1,"")</f>
        <v/>
      </c>
      <c r="R331" s="169" t="str">
        <f>IFERROR(Inv_SY_B!R331/Inv_SY_B!$DA331-1,"")</f>
        <v/>
      </c>
      <c r="S331" s="169" t="str">
        <f>IFERROR(Inv_SY_B!S331/Inv_SY_B!$DA331-1,"")</f>
        <v/>
      </c>
      <c r="T331" s="169" t="str">
        <f>IFERROR(Inv_SY_B!T331/Inv_SY_B!$DA331-1,"")</f>
        <v/>
      </c>
      <c r="U331" s="169" t="str">
        <f>IFERROR(Inv_SY_B!U331/Inv_SY_B!$DA331-1,"")</f>
        <v/>
      </c>
      <c r="V331" s="169" t="str">
        <f>IFERROR(Inv_SY_B!V331/Inv_SY_B!$DA331-1,"")</f>
        <v/>
      </c>
      <c r="W331" s="169" t="str">
        <f>IFERROR(Inv_SY_B!W331/Inv_SY_B!$DA331-1,"")</f>
        <v/>
      </c>
      <c r="X331" s="169" t="str">
        <f>IFERROR(Inv_SY_B!X331/Inv_SY_B!$DA331-1,"")</f>
        <v/>
      </c>
      <c r="Y331" s="169" t="str">
        <f>IFERROR(Inv_SY_B!Y331/Inv_SY_B!$DA331-1,"")</f>
        <v/>
      </c>
      <c r="Z331" s="169" t="str">
        <f>IFERROR(Inv_SY_B!Z331/Inv_SY_B!$DA331-1,"")</f>
        <v/>
      </c>
      <c r="AA331" s="169" t="str">
        <f>IFERROR(Inv_SY_B!AA331/Inv_SY_B!$DA331-1,"")</f>
        <v/>
      </c>
      <c r="AB331" s="169" t="str">
        <f>IFERROR(Inv_SY_B!AB331/Inv_SY_B!$DA331-1,"")</f>
        <v/>
      </c>
      <c r="AC331" s="169" t="str">
        <f>IFERROR(Inv_SY_B!AC331/Inv_SY_B!$DA331-1,"")</f>
        <v/>
      </c>
      <c r="AD331" s="169" t="str">
        <f>IFERROR(Inv_SY_B!AD331/Inv_SY_B!$DA331-1,"")</f>
        <v/>
      </c>
      <c r="AE331" s="169" t="str">
        <f>IFERROR(Inv_SY_B!AE331/Inv_SY_B!$DA331-1,"")</f>
        <v/>
      </c>
      <c r="AF331" s="169" t="str">
        <f>IFERROR(Inv_SY_B!AF331/Inv_SY_B!$DA331-1,"")</f>
        <v/>
      </c>
      <c r="AG331" s="169" t="str">
        <f>IFERROR(Inv_SY_B!AG331/Inv_SY_B!$DA331-1,"")</f>
        <v/>
      </c>
      <c r="AH331" s="169" t="str">
        <f>IFERROR(Inv_SY_B!AH331/Inv_SY_B!$DA331-1,"")</f>
        <v/>
      </c>
      <c r="AI331" s="169" t="str">
        <f>IFERROR(Inv_SY_B!AI331/Inv_SY_B!$DC331-1,"")</f>
        <v/>
      </c>
      <c r="AJ331" s="169" t="str">
        <f>IFERROR(Inv_SY_B!AJ331/Inv_SY_B!$DC331-1,"")</f>
        <v/>
      </c>
      <c r="AK331" s="169" t="str">
        <f>IFERROR(Inv_SY_B!AK331/Inv_SY_B!$DC331-1,"")</f>
        <v/>
      </c>
      <c r="AL331" s="169" t="str">
        <f>IFERROR(Inv_SY_B!AL331/Inv_SY_B!$DC331-1,"")</f>
        <v/>
      </c>
      <c r="AM331" s="169" t="str">
        <f>IFERROR(Inv_SY_B!AM331/Inv_SY_B!$DC331-1,"")</f>
        <v/>
      </c>
      <c r="AN331" s="169" t="str">
        <f>IFERROR(Inv_SY_B!AN331/Inv_SY_B!$DC331-1,"")</f>
        <v/>
      </c>
      <c r="AO331" s="169" t="str">
        <f>IFERROR(Inv_SY_B!AO331/Inv_SY_B!$DC331-1,"")</f>
        <v/>
      </c>
      <c r="AP331" s="169" t="str">
        <f>IFERROR(Inv_SY_B!AP331/Inv_SY_B!$DC331-1,"")</f>
        <v/>
      </c>
      <c r="AQ331" s="169" t="str">
        <f>IFERROR(Inv_SY_B!AQ331/Inv_SY_B!$DC331-1,"")</f>
        <v/>
      </c>
      <c r="AR331" s="169" t="str">
        <f>IFERROR(Inv_SY_B!AR331/Inv_SY_B!$DC331-1,"")</f>
        <v/>
      </c>
      <c r="AS331" s="169" t="str">
        <f>IFERROR(Inv_SY_B!AS331/Inv_SY_B!$DC331-1,"")</f>
        <v/>
      </c>
      <c r="AT331" s="169" t="str">
        <f>IFERROR(Inv_SY_B!AT331/Inv_SY_B!$DC331-1,"")</f>
        <v/>
      </c>
      <c r="AU331" s="169" t="str">
        <f>IFERROR(Inv_SY_B!AU331/Inv_SY_B!$DC331-1,"")</f>
        <v/>
      </c>
      <c r="AV331" s="169" t="str">
        <f>IFERROR(Inv_SY_B!AV331/Inv_SY_B!$DC331-1,"")</f>
        <v/>
      </c>
      <c r="AW331" s="169" t="str">
        <f>IFERROR(Inv_SY_B!AW331/Inv_SY_B!$DC331-1,"")</f>
        <v/>
      </c>
      <c r="AX331" s="169" t="str">
        <f>IFERROR(Inv_SY_B!AX331/Inv_SY_B!$DC331-1,"")</f>
        <v/>
      </c>
      <c r="AY331" s="169" t="str">
        <f>IFERROR(Inv_SY_B!AY331/Inv_SY_B!$DC331-1,"")</f>
        <v/>
      </c>
      <c r="AZ331" s="169" t="str">
        <f>IFERROR(Inv_SY_B!AZ331/Inv_SY_B!$DC331-1,"")</f>
        <v/>
      </c>
      <c r="BA331" s="169" t="str">
        <f>IFERROR(Inv_SY_B!BA331/Inv_SY_B!$DC331-1,"")</f>
        <v/>
      </c>
      <c r="BB331" s="169" t="str">
        <f>IFERROR(Inv_SY_B!BB331/Inv_SY_B!$DC331-1,"")</f>
        <v/>
      </c>
      <c r="BC331" s="169" t="str">
        <f>IFERROR(Inv_SY_B!BC331/Inv_SY_B!$DC331-1,"")</f>
        <v/>
      </c>
      <c r="BD331" s="169" t="str">
        <f>IFERROR(Inv_SY_B!BD331/Inv_SY_B!$DC331-1,"")</f>
        <v/>
      </c>
      <c r="BE331" s="169" t="str">
        <f>IFERROR(Inv_SY_B!BE331/Inv_SY_B!$DC331-1,"")</f>
        <v/>
      </c>
      <c r="BF331" s="169" t="str">
        <f>IFERROR(Inv_SY_B!BF331/Inv_SY_B!$DC331-1,"")</f>
        <v/>
      </c>
      <c r="BG331" s="169" t="str">
        <f>IFERROR(Inv_SY_B!BG331/Inv_SY_B!$DC331-1,"")</f>
        <v/>
      </c>
      <c r="BH331" s="169" t="str">
        <f>IFERROR(Inv_SY_B!BH331/Inv_SY_B!$DC331-1,"")</f>
        <v/>
      </c>
      <c r="BI331" s="169" t="str">
        <f>IFERROR(Inv_SY_B!BI331/Inv_SY_B!$DC331-1,"")</f>
        <v/>
      </c>
      <c r="BJ331" s="169" t="str">
        <f>IFERROR(Inv_SY_B!BJ331/Inv_SY_B!$DC331-1,"")</f>
        <v/>
      </c>
      <c r="BK331" s="169" t="str">
        <f>IFERROR(Inv_SY_B!BK331/Inv_SY_B!$DC331-1,"")</f>
        <v/>
      </c>
      <c r="BL331" s="169" t="str">
        <f>IFERROR(Inv_SY_B!BL331/Inv_SY_B!$DC331-1,"")</f>
        <v/>
      </c>
      <c r="BM331" s="169" t="str">
        <f>IFERROR(Inv_SY_B!BM331/Inv_SY_B!$DC331-1,"")</f>
        <v/>
      </c>
      <c r="BN331" s="169" t="str">
        <f>IFERROR(Inv_SY_B!BN331/Inv_SY_B!$DC331-1,"")</f>
        <v/>
      </c>
      <c r="BO331" s="169" t="str">
        <f>IFERROR(Inv_SY_B!BO331/Inv_SY_B!$DC331-1,"")</f>
        <v/>
      </c>
      <c r="BP331" s="169" t="str">
        <f>IFERROR(Inv_SY_B!BP331/Inv_SY_B!$DC331-1,"")</f>
        <v/>
      </c>
      <c r="BQ331" s="169" t="str">
        <f>IFERROR(Inv_SY_B!BQ331/Inv_SY_B!$DC331-1,"")</f>
        <v/>
      </c>
      <c r="BR331" s="169" t="str">
        <f>IFERROR(Inv_SY_B!BR331/Inv_SY_B!$DC331-1,"")</f>
        <v/>
      </c>
      <c r="BS331" s="169" t="str">
        <f>IFERROR(Inv_SY_B!BS331/Inv_SY_B!$DC331-1,"")</f>
        <v/>
      </c>
      <c r="BT331" s="169" t="str">
        <f>IFERROR(Inv_SY_B!BT331/Inv_SY_B!$DC331-1,"")</f>
        <v/>
      </c>
      <c r="BU331" s="169" t="str">
        <f>IFERROR(Inv_SY_B!BU331/Inv_SY_B!$DC331-1,"")</f>
        <v/>
      </c>
      <c r="BV331" s="169" t="str">
        <f>IFERROR(Inv_SY_B!BV331/Inv_SY_B!$DC331-1,"")</f>
        <v/>
      </c>
      <c r="BW331" s="169" t="str">
        <f>IFERROR(Inv_SY_B!BW331/Inv_SY_B!$DC331-1,"")</f>
        <v/>
      </c>
      <c r="BX331" s="169" t="str">
        <f>IFERROR(Inv_SY_B!BX331/Inv_SY_B!$DC331-1,"")</f>
        <v/>
      </c>
      <c r="BY331" s="169" t="str">
        <f>IFERROR(Inv_SY_B!BY331/Inv_SY_B!$DC331-1,"")</f>
        <v/>
      </c>
      <c r="BZ331" s="169" t="str">
        <f>IFERROR(Inv_SY_B!BZ331/Inv_SY_B!$DC331-1,"")</f>
        <v/>
      </c>
      <c r="CA331" s="169" t="str">
        <f>IFERROR(Inv_SY_B!CA331/Inv_SY_B!$DC331-1,"")</f>
        <v/>
      </c>
      <c r="CB331" s="169" t="str">
        <f>IFERROR(Inv_SY_B!CB331/Inv_SY_B!$DC331-1,"")</f>
        <v/>
      </c>
      <c r="CC331" s="169" t="str">
        <f>IFERROR(Inv_SY_B!CC331/Inv_SY_B!$DC331-1,"")</f>
        <v/>
      </c>
      <c r="CD331" s="169" t="str">
        <f>IFERROR(Inv_SY_B!CD331/Inv_SY_B!$DC331-1,"")</f>
        <v/>
      </c>
      <c r="CE331" s="169" t="str">
        <f>IFERROR(Inv_SY_B!CE331/Inv_SY_B!$DC331-1,"")</f>
        <v/>
      </c>
      <c r="CF331" s="169" t="str">
        <f>IFERROR(Inv_SY_B!CF331/Inv_SY_B!$DC331-1,"")</f>
        <v/>
      </c>
      <c r="CG331" s="169" t="str">
        <f>IFERROR(Inv_SY_B!CG331/Inv_SY_B!$DC331-1,"")</f>
        <v/>
      </c>
      <c r="CH331" s="169" t="str">
        <f>IFERROR(Inv_SY_B!CH331/Inv_SY_B!$DC331-1,"")</f>
        <v/>
      </c>
      <c r="CI331" s="169" t="str">
        <f>IFERROR(Inv_SY_B!CI331/Inv_SY_B!$DC331-1,"")</f>
        <v/>
      </c>
      <c r="CJ331" s="169" t="str">
        <f>IFERROR(Inv_SY_B!CJ331/Inv_SY_B!$DC331-1,"")</f>
        <v/>
      </c>
      <c r="CK331" s="169" t="str">
        <f>IFERROR(Inv_SY_B!CK331/Inv_SY_B!$DC331-1,"")</f>
        <v/>
      </c>
      <c r="CL331" s="169" t="str">
        <f>IFERROR(Inv_SY_B!CL331/Inv_SY_B!$DC331-1,"")</f>
        <v/>
      </c>
      <c r="CM331" s="169" t="str">
        <f>IFERROR(Inv_SY_B!CM331/Inv_SY_B!$DB331-1,"")</f>
        <v/>
      </c>
      <c r="CN331" s="169" t="str">
        <f>IFERROR(Inv_SY_B!CN331/Inv_SY_B!$DB331-1,"")</f>
        <v/>
      </c>
      <c r="CO331" s="169" t="str">
        <f>IFERROR(Inv_SY_B!CO331/Inv_SY_B!$DB331-1,"")</f>
        <v/>
      </c>
      <c r="CP331" s="169" t="str">
        <f>IFERROR(Inv_SY_B!CP331/Inv_SY_B!$DB331-1,"")</f>
        <v/>
      </c>
      <c r="CQ331" s="169" t="str">
        <f>IFERROR(Inv_SY_B!CQ331/Inv_SY_B!$DB331-1,"")</f>
        <v/>
      </c>
      <c r="CR331" s="169" t="str">
        <f>IFERROR(Inv_SY_B!CR331/Inv_SY_B!$DB331-1,"")</f>
        <v/>
      </c>
      <c r="CS331" s="169" t="str">
        <f>IFERROR(Inv_SY_B!CS331/Inv_SY_B!$DB331-1,"")</f>
        <v/>
      </c>
      <c r="CT331" s="169" t="str">
        <f>IFERROR(Inv_SY_B!CT331/Inv_SY_B!$DB331-1,"")</f>
        <v/>
      </c>
      <c r="CU331" s="169" t="str">
        <f>IFERROR(Inv_SY_B!CU331/Inv_SY_B!$DB331-1,"")</f>
        <v/>
      </c>
      <c r="CV331" s="169" t="str">
        <f>IFERROR(Inv_SY_B!CV331/Inv_SY_B!$DB331-1,"")</f>
        <v/>
      </c>
      <c r="CW331" s="169" t="str">
        <f>IFERROR(Inv_SY_B!CW331/Inv_SY_B!$DB331-1,"")</f>
        <v/>
      </c>
      <c r="CX331" s="169" t="str">
        <f>IFERROR(Inv_SY_B!CX331/Inv_SY_B!$DB331-1,"")</f>
        <v/>
      </c>
      <c r="CY331" s="169" t="str">
        <f>IFERROR(Inv_SY_B!CY331/Inv_SY_B!$DB331-1,"")</f>
        <v/>
      </c>
      <c r="CZ331" s="169" t="str">
        <f>IFERROR(Inv_SY_B!CZ331/Inv_SY_B!$DB331-1,"")</f>
        <v/>
      </c>
    </row>
    <row r="332" spans="2:104">
      <c r="B332" s="164">
        <f t="shared" si="6"/>
        <v>46024</v>
      </c>
      <c r="C332" s="169" t="str">
        <f>IFERROR(Inv_SY_B!C332/Inv_SY_B!$DA332-1,"")</f>
        <v/>
      </c>
      <c r="D332" s="169" t="str">
        <f>IFERROR(Inv_SY_B!D332/Inv_SY_B!$DA332-1,"")</f>
        <v/>
      </c>
      <c r="E332" s="169" t="str">
        <f>IFERROR(Inv_SY_B!E332/Inv_SY_B!$DA332-1,"")</f>
        <v/>
      </c>
      <c r="F332" s="169" t="str">
        <f>IFERROR(Inv_SY_B!F332/Inv_SY_B!$DA332-1,"")</f>
        <v/>
      </c>
      <c r="G332" s="169" t="str">
        <f>IFERROR(Inv_SY_B!G332/Inv_SY_B!$DA332-1,"")</f>
        <v/>
      </c>
      <c r="H332" s="169" t="str">
        <f>IFERROR(Inv_SY_B!H332/Inv_SY_B!$DA332-1,"")</f>
        <v/>
      </c>
      <c r="I332" s="169" t="str">
        <f>IFERROR(Inv_SY_B!I332/Inv_SY_B!$DA332-1,"")</f>
        <v/>
      </c>
      <c r="J332" s="169" t="str">
        <f>IFERROR(Inv_SY_B!J332/Inv_SY_B!$DA332-1,"")</f>
        <v/>
      </c>
      <c r="K332" s="169" t="str">
        <f>IFERROR(Inv_SY_B!K332/Inv_SY_B!$DA332-1,"")</f>
        <v/>
      </c>
      <c r="L332" s="169" t="str">
        <f>IFERROR(Inv_SY_B!L332/Inv_SY_B!$DA332-1,"")</f>
        <v/>
      </c>
      <c r="M332" s="169" t="str">
        <f>IFERROR(Inv_SY_B!M332/Inv_SY_B!$DA332-1,"")</f>
        <v/>
      </c>
      <c r="N332" s="169" t="str">
        <f>IFERROR(Inv_SY_B!N332/Inv_SY_B!$DA332-1,"")</f>
        <v/>
      </c>
      <c r="O332" s="169" t="str">
        <f>IFERROR(Inv_SY_B!O332/Inv_SY_B!$DA332-1,"")</f>
        <v/>
      </c>
      <c r="P332" s="169" t="str">
        <f>IFERROR(Inv_SY_B!P332/Inv_SY_B!$DA332-1,"")</f>
        <v/>
      </c>
      <c r="Q332" s="169" t="str">
        <f>IFERROR(Inv_SY_B!Q332/Inv_SY_B!$DA332-1,"")</f>
        <v/>
      </c>
      <c r="R332" s="169" t="str">
        <f>IFERROR(Inv_SY_B!R332/Inv_SY_B!$DA332-1,"")</f>
        <v/>
      </c>
      <c r="S332" s="169" t="str">
        <f>IFERROR(Inv_SY_B!S332/Inv_SY_B!$DA332-1,"")</f>
        <v/>
      </c>
      <c r="T332" s="169" t="str">
        <f>IFERROR(Inv_SY_B!T332/Inv_SY_B!$DA332-1,"")</f>
        <v/>
      </c>
      <c r="U332" s="169" t="str">
        <f>IFERROR(Inv_SY_B!U332/Inv_SY_B!$DA332-1,"")</f>
        <v/>
      </c>
      <c r="V332" s="169" t="str">
        <f>IFERROR(Inv_SY_B!V332/Inv_SY_B!$DA332-1,"")</f>
        <v/>
      </c>
      <c r="W332" s="169" t="str">
        <f>IFERROR(Inv_SY_B!W332/Inv_SY_B!$DA332-1,"")</f>
        <v/>
      </c>
      <c r="X332" s="169" t="str">
        <f>IFERROR(Inv_SY_B!X332/Inv_SY_B!$DA332-1,"")</f>
        <v/>
      </c>
      <c r="Y332" s="169" t="str">
        <f>IFERROR(Inv_SY_B!Y332/Inv_SY_B!$DA332-1,"")</f>
        <v/>
      </c>
      <c r="Z332" s="169" t="str">
        <f>IFERROR(Inv_SY_B!Z332/Inv_SY_B!$DA332-1,"")</f>
        <v/>
      </c>
      <c r="AA332" s="169" t="str">
        <f>IFERROR(Inv_SY_B!AA332/Inv_SY_B!$DA332-1,"")</f>
        <v/>
      </c>
      <c r="AB332" s="169" t="str">
        <f>IFERROR(Inv_SY_B!AB332/Inv_SY_B!$DA332-1,"")</f>
        <v/>
      </c>
      <c r="AC332" s="169" t="str">
        <f>IFERROR(Inv_SY_B!AC332/Inv_SY_B!$DA332-1,"")</f>
        <v/>
      </c>
      <c r="AD332" s="169" t="str">
        <f>IFERROR(Inv_SY_B!AD332/Inv_SY_B!$DA332-1,"")</f>
        <v/>
      </c>
      <c r="AE332" s="169" t="str">
        <f>IFERROR(Inv_SY_B!AE332/Inv_SY_B!$DA332-1,"")</f>
        <v/>
      </c>
      <c r="AF332" s="169" t="str">
        <f>IFERROR(Inv_SY_B!AF332/Inv_SY_B!$DA332-1,"")</f>
        <v/>
      </c>
      <c r="AG332" s="169" t="str">
        <f>IFERROR(Inv_SY_B!AG332/Inv_SY_B!$DA332-1,"")</f>
        <v/>
      </c>
      <c r="AH332" s="169" t="str">
        <f>IFERROR(Inv_SY_B!AH332/Inv_SY_B!$DA332-1,"")</f>
        <v/>
      </c>
      <c r="AI332" s="169" t="str">
        <f>IFERROR(Inv_SY_B!AI332/Inv_SY_B!$DC332-1,"")</f>
        <v/>
      </c>
      <c r="AJ332" s="169" t="str">
        <f>IFERROR(Inv_SY_B!AJ332/Inv_SY_B!$DC332-1,"")</f>
        <v/>
      </c>
      <c r="AK332" s="169" t="str">
        <f>IFERROR(Inv_SY_B!AK332/Inv_SY_B!$DC332-1,"")</f>
        <v/>
      </c>
      <c r="AL332" s="169" t="str">
        <f>IFERROR(Inv_SY_B!AL332/Inv_SY_B!$DC332-1,"")</f>
        <v/>
      </c>
      <c r="AM332" s="169" t="str">
        <f>IFERROR(Inv_SY_B!AM332/Inv_SY_B!$DC332-1,"")</f>
        <v/>
      </c>
      <c r="AN332" s="169" t="str">
        <f>IFERROR(Inv_SY_B!AN332/Inv_SY_B!$DC332-1,"")</f>
        <v/>
      </c>
      <c r="AO332" s="169" t="str">
        <f>IFERROR(Inv_SY_B!AO332/Inv_SY_B!$DC332-1,"")</f>
        <v/>
      </c>
      <c r="AP332" s="169" t="str">
        <f>IFERROR(Inv_SY_B!AP332/Inv_SY_B!$DC332-1,"")</f>
        <v/>
      </c>
      <c r="AQ332" s="169" t="str">
        <f>IFERROR(Inv_SY_B!AQ332/Inv_SY_B!$DC332-1,"")</f>
        <v/>
      </c>
      <c r="AR332" s="169" t="str">
        <f>IFERROR(Inv_SY_B!AR332/Inv_SY_B!$DC332-1,"")</f>
        <v/>
      </c>
      <c r="AS332" s="169" t="str">
        <f>IFERROR(Inv_SY_B!AS332/Inv_SY_B!$DC332-1,"")</f>
        <v/>
      </c>
      <c r="AT332" s="169" t="str">
        <f>IFERROR(Inv_SY_B!AT332/Inv_SY_B!$DC332-1,"")</f>
        <v/>
      </c>
      <c r="AU332" s="169" t="str">
        <f>IFERROR(Inv_SY_B!AU332/Inv_SY_B!$DC332-1,"")</f>
        <v/>
      </c>
      <c r="AV332" s="169" t="str">
        <f>IFERROR(Inv_SY_B!AV332/Inv_SY_B!$DC332-1,"")</f>
        <v/>
      </c>
      <c r="AW332" s="169" t="str">
        <f>IFERROR(Inv_SY_B!AW332/Inv_SY_B!$DC332-1,"")</f>
        <v/>
      </c>
      <c r="AX332" s="169" t="str">
        <f>IFERROR(Inv_SY_B!AX332/Inv_SY_B!$DC332-1,"")</f>
        <v/>
      </c>
      <c r="AY332" s="169" t="str">
        <f>IFERROR(Inv_SY_B!AY332/Inv_SY_B!$DC332-1,"")</f>
        <v/>
      </c>
      <c r="AZ332" s="169" t="str">
        <f>IFERROR(Inv_SY_B!AZ332/Inv_SY_B!$DC332-1,"")</f>
        <v/>
      </c>
      <c r="BA332" s="169" t="str">
        <f>IFERROR(Inv_SY_B!BA332/Inv_SY_B!$DC332-1,"")</f>
        <v/>
      </c>
      <c r="BB332" s="169" t="str">
        <f>IFERROR(Inv_SY_B!BB332/Inv_SY_B!$DC332-1,"")</f>
        <v/>
      </c>
      <c r="BC332" s="169" t="str">
        <f>IFERROR(Inv_SY_B!BC332/Inv_SY_B!$DC332-1,"")</f>
        <v/>
      </c>
      <c r="BD332" s="169" t="str">
        <f>IFERROR(Inv_SY_B!BD332/Inv_SY_B!$DC332-1,"")</f>
        <v/>
      </c>
      <c r="BE332" s="169" t="str">
        <f>IFERROR(Inv_SY_B!BE332/Inv_SY_B!$DC332-1,"")</f>
        <v/>
      </c>
      <c r="BF332" s="169" t="str">
        <f>IFERROR(Inv_SY_B!BF332/Inv_SY_B!$DC332-1,"")</f>
        <v/>
      </c>
      <c r="BG332" s="169" t="str">
        <f>IFERROR(Inv_SY_B!BG332/Inv_SY_B!$DC332-1,"")</f>
        <v/>
      </c>
      <c r="BH332" s="169" t="str">
        <f>IFERROR(Inv_SY_B!BH332/Inv_SY_B!$DC332-1,"")</f>
        <v/>
      </c>
      <c r="BI332" s="169" t="str">
        <f>IFERROR(Inv_SY_B!BI332/Inv_SY_B!$DC332-1,"")</f>
        <v/>
      </c>
      <c r="BJ332" s="169" t="str">
        <f>IFERROR(Inv_SY_B!BJ332/Inv_SY_B!$DC332-1,"")</f>
        <v/>
      </c>
      <c r="BK332" s="169" t="str">
        <f>IFERROR(Inv_SY_B!BK332/Inv_SY_B!$DC332-1,"")</f>
        <v/>
      </c>
      <c r="BL332" s="169" t="str">
        <f>IFERROR(Inv_SY_B!BL332/Inv_SY_B!$DC332-1,"")</f>
        <v/>
      </c>
      <c r="BM332" s="169" t="str">
        <f>IFERROR(Inv_SY_B!BM332/Inv_SY_B!$DC332-1,"")</f>
        <v/>
      </c>
      <c r="BN332" s="169" t="str">
        <f>IFERROR(Inv_SY_B!BN332/Inv_SY_B!$DC332-1,"")</f>
        <v/>
      </c>
      <c r="BO332" s="169" t="str">
        <f>IFERROR(Inv_SY_B!BO332/Inv_SY_B!$DC332-1,"")</f>
        <v/>
      </c>
      <c r="BP332" s="169" t="str">
        <f>IFERROR(Inv_SY_B!BP332/Inv_SY_B!$DC332-1,"")</f>
        <v/>
      </c>
      <c r="BQ332" s="169" t="str">
        <f>IFERROR(Inv_SY_B!BQ332/Inv_SY_B!$DC332-1,"")</f>
        <v/>
      </c>
      <c r="BR332" s="169" t="str">
        <f>IFERROR(Inv_SY_B!BR332/Inv_SY_B!$DC332-1,"")</f>
        <v/>
      </c>
      <c r="BS332" s="169" t="str">
        <f>IFERROR(Inv_SY_B!BS332/Inv_SY_B!$DC332-1,"")</f>
        <v/>
      </c>
      <c r="BT332" s="169" t="str">
        <f>IFERROR(Inv_SY_B!BT332/Inv_SY_B!$DC332-1,"")</f>
        <v/>
      </c>
      <c r="BU332" s="169" t="str">
        <f>IFERROR(Inv_SY_B!BU332/Inv_SY_B!$DC332-1,"")</f>
        <v/>
      </c>
      <c r="BV332" s="169" t="str">
        <f>IFERROR(Inv_SY_B!BV332/Inv_SY_B!$DC332-1,"")</f>
        <v/>
      </c>
      <c r="BW332" s="169" t="str">
        <f>IFERROR(Inv_SY_B!BW332/Inv_SY_B!$DC332-1,"")</f>
        <v/>
      </c>
      <c r="BX332" s="169" t="str">
        <f>IFERROR(Inv_SY_B!BX332/Inv_SY_B!$DC332-1,"")</f>
        <v/>
      </c>
      <c r="BY332" s="169" t="str">
        <f>IFERROR(Inv_SY_B!BY332/Inv_SY_B!$DC332-1,"")</f>
        <v/>
      </c>
      <c r="BZ332" s="169" t="str">
        <f>IFERROR(Inv_SY_B!BZ332/Inv_SY_B!$DC332-1,"")</f>
        <v/>
      </c>
      <c r="CA332" s="169" t="str">
        <f>IFERROR(Inv_SY_B!CA332/Inv_SY_B!$DC332-1,"")</f>
        <v/>
      </c>
      <c r="CB332" s="169" t="str">
        <f>IFERROR(Inv_SY_B!CB332/Inv_SY_B!$DC332-1,"")</f>
        <v/>
      </c>
      <c r="CC332" s="169" t="str">
        <f>IFERROR(Inv_SY_B!CC332/Inv_SY_B!$DC332-1,"")</f>
        <v/>
      </c>
      <c r="CD332" s="169" t="str">
        <f>IFERROR(Inv_SY_B!CD332/Inv_SY_B!$DC332-1,"")</f>
        <v/>
      </c>
      <c r="CE332" s="169" t="str">
        <f>IFERROR(Inv_SY_B!CE332/Inv_SY_B!$DC332-1,"")</f>
        <v/>
      </c>
      <c r="CF332" s="169" t="str">
        <f>IFERROR(Inv_SY_B!CF332/Inv_SY_B!$DC332-1,"")</f>
        <v/>
      </c>
      <c r="CG332" s="169" t="str">
        <f>IFERROR(Inv_SY_B!CG332/Inv_SY_B!$DC332-1,"")</f>
        <v/>
      </c>
      <c r="CH332" s="169" t="str">
        <f>IFERROR(Inv_SY_B!CH332/Inv_SY_B!$DC332-1,"")</f>
        <v/>
      </c>
      <c r="CI332" s="169" t="str">
        <f>IFERROR(Inv_SY_B!CI332/Inv_SY_B!$DC332-1,"")</f>
        <v/>
      </c>
      <c r="CJ332" s="169" t="str">
        <f>IFERROR(Inv_SY_B!CJ332/Inv_SY_B!$DC332-1,"")</f>
        <v/>
      </c>
      <c r="CK332" s="169" t="str">
        <f>IFERROR(Inv_SY_B!CK332/Inv_SY_B!$DC332-1,"")</f>
        <v/>
      </c>
      <c r="CL332" s="169" t="str">
        <f>IFERROR(Inv_SY_B!CL332/Inv_SY_B!$DC332-1,"")</f>
        <v/>
      </c>
      <c r="CM332" s="169" t="str">
        <f>IFERROR(Inv_SY_B!CM332/Inv_SY_B!$DB332-1,"")</f>
        <v/>
      </c>
      <c r="CN332" s="169" t="str">
        <f>IFERROR(Inv_SY_B!CN332/Inv_SY_B!$DB332-1,"")</f>
        <v/>
      </c>
      <c r="CO332" s="169" t="str">
        <f>IFERROR(Inv_SY_B!CO332/Inv_SY_B!$DB332-1,"")</f>
        <v/>
      </c>
      <c r="CP332" s="169" t="str">
        <f>IFERROR(Inv_SY_B!CP332/Inv_SY_B!$DB332-1,"")</f>
        <v/>
      </c>
      <c r="CQ332" s="169" t="str">
        <f>IFERROR(Inv_SY_B!CQ332/Inv_SY_B!$DB332-1,"")</f>
        <v/>
      </c>
      <c r="CR332" s="169" t="str">
        <f>IFERROR(Inv_SY_B!CR332/Inv_SY_B!$DB332-1,"")</f>
        <v/>
      </c>
      <c r="CS332" s="169" t="str">
        <f>IFERROR(Inv_SY_B!CS332/Inv_SY_B!$DB332-1,"")</f>
        <v/>
      </c>
      <c r="CT332" s="169" t="str">
        <f>IFERROR(Inv_SY_B!CT332/Inv_SY_B!$DB332-1,"")</f>
        <v/>
      </c>
      <c r="CU332" s="169" t="str">
        <f>IFERROR(Inv_SY_B!CU332/Inv_SY_B!$DB332-1,"")</f>
        <v/>
      </c>
      <c r="CV332" s="169" t="str">
        <f>IFERROR(Inv_SY_B!CV332/Inv_SY_B!$DB332-1,"")</f>
        <v/>
      </c>
      <c r="CW332" s="169" t="str">
        <f>IFERROR(Inv_SY_B!CW332/Inv_SY_B!$DB332-1,"")</f>
        <v/>
      </c>
      <c r="CX332" s="169" t="str">
        <f>IFERROR(Inv_SY_B!CX332/Inv_SY_B!$DB332-1,"")</f>
        <v/>
      </c>
      <c r="CY332" s="169" t="str">
        <f>IFERROR(Inv_SY_B!CY332/Inv_SY_B!$DB332-1,"")</f>
        <v/>
      </c>
      <c r="CZ332" s="169" t="str">
        <f>IFERROR(Inv_SY_B!CZ332/Inv_SY_B!$DB332-1,"")</f>
        <v/>
      </c>
    </row>
    <row r="333" spans="2:104">
      <c r="B333" s="164">
        <f t="shared" si="6"/>
        <v>46025</v>
      </c>
      <c r="C333" s="169" t="str">
        <f>IFERROR(Inv_SY_B!C333/Inv_SY_B!$DA333-1,"")</f>
        <v/>
      </c>
      <c r="D333" s="169" t="str">
        <f>IFERROR(Inv_SY_B!D333/Inv_SY_B!$DA333-1,"")</f>
        <v/>
      </c>
      <c r="E333" s="169" t="str">
        <f>IFERROR(Inv_SY_B!E333/Inv_SY_B!$DA333-1,"")</f>
        <v/>
      </c>
      <c r="F333" s="169" t="str">
        <f>IFERROR(Inv_SY_B!F333/Inv_SY_B!$DA333-1,"")</f>
        <v/>
      </c>
      <c r="G333" s="169" t="str">
        <f>IFERROR(Inv_SY_B!G333/Inv_SY_B!$DA333-1,"")</f>
        <v/>
      </c>
      <c r="H333" s="169" t="str">
        <f>IFERROR(Inv_SY_B!H333/Inv_SY_B!$DA333-1,"")</f>
        <v/>
      </c>
      <c r="I333" s="169" t="str">
        <f>IFERROR(Inv_SY_B!I333/Inv_SY_B!$DA333-1,"")</f>
        <v/>
      </c>
      <c r="J333" s="169" t="str">
        <f>IFERROR(Inv_SY_B!J333/Inv_SY_B!$DA333-1,"")</f>
        <v/>
      </c>
      <c r="K333" s="169" t="str">
        <f>IFERROR(Inv_SY_B!K333/Inv_SY_B!$DA333-1,"")</f>
        <v/>
      </c>
      <c r="L333" s="169" t="str">
        <f>IFERROR(Inv_SY_B!L333/Inv_SY_B!$DA333-1,"")</f>
        <v/>
      </c>
      <c r="M333" s="169" t="str">
        <f>IFERROR(Inv_SY_B!M333/Inv_SY_B!$DA333-1,"")</f>
        <v/>
      </c>
      <c r="N333" s="169" t="str">
        <f>IFERROR(Inv_SY_B!N333/Inv_SY_B!$DA333-1,"")</f>
        <v/>
      </c>
      <c r="O333" s="169" t="str">
        <f>IFERROR(Inv_SY_B!O333/Inv_SY_B!$DA333-1,"")</f>
        <v/>
      </c>
      <c r="P333" s="169" t="str">
        <f>IFERROR(Inv_SY_B!P333/Inv_SY_B!$DA333-1,"")</f>
        <v/>
      </c>
      <c r="Q333" s="169" t="str">
        <f>IFERROR(Inv_SY_B!Q333/Inv_SY_B!$DA333-1,"")</f>
        <v/>
      </c>
      <c r="R333" s="169" t="str">
        <f>IFERROR(Inv_SY_B!R333/Inv_SY_B!$DA333-1,"")</f>
        <v/>
      </c>
      <c r="S333" s="169" t="str">
        <f>IFERROR(Inv_SY_B!S333/Inv_SY_B!$DA333-1,"")</f>
        <v/>
      </c>
      <c r="T333" s="169" t="str">
        <f>IFERROR(Inv_SY_B!T333/Inv_SY_B!$DA333-1,"")</f>
        <v/>
      </c>
      <c r="U333" s="169" t="str">
        <f>IFERROR(Inv_SY_B!U333/Inv_SY_B!$DA333-1,"")</f>
        <v/>
      </c>
      <c r="V333" s="169" t="str">
        <f>IFERROR(Inv_SY_B!V333/Inv_SY_B!$DA333-1,"")</f>
        <v/>
      </c>
      <c r="W333" s="169" t="str">
        <f>IFERROR(Inv_SY_B!W333/Inv_SY_B!$DA333-1,"")</f>
        <v/>
      </c>
      <c r="X333" s="169" t="str">
        <f>IFERROR(Inv_SY_B!X333/Inv_SY_B!$DA333-1,"")</f>
        <v/>
      </c>
      <c r="Y333" s="169" t="str">
        <f>IFERROR(Inv_SY_B!Y333/Inv_SY_B!$DA333-1,"")</f>
        <v/>
      </c>
      <c r="Z333" s="169" t="str">
        <f>IFERROR(Inv_SY_B!Z333/Inv_SY_B!$DA333-1,"")</f>
        <v/>
      </c>
      <c r="AA333" s="169" t="str">
        <f>IFERROR(Inv_SY_B!AA333/Inv_SY_B!$DA333-1,"")</f>
        <v/>
      </c>
      <c r="AB333" s="169" t="str">
        <f>IFERROR(Inv_SY_B!AB333/Inv_SY_B!$DA333-1,"")</f>
        <v/>
      </c>
      <c r="AC333" s="169" t="str">
        <f>IFERROR(Inv_SY_B!AC333/Inv_SY_B!$DA333-1,"")</f>
        <v/>
      </c>
      <c r="AD333" s="169" t="str">
        <f>IFERROR(Inv_SY_B!AD333/Inv_SY_B!$DA333-1,"")</f>
        <v/>
      </c>
      <c r="AE333" s="169" t="str">
        <f>IFERROR(Inv_SY_B!AE333/Inv_SY_B!$DA333-1,"")</f>
        <v/>
      </c>
      <c r="AF333" s="169" t="str">
        <f>IFERROR(Inv_SY_B!AF333/Inv_SY_B!$DA333-1,"")</f>
        <v/>
      </c>
      <c r="AG333" s="169" t="str">
        <f>IFERROR(Inv_SY_B!AG333/Inv_SY_B!$DA333-1,"")</f>
        <v/>
      </c>
      <c r="AH333" s="169" t="str">
        <f>IFERROR(Inv_SY_B!AH333/Inv_SY_B!$DA333-1,"")</f>
        <v/>
      </c>
      <c r="AI333" s="169" t="str">
        <f>IFERROR(Inv_SY_B!AI333/Inv_SY_B!$DC333-1,"")</f>
        <v/>
      </c>
      <c r="AJ333" s="169" t="str">
        <f>IFERROR(Inv_SY_B!AJ333/Inv_SY_B!$DC333-1,"")</f>
        <v/>
      </c>
      <c r="AK333" s="169" t="str">
        <f>IFERROR(Inv_SY_B!AK333/Inv_SY_B!$DC333-1,"")</f>
        <v/>
      </c>
      <c r="AL333" s="169" t="str">
        <f>IFERROR(Inv_SY_B!AL333/Inv_SY_B!$DC333-1,"")</f>
        <v/>
      </c>
      <c r="AM333" s="169" t="str">
        <f>IFERROR(Inv_SY_B!AM333/Inv_SY_B!$DC333-1,"")</f>
        <v/>
      </c>
      <c r="AN333" s="169" t="str">
        <f>IFERROR(Inv_SY_B!AN333/Inv_SY_B!$DC333-1,"")</f>
        <v/>
      </c>
      <c r="AO333" s="169" t="str">
        <f>IFERROR(Inv_SY_B!AO333/Inv_SY_B!$DC333-1,"")</f>
        <v/>
      </c>
      <c r="AP333" s="169" t="str">
        <f>IFERROR(Inv_SY_B!AP333/Inv_SY_B!$DC333-1,"")</f>
        <v/>
      </c>
      <c r="AQ333" s="169" t="str">
        <f>IFERROR(Inv_SY_B!AQ333/Inv_SY_B!$DC333-1,"")</f>
        <v/>
      </c>
      <c r="AR333" s="169" t="str">
        <f>IFERROR(Inv_SY_B!AR333/Inv_SY_B!$DC333-1,"")</f>
        <v/>
      </c>
      <c r="AS333" s="169" t="str">
        <f>IFERROR(Inv_SY_B!AS333/Inv_SY_B!$DC333-1,"")</f>
        <v/>
      </c>
      <c r="AT333" s="169" t="str">
        <f>IFERROR(Inv_SY_B!AT333/Inv_SY_B!$DC333-1,"")</f>
        <v/>
      </c>
      <c r="AU333" s="169" t="str">
        <f>IFERROR(Inv_SY_B!AU333/Inv_SY_B!$DC333-1,"")</f>
        <v/>
      </c>
      <c r="AV333" s="169" t="str">
        <f>IFERROR(Inv_SY_B!AV333/Inv_SY_B!$DC333-1,"")</f>
        <v/>
      </c>
      <c r="AW333" s="169" t="str">
        <f>IFERROR(Inv_SY_B!AW333/Inv_SY_B!$DC333-1,"")</f>
        <v/>
      </c>
      <c r="AX333" s="169" t="str">
        <f>IFERROR(Inv_SY_B!AX333/Inv_SY_B!$DC333-1,"")</f>
        <v/>
      </c>
      <c r="AY333" s="169" t="str">
        <f>IFERROR(Inv_SY_B!AY333/Inv_SY_B!$DC333-1,"")</f>
        <v/>
      </c>
      <c r="AZ333" s="169" t="str">
        <f>IFERROR(Inv_SY_B!AZ333/Inv_SY_B!$DC333-1,"")</f>
        <v/>
      </c>
      <c r="BA333" s="169" t="str">
        <f>IFERROR(Inv_SY_B!BA333/Inv_SY_B!$DC333-1,"")</f>
        <v/>
      </c>
      <c r="BB333" s="169" t="str">
        <f>IFERROR(Inv_SY_B!BB333/Inv_SY_B!$DC333-1,"")</f>
        <v/>
      </c>
      <c r="BC333" s="169" t="str">
        <f>IFERROR(Inv_SY_B!BC333/Inv_SY_B!$DC333-1,"")</f>
        <v/>
      </c>
      <c r="BD333" s="169" t="str">
        <f>IFERROR(Inv_SY_B!BD333/Inv_SY_B!$DC333-1,"")</f>
        <v/>
      </c>
      <c r="BE333" s="169" t="str">
        <f>IFERROR(Inv_SY_B!BE333/Inv_SY_B!$DC333-1,"")</f>
        <v/>
      </c>
      <c r="BF333" s="169" t="str">
        <f>IFERROR(Inv_SY_B!BF333/Inv_SY_B!$DC333-1,"")</f>
        <v/>
      </c>
      <c r="BG333" s="169" t="str">
        <f>IFERROR(Inv_SY_B!BG333/Inv_SY_B!$DC333-1,"")</f>
        <v/>
      </c>
      <c r="BH333" s="169" t="str">
        <f>IFERROR(Inv_SY_B!BH333/Inv_SY_B!$DC333-1,"")</f>
        <v/>
      </c>
      <c r="BI333" s="169" t="str">
        <f>IFERROR(Inv_SY_B!BI333/Inv_SY_B!$DC333-1,"")</f>
        <v/>
      </c>
      <c r="BJ333" s="169" t="str">
        <f>IFERROR(Inv_SY_B!BJ333/Inv_SY_B!$DC333-1,"")</f>
        <v/>
      </c>
      <c r="BK333" s="169" t="str">
        <f>IFERROR(Inv_SY_B!BK333/Inv_SY_B!$DC333-1,"")</f>
        <v/>
      </c>
      <c r="BL333" s="169" t="str">
        <f>IFERROR(Inv_SY_B!BL333/Inv_SY_B!$DC333-1,"")</f>
        <v/>
      </c>
      <c r="BM333" s="169" t="str">
        <f>IFERROR(Inv_SY_B!BM333/Inv_SY_B!$DC333-1,"")</f>
        <v/>
      </c>
      <c r="BN333" s="169" t="str">
        <f>IFERROR(Inv_SY_B!BN333/Inv_SY_B!$DC333-1,"")</f>
        <v/>
      </c>
      <c r="BO333" s="169" t="str">
        <f>IFERROR(Inv_SY_B!BO333/Inv_SY_B!$DC333-1,"")</f>
        <v/>
      </c>
      <c r="BP333" s="169" t="str">
        <f>IFERROR(Inv_SY_B!BP333/Inv_SY_B!$DC333-1,"")</f>
        <v/>
      </c>
      <c r="BQ333" s="169" t="str">
        <f>IFERROR(Inv_SY_B!BQ333/Inv_SY_B!$DC333-1,"")</f>
        <v/>
      </c>
      <c r="BR333" s="169" t="str">
        <f>IFERROR(Inv_SY_B!BR333/Inv_SY_B!$DC333-1,"")</f>
        <v/>
      </c>
      <c r="BS333" s="169" t="str">
        <f>IFERROR(Inv_SY_B!BS333/Inv_SY_B!$DC333-1,"")</f>
        <v/>
      </c>
      <c r="BT333" s="169" t="str">
        <f>IFERROR(Inv_SY_B!BT333/Inv_SY_B!$DC333-1,"")</f>
        <v/>
      </c>
      <c r="BU333" s="169" t="str">
        <f>IFERROR(Inv_SY_B!BU333/Inv_SY_B!$DC333-1,"")</f>
        <v/>
      </c>
      <c r="BV333" s="169" t="str">
        <f>IFERROR(Inv_SY_B!BV333/Inv_SY_B!$DC333-1,"")</f>
        <v/>
      </c>
      <c r="BW333" s="169" t="str">
        <f>IFERROR(Inv_SY_B!BW333/Inv_SY_B!$DC333-1,"")</f>
        <v/>
      </c>
      <c r="BX333" s="169" t="str">
        <f>IFERROR(Inv_SY_B!BX333/Inv_SY_B!$DC333-1,"")</f>
        <v/>
      </c>
      <c r="BY333" s="169" t="str">
        <f>IFERROR(Inv_SY_B!BY333/Inv_SY_B!$DC333-1,"")</f>
        <v/>
      </c>
      <c r="BZ333" s="169" t="str">
        <f>IFERROR(Inv_SY_B!BZ333/Inv_SY_B!$DC333-1,"")</f>
        <v/>
      </c>
      <c r="CA333" s="169" t="str">
        <f>IFERROR(Inv_SY_B!CA333/Inv_SY_B!$DC333-1,"")</f>
        <v/>
      </c>
      <c r="CB333" s="169" t="str">
        <f>IFERROR(Inv_SY_B!CB333/Inv_SY_B!$DC333-1,"")</f>
        <v/>
      </c>
      <c r="CC333" s="169" t="str">
        <f>IFERROR(Inv_SY_B!CC333/Inv_SY_B!$DC333-1,"")</f>
        <v/>
      </c>
      <c r="CD333" s="169" t="str">
        <f>IFERROR(Inv_SY_B!CD333/Inv_SY_B!$DC333-1,"")</f>
        <v/>
      </c>
      <c r="CE333" s="169" t="str">
        <f>IFERROR(Inv_SY_B!CE333/Inv_SY_B!$DC333-1,"")</f>
        <v/>
      </c>
      <c r="CF333" s="169" t="str">
        <f>IFERROR(Inv_SY_B!CF333/Inv_SY_B!$DC333-1,"")</f>
        <v/>
      </c>
      <c r="CG333" s="169" t="str">
        <f>IFERROR(Inv_SY_B!CG333/Inv_SY_B!$DC333-1,"")</f>
        <v/>
      </c>
      <c r="CH333" s="169" t="str">
        <f>IFERROR(Inv_SY_B!CH333/Inv_SY_B!$DC333-1,"")</f>
        <v/>
      </c>
      <c r="CI333" s="169" t="str">
        <f>IFERROR(Inv_SY_B!CI333/Inv_SY_B!$DC333-1,"")</f>
        <v/>
      </c>
      <c r="CJ333" s="169" t="str">
        <f>IFERROR(Inv_SY_B!CJ333/Inv_SY_B!$DC333-1,"")</f>
        <v/>
      </c>
      <c r="CK333" s="169" t="str">
        <f>IFERROR(Inv_SY_B!CK333/Inv_SY_B!$DC333-1,"")</f>
        <v/>
      </c>
      <c r="CL333" s="169" t="str">
        <f>IFERROR(Inv_SY_B!CL333/Inv_SY_B!$DC333-1,"")</f>
        <v/>
      </c>
      <c r="CM333" s="169" t="str">
        <f>IFERROR(Inv_SY_B!CM333/Inv_SY_B!$DB333-1,"")</f>
        <v/>
      </c>
      <c r="CN333" s="169" t="str">
        <f>IFERROR(Inv_SY_B!CN333/Inv_SY_B!$DB333-1,"")</f>
        <v/>
      </c>
      <c r="CO333" s="169" t="str">
        <f>IFERROR(Inv_SY_B!CO333/Inv_SY_B!$DB333-1,"")</f>
        <v/>
      </c>
      <c r="CP333" s="169" t="str">
        <f>IFERROR(Inv_SY_B!CP333/Inv_SY_B!$DB333-1,"")</f>
        <v/>
      </c>
      <c r="CQ333" s="169" t="str">
        <f>IFERROR(Inv_SY_B!CQ333/Inv_SY_B!$DB333-1,"")</f>
        <v/>
      </c>
      <c r="CR333" s="169" t="str">
        <f>IFERROR(Inv_SY_B!CR333/Inv_SY_B!$DB333-1,"")</f>
        <v/>
      </c>
      <c r="CS333" s="169" t="str">
        <f>IFERROR(Inv_SY_B!CS333/Inv_SY_B!$DB333-1,"")</f>
        <v/>
      </c>
      <c r="CT333" s="169" t="str">
        <f>IFERROR(Inv_SY_B!CT333/Inv_SY_B!$DB333-1,"")</f>
        <v/>
      </c>
      <c r="CU333" s="169" t="str">
        <f>IFERROR(Inv_SY_B!CU333/Inv_SY_B!$DB333-1,"")</f>
        <v/>
      </c>
      <c r="CV333" s="169" t="str">
        <f>IFERROR(Inv_SY_B!CV333/Inv_SY_B!$DB333-1,"")</f>
        <v/>
      </c>
      <c r="CW333" s="169" t="str">
        <f>IFERROR(Inv_SY_B!CW333/Inv_SY_B!$DB333-1,"")</f>
        <v/>
      </c>
      <c r="CX333" s="169" t="str">
        <f>IFERROR(Inv_SY_B!CX333/Inv_SY_B!$DB333-1,"")</f>
        <v/>
      </c>
      <c r="CY333" s="169" t="str">
        <f>IFERROR(Inv_SY_B!CY333/Inv_SY_B!$DB333-1,"")</f>
        <v/>
      </c>
      <c r="CZ333" s="169" t="str">
        <f>IFERROR(Inv_SY_B!CZ333/Inv_SY_B!$DB333-1,"")</f>
        <v/>
      </c>
    </row>
    <row r="334" spans="2:104">
      <c r="B334" s="164">
        <f t="shared" si="6"/>
        <v>46026</v>
      </c>
      <c r="C334" s="169" t="str">
        <f>IFERROR(Inv_SY_B!C334/Inv_SY_B!$DA334-1,"")</f>
        <v/>
      </c>
      <c r="D334" s="169" t="str">
        <f>IFERROR(Inv_SY_B!D334/Inv_SY_B!$DA334-1,"")</f>
        <v/>
      </c>
      <c r="E334" s="169" t="str">
        <f>IFERROR(Inv_SY_B!E334/Inv_SY_B!$DA334-1,"")</f>
        <v/>
      </c>
      <c r="F334" s="169" t="str">
        <f>IFERROR(Inv_SY_B!F334/Inv_SY_B!$DA334-1,"")</f>
        <v/>
      </c>
      <c r="G334" s="169" t="str">
        <f>IFERROR(Inv_SY_B!G334/Inv_SY_B!$DA334-1,"")</f>
        <v/>
      </c>
      <c r="H334" s="169" t="str">
        <f>IFERROR(Inv_SY_B!H334/Inv_SY_B!$DA334-1,"")</f>
        <v/>
      </c>
      <c r="I334" s="169" t="str">
        <f>IFERROR(Inv_SY_B!I334/Inv_SY_B!$DA334-1,"")</f>
        <v/>
      </c>
      <c r="J334" s="169" t="str">
        <f>IFERROR(Inv_SY_B!J334/Inv_SY_B!$DA334-1,"")</f>
        <v/>
      </c>
      <c r="K334" s="169" t="str">
        <f>IFERROR(Inv_SY_B!K334/Inv_SY_B!$DA334-1,"")</f>
        <v/>
      </c>
      <c r="L334" s="169" t="str">
        <f>IFERROR(Inv_SY_B!L334/Inv_SY_B!$DA334-1,"")</f>
        <v/>
      </c>
      <c r="M334" s="169" t="str">
        <f>IFERROR(Inv_SY_B!M334/Inv_SY_B!$DA334-1,"")</f>
        <v/>
      </c>
      <c r="N334" s="169" t="str">
        <f>IFERROR(Inv_SY_B!N334/Inv_SY_B!$DA334-1,"")</f>
        <v/>
      </c>
      <c r="O334" s="169" t="str">
        <f>IFERROR(Inv_SY_B!O334/Inv_SY_B!$DA334-1,"")</f>
        <v/>
      </c>
      <c r="P334" s="169" t="str">
        <f>IFERROR(Inv_SY_B!P334/Inv_SY_B!$DA334-1,"")</f>
        <v/>
      </c>
      <c r="Q334" s="169" t="str">
        <f>IFERROR(Inv_SY_B!Q334/Inv_SY_B!$DA334-1,"")</f>
        <v/>
      </c>
      <c r="R334" s="169" t="str">
        <f>IFERROR(Inv_SY_B!R334/Inv_SY_B!$DA334-1,"")</f>
        <v/>
      </c>
      <c r="S334" s="169" t="str">
        <f>IFERROR(Inv_SY_B!S334/Inv_SY_B!$DA334-1,"")</f>
        <v/>
      </c>
      <c r="T334" s="169" t="str">
        <f>IFERROR(Inv_SY_B!T334/Inv_SY_B!$DA334-1,"")</f>
        <v/>
      </c>
      <c r="U334" s="169" t="str">
        <f>IFERROR(Inv_SY_B!U334/Inv_SY_B!$DA334-1,"")</f>
        <v/>
      </c>
      <c r="V334" s="169" t="str">
        <f>IFERROR(Inv_SY_B!V334/Inv_SY_B!$DA334-1,"")</f>
        <v/>
      </c>
      <c r="W334" s="169" t="str">
        <f>IFERROR(Inv_SY_B!W334/Inv_SY_B!$DA334-1,"")</f>
        <v/>
      </c>
      <c r="X334" s="169" t="str">
        <f>IFERROR(Inv_SY_B!X334/Inv_SY_B!$DA334-1,"")</f>
        <v/>
      </c>
      <c r="Y334" s="169" t="str">
        <f>IFERROR(Inv_SY_B!Y334/Inv_SY_B!$DA334-1,"")</f>
        <v/>
      </c>
      <c r="Z334" s="169" t="str">
        <f>IFERROR(Inv_SY_B!Z334/Inv_SY_B!$DA334-1,"")</f>
        <v/>
      </c>
      <c r="AA334" s="169" t="str">
        <f>IFERROR(Inv_SY_B!AA334/Inv_SY_B!$DA334-1,"")</f>
        <v/>
      </c>
      <c r="AB334" s="169" t="str">
        <f>IFERROR(Inv_SY_B!AB334/Inv_SY_B!$DA334-1,"")</f>
        <v/>
      </c>
      <c r="AC334" s="169" t="str">
        <f>IFERROR(Inv_SY_B!AC334/Inv_SY_B!$DA334-1,"")</f>
        <v/>
      </c>
      <c r="AD334" s="169" t="str">
        <f>IFERROR(Inv_SY_B!AD334/Inv_SY_B!$DA334-1,"")</f>
        <v/>
      </c>
      <c r="AE334" s="169" t="str">
        <f>IFERROR(Inv_SY_B!AE334/Inv_SY_B!$DA334-1,"")</f>
        <v/>
      </c>
      <c r="AF334" s="169" t="str">
        <f>IFERROR(Inv_SY_B!AF334/Inv_SY_B!$DA334-1,"")</f>
        <v/>
      </c>
      <c r="AG334" s="169" t="str">
        <f>IFERROR(Inv_SY_B!AG334/Inv_SY_B!$DA334-1,"")</f>
        <v/>
      </c>
      <c r="AH334" s="169" t="str">
        <f>IFERROR(Inv_SY_B!AH334/Inv_SY_B!$DA334-1,"")</f>
        <v/>
      </c>
      <c r="AI334" s="169" t="str">
        <f>IFERROR(Inv_SY_B!AI334/Inv_SY_B!$DC334-1,"")</f>
        <v/>
      </c>
      <c r="AJ334" s="169" t="str">
        <f>IFERROR(Inv_SY_B!AJ334/Inv_SY_B!$DC334-1,"")</f>
        <v/>
      </c>
      <c r="AK334" s="169" t="str">
        <f>IFERROR(Inv_SY_B!AK334/Inv_SY_B!$DC334-1,"")</f>
        <v/>
      </c>
      <c r="AL334" s="169" t="str">
        <f>IFERROR(Inv_SY_B!AL334/Inv_SY_B!$DC334-1,"")</f>
        <v/>
      </c>
      <c r="AM334" s="169" t="str">
        <f>IFERROR(Inv_SY_B!AM334/Inv_SY_B!$DC334-1,"")</f>
        <v/>
      </c>
      <c r="AN334" s="169" t="str">
        <f>IFERROR(Inv_SY_B!AN334/Inv_SY_B!$DC334-1,"")</f>
        <v/>
      </c>
      <c r="AO334" s="169" t="str">
        <f>IFERROR(Inv_SY_B!AO334/Inv_SY_B!$DC334-1,"")</f>
        <v/>
      </c>
      <c r="AP334" s="169" t="str">
        <f>IFERROR(Inv_SY_B!AP334/Inv_SY_B!$DC334-1,"")</f>
        <v/>
      </c>
      <c r="AQ334" s="169" t="str">
        <f>IFERROR(Inv_SY_B!AQ334/Inv_SY_B!$DC334-1,"")</f>
        <v/>
      </c>
      <c r="AR334" s="169" t="str">
        <f>IFERROR(Inv_SY_B!AR334/Inv_SY_B!$DC334-1,"")</f>
        <v/>
      </c>
      <c r="AS334" s="169" t="str">
        <f>IFERROR(Inv_SY_B!AS334/Inv_SY_B!$DC334-1,"")</f>
        <v/>
      </c>
      <c r="AT334" s="169" t="str">
        <f>IFERROR(Inv_SY_B!AT334/Inv_SY_B!$DC334-1,"")</f>
        <v/>
      </c>
      <c r="AU334" s="169" t="str">
        <f>IFERROR(Inv_SY_B!AU334/Inv_SY_B!$DC334-1,"")</f>
        <v/>
      </c>
      <c r="AV334" s="169" t="str">
        <f>IFERROR(Inv_SY_B!AV334/Inv_SY_B!$DC334-1,"")</f>
        <v/>
      </c>
      <c r="AW334" s="169" t="str">
        <f>IFERROR(Inv_SY_B!AW334/Inv_SY_B!$DC334-1,"")</f>
        <v/>
      </c>
      <c r="AX334" s="169" t="str">
        <f>IFERROR(Inv_SY_B!AX334/Inv_SY_B!$DC334-1,"")</f>
        <v/>
      </c>
      <c r="AY334" s="169" t="str">
        <f>IFERROR(Inv_SY_B!AY334/Inv_SY_B!$DC334-1,"")</f>
        <v/>
      </c>
      <c r="AZ334" s="169" t="str">
        <f>IFERROR(Inv_SY_B!AZ334/Inv_SY_B!$DC334-1,"")</f>
        <v/>
      </c>
      <c r="BA334" s="169" t="str">
        <f>IFERROR(Inv_SY_B!BA334/Inv_SY_B!$DC334-1,"")</f>
        <v/>
      </c>
      <c r="BB334" s="169" t="str">
        <f>IFERROR(Inv_SY_B!BB334/Inv_SY_B!$DC334-1,"")</f>
        <v/>
      </c>
      <c r="BC334" s="169" t="str">
        <f>IFERROR(Inv_SY_B!BC334/Inv_SY_B!$DC334-1,"")</f>
        <v/>
      </c>
      <c r="BD334" s="169" t="str">
        <f>IFERROR(Inv_SY_B!BD334/Inv_SY_B!$DC334-1,"")</f>
        <v/>
      </c>
      <c r="BE334" s="169" t="str">
        <f>IFERROR(Inv_SY_B!BE334/Inv_SY_B!$DC334-1,"")</f>
        <v/>
      </c>
      <c r="BF334" s="169" t="str">
        <f>IFERROR(Inv_SY_B!BF334/Inv_SY_B!$DC334-1,"")</f>
        <v/>
      </c>
      <c r="BG334" s="169" t="str">
        <f>IFERROR(Inv_SY_B!BG334/Inv_SY_B!$DC334-1,"")</f>
        <v/>
      </c>
      <c r="BH334" s="169" t="str">
        <f>IFERROR(Inv_SY_B!BH334/Inv_SY_B!$DC334-1,"")</f>
        <v/>
      </c>
      <c r="BI334" s="169" t="str">
        <f>IFERROR(Inv_SY_B!BI334/Inv_SY_B!$DC334-1,"")</f>
        <v/>
      </c>
      <c r="BJ334" s="169" t="str">
        <f>IFERROR(Inv_SY_B!BJ334/Inv_SY_B!$DC334-1,"")</f>
        <v/>
      </c>
      <c r="BK334" s="169" t="str">
        <f>IFERROR(Inv_SY_B!BK334/Inv_SY_B!$DC334-1,"")</f>
        <v/>
      </c>
      <c r="BL334" s="169" t="str">
        <f>IFERROR(Inv_SY_B!BL334/Inv_SY_B!$DC334-1,"")</f>
        <v/>
      </c>
      <c r="BM334" s="169" t="str">
        <f>IFERROR(Inv_SY_B!BM334/Inv_SY_B!$DC334-1,"")</f>
        <v/>
      </c>
      <c r="BN334" s="169" t="str">
        <f>IFERROR(Inv_SY_B!BN334/Inv_SY_B!$DC334-1,"")</f>
        <v/>
      </c>
      <c r="BO334" s="169" t="str">
        <f>IFERROR(Inv_SY_B!BO334/Inv_SY_B!$DC334-1,"")</f>
        <v/>
      </c>
      <c r="BP334" s="169" t="str">
        <f>IFERROR(Inv_SY_B!BP334/Inv_SY_B!$DC334-1,"")</f>
        <v/>
      </c>
      <c r="BQ334" s="169" t="str">
        <f>IFERROR(Inv_SY_B!BQ334/Inv_SY_B!$DC334-1,"")</f>
        <v/>
      </c>
      <c r="BR334" s="169" t="str">
        <f>IFERROR(Inv_SY_B!BR334/Inv_SY_B!$DC334-1,"")</f>
        <v/>
      </c>
      <c r="BS334" s="169" t="str">
        <f>IFERROR(Inv_SY_B!BS334/Inv_SY_B!$DC334-1,"")</f>
        <v/>
      </c>
      <c r="BT334" s="169" t="str">
        <f>IFERROR(Inv_SY_B!BT334/Inv_SY_B!$DC334-1,"")</f>
        <v/>
      </c>
      <c r="BU334" s="169" t="str">
        <f>IFERROR(Inv_SY_B!BU334/Inv_SY_B!$DC334-1,"")</f>
        <v/>
      </c>
      <c r="BV334" s="169" t="str">
        <f>IFERROR(Inv_SY_B!BV334/Inv_SY_B!$DC334-1,"")</f>
        <v/>
      </c>
      <c r="BW334" s="169" t="str">
        <f>IFERROR(Inv_SY_B!BW334/Inv_SY_B!$DC334-1,"")</f>
        <v/>
      </c>
      <c r="BX334" s="169" t="str">
        <f>IFERROR(Inv_SY_B!BX334/Inv_SY_B!$DC334-1,"")</f>
        <v/>
      </c>
      <c r="BY334" s="169" t="str">
        <f>IFERROR(Inv_SY_B!BY334/Inv_SY_B!$DC334-1,"")</f>
        <v/>
      </c>
      <c r="BZ334" s="169" t="str">
        <f>IFERROR(Inv_SY_B!BZ334/Inv_SY_B!$DC334-1,"")</f>
        <v/>
      </c>
      <c r="CA334" s="169" t="str">
        <f>IFERROR(Inv_SY_B!CA334/Inv_SY_B!$DC334-1,"")</f>
        <v/>
      </c>
      <c r="CB334" s="169" t="str">
        <f>IFERROR(Inv_SY_B!CB334/Inv_SY_B!$DC334-1,"")</f>
        <v/>
      </c>
      <c r="CC334" s="169" t="str">
        <f>IFERROR(Inv_SY_B!CC334/Inv_SY_B!$DC334-1,"")</f>
        <v/>
      </c>
      <c r="CD334" s="169" t="str">
        <f>IFERROR(Inv_SY_B!CD334/Inv_SY_B!$DC334-1,"")</f>
        <v/>
      </c>
      <c r="CE334" s="169" t="str">
        <f>IFERROR(Inv_SY_B!CE334/Inv_SY_B!$DC334-1,"")</f>
        <v/>
      </c>
      <c r="CF334" s="169" t="str">
        <f>IFERROR(Inv_SY_B!CF334/Inv_SY_B!$DC334-1,"")</f>
        <v/>
      </c>
      <c r="CG334" s="169" t="str">
        <f>IFERROR(Inv_SY_B!CG334/Inv_SY_B!$DC334-1,"")</f>
        <v/>
      </c>
      <c r="CH334" s="169" t="str">
        <f>IFERROR(Inv_SY_B!CH334/Inv_SY_B!$DC334-1,"")</f>
        <v/>
      </c>
      <c r="CI334" s="169" t="str">
        <f>IFERROR(Inv_SY_B!CI334/Inv_SY_B!$DC334-1,"")</f>
        <v/>
      </c>
      <c r="CJ334" s="169" t="str">
        <f>IFERROR(Inv_SY_B!CJ334/Inv_SY_B!$DC334-1,"")</f>
        <v/>
      </c>
      <c r="CK334" s="169" t="str">
        <f>IFERROR(Inv_SY_B!CK334/Inv_SY_B!$DC334-1,"")</f>
        <v/>
      </c>
      <c r="CL334" s="169" t="str">
        <f>IFERROR(Inv_SY_B!CL334/Inv_SY_B!$DC334-1,"")</f>
        <v/>
      </c>
      <c r="CM334" s="169" t="str">
        <f>IFERROR(Inv_SY_B!CM334/Inv_SY_B!$DB334-1,"")</f>
        <v/>
      </c>
      <c r="CN334" s="169" t="str">
        <f>IFERROR(Inv_SY_B!CN334/Inv_SY_B!$DB334-1,"")</f>
        <v/>
      </c>
      <c r="CO334" s="169" t="str">
        <f>IFERROR(Inv_SY_B!CO334/Inv_SY_B!$DB334-1,"")</f>
        <v/>
      </c>
      <c r="CP334" s="169" t="str">
        <f>IFERROR(Inv_SY_B!CP334/Inv_SY_B!$DB334-1,"")</f>
        <v/>
      </c>
      <c r="CQ334" s="169" t="str">
        <f>IFERROR(Inv_SY_B!CQ334/Inv_SY_B!$DB334-1,"")</f>
        <v/>
      </c>
      <c r="CR334" s="169" t="str">
        <f>IFERROR(Inv_SY_B!CR334/Inv_SY_B!$DB334-1,"")</f>
        <v/>
      </c>
      <c r="CS334" s="169" t="str">
        <f>IFERROR(Inv_SY_B!CS334/Inv_SY_B!$DB334-1,"")</f>
        <v/>
      </c>
      <c r="CT334" s="169" t="str">
        <f>IFERROR(Inv_SY_B!CT334/Inv_SY_B!$DB334-1,"")</f>
        <v/>
      </c>
      <c r="CU334" s="169" t="str">
        <f>IFERROR(Inv_SY_B!CU334/Inv_SY_B!$DB334-1,"")</f>
        <v/>
      </c>
      <c r="CV334" s="169" t="str">
        <f>IFERROR(Inv_SY_B!CV334/Inv_SY_B!$DB334-1,"")</f>
        <v/>
      </c>
      <c r="CW334" s="169" t="str">
        <f>IFERROR(Inv_SY_B!CW334/Inv_SY_B!$DB334-1,"")</f>
        <v/>
      </c>
      <c r="CX334" s="169" t="str">
        <f>IFERROR(Inv_SY_B!CX334/Inv_SY_B!$DB334-1,"")</f>
        <v/>
      </c>
      <c r="CY334" s="169" t="str">
        <f>IFERROR(Inv_SY_B!CY334/Inv_SY_B!$DB334-1,"")</f>
        <v/>
      </c>
      <c r="CZ334" s="169" t="str">
        <f>IFERROR(Inv_SY_B!CZ334/Inv_SY_B!$DB334-1,"")</f>
        <v/>
      </c>
    </row>
    <row r="335" spans="2:104">
      <c r="B335" s="164">
        <f t="shared" si="6"/>
        <v>46027</v>
      </c>
      <c r="C335" s="169" t="str">
        <f>IFERROR(Inv_SY_B!C335/Inv_SY_B!$DA335-1,"")</f>
        <v/>
      </c>
      <c r="D335" s="169" t="str">
        <f>IFERROR(Inv_SY_B!D335/Inv_SY_B!$DA335-1,"")</f>
        <v/>
      </c>
      <c r="E335" s="169" t="str">
        <f>IFERROR(Inv_SY_B!E335/Inv_SY_B!$DA335-1,"")</f>
        <v/>
      </c>
      <c r="F335" s="169" t="str">
        <f>IFERROR(Inv_SY_B!F335/Inv_SY_B!$DA335-1,"")</f>
        <v/>
      </c>
      <c r="G335" s="169" t="str">
        <f>IFERROR(Inv_SY_B!G335/Inv_SY_B!$DA335-1,"")</f>
        <v/>
      </c>
      <c r="H335" s="169" t="str">
        <f>IFERROR(Inv_SY_B!H335/Inv_SY_B!$DA335-1,"")</f>
        <v/>
      </c>
      <c r="I335" s="169" t="str">
        <f>IFERROR(Inv_SY_B!I335/Inv_SY_B!$DA335-1,"")</f>
        <v/>
      </c>
      <c r="J335" s="169" t="str">
        <f>IFERROR(Inv_SY_B!J335/Inv_SY_B!$DA335-1,"")</f>
        <v/>
      </c>
      <c r="K335" s="169" t="str">
        <f>IFERROR(Inv_SY_B!K335/Inv_SY_B!$DA335-1,"")</f>
        <v/>
      </c>
      <c r="L335" s="169" t="str">
        <f>IFERROR(Inv_SY_B!L335/Inv_SY_B!$DA335-1,"")</f>
        <v/>
      </c>
      <c r="M335" s="169" t="str">
        <f>IFERROR(Inv_SY_B!M335/Inv_SY_B!$DA335-1,"")</f>
        <v/>
      </c>
      <c r="N335" s="169" t="str">
        <f>IFERROR(Inv_SY_B!N335/Inv_SY_B!$DA335-1,"")</f>
        <v/>
      </c>
      <c r="O335" s="169" t="str">
        <f>IFERROR(Inv_SY_B!O335/Inv_SY_B!$DA335-1,"")</f>
        <v/>
      </c>
      <c r="P335" s="169" t="str">
        <f>IFERROR(Inv_SY_B!P335/Inv_SY_B!$DA335-1,"")</f>
        <v/>
      </c>
      <c r="Q335" s="169" t="str">
        <f>IFERROR(Inv_SY_B!Q335/Inv_SY_B!$DA335-1,"")</f>
        <v/>
      </c>
      <c r="R335" s="169" t="str">
        <f>IFERROR(Inv_SY_B!R335/Inv_SY_B!$DA335-1,"")</f>
        <v/>
      </c>
      <c r="S335" s="169" t="str">
        <f>IFERROR(Inv_SY_B!S335/Inv_SY_B!$DA335-1,"")</f>
        <v/>
      </c>
      <c r="T335" s="169" t="str">
        <f>IFERROR(Inv_SY_B!T335/Inv_SY_B!$DA335-1,"")</f>
        <v/>
      </c>
      <c r="U335" s="169" t="str">
        <f>IFERROR(Inv_SY_B!U335/Inv_SY_B!$DA335-1,"")</f>
        <v/>
      </c>
      <c r="V335" s="169" t="str">
        <f>IFERROR(Inv_SY_B!V335/Inv_SY_B!$DA335-1,"")</f>
        <v/>
      </c>
      <c r="W335" s="169" t="str">
        <f>IFERROR(Inv_SY_B!W335/Inv_SY_B!$DA335-1,"")</f>
        <v/>
      </c>
      <c r="X335" s="169" t="str">
        <f>IFERROR(Inv_SY_B!X335/Inv_SY_B!$DA335-1,"")</f>
        <v/>
      </c>
      <c r="Y335" s="169" t="str">
        <f>IFERROR(Inv_SY_B!Y335/Inv_SY_B!$DA335-1,"")</f>
        <v/>
      </c>
      <c r="Z335" s="169" t="str">
        <f>IFERROR(Inv_SY_B!Z335/Inv_SY_B!$DA335-1,"")</f>
        <v/>
      </c>
      <c r="AA335" s="169" t="str">
        <f>IFERROR(Inv_SY_B!AA335/Inv_SY_B!$DA335-1,"")</f>
        <v/>
      </c>
      <c r="AB335" s="169" t="str">
        <f>IFERROR(Inv_SY_B!AB335/Inv_SY_B!$DA335-1,"")</f>
        <v/>
      </c>
      <c r="AC335" s="169" t="str">
        <f>IFERROR(Inv_SY_B!AC335/Inv_SY_B!$DA335-1,"")</f>
        <v/>
      </c>
      <c r="AD335" s="169" t="str">
        <f>IFERROR(Inv_SY_B!AD335/Inv_SY_B!$DA335-1,"")</f>
        <v/>
      </c>
      <c r="AE335" s="169" t="str">
        <f>IFERROR(Inv_SY_B!AE335/Inv_SY_B!$DA335-1,"")</f>
        <v/>
      </c>
      <c r="AF335" s="169" t="str">
        <f>IFERROR(Inv_SY_B!AF335/Inv_SY_B!$DA335-1,"")</f>
        <v/>
      </c>
      <c r="AG335" s="169" t="str">
        <f>IFERROR(Inv_SY_B!AG335/Inv_SY_B!$DA335-1,"")</f>
        <v/>
      </c>
      <c r="AH335" s="169" t="str">
        <f>IFERROR(Inv_SY_B!AH335/Inv_SY_B!$DA335-1,"")</f>
        <v/>
      </c>
      <c r="AI335" s="169" t="str">
        <f>IFERROR(Inv_SY_B!AI335/Inv_SY_B!$DC335-1,"")</f>
        <v/>
      </c>
      <c r="AJ335" s="169" t="str">
        <f>IFERROR(Inv_SY_B!AJ335/Inv_SY_B!$DC335-1,"")</f>
        <v/>
      </c>
      <c r="AK335" s="169" t="str">
        <f>IFERROR(Inv_SY_B!AK335/Inv_SY_B!$DC335-1,"")</f>
        <v/>
      </c>
      <c r="AL335" s="169" t="str">
        <f>IFERROR(Inv_SY_B!AL335/Inv_SY_B!$DC335-1,"")</f>
        <v/>
      </c>
      <c r="AM335" s="169" t="str">
        <f>IFERROR(Inv_SY_B!AM335/Inv_SY_B!$DC335-1,"")</f>
        <v/>
      </c>
      <c r="AN335" s="169" t="str">
        <f>IFERROR(Inv_SY_B!AN335/Inv_SY_B!$DC335-1,"")</f>
        <v/>
      </c>
      <c r="AO335" s="169" t="str">
        <f>IFERROR(Inv_SY_B!AO335/Inv_SY_B!$DC335-1,"")</f>
        <v/>
      </c>
      <c r="AP335" s="169" t="str">
        <f>IFERROR(Inv_SY_B!AP335/Inv_SY_B!$DC335-1,"")</f>
        <v/>
      </c>
      <c r="AQ335" s="169" t="str">
        <f>IFERROR(Inv_SY_B!AQ335/Inv_SY_B!$DC335-1,"")</f>
        <v/>
      </c>
      <c r="AR335" s="169" t="str">
        <f>IFERROR(Inv_SY_B!AR335/Inv_SY_B!$DC335-1,"")</f>
        <v/>
      </c>
      <c r="AS335" s="169" t="str">
        <f>IFERROR(Inv_SY_B!AS335/Inv_SY_B!$DC335-1,"")</f>
        <v/>
      </c>
      <c r="AT335" s="169" t="str">
        <f>IFERROR(Inv_SY_B!AT335/Inv_SY_B!$DC335-1,"")</f>
        <v/>
      </c>
      <c r="AU335" s="169" t="str">
        <f>IFERROR(Inv_SY_B!AU335/Inv_SY_B!$DC335-1,"")</f>
        <v/>
      </c>
      <c r="AV335" s="169" t="str">
        <f>IFERROR(Inv_SY_B!AV335/Inv_SY_B!$DC335-1,"")</f>
        <v/>
      </c>
      <c r="AW335" s="169" t="str">
        <f>IFERROR(Inv_SY_B!AW335/Inv_SY_B!$DC335-1,"")</f>
        <v/>
      </c>
      <c r="AX335" s="169" t="str">
        <f>IFERROR(Inv_SY_B!AX335/Inv_SY_B!$DC335-1,"")</f>
        <v/>
      </c>
      <c r="AY335" s="169" t="str">
        <f>IFERROR(Inv_SY_B!AY335/Inv_SY_B!$DC335-1,"")</f>
        <v/>
      </c>
      <c r="AZ335" s="169" t="str">
        <f>IFERROR(Inv_SY_B!AZ335/Inv_SY_B!$DC335-1,"")</f>
        <v/>
      </c>
      <c r="BA335" s="169" t="str">
        <f>IFERROR(Inv_SY_B!BA335/Inv_SY_B!$DC335-1,"")</f>
        <v/>
      </c>
      <c r="BB335" s="169" t="str">
        <f>IFERROR(Inv_SY_B!BB335/Inv_SY_B!$DC335-1,"")</f>
        <v/>
      </c>
      <c r="BC335" s="169" t="str">
        <f>IFERROR(Inv_SY_B!BC335/Inv_SY_B!$DC335-1,"")</f>
        <v/>
      </c>
      <c r="BD335" s="169" t="str">
        <f>IFERROR(Inv_SY_B!BD335/Inv_SY_B!$DC335-1,"")</f>
        <v/>
      </c>
      <c r="BE335" s="169" t="str">
        <f>IFERROR(Inv_SY_B!BE335/Inv_SY_B!$DC335-1,"")</f>
        <v/>
      </c>
      <c r="BF335" s="169" t="str">
        <f>IFERROR(Inv_SY_B!BF335/Inv_SY_B!$DC335-1,"")</f>
        <v/>
      </c>
      <c r="BG335" s="169" t="str">
        <f>IFERROR(Inv_SY_B!BG335/Inv_SY_B!$DC335-1,"")</f>
        <v/>
      </c>
      <c r="BH335" s="169" t="str">
        <f>IFERROR(Inv_SY_B!BH335/Inv_SY_B!$DC335-1,"")</f>
        <v/>
      </c>
      <c r="BI335" s="169" t="str">
        <f>IFERROR(Inv_SY_B!BI335/Inv_SY_B!$DC335-1,"")</f>
        <v/>
      </c>
      <c r="BJ335" s="169" t="str">
        <f>IFERROR(Inv_SY_B!BJ335/Inv_SY_B!$DC335-1,"")</f>
        <v/>
      </c>
      <c r="BK335" s="169" t="str">
        <f>IFERROR(Inv_SY_B!BK335/Inv_SY_B!$DC335-1,"")</f>
        <v/>
      </c>
      <c r="BL335" s="169" t="str">
        <f>IFERROR(Inv_SY_B!BL335/Inv_SY_B!$DC335-1,"")</f>
        <v/>
      </c>
      <c r="BM335" s="169" t="str">
        <f>IFERROR(Inv_SY_B!BM335/Inv_SY_B!$DC335-1,"")</f>
        <v/>
      </c>
      <c r="BN335" s="169" t="str">
        <f>IFERROR(Inv_SY_B!BN335/Inv_SY_B!$DC335-1,"")</f>
        <v/>
      </c>
      <c r="BO335" s="169" t="str">
        <f>IFERROR(Inv_SY_B!BO335/Inv_SY_B!$DC335-1,"")</f>
        <v/>
      </c>
      <c r="BP335" s="169" t="str">
        <f>IFERROR(Inv_SY_B!BP335/Inv_SY_B!$DC335-1,"")</f>
        <v/>
      </c>
      <c r="BQ335" s="169" t="str">
        <f>IFERROR(Inv_SY_B!BQ335/Inv_SY_B!$DC335-1,"")</f>
        <v/>
      </c>
      <c r="BR335" s="169" t="str">
        <f>IFERROR(Inv_SY_B!BR335/Inv_SY_B!$DC335-1,"")</f>
        <v/>
      </c>
      <c r="BS335" s="169" t="str">
        <f>IFERROR(Inv_SY_B!BS335/Inv_SY_B!$DC335-1,"")</f>
        <v/>
      </c>
      <c r="BT335" s="169" t="str">
        <f>IFERROR(Inv_SY_B!BT335/Inv_SY_B!$DC335-1,"")</f>
        <v/>
      </c>
      <c r="BU335" s="169" t="str">
        <f>IFERROR(Inv_SY_B!BU335/Inv_SY_B!$DC335-1,"")</f>
        <v/>
      </c>
      <c r="BV335" s="169" t="str">
        <f>IFERROR(Inv_SY_B!BV335/Inv_SY_B!$DC335-1,"")</f>
        <v/>
      </c>
      <c r="BW335" s="169" t="str">
        <f>IFERROR(Inv_SY_B!BW335/Inv_SY_B!$DC335-1,"")</f>
        <v/>
      </c>
      <c r="BX335" s="169" t="str">
        <f>IFERROR(Inv_SY_B!BX335/Inv_SY_B!$DC335-1,"")</f>
        <v/>
      </c>
      <c r="BY335" s="169" t="str">
        <f>IFERROR(Inv_SY_B!BY335/Inv_SY_B!$DC335-1,"")</f>
        <v/>
      </c>
      <c r="BZ335" s="169" t="str">
        <f>IFERROR(Inv_SY_B!BZ335/Inv_SY_B!$DC335-1,"")</f>
        <v/>
      </c>
      <c r="CA335" s="169" t="str">
        <f>IFERROR(Inv_SY_B!CA335/Inv_SY_B!$DC335-1,"")</f>
        <v/>
      </c>
      <c r="CB335" s="169" t="str">
        <f>IFERROR(Inv_SY_B!CB335/Inv_SY_B!$DC335-1,"")</f>
        <v/>
      </c>
      <c r="CC335" s="169" t="str">
        <f>IFERROR(Inv_SY_B!CC335/Inv_SY_B!$DC335-1,"")</f>
        <v/>
      </c>
      <c r="CD335" s="169" t="str">
        <f>IFERROR(Inv_SY_B!CD335/Inv_SY_B!$DC335-1,"")</f>
        <v/>
      </c>
      <c r="CE335" s="169" t="str">
        <f>IFERROR(Inv_SY_B!CE335/Inv_SY_B!$DC335-1,"")</f>
        <v/>
      </c>
      <c r="CF335" s="169" t="str">
        <f>IFERROR(Inv_SY_B!CF335/Inv_SY_B!$DC335-1,"")</f>
        <v/>
      </c>
      <c r="CG335" s="169" t="str">
        <f>IFERROR(Inv_SY_B!CG335/Inv_SY_B!$DC335-1,"")</f>
        <v/>
      </c>
      <c r="CH335" s="169" t="str">
        <f>IFERROR(Inv_SY_B!CH335/Inv_SY_B!$DC335-1,"")</f>
        <v/>
      </c>
      <c r="CI335" s="169" t="str">
        <f>IFERROR(Inv_SY_B!CI335/Inv_SY_B!$DC335-1,"")</f>
        <v/>
      </c>
      <c r="CJ335" s="169" t="str">
        <f>IFERROR(Inv_SY_B!CJ335/Inv_SY_B!$DC335-1,"")</f>
        <v/>
      </c>
      <c r="CK335" s="169" t="str">
        <f>IFERROR(Inv_SY_B!CK335/Inv_SY_B!$DC335-1,"")</f>
        <v/>
      </c>
      <c r="CL335" s="169" t="str">
        <f>IFERROR(Inv_SY_B!CL335/Inv_SY_B!$DC335-1,"")</f>
        <v/>
      </c>
      <c r="CM335" s="169" t="str">
        <f>IFERROR(Inv_SY_B!CM335/Inv_SY_B!$DB335-1,"")</f>
        <v/>
      </c>
      <c r="CN335" s="169" t="str">
        <f>IFERROR(Inv_SY_B!CN335/Inv_SY_B!$DB335-1,"")</f>
        <v/>
      </c>
      <c r="CO335" s="169" t="str">
        <f>IFERROR(Inv_SY_B!CO335/Inv_SY_B!$DB335-1,"")</f>
        <v/>
      </c>
      <c r="CP335" s="169" t="str">
        <f>IFERROR(Inv_SY_B!CP335/Inv_SY_B!$DB335-1,"")</f>
        <v/>
      </c>
      <c r="CQ335" s="169" t="str">
        <f>IFERROR(Inv_SY_B!CQ335/Inv_SY_B!$DB335-1,"")</f>
        <v/>
      </c>
      <c r="CR335" s="169" t="str">
        <f>IFERROR(Inv_SY_B!CR335/Inv_SY_B!$DB335-1,"")</f>
        <v/>
      </c>
      <c r="CS335" s="169" t="str">
        <f>IFERROR(Inv_SY_B!CS335/Inv_SY_B!$DB335-1,"")</f>
        <v/>
      </c>
      <c r="CT335" s="169" t="str">
        <f>IFERROR(Inv_SY_B!CT335/Inv_SY_B!$DB335-1,"")</f>
        <v/>
      </c>
      <c r="CU335" s="169" t="str">
        <f>IFERROR(Inv_SY_B!CU335/Inv_SY_B!$DB335-1,"")</f>
        <v/>
      </c>
      <c r="CV335" s="169" t="str">
        <f>IFERROR(Inv_SY_B!CV335/Inv_SY_B!$DB335-1,"")</f>
        <v/>
      </c>
      <c r="CW335" s="169" t="str">
        <f>IFERROR(Inv_SY_B!CW335/Inv_SY_B!$DB335-1,"")</f>
        <v/>
      </c>
      <c r="CX335" s="169" t="str">
        <f>IFERROR(Inv_SY_B!CX335/Inv_SY_B!$DB335-1,"")</f>
        <v/>
      </c>
      <c r="CY335" s="169" t="str">
        <f>IFERROR(Inv_SY_B!CY335/Inv_SY_B!$DB335-1,"")</f>
        <v/>
      </c>
      <c r="CZ335" s="169" t="str">
        <f>IFERROR(Inv_SY_B!CZ335/Inv_SY_B!$DB335-1,"")</f>
        <v/>
      </c>
    </row>
    <row r="336" spans="2:104">
      <c r="B336" s="164">
        <f t="shared" si="6"/>
        <v>46028</v>
      </c>
      <c r="C336" s="169" t="str">
        <f>IFERROR(Inv_SY_B!C336/Inv_SY_B!$DA336-1,"")</f>
        <v/>
      </c>
      <c r="D336" s="169" t="str">
        <f>IFERROR(Inv_SY_B!D336/Inv_SY_B!$DA336-1,"")</f>
        <v/>
      </c>
      <c r="E336" s="169" t="str">
        <f>IFERROR(Inv_SY_B!E336/Inv_SY_B!$DA336-1,"")</f>
        <v/>
      </c>
      <c r="F336" s="169" t="str">
        <f>IFERROR(Inv_SY_B!F336/Inv_SY_B!$DA336-1,"")</f>
        <v/>
      </c>
      <c r="G336" s="169" t="str">
        <f>IFERROR(Inv_SY_B!G336/Inv_SY_B!$DA336-1,"")</f>
        <v/>
      </c>
      <c r="H336" s="169" t="str">
        <f>IFERROR(Inv_SY_B!H336/Inv_SY_B!$DA336-1,"")</f>
        <v/>
      </c>
      <c r="I336" s="169" t="str">
        <f>IFERROR(Inv_SY_B!I336/Inv_SY_B!$DA336-1,"")</f>
        <v/>
      </c>
      <c r="J336" s="169" t="str">
        <f>IFERROR(Inv_SY_B!J336/Inv_SY_B!$DA336-1,"")</f>
        <v/>
      </c>
      <c r="K336" s="169" t="str">
        <f>IFERROR(Inv_SY_B!K336/Inv_SY_B!$DA336-1,"")</f>
        <v/>
      </c>
      <c r="L336" s="169" t="str">
        <f>IFERROR(Inv_SY_B!L336/Inv_SY_B!$DA336-1,"")</f>
        <v/>
      </c>
      <c r="M336" s="169" t="str">
        <f>IFERROR(Inv_SY_B!M336/Inv_SY_B!$DA336-1,"")</f>
        <v/>
      </c>
      <c r="N336" s="169" t="str">
        <f>IFERROR(Inv_SY_B!N336/Inv_SY_B!$DA336-1,"")</f>
        <v/>
      </c>
      <c r="O336" s="169" t="str">
        <f>IFERROR(Inv_SY_B!O336/Inv_SY_B!$DA336-1,"")</f>
        <v/>
      </c>
      <c r="P336" s="169" t="str">
        <f>IFERROR(Inv_SY_B!P336/Inv_SY_B!$DA336-1,"")</f>
        <v/>
      </c>
      <c r="Q336" s="169" t="str">
        <f>IFERROR(Inv_SY_B!Q336/Inv_SY_B!$DA336-1,"")</f>
        <v/>
      </c>
      <c r="R336" s="169" t="str">
        <f>IFERROR(Inv_SY_B!R336/Inv_SY_B!$DA336-1,"")</f>
        <v/>
      </c>
      <c r="S336" s="169" t="str">
        <f>IFERROR(Inv_SY_B!S336/Inv_SY_B!$DA336-1,"")</f>
        <v/>
      </c>
      <c r="T336" s="169" t="str">
        <f>IFERROR(Inv_SY_B!T336/Inv_SY_B!$DA336-1,"")</f>
        <v/>
      </c>
      <c r="U336" s="169" t="str">
        <f>IFERROR(Inv_SY_B!U336/Inv_SY_B!$DA336-1,"")</f>
        <v/>
      </c>
      <c r="V336" s="169" t="str">
        <f>IFERROR(Inv_SY_B!V336/Inv_SY_B!$DA336-1,"")</f>
        <v/>
      </c>
      <c r="W336" s="169" t="str">
        <f>IFERROR(Inv_SY_B!W336/Inv_SY_B!$DA336-1,"")</f>
        <v/>
      </c>
      <c r="X336" s="169" t="str">
        <f>IFERROR(Inv_SY_B!X336/Inv_SY_B!$DA336-1,"")</f>
        <v/>
      </c>
      <c r="Y336" s="169" t="str">
        <f>IFERROR(Inv_SY_B!Y336/Inv_SY_B!$DA336-1,"")</f>
        <v/>
      </c>
      <c r="Z336" s="169" t="str">
        <f>IFERROR(Inv_SY_B!Z336/Inv_SY_B!$DA336-1,"")</f>
        <v/>
      </c>
      <c r="AA336" s="169" t="str">
        <f>IFERROR(Inv_SY_B!AA336/Inv_SY_B!$DA336-1,"")</f>
        <v/>
      </c>
      <c r="AB336" s="169" t="str">
        <f>IFERROR(Inv_SY_B!AB336/Inv_SY_B!$DA336-1,"")</f>
        <v/>
      </c>
      <c r="AC336" s="169" t="str">
        <f>IFERROR(Inv_SY_B!AC336/Inv_SY_B!$DA336-1,"")</f>
        <v/>
      </c>
      <c r="AD336" s="169" t="str">
        <f>IFERROR(Inv_SY_B!AD336/Inv_SY_B!$DA336-1,"")</f>
        <v/>
      </c>
      <c r="AE336" s="169" t="str">
        <f>IFERROR(Inv_SY_B!AE336/Inv_SY_B!$DA336-1,"")</f>
        <v/>
      </c>
      <c r="AF336" s="169" t="str">
        <f>IFERROR(Inv_SY_B!AF336/Inv_SY_B!$DA336-1,"")</f>
        <v/>
      </c>
      <c r="AG336" s="169" t="str">
        <f>IFERROR(Inv_SY_B!AG336/Inv_SY_B!$DA336-1,"")</f>
        <v/>
      </c>
      <c r="AH336" s="169" t="str">
        <f>IFERROR(Inv_SY_B!AH336/Inv_SY_B!$DA336-1,"")</f>
        <v/>
      </c>
      <c r="AI336" s="169" t="str">
        <f>IFERROR(Inv_SY_B!AI336/Inv_SY_B!$DC336-1,"")</f>
        <v/>
      </c>
      <c r="AJ336" s="169" t="str">
        <f>IFERROR(Inv_SY_B!AJ336/Inv_SY_B!$DC336-1,"")</f>
        <v/>
      </c>
      <c r="AK336" s="169" t="str">
        <f>IFERROR(Inv_SY_B!AK336/Inv_SY_B!$DC336-1,"")</f>
        <v/>
      </c>
      <c r="AL336" s="169" t="str">
        <f>IFERROR(Inv_SY_B!AL336/Inv_SY_B!$DC336-1,"")</f>
        <v/>
      </c>
      <c r="AM336" s="169" t="str">
        <f>IFERROR(Inv_SY_B!AM336/Inv_SY_B!$DC336-1,"")</f>
        <v/>
      </c>
      <c r="AN336" s="169" t="str">
        <f>IFERROR(Inv_SY_B!AN336/Inv_SY_B!$DC336-1,"")</f>
        <v/>
      </c>
      <c r="AO336" s="169" t="str">
        <f>IFERROR(Inv_SY_B!AO336/Inv_SY_B!$DC336-1,"")</f>
        <v/>
      </c>
      <c r="AP336" s="169" t="str">
        <f>IFERROR(Inv_SY_B!AP336/Inv_SY_B!$DC336-1,"")</f>
        <v/>
      </c>
      <c r="AQ336" s="169" t="str">
        <f>IFERROR(Inv_SY_B!AQ336/Inv_SY_B!$DC336-1,"")</f>
        <v/>
      </c>
      <c r="AR336" s="169" t="str">
        <f>IFERROR(Inv_SY_B!AR336/Inv_SY_B!$DC336-1,"")</f>
        <v/>
      </c>
      <c r="AS336" s="169" t="str">
        <f>IFERROR(Inv_SY_B!AS336/Inv_SY_B!$DC336-1,"")</f>
        <v/>
      </c>
      <c r="AT336" s="169" t="str">
        <f>IFERROR(Inv_SY_B!AT336/Inv_SY_B!$DC336-1,"")</f>
        <v/>
      </c>
      <c r="AU336" s="169" t="str">
        <f>IFERROR(Inv_SY_B!AU336/Inv_SY_B!$DC336-1,"")</f>
        <v/>
      </c>
      <c r="AV336" s="169" t="str">
        <f>IFERROR(Inv_SY_B!AV336/Inv_SY_B!$DC336-1,"")</f>
        <v/>
      </c>
      <c r="AW336" s="169" t="str">
        <f>IFERROR(Inv_SY_B!AW336/Inv_SY_B!$DC336-1,"")</f>
        <v/>
      </c>
      <c r="AX336" s="169" t="str">
        <f>IFERROR(Inv_SY_B!AX336/Inv_SY_B!$DC336-1,"")</f>
        <v/>
      </c>
      <c r="AY336" s="169" t="str">
        <f>IFERROR(Inv_SY_B!AY336/Inv_SY_B!$DC336-1,"")</f>
        <v/>
      </c>
      <c r="AZ336" s="169" t="str">
        <f>IFERROR(Inv_SY_B!AZ336/Inv_SY_B!$DC336-1,"")</f>
        <v/>
      </c>
      <c r="BA336" s="169" t="str">
        <f>IFERROR(Inv_SY_B!BA336/Inv_SY_B!$DC336-1,"")</f>
        <v/>
      </c>
      <c r="BB336" s="169" t="str">
        <f>IFERROR(Inv_SY_B!BB336/Inv_SY_B!$DC336-1,"")</f>
        <v/>
      </c>
      <c r="BC336" s="169" t="str">
        <f>IFERROR(Inv_SY_B!BC336/Inv_SY_B!$DC336-1,"")</f>
        <v/>
      </c>
      <c r="BD336" s="169" t="str">
        <f>IFERROR(Inv_SY_B!BD336/Inv_SY_B!$DC336-1,"")</f>
        <v/>
      </c>
      <c r="BE336" s="169" t="str">
        <f>IFERROR(Inv_SY_B!BE336/Inv_SY_B!$DC336-1,"")</f>
        <v/>
      </c>
      <c r="BF336" s="169" t="str">
        <f>IFERROR(Inv_SY_B!BF336/Inv_SY_B!$DC336-1,"")</f>
        <v/>
      </c>
      <c r="BG336" s="169" t="str">
        <f>IFERROR(Inv_SY_B!BG336/Inv_SY_B!$DC336-1,"")</f>
        <v/>
      </c>
      <c r="BH336" s="169" t="str">
        <f>IFERROR(Inv_SY_B!BH336/Inv_SY_B!$DC336-1,"")</f>
        <v/>
      </c>
      <c r="BI336" s="169" t="str">
        <f>IFERROR(Inv_SY_B!BI336/Inv_SY_B!$DC336-1,"")</f>
        <v/>
      </c>
      <c r="BJ336" s="169" t="str">
        <f>IFERROR(Inv_SY_B!BJ336/Inv_SY_B!$DC336-1,"")</f>
        <v/>
      </c>
      <c r="BK336" s="169" t="str">
        <f>IFERROR(Inv_SY_B!BK336/Inv_SY_B!$DC336-1,"")</f>
        <v/>
      </c>
      <c r="BL336" s="169" t="str">
        <f>IFERROR(Inv_SY_B!BL336/Inv_SY_B!$DC336-1,"")</f>
        <v/>
      </c>
      <c r="BM336" s="169" t="str">
        <f>IFERROR(Inv_SY_B!BM336/Inv_SY_B!$DC336-1,"")</f>
        <v/>
      </c>
      <c r="BN336" s="169" t="str">
        <f>IFERROR(Inv_SY_B!BN336/Inv_SY_B!$DC336-1,"")</f>
        <v/>
      </c>
      <c r="BO336" s="169" t="str">
        <f>IFERROR(Inv_SY_B!BO336/Inv_SY_B!$DC336-1,"")</f>
        <v/>
      </c>
      <c r="BP336" s="169" t="str">
        <f>IFERROR(Inv_SY_B!BP336/Inv_SY_B!$DC336-1,"")</f>
        <v/>
      </c>
      <c r="BQ336" s="169" t="str">
        <f>IFERROR(Inv_SY_B!BQ336/Inv_SY_B!$DC336-1,"")</f>
        <v/>
      </c>
      <c r="BR336" s="169" t="str">
        <f>IFERROR(Inv_SY_B!BR336/Inv_SY_B!$DC336-1,"")</f>
        <v/>
      </c>
      <c r="BS336" s="169" t="str">
        <f>IFERROR(Inv_SY_B!BS336/Inv_SY_B!$DC336-1,"")</f>
        <v/>
      </c>
      <c r="BT336" s="169" t="str">
        <f>IFERROR(Inv_SY_B!BT336/Inv_SY_B!$DC336-1,"")</f>
        <v/>
      </c>
      <c r="BU336" s="169" t="str">
        <f>IFERROR(Inv_SY_B!BU336/Inv_SY_B!$DC336-1,"")</f>
        <v/>
      </c>
      <c r="BV336" s="169" t="str">
        <f>IFERROR(Inv_SY_B!BV336/Inv_SY_B!$DC336-1,"")</f>
        <v/>
      </c>
      <c r="BW336" s="169" t="str">
        <f>IFERROR(Inv_SY_B!BW336/Inv_SY_B!$DC336-1,"")</f>
        <v/>
      </c>
      <c r="BX336" s="169" t="str">
        <f>IFERROR(Inv_SY_B!BX336/Inv_SY_B!$DC336-1,"")</f>
        <v/>
      </c>
      <c r="BY336" s="169" t="str">
        <f>IFERROR(Inv_SY_B!BY336/Inv_SY_B!$DC336-1,"")</f>
        <v/>
      </c>
      <c r="BZ336" s="169" t="str">
        <f>IFERROR(Inv_SY_B!BZ336/Inv_SY_B!$DC336-1,"")</f>
        <v/>
      </c>
      <c r="CA336" s="169" t="str">
        <f>IFERROR(Inv_SY_B!CA336/Inv_SY_B!$DC336-1,"")</f>
        <v/>
      </c>
      <c r="CB336" s="169" t="str">
        <f>IFERROR(Inv_SY_B!CB336/Inv_SY_B!$DC336-1,"")</f>
        <v/>
      </c>
      <c r="CC336" s="169" t="str">
        <f>IFERROR(Inv_SY_B!CC336/Inv_SY_B!$DC336-1,"")</f>
        <v/>
      </c>
      <c r="CD336" s="169" t="str">
        <f>IFERROR(Inv_SY_B!CD336/Inv_SY_B!$DC336-1,"")</f>
        <v/>
      </c>
      <c r="CE336" s="169" t="str">
        <f>IFERROR(Inv_SY_B!CE336/Inv_SY_B!$DC336-1,"")</f>
        <v/>
      </c>
      <c r="CF336" s="169" t="str">
        <f>IFERROR(Inv_SY_B!CF336/Inv_SY_B!$DC336-1,"")</f>
        <v/>
      </c>
      <c r="CG336" s="169" t="str">
        <f>IFERROR(Inv_SY_B!CG336/Inv_SY_B!$DC336-1,"")</f>
        <v/>
      </c>
      <c r="CH336" s="169" t="str">
        <f>IFERROR(Inv_SY_B!CH336/Inv_SY_B!$DC336-1,"")</f>
        <v/>
      </c>
      <c r="CI336" s="169" t="str">
        <f>IFERROR(Inv_SY_B!CI336/Inv_SY_B!$DC336-1,"")</f>
        <v/>
      </c>
      <c r="CJ336" s="169" t="str">
        <f>IFERROR(Inv_SY_B!CJ336/Inv_SY_B!$DC336-1,"")</f>
        <v/>
      </c>
      <c r="CK336" s="169" t="str">
        <f>IFERROR(Inv_SY_B!CK336/Inv_SY_B!$DC336-1,"")</f>
        <v/>
      </c>
      <c r="CL336" s="169" t="str">
        <f>IFERROR(Inv_SY_B!CL336/Inv_SY_B!$DC336-1,"")</f>
        <v/>
      </c>
      <c r="CM336" s="169" t="str">
        <f>IFERROR(Inv_SY_B!CM336/Inv_SY_B!$DB336-1,"")</f>
        <v/>
      </c>
      <c r="CN336" s="169" t="str">
        <f>IFERROR(Inv_SY_B!CN336/Inv_SY_B!$DB336-1,"")</f>
        <v/>
      </c>
      <c r="CO336" s="169" t="str">
        <f>IFERROR(Inv_SY_B!CO336/Inv_SY_B!$DB336-1,"")</f>
        <v/>
      </c>
      <c r="CP336" s="169" t="str">
        <f>IFERROR(Inv_SY_B!CP336/Inv_SY_B!$DB336-1,"")</f>
        <v/>
      </c>
      <c r="CQ336" s="169" t="str">
        <f>IFERROR(Inv_SY_B!CQ336/Inv_SY_B!$DB336-1,"")</f>
        <v/>
      </c>
      <c r="CR336" s="169" t="str">
        <f>IFERROR(Inv_SY_B!CR336/Inv_SY_B!$DB336-1,"")</f>
        <v/>
      </c>
      <c r="CS336" s="169" t="str">
        <f>IFERROR(Inv_SY_B!CS336/Inv_SY_B!$DB336-1,"")</f>
        <v/>
      </c>
      <c r="CT336" s="169" t="str">
        <f>IFERROR(Inv_SY_B!CT336/Inv_SY_B!$DB336-1,"")</f>
        <v/>
      </c>
      <c r="CU336" s="169" t="str">
        <f>IFERROR(Inv_SY_B!CU336/Inv_SY_B!$DB336-1,"")</f>
        <v/>
      </c>
      <c r="CV336" s="169" t="str">
        <f>IFERROR(Inv_SY_B!CV336/Inv_SY_B!$DB336-1,"")</f>
        <v/>
      </c>
      <c r="CW336" s="169" t="str">
        <f>IFERROR(Inv_SY_B!CW336/Inv_SY_B!$DB336-1,"")</f>
        <v/>
      </c>
      <c r="CX336" s="169" t="str">
        <f>IFERROR(Inv_SY_B!CX336/Inv_SY_B!$DB336-1,"")</f>
        <v/>
      </c>
      <c r="CY336" s="169" t="str">
        <f>IFERROR(Inv_SY_B!CY336/Inv_SY_B!$DB336-1,"")</f>
        <v/>
      </c>
      <c r="CZ336" s="169" t="str">
        <f>IFERROR(Inv_SY_B!CZ336/Inv_SY_B!$DB336-1,"")</f>
        <v/>
      </c>
    </row>
    <row r="337" spans="2:104">
      <c r="B337" s="164">
        <f t="shared" si="6"/>
        <v>46029</v>
      </c>
      <c r="C337" s="169" t="str">
        <f>IFERROR(Inv_SY_B!C337/Inv_SY_B!$DA337-1,"")</f>
        <v/>
      </c>
      <c r="D337" s="169" t="str">
        <f>IFERROR(Inv_SY_B!D337/Inv_SY_B!$DA337-1,"")</f>
        <v/>
      </c>
      <c r="E337" s="169" t="str">
        <f>IFERROR(Inv_SY_B!E337/Inv_SY_B!$DA337-1,"")</f>
        <v/>
      </c>
      <c r="F337" s="169" t="str">
        <f>IFERROR(Inv_SY_B!F337/Inv_SY_B!$DA337-1,"")</f>
        <v/>
      </c>
      <c r="G337" s="169" t="str">
        <f>IFERROR(Inv_SY_B!G337/Inv_SY_B!$DA337-1,"")</f>
        <v/>
      </c>
      <c r="H337" s="169" t="str">
        <f>IFERROR(Inv_SY_B!H337/Inv_SY_B!$DA337-1,"")</f>
        <v/>
      </c>
      <c r="I337" s="169" t="str">
        <f>IFERROR(Inv_SY_B!I337/Inv_SY_B!$DA337-1,"")</f>
        <v/>
      </c>
      <c r="J337" s="169" t="str">
        <f>IFERROR(Inv_SY_B!J337/Inv_SY_B!$DA337-1,"")</f>
        <v/>
      </c>
      <c r="K337" s="169" t="str">
        <f>IFERROR(Inv_SY_B!K337/Inv_SY_B!$DA337-1,"")</f>
        <v/>
      </c>
      <c r="L337" s="169" t="str">
        <f>IFERROR(Inv_SY_B!L337/Inv_SY_B!$DA337-1,"")</f>
        <v/>
      </c>
      <c r="M337" s="169" t="str">
        <f>IFERROR(Inv_SY_B!M337/Inv_SY_B!$DA337-1,"")</f>
        <v/>
      </c>
      <c r="N337" s="169" t="str">
        <f>IFERROR(Inv_SY_B!N337/Inv_SY_B!$DA337-1,"")</f>
        <v/>
      </c>
      <c r="O337" s="169" t="str">
        <f>IFERROR(Inv_SY_B!O337/Inv_SY_B!$DA337-1,"")</f>
        <v/>
      </c>
      <c r="P337" s="169" t="str">
        <f>IFERROR(Inv_SY_B!P337/Inv_SY_B!$DA337-1,"")</f>
        <v/>
      </c>
      <c r="Q337" s="169" t="str">
        <f>IFERROR(Inv_SY_B!Q337/Inv_SY_B!$DA337-1,"")</f>
        <v/>
      </c>
      <c r="R337" s="169" t="str">
        <f>IFERROR(Inv_SY_B!R337/Inv_SY_B!$DA337-1,"")</f>
        <v/>
      </c>
      <c r="S337" s="169" t="str">
        <f>IFERROR(Inv_SY_B!S337/Inv_SY_B!$DA337-1,"")</f>
        <v/>
      </c>
      <c r="T337" s="169" t="str">
        <f>IFERROR(Inv_SY_B!T337/Inv_SY_B!$DA337-1,"")</f>
        <v/>
      </c>
      <c r="U337" s="169" t="str">
        <f>IFERROR(Inv_SY_B!U337/Inv_SY_B!$DA337-1,"")</f>
        <v/>
      </c>
      <c r="V337" s="169" t="str">
        <f>IFERROR(Inv_SY_B!V337/Inv_SY_B!$DA337-1,"")</f>
        <v/>
      </c>
      <c r="W337" s="169" t="str">
        <f>IFERROR(Inv_SY_B!W337/Inv_SY_B!$DA337-1,"")</f>
        <v/>
      </c>
      <c r="X337" s="169" t="str">
        <f>IFERROR(Inv_SY_B!X337/Inv_SY_B!$DA337-1,"")</f>
        <v/>
      </c>
      <c r="Y337" s="169" t="str">
        <f>IFERROR(Inv_SY_B!Y337/Inv_SY_B!$DA337-1,"")</f>
        <v/>
      </c>
      <c r="Z337" s="169" t="str">
        <f>IFERROR(Inv_SY_B!Z337/Inv_SY_B!$DA337-1,"")</f>
        <v/>
      </c>
      <c r="AA337" s="169" t="str">
        <f>IFERROR(Inv_SY_B!AA337/Inv_SY_B!$DA337-1,"")</f>
        <v/>
      </c>
      <c r="AB337" s="169" t="str">
        <f>IFERROR(Inv_SY_B!AB337/Inv_SY_B!$DA337-1,"")</f>
        <v/>
      </c>
      <c r="AC337" s="169" t="str">
        <f>IFERROR(Inv_SY_B!AC337/Inv_SY_B!$DA337-1,"")</f>
        <v/>
      </c>
      <c r="AD337" s="169" t="str">
        <f>IFERROR(Inv_SY_B!AD337/Inv_SY_B!$DA337-1,"")</f>
        <v/>
      </c>
      <c r="AE337" s="169" t="str">
        <f>IFERROR(Inv_SY_B!AE337/Inv_SY_B!$DA337-1,"")</f>
        <v/>
      </c>
      <c r="AF337" s="169" t="str">
        <f>IFERROR(Inv_SY_B!AF337/Inv_SY_B!$DA337-1,"")</f>
        <v/>
      </c>
      <c r="AG337" s="169" t="str">
        <f>IFERROR(Inv_SY_B!AG337/Inv_SY_B!$DA337-1,"")</f>
        <v/>
      </c>
      <c r="AH337" s="169" t="str">
        <f>IFERROR(Inv_SY_B!AH337/Inv_SY_B!$DA337-1,"")</f>
        <v/>
      </c>
      <c r="AI337" s="169" t="str">
        <f>IFERROR(Inv_SY_B!AI337/Inv_SY_B!$DC337-1,"")</f>
        <v/>
      </c>
      <c r="AJ337" s="169" t="str">
        <f>IFERROR(Inv_SY_B!AJ337/Inv_SY_B!$DC337-1,"")</f>
        <v/>
      </c>
      <c r="AK337" s="169" t="str">
        <f>IFERROR(Inv_SY_B!AK337/Inv_SY_B!$DC337-1,"")</f>
        <v/>
      </c>
      <c r="AL337" s="169" t="str">
        <f>IFERROR(Inv_SY_B!AL337/Inv_SY_B!$DC337-1,"")</f>
        <v/>
      </c>
      <c r="AM337" s="169" t="str">
        <f>IFERROR(Inv_SY_B!AM337/Inv_SY_B!$DC337-1,"")</f>
        <v/>
      </c>
      <c r="AN337" s="169" t="str">
        <f>IFERROR(Inv_SY_B!AN337/Inv_SY_B!$DC337-1,"")</f>
        <v/>
      </c>
      <c r="AO337" s="169" t="str">
        <f>IFERROR(Inv_SY_B!AO337/Inv_SY_B!$DC337-1,"")</f>
        <v/>
      </c>
      <c r="AP337" s="169" t="str">
        <f>IFERROR(Inv_SY_B!AP337/Inv_SY_B!$DC337-1,"")</f>
        <v/>
      </c>
      <c r="AQ337" s="169" t="str">
        <f>IFERROR(Inv_SY_B!AQ337/Inv_SY_B!$DC337-1,"")</f>
        <v/>
      </c>
      <c r="AR337" s="169" t="str">
        <f>IFERROR(Inv_SY_B!AR337/Inv_SY_B!$DC337-1,"")</f>
        <v/>
      </c>
      <c r="AS337" s="169" t="str">
        <f>IFERROR(Inv_SY_B!AS337/Inv_SY_B!$DC337-1,"")</f>
        <v/>
      </c>
      <c r="AT337" s="169" t="str">
        <f>IFERROR(Inv_SY_B!AT337/Inv_SY_B!$DC337-1,"")</f>
        <v/>
      </c>
      <c r="AU337" s="169" t="str">
        <f>IFERROR(Inv_SY_B!AU337/Inv_SY_B!$DC337-1,"")</f>
        <v/>
      </c>
      <c r="AV337" s="169" t="str">
        <f>IFERROR(Inv_SY_B!AV337/Inv_SY_B!$DC337-1,"")</f>
        <v/>
      </c>
      <c r="AW337" s="169" t="str">
        <f>IFERROR(Inv_SY_B!AW337/Inv_SY_B!$DC337-1,"")</f>
        <v/>
      </c>
      <c r="AX337" s="169" t="str">
        <f>IFERROR(Inv_SY_B!AX337/Inv_SY_B!$DC337-1,"")</f>
        <v/>
      </c>
      <c r="AY337" s="169" t="str">
        <f>IFERROR(Inv_SY_B!AY337/Inv_SY_B!$DC337-1,"")</f>
        <v/>
      </c>
      <c r="AZ337" s="169" t="str">
        <f>IFERROR(Inv_SY_B!AZ337/Inv_SY_B!$DC337-1,"")</f>
        <v/>
      </c>
      <c r="BA337" s="169" t="str">
        <f>IFERROR(Inv_SY_B!BA337/Inv_SY_B!$DC337-1,"")</f>
        <v/>
      </c>
      <c r="BB337" s="169" t="str">
        <f>IFERROR(Inv_SY_B!BB337/Inv_SY_B!$DC337-1,"")</f>
        <v/>
      </c>
      <c r="BC337" s="169" t="str">
        <f>IFERROR(Inv_SY_B!BC337/Inv_SY_B!$DC337-1,"")</f>
        <v/>
      </c>
      <c r="BD337" s="169" t="str">
        <f>IFERROR(Inv_SY_B!BD337/Inv_SY_B!$DC337-1,"")</f>
        <v/>
      </c>
      <c r="BE337" s="169" t="str">
        <f>IFERROR(Inv_SY_B!BE337/Inv_SY_B!$DC337-1,"")</f>
        <v/>
      </c>
      <c r="BF337" s="169" t="str">
        <f>IFERROR(Inv_SY_B!BF337/Inv_SY_B!$DC337-1,"")</f>
        <v/>
      </c>
      <c r="BG337" s="169" t="str">
        <f>IFERROR(Inv_SY_B!BG337/Inv_SY_B!$DC337-1,"")</f>
        <v/>
      </c>
      <c r="BH337" s="169" t="str">
        <f>IFERROR(Inv_SY_B!BH337/Inv_SY_B!$DC337-1,"")</f>
        <v/>
      </c>
      <c r="BI337" s="169" t="str">
        <f>IFERROR(Inv_SY_B!BI337/Inv_SY_B!$DC337-1,"")</f>
        <v/>
      </c>
      <c r="BJ337" s="169" t="str">
        <f>IFERROR(Inv_SY_B!BJ337/Inv_SY_B!$DC337-1,"")</f>
        <v/>
      </c>
      <c r="BK337" s="169" t="str">
        <f>IFERROR(Inv_SY_B!BK337/Inv_SY_B!$DC337-1,"")</f>
        <v/>
      </c>
      <c r="BL337" s="169" t="str">
        <f>IFERROR(Inv_SY_B!BL337/Inv_SY_B!$DC337-1,"")</f>
        <v/>
      </c>
      <c r="BM337" s="169" t="str">
        <f>IFERROR(Inv_SY_B!BM337/Inv_SY_B!$DC337-1,"")</f>
        <v/>
      </c>
      <c r="BN337" s="169" t="str">
        <f>IFERROR(Inv_SY_B!BN337/Inv_SY_B!$DC337-1,"")</f>
        <v/>
      </c>
      <c r="BO337" s="169" t="str">
        <f>IFERROR(Inv_SY_B!BO337/Inv_SY_B!$DC337-1,"")</f>
        <v/>
      </c>
      <c r="BP337" s="169" t="str">
        <f>IFERROR(Inv_SY_B!BP337/Inv_SY_B!$DC337-1,"")</f>
        <v/>
      </c>
      <c r="BQ337" s="169" t="str">
        <f>IFERROR(Inv_SY_B!BQ337/Inv_SY_B!$DC337-1,"")</f>
        <v/>
      </c>
      <c r="BR337" s="169" t="str">
        <f>IFERROR(Inv_SY_B!BR337/Inv_SY_B!$DC337-1,"")</f>
        <v/>
      </c>
      <c r="BS337" s="169" t="str">
        <f>IFERROR(Inv_SY_B!BS337/Inv_SY_B!$DC337-1,"")</f>
        <v/>
      </c>
      <c r="BT337" s="169" t="str">
        <f>IFERROR(Inv_SY_B!BT337/Inv_SY_B!$DC337-1,"")</f>
        <v/>
      </c>
      <c r="BU337" s="169" t="str">
        <f>IFERROR(Inv_SY_B!BU337/Inv_SY_B!$DC337-1,"")</f>
        <v/>
      </c>
      <c r="BV337" s="169" t="str">
        <f>IFERROR(Inv_SY_B!BV337/Inv_SY_B!$DC337-1,"")</f>
        <v/>
      </c>
      <c r="BW337" s="169" t="str">
        <f>IFERROR(Inv_SY_B!BW337/Inv_SY_B!$DC337-1,"")</f>
        <v/>
      </c>
      <c r="BX337" s="169" t="str">
        <f>IFERROR(Inv_SY_B!BX337/Inv_SY_B!$DC337-1,"")</f>
        <v/>
      </c>
      <c r="BY337" s="169" t="str">
        <f>IFERROR(Inv_SY_B!BY337/Inv_SY_B!$DC337-1,"")</f>
        <v/>
      </c>
      <c r="BZ337" s="169" t="str">
        <f>IFERROR(Inv_SY_B!BZ337/Inv_SY_B!$DC337-1,"")</f>
        <v/>
      </c>
      <c r="CA337" s="169" t="str">
        <f>IFERROR(Inv_SY_B!CA337/Inv_SY_B!$DC337-1,"")</f>
        <v/>
      </c>
      <c r="CB337" s="169" t="str">
        <f>IFERROR(Inv_SY_B!CB337/Inv_SY_B!$DC337-1,"")</f>
        <v/>
      </c>
      <c r="CC337" s="169" t="str">
        <f>IFERROR(Inv_SY_B!CC337/Inv_SY_B!$DC337-1,"")</f>
        <v/>
      </c>
      <c r="CD337" s="169" t="str">
        <f>IFERROR(Inv_SY_B!CD337/Inv_SY_B!$DC337-1,"")</f>
        <v/>
      </c>
      <c r="CE337" s="169" t="str">
        <f>IFERROR(Inv_SY_B!CE337/Inv_SY_B!$DC337-1,"")</f>
        <v/>
      </c>
      <c r="CF337" s="169" t="str">
        <f>IFERROR(Inv_SY_B!CF337/Inv_SY_B!$DC337-1,"")</f>
        <v/>
      </c>
      <c r="CG337" s="169" t="str">
        <f>IFERROR(Inv_SY_B!CG337/Inv_SY_B!$DC337-1,"")</f>
        <v/>
      </c>
      <c r="CH337" s="169" t="str">
        <f>IFERROR(Inv_SY_B!CH337/Inv_SY_B!$DC337-1,"")</f>
        <v/>
      </c>
      <c r="CI337" s="169" t="str">
        <f>IFERROR(Inv_SY_B!CI337/Inv_SY_B!$DC337-1,"")</f>
        <v/>
      </c>
      <c r="CJ337" s="169" t="str">
        <f>IFERROR(Inv_SY_B!CJ337/Inv_SY_B!$DC337-1,"")</f>
        <v/>
      </c>
      <c r="CK337" s="169" t="str">
        <f>IFERROR(Inv_SY_B!CK337/Inv_SY_B!$DC337-1,"")</f>
        <v/>
      </c>
      <c r="CL337" s="169" t="str">
        <f>IFERROR(Inv_SY_B!CL337/Inv_SY_B!$DC337-1,"")</f>
        <v/>
      </c>
      <c r="CM337" s="169" t="str">
        <f>IFERROR(Inv_SY_B!CM337/Inv_SY_B!$DB337-1,"")</f>
        <v/>
      </c>
      <c r="CN337" s="169" t="str">
        <f>IFERROR(Inv_SY_B!CN337/Inv_SY_B!$DB337-1,"")</f>
        <v/>
      </c>
      <c r="CO337" s="169" t="str">
        <f>IFERROR(Inv_SY_B!CO337/Inv_SY_B!$DB337-1,"")</f>
        <v/>
      </c>
      <c r="CP337" s="169" t="str">
        <f>IFERROR(Inv_SY_B!CP337/Inv_SY_B!$DB337-1,"")</f>
        <v/>
      </c>
      <c r="CQ337" s="169" t="str">
        <f>IFERROR(Inv_SY_B!CQ337/Inv_SY_B!$DB337-1,"")</f>
        <v/>
      </c>
      <c r="CR337" s="169" t="str">
        <f>IFERROR(Inv_SY_B!CR337/Inv_SY_B!$DB337-1,"")</f>
        <v/>
      </c>
      <c r="CS337" s="169" t="str">
        <f>IFERROR(Inv_SY_B!CS337/Inv_SY_B!$DB337-1,"")</f>
        <v/>
      </c>
      <c r="CT337" s="169" t="str">
        <f>IFERROR(Inv_SY_B!CT337/Inv_SY_B!$DB337-1,"")</f>
        <v/>
      </c>
      <c r="CU337" s="169" t="str">
        <f>IFERROR(Inv_SY_B!CU337/Inv_SY_B!$DB337-1,"")</f>
        <v/>
      </c>
      <c r="CV337" s="169" t="str">
        <f>IFERROR(Inv_SY_B!CV337/Inv_SY_B!$DB337-1,"")</f>
        <v/>
      </c>
      <c r="CW337" s="169" t="str">
        <f>IFERROR(Inv_SY_B!CW337/Inv_SY_B!$DB337-1,"")</f>
        <v/>
      </c>
      <c r="CX337" s="169" t="str">
        <f>IFERROR(Inv_SY_B!CX337/Inv_SY_B!$DB337-1,"")</f>
        <v/>
      </c>
      <c r="CY337" s="169" t="str">
        <f>IFERROR(Inv_SY_B!CY337/Inv_SY_B!$DB337-1,"")</f>
        <v/>
      </c>
      <c r="CZ337" s="169" t="str">
        <f>IFERROR(Inv_SY_B!CZ337/Inv_SY_B!$DB337-1,"")</f>
        <v/>
      </c>
    </row>
    <row r="338" spans="2:104">
      <c r="B338" s="164">
        <f t="shared" si="6"/>
        <v>46030</v>
      </c>
      <c r="C338" s="169" t="str">
        <f>IFERROR(Inv_SY_B!C338/Inv_SY_B!$DA338-1,"")</f>
        <v/>
      </c>
      <c r="D338" s="169" t="str">
        <f>IFERROR(Inv_SY_B!D338/Inv_SY_B!$DA338-1,"")</f>
        <v/>
      </c>
      <c r="E338" s="169" t="str">
        <f>IFERROR(Inv_SY_B!E338/Inv_SY_B!$DA338-1,"")</f>
        <v/>
      </c>
      <c r="F338" s="169" t="str">
        <f>IFERROR(Inv_SY_B!F338/Inv_SY_B!$DA338-1,"")</f>
        <v/>
      </c>
      <c r="G338" s="169" t="str">
        <f>IFERROR(Inv_SY_B!G338/Inv_SY_B!$DA338-1,"")</f>
        <v/>
      </c>
      <c r="H338" s="169" t="str">
        <f>IFERROR(Inv_SY_B!H338/Inv_SY_B!$DA338-1,"")</f>
        <v/>
      </c>
      <c r="I338" s="169" t="str">
        <f>IFERROR(Inv_SY_B!I338/Inv_SY_B!$DA338-1,"")</f>
        <v/>
      </c>
      <c r="J338" s="169" t="str">
        <f>IFERROR(Inv_SY_B!J338/Inv_SY_B!$DA338-1,"")</f>
        <v/>
      </c>
      <c r="K338" s="169" t="str">
        <f>IFERROR(Inv_SY_B!K338/Inv_SY_B!$DA338-1,"")</f>
        <v/>
      </c>
      <c r="L338" s="169" t="str">
        <f>IFERROR(Inv_SY_B!L338/Inv_SY_B!$DA338-1,"")</f>
        <v/>
      </c>
      <c r="M338" s="169" t="str">
        <f>IFERROR(Inv_SY_B!M338/Inv_SY_B!$DA338-1,"")</f>
        <v/>
      </c>
      <c r="N338" s="169" t="str">
        <f>IFERROR(Inv_SY_B!N338/Inv_SY_B!$DA338-1,"")</f>
        <v/>
      </c>
      <c r="O338" s="169" t="str">
        <f>IFERROR(Inv_SY_B!O338/Inv_SY_B!$DA338-1,"")</f>
        <v/>
      </c>
      <c r="P338" s="169" t="str">
        <f>IFERROR(Inv_SY_B!P338/Inv_SY_B!$DA338-1,"")</f>
        <v/>
      </c>
      <c r="Q338" s="169" t="str">
        <f>IFERROR(Inv_SY_B!Q338/Inv_SY_B!$DA338-1,"")</f>
        <v/>
      </c>
      <c r="R338" s="169" t="str">
        <f>IFERROR(Inv_SY_B!R338/Inv_SY_B!$DA338-1,"")</f>
        <v/>
      </c>
      <c r="S338" s="169" t="str">
        <f>IFERROR(Inv_SY_B!S338/Inv_SY_B!$DA338-1,"")</f>
        <v/>
      </c>
      <c r="T338" s="169" t="str">
        <f>IFERROR(Inv_SY_B!T338/Inv_SY_B!$DA338-1,"")</f>
        <v/>
      </c>
      <c r="U338" s="169" t="str">
        <f>IFERROR(Inv_SY_B!U338/Inv_SY_B!$DA338-1,"")</f>
        <v/>
      </c>
      <c r="V338" s="169" t="str">
        <f>IFERROR(Inv_SY_B!V338/Inv_SY_B!$DA338-1,"")</f>
        <v/>
      </c>
      <c r="W338" s="169" t="str">
        <f>IFERROR(Inv_SY_B!W338/Inv_SY_B!$DA338-1,"")</f>
        <v/>
      </c>
      <c r="X338" s="169" t="str">
        <f>IFERROR(Inv_SY_B!X338/Inv_SY_B!$DA338-1,"")</f>
        <v/>
      </c>
      <c r="Y338" s="169" t="str">
        <f>IFERROR(Inv_SY_B!Y338/Inv_SY_B!$DA338-1,"")</f>
        <v/>
      </c>
      <c r="Z338" s="169" t="str">
        <f>IFERROR(Inv_SY_B!Z338/Inv_SY_B!$DA338-1,"")</f>
        <v/>
      </c>
      <c r="AA338" s="169" t="str">
        <f>IFERROR(Inv_SY_B!AA338/Inv_SY_B!$DA338-1,"")</f>
        <v/>
      </c>
      <c r="AB338" s="169" t="str">
        <f>IFERROR(Inv_SY_B!AB338/Inv_SY_B!$DA338-1,"")</f>
        <v/>
      </c>
      <c r="AC338" s="169" t="str">
        <f>IFERROR(Inv_SY_B!AC338/Inv_SY_B!$DA338-1,"")</f>
        <v/>
      </c>
      <c r="AD338" s="169" t="str">
        <f>IFERROR(Inv_SY_B!AD338/Inv_SY_B!$DA338-1,"")</f>
        <v/>
      </c>
      <c r="AE338" s="169" t="str">
        <f>IFERROR(Inv_SY_B!AE338/Inv_SY_B!$DA338-1,"")</f>
        <v/>
      </c>
      <c r="AF338" s="169" t="str">
        <f>IFERROR(Inv_SY_B!AF338/Inv_SY_B!$DA338-1,"")</f>
        <v/>
      </c>
      <c r="AG338" s="169" t="str">
        <f>IFERROR(Inv_SY_B!AG338/Inv_SY_B!$DA338-1,"")</f>
        <v/>
      </c>
      <c r="AH338" s="169" t="str">
        <f>IFERROR(Inv_SY_B!AH338/Inv_SY_B!$DA338-1,"")</f>
        <v/>
      </c>
      <c r="AI338" s="169" t="str">
        <f>IFERROR(Inv_SY_B!AI338/Inv_SY_B!$DC338-1,"")</f>
        <v/>
      </c>
      <c r="AJ338" s="169" t="str">
        <f>IFERROR(Inv_SY_B!AJ338/Inv_SY_B!$DC338-1,"")</f>
        <v/>
      </c>
      <c r="AK338" s="169" t="str">
        <f>IFERROR(Inv_SY_B!AK338/Inv_SY_B!$DC338-1,"")</f>
        <v/>
      </c>
      <c r="AL338" s="169" t="str">
        <f>IFERROR(Inv_SY_B!AL338/Inv_SY_B!$DC338-1,"")</f>
        <v/>
      </c>
      <c r="AM338" s="169" t="str">
        <f>IFERROR(Inv_SY_B!AM338/Inv_SY_B!$DC338-1,"")</f>
        <v/>
      </c>
      <c r="AN338" s="169" t="str">
        <f>IFERROR(Inv_SY_B!AN338/Inv_SY_B!$DC338-1,"")</f>
        <v/>
      </c>
      <c r="AO338" s="169" t="str">
        <f>IFERROR(Inv_SY_B!AO338/Inv_SY_B!$DC338-1,"")</f>
        <v/>
      </c>
      <c r="AP338" s="169" t="str">
        <f>IFERROR(Inv_SY_B!AP338/Inv_SY_B!$DC338-1,"")</f>
        <v/>
      </c>
      <c r="AQ338" s="169" t="str">
        <f>IFERROR(Inv_SY_B!AQ338/Inv_SY_B!$DC338-1,"")</f>
        <v/>
      </c>
      <c r="AR338" s="169" t="str">
        <f>IFERROR(Inv_SY_B!AR338/Inv_SY_B!$DC338-1,"")</f>
        <v/>
      </c>
      <c r="AS338" s="169" t="str">
        <f>IFERROR(Inv_SY_B!AS338/Inv_SY_B!$DC338-1,"")</f>
        <v/>
      </c>
      <c r="AT338" s="169" t="str">
        <f>IFERROR(Inv_SY_B!AT338/Inv_SY_B!$DC338-1,"")</f>
        <v/>
      </c>
      <c r="AU338" s="169" t="str">
        <f>IFERROR(Inv_SY_B!AU338/Inv_SY_B!$DC338-1,"")</f>
        <v/>
      </c>
      <c r="AV338" s="169" t="str">
        <f>IFERROR(Inv_SY_B!AV338/Inv_SY_B!$DC338-1,"")</f>
        <v/>
      </c>
      <c r="AW338" s="169" t="str">
        <f>IFERROR(Inv_SY_B!AW338/Inv_SY_B!$DC338-1,"")</f>
        <v/>
      </c>
      <c r="AX338" s="169" t="str">
        <f>IFERROR(Inv_SY_B!AX338/Inv_SY_B!$DC338-1,"")</f>
        <v/>
      </c>
      <c r="AY338" s="169" t="str">
        <f>IFERROR(Inv_SY_B!AY338/Inv_SY_B!$DC338-1,"")</f>
        <v/>
      </c>
      <c r="AZ338" s="169" t="str">
        <f>IFERROR(Inv_SY_B!AZ338/Inv_SY_B!$DC338-1,"")</f>
        <v/>
      </c>
      <c r="BA338" s="169" t="str">
        <f>IFERROR(Inv_SY_B!BA338/Inv_SY_B!$DC338-1,"")</f>
        <v/>
      </c>
      <c r="BB338" s="169" t="str">
        <f>IFERROR(Inv_SY_B!BB338/Inv_SY_B!$DC338-1,"")</f>
        <v/>
      </c>
      <c r="BC338" s="169" t="str">
        <f>IFERROR(Inv_SY_B!BC338/Inv_SY_B!$DC338-1,"")</f>
        <v/>
      </c>
      <c r="BD338" s="169" t="str">
        <f>IFERROR(Inv_SY_B!BD338/Inv_SY_B!$DC338-1,"")</f>
        <v/>
      </c>
      <c r="BE338" s="169" t="str">
        <f>IFERROR(Inv_SY_B!BE338/Inv_SY_B!$DC338-1,"")</f>
        <v/>
      </c>
      <c r="BF338" s="169" t="str">
        <f>IFERROR(Inv_SY_B!BF338/Inv_SY_B!$DC338-1,"")</f>
        <v/>
      </c>
      <c r="BG338" s="169" t="str">
        <f>IFERROR(Inv_SY_B!BG338/Inv_SY_B!$DC338-1,"")</f>
        <v/>
      </c>
      <c r="BH338" s="169" t="str">
        <f>IFERROR(Inv_SY_B!BH338/Inv_SY_B!$DC338-1,"")</f>
        <v/>
      </c>
      <c r="BI338" s="169" t="str">
        <f>IFERROR(Inv_SY_B!BI338/Inv_SY_B!$DC338-1,"")</f>
        <v/>
      </c>
      <c r="BJ338" s="169" t="str">
        <f>IFERROR(Inv_SY_B!BJ338/Inv_SY_B!$DC338-1,"")</f>
        <v/>
      </c>
      <c r="BK338" s="169" t="str">
        <f>IFERROR(Inv_SY_B!BK338/Inv_SY_B!$DC338-1,"")</f>
        <v/>
      </c>
      <c r="BL338" s="169" t="str">
        <f>IFERROR(Inv_SY_B!BL338/Inv_SY_B!$DC338-1,"")</f>
        <v/>
      </c>
      <c r="BM338" s="169" t="str">
        <f>IFERROR(Inv_SY_B!BM338/Inv_SY_B!$DC338-1,"")</f>
        <v/>
      </c>
      <c r="BN338" s="169" t="str">
        <f>IFERROR(Inv_SY_B!BN338/Inv_SY_B!$DC338-1,"")</f>
        <v/>
      </c>
      <c r="BO338" s="169" t="str">
        <f>IFERROR(Inv_SY_B!BO338/Inv_SY_B!$DC338-1,"")</f>
        <v/>
      </c>
      <c r="BP338" s="169" t="str">
        <f>IFERROR(Inv_SY_B!BP338/Inv_SY_B!$DC338-1,"")</f>
        <v/>
      </c>
      <c r="BQ338" s="169" t="str">
        <f>IFERROR(Inv_SY_B!BQ338/Inv_SY_B!$DC338-1,"")</f>
        <v/>
      </c>
      <c r="BR338" s="169" t="str">
        <f>IFERROR(Inv_SY_B!BR338/Inv_SY_B!$DC338-1,"")</f>
        <v/>
      </c>
      <c r="BS338" s="169" t="str">
        <f>IFERROR(Inv_SY_B!BS338/Inv_SY_B!$DC338-1,"")</f>
        <v/>
      </c>
      <c r="BT338" s="169" t="str">
        <f>IFERROR(Inv_SY_B!BT338/Inv_SY_B!$DC338-1,"")</f>
        <v/>
      </c>
      <c r="BU338" s="169" t="str">
        <f>IFERROR(Inv_SY_B!BU338/Inv_SY_B!$DC338-1,"")</f>
        <v/>
      </c>
      <c r="BV338" s="169" t="str">
        <f>IFERROR(Inv_SY_B!BV338/Inv_SY_B!$DC338-1,"")</f>
        <v/>
      </c>
      <c r="BW338" s="169" t="str">
        <f>IFERROR(Inv_SY_B!BW338/Inv_SY_B!$DC338-1,"")</f>
        <v/>
      </c>
      <c r="BX338" s="169" t="str">
        <f>IFERROR(Inv_SY_B!BX338/Inv_SY_B!$DC338-1,"")</f>
        <v/>
      </c>
      <c r="BY338" s="169" t="str">
        <f>IFERROR(Inv_SY_B!BY338/Inv_SY_B!$DC338-1,"")</f>
        <v/>
      </c>
      <c r="BZ338" s="169" t="str">
        <f>IFERROR(Inv_SY_B!BZ338/Inv_SY_B!$DC338-1,"")</f>
        <v/>
      </c>
      <c r="CA338" s="169" t="str">
        <f>IFERROR(Inv_SY_B!CA338/Inv_SY_B!$DC338-1,"")</f>
        <v/>
      </c>
      <c r="CB338" s="169" t="str">
        <f>IFERROR(Inv_SY_B!CB338/Inv_SY_B!$DC338-1,"")</f>
        <v/>
      </c>
      <c r="CC338" s="169" t="str">
        <f>IFERROR(Inv_SY_B!CC338/Inv_SY_B!$DC338-1,"")</f>
        <v/>
      </c>
      <c r="CD338" s="169" t="str">
        <f>IFERROR(Inv_SY_B!CD338/Inv_SY_B!$DC338-1,"")</f>
        <v/>
      </c>
      <c r="CE338" s="169" t="str">
        <f>IFERROR(Inv_SY_B!CE338/Inv_SY_B!$DC338-1,"")</f>
        <v/>
      </c>
      <c r="CF338" s="169" t="str">
        <f>IFERROR(Inv_SY_B!CF338/Inv_SY_B!$DC338-1,"")</f>
        <v/>
      </c>
      <c r="CG338" s="169" t="str">
        <f>IFERROR(Inv_SY_B!CG338/Inv_SY_B!$DC338-1,"")</f>
        <v/>
      </c>
      <c r="CH338" s="169" t="str">
        <f>IFERROR(Inv_SY_B!CH338/Inv_SY_B!$DC338-1,"")</f>
        <v/>
      </c>
      <c r="CI338" s="169" t="str">
        <f>IFERROR(Inv_SY_B!CI338/Inv_SY_B!$DC338-1,"")</f>
        <v/>
      </c>
      <c r="CJ338" s="169" t="str">
        <f>IFERROR(Inv_SY_B!CJ338/Inv_SY_B!$DC338-1,"")</f>
        <v/>
      </c>
      <c r="CK338" s="169" t="str">
        <f>IFERROR(Inv_SY_B!CK338/Inv_SY_B!$DC338-1,"")</f>
        <v/>
      </c>
      <c r="CL338" s="169" t="str">
        <f>IFERROR(Inv_SY_B!CL338/Inv_SY_B!$DC338-1,"")</f>
        <v/>
      </c>
      <c r="CM338" s="169" t="str">
        <f>IFERROR(Inv_SY_B!CM338/Inv_SY_B!$DB338-1,"")</f>
        <v/>
      </c>
      <c r="CN338" s="169" t="str">
        <f>IFERROR(Inv_SY_B!CN338/Inv_SY_B!$DB338-1,"")</f>
        <v/>
      </c>
      <c r="CO338" s="169" t="str">
        <f>IFERROR(Inv_SY_B!CO338/Inv_SY_B!$DB338-1,"")</f>
        <v/>
      </c>
      <c r="CP338" s="169" t="str">
        <f>IFERROR(Inv_SY_B!CP338/Inv_SY_B!$DB338-1,"")</f>
        <v/>
      </c>
      <c r="CQ338" s="169" t="str">
        <f>IFERROR(Inv_SY_B!CQ338/Inv_SY_B!$DB338-1,"")</f>
        <v/>
      </c>
      <c r="CR338" s="169" t="str">
        <f>IFERROR(Inv_SY_B!CR338/Inv_SY_B!$DB338-1,"")</f>
        <v/>
      </c>
      <c r="CS338" s="169" t="str">
        <f>IFERROR(Inv_SY_B!CS338/Inv_SY_B!$DB338-1,"")</f>
        <v/>
      </c>
      <c r="CT338" s="169" t="str">
        <f>IFERROR(Inv_SY_B!CT338/Inv_SY_B!$DB338-1,"")</f>
        <v/>
      </c>
      <c r="CU338" s="169" t="str">
        <f>IFERROR(Inv_SY_B!CU338/Inv_SY_B!$DB338-1,"")</f>
        <v/>
      </c>
      <c r="CV338" s="169" t="str">
        <f>IFERROR(Inv_SY_B!CV338/Inv_SY_B!$DB338-1,"")</f>
        <v/>
      </c>
      <c r="CW338" s="169" t="str">
        <f>IFERROR(Inv_SY_B!CW338/Inv_SY_B!$DB338-1,"")</f>
        <v/>
      </c>
      <c r="CX338" s="169" t="str">
        <f>IFERROR(Inv_SY_B!CX338/Inv_SY_B!$DB338-1,"")</f>
        <v/>
      </c>
      <c r="CY338" s="169" t="str">
        <f>IFERROR(Inv_SY_B!CY338/Inv_SY_B!$DB338-1,"")</f>
        <v/>
      </c>
      <c r="CZ338" s="169" t="str">
        <f>IFERROR(Inv_SY_B!CZ338/Inv_SY_B!$DB338-1,"")</f>
        <v/>
      </c>
    </row>
    <row r="339" spans="2:104">
      <c r="B339" s="164">
        <f t="shared" si="6"/>
        <v>46031</v>
      </c>
      <c r="C339" s="169" t="str">
        <f>IFERROR(Inv_SY_B!C339/Inv_SY_B!$DA339-1,"")</f>
        <v/>
      </c>
      <c r="D339" s="169" t="str">
        <f>IFERROR(Inv_SY_B!D339/Inv_SY_B!$DA339-1,"")</f>
        <v/>
      </c>
      <c r="E339" s="169" t="str">
        <f>IFERROR(Inv_SY_B!E339/Inv_SY_B!$DA339-1,"")</f>
        <v/>
      </c>
      <c r="F339" s="169" t="str">
        <f>IFERROR(Inv_SY_B!F339/Inv_SY_B!$DA339-1,"")</f>
        <v/>
      </c>
      <c r="G339" s="169" t="str">
        <f>IFERROR(Inv_SY_B!G339/Inv_SY_B!$DA339-1,"")</f>
        <v/>
      </c>
      <c r="H339" s="169" t="str">
        <f>IFERROR(Inv_SY_B!H339/Inv_SY_B!$DA339-1,"")</f>
        <v/>
      </c>
      <c r="I339" s="169" t="str">
        <f>IFERROR(Inv_SY_B!I339/Inv_SY_B!$DA339-1,"")</f>
        <v/>
      </c>
      <c r="J339" s="169" t="str">
        <f>IFERROR(Inv_SY_B!J339/Inv_SY_B!$DA339-1,"")</f>
        <v/>
      </c>
      <c r="K339" s="169" t="str">
        <f>IFERROR(Inv_SY_B!K339/Inv_SY_B!$DA339-1,"")</f>
        <v/>
      </c>
      <c r="L339" s="169" t="str">
        <f>IFERROR(Inv_SY_B!L339/Inv_SY_B!$DA339-1,"")</f>
        <v/>
      </c>
      <c r="M339" s="169" t="str">
        <f>IFERROR(Inv_SY_B!M339/Inv_SY_B!$DA339-1,"")</f>
        <v/>
      </c>
      <c r="N339" s="169" t="str">
        <f>IFERROR(Inv_SY_B!N339/Inv_SY_B!$DA339-1,"")</f>
        <v/>
      </c>
      <c r="O339" s="169" t="str">
        <f>IFERROR(Inv_SY_B!O339/Inv_SY_B!$DA339-1,"")</f>
        <v/>
      </c>
      <c r="P339" s="169" t="str">
        <f>IFERROR(Inv_SY_B!P339/Inv_SY_B!$DA339-1,"")</f>
        <v/>
      </c>
      <c r="Q339" s="169" t="str">
        <f>IFERROR(Inv_SY_B!Q339/Inv_SY_B!$DA339-1,"")</f>
        <v/>
      </c>
      <c r="R339" s="169" t="str">
        <f>IFERROR(Inv_SY_B!R339/Inv_SY_B!$DA339-1,"")</f>
        <v/>
      </c>
      <c r="S339" s="169" t="str">
        <f>IFERROR(Inv_SY_B!S339/Inv_SY_B!$DA339-1,"")</f>
        <v/>
      </c>
      <c r="T339" s="169" t="str">
        <f>IFERROR(Inv_SY_B!T339/Inv_SY_B!$DA339-1,"")</f>
        <v/>
      </c>
      <c r="U339" s="169" t="str">
        <f>IFERROR(Inv_SY_B!U339/Inv_SY_B!$DA339-1,"")</f>
        <v/>
      </c>
      <c r="V339" s="169" t="str">
        <f>IFERROR(Inv_SY_B!V339/Inv_SY_B!$DA339-1,"")</f>
        <v/>
      </c>
      <c r="W339" s="169" t="str">
        <f>IFERROR(Inv_SY_B!W339/Inv_SY_B!$DA339-1,"")</f>
        <v/>
      </c>
      <c r="X339" s="169" t="str">
        <f>IFERROR(Inv_SY_B!X339/Inv_SY_B!$DA339-1,"")</f>
        <v/>
      </c>
      <c r="Y339" s="169" t="str">
        <f>IFERROR(Inv_SY_B!Y339/Inv_SY_B!$DA339-1,"")</f>
        <v/>
      </c>
      <c r="Z339" s="169" t="str">
        <f>IFERROR(Inv_SY_B!Z339/Inv_SY_B!$DA339-1,"")</f>
        <v/>
      </c>
      <c r="AA339" s="169" t="str">
        <f>IFERROR(Inv_SY_B!AA339/Inv_SY_B!$DA339-1,"")</f>
        <v/>
      </c>
      <c r="AB339" s="169" t="str">
        <f>IFERROR(Inv_SY_B!AB339/Inv_SY_B!$DA339-1,"")</f>
        <v/>
      </c>
      <c r="AC339" s="169" t="str">
        <f>IFERROR(Inv_SY_B!AC339/Inv_SY_B!$DA339-1,"")</f>
        <v/>
      </c>
      <c r="AD339" s="169" t="str">
        <f>IFERROR(Inv_SY_B!AD339/Inv_SY_B!$DA339-1,"")</f>
        <v/>
      </c>
      <c r="AE339" s="169" t="str">
        <f>IFERROR(Inv_SY_B!AE339/Inv_SY_B!$DA339-1,"")</f>
        <v/>
      </c>
      <c r="AF339" s="169" t="str">
        <f>IFERROR(Inv_SY_B!AF339/Inv_SY_B!$DA339-1,"")</f>
        <v/>
      </c>
      <c r="AG339" s="169" t="str">
        <f>IFERROR(Inv_SY_B!AG339/Inv_SY_B!$DA339-1,"")</f>
        <v/>
      </c>
      <c r="AH339" s="169" t="str">
        <f>IFERROR(Inv_SY_B!AH339/Inv_SY_B!$DA339-1,"")</f>
        <v/>
      </c>
      <c r="AI339" s="169" t="str">
        <f>IFERROR(Inv_SY_B!AI339/Inv_SY_B!$DC339-1,"")</f>
        <v/>
      </c>
      <c r="AJ339" s="169" t="str">
        <f>IFERROR(Inv_SY_B!AJ339/Inv_SY_B!$DC339-1,"")</f>
        <v/>
      </c>
      <c r="AK339" s="169" t="str">
        <f>IFERROR(Inv_SY_B!AK339/Inv_SY_B!$DC339-1,"")</f>
        <v/>
      </c>
      <c r="AL339" s="169" t="str">
        <f>IFERROR(Inv_SY_B!AL339/Inv_SY_B!$DC339-1,"")</f>
        <v/>
      </c>
      <c r="AM339" s="169" t="str">
        <f>IFERROR(Inv_SY_B!AM339/Inv_SY_B!$DC339-1,"")</f>
        <v/>
      </c>
      <c r="AN339" s="169" t="str">
        <f>IFERROR(Inv_SY_B!AN339/Inv_SY_B!$DC339-1,"")</f>
        <v/>
      </c>
      <c r="AO339" s="169" t="str">
        <f>IFERROR(Inv_SY_B!AO339/Inv_SY_B!$DC339-1,"")</f>
        <v/>
      </c>
      <c r="AP339" s="169" t="str">
        <f>IFERROR(Inv_SY_B!AP339/Inv_SY_B!$DC339-1,"")</f>
        <v/>
      </c>
      <c r="AQ339" s="169" t="str">
        <f>IFERROR(Inv_SY_B!AQ339/Inv_SY_B!$DC339-1,"")</f>
        <v/>
      </c>
      <c r="AR339" s="169" t="str">
        <f>IFERROR(Inv_SY_B!AR339/Inv_SY_B!$DC339-1,"")</f>
        <v/>
      </c>
      <c r="AS339" s="169" t="str">
        <f>IFERROR(Inv_SY_B!AS339/Inv_SY_B!$DC339-1,"")</f>
        <v/>
      </c>
      <c r="AT339" s="169" t="str">
        <f>IFERROR(Inv_SY_B!AT339/Inv_SY_B!$DC339-1,"")</f>
        <v/>
      </c>
      <c r="AU339" s="169" t="str">
        <f>IFERROR(Inv_SY_B!AU339/Inv_SY_B!$DC339-1,"")</f>
        <v/>
      </c>
      <c r="AV339" s="169" t="str">
        <f>IFERROR(Inv_SY_B!AV339/Inv_SY_B!$DC339-1,"")</f>
        <v/>
      </c>
      <c r="AW339" s="169" t="str">
        <f>IFERROR(Inv_SY_B!AW339/Inv_SY_B!$DC339-1,"")</f>
        <v/>
      </c>
      <c r="AX339" s="169" t="str">
        <f>IFERROR(Inv_SY_B!AX339/Inv_SY_B!$DC339-1,"")</f>
        <v/>
      </c>
      <c r="AY339" s="169" t="str">
        <f>IFERROR(Inv_SY_B!AY339/Inv_SY_B!$DC339-1,"")</f>
        <v/>
      </c>
      <c r="AZ339" s="169" t="str">
        <f>IFERROR(Inv_SY_B!AZ339/Inv_SY_B!$DC339-1,"")</f>
        <v/>
      </c>
      <c r="BA339" s="169" t="str">
        <f>IFERROR(Inv_SY_B!BA339/Inv_SY_B!$DC339-1,"")</f>
        <v/>
      </c>
      <c r="BB339" s="169" t="str">
        <f>IFERROR(Inv_SY_B!BB339/Inv_SY_B!$DC339-1,"")</f>
        <v/>
      </c>
      <c r="BC339" s="169" t="str">
        <f>IFERROR(Inv_SY_B!BC339/Inv_SY_B!$DC339-1,"")</f>
        <v/>
      </c>
      <c r="BD339" s="169" t="str">
        <f>IFERROR(Inv_SY_B!BD339/Inv_SY_B!$DC339-1,"")</f>
        <v/>
      </c>
      <c r="BE339" s="169" t="str">
        <f>IFERROR(Inv_SY_B!BE339/Inv_SY_B!$DC339-1,"")</f>
        <v/>
      </c>
      <c r="BF339" s="169" t="str">
        <f>IFERROR(Inv_SY_B!BF339/Inv_SY_B!$DC339-1,"")</f>
        <v/>
      </c>
      <c r="BG339" s="169" t="str">
        <f>IFERROR(Inv_SY_B!BG339/Inv_SY_B!$DC339-1,"")</f>
        <v/>
      </c>
      <c r="BH339" s="169" t="str">
        <f>IFERROR(Inv_SY_B!BH339/Inv_SY_B!$DC339-1,"")</f>
        <v/>
      </c>
      <c r="BI339" s="169" t="str">
        <f>IFERROR(Inv_SY_B!BI339/Inv_SY_B!$DC339-1,"")</f>
        <v/>
      </c>
      <c r="BJ339" s="169" t="str">
        <f>IFERROR(Inv_SY_B!BJ339/Inv_SY_B!$DC339-1,"")</f>
        <v/>
      </c>
      <c r="BK339" s="169" t="str">
        <f>IFERROR(Inv_SY_B!BK339/Inv_SY_B!$DC339-1,"")</f>
        <v/>
      </c>
      <c r="BL339" s="169" t="str">
        <f>IFERROR(Inv_SY_B!BL339/Inv_SY_B!$DC339-1,"")</f>
        <v/>
      </c>
      <c r="BM339" s="169" t="str">
        <f>IFERROR(Inv_SY_B!BM339/Inv_SY_B!$DC339-1,"")</f>
        <v/>
      </c>
      <c r="BN339" s="169" t="str">
        <f>IFERROR(Inv_SY_B!BN339/Inv_SY_B!$DC339-1,"")</f>
        <v/>
      </c>
      <c r="BO339" s="169" t="str">
        <f>IFERROR(Inv_SY_B!BO339/Inv_SY_B!$DC339-1,"")</f>
        <v/>
      </c>
      <c r="BP339" s="169" t="str">
        <f>IFERROR(Inv_SY_B!BP339/Inv_SY_B!$DC339-1,"")</f>
        <v/>
      </c>
      <c r="BQ339" s="169" t="str">
        <f>IFERROR(Inv_SY_B!BQ339/Inv_SY_B!$DC339-1,"")</f>
        <v/>
      </c>
      <c r="BR339" s="169" t="str">
        <f>IFERROR(Inv_SY_B!BR339/Inv_SY_B!$DC339-1,"")</f>
        <v/>
      </c>
      <c r="BS339" s="169" t="str">
        <f>IFERROR(Inv_SY_B!BS339/Inv_SY_B!$DC339-1,"")</f>
        <v/>
      </c>
      <c r="BT339" s="169" t="str">
        <f>IFERROR(Inv_SY_B!BT339/Inv_SY_B!$DC339-1,"")</f>
        <v/>
      </c>
      <c r="BU339" s="169" t="str">
        <f>IFERROR(Inv_SY_B!BU339/Inv_SY_B!$DC339-1,"")</f>
        <v/>
      </c>
      <c r="BV339" s="169" t="str">
        <f>IFERROR(Inv_SY_B!BV339/Inv_SY_B!$DC339-1,"")</f>
        <v/>
      </c>
      <c r="BW339" s="169" t="str">
        <f>IFERROR(Inv_SY_B!BW339/Inv_SY_B!$DC339-1,"")</f>
        <v/>
      </c>
      <c r="BX339" s="169" t="str">
        <f>IFERROR(Inv_SY_B!BX339/Inv_SY_B!$DC339-1,"")</f>
        <v/>
      </c>
      <c r="BY339" s="169" t="str">
        <f>IFERROR(Inv_SY_B!BY339/Inv_SY_B!$DC339-1,"")</f>
        <v/>
      </c>
      <c r="BZ339" s="169" t="str">
        <f>IFERROR(Inv_SY_B!BZ339/Inv_SY_B!$DC339-1,"")</f>
        <v/>
      </c>
      <c r="CA339" s="169" t="str">
        <f>IFERROR(Inv_SY_B!CA339/Inv_SY_B!$DC339-1,"")</f>
        <v/>
      </c>
      <c r="CB339" s="169" t="str">
        <f>IFERROR(Inv_SY_B!CB339/Inv_SY_B!$DC339-1,"")</f>
        <v/>
      </c>
      <c r="CC339" s="169" t="str">
        <f>IFERROR(Inv_SY_B!CC339/Inv_SY_B!$DC339-1,"")</f>
        <v/>
      </c>
      <c r="CD339" s="169" t="str">
        <f>IFERROR(Inv_SY_B!CD339/Inv_SY_B!$DC339-1,"")</f>
        <v/>
      </c>
      <c r="CE339" s="169" t="str">
        <f>IFERROR(Inv_SY_B!CE339/Inv_SY_B!$DC339-1,"")</f>
        <v/>
      </c>
      <c r="CF339" s="169" t="str">
        <f>IFERROR(Inv_SY_B!CF339/Inv_SY_B!$DC339-1,"")</f>
        <v/>
      </c>
      <c r="CG339" s="169" t="str">
        <f>IFERROR(Inv_SY_B!CG339/Inv_SY_B!$DC339-1,"")</f>
        <v/>
      </c>
      <c r="CH339" s="169" t="str">
        <f>IFERROR(Inv_SY_B!CH339/Inv_SY_B!$DC339-1,"")</f>
        <v/>
      </c>
      <c r="CI339" s="169" t="str">
        <f>IFERROR(Inv_SY_B!CI339/Inv_SY_B!$DC339-1,"")</f>
        <v/>
      </c>
      <c r="CJ339" s="169" t="str">
        <f>IFERROR(Inv_SY_B!CJ339/Inv_SY_B!$DC339-1,"")</f>
        <v/>
      </c>
      <c r="CK339" s="169" t="str">
        <f>IFERROR(Inv_SY_B!CK339/Inv_SY_B!$DC339-1,"")</f>
        <v/>
      </c>
      <c r="CL339" s="169" t="str">
        <f>IFERROR(Inv_SY_B!CL339/Inv_SY_B!$DC339-1,"")</f>
        <v/>
      </c>
      <c r="CM339" s="169" t="str">
        <f>IFERROR(Inv_SY_B!CM339/Inv_SY_B!$DB339-1,"")</f>
        <v/>
      </c>
      <c r="CN339" s="169" t="str">
        <f>IFERROR(Inv_SY_B!CN339/Inv_SY_B!$DB339-1,"")</f>
        <v/>
      </c>
      <c r="CO339" s="169" t="str">
        <f>IFERROR(Inv_SY_B!CO339/Inv_SY_B!$DB339-1,"")</f>
        <v/>
      </c>
      <c r="CP339" s="169" t="str">
        <f>IFERROR(Inv_SY_B!CP339/Inv_SY_B!$DB339-1,"")</f>
        <v/>
      </c>
      <c r="CQ339" s="169" t="str">
        <f>IFERROR(Inv_SY_B!CQ339/Inv_SY_B!$DB339-1,"")</f>
        <v/>
      </c>
      <c r="CR339" s="169" t="str">
        <f>IFERROR(Inv_SY_B!CR339/Inv_SY_B!$DB339-1,"")</f>
        <v/>
      </c>
      <c r="CS339" s="169" t="str">
        <f>IFERROR(Inv_SY_B!CS339/Inv_SY_B!$DB339-1,"")</f>
        <v/>
      </c>
      <c r="CT339" s="169" t="str">
        <f>IFERROR(Inv_SY_B!CT339/Inv_SY_B!$DB339-1,"")</f>
        <v/>
      </c>
      <c r="CU339" s="169" t="str">
        <f>IFERROR(Inv_SY_B!CU339/Inv_SY_B!$DB339-1,"")</f>
        <v/>
      </c>
      <c r="CV339" s="169" t="str">
        <f>IFERROR(Inv_SY_B!CV339/Inv_SY_B!$DB339-1,"")</f>
        <v/>
      </c>
      <c r="CW339" s="169" t="str">
        <f>IFERROR(Inv_SY_B!CW339/Inv_SY_B!$DB339-1,"")</f>
        <v/>
      </c>
      <c r="CX339" s="169" t="str">
        <f>IFERROR(Inv_SY_B!CX339/Inv_SY_B!$DB339-1,"")</f>
        <v/>
      </c>
      <c r="CY339" s="169" t="str">
        <f>IFERROR(Inv_SY_B!CY339/Inv_SY_B!$DB339-1,"")</f>
        <v/>
      </c>
      <c r="CZ339" s="169" t="str">
        <f>IFERROR(Inv_SY_B!CZ339/Inv_SY_B!$DB339-1,"")</f>
        <v/>
      </c>
    </row>
    <row r="340" spans="2:104">
      <c r="B340" s="164">
        <f t="shared" si="6"/>
        <v>46032</v>
      </c>
      <c r="C340" s="169" t="str">
        <f>IFERROR(Inv_SY_B!C340/Inv_SY_B!$DA340-1,"")</f>
        <v/>
      </c>
      <c r="D340" s="169" t="str">
        <f>IFERROR(Inv_SY_B!D340/Inv_SY_B!$DA340-1,"")</f>
        <v/>
      </c>
      <c r="E340" s="169" t="str">
        <f>IFERROR(Inv_SY_B!E340/Inv_SY_B!$DA340-1,"")</f>
        <v/>
      </c>
      <c r="F340" s="169" t="str">
        <f>IFERROR(Inv_SY_B!F340/Inv_SY_B!$DA340-1,"")</f>
        <v/>
      </c>
      <c r="G340" s="169" t="str">
        <f>IFERROR(Inv_SY_B!G340/Inv_SY_B!$DA340-1,"")</f>
        <v/>
      </c>
      <c r="H340" s="169" t="str">
        <f>IFERROR(Inv_SY_B!H340/Inv_SY_B!$DA340-1,"")</f>
        <v/>
      </c>
      <c r="I340" s="169" t="str">
        <f>IFERROR(Inv_SY_B!I340/Inv_SY_B!$DA340-1,"")</f>
        <v/>
      </c>
      <c r="J340" s="169" t="str">
        <f>IFERROR(Inv_SY_B!J340/Inv_SY_B!$DA340-1,"")</f>
        <v/>
      </c>
      <c r="K340" s="169" t="str">
        <f>IFERROR(Inv_SY_B!K340/Inv_SY_B!$DA340-1,"")</f>
        <v/>
      </c>
      <c r="L340" s="169" t="str">
        <f>IFERROR(Inv_SY_B!L340/Inv_SY_B!$DA340-1,"")</f>
        <v/>
      </c>
      <c r="M340" s="169" t="str">
        <f>IFERROR(Inv_SY_B!M340/Inv_SY_B!$DA340-1,"")</f>
        <v/>
      </c>
      <c r="N340" s="169" t="str">
        <f>IFERROR(Inv_SY_B!N340/Inv_SY_B!$DA340-1,"")</f>
        <v/>
      </c>
      <c r="O340" s="169" t="str">
        <f>IFERROR(Inv_SY_B!O340/Inv_SY_B!$DA340-1,"")</f>
        <v/>
      </c>
      <c r="P340" s="169" t="str">
        <f>IFERROR(Inv_SY_B!P340/Inv_SY_B!$DA340-1,"")</f>
        <v/>
      </c>
      <c r="Q340" s="169" t="str">
        <f>IFERROR(Inv_SY_B!Q340/Inv_SY_B!$DA340-1,"")</f>
        <v/>
      </c>
      <c r="R340" s="169" t="str">
        <f>IFERROR(Inv_SY_B!R340/Inv_SY_B!$DA340-1,"")</f>
        <v/>
      </c>
      <c r="S340" s="169" t="str">
        <f>IFERROR(Inv_SY_B!S340/Inv_SY_B!$DA340-1,"")</f>
        <v/>
      </c>
      <c r="T340" s="169" t="str">
        <f>IFERROR(Inv_SY_B!T340/Inv_SY_B!$DA340-1,"")</f>
        <v/>
      </c>
      <c r="U340" s="169" t="str">
        <f>IFERROR(Inv_SY_B!U340/Inv_SY_B!$DA340-1,"")</f>
        <v/>
      </c>
      <c r="V340" s="169" t="str">
        <f>IFERROR(Inv_SY_B!V340/Inv_SY_B!$DA340-1,"")</f>
        <v/>
      </c>
      <c r="W340" s="169" t="str">
        <f>IFERROR(Inv_SY_B!W340/Inv_SY_B!$DA340-1,"")</f>
        <v/>
      </c>
      <c r="X340" s="169" t="str">
        <f>IFERROR(Inv_SY_B!X340/Inv_SY_B!$DA340-1,"")</f>
        <v/>
      </c>
      <c r="Y340" s="169" t="str">
        <f>IFERROR(Inv_SY_B!Y340/Inv_SY_B!$DA340-1,"")</f>
        <v/>
      </c>
      <c r="Z340" s="169" t="str">
        <f>IFERROR(Inv_SY_B!Z340/Inv_SY_B!$DA340-1,"")</f>
        <v/>
      </c>
      <c r="AA340" s="169" t="str">
        <f>IFERROR(Inv_SY_B!AA340/Inv_SY_B!$DA340-1,"")</f>
        <v/>
      </c>
      <c r="AB340" s="169" t="str">
        <f>IFERROR(Inv_SY_B!AB340/Inv_SY_B!$DA340-1,"")</f>
        <v/>
      </c>
      <c r="AC340" s="169" t="str">
        <f>IFERROR(Inv_SY_B!AC340/Inv_SY_B!$DA340-1,"")</f>
        <v/>
      </c>
      <c r="AD340" s="169" t="str">
        <f>IFERROR(Inv_SY_B!AD340/Inv_SY_B!$DA340-1,"")</f>
        <v/>
      </c>
      <c r="AE340" s="169" t="str">
        <f>IFERROR(Inv_SY_B!AE340/Inv_SY_B!$DA340-1,"")</f>
        <v/>
      </c>
      <c r="AF340" s="169" t="str">
        <f>IFERROR(Inv_SY_B!AF340/Inv_SY_B!$DA340-1,"")</f>
        <v/>
      </c>
      <c r="AG340" s="169" t="str">
        <f>IFERROR(Inv_SY_B!AG340/Inv_SY_B!$DA340-1,"")</f>
        <v/>
      </c>
      <c r="AH340" s="169" t="str">
        <f>IFERROR(Inv_SY_B!AH340/Inv_SY_B!$DA340-1,"")</f>
        <v/>
      </c>
      <c r="AI340" s="169" t="str">
        <f>IFERROR(Inv_SY_B!AI340/Inv_SY_B!$DC340-1,"")</f>
        <v/>
      </c>
      <c r="AJ340" s="169" t="str">
        <f>IFERROR(Inv_SY_B!AJ340/Inv_SY_B!$DC340-1,"")</f>
        <v/>
      </c>
      <c r="AK340" s="169" t="str">
        <f>IFERROR(Inv_SY_B!AK340/Inv_SY_B!$DC340-1,"")</f>
        <v/>
      </c>
      <c r="AL340" s="169" t="str">
        <f>IFERROR(Inv_SY_B!AL340/Inv_SY_B!$DC340-1,"")</f>
        <v/>
      </c>
      <c r="AM340" s="169" t="str">
        <f>IFERROR(Inv_SY_B!AM340/Inv_SY_B!$DC340-1,"")</f>
        <v/>
      </c>
      <c r="AN340" s="169" t="str">
        <f>IFERROR(Inv_SY_B!AN340/Inv_SY_B!$DC340-1,"")</f>
        <v/>
      </c>
      <c r="AO340" s="169" t="str">
        <f>IFERROR(Inv_SY_B!AO340/Inv_SY_B!$DC340-1,"")</f>
        <v/>
      </c>
      <c r="AP340" s="169" t="str">
        <f>IFERROR(Inv_SY_B!AP340/Inv_SY_B!$DC340-1,"")</f>
        <v/>
      </c>
      <c r="AQ340" s="169" t="str">
        <f>IFERROR(Inv_SY_B!AQ340/Inv_SY_B!$DC340-1,"")</f>
        <v/>
      </c>
      <c r="AR340" s="169" t="str">
        <f>IFERROR(Inv_SY_B!AR340/Inv_SY_B!$DC340-1,"")</f>
        <v/>
      </c>
      <c r="AS340" s="169" t="str">
        <f>IFERROR(Inv_SY_B!AS340/Inv_SY_B!$DC340-1,"")</f>
        <v/>
      </c>
      <c r="AT340" s="169" t="str">
        <f>IFERROR(Inv_SY_B!AT340/Inv_SY_B!$DC340-1,"")</f>
        <v/>
      </c>
      <c r="AU340" s="169" t="str">
        <f>IFERROR(Inv_SY_B!AU340/Inv_SY_B!$DC340-1,"")</f>
        <v/>
      </c>
      <c r="AV340" s="169" t="str">
        <f>IFERROR(Inv_SY_B!AV340/Inv_SY_B!$DC340-1,"")</f>
        <v/>
      </c>
      <c r="AW340" s="169" t="str">
        <f>IFERROR(Inv_SY_B!AW340/Inv_SY_B!$DC340-1,"")</f>
        <v/>
      </c>
      <c r="AX340" s="169" t="str">
        <f>IFERROR(Inv_SY_B!AX340/Inv_SY_B!$DC340-1,"")</f>
        <v/>
      </c>
      <c r="AY340" s="169" t="str">
        <f>IFERROR(Inv_SY_B!AY340/Inv_SY_B!$DC340-1,"")</f>
        <v/>
      </c>
      <c r="AZ340" s="169" t="str">
        <f>IFERROR(Inv_SY_B!AZ340/Inv_SY_B!$DC340-1,"")</f>
        <v/>
      </c>
      <c r="BA340" s="169" t="str">
        <f>IFERROR(Inv_SY_B!BA340/Inv_SY_B!$DC340-1,"")</f>
        <v/>
      </c>
      <c r="BB340" s="169" t="str">
        <f>IFERROR(Inv_SY_B!BB340/Inv_SY_B!$DC340-1,"")</f>
        <v/>
      </c>
      <c r="BC340" s="169" t="str">
        <f>IFERROR(Inv_SY_B!BC340/Inv_SY_B!$DC340-1,"")</f>
        <v/>
      </c>
      <c r="BD340" s="169" t="str">
        <f>IFERROR(Inv_SY_B!BD340/Inv_SY_B!$DC340-1,"")</f>
        <v/>
      </c>
      <c r="BE340" s="169" t="str">
        <f>IFERROR(Inv_SY_B!BE340/Inv_SY_B!$DC340-1,"")</f>
        <v/>
      </c>
      <c r="BF340" s="169" t="str">
        <f>IFERROR(Inv_SY_B!BF340/Inv_SY_B!$DC340-1,"")</f>
        <v/>
      </c>
      <c r="BG340" s="169" t="str">
        <f>IFERROR(Inv_SY_B!BG340/Inv_SY_B!$DC340-1,"")</f>
        <v/>
      </c>
      <c r="BH340" s="169" t="str">
        <f>IFERROR(Inv_SY_B!BH340/Inv_SY_B!$DC340-1,"")</f>
        <v/>
      </c>
      <c r="BI340" s="169" t="str">
        <f>IFERROR(Inv_SY_B!BI340/Inv_SY_B!$DC340-1,"")</f>
        <v/>
      </c>
      <c r="BJ340" s="169" t="str">
        <f>IFERROR(Inv_SY_B!BJ340/Inv_SY_B!$DC340-1,"")</f>
        <v/>
      </c>
      <c r="BK340" s="169" t="str">
        <f>IFERROR(Inv_SY_B!BK340/Inv_SY_B!$DC340-1,"")</f>
        <v/>
      </c>
      <c r="BL340" s="169" t="str">
        <f>IFERROR(Inv_SY_B!BL340/Inv_SY_B!$DC340-1,"")</f>
        <v/>
      </c>
      <c r="BM340" s="169" t="str">
        <f>IFERROR(Inv_SY_B!BM340/Inv_SY_B!$DC340-1,"")</f>
        <v/>
      </c>
      <c r="BN340" s="169" t="str">
        <f>IFERROR(Inv_SY_B!BN340/Inv_SY_B!$DC340-1,"")</f>
        <v/>
      </c>
      <c r="BO340" s="169" t="str">
        <f>IFERROR(Inv_SY_B!BO340/Inv_SY_B!$DC340-1,"")</f>
        <v/>
      </c>
      <c r="BP340" s="169" t="str">
        <f>IFERROR(Inv_SY_B!BP340/Inv_SY_B!$DC340-1,"")</f>
        <v/>
      </c>
      <c r="BQ340" s="169" t="str">
        <f>IFERROR(Inv_SY_B!BQ340/Inv_SY_B!$DC340-1,"")</f>
        <v/>
      </c>
      <c r="BR340" s="169" t="str">
        <f>IFERROR(Inv_SY_B!BR340/Inv_SY_B!$DC340-1,"")</f>
        <v/>
      </c>
      <c r="BS340" s="169" t="str">
        <f>IFERROR(Inv_SY_B!BS340/Inv_SY_B!$DC340-1,"")</f>
        <v/>
      </c>
      <c r="BT340" s="169" t="str">
        <f>IFERROR(Inv_SY_B!BT340/Inv_SY_B!$DC340-1,"")</f>
        <v/>
      </c>
      <c r="BU340" s="169" t="str">
        <f>IFERROR(Inv_SY_B!BU340/Inv_SY_B!$DC340-1,"")</f>
        <v/>
      </c>
      <c r="BV340" s="169" t="str">
        <f>IFERROR(Inv_SY_B!BV340/Inv_SY_B!$DC340-1,"")</f>
        <v/>
      </c>
      <c r="BW340" s="169" t="str">
        <f>IFERROR(Inv_SY_B!BW340/Inv_SY_B!$DC340-1,"")</f>
        <v/>
      </c>
      <c r="BX340" s="169" t="str">
        <f>IFERROR(Inv_SY_B!BX340/Inv_SY_B!$DC340-1,"")</f>
        <v/>
      </c>
      <c r="BY340" s="169" t="str">
        <f>IFERROR(Inv_SY_B!BY340/Inv_SY_B!$DC340-1,"")</f>
        <v/>
      </c>
      <c r="BZ340" s="169" t="str">
        <f>IFERROR(Inv_SY_B!BZ340/Inv_SY_B!$DC340-1,"")</f>
        <v/>
      </c>
      <c r="CA340" s="169" t="str">
        <f>IFERROR(Inv_SY_B!CA340/Inv_SY_B!$DC340-1,"")</f>
        <v/>
      </c>
      <c r="CB340" s="169" t="str">
        <f>IFERROR(Inv_SY_B!CB340/Inv_SY_B!$DC340-1,"")</f>
        <v/>
      </c>
      <c r="CC340" s="169" t="str">
        <f>IFERROR(Inv_SY_B!CC340/Inv_SY_B!$DC340-1,"")</f>
        <v/>
      </c>
      <c r="CD340" s="169" t="str">
        <f>IFERROR(Inv_SY_B!CD340/Inv_SY_B!$DC340-1,"")</f>
        <v/>
      </c>
      <c r="CE340" s="169" t="str">
        <f>IFERROR(Inv_SY_B!CE340/Inv_SY_B!$DC340-1,"")</f>
        <v/>
      </c>
      <c r="CF340" s="169" t="str">
        <f>IFERROR(Inv_SY_B!CF340/Inv_SY_B!$DC340-1,"")</f>
        <v/>
      </c>
      <c r="CG340" s="169" t="str">
        <f>IFERROR(Inv_SY_B!CG340/Inv_SY_B!$DC340-1,"")</f>
        <v/>
      </c>
      <c r="CH340" s="169" t="str">
        <f>IFERROR(Inv_SY_B!CH340/Inv_SY_B!$DC340-1,"")</f>
        <v/>
      </c>
      <c r="CI340" s="169" t="str">
        <f>IFERROR(Inv_SY_B!CI340/Inv_SY_B!$DC340-1,"")</f>
        <v/>
      </c>
      <c r="CJ340" s="169" t="str">
        <f>IFERROR(Inv_SY_B!CJ340/Inv_SY_B!$DC340-1,"")</f>
        <v/>
      </c>
      <c r="CK340" s="169" t="str">
        <f>IFERROR(Inv_SY_B!CK340/Inv_SY_B!$DC340-1,"")</f>
        <v/>
      </c>
      <c r="CL340" s="169" t="str">
        <f>IFERROR(Inv_SY_B!CL340/Inv_SY_B!$DC340-1,"")</f>
        <v/>
      </c>
      <c r="CM340" s="169" t="str">
        <f>IFERROR(Inv_SY_B!CM340/Inv_SY_B!$DB340-1,"")</f>
        <v/>
      </c>
      <c r="CN340" s="169" t="str">
        <f>IFERROR(Inv_SY_B!CN340/Inv_SY_B!$DB340-1,"")</f>
        <v/>
      </c>
      <c r="CO340" s="169" t="str">
        <f>IFERROR(Inv_SY_B!CO340/Inv_SY_B!$DB340-1,"")</f>
        <v/>
      </c>
      <c r="CP340" s="169" t="str">
        <f>IFERROR(Inv_SY_B!CP340/Inv_SY_B!$DB340-1,"")</f>
        <v/>
      </c>
      <c r="CQ340" s="169" t="str">
        <f>IFERROR(Inv_SY_B!CQ340/Inv_SY_B!$DB340-1,"")</f>
        <v/>
      </c>
      <c r="CR340" s="169" t="str">
        <f>IFERROR(Inv_SY_B!CR340/Inv_SY_B!$DB340-1,"")</f>
        <v/>
      </c>
      <c r="CS340" s="169" t="str">
        <f>IFERROR(Inv_SY_B!CS340/Inv_SY_B!$DB340-1,"")</f>
        <v/>
      </c>
      <c r="CT340" s="169" t="str">
        <f>IFERROR(Inv_SY_B!CT340/Inv_SY_B!$DB340-1,"")</f>
        <v/>
      </c>
      <c r="CU340" s="169" t="str">
        <f>IFERROR(Inv_SY_B!CU340/Inv_SY_B!$DB340-1,"")</f>
        <v/>
      </c>
      <c r="CV340" s="169" t="str">
        <f>IFERROR(Inv_SY_B!CV340/Inv_SY_B!$DB340-1,"")</f>
        <v/>
      </c>
      <c r="CW340" s="169" t="str">
        <f>IFERROR(Inv_SY_B!CW340/Inv_SY_B!$DB340-1,"")</f>
        <v/>
      </c>
      <c r="CX340" s="169" t="str">
        <f>IFERROR(Inv_SY_B!CX340/Inv_SY_B!$DB340-1,"")</f>
        <v/>
      </c>
      <c r="CY340" s="169" t="str">
        <f>IFERROR(Inv_SY_B!CY340/Inv_SY_B!$DB340-1,"")</f>
        <v/>
      </c>
      <c r="CZ340" s="169" t="str">
        <f>IFERROR(Inv_SY_B!CZ340/Inv_SY_B!$DB340-1,"")</f>
        <v/>
      </c>
    </row>
    <row r="341" spans="2:104">
      <c r="B341" s="164">
        <f t="shared" si="6"/>
        <v>46033</v>
      </c>
      <c r="C341" s="169" t="str">
        <f>IFERROR(Inv_SY_B!C341/Inv_SY_B!$DA341-1,"")</f>
        <v/>
      </c>
      <c r="D341" s="169" t="str">
        <f>IFERROR(Inv_SY_B!D341/Inv_SY_B!$DA341-1,"")</f>
        <v/>
      </c>
      <c r="E341" s="169" t="str">
        <f>IFERROR(Inv_SY_B!E341/Inv_SY_B!$DA341-1,"")</f>
        <v/>
      </c>
      <c r="F341" s="169" t="str">
        <f>IFERROR(Inv_SY_B!F341/Inv_SY_B!$DA341-1,"")</f>
        <v/>
      </c>
      <c r="G341" s="169" t="str">
        <f>IFERROR(Inv_SY_B!G341/Inv_SY_B!$DA341-1,"")</f>
        <v/>
      </c>
      <c r="H341" s="169" t="str">
        <f>IFERROR(Inv_SY_B!H341/Inv_SY_B!$DA341-1,"")</f>
        <v/>
      </c>
      <c r="I341" s="169" t="str">
        <f>IFERROR(Inv_SY_B!I341/Inv_SY_B!$DA341-1,"")</f>
        <v/>
      </c>
      <c r="J341" s="169" t="str">
        <f>IFERROR(Inv_SY_B!J341/Inv_SY_B!$DA341-1,"")</f>
        <v/>
      </c>
      <c r="K341" s="169" t="str">
        <f>IFERROR(Inv_SY_B!K341/Inv_SY_B!$DA341-1,"")</f>
        <v/>
      </c>
      <c r="L341" s="169" t="str">
        <f>IFERROR(Inv_SY_B!L341/Inv_SY_B!$DA341-1,"")</f>
        <v/>
      </c>
      <c r="M341" s="169" t="str">
        <f>IFERROR(Inv_SY_B!M341/Inv_SY_B!$DA341-1,"")</f>
        <v/>
      </c>
      <c r="N341" s="169" t="str">
        <f>IFERROR(Inv_SY_B!N341/Inv_SY_B!$DA341-1,"")</f>
        <v/>
      </c>
      <c r="O341" s="169" t="str">
        <f>IFERROR(Inv_SY_B!O341/Inv_SY_B!$DA341-1,"")</f>
        <v/>
      </c>
      <c r="P341" s="169" t="str">
        <f>IFERROR(Inv_SY_B!P341/Inv_SY_B!$DA341-1,"")</f>
        <v/>
      </c>
      <c r="Q341" s="169" t="str">
        <f>IFERROR(Inv_SY_B!Q341/Inv_SY_B!$DA341-1,"")</f>
        <v/>
      </c>
      <c r="R341" s="169" t="str">
        <f>IFERROR(Inv_SY_B!R341/Inv_SY_B!$DA341-1,"")</f>
        <v/>
      </c>
      <c r="S341" s="169" t="str">
        <f>IFERROR(Inv_SY_B!S341/Inv_SY_B!$DA341-1,"")</f>
        <v/>
      </c>
      <c r="T341" s="169" t="str">
        <f>IFERROR(Inv_SY_B!T341/Inv_SY_B!$DA341-1,"")</f>
        <v/>
      </c>
      <c r="U341" s="169" t="str">
        <f>IFERROR(Inv_SY_B!U341/Inv_SY_B!$DA341-1,"")</f>
        <v/>
      </c>
      <c r="V341" s="169" t="str">
        <f>IFERROR(Inv_SY_B!V341/Inv_SY_B!$DA341-1,"")</f>
        <v/>
      </c>
      <c r="W341" s="169" t="str">
        <f>IFERROR(Inv_SY_B!W341/Inv_SY_B!$DA341-1,"")</f>
        <v/>
      </c>
      <c r="X341" s="169" t="str">
        <f>IFERROR(Inv_SY_B!X341/Inv_SY_B!$DA341-1,"")</f>
        <v/>
      </c>
      <c r="Y341" s="169" t="str">
        <f>IFERROR(Inv_SY_B!Y341/Inv_SY_B!$DA341-1,"")</f>
        <v/>
      </c>
      <c r="Z341" s="169" t="str">
        <f>IFERROR(Inv_SY_B!Z341/Inv_SY_B!$DA341-1,"")</f>
        <v/>
      </c>
      <c r="AA341" s="169" t="str">
        <f>IFERROR(Inv_SY_B!AA341/Inv_SY_B!$DA341-1,"")</f>
        <v/>
      </c>
      <c r="AB341" s="169" t="str">
        <f>IFERROR(Inv_SY_B!AB341/Inv_SY_B!$DA341-1,"")</f>
        <v/>
      </c>
      <c r="AC341" s="169" t="str">
        <f>IFERROR(Inv_SY_B!AC341/Inv_SY_B!$DA341-1,"")</f>
        <v/>
      </c>
      <c r="AD341" s="169" t="str">
        <f>IFERROR(Inv_SY_B!AD341/Inv_SY_B!$DA341-1,"")</f>
        <v/>
      </c>
      <c r="AE341" s="169" t="str">
        <f>IFERROR(Inv_SY_B!AE341/Inv_SY_B!$DA341-1,"")</f>
        <v/>
      </c>
      <c r="AF341" s="169" t="str">
        <f>IFERROR(Inv_SY_B!AF341/Inv_SY_B!$DA341-1,"")</f>
        <v/>
      </c>
      <c r="AG341" s="169" t="str">
        <f>IFERROR(Inv_SY_B!AG341/Inv_SY_B!$DA341-1,"")</f>
        <v/>
      </c>
      <c r="AH341" s="169" t="str">
        <f>IFERROR(Inv_SY_B!AH341/Inv_SY_B!$DA341-1,"")</f>
        <v/>
      </c>
      <c r="AI341" s="169" t="str">
        <f>IFERROR(Inv_SY_B!AI341/Inv_SY_B!$DC341-1,"")</f>
        <v/>
      </c>
      <c r="AJ341" s="169" t="str">
        <f>IFERROR(Inv_SY_B!AJ341/Inv_SY_B!$DC341-1,"")</f>
        <v/>
      </c>
      <c r="AK341" s="169" t="str">
        <f>IFERROR(Inv_SY_B!AK341/Inv_SY_B!$DC341-1,"")</f>
        <v/>
      </c>
      <c r="AL341" s="169" t="str">
        <f>IFERROR(Inv_SY_B!AL341/Inv_SY_B!$DC341-1,"")</f>
        <v/>
      </c>
      <c r="AM341" s="169" t="str">
        <f>IFERROR(Inv_SY_B!AM341/Inv_SY_B!$DC341-1,"")</f>
        <v/>
      </c>
      <c r="AN341" s="169" t="str">
        <f>IFERROR(Inv_SY_B!AN341/Inv_SY_B!$DC341-1,"")</f>
        <v/>
      </c>
      <c r="AO341" s="169" t="str">
        <f>IFERROR(Inv_SY_B!AO341/Inv_SY_B!$DC341-1,"")</f>
        <v/>
      </c>
      <c r="AP341" s="169" t="str">
        <f>IFERROR(Inv_SY_B!AP341/Inv_SY_B!$DC341-1,"")</f>
        <v/>
      </c>
      <c r="AQ341" s="169" t="str">
        <f>IFERROR(Inv_SY_B!AQ341/Inv_SY_B!$DC341-1,"")</f>
        <v/>
      </c>
      <c r="AR341" s="169" t="str">
        <f>IFERROR(Inv_SY_B!AR341/Inv_SY_B!$DC341-1,"")</f>
        <v/>
      </c>
      <c r="AS341" s="169" t="str">
        <f>IFERROR(Inv_SY_B!AS341/Inv_SY_B!$DC341-1,"")</f>
        <v/>
      </c>
      <c r="AT341" s="169" t="str">
        <f>IFERROR(Inv_SY_B!AT341/Inv_SY_B!$DC341-1,"")</f>
        <v/>
      </c>
      <c r="AU341" s="169" t="str">
        <f>IFERROR(Inv_SY_B!AU341/Inv_SY_B!$DC341-1,"")</f>
        <v/>
      </c>
      <c r="AV341" s="169" t="str">
        <f>IFERROR(Inv_SY_B!AV341/Inv_SY_B!$DC341-1,"")</f>
        <v/>
      </c>
      <c r="AW341" s="169" t="str">
        <f>IFERROR(Inv_SY_B!AW341/Inv_SY_B!$DC341-1,"")</f>
        <v/>
      </c>
      <c r="AX341" s="169" t="str">
        <f>IFERROR(Inv_SY_B!AX341/Inv_SY_B!$DC341-1,"")</f>
        <v/>
      </c>
      <c r="AY341" s="169" t="str">
        <f>IFERROR(Inv_SY_B!AY341/Inv_SY_B!$DC341-1,"")</f>
        <v/>
      </c>
      <c r="AZ341" s="169" t="str">
        <f>IFERROR(Inv_SY_B!AZ341/Inv_SY_B!$DC341-1,"")</f>
        <v/>
      </c>
      <c r="BA341" s="169" t="str">
        <f>IFERROR(Inv_SY_B!BA341/Inv_SY_B!$DC341-1,"")</f>
        <v/>
      </c>
      <c r="BB341" s="169" t="str">
        <f>IFERROR(Inv_SY_B!BB341/Inv_SY_B!$DC341-1,"")</f>
        <v/>
      </c>
      <c r="BC341" s="169" t="str">
        <f>IFERROR(Inv_SY_B!BC341/Inv_SY_B!$DC341-1,"")</f>
        <v/>
      </c>
      <c r="BD341" s="169" t="str">
        <f>IFERROR(Inv_SY_B!BD341/Inv_SY_B!$DC341-1,"")</f>
        <v/>
      </c>
      <c r="BE341" s="169" t="str">
        <f>IFERROR(Inv_SY_B!BE341/Inv_SY_B!$DC341-1,"")</f>
        <v/>
      </c>
      <c r="BF341" s="169" t="str">
        <f>IFERROR(Inv_SY_B!BF341/Inv_SY_B!$DC341-1,"")</f>
        <v/>
      </c>
      <c r="BG341" s="169" t="str">
        <f>IFERROR(Inv_SY_B!BG341/Inv_SY_B!$DC341-1,"")</f>
        <v/>
      </c>
      <c r="BH341" s="169" t="str">
        <f>IFERROR(Inv_SY_B!BH341/Inv_SY_B!$DC341-1,"")</f>
        <v/>
      </c>
      <c r="BI341" s="169" t="str">
        <f>IFERROR(Inv_SY_B!BI341/Inv_SY_B!$DC341-1,"")</f>
        <v/>
      </c>
      <c r="BJ341" s="169" t="str">
        <f>IFERROR(Inv_SY_B!BJ341/Inv_SY_B!$DC341-1,"")</f>
        <v/>
      </c>
      <c r="BK341" s="169" t="str">
        <f>IFERROR(Inv_SY_B!BK341/Inv_SY_B!$DC341-1,"")</f>
        <v/>
      </c>
      <c r="BL341" s="169" t="str">
        <f>IFERROR(Inv_SY_B!BL341/Inv_SY_B!$DC341-1,"")</f>
        <v/>
      </c>
      <c r="BM341" s="169" t="str">
        <f>IFERROR(Inv_SY_B!BM341/Inv_SY_B!$DC341-1,"")</f>
        <v/>
      </c>
      <c r="BN341" s="169" t="str">
        <f>IFERROR(Inv_SY_B!BN341/Inv_SY_B!$DC341-1,"")</f>
        <v/>
      </c>
      <c r="BO341" s="169" t="str">
        <f>IFERROR(Inv_SY_B!BO341/Inv_SY_B!$DC341-1,"")</f>
        <v/>
      </c>
      <c r="BP341" s="169" t="str">
        <f>IFERROR(Inv_SY_B!BP341/Inv_SY_B!$DC341-1,"")</f>
        <v/>
      </c>
      <c r="BQ341" s="169" t="str">
        <f>IFERROR(Inv_SY_B!BQ341/Inv_SY_B!$DC341-1,"")</f>
        <v/>
      </c>
      <c r="BR341" s="169" t="str">
        <f>IFERROR(Inv_SY_B!BR341/Inv_SY_B!$DC341-1,"")</f>
        <v/>
      </c>
      <c r="BS341" s="169" t="str">
        <f>IFERROR(Inv_SY_B!BS341/Inv_SY_B!$DC341-1,"")</f>
        <v/>
      </c>
      <c r="BT341" s="169" t="str">
        <f>IFERROR(Inv_SY_B!BT341/Inv_SY_B!$DC341-1,"")</f>
        <v/>
      </c>
      <c r="BU341" s="169" t="str">
        <f>IFERROR(Inv_SY_B!BU341/Inv_SY_B!$DC341-1,"")</f>
        <v/>
      </c>
      <c r="BV341" s="169" t="str">
        <f>IFERROR(Inv_SY_B!BV341/Inv_SY_B!$DC341-1,"")</f>
        <v/>
      </c>
      <c r="BW341" s="169" t="str">
        <f>IFERROR(Inv_SY_B!BW341/Inv_SY_B!$DC341-1,"")</f>
        <v/>
      </c>
      <c r="BX341" s="169" t="str">
        <f>IFERROR(Inv_SY_B!BX341/Inv_SY_B!$DC341-1,"")</f>
        <v/>
      </c>
      <c r="BY341" s="169" t="str">
        <f>IFERROR(Inv_SY_B!BY341/Inv_SY_B!$DC341-1,"")</f>
        <v/>
      </c>
      <c r="BZ341" s="169" t="str">
        <f>IFERROR(Inv_SY_B!BZ341/Inv_SY_B!$DC341-1,"")</f>
        <v/>
      </c>
      <c r="CA341" s="169" t="str">
        <f>IFERROR(Inv_SY_B!CA341/Inv_SY_B!$DC341-1,"")</f>
        <v/>
      </c>
      <c r="CB341" s="169" t="str">
        <f>IFERROR(Inv_SY_B!CB341/Inv_SY_B!$DC341-1,"")</f>
        <v/>
      </c>
      <c r="CC341" s="169" t="str">
        <f>IFERROR(Inv_SY_B!CC341/Inv_SY_B!$DC341-1,"")</f>
        <v/>
      </c>
      <c r="CD341" s="169" t="str">
        <f>IFERROR(Inv_SY_B!CD341/Inv_SY_B!$DC341-1,"")</f>
        <v/>
      </c>
      <c r="CE341" s="169" t="str">
        <f>IFERROR(Inv_SY_B!CE341/Inv_SY_B!$DC341-1,"")</f>
        <v/>
      </c>
      <c r="CF341" s="169" t="str">
        <f>IFERROR(Inv_SY_B!CF341/Inv_SY_B!$DC341-1,"")</f>
        <v/>
      </c>
      <c r="CG341" s="169" t="str">
        <f>IFERROR(Inv_SY_B!CG341/Inv_SY_B!$DC341-1,"")</f>
        <v/>
      </c>
      <c r="CH341" s="169" t="str">
        <f>IFERROR(Inv_SY_B!CH341/Inv_SY_B!$DC341-1,"")</f>
        <v/>
      </c>
      <c r="CI341" s="169" t="str">
        <f>IFERROR(Inv_SY_B!CI341/Inv_SY_B!$DC341-1,"")</f>
        <v/>
      </c>
      <c r="CJ341" s="169" t="str">
        <f>IFERROR(Inv_SY_B!CJ341/Inv_SY_B!$DC341-1,"")</f>
        <v/>
      </c>
      <c r="CK341" s="169" t="str">
        <f>IFERROR(Inv_SY_B!CK341/Inv_SY_B!$DC341-1,"")</f>
        <v/>
      </c>
      <c r="CL341" s="169" t="str">
        <f>IFERROR(Inv_SY_B!CL341/Inv_SY_B!$DC341-1,"")</f>
        <v/>
      </c>
      <c r="CM341" s="169" t="str">
        <f>IFERROR(Inv_SY_B!CM341/Inv_SY_B!$DB341-1,"")</f>
        <v/>
      </c>
      <c r="CN341" s="169" t="str">
        <f>IFERROR(Inv_SY_B!CN341/Inv_SY_B!$DB341-1,"")</f>
        <v/>
      </c>
      <c r="CO341" s="169" t="str">
        <f>IFERROR(Inv_SY_B!CO341/Inv_SY_B!$DB341-1,"")</f>
        <v/>
      </c>
      <c r="CP341" s="169" t="str">
        <f>IFERROR(Inv_SY_B!CP341/Inv_SY_B!$DB341-1,"")</f>
        <v/>
      </c>
      <c r="CQ341" s="169" t="str">
        <f>IFERROR(Inv_SY_B!CQ341/Inv_SY_B!$DB341-1,"")</f>
        <v/>
      </c>
      <c r="CR341" s="169" t="str">
        <f>IFERROR(Inv_SY_B!CR341/Inv_SY_B!$DB341-1,"")</f>
        <v/>
      </c>
      <c r="CS341" s="169" t="str">
        <f>IFERROR(Inv_SY_B!CS341/Inv_SY_B!$DB341-1,"")</f>
        <v/>
      </c>
      <c r="CT341" s="169" t="str">
        <f>IFERROR(Inv_SY_B!CT341/Inv_SY_B!$DB341-1,"")</f>
        <v/>
      </c>
      <c r="CU341" s="169" t="str">
        <f>IFERROR(Inv_SY_B!CU341/Inv_SY_B!$DB341-1,"")</f>
        <v/>
      </c>
      <c r="CV341" s="169" t="str">
        <f>IFERROR(Inv_SY_B!CV341/Inv_SY_B!$DB341-1,"")</f>
        <v/>
      </c>
      <c r="CW341" s="169" t="str">
        <f>IFERROR(Inv_SY_B!CW341/Inv_SY_B!$DB341-1,"")</f>
        <v/>
      </c>
      <c r="CX341" s="169" t="str">
        <f>IFERROR(Inv_SY_B!CX341/Inv_SY_B!$DB341-1,"")</f>
        <v/>
      </c>
      <c r="CY341" s="169" t="str">
        <f>IFERROR(Inv_SY_B!CY341/Inv_SY_B!$DB341-1,"")</f>
        <v/>
      </c>
      <c r="CZ341" s="169" t="str">
        <f>IFERROR(Inv_SY_B!CZ341/Inv_SY_B!$DB341-1,"")</f>
        <v/>
      </c>
    </row>
    <row r="342" spans="2:104">
      <c r="B342" s="164">
        <f t="shared" si="6"/>
        <v>46034</v>
      </c>
      <c r="C342" s="169" t="str">
        <f>IFERROR(Inv_SY_B!C342/Inv_SY_B!$DA342-1,"")</f>
        <v/>
      </c>
      <c r="D342" s="169" t="str">
        <f>IFERROR(Inv_SY_B!D342/Inv_SY_B!$DA342-1,"")</f>
        <v/>
      </c>
      <c r="E342" s="169" t="str">
        <f>IFERROR(Inv_SY_B!E342/Inv_SY_B!$DA342-1,"")</f>
        <v/>
      </c>
      <c r="F342" s="169" t="str">
        <f>IFERROR(Inv_SY_B!F342/Inv_SY_B!$DA342-1,"")</f>
        <v/>
      </c>
      <c r="G342" s="169" t="str">
        <f>IFERROR(Inv_SY_B!G342/Inv_SY_B!$DA342-1,"")</f>
        <v/>
      </c>
      <c r="H342" s="169" t="str">
        <f>IFERROR(Inv_SY_B!H342/Inv_SY_B!$DA342-1,"")</f>
        <v/>
      </c>
      <c r="I342" s="169" t="str">
        <f>IFERROR(Inv_SY_B!I342/Inv_SY_B!$DA342-1,"")</f>
        <v/>
      </c>
      <c r="J342" s="169" t="str">
        <f>IFERROR(Inv_SY_B!J342/Inv_SY_B!$DA342-1,"")</f>
        <v/>
      </c>
      <c r="K342" s="169" t="str">
        <f>IFERROR(Inv_SY_B!K342/Inv_SY_B!$DA342-1,"")</f>
        <v/>
      </c>
      <c r="L342" s="169" t="str">
        <f>IFERROR(Inv_SY_B!L342/Inv_SY_B!$DA342-1,"")</f>
        <v/>
      </c>
      <c r="M342" s="169" t="str">
        <f>IFERROR(Inv_SY_B!M342/Inv_SY_B!$DA342-1,"")</f>
        <v/>
      </c>
      <c r="N342" s="169" t="str">
        <f>IFERROR(Inv_SY_B!N342/Inv_SY_B!$DA342-1,"")</f>
        <v/>
      </c>
      <c r="O342" s="169" t="str">
        <f>IFERROR(Inv_SY_B!O342/Inv_SY_B!$DA342-1,"")</f>
        <v/>
      </c>
      <c r="P342" s="169" t="str">
        <f>IFERROR(Inv_SY_B!P342/Inv_SY_B!$DA342-1,"")</f>
        <v/>
      </c>
      <c r="Q342" s="169" t="str">
        <f>IFERROR(Inv_SY_B!Q342/Inv_SY_B!$DA342-1,"")</f>
        <v/>
      </c>
      <c r="R342" s="169" t="str">
        <f>IFERROR(Inv_SY_B!R342/Inv_SY_B!$DA342-1,"")</f>
        <v/>
      </c>
      <c r="S342" s="169" t="str">
        <f>IFERROR(Inv_SY_B!S342/Inv_SY_B!$DA342-1,"")</f>
        <v/>
      </c>
      <c r="T342" s="169" t="str">
        <f>IFERROR(Inv_SY_B!T342/Inv_SY_B!$DA342-1,"")</f>
        <v/>
      </c>
      <c r="U342" s="169" t="str">
        <f>IFERROR(Inv_SY_B!U342/Inv_SY_B!$DA342-1,"")</f>
        <v/>
      </c>
      <c r="V342" s="169" t="str">
        <f>IFERROR(Inv_SY_B!V342/Inv_SY_B!$DA342-1,"")</f>
        <v/>
      </c>
      <c r="W342" s="169" t="str">
        <f>IFERROR(Inv_SY_B!W342/Inv_SY_B!$DA342-1,"")</f>
        <v/>
      </c>
      <c r="X342" s="169" t="str">
        <f>IFERROR(Inv_SY_B!X342/Inv_SY_B!$DA342-1,"")</f>
        <v/>
      </c>
      <c r="Y342" s="169" t="str">
        <f>IFERROR(Inv_SY_B!Y342/Inv_SY_B!$DA342-1,"")</f>
        <v/>
      </c>
      <c r="Z342" s="169" t="str">
        <f>IFERROR(Inv_SY_B!Z342/Inv_SY_B!$DA342-1,"")</f>
        <v/>
      </c>
      <c r="AA342" s="169" t="str">
        <f>IFERROR(Inv_SY_B!AA342/Inv_SY_B!$DA342-1,"")</f>
        <v/>
      </c>
      <c r="AB342" s="169" t="str">
        <f>IFERROR(Inv_SY_B!AB342/Inv_SY_B!$DA342-1,"")</f>
        <v/>
      </c>
      <c r="AC342" s="169" t="str">
        <f>IFERROR(Inv_SY_B!AC342/Inv_SY_B!$DA342-1,"")</f>
        <v/>
      </c>
      <c r="AD342" s="169" t="str">
        <f>IFERROR(Inv_SY_B!AD342/Inv_SY_B!$DA342-1,"")</f>
        <v/>
      </c>
      <c r="AE342" s="169" t="str">
        <f>IFERROR(Inv_SY_B!AE342/Inv_SY_B!$DA342-1,"")</f>
        <v/>
      </c>
      <c r="AF342" s="169" t="str">
        <f>IFERROR(Inv_SY_B!AF342/Inv_SY_B!$DA342-1,"")</f>
        <v/>
      </c>
      <c r="AG342" s="169" t="str">
        <f>IFERROR(Inv_SY_B!AG342/Inv_SY_B!$DA342-1,"")</f>
        <v/>
      </c>
      <c r="AH342" s="169" t="str">
        <f>IFERROR(Inv_SY_B!AH342/Inv_SY_B!$DA342-1,"")</f>
        <v/>
      </c>
      <c r="AI342" s="169" t="str">
        <f>IFERROR(Inv_SY_B!AI342/Inv_SY_B!$DC342-1,"")</f>
        <v/>
      </c>
      <c r="AJ342" s="169" t="str">
        <f>IFERROR(Inv_SY_B!AJ342/Inv_SY_B!$DC342-1,"")</f>
        <v/>
      </c>
      <c r="AK342" s="169" t="str">
        <f>IFERROR(Inv_SY_B!AK342/Inv_SY_B!$DC342-1,"")</f>
        <v/>
      </c>
      <c r="AL342" s="169" t="str">
        <f>IFERROR(Inv_SY_B!AL342/Inv_SY_B!$DC342-1,"")</f>
        <v/>
      </c>
      <c r="AM342" s="169" t="str">
        <f>IFERROR(Inv_SY_B!AM342/Inv_SY_B!$DC342-1,"")</f>
        <v/>
      </c>
      <c r="AN342" s="169" t="str">
        <f>IFERROR(Inv_SY_B!AN342/Inv_SY_B!$DC342-1,"")</f>
        <v/>
      </c>
      <c r="AO342" s="169" t="str">
        <f>IFERROR(Inv_SY_B!AO342/Inv_SY_B!$DC342-1,"")</f>
        <v/>
      </c>
      <c r="AP342" s="169" t="str">
        <f>IFERROR(Inv_SY_B!AP342/Inv_SY_B!$DC342-1,"")</f>
        <v/>
      </c>
      <c r="AQ342" s="169" t="str">
        <f>IFERROR(Inv_SY_B!AQ342/Inv_SY_B!$DC342-1,"")</f>
        <v/>
      </c>
      <c r="AR342" s="169" t="str">
        <f>IFERROR(Inv_SY_B!AR342/Inv_SY_B!$DC342-1,"")</f>
        <v/>
      </c>
      <c r="AS342" s="169" t="str">
        <f>IFERROR(Inv_SY_B!AS342/Inv_SY_B!$DC342-1,"")</f>
        <v/>
      </c>
      <c r="AT342" s="169" t="str">
        <f>IFERROR(Inv_SY_B!AT342/Inv_SY_B!$DC342-1,"")</f>
        <v/>
      </c>
      <c r="AU342" s="169" t="str">
        <f>IFERROR(Inv_SY_B!AU342/Inv_SY_B!$DC342-1,"")</f>
        <v/>
      </c>
      <c r="AV342" s="169" t="str">
        <f>IFERROR(Inv_SY_B!AV342/Inv_SY_B!$DC342-1,"")</f>
        <v/>
      </c>
      <c r="AW342" s="169" t="str">
        <f>IFERROR(Inv_SY_B!AW342/Inv_SY_B!$DC342-1,"")</f>
        <v/>
      </c>
      <c r="AX342" s="169" t="str">
        <f>IFERROR(Inv_SY_B!AX342/Inv_SY_B!$DC342-1,"")</f>
        <v/>
      </c>
      <c r="AY342" s="169" t="str">
        <f>IFERROR(Inv_SY_B!AY342/Inv_SY_B!$DC342-1,"")</f>
        <v/>
      </c>
      <c r="AZ342" s="169" t="str">
        <f>IFERROR(Inv_SY_B!AZ342/Inv_SY_B!$DC342-1,"")</f>
        <v/>
      </c>
      <c r="BA342" s="169" t="str">
        <f>IFERROR(Inv_SY_B!BA342/Inv_SY_B!$DC342-1,"")</f>
        <v/>
      </c>
      <c r="BB342" s="169" t="str">
        <f>IFERROR(Inv_SY_B!BB342/Inv_SY_B!$DC342-1,"")</f>
        <v/>
      </c>
      <c r="BC342" s="169" t="str">
        <f>IFERROR(Inv_SY_B!BC342/Inv_SY_B!$DC342-1,"")</f>
        <v/>
      </c>
      <c r="BD342" s="169" t="str">
        <f>IFERROR(Inv_SY_B!BD342/Inv_SY_B!$DC342-1,"")</f>
        <v/>
      </c>
      <c r="BE342" s="169" t="str">
        <f>IFERROR(Inv_SY_B!BE342/Inv_SY_B!$DC342-1,"")</f>
        <v/>
      </c>
      <c r="BF342" s="169" t="str">
        <f>IFERROR(Inv_SY_B!BF342/Inv_SY_B!$DC342-1,"")</f>
        <v/>
      </c>
      <c r="BG342" s="169" t="str">
        <f>IFERROR(Inv_SY_B!BG342/Inv_SY_B!$DC342-1,"")</f>
        <v/>
      </c>
      <c r="BH342" s="169" t="str">
        <f>IFERROR(Inv_SY_B!BH342/Inv_SY_B!$DC342-1,"")</f>
        <v/>
      </c>
      <c r="BI342" s="169" t="str">
        <f>IFERROR(Inv_SY_B!BI342/Inv_SY_B!$DC342-1,"")</f>
        <v/>
      </c>
      <c r="BJ342" s="169" t="str">
        <f>IFERROR(Inv_SY_B!BJ342/Inv_SY_B!$DC342-1,"")</f>
        <v/>
      </c>
      <c r="BK342" s="169" t="str">
        <f>IFERROR(Inv_SY_B!BK342/Inv_SY_B!$DC342-1,"")</f>
        <v/>
      </c>
      <c r="BL342" s="169" t="str">
        <f>IFERROR(Inv_SY_B!BL342/Inv_SY_B!$DC342-1,"")</f>
        <v/>
      </c>
      <c r="BM342" s="169" t="str">
        <f>IFERROR(Inv_SY_B!BM342/Inv_SY_B!$DC342-1,"")</f>
        <v/>
      </c>
      <c r="BN342" s="169" t="str">
        <f>IFERROR(Inv_SY_B!BN342/Inv_SY_B!$DC342-1,"")</f>
        <v/>
      </c>
      <c r="BO342" s="169" t="str">
        <f>IFERROR(Inv_SY_B!BO342/Inv_SY_B!$DC342-1,"")</f>
        <v/>
      </c>
      <c r="BP342" s="169" t="str">
        <f>IFERROR(Inv_SY_B!BP342/Inv_SY_B!$DC342-1,"")</f>
        <v/>
      </c>
      <c r="BQ342" s="169" t="str">
        <f>IFERROR(Inv_SY_B!BQ342/Inv_SY_B!$DC342-1,"")</f>
        <v/>
      </c>
      <c r="BR342" s="169" t="str">
        <f>IFERROR(Inv_SY_B!BR342/Inv_SY_B!$DC342-1,"")</f>
        <v/>
      </c>
      <c r="BS342" s="169" t="str">
        <f>IFERROR(Inv_SY_B!BS342/Inv_SY_B!$DC342-1,"")</f>
        <v/>
      </c>
      <c r="BT342" s="169" t="str">
        <f>IFERROR(Inv_SY_B!BT342/Inv_SY_B!$DC342-1,"")</f>
        <v/>
      </c>
      <c r="BU342" s="169" t="str">
        <f>IFERROR(Inv_SY_B!BU342/Inv_SY_B!$DC342-1,"")</f>
        <v/>
      </c>
      <c r="BV342" s="169" t="str">
        <f>IFERROR(Inv_SY_B!BV342/Inv_SY_B!$DC342-1,"")</f>
        <v/>
      </c>
      <c r="BW342" s="169" t="str">
        <f>IFERROR(Inv_SY_B!BW342/Inv_SY_B!$DC342-1,"")</f>
        <v/>
      </c>
      <c r="BX342" s="169" t="str">
        <f>IFERROR(Inv_SY_B!BX342/Inv_SY_B!$DC342-1,"")</f>
        <v/>
      </c>
      <c r="BY342" s="169" t="str">
        <f>IFERROR(Inv_SY_B!BY342/Inv_SY_B!$DC342-1,"")</f>
        <v/>
      </c>
      <c r="BZ342" s="169" t="str">
        <f>IFERROR(Inv_SY_B!BZ342/Inv_SY_B!$DC342-1,"")</f>
        <v/>
      </c>
      <c r="CA342" s="169" t="str">
        <f>IFERROR(Inv_SY_B!CA342/Inv_SY_B!$DC342-1,"")</f>
        <v/>
      </c>
      <c r="CB342" s="169" t="str">
        <f>IFERROR(Inv_SY_B!CB342/Inv_SY_B!$DC342-1,"")</f>
        <v/>
      </c>
      <c r="CC342" s="169" t="str">
        <f>IFERROR(Inv_SY_B!CC342/Inv_SY_B!$DC342-1,"")</f>
        <v/>
      </c>
      <c r="CD342" s="169" t="str">
        <f>IFERROR(Inv_SY_B!CD342/Inv_SY_B!$DC342-1,"")</f>
        <v/>
      </c>
      <c r="CE342" s="169" t="str">
        <f>IFERROR(Inv_SY_B!CE342/Inv_SY_B!$DC342-1,"")</f>
        <v/>
      </c>
      <c r="CF342" s="169" t="str">
        <f>IFERROR(Inv_SY_B!CF342/Inv_SY_B!$DC342-1,"")</f>
        <v/>
      </c>
      <c r="CG342" s="169" t="str">
        <f>IFERROR(Inv_SY_B!CG342/Inv_SY_B!$DC342-1,"")</f>
        <v/>
      </c>
      <c r="CH342" s="169" t="str">
        <f>IFERROR(Inv_SY_B!CH342/Inv_SY_B!$DC342-1,"")</f>
        <v/>
      </c>
      <c r="CI342" s="169" t="str">
        <f>IFERROR(Inv_SY_B!CI342/Inv_SY_B!$DC342-1,"")</f>
        <v/>
      </c>
      <c r="CJ342" s="169" t="str">
        <f>IFERROR(Inv_SY_B!CJ342/Inv_SY_B!$DC342-1,"")</f>
        <v/>
      </c>
      <c r="CK342" s="169" t="str">
        <f>IFERROR(Inv_SY_B!CK342/Inv_SY_B!$DC342-1,"")</f>
        <v/>
      </c>
      <c r="CL342" s="169" t="str">
        <f>IFERROR(Inv_SY_B!CL342/Inv_SY_B!$DC342-1,"")</f>
        <v/>
      </c>
      <c r="CM342" s="169" t="str">
        <f>IFERROR(Inv_SY_B!CM342/Inv_SY_B!$DB342-1,"")</f>
        <v/>
      </c>
      <c r="CN342" s="169" t="str">
        <f>IFERROR(Inv_SY_B!CN342/Inv_SY_B!$DB342-1,"")</f>
        <v/>
      </c>
      <c r="CO342" s="169" t="str">
        <f>IFERROR(Inv_SY_B!CO342/Inv_SY_B!$DB342-1,"")</f>
        <v/>
      </c>
      <c r="CP342" s="169" t="str">
        <f>IFERROR(Inv_SY_B!CP342/Inv_SY_B!$DB342-1,"")</f>
        <v/>
      </c>
      <c r="CQ342" s="169" t="str">
        <f>IFERROR(Inv_SY_B!CQ342/Inv_SY_B!$DB342-1,"")</f>
        <v/>
      </c>
      <c r="CR342" s="169" t="str">
        <f>IFERROR(Inv_SY_B!CR342/Inv_SY_B!$DB342-1,"")</f>
        <v/>
      </c>
      <c r="CS342" s="169" t="str">
        <f>IFERROR(Inv_SY_B!CS342/Inv_SY_B!$DB342-1,"")</f>
        <v/>
      </c>
      <c r="CT342" s="169" t="str">
        <f>IFERROR(Inv_SY_B!CT342/Inv_SY_B!$DB342-1,"")</f>
        <v/>
      </c>
      <c r="CU342" s="169" t="str">
        <f>IFERROR(Inv_SY_B!CU342/Inv_SY_B!$DB342-1,"")</f>
        <v/>
      </c>
      <c r="CV342" s="169" t="str">
        <f>IFERROR(Inv_SY_B!CV342/Inv_SY_B!$DB342-1,"")</f>
        <v/>
      </c>
      <c r="CW342" s="169" t="str">
        <f>IFERROR(Inv_SY_B!CW342/Inv_SY_B!$DB342-1,"")</f>
        <v/>
      </c>
      <c r="CX342" s="169" t="str">
        <f>IFERROR(Inv_SY_B!CX342/Inv_SY_B!$DB342-1,"")</f>
        <v/>
      </c>
      <c r="CY342" s="169" t="str">
        <f>IFERROR(Inv_SY_B!CY342/Inv_SY_B!$DB342-1,"")</f>
        <v/>
      </c>
      <c r="CZ342" s="169" t="str">
        <f>IFERROR(Inv_SY_B!CZ342/Inv_SY_B!$DB342-1,"")</f>
        <v/>
      </c>
    </row>
    <row r="343" spans="2:104">
      <c r="B343" s="164">
        <f t="shared" si="6"/>
        <v>46035</v>
      </c>
      <c r="C343" s="169" t="str">
        <f>IFERROR(Inv_SY_B!C343/Inv_SY_B!$DA343-1,"")</f>
        <v/>
      </c>
      <c r="D343" s="169" t="str">
        <f>IFERROR(Inv_SY_B!D343/Inv_SY_B!$DA343-1,"")</f>
        <v/>
      </c>
      <c r="E343" s="169" t="str">
        <f>IFERROR(Inv_SY_B!E343/Inv_SY_B!$DA343-1,"")</f>
        <v/>
      </c>
      <c r="F343" s="169" t="str">
        <f>IFERROR(Inv_SY_B!F343/Inv_SY_B!$DA343-1,"")</f>
        <v/>
      </c>
      <c r="G343" s="169" t="str">
        <f>IFERROR(Inv_SY_B!G343/Inv_SY_B!$DA343-1,"")</f>
        <v/>
      </c>
      <c r="H343" s="169" t="str">
        <f>IFERROR(Inv_SY_B!H343/Inv_SY_B!$DA343-1,"")</f>
        <v/>
      </c>
      <c r="I343" s="169" t="str">
        <f>IFERROR(Inv_SY_B!I343/Inv_SY_B!$DA343-1,"")</f>
        <v/>
      </c>
      <c r="J343" s="169" t="str">
        <f>IFERROR(Inv_SY_B!J343/Inv_SY_B!$DA343-1,"")</f>
        <v/>
      </c>
      <c r="K343" s="169" t="str">
        <f>IFERROR(Inv_SY_B!K343/Inv_SY_B!$DA343-1,"")</f>
        <v/>
      </c>
      <c r="L343" s="169" t="str">
        <f>IFERROR(Inv_SY_B!L343/Inv_SY_B!$DA343-1,"")</f>
        <v/>
      </c>
      <c r="M343" s="169" t="str">
        <f>IFERROR(Inv_SY_B!M343/Inv_SY_B!$DA343-1,"")</f>
        <v/>
      </c>
      <c r="N343" s="169" t="str">
        <f>IFERROR(Inv_SY_B!N343/Inv_SY_B!$DA343-1,"")</f>
        <v/>
      </c>
      <c r="O343" s="169" t="str">
        <f>IFERROR(Inv_SY_B!O343/Inv_SY_B!$DA343-1,"")</f>
        <v/>
      </c>
      <c r="P343" s="169" t="str">
        <f>IFERROR(Inv_SY_B!P343/Inv_SY_B!$DA343-1,"")</f>
        <v/>
      </c>
      <c r="Q343" s="169" t="str">
        <f>IFERROR(Inv_SY_B!Q343/Inv_SY_B!$DA343-1,"")</f>
        <v/>
      </c>
      <c r="R343" s="169" t="str">
        <f>IFERROR(Inv_SY_B!R343/Inv_SY_B!$DA343-1,"")</f>
        <v/>
      </c>
      <c r="S343" s="169" t="str">
        <f>IFERROR(Inv_SY_B!S343/Inv_SY_B!$DA343-1,"")</f>
        <v/>
      </c>
      <c r="T343" s="169" t="str">
        <f>IFERROR(Inv_SY_B!T343/Inv_SY_B!$DA343-1,"")</f>
        <v/>
      </c>
      <c r="U343" s="169" t="str">
        <f>IFERROR(Inv_SY_B!U343/Inv_SY_B!$DA343-1,"")</f>
        <v/>
      </c>
      <c r="V343" s="169" t="str">
        <f>IFERROR(Inv_SY_B!V343/Inv_SY_B!$DA343-1,"")</f>
        <v/>
      </c>
      <c r="W343" s="169" t="str">
        <f>IFERROR(Inv_SY_B!W343/Inv_SY_B!$DA343-1,"")</f>
        <v/>
      </c>
      <c r="X343" s="169" t="str">
        <f>IFERROR(Inv_SY_B!X343/Inv_SY_B!$DA343-1,"")</f>
        <v/>
      </c>
      <c r="Y343" s="169" t="str">
        <f>IFERROR(Inv_SY_B!Y343/Inv_SY_B!$DA343-1,"")</f>
        <v/>
      </c>
      <c r="Z343" s="169" t="str">
        <f>IFERROR(Inv_SY_B!Z343/Inv_SY_B!$DA343-1,"")</f>
        <v/>
      </c>
      <c r="AA343" s="169" t="str">
        <f>IFERROR(Inv_SY_B!AA343/Inv_SY_B!$DA343-1,"")</f>
        <v/>
      </c>
      <c r="AB343" s="169" t="str">
        <f>IFERROR(Inv_SY_B!AB343/Inv_SY_B!$DA343-1,"")</f>
        <v/>
      </c>
      <c r="AC343" s="169" t="str">
        <f>IFERROR(Inv_SY_B!AC343/Inv_SY_B!$DA343-1,"")</f>
        <v/>
      </c>
      <c r="AD343" s="169" t="str">
        <f>IFERROR(Inv_SY_B!AD343/Inv_SY_B!$DA343-1,"")</f>
        <v/>
      </c>
      <c r="AE343" s="169" t="str">
        <f>IFERROR(Inv_SY_B!AE343/Inv_SY_B!$DA343-1,"")</f>
        <v/>
      </c>
      <c r="AF343" s="169" t="str">
        <f>IFERROR(Inv_SY_B!AF343/Inv_SY_B!$DA343-1,"")</f>
        <v/>
      </c>
      <c r="AG343" s="169" t="str">
        <f>IFERROR(Inv_SY_B!AG343/Inv_SY_B!$DA343-1,"")</f>
        <v/>
      </c>
      <c r="AH343" s="169" t="str">
        <f>IFERROR(Inv_SY_B!AH343/Inv_SY_B!$DA343-1,"")</f>
        <v/>
      </c>
      <c r="AI343" s="169" t="str">
        <f>IFERROR(Inv_SY_B!AI343/Inv_SY_B!$DC343-1,"")</f>
        <v/>
      </c>
      <c r="AJ343" s="169" t="str">
        <f>IFERROR(Inv_SY_B!AJ343/Inv_SY_B!$DC343-1,"")</f>
        <v/>
      </c>
      <c r="AK343" s="169" t="str">
        <f>IFERROR(Inv_SY_B!AK343/Inv_SY_B!$DC343-1,"")</f>
        <v/>
      </c>
      <c r="AL343" s="169" t="str">
        <f>IFERROR(Inv_SY_B!AL343/Inv_SY_B!$DC343-1,"")</f>
        <v/>
      </c>
      <c r="AM343" s="169" t="str">
        <f>IFERROR(Inv_SY_B!AM343/Inv_SY_B!$DC343-1,"")</f>
        <v/>
      </c>
      <c r="AN343" s="169" t="str">
        <f>IFERROR(Inv_SY_B!AN343/Inv_SY_B!$DC343-1,"")</f>
        <v/>
      </c>
      <c r="AO343" s="169" t="str">
        <f>IFERROR(Inv_SY_B!AO343/Inv_SY_B!$DC343-1,"")</f>
        <v/>
      </c>
      <c r="AP343" s="169" t="str">
        <f>IFERROR(Inv_SY_B!AP343/Inv_SY_B!$DC343-1,"")</f>
        <v/>
      </c>
      <c r="AQ343" s="169" t="str">
        <f>IFERROR(Inv_SY_B!AQ343/Inv_SY_B!$DC343-1,"")</f>
        <v/>
      </c>
      <c r="AR343" s="169" t="str">
        <f>IFERROR(Inv_SY_B!AR343/Inv_SY_B!$DC343-1,"")</f>
        <v/>
      </c>
      <c r="AS343" s="169" t="str">
        <f>IFERROR(Inv_SY_B!AS343/Inv_SY_B!$DC343-1,"")</f>
        <v/>
      </c>
      <c r="AT343" s="169" t="str">
        <f>IFERROR(Inv_SY_B!AT343/Inv_SY_B!$DC343-1,"")</f>
        <v/>
      </c>
      <c r="AU343" s="169" t="str">
        <f>IFERROR(Inv_SY_B!AU343/Inv_SY_B!$DC343-1,"")</f>
        <v/>
      </c>
      <c r="AV343" s="169" t="str">
        <f>IFERROR(Inv_SY_B!AV343/Inv_SY_B!$DC343-1,"")</f>
        <v/>
      </c>
      <c r="AW343" s="169" t="str">
        <f>IFERROR(Inv_SY_B!AW343/Inv_SY_B!$DC343-1,"")</f>
        <v/>
      </c>
      <c r="AX343" s="169" t="str">
        <f>IFERROR(Inv_SY_B!AX343/Inv_SY_B!$DC343-1,"")</f>
        <v/>
      </c>
      <c r="AY343" s="169" t="str">
        <f>IFERROR(Inv_SY_B!AY343/Inv_SY_B!$DC343-1,"")</f>
        <v/>
      </c>
      <c r="AZ343" s="169" t="str">
        <f>IFERROR(Inv_SY_B!AZ343/Inv_SY_B!$DC343-1,"")</f>
        <v/>
      </c>
      <c r="BA343" s="169" t="str">
        <f>IFERROR(Inv_SY_B!BA343/Inv_SY_B!$DC343-1,"")</f>
        <v/>
      </c>
      <c r="BB343" s="169" t="str">
        <f>IFERROR(Inv_SY_B!BB343/Inv_SY_B!$DC343-1,"")</f>
        <v/>
      </c>
      <c r="BC343" s="169" t="str">
        <f>IFERROR(Inv_SY_B!BC343/Inv_SY_B!$DC343-1,"")</f>
        <v/>
      </c>
      <c r="BD343" s="169" t="str">
        <f>IFERROR(Inv_SY_B!BD343/Inv_SY_B!$DC343-1,"")</f>
        <v/>
      </c>
      <c r="BE343" s="169" t="str">
        <f>IFERROR(Inv_SY_B!BE343/Inv_SY_B!$DC343-1,"")</f>
        <v/>
      </c>
      <c r="BF343" s="169" t="str">
        <f>IFERROR(Inv_SY_B!BF343/Inv_SY_B!$DC343-1,"")</f>
        <v/>
      </c>
      <c r="BG343" s="169" t="str">
        <f>IFERROR(Inv_SY_B!BG343/Inv_SY_B!$DC343-1,"")</f>
        <v/>
      </c>
      <c r="BH343" s="169" t="str">
        <f>IFERROR(Inv_SY_B!BH343/Inv_SY_B!$DC343-1,"")</f>
        <v/>
      </c>
      <c r="BI343" s="169" t="str">
        <f>IFERROR(Inv_SY_B!BI343/Inv_SY_B!$DC343-1,"")</f>
        <v/>
      </c>
      <c r="BJ343" s="169" t="str">
        <f>IFERROR(Inv_SY_B!BJ343/Inv_SY_B!$DC343-1,"")</f>
        <v/>
      </c>
      <c r="BK343" s="169" t="str">
        <f>IFERROR(Inv_SY_B!BK343/Inv_SY_B!$DC343-1,"")</f>
        <v/>
      </c>
      <c r="BL343" s="169" t="str">
        <f>IFERROR(Inv_SY_B!BL343/Inv_SY_B!$DC343-1,"")</f>
        <v/>
      </c>
      <c r="BM343" s="169" t="str">
        <f>IFERROR(Inv_SY_B!BM343/Inv_SY_B!$DC343-1,"")</f>
        <v/>
      </c>
      <c r="BN343" s="169" t="str">
        <f>IFERROR(Inv_SY_B!BN343/Inv_SY_B!$DC343-1,"")</f>
        <v/>
      </c>
      <c r="BO343" s="169" t="str">
        <f>IFERROR(Inv_SY_B!BO343/Inv_SY_B!$DC343-1,"")</f>
        <v/>
      </c>
      <c r="BP343" s="169" t="str">
        <f>IFERROR(Inv_SY_B!BP343/Inv_SY_B!$DC343-1,"")</f>
        <v/>
      </c>
      <c r="BQ343" s="169" t="str">
        <f>IFERROR(Inv_SY_B!BQ343/Inv_SY_B!$DC343-1,"")</f>
        <v/>
      </c>
      <c r="BR343" s="169" t="str">
        <f>IFERROR(Inv_SY_B!BR343/Inv_SY_B!$DC343-1,"")</f>
        <v/>
      </c>
      <c r="BS343" s="169" t="str">
        <f>IFERROR(Inv_SY_B!BS343/Inv_SY_B!$DC343-1,"")</f>
        <v/>
      </c>
      <c r="BT343" s="169" t="str">
        <f>IFERROR(Inv_SY_B!BT343/Inv_SY_B!$DC343-1,"")</f>
        <v/>
      </c>
      <c r="BU343" s="169" t="str">
        <f>IFERROR(Inv_SY_B!BU343/Inv_SY_B!$DC343-1,"")</f>
        <v/>
      </c>
      <c r="BV343" s="169" t="str">
        <f>IFERROR(Inv_SY_B!BV343/Inv_SY_B!$DC343-1,"")</f>
        <v/>
      </c>
      <c r="BW343" s="169" t="str">
        <f>IFERROR(Inv_SY_B!BW343/Inv_SY_B!$DC343-1,"")</f>
        <v/>
      </c>
      <c r="BX343" s="169" t="str">
        <f>IFERROR(Inv_SY_B!BX343/Inv_SY_B!$DC343-1,"")</f>
        <v/>
      </c>
      <c r="BY343" s="169" t="str">
        <f>IFERROR(Inv_SY_B!BY343/Inv_SY_B!$DC343-1,"")</f>
        <v/>
      </c>
      <c r="BZ343" s="169" t="str">
        <f>IFERROR(Inv_SY_B!BZ343/Inv_SY_B!$DC343-1,"")</f>
        <v/>
      </c>
      <c r="CA343" s="169" t="str">
        <f>IFERROR(Inv_SY_B!CA343/Inv_SY_B!$DC343-1,"")</f>
        <v/>
      </c>
      <c r="CB343" s="169" t="str">
        <f>IFERROR(Inv_SY_B!CB343/Inv_SY_B!$DC343-1,"")</f>
        <v/>
      </c>
      <c r="CC343" s="169" t="str">
        <f>IFERROR(Inv_SY_B!CC343/Inv_SY_B!$DC343-1,"")</f>
        <v/>
      </c>
      <c r="CD343" s="169" t="str">
        <f>IFERROR(Inv_SY_B!CD343/Inv_SY_B!$DC343-1,"")</f>
        <v/>
      </c>
      <c r="CE343" s="169" t="str">
        <f>IFERROR(Inv_SY_B!CE343/Inv_SY_B!$DC343-1,"")</f>
        <v/>
      </c>
      <c r="CF343" s="169" t="str">
        <f>IFERROR(Inv_SY_B!CF343/Inv_SY_B!$DC343-1,"")</f>
        <v/>
      </c>
      <c r="CG343" s="169" t="str">
        <f>IFERROR(Inv_SY_B!CG343/Inv_SY_B!$DC343-1,"")</f>
        <v/>
      </c>
      <c r="CH343" s="169" t="str">
        <f>IFERROR(Inv_SY_B!CH343/Inv_SY_B!$DC343-1,"")</f>
        <v/>
      </c>
      <c r="CI343" s="169" t="str">
        <f>IFERROR(Inv_SY_B!CI343/Inv_SY_B!$DC343-1,"")</f>
        <v/>
      </c>
      <c r="CJ343" s="169" t="str">
        <f>IFERROR(Inv_SY_B!CJ343/Inv_SY_B!$DC343-1,"")</f>
        <v/>
      </c>
      <c r="CK343" s="169" t="str">
        <f>IFERROR(Inv_SY_B!CK343/Inv_SY_B!$DC343-1,"")</f>
        <v/>
      </c>
      <c r="CL343" s="169" t="str">
        <f>IFERROR(Inv_SY_B!CL343/Inv_SY_B!$DC343-1,"")</f>
        <v/>
      </c>
      <c r="CM343" s="169" t="str">
        <f>IFERROR(Inv_SY_B!CM343/Inv_SY_B!$DB343-1,"")</f>
        <v/>
      </c>
      <c r="CN343" s="169" t="str">
        <f>IFERROR(Inv_SY_B!CN343/Inv_SY_B!$DB343-1,"")</f>
        <v/>
      </c>
      <c r="CO343" s="169" t="str">
        <f>IFERROR(Inv_SY_B!CO343/Inv_SY_B!$DB343-1,"")</f>
        <v/>
      </c>
      <c r="CP343" s="169" t="str">
        <f>IFERROR(Inv_SY_B!CP343/Inv_SY_B!$DB343-1,"")</f>
        <v/>
      </c>
      <c r="CQ343" s="169" t="str">
        <f>IFERROR(Inv_SY_B!CQ343/Inv_SY_B!$DB343-1,"")</f>
        <v/>
      </c>
      <c r="CR343" s="169" t="str">
        <f>IFERROR(Inv_SY_B!CR343/Inv_SY_B!$DB343-1,"")</f>
        <v/>
      </c>
      <c r="CS343" s="169" t="str">
        <f>IFERROR(Inv_SY_B!CS343/Inv_SY_B!$DB343-1,"")</f>
        <v/>
      </c>
      <c r="CT343" s="169" t="str">
        <f>IFERROR(Inv_SY_B!CT343/Inv_SY_B!$DB343-1,"")</f>
        <v/>
      </c>
      <c r="CU343" s="169" t="str">
        <f>IFERROR(Inv_SY_B!CU343/Inv_SY_B!$DB343-1,"")</f>
        <v/>
      </c>
      <c r="CV343" s="169" t="str">
        <f>IFERROR(Inv_SY_B!CV343/Inv_SY_B!$DB343-1,"")</f>
        <v/>
      </c>
      <c r="CW343" s="169" t="str">
        <f>IFERROR(Inv_SY_B!CW343/Inv_SY_B!$DB343-1,"")</f>
        <v/>
      </c>
      <c r="CX343" s="169" t="str">
        <f>IFERROR(Inv_SY_B!CX343/Inv_SY_B!$DB343-1,"")</f>
        <v/>
      </c>
      <c r="CY343" s="169" t="str">
        <f>IFERROR(Inv_SY_B!CY343/Inv_SY_B!$DB343-1,"")</f>
        <v/>
      </c>
      <c r="CZ343" s="169" t="str">
        <f>IFERROR(Inv_SY_B!CZ343/Inv_SY_B!$DB343-1,"")</f>
        <v/>
      </c>
    </row>
    <row r="344" spans="2:104">
      <c r="B344" s="164">
        <f t="shared" si="6"/>
        <v>46036</v>
      </c>
      <c r="C344" s="169" t="str">
        <f>IFERROR(Inv_SY_B!C344/Inv_SY_B!$DA344-1,"")</f>
        <v/>
      </c>
      <c r="D344" s="169" t="str">
        <f>IFERROR(Inv_SY_B!D344/Inv_SY_B!$DA344-1,"")</f>
        <v/>
      </c>
      <c r="E344" s="169" t="str">
        <f>IFERROR(Inv_SY_B!E344/Inv_SY_B!$DA344-1,"")</f>
        <v/>
      </c>
      <c r="F344" s="169" t="str">
        <f>IFERROR(Inv_SY_B!F344/Inv_SY_B!$DA344-1,"")</f>
        <v/>
      </c>
      <c r="G344" s="169" t="str">
        <f>IFERROR(Inv_SY_B!G344/Inv_SY_B!$DA344-1,"")</f>
        <v/>
      </c>
      <c r="H344" s="169" t="str">
        <f>IFERROR(Inv_SY_B!H344/Inv_SY_B!$DA344-1,"")</f>
        <v/>
      </c>
      <c r="I344" s="169" t="str">
        <f>IFERROR(Inv_SY_B!I344/Inv_SY_B!$DA344-1,"")</f>
        <v/>
      </c>
      <c r="J344" s="169" t="str">
        <f>IFERROR(Inv_SY_B!J344/Inv_SY_B!$DA344-1,"")</f>
        <v/>
      </c>
      <c r="K344" s="169" t="str">
        <f>IFERROR(Inv_SY_B!K344/Inv_SY_B!$DA344-1,"")</f>
        <v/>
      </c>
      <c r="L344" s="169" t="str">
        <f>IFERROR(Inv_SY_B!L344/Inv_SY_B!$DA344-1,"")</f>
        <v/>
      </c>
      <c r="M344" s="169" t="str">
        <f>IFERROR(Inv_SY_B!M344/Inv_SY_B!$DA344-1,"")</f>
        <v/>
      </c>
      <c r="N344" s="169" t="str">
        <f>IFERROR(Inv_SY_B!N344/Inv_SY_B!$DA344-1,"")</f>
        <v/>
      </c>
      <c r="O344" s="169" t="str">
        <f>IFERROR(Inv_SY_B!O344/Inv_SY_B!$DA344-1,"")</f>
        <v/>
      </c>
      <c r="P344" s="169" t="str">
        <f>IFERROR(Inv_SY_B!P344/Inv_SY_B!$DA344-1,"")</f>
        <v/>
      </c>
      <c r="Q344" s="169" t="str">
        <f>IFERROR(Inv_SY_B!Q344/Inv_SY_B!$DA344-1,"")</f>
        <v/>
      </c>
      <c r="R344" s="169" t="str">
        <f>IFERROR(Inv_SY_B!R344/Inv_SY_B!$DA344-1,"")</f>
        <v/>
      </c>
      <c r="S344" s="169" t="str">
        <f>IFERROR(Inv_SY_B!S344/Inv_SY_B!$DA344-1,"")</f>
        <v/>
      </c>
      <c r="T344" s="169" t="str">
        <f>IFERROR(Inv_SY_B!T344/Inv_SY_B!$DA344-1,"")</f>
        <v/>
      </c>
      <c r="U344" s="169" t="str">
        <f>IFERROR(Inv_SY_B!U344/Inv_SY_B!$DA344-1,"")</f>
        <v/>
      </c>
      <c r="V344" s="169" t="str">
        <f>IFERROR(Inv_SY_B!V344/Inv_SY_B!$DA344-1,"")</f>
        <v/>
      </c>
      <c r="W344" s="169" t="str">
        <f>IFERROR(Inv_SY_B!W344/Inv_SY_B!$DA344-1,"")</f>
        <v/>
      </c>
      <c r="X344" s="169" t="str">
        <f>IFERROR(Inv_SY_B!X344/Inv_SY_B!$DA344-1,"")</f>
        <v/>
      </c>
      <c r="Y344" s="169" t="str">
        <f>IFERROR(Inv_SY_B!Y344/Inv_SY_B!$DA344-1,"")</f>
        <v/>
      </c>
      <c r="Z344" s="169" t="str">
        <f>IFERROR(Inv_SY_B!Z344/Inv_SY_B!$DA344-1,"")</f>
        <v/>
      </c>
      <c r="AA344" s="169" t="str">
        <f>IFERROR(Inv_SY_B!AA344/Inv_SY_B!$DA344-1,"")</f>
        <v/>
      </c>
      <c r="AB344" s="169" t="str">
        <f>IFERROR(Inv_SY_B!AB344/Inv_SY_B!$DA344-1,"")</f>
        <v/>
      </c>
      <c r="AC344" s="169" t="str">
        <f>IFERROR(Inv_SY_B!AC344/Inv_SY_B!$DA344-1,"")</f>
        <v/>
      </c>
      <c r="AD344" s="169" t="str">
        <f>IFERROR(Inv_SY_B!AD344/Inv_SY_B!$DA344-1,"")</f>
        <v/>
      </c>
      <c r="AE344" s="169" t="str">
        <f>IFERROR(Inv_SY_B!AE344/Inv_SY_B!$DA344-1,"")</f>
        <v/>
      </c>
      <c r="AF344" s="169" t="str">
        <f>IFERROR(Inv_SY_B!AF344/Inv_SY_B!$DA344-1,"")</f>
        <v/>
      </c>
      <c r="AG344" s="169" t="str">
        <f>IFERROR(Inv_SY_B!AG344/Inv_SY_B!$DA344-1,"")</f>
        <v/>
      </c>
      <c r="AH344" s="169" t="str">
        <f>IFERROR(Inv_SY_B!AH344/Inv_SY_B!$DA344-1,"")</f>
        <v/>
      </c>
      <c r="AI344" s="169" t="str">
        <f>IFERROR(Inv_SY_B!AI344/Inv_SY_B!$DC344-1,"")</f>
        <v/>
      </c>
      <c r="AJ344" s="169" t="str">
        <f>IFERROR(Inv_SY_B!AJ344/Inv_SY_B!$DC344-1,"")</f>
        <v/>
      </c>
      <c r="AK344" s="169" t="str">
        <f>IFERROR(Inv_SY_B!AK344/Inv_SY_B!$DC344-1,"")</f>
        <v/>
      </c>
      <c r="AL344" s="169" t="str">
        <f>IFERROR(Inv_SY_B!AL344/Inv_SY_B!$DC344-1,"")</f>
        <v/>
      </c>
      <c r="AM344" s="169" t="str">
        <f>IFERROR(Inv_SY_B!AM344/Inv_SY_B!$DC344-1,"")</f>
        <v/>
      </c>
      <c r="AN344" s="169" t="str">
        <f>IFERROR(Inv_SY_B!AN344/Inv_SY_B!$DC344-1,"")</f>
        <v/>
      </c>
      <c r="AO344" s="169" t="str">
        <f>IFERROR(Inv_SY_B!AO344/Inv_SY_B!$DC344-1,"")</f>
        <v/>
      </c>
      <c r="AP344" s="169" t="str">
        <f>IFERROR(Inv_SY_B!AP344/Inv_SY_B!$DC344-1,"")</f>
        <v/>
      </c>
      <c r="AQ344" s="169" t="str">
        <f>IFERROR(Inv_SY_B!AQ344/Inv_SY_B!$DC344-1,"")</f>
        <v/>
      </c>
      <c r="AR344" s="169" t="str">
        <f>IFERROR(Inv_SY_B!AR344/Inv_SY_B!$DC344-1,"")</f>
        <v/>
      </c>
      <c r="AS344" s="169" t="str">
        <f>IFERROR(Inv_SY_B!AS344/Inv_SY_B!$DC344-1,"")</f>
        <v/>
      </c>
      <c r="AT344" s="169" t="str">
        <f>IFERROR(Inv_SY_B!AT344/Inv_SY_B!$DC344-1,"")</f>
        <v/>
      </c>
      <c r="AU344" s="169" t="str">
        <f>IFERROR(Inv_SY_B!AU344/Inv_SY_B!$DC344-1,"")</f>
        <v/>
      </c>
      <c r="AV344" s="169" t="str">
        <f>IFERROR(Inv_SY_B!AV344/Inv_SY_B!$DC344-1,"")</f>
        <v/>
      </c>
      <c r="AW344" s="169" t="str">
        <f>IFERROR(Inv_SY_B!AW344/Inv_SY_B!$DC344-1,"")</f>
        <v/>
      </c>
      <c r="AX344" s="169" t="str">
        <f>IFERROR(Inv_SY_B!AX344/Inv_SY_B!$DC344-1,"")</f>
        <v/>
      </c>
      <c r="AY344" s="169" t="str">
        <f>IFERROR(Inv_SY_B!AY344/Inv_SY_B!$DC344-1,"")</f>
        <v/>
      </c>
      <c r="AZ344" s="169" t="str">
        <f>IFERROR(Inv_SY_B!AZ344/Inv_SY_B!$DC344-1,"")</f>
        <v/>
      </c>
      <c r="BA344" s="169" t="str">
        <f>IFERROR(Inv_SY_B!BA344/Inv_SY_B!$DC344-1,"")</f>
        <v/>
      </c>
      <c r="BB344" s="169" t="str">
        <f>IFERROR(Inv_SY_B!BB344/Inv_SY_B!$DC344-1,"")</f>
        <v/>
      </c>
      <c r="BC344" s="169" t="str">
        <f>IFERROR(Inv_SY_B!BC344/Inv_SY_B!$DC344-1,"")</f>
        <v/>
      </c>
      <c r="BD344" s="169" t="str">
        <f>IFERROR(Inv_SY_B!BD344/Inv_SY_B!$DC344-1,"")</f>
        <v/>
      </c>
      <c r="BE344" s="169" t="str">
        <f>IFERROR(Inv_SY_B!BE344/Inv_SY_B!$DC344-1,"")</f>
        <v/>
      </c>
      <c r="BF344" s="169" t="str">
        <f>IFERROR(Inv_SY_B!BF344/Inv_SY_B!$DC344-1,"")</f>
        <v/>
      </c>
      <c r="BG344" s="169" t="str">
        <f>IFERROR(Inv_SY_B!BG344/Inv_SY_B!$DC344-1,"")</f>
        <v/>
      </c>
      <c r="BH344" s="169" t="str">
        <f>IFERROR(Inv_SY_B!BH344/Inv_SY_B!$DC344-1,"")</f>
        <v/>
      </c>
      <c r="BI344" s="169" t="str">
        <f>IFERROR(Inv_SY_B!BI344/Inv_SY_B!$DC344-1,"")</f>
        <v/>
      </c>
      <c r="BJ344" s="169" t="str">
        <f>IFERROR(Inv_SY_B!BJ344/Inv_SY_B!$DC344-1,"")</f>
        <v/>
      </c>
      <c r="BK344" s="169" t="str">
        <f>IFERROR(Inv_SY_B!BK344/Inv_SY_B!$DC344-1,"")</f>
        <v/>
      </c>
      <c r="BL344" s="169" t="str">
        <f>IFERROR(Inv_SY_B!BL344/Inv_SY_B!$DC344-1,"")</f>
        <v/>
      </c>
      <c r="BM344" s="169" t="str">
        <f>IFERROR(Inv_SY_B!BM344/Inv_SY_B!$DC344-1,"")</f>
        <v/>
      </c>
      <c r="BN344" s="169" t="str">
        <f>IFERROR(Inv_SY_B!BN344/Inv_SY_B!$DC344-1,"")</f>
        <v/>
      </c>
      <c r="BO344" s="169" t="str">
        <f>IFERROR(Inv_SY_B!BO344/Inv_SY_B!$DC344-1,"")</f>
        <v/>
      </c>
      <c r="BP344" s="169" t="str">
        <f>IFERROR(Inv_SY_B!BP344/Inv_SY_B!$DC344-1,"")</f>
        <v/>
      </c>
      <c r="BQ344" s="169" t="str">
        <f>IFERROR(Inv_SY_B!BQ344/Inv_SY_B!$DC344-1,"")</f>
        <v/>
      </c>
      <c r="BR344" s="169" t="str">
        <f>IFERROR(Inv_SY_B!BR344/Inv_SY_B!$DC344-1,"")</f>
        <v/>
      </c>
      <c r="BS344" s="169" t="str">
        <f>IFERROR(Inv_SY_B!BS344/Inv_SY_B!$DC344-1,"")</f>
        <v/>
      </c>
      <c r="BT344" s="169" t="str">
        <f>IFERROR(Inv_SY_B!BT344/Inv_SY_B!$DC344-1,"")</f>
        <v/>
      </c>
      <c r="BU344" s="169" t="str">
        <f>IFERROR(Inv_SY_B!BU344/Inv_SY_B!$DC344-1,"")</f>
        <v/>
      </c>
      <c r="BV344" s="169" t="str">
        <f>IFERROR(Inv_SY_B!BV344/Inv_SY_B!$DC344-1,"")</f>
        <v/>
      </c>
      <c r="BW344" s="169" t="str">
        <f>IFERROR(Inv_SY_B!BW344/Inv_SY_B!$DC344-1,"")</f>
        <v/>
      </c>
      <c r="BX344" s="169" t="str">
        <f>IFERROR(Inv_SY_B!BX344/Inv_SY_B!$DC344-1,"")</f>
        <v/>
      </c>
      <c r="BY344" s="169" t="str">
        <f>IFERROR(Inv_SY_B!BY344/Inv_SY_B!$DC344-1,"")</f>
        <v/>
      </c>
      <c r="BZ344" s="169" t="str">
        <f>IFERROR(Inv_SY_B!BZ344/Inv_SY_B!$DC344-1,"")</f>
        <v/>
      </c>
      <c r="CA344" s="169" t="str">
        <f>IFERROR(Inv_SY_B!CA344/Inv_SY_B!$DC344-1,"")</f>
        <v/>
      </c>
      <c r="CB344" s="169" t="str">
        <f>IFERROR(Inv_SY_B!CB344/Inv_SY_B!$DC344-1,"")</f>
        <v/>
      </c>
      <c r="CC344" s="169" t="str">
        <f>IFERROR(Inv_SY_B!CC344/Inv_SY_B!$DC344-1,"")</f>
        <v/>
      </c>
      <c r="CD344" s="169" t="str">
        <f>IFERROR(Inv_SY_B!CD344/Inv_SY_B!$DC344-1,"")</f>
        <v/>
      </c>
      <c r="CE344" s="169" t="str">
        <f>IFERROR(Inv_SY_B!CE344/Inv_SY_B!$DC344-1,"")</f>
        <v/>
      </c>
      <c r="CF344" s="169" t="str">
        <f>IFERROR(Inv_SY_B!CF344/Inv_SY_B!$DC344-1,"")</f>
        <v/>
      </c>
      <c r="CG344" s="169" t="str">
        <f>IFERROR(Inv_SY_B!CG344/Inv_SY_B!$DC344-1,"")</f>
        <v/>
      </c>
      <c r="CH344" s="169" t="str">
        <f>IFERROR(Inv_SY_B!CH344/Inv_SY_B!$DC344-1,"")</f>
        <v/>
      </c>
      <c r="CI344" s="169" t="str">
        <f>IFERROR(Inv_SY_B!CI344/Inv_SY_B!$DC344-1,"")</f>
        <v/>
      </c>
      <c r="CJ344" s="169" t="str">
        <f>IFERROR(Inv_SY_B!CJ344/Inv_SY_B!$DC344-1,"")</f>
        <v/>
      </c>
      <c r="CK344" s="169" t="str">
        <f>IFERROR(Inv_SY_B!CK344/Inv_SY_B!$DC344-1,"")</f>
        <v/>
      </c>
      <c r="CL344" s="169" t="str">
        <f>IFERROR(Inv_SY_B!CL344/Inv_SY_B!$DC344-1,"")</f>
        <v/>
      </c>
      <c r="CM344" s="169" t="str">
        <f>IFERROR(Inv_SY_B!CM344/Inv_SY_B!$DB344-1,"")</f>
        <v/>
      </c>
      <c r="CN344" s="169" t="str">
        <f>IFERROR(Inv_SY_B!CN344/Inv_SY_B!$DB344-1,"")</f>
        <v/>
      </c>
      <c r="CO344" s="169" t="str">
        <f>IFERROR(Inv_SY_B!CO344/Inv_SY_B!$DB344-1,"")</f>
        <v/>
      </c>
      <c r="CP344" s="169" t="str">
        <f>IFERROR(Inv_SY_B!CP344/Inv_SY_B!$DB344-1,"")</f>
        <v/>
      </c>
      <c r="CQ344" s="169" t="str">
        <f>IFERROR(Inv_SY_B!CQ344/Inv_SY_B!$DB344-1,"")</f>
        <v/>
      </c>
      <c r="CR344" s="169" t="str">
        <f>IFERROR(Inv_SY_B!CR344/Inv_SY_B!$DB344-1,"")</f>
        <v/>
      </c>
      <c r="CS344" s="169" t="str">
        <f>IFERROR(Inv_SY_B!CS344/Inv_SY_B!$DB344-1,"")</f>
        <v/>
      </c>
      <c r="CT344" s="169" t="str">
        <f>IFERROR(Inv_SY_B!CT344/Inv_SY_B!$DB344-1,"")</f>
        <v/>
      </c>
      <c r="CU344" s="169" t="str">
        <f>IFERROR(Inv_SY_B!CU344/Inv_SY_B!$DB344-1,"")</f>
        <v/>
      </c>
      <c r="CV344" s="169" t="str">
        <f>IFERROR(Inv_SY_B!CV344/Inv_SY_B!$DB344-1,"")</f>
        <v/>
      </c>
      <c r="CW344" s="169" t="str">
        <f>IFERROR(Inv_SY_B!CW344/Inv_SY_B!$DB344-1,"")</f>
        <v/>
      </c>
      <c r="CX344" s="169" t="str">
        <f>IFERROR(Inv_SY_B!CX344/Inv_SY_B!$DB344-1,"")</f>
        <v/>
      </c>
      <c r="CY344" s="169" t="str">
        <f>IFERROR(Inv_SY_B!CY344/Inv_SY_B!$DB344-1,"")</f>
        <v/>
      </c>
      <c r="CZ344" s="169" t="str">
        <f>IFERROR(Inv_SY_B!CZ344/Inv_SY_B!$DB344-1,"")</f>
        <v/>
      </c>
    </row>
    <row r="345" spans="2:104">
      <c r="B345" s="164">
        <f t="shared" si="6"/>
        <v>46037</v>
      </c>
      <c r="C345" s="169" t="str">
        <f>IFERROR(Inv_SY_B!C345/Inv_SY_B!$DA345-1,"")</f>
        <v/>
      </c>
      <c r="D345" s="169" t="str">
        <f>IFERROR(Inv_SY_B!D345/Inv_SY_B!$DA345-1,"")</f>
        <v/>
      </c>
      <c r="E345" s="169" t="str">
        <f>IFERROR(Inv_SY_B!E345/Inv_SY_B!$DA345-1,"")</f>
        <v/>
      </c>
      <c r="F345" s="169" t="str">
        <f>IFERROR(Inv_SY_B!F345/Inv_SY_B!$DA345-1,"")</f>
        <v/>
      </c>
      <c r="G345" s="169" t="str">
        <f>IFERROR(Inv_SY_B!G345/Inv_SY_B!$DA345-1,"")</f>
        <v/>
      </c>
      <c r="H345" s="169" t="str">
        <f>IFERROR(Inv_SY_B!H345/Inv_SY_B!$DA345-1,"")</f>
        <v/>
      </c>
      <c r="I345" s="169" t="str">
        <f>IFERROR(Inv_SY_B!I345/Inv_SY_B!$DA345-1,"")</f>
        <v/>
      </c>
      <c r="J345" s="169" t="str">
        <f>IFERROR(Inv_SY_B!J345/Inv_SY_B!$DA345-1,"")</f>
        <v/>
      </c>
      <c r="K345" s="169" t="str">
        <f>IFERROR(Inv_SY_B!K345/Inv_SY_B!$DA345-1,"")</f>
        <v/>
      </c>
      <c r="L345" s="169" t="str">
        <f>IFERROR(Inv_SY_B!L345/Inv_SY_B!$DA345-1,"")</f>
        <v/>
      </c>
      <c r="M345" s="169" t="str">
        <f>IFERROR(Inv_SY_B!M345/Inv_SY_B!$DA345-1,"")</f>
        <v/>
      </c>
      <c r="N345" s="169" t="str">
        <f>IFERROR(Inv_SY_B!N345/Inv_SY_B!$DA345-1,"")</f>
        <v/>
      </c>
      <c r="O345" s="169" t="str">
        <f>IFERROR(Inv_SY_B!O345/Inv_SY_B!$DA345-1,"")</f>
        <v/>
      </c>
      <c r="P345" s="169" t="str">
        <f>IFERROR(Inv_SY_B!P345/Inv_SY_B!$DA345-1,"")</f>
        <v/>
      </c>
      <c r="Q345" s="169" t="str">
        <f>IFERROR(Inv_SY_B!Q345/Inv_SY_B!$DA345-1,"")</f>
        <v/>
      </c>
      <c r="R345" s="169" t="str">
        <f>IFERROR(Inv_SY_B!R345/Inv_SY_B!$DA345-1,"")</f>
        <v/>
      </c>
      <c r="S345" s="169" t="str">
        <f>IFERROR(Inv_SY_B!S345/Inv_SY_B!$DA345-1,"")</f>
        <v/>
      </c>
      <c r="T345" s="169" t="str">
        <f>IFERROR(Inv_SY_B!T345/Inv_SY_B!$DA345-1,"")</f>
        <v/>
      </c>
      <c r="U345" s="169" t="str">
        <f>IFERROR(Inv_SY_B!U345/Inv_SY_B!$DA345-1,"")</f>
        <v/>
      </c>
      <c r="V345" s="169" t="str">
        <f>IFERROR(Inv_SY_B!V345/Inv_SY_B!$DA345-1,"")</f>
        <v/>
      </c>
      <c r="W345" s="169" t="str">
        <f>IFERROR(Inv_SY_B!W345/Inv_SY_B!$DA345-1,"")</f>
        <v/>
      </c>
      <c r="X345" s="169" t="str">
        <f>IFERROR(Inv_SY_B!X345/Inv_SY_B!$DA345-1,"")</f>
        <v/>
      </c>
      <c r="Y345" s="169" t="str">
        <f>IFERROR(Inv_SY_B!Y345/Inv_SY_B!$DA345-1,"")</f>
        <v/>
      </c>
      <c r="Z345" s="169" t="str">
        <f>IFERROR(Inv_SY_B!Z345/Inv_SY_B!$DA345-1,"")</f>
        <v/>
      </c>
      <c r="AA345" s="169" t="str">
        <f>IFERROR(Inv_SY_B!AA345/Inv_SY_B!$DA345-1,"")</f>
        <v/>
      </c>
      <c r="AB345" s="169" t="str">
        <f>IFERROR(Inv_SY_B!AB345/Inv_SY_B!$DA345-1,"")</f>
        <v/>
      </c>
      <c r="AC345" s="169" t="str">
        <f>IFERROR(Inv_SY_B!AC345/Inv_SY_B!$DA345-1,"")</f>
        <v/>
      </c>
      <c r="AD345" s="169" t="str">
        <f>IFERROR(Inv_SY_B!AD345/Inv_SY_B!$DA345-1,"")</f>
        <v/>
      </c>
      <c r="AE345" s="169" t="str">
        <f>IFERROR(Inv_SY_B!AE345/Inv_SY_B!$DA345-1,"")</f>
        <v/>
      </c>
      <c r="AF345" s="169" t="str">
        <f>IFERROR(Inv_SY_B!AF345/Inv_SY_B!$DA345-1,"")</f>
        <v/>
      </c>
      <c r="AG345" s="169" t="str">
        <f>IFERROR(Inv_SY_B!AG345/Inv_SY_B!$DA345-1,"")</f>
        <v/>
      </c>
      <c r="AH345" s="169" t="str">
        <f>IFERROR(Inv_SY_B!AH345/Inv_SY_B!$DA345-1,"")</f>
        <v/>
      </c>
      <c r="AI345" s="169" t="str">
        <f>IFERROR(Inv_SY_B!AI345/Inv_SY_B!$DC345-1,"")</f>
        <v/>
      </c>
      <c r="AJ345" s="169" t="str">
        <f>IFERROR(Inv_SY_B!AJ345/Inv_SY_B!$DC345-1,"")</f>
        <v/>
      </c>
      <c r="AK345" s="169" t="str">
        <f>IFERROR(Inv_SY_B!AK345/Inv_SY_B!$DC345-1,"")</f>
        <v/>
      </c>
      <c r="AL345" s="169" t="str">
        <f>IFERROR(Inv_SY_B!AL345/Inv_SY_B!$DC345-1,"")</f>
        <v/>
      </c>
      <c r="AM345" s="169" t="str">
        <f>IFERROR(Inv_SY_B!AM345/Inv_SY_B!$DC345-1,"")</f>
        <v/>
      </c>
      <c r="AN345" s="169" t="str">
        <f>IFERROR(Inv_SY_B!AN345/Inv_SY_B!$DC345-1,"")</f>
        <v/>
      </c>
      <c r="AO345" s="169" t="str">
        <f>IFERROR(Inv_SY_B!AO345/Inv_SY_B!$DC345-1,"")</f>
        <v/>
      </c>
      <c r="AP345" s="169" t="str">
        <f>IFERROR(Inv_SY_B!AP345/Inv_SY_B!$DC345-1,"")</f>
        <v/>
      </c>
      <c r="AQ345" s="169" t="str">
        <f>IFERROR(Inv_SY_B!AQ345/Inv_SY_B!$DC345-1,"")</f>
        <v/>
      </c>
      <c r="AR345" s="169" t="str">
        <f>IFERROR(Inv_SY_B!AR345/Inv_SY_B!$DC345-1,"")</f>
        <v/>
      </c>
      <c r="AS345" s="169" t="str">
        <f>IFERROR(Inv_SY_B!AS345/Inv_SY_B!$DC345-1,"")</f>
        <v/>
      </c>
      <c r="AT345" s="169" t="str">
        <f>IFERROR(Inv_SY_B!AT345/Inv_SY_B!$DC345-1,"")</f>
        <v/>
      </c>
      <c r="AU345" s="169" t="str">
        <f>IFERROR(Inv_SY_B!AU345/Inv_SY_B!$DC345-1,"")</f>
        <v/>
      </c>
      <c r="AV345" s="169" t="str">
        <f>IFERROR(Inv_SY_B!AV345/Inv_SY_B!$DC345-1,"")</f>
        <v/>
      </c>
      <c r="AW345" s="169" t="str">
        <f>IFERROR(Inv_SY_B!AW345/Inv_SY_B!$DC345-1,"")</f>
        <v/>
      </c>
      <c r="AX345" s="169" t="str">
        <f>IFERROR(Inv_SY_B!AX345/Inv_SY_B!$DC345-1,"")</f>
        <v/>
      </c>
      <c r="AY345" s="169" t="str">
        <f>IFERROR(Inv_SY_B!AY345/Inv_SY_B!$DC345-1,"")</f>
        <v/>
      </c>
      <c r="AZ345" s="169" t="str">
        <f>IFERROR(Inv_SY_B!AZ345/Inv_SY_B!$DC345-1,"")</f>
        <v/>
      </c>
      <c r="BA345" s="169" t="str">
        <f>IFERROR(Inv_SY_B!BA345/Inv_SY_B!$DC345-1,"")</f>
        <v/>
      </c>
      <c r="BB345" s="169" t="str">
        <f>IFERROR(Inv_SY_B!BB345/Inv_SY_B!$DC345-1,"")</f>
        <v/>
      </c>
      <c r="BC345" s="169" t="str">
        <f>IFERROR(Inv_SY_B!BC345/Inv_SY_B!$DC345-1,"")</f>
        <v/>
      </c>
      <c r="BD345" s="169" t="str">
        <f>IFERROR(Inv_SY_B!BD345/Inv_SY_B!$DC345-1,"")</f>
        <v/>
      </c>
      <c r="BE345" s="169" t="str">
        <f>IFERROR(Inv_SY_B!BE345/Inv_SY_B!$DC345-1,"")</f>
        <v/>
      </c>
      <c r="BF345" s="169" t="str">
        <f>IFERROR(Inv_SY_B!BF345/Inv_SY_B!$DC345-1,"")</f>
        <v/>
      </c>
      <c r="BG345" s="169" t="str">
        <f>IFERROR(Inv_SY_B!BG345/Inv_SY_B!$DC345-1,"")</f>
        <v/>
      </c>
      <c r="BH345" s="169" t="str">
        <f>IFERROR(Inv_SY_B!BH345/Inv_SY_B!$DC345-1,"")</f>
        <v/>
      </c>
      <c r="BI345" s="169" t="str">
        <f>IFERROR(Inv_SY_B!BI345/Inv_SY_B!$DC345-1,"")</f>
        <v/>
      </c>
      <c r="BJ345" s="169" t="str">
        <f>IFERROR(Inv_SY_B!BJ345/Inv_SY_B!$DC345-1,"")</f>
        <v/>
      </c>
      <c r="BK345" s="169" t="str">
        <f>IFERROR(Inv_SY_B!BK345/Inv_SY_B!$DC345-1,"")</f>
        <v/>
      </c>
      <c r="BL345" s="169" t="str">
        <f>IFERROR(Inv_SY_B!BL345/Inv_SY_B!$DC345-1,"")</f>
        <v/>
      </c>
      <c r="BM345" s="169" t="str">
        <f>IFERROR(Inv_SY_B!BM345/Inv_SY_B!$DC345-1,"")</f>
        <v/>
      </c>
      <c r="BN345" s="169" t="str">
        <f>IFERROR(Inv_SY_B!BN345/Inv_SY_B!$DC345-1,"")</f>
        <v/>
      </c>
      <c r="BO345" s="169" t="str">
        <f>IFERROR(Inv_SY_B!BO345/Inv_SY_B!$DC345-1,"")</f>
        <v/>
      </c>
      <c r="BP345" s="169" t="str">
        <f>IFERROR(Inv_SY_B!BP345/Inv_SY_B!$DC345-1,"")</f>
        <v/>
      </c>
      <c r="BQ345" s="169" t="str">
        <f>IFERROR(Inv_SY_B!BQ345/Inv_SY_B!$DC345-1,"")</f>
        <v/>
      </c>
      <c r="BR345" s="169" t="str">
        <f>IFERROR(Inv_SY_B!BR345/Inv_SY_B!$DC345-1,"")</f>
        <v/>
      </c>
      <c r="BS345" s="169" t="str">
        <f>IFERROR(Inv_SY_B!BS345/Inv_SY_B!$DC345-1,"")</f>
        <v/>
      </c>
      <c r="BT345" s="169" t="str">
        <f>IFERROR(Inv_SY_B!BT345/Inv_SY_B!$DC345-1,"")</f>
        <v/>
      </c>
      <c r="BU345" s="169" t="str">
        <f>IFERROR(Inv_SY_B!BU345/Inv_SY_B!$DC345-1,"")</f>
        <v/>
      </c>
      <c r="BV345" s="169" t="str">
        <f>IFERROR(Inv_SY_B!BV345/Inv_SY_B!$DC345-1,"")</f>
        <v/>
      </c>
      <c r="BW345" s="169" t="str">
        <f>IFERROR(Inv_SY_B!BW345/Inv_SY_B!$DC345-1,"")</f>
        <v/>
      </c>
      <c r="BX345" s="169" t="str">
        <f>IFERROR(Inv_SY_B!BX345/Inv_SY_B!$DC345-1,"")</f>
        <v/>
      </c>
      <c r="BY345" s="169" t="str">
        <f>IFERROR(Inv_SY_B!BY345/Inv_SY_B!$DC345-1,"")</f>
        <v/>
      </c>
      <c r="BZ345" s="169" t="str">
        <f>IFERROR(Inv_SY_B!BZ345/Inv_SY_B!$DC345-1,"")</f>
        <v/>
      </c>
      <c r="CA345" s="169" t="str">
        <f>IFERROR(Inv_SY_B!CA345/Inv_SY_B!$DC345-1,"")</f>
        <v/>
      </c>
      <c r="CB345" s="169" t="str">
        <f>IFERROR(Inv_SY_B!CB345/Inv_SY_B!$DC345-1,"")</f>
        <v/>
      </c>
      <c r="CC345" s="169" t="str">
        <f>IFERROR(Inv_SY_B!CC345/Inv_SY_B!$DC345-1,"")</f>
        <v/>
      </c>
      <c r="CD345" s="169" t="str">
        <f>IFERROR(Inv_SY_B!CD345/Inv_SY_B!$DC345-1,"")</f>
        <v/>
      </c>
      <c r="CE345" s="169" t="str">
        <f>IFERROR(Inv_SY_B!CE345/Inv_SY_B!$DC345-1,"")</f>
        <v/>
      </c>
      <c r="CF345" s="169" t="str">
        <f>IFERROR(Inv_SY_B!CF345/Inv_SY_B!$DC345-1,"")</f>
        <v/>
      </c>
      <c r="CG345" s="169" t="str">
        <f>IFERROR(Inv_SY_B!CG345/Inv_SY_B!$DC345-1,"")</f>
        <v/>
      </c>
      <c r="CH345" s="169" t="str">
        <f>IFERROR(Inv_SY_B!CH345/Inv_SY_B!$DC345-1,"")</f>
        <v/>
      </c>
      <c r="CI345" s="169" t="str">
        <f>IFERROR(Inv_SY_B!CI345/Inv_SY_B!$DC345-1,"")</f>
        <v/>
      </c>
      <c r="CJ345" s="169" t="str">
        <f>IFERROR(Inv_SY_B!CJ345/Inv_SY_B!$DC345-1,"")</f>
        <v/>
      </c>
      <c r="CK345" s="169" t="str">
        <f>IFERROR(Inv_SY_B!CK345/Inv_SY_B!$DC345-1,"")</f>
        <v/>
      </c>
      <c r="CL345" s="169" t="str">
        <f>IFERROR(Inv_SY_B!CL345/Inv_SY_B!$DC345-1,"")</f>
        <v/>
      </c>
      <c r="CM345" s="169" t="str">
        <f>IFERROR(Inv_SY_B!CM345/Inv_SY_B!$DB345-1,"")</f>
        <v/>
      </c>
      <c r="CN345" s="169" t="str">
        <f>IFERROR(Inv_SY_B!CN345/Inv_SY_B!$DB345-1,"")</f>
        <v/>
      </c>
      <c r="CO345" s="169" t="str">
        <f>IFERROR(Inv_SY_B!CO345/Inv_SY_B!$DB345-1,"")</f>
        <v/>
      </c>
      <c r="CP345" s="169" t="str">
        <f>IFERROR(Inv_SY_B!CP345/Inv_SY_B!$DB345-1,"")</f>
        <v/>
      </c>
      <c r="CQ345" s="169" t="str">
        <f>IFERROR(Inv_SY_B!CQ345/Inv_SY_B!$DB345-1,"")</f>
        <v/>
      </c>
      <c r="CR345" s="169" t="str">
        <f>IFERROR(Inv_SY_B!CR345/Inv_SY_B!$DB345-1,"")</f>
        <v/>
      </c>
      <c r="CS345" s="169" t="str">
        <f>IFERROR(Inv_SY_B!CS345/Inv_SY_B!$DB345-1,"")</f>
        <v/>
      </c>
      <c r="CT345" s="169" t="str">
        <f>IFERROR(Inv_SY_B!CT345/Inv_SY_B!$DB345-1,"")</f>
        <v/>
      </c>
      <c r="CU345" s="169" t="str">
        <f>IFERROR(Inv_SY_B!CU345/Inv_SY_B!$DB345-1,"")</f>
        <v/>
      </c>
      <c r="CV345" s="169" t="str">
        <f>IFERROR(Inv_SY_B!CV345/Inv_SY_B!$DB345-1,"")</f>
        <v/>
      </c>
      <c r="CW345" s="169" t="str">
        <f>IFERROR(Inv_SY_B!CW345/Inv_SY_B!$DB345-1,"")</f>
        <v/>
      </c>
      <c r="CX345" s="169" t="str">
        <f>IFERROR(Inv_SY_B!CX345/Inv_SY_B!$DB345-1,"")</f>
        <v/>
      </c>
      <c r="CY345" s="169" t="str">
        <f>IFERROR(Inv_SY_B!CY345/Inv_SY_B!$DB345-1,"")</f>
        <v/>
      </c>
      <c r="CZ345" s="169" t="str">
        <f>IFERROR(Inv_SY_B!CZ345/Inv_SY_B!$DB345-1,"")</f>
        <v/>
      </c>
    </row>
    <row r="346" spans="2:104">
      <c r="B346" s="164">
        <f t="shared" si="6"/>
        <v>46038</v>
      </c>
      <c r="C346" s="169" t="str">
        <f>IFERROR(Inv_SY_B!C346/Inv_SY_B!$DA346-1,"")</f>
        <v/>
      </c>
      <c r="D346" s="169" t="str">
        <f>IFERROR(Inv_SY_B!D346/Inv_SY_B!$DA346-1,"")</f>
        <v/>
      </c>
      <c r="E346" s="169" t="str">
        <f>IFERROR(Inv_SY_B!E346/Inv_SY_B!$DA346-1,"")</f>
        <v/>
      </c>
      <c r="F346" s="169" t="str">
        <f>IFERROR(Inv_SY_B!F346/Inv_SY_B!$DA346-1,"")</f>
        <v/>
      </c>
      <c r="G346" s="169" t="str">
        <f>IFERROR(Inv_SY_B!G346/Inv_SY_B!$DA346-1,"")</f>
        <v/>
      </c>
      <c r="H346" s="169" t="str">
        <f>IFERROR(Inv_SY_B!H346/Inv_SY_B!$DA346-1,"")</f>
        <v/>
      </c>
      <c r="I346" s="169" t="str">
        <f>IFERROR(Inv_SY_B!I346/Inv_SY_B!$DA346-1,"")</f>
        <v/>
      </c>
      <c r="J346" s="169" t="str">
        <f>IFERROR(Inv_SY_B!J346/Inv_SY_B!$DA346-1,"")</f>
        <v/>
      </c>
      <c r="K346" s="169" t="str">
        <f>IFERROR(Inv_SY_B!K346/Inv_SY_B!$DA346-1,"")</f>
        <v/>
      </c>
      <c r="L346" s="169" t="str">
        <f>IFERROR(Inv_SY_B!L346/Inv_SY_B!$DA346-1,"")</f>
        <v/>
      </c>
      <c r="M346" s="169" t="str">
        <f>IFERROR(Inv_SY_B!M346/Inv_SY_B!$DA346-1,"")</f>
        <v/>
      </c>
      <c r="N346" s="169" t="str">
        <f>IFERROR(Inv_SY_B!N346/Inv_SY_B!$DA346-1,"")</f>
        <v/>
      </c>
      <c r="O346" s="169" t="str">
        <f>IFERROR(Inv_SY_B!O346/Inv_SY_B!$DA346-1,"")</f>
        <v/>
      </c>
      <c r="P346" s="169" t="str">
        <f>IFERROR(Inv_SY_B!P346/Inv_SY_B!$DA346-1,"")</f>
        <v/>
      </c>
      <c r="Q346" s="169" t="str">
        <f>IFERROR(Inv_SY_B!Q346/Inv_SY_B!$DA346-1,"")</f>
        <v/>
      </c>
      <c r="R346" s="169" t="str">
        <f>IFERROR(Inv_SY_B!R346/Inv_SY_B!$DA346-1,"")</f>
        <v/>
      </c>
      <c r="S346" s="169" t="str">
        <f>IFERROR(Inv_SY_B!S346/Inv_SY_B!$DA346-1,"")</f>
        <v/>
      </c>
      <c r="T346" s="169" t="str">
        <f>IFERROR(Inv_SY_B!T346/Inv_SY_B!$DA346-1,"")</f>
        <v/>
      </c>
      <c r="U346" s="169" t="str">
        <f>IFERROR(Inv_SY_B!U346/Inv_SY_B!$DA346-1,"")</f>
        <v/>
      </c>
      <c r="V346" s="169" t="str">
        <f>IFERROR(Inv_SY_B!V346/Inv_SY_B!$DA346-1,"")</f>
        <v/>
      </c>
      <c r="W346" s="169" t="str">
        <f>IFERROR(Inv_SY_B!W346/Inv_SY_B!$DA346-1,"")</f>
        <v/>
      </c>
      <c r="X346" s="169" t="str">
        <f>IFERROR(Inv_SY_B!X346/Inv_SY_B!$DA346-1,"")</f>
        <v/>
      </c>
      <c r="Y346" s="169" t="str">
        <f>IFERROR(Inv_SY_B!Y346/Inv_SY_B!$DA346-1,"")</f>
        <v/>
      </c>
      <c r="Z346" s="169" t="str">
        <f>IFERROR(Inv_SY_B!Z346/Inv_SY_B!$DA346-1,"")</f>
        <v/>
      </c>
      <c r="AA346" s="169" t="str">
        <f>IFERROR(Inv_SY_B!AA346/Inv_SY_B!$DA346-1,"")</f>
        <v/>
      </c>
      <c r="AB346" s="169" t="str">
        <f>IFERROR(Inv_SY_B!AB346/Inv_SY_B!$DA346-1,"")</f>
        <v/>
      </c>
      <c r="AC346" s="169" t="str">
        <f>IFERROR(Inv_SY_B!AC346/Inv_SY_B!$DA346-1,"")</f>
        <v/>
      </c>
      <c r="AD346" s="169" t="str">
        <f>IFERROR(Inv_SY_B!AD346/Inv_SY_B!$DA346-1,"")</f>
        <v/>
      </c>
      <c r="AE346" s="169" t="str">
        <f>IFERROR(Inv_SY_B!AE346/Inv_SY_B!$DA346-1,"")</f>
        <v/>
      </c>
      <c r="AF346" s="169" t="str">
        <f>IFERROR(Inv_SY_B!AF346/Inv_SY_B!$DA346-1,"")</f>
        <v/>
      </c>
      <c r="AG346" s="169" t="str">
        <f>IFERROR(Inv_SY_B!AG346/Inv_SY_B!$DA346-1,"")</f>
        <v/>
      </c>
      <c r="AH346" s="169" t="str">
        <f>IFERROR(Inv_SY_B!AH346/Inv_SY_B!$DA346-1,"")</f>
        <v/>
      </c>
      <c r="AI346" s="169" t="str">
        <f>IFERROR(Inv_SY_B!AI346/Inv_SY_B!$DC346-1,"")</f>
        <v/>
      </c>
      <c r="AJ346" s="169" t="str">
        <f>IFERROR(Inv_SY_B!AJ346/Inv_SY_B!$DC346-1,"")</f>
        <v/>
      </c>
      <c r="AK346" s="169" t="str">
        <f>IFERROR(Inv_SY_B!AK346/Inv_SY_B!$DC346-1,"")</f>
        <v/>
      </c>
      <c r="AL346" s="169" t="str">
        <f>IFERROR(Inv_SY_B!AL346/Inv_SY_B!$DC346-1,"")</f>
        <v/>
      </c>
      <c r="AM346" s="169" t="str">
        <f>IFERROR(Inv_SY_B!AM346/Inv_SY_B!$DC346-1,"")</f>
        <v/>
      </c>
      <c r="AN346" s="169" t="str">
        <f>IFERROR(Inv_SY_B!AN346/Inv_SY_B!$DC346-1,"")</f>
        <v/>
      </c>
      <c r="AO346" s="169" t="str">
        <f>IFERROR(Inv_SY_B!AO346/Inv_SY_B!$DC346-1,"")</f>
        <v/>
      </c>
      <c r="AP346" s="169" t="str">
        <f>IFERROR(Inv_SY_B!AP346/Inv_SY_B!$DC346-1,"")</f>
        <v/>
      </c>
      <c r="AQ346" s="169" t="str">
        <f>IFERROR(Inv_SY_B!AQ346/Inv_SY_B!$DC346-1,"")</f>
        <v/>
      </c>
      <c r="AR346" s="169" t="str">
        <f>IFERROR(Inv_SY_B!AR346/Inv_SY_B!$DC346-1,"")</f>
        <v/>
      </c>
      <c r="AS346" s="169" t="str">
        <f>IFERROR(Inv_SY_B!AS346/Inv_SY_B!$DC346-1,"")</f>
        <v/>
      </c>
      <c r="AT346" s="169" t="str">
        <f>IFERROR(Inv_SY_B!AT346/Inv_SY_B!$DC346-1,"")</f>
        <v/>
      </c>
      <c r="AU346" s="169" t="str">
        <f>IFERROR(Inv_SY_B!AU346/Inv_SY_B!$DC346-1,"")</f>
        <v/>
      </c>
      <c r="AV346" s="169" t="str">
        <f>IFERROR(Inv_SY_B!AV346/Inv_SY_B!$DC346-1,"")</f>
        <v/>
      </c>
      <c r="AW346" s="169" t="str">
        <f>IFERROR(Inv_SY_B!AW346/Inv_SY_B!$DC346-1,"")</f>
        <v/>
      </c>
      <c r="AX346" s="169" t="str">
        <f>IFERROR(Inv_SY_B!AX346/Inv_SY_B!$DC346-1,"")</f>
        <v/>
      </c>
      <c r="AY346" s="169" t="str">
        <f>IFERROR(Inv_SY_B!AY346/Inv_SY_B!$DC346-1,"")</f>
        <v/>
      </c>
      <c r="AZ346" s="169" t="str">
        <f>IFERROR(Inv_SY_B!AZ346/Inv_SY_B!$DC346-1,"")</f>
        <v/>
      </c>
      <c r="BA346" s="169" t="str">
        <f>IFERROR(Inv_SY_B!BA346/Inv_SY_B!$DC346-1,"")</f>
        <v/>
      </c>
      <c r="BB346" s="169" t="str">
        <f>IFERROR(Inv_SY_B!BB346/Inv_SY_B!$DC346-1,"")</f>
        <v/>
      </c>
      <c r="BC346" s="169" t="str">
        <f>IFERROR(Inv_SY_B!BC346/Inv_SY_B!$DC346-1,"")</f>
        <v/>
      </c>
      <c r="BD346" s="169" t="str">
        <f>IFERROR(Inv_SY_B!BD346/Inv_SY_B!$DC346-1,"")</f>
        <v/>
      </c>
      <c r="BE346" s="169" t="str">
        <f>IFERROR(Inv_SY_B!BE346/Inv_SY_B!$DC346-1,"")</f>
        <v/>
      </c>
      <c r="BF346" s="169" t="str">
        <f>IFERROR(Inv_SY_B!BF346/Inv_SY_B!$DC346-1,"")</f>
        <v/>
      </c>
      <c r="BG346" s="169" t="str">
        <f>IFERROR(Inv_SY_B!BG346/Inv_SY_B!$DC346-1,"")</f>
        <v/>
      </c>
      <c r="BH346" s="169" t="str">
        <f>IFERROR(Inv_SY_B!BH346/Inv_SY_B!$DC346-1,"")</f>
        <v/>
      </c>
      <c r="BI346" s="169" t="str">
        <f>IFERROR(Inv_SY_B!BI346/Inv_SY_B!$DC346-1,"")</f>
        <v/>
      </c>
      <c r="BJ346" s="169" t="str">
        <f>IFERROR(Inv_SY_B!BJ346/Inv_SY_B!$DC346-1,"")</f>
        <v/>
      </c>
      <c r="BK346" s="169" t="str">
        <f>IFERROR(Inv_SY_B!BK346/Inv_SY_B!$DC346-1,"")</f>
        <v/>
      </c>
      <c r="BL346" s="169" t="str">
        <f>IFERROR(Inv_SY_B!BL346/Inv_SY_B!$DC346-1,"")</f>
        <v/>
      </c>
      <c r="BM346" s="169" t="str">
        <f>IFERROR(Inv_SY_B!BM346/Inv_SY_B!$DC346-1,"")</f>
        <v/>
      </c>
      <c r="BN346" s="169" t="str">
        <f>IFERROR(Inv_SY_B!BN346/Inv_SY_B!$DC346-1,"")</f>
        <v/>
      </c>
      <c r="BO346" s="169" t="str">
        <f>IFERROR(Inv_SY_B!BO346/Inv_SY_B!$DC346-1,"")</f>
        <v/>
      </c>
      <c r="BP346" s="169" t="str">
        <f>IFERROR(Inv_SY_B!BP346/Inv_SY_B!$DC346-1,"")</f>
        <v/>
      </c>
      <c r="BQ346" s="169" t="str">
        <f>IFERROR(Inv_SY_B!BQ346/Inv_SY_B!$DC346-1,"")</f>
        <v/>
      </c>
      <c r="BR346" s="169" t="str">
        <f>IFERROR(Inv_SY_B!BR346/Inv_SY_B!$DC346-1,"")</f>
        <v/>
      </c>
      <c r="BS346" s="169" t="str">
        <f>IFERROR(Inv_SY_B!BS346/Inv_SY_B!$DC346-1,"")</f>
        <v/>
      </c>
      <c r="BT346" s="169" t="str">
        <f>IFERROR(Inv_SY_B!BT346/Inv_SY_B!$DC346-1,"")</f>
        <v/>
      </c>
      <c r="BU346" s="169" t="str">
        <f>IFERROR(Inv_SY_B!BU346/Inv_SY_B!$DC346-1,"")</f>
        <v/>
      </c>
      <c r="BV346" s="169" t="str">
        <f>IFERROR(Inv_SY_B!BV346/Inv_SY_B!$DC346-1,"")</f>
        <v/>
      </c>
      <c r="BW346" s="169" t="str">
        <f>IFERROR(Inv_SY_B!BW346/Inv_SY_B!$DC346-1,"")</f>
        <v/>
      </c>
      <c r="BX346" s="169" t="str">
        <f>IFERROR(Inv_SY_B!BX346/Inv_SY_B!$DC346-1,"")</f>
        <v/>
      </c>
      <c r="BY346" s="169" t="str">
        <f>IFERROR(Inv_SY_B!BY346/Inv_SY_B!$DC346-1,"")</f>
        <v/>
      </c>
      <c r="BZ346" s="169" t="str">
        <f>IFERROR(Inv_SY_B!BZ346/Inv_SY_B!$DC346-1,"")</f>
        <v/>
      </c>
      <c r="CA346" s="169" t="str">
        <f>IFERROR(Inv_SY_B!CA346/Inv_SY_B!$DC346-1,"")</f>
        <v/>
      </c>
      <c r="CB346" s="169" t="str">
        <f>IFERROR(Inv_SY_B!CB346/Inv_SY_B!$DC346-1,"")</f>
        <v/>
      </c>
      <c r="CC346" s="169" t="str">
        <f>IFERROR(Inv_SY_B!CC346/Inv_SY_B!$DC346-1,"")</f>
        <v/>
      </c>
      <c r="CD346" s="169" t="str">
        <f>IFERROR(Inv_SY_B!CD346/Inv_SY_B!$DC346-1,"")</f>
        <v/>
      </c>
      <c r="CE346" s="169" t="str">
        <f>IFERROR(Inv_SY_B!CE346/Inv_SY_B!$DC346-1,"")</f>
        <v/>
      </c>
      <c r="CF346" s="169" t="str">
        <f>IFERROR(Inv_SY_B!CF346/Inv_SY_B!$DC346-1,"")</f>
        <v/>
      </c>
      <c r="CG346" s="169" t="str">
        <f>IFERROR(Inv_SY_B!CG346/Inv_SY_B!$DC346-1,"")</f>
        <v/>
      </c>
      <c r="CH346" s="169" t="str">
        <f>IFERROR(Inv_SY_B!CH346/Inv_SY_B!$DC346-1,"")</f>
        <v/>
      </c>
      <c r="CI346" s="169" t="str">
        <f>IFERROR(Inv_SY_B!CI346/Inv_SY_B!$DC346-1,"")</f>
        <v/>
      </c>
      <c r="CJ346" s="169" t="str">
        <f>IFERROR(Inv_SY_B!CJ346/Inv_SY_B!$DC346-1,"")</f>
        <v/>
      </c>
      <c r="CK346" s="169" t="str">
        <f>IFERROR(Inv_SY_B!CK346/Inv_SY_B!$DC346-1,"")</f>
        <v/>
      </c>
      <c r="CL346" s="169" t="str">
        <f>IFERROR(Inv_SY_B!CL346/Inv_SY_B!$DC346-1,"")</f>
        <v/>
      </c>
      <c r="CM346" s="169" t="str">
        <f>IFERROR(Inv_SY_B!CM346/Inv_SY_B!$DB346-1,"")</f>
        <v/>
      </c>
      <c r="CN346" s="169" t="str">
        <f>IFERROR(Inv_SY_B!CN346/Inv_SY_B!$DB346-1,"")</f>
        <v/>
      </c>
      <c r="CO346" s="169" t="str">
        <f>IFERROR(Inv_SY_B!CO346/Inv_SY_B!$DB346-1,"")</f>
        <v/>
      </c>
      <c r="CP346" s="169" t="str">
        <f>IFERROR(Inv_SY_B!CP346/Inv_SY_B!$DB346-1,"")</f>
        <v/>
      </c>
      <c r="CQ346" s="169" t="str">
        <f>IFERROR(Inv_SY_B!CQ346/Inv_SY_B!$DB346-1,"")</f>
        <v/>
      </c>
      <c r="CR346" s="169" t="str">
        <f>IFERROR(Inv_SY_B!CR346/Inv_SY_B!$DB346-1,"")</f>
        <v/>
      </c>
      <c r="CS346" s="169" t="str">
        <f>IFERROR(Inv_SY_B!CS346/Inv_SY_B!$DB346-1,"")</f>
        <v/>
      </c>
      <c r="CT346" s="169" t="str">
        <f>IFERROR(Inv_SY_B!CT346/Inv_SY_B!$DB346-1,"")</f>
        <v/>
      </c>
      <c r="CU346" s="169" t="str">
        <f>IFERROR(Inv_SY_B!CU346/Inv_SY_B!$DB346-1,"")</f>
        <v/>
      </c>
      <c r="CV346" s="169" t="str">
        <f>IFERROR(Inv_SY_B!CV346/Inv_SY_B!$DB346-1,"")</f>
        <v/>
      </c>
      <c r="CW346" s="169" t="str">
        <f>IFERROR(Inv_SY_B!CW346/Inv_SY_B!$DB346-1,"")</f>
        <v/>
      </c>
      <c r="CX346" s="169" t="str">
        <f>IFERROR(Inv_SY_B!CX346/Inv_SY_B!$DB346-1,"")</f>
        <v/>
      </c>
      <c r="CY346" s="169" t="str">
        <f>IFERROR(Inv_SY_B!CY346/Inv_SY_B!$DB346-1,"")</f>
        <v/>
      </c>
      <c r="CZ346" s="169" t="str">
        <f>IFERROR(Inv_SY_B!CZ346/Inv_SY_B!$DB346-1,"")</f>
        <v/>
      </c>
    </row>
    <row r="347" spans="2:104">
      <c r="B347" s="164">
        <f t="shared" si="6"/>
        <v>46039</v>
      </c>
      <c r="C347" s="169" t="str">
        <f>IFERROR(Inv_SY_B!C347/Inv_SY_B!$DA347-1,"")</f>
        <v/>
      </c>
      <c r="D347" s="169" t="str">
        <f>IFERROR(Inv_SY_B!D347/Inv_SY_B!$DA347-1,"")</f>
        <v/>
      </c>
      <c r="E347" s="169" t="str">
        <f>IFERROR(Inv_SY_B!E347/Inv_SY_B!$DA347-1,"")</f>
        <v/>
      </c>
      <c r="F347" s="169" t="str">
        <f>IFERROR(Inv_SY_B!F347/Inv_SY_B!$DA347-1,"")</f>
        <v/>
      </c>
      <c r="G347" s="169" t="str">
        <f>IFERROR(Inv_SY_B!G347/Inv_SY_B!$DA347-1,"")</f>
        <v/>
      </c>
      <c r="H347" s="169" t="str">
        <f>IFERROR(Inv_SY_B!H347/Inv_SY_B!$DA347-1,"")</f>
        <v/>
      </c>
      <c r="I347" s="169" t="str">
        <f>IFERROR(Inv_SY_B!I347/Inv_SY_B!$DA347-1,"")</f>
        <v/>
      </c>
      <c r="J347" s="169" t="str">
        <f>IFERROR(Inv_SY_B!J347/Inv_SY_B!$DA347-1,"")</f>
        <v/>
      </c>
      <c r="K347" s="169" t="str">
        <f>IFERROR(Inv_SY_B!K347/Inv_SY_B!$DA347-1,"")</f>
        <v/>
      </c>
      <c r="L347" s="169" t="str">
        <f>IFERROR(Inv_SY_B!L347/Inv_SY_B!$DA347-1,"")</f>
        <v/>
      </c>
      <c r="M347" s="169" t="str">
        <f>IFERROR(Inv_SY_B!M347/Inv_SY_B!$DA347-1,"")</f>
        <v/>
      </c>
      <c r="N347" s="169" t="str">
        <f>IFERROR(Inv_SY_B!N347/Inv_SY_B!$DA347-1,"")</f>
        <v/>
      </c>
      <c r="O347" s="169" t="str">
        <f>IFERROR(Inv_SY_B!O347/Inv_SY_B!$DA347-1,"")</f>
        <v/>
      </c>
      <c r="P347" s="169" t="str">
        <f>IFERROR(Inv_SY_B!P347/Inv_SY_B!$DA347-1,"")</f>
        <v/>
      </c>
      <c r="Q347" s="169" t="str">
        <f>IFERROR(Inv_SY_B!Q347/Inv_SY_B!$DA347-1,"")</f>
        <v/>
      </c>
      <c r="R347" s="169" t="str">
        <f>IFERROR(Inv_SY_B!R347/Inv_SY_B!$DA347-1,"")</f>
        <v/>
      </c>
      <c r="S347" s="169" t="str">
        <f>IFERROR(Inv_SY_B!S347/Inv_SY_B!$DA347-1,"")</f>
        <v/>
      </c>
      <c r="T347" s="169" t="str">
        <f>IFERROR(Inv_SY_B!T347/Inv_SY_B!$DA347-1,"")</f>
        <v/>
      </c>
      <c r="U347" s="169" t="str">
        <f>IFERROR(Inv_SY_B!U347/Inv_SY_B!$DA347-1,"")</f>
        <v/>
      </c>
      <c r="V347" s="169" t="str">
        <f>IFERROR(Inv_SY_B!V347/Inv_SY_B!$DA347-1,"")</f>
        <v/>
      </c>
      <c r="W347" s="169" t="str">
        <f>IFERROR(Inv_SY_B!W347/Inv_SY_B!$DA347-1,"")</f>
        <v/>
      </c>
      <c r="X347" s="169" t="str">
        <f>IFERROR(Inv_SY_B!X347/Inv_SY_B!$DA347-1,"")</f>
        <v/>
      </c>
      <c r="Y347" s="169" t="str">
        <f>IFERROR(Inv_SY_B!Y347/Inv_SY_B!$DA347-1,"")</f>
        <v/>
      </c>
      <c r="Z347" s="169" t="str">
        <f>IFERROR(Inv_SY_B!Z347/Inv_SY_B!$DA347-1,"")</f>
        <v/>
      </c>
      <c r="AA347" s="169" t="str">
        <f>IFERROR(Inv_SY_B!AA347/Inv_SY_B!$DA347-1,"")</f>
        <v/>
      </c>
      <c r="AB347" s="169" t="str">
        <f>IFERROR(Inv_SY_B!AB347/Inv_SY_B!$DA347-1,"")</f>
        <v/>
      </c>
      <c r="AC347" s="169" t="str">
        <f>IFERROR(Inv_SY_B!AC347/Inv_SY_B!$DA347-1,"")</f>
        <v/>
      </c>
      <c r="AD347" s="169" t="str">
        <f>IFERROR(Inv_SY_B!AD347/Inv_SY_B!$DA347-1,"")</f>
        <v/>
      </c>
      <c r="AE347" s="169" t="str">
        <f>IFERROR(Inv_SY_B!AE347/Inv_SY_B!$DA347-1,"")</f>
        <v/>
      </c>
      <c r="AF347" s="169" t="str">
        <f>IFERROR(Inv_SY_B!AF347/Inv_SY_B!$DA347-1,"")</f>
        <v/>
      </c>
      <c r="AG347" s="169" t="str">
        <f>IFERROR(Inv_SY_B!AG347/Inv_SY_B!$DA347-1,"")</f>
        <v/>
      </c>
      <c r="AH347" s="169" t="str">
        <f>IFERROR(Inv_SY_B!AH347/Inv_SY_B!$DA347-1,"")</f>
        <v/>
      </c>
      <c r="AI347" s="169" t="str">
        <f>IFERROR(Inv_SY_B!AI347/Inv_SY_B!$DC347-1,"")</f>
        <v/>
      </c>
      <c r="AJ347" s="169" t="str">
        <f>IFERROR(Inv_SY_B!AJ347/Inv_SY_B!$DC347-1,"")</f>
        <v/>
      </c>
      <c r="AK347" s="169" t="str">
        <f>IFERROR(Inv_SY_B!AK347/Inv_SY_B!$DC347-1,"")</f>
        <v/>
      </c>
      <c r="AL347" s="169" t="str">
        <f>IFERROR(Inv_SY_B!AL347/Inv_SY_B!$DC347-1,"")</f>
        <v/>
      </c>
      <c r="AM347" s="169" t="str">
        <f>IFERROR(Inv_SY_B!AM347/Inv_SY_B!$DC347-1,"")</f>
        <v/>
      </c>
      <c r="AN347" s="169" t="str">
        <f>IFERROR(Inv_SY_B!AN347/Inv_SY_B!$DC347-1,"")</f>
        <v/>
      </c>
      <c r="AO347" s="169" t="str">
        <f>IFERROR(Inv_SY_B!AO347/Inv_SY_B!$DC347-1,"")</f>
        <v/>
      </c>
      <c r="AP347" s="169" t="str">
        <f>IFERROR(Inv_SY_B!AP347/Inv_SY_B!$DC347-1,"")</f>
        <v/>
      </c>
      <c r="AQ347" s="169" t="str">
        <f>IFERROR(Inv_SY_B!AQ347/Inv_SY_B!$DC347-1,"")</f>
        <v/>
      </c>
      <c r="AR347" s="169" t="str">
        <f>IFERROR(Inv_SY_B!AR347/Inv_SY_B!$DC347-1,"")</f>
        <v/>
      </c>
      <c r="AS347" s="169" t="str">
        <f>IFERROR(Inv_SY_B!AS347/Inv_SY_B!$DC347-1,"")</f>
        <v/>
      </c>
      <c r="AT347" s="169" t="str">
        <f>IFERROR(Inv_SY_B!AT347/Inv_SY_B!$DC347-1,"")</f>
        <v/>
      </c>
      <c r="AU347" s="169" t="str">
        <f>IFERROR(Inv_SY_B!AU347/Inv_SY_B!$DC347-1,"")</f>
        <v/>
      </c>
      <c r="AV347" s="169" t="str">
        <f>IFERROR(Inv_SY_B!AV347/Inv_SY_B!$DC347-1,"")</f>
        <v/>
      </c>
      <c r="AW347" s="169" t="str">
        <f>IFERROR(Inv_SY_B!AW347/Inv_SY_B!$DC347-1,"")</f>
        <v/>
      </c>
      <c r="AX347" s="169" t="str">
        <f>IFERROR(Inv_SY_B!AX347/Inv_SY_B!$DC347-1,"")</f>
        <v/>
      </c>
      <c r="AY347" s="169" t="str">
        <f>IFERROR(Inv_SY_B!AY347/Inv_SY_B!$DC347-1,"")</f>
        <v/>
      </c>
      <c r="AZ347" s="169" t="str">
        <f>IFERROR(Inv_SY_B!AZ347/Inv_SY_B!$DC347-1,"")</f>
        <v/>
      </c>
      <c r="BA347" s="169" t="str">
        <f>IFERROR(Inv_SY_B!BA347/Inv_SY_B!$DC347-1,"")</f>
        <v/>
      </c>
      <c r="BB347" s="169" t="str">
        <f>IFERROR(Inv_SY_B!BB347/Inv_SY_B!$DC347-1,"")</f>
        <v/>
      </c>
      <c r="BC347" s="169" t="str">
        <f>IFERROR(Inv_SY_B!BC347/Inv_SY_B!$DC347-1,"")</f>
        <v/>
      </c>
      <c r="BD347" s="169" t="str">
        <f>IFERROR(Inv_SY_B!BD347/Inv_SY_B!$DC347-1,"")</f>
        <v/>
      </c>
      <c r="BE347" s="169" t="str">
        <f>IFERROR(Inv_SY_B!BE347/Inv_SY_B!$DC347-1,"")</f>
        <v/>
      </c>
      <c r="BF347" s="169" t="str">
        <f>IFERROR(Inv_SY_B!BF347/Inv_SY_B!$DC347-1,"")</f>
        <v/>
      </c>
      <c r="BG347" s="169" t="str">
        <f>IFERROR(Inv_SY_B!BG347/Inv_SY_B!$DC347-1,"")</f>
        <v/>
      </c>
      <c r="BH347" s="169" t="str">
        <f>IFERROR(Inv_SY_B!BH347/Inv_SY_B!$DC347-1,"")</f>
        <v/>
      </c>
      <c r="BI347" s="169" t="str">
        <f>IFERROR(Inv_SY_B!BI347/Inv_SY_B!$DC347-1,"")</f>
        <v/>
      </c>
      <c r="BJ347" s="169" t="str">
        <f>IFERROR(Inv_SY_B!BJ347/Inv_SY_B!$DC347-1,"")</f>
        <v/>
      </c>
      <c r="BK347" s="169" t="str">
        <f>IFERROR(Inv_SY_B!BK347/Inv_SY_B!$DC347-1,"")</f>
        <v/>
      </c>
      <c r="BL347" s="169" t="str">
        <f>IFERROR(Inv_SY_B!BL347/Inv_SY_B!$DC347-1,"")</f>
        <v/>
      </c>
      <c r="BM347" s="169" t="str">
        <f>IFERROR(Inv_SY_B!BM347/Inv_SY_B!$DC347-1,"")</f>
        <v/>
      </c>
      <c r="BN347" s="169" t="str">
        <f>IFERROR(Inv_SY_B!BN347/Inv_SY_B!$DC347-1,"")</f>
        <v/>
      </c>
      <c r="BO347" s="169" t="str">
        <f>IFERROR(Inv_SY_B!BO347/Inv_SY_B!$DC347-1,"")</f>
        <v/>
      </c>
      <c r="BP347" s="169" t="str">
        <f>IFERROR(Inv_SY_B!BP347/Inv_SY_B!$DC347-1,"")</f>
        <v/>
      </c>
      <c r="BQ347" s="169" t="str">
        <f>IFERROR(Inv_SY_B!BQ347/Inv_SY_B!$DC347-1,"")</f>
        <v/>
      </c>
      <c r="BR347" s="169" t="str">
        <f>IFERROR(Inv_SY_B!BR347/Inv_SY_B!$DC347-1,"")</f>
        <v/>
      </c>
      <c r="BS347" s="169" t="str">
        <f>IFERROR(Inv_SY_B!BS347/Inv_SY_B!$DC347-1,"")</f>
        <v/>
      </c>
      <c r="BT347" s="169" t="str">
        <f>IFERROR(Inv_SY_B!BT347/Inv_SY_B!$DC347-1,"")</f>
        <v/>
      </c>
      <c r="BU347" s="169" t="str">
        <f>IFERROR(Inv_SY_B!BU347/Inv_SY_B!$DC347-1,"")</f>
        <v/>
      </c>
      <c r="BV347" s="169" t="str">
        <f>IFERROR(Inv_SY_B!BV347/Inv_SY_B!$DC347-1,"")</f>
        <v/>
      </c>
      <c r="BW347" s="169" t="str">
        <f>IFERROR(Inv_SY_B!BW347/Inv_SY_B!$DC347-1,"")</f>
        <v/>
      </c>
      <c r="BX347" s="169" t="str">
        <f>IFERROR(Inv_SY_B!BX347/Inv_SY_B!$DC347-1,"")</f>
        <v/>
      </c>
      <c r="BY347" s="169" t="str">
        <f>IFERROR(Inv_SY_B!BY347/Inv_SY_B!$DC347-1,"")</f>
        <v/>
      </c>
      <c r="BZ347" s="169" t="str">
        <f>IFERROR(Inv_SY_B!BZ347/Inv_SY_B!$DC347-1,"")</f>
        <v/>
      </c>
      <c r="CA347" s="169" t="str">
        <f>IFERROR(Inv_SY_B!CA347/Inv_SY_B!$DC347-1,"")</f>
        <v/>
      </c>
      <c r="CB347" s="169" t="str">
        <f>IFERROR(Inv_SY_B!CB347/Inv_SY_B!$DC347-1,"")</f>
        <v/>
      </c>
      <c r="CC347" s="169" t="str">
        <f>IFERROR(Inv_SY_B!CC347/Inv_SY_B!$DC347-1,"")</f>
        <v/>
      </c>
      <c r="CD347" s="169" t="str">
        <f>IFERROR(Inv_SY_B!CD347/Inv_SY_B!$DC347-1,"")</f>
        <v/>
      </c>
      <c r="CE347" s="169" t="str">
        <f>IFERROR(Inv_SY_B!CE347/Inv_SY_B!$DC347-1,"")</f>
        <v/>
      </c>
      <c r="CF347" s="169" t="str">
        <f>IFERROR(Inv_SY_B!CF347/Inv_SY_B!$DC347-1,"")</f>
        <v/>
      </c>
      <c r="CG347" s="169" t="str">
        <f>IFERROR(Inv_SY_B!CG347/Inv_SY_B!$DC347-1,"")</f>
        <v/>
      </c>
      <c r="CH347" s="169" t="str">
        <f>IFERROR(Inv_SY_B!CH347/Inv_SY_B!$DC347-1,"")</f>
        <v/>
      </c>
      <c r="CI347" s="169" t="str">
        <f>IFERROR(Inv_SY_B!CI347/Inv_SY_B!$DC347-1,"")</f>
        <v/>
      </c>
      <c r="CJ347" s="169" t="str">
        <f>IFERROR(Inv_SY_B!CJ347/Inv_SY_B!$DC347-1,"")</f>
        <v/>
      </c>
      <c r="CK347" s="169" t="str">
        <f>IFERROR(Inv_SY_B!CK347/Inv_SY_B!$DC347-1,"")</f>
        <v/>
      </c>
      <c r="CL347" s="169" t="str">
        <f>IFERROR(Inv_SY_B!CL347/Inv_SY_B!$DC347-1,"")</f>
        <v/>
      </c>
      <c r="CM347" s="169" t="str">
        <f>IFERROR(Inv_SY_B!CM347/Inv_SY_B!$DB347-1,"")</f>
        <v/>
      </c>
      <c r="CN347" s="169" t="str">
        <f>IFERROR(Inv_SY_B!CN347/Inv_SY_B!$DB347-1,"")</f>
        <v/>
      </c>
      <c r="CO347" s="169" t="str">
        <f>IFERROR(Inv_SY_B!CO347/Inv_SY_B!$DB347-1,"")</f>
        <v/>
      </c>
      <c r="CP347" s="169" t="str">
        <f>IFERROR(Inv_SY_B!CP347/Inv_SY_B!$DB347-1,"")</f>
        <v/>
      </c>
      <c r="CQ347" s="169" t="str">
        <f>IFERROR(Inv_SY_B!CQ347/Inv_SY_B!$DB347-1,"")</f>
        <v/>
      </c>
      <c r="CR347" s="169" t="str">
        <f>IFERROR(Inv_SY_B!CR347/Inv_SY_B!$DB347-1,"")</f>
        <v/>
      </c>
      <c r="CS347" s="169" t="str">
        <f>IFERROR(Inv_SY_B!CS347/Inv_SY_B!$DB347-1,"")</f>
        <v/>
      </c>
      <c r="CT347" s="169" t="str">
        <f>IFERROR(Inv_SY_B!CT347/Inv_SY_B!$DB347-1,"")</f>
        <v/>
      </c>
      <c r="CU347" s="169" t="str">
        <f>IFERROR(Inv_SY_B!CU347/Inv_SY_B!$DB347-1,"")</f>
        <v/>
      </c>
      <c r="CV347" s="169" t="str">
        <f>IFERROR(Inv_SY_B!CV347/Inv_SY_B!$DB347-1,"")</f>
        <v/>
      </c>
      <c r="CW347" s="169" t="str">
        <f>IFERROR(Inv_SY_B!CW347/Inv_SY_B!$DB347-1,"")</f>
        <v/>
      </c>
      <c r="CX347" s="169" t="str">
        <f>IFERROR(Inv_SY_B!CX347/Inv_SY_B!$DB347-1,"")</f>
        <v/>
      </c>
      <c r="CY347" s="169" t="str">
        <f>IFERROR(Inv_SY_B!CY347/Inv_SY_B!$DB347-1,"")</f>
        <v/>
      </c>
      <c r="CZ347" s="169" t="str">
        <f>IFERROR(Inv_SY_B!CZ347/Inv_SY_B!$DB347-1,"")</f>
        <v/>
      </c>
    </row>
    <row r="348" spans="2:104">
      <c r="B348" s="164">
        <f t="shared" si="6"/>
        <v>46040</v>
      </c>
      <c r="C348" s="169" t="str">
        <f>IFERROR(Inv_SY_B!C348/Inv_SY_B!$DA348-1,"")</f>
        <v/>
      </c>
      <c r="D348" s="169" t="str">
        <f>IFERROR(Inv_SY_B!D348/Inv_SY_B!$DA348-1,"")</f>
        <v/>
      </c>
      <c r="E348" s="169" t="str">
        <f>IFERROR(Inv_SY_B!E348/Inv_SY_B!$DA348-1,"")</f>
        <v/>
      </c>
      <c r="F348" s="169" t="str">
        <f>IFERROR(Inv_SY_B!F348/Inv_SY_B!$DA348-1,"")</f>
        <v/>
      </c>
      <c r="G348" s="169" t="str">
        <f>IFERROR(Inv_SY_B!G348/Inv_SY_B!$DA348-1,"")</f>
        <v/>
      </c>
      <c r="H348" s="169" t="str">
        <f>IFERROR(Inv_SY_B!H348/Inv_SY_B!$DA348-1,"")</f>
        <v/>
      </c>
      <c r="I348" s="169" t="str">
        <f>IFERROR(Inv_SY_B!I348/Inv_SY_B!$DA348-1,"")</f>
        <v/>
      </c>
      <c r="J348" s="169" t="str">
        <f>IFERROR(Inv_SY_B!J348/Inv_SY_B!$DA348-1,"")</f>
        <v/>
      </c>
      <c r="K348" s="169" t="str">
        <f>IFERROR(Inv_SY_B!K348/Inv_SY_B!$DA348-1,"")</f>
        <v/>
      </c>
      <c r="L348" s="169" t="str">
        <f>IFERROR(Inv_SY_B!L348/Inv_SY_B!$DA348-1,"")</f>
        <v/>
      </c>
      <c r="M348" s="169" t="str">
        <f>IFERROR(Inv_SY_B!M348/Inv_SY_B!$DA348-1,"")</f>
        <v/>
      </c>
      <c r="N348" s="169" t="str">
        <f>IFERROR(Inv_SY_B!N348/Inv_SY_B!$DA348-1,"")</f>
        <v/>
      </c>
      <c r="O348" s="169" t="str">
        <f>IFERROR(Inv_SY_B!O348/Inv_SY_B!$DA348-1,"")</f>
        <v/>
      </c>
      <c r="P348" s="169" t="str">
        <f>IFERROR(Inv_SY_B!P348/Inv_SY_B!$DA348-1,"")</f>
        <v/>
      </c>
      <c r="Q348" s="169" t="str">
        <f>IFERROR(Inv_SY_B!Q348/Inv_SY_B!$DA348-1,"")</f>
        <v/>
      </c>
      <c r="R348" s="169" t="str">
        <f>IFERROR(Inv_SY_B!R348/Inv_SY_B!$DA348-1,"")</f>
        <v/>
      </c>
      <c r="S348" s="169" t="str">
        <f>IFERROR(Inv_SY_B!S348/Inv_SY_B!$DA348-1,"")</f>
        <v/>
      </c>
      <c r="T348" s="169" t="str">
        <f>IFERROR(Inv_SY_B!T348/Inv_SY_B!$DA348-1,"")</f>
        <v/>
      </c>
      <c r="U348" s="169" t="str">
        <f>IFERROR(Inv_SY_B!U348/Inv_SY_B!$DA348-1,"")</f>
        <v/>
      </c>
      <c r="V348" s="169" t="str">
        <f>IFERROR(Inv_SY_B!V348/Inv_SY_B!$DA348-1,"")</f>
        <v/>
      </c>
      <c r="W348" s="169" t="str">
        <f>IFERROR(Inv_SY_B!W348/Inv_SY_B!$DA348-1,"")</f>
        <v/>
      </c>
      <c r="X348" s="169" t="str">
        <f>IFERROR(Inv_SY_B!X348/Inv_SY_B!$DA348-1,"")</f>
        <v/>
      </c>
      <c r="Y348" s="169" t="str">
        <f>IFERROR(Inv_SY_B!Y348/Inv_SY_B!$DA348-1,"")</f>
        <v/>
      </c>
      <c r="Z348" s="169" t="str">
        <f>IFERROR(Inv_SY_B!Z348/Inv_SY_B!$DA348-1,"")</f>
        <v/>
      </c>
      <c r="AA348" s="169" t="str">
        <f>IFERROR(Inv_SY_B!AA348/Inv_SY_B!$DA348-1,"")</f>
        <v/>
      </c>
      <c r="AB348" s="169" t="str">
        <f>IFERROR(Inv_SY_B!AB348/Inv_SY_B!$DA348-1,"")</f>
        <v/>
      </c>
      <c r="AC348" s="169" t="str">
        <f>IFERROR(Inv_SY_B!AC348/Inv_SY_B!$DA348-1,"")</f>
        <v/>
      </c>
      <c r="AD348" s="169" t="str">
        <f>IFERROR(Inv_SY_B!AD348/Inv_SY_B!$DA348-1,"")</f>
        <v/>
      </c>
      <c r="AE348" s="169" t="str">
        <f>IFERROR(Inv_SY_B!AE348/Inv_SY_B!$DA348-1,"")</f>
        <v/>
      </c>
      <c r="AF348" s="169" t="str">
        <f>IFERROR(Inv_SY_B!AF348/Inv_SY_B!$DA348-1,"")</f>
        <v/>
      </c>
      <c r="AG348" s="169" t="str">
        <f>IFERROR(Inv_SY_B!AG348/Inv_SY_B!$DA348-1,"")</f>
        <v/>
      </c>
      <c r="AH348" s="169" t="str">
        <f>IFERROR(Inv_SY_B!AH348/Inv_SY_B!$DA348-1,"")</f>
        <v/>
      </c>
      <c r="AI348" s="169" t="str">
        <f>IFERROR(Inv_SY_B!AI348/Inv_SY_B!$DC348-1,"")</f>
        <v/>
      </c>
      <c r="AJ348" s="169" t="str">
        <f>IFERROR(Inv_SY_B!AJ348/Inv_SY_B!$DC348-1,"")</f>
        <v/>
      </c>
      <c r="AK348" s="169" t="str">
        <f>IFERROR(Inv_SY_B!AK348/Inv_SY_B!$DC348-1,"")</f>
        <v/>
      </c>
      <c r="AL348" s="169" t="str">
        <f>IFERROR(Inv_SY_B!AL348/Inv_SY_B!$DC348-1,"")</f>
        <v/>
      </c>
      <c r="AM348" s="169" t="str">
        <f>IFERROR(Inv_SY_B!AM348/Inv_SY_B!$DC348-1,"")</f>
        <v/>
      </c>
      <c r="AN348" s="169" t="str">
        <f>IFERROR(Inv_SY_B!AN348/Inv_SY_B!$DC348-1,"")</f>
        <v/>
      </c>
      <c r="AO348" s="169" t="str">
        <f>IFERROR(Inv_SY_B!AO348/Inv_SY_B!$DC348-1,"")</f>
        <v/>
      </c>
      <c r="AP348" s="169" t="str">
        <f>IFERROR(Inv_SY_B!AP348/Inv_SY_B!$DC348-1,"")</f>
        <v/>
      </c>
      <c r="AQ348" s="169" t="str">
        <f>IFERROR(Inv_SY_B!AQ348/Inv_SY_B!$DC348-1,"")</f>
        <v/>
      </c>
      <c r="AR348" s="169" t="str">
        <f>IFERROR(Inv_SY_B!AR348/Inv_SY_B!$DC348-1,"")</f>
        <v/>
      </c>
      <c r="AS348" s="169" t="str">
        <f>IFERROR(Inv_SY_B!AS348/Inv_SY_B!$DC348-1,"")</f>
        <v/>
      </c>
      <c r="AT348" s="169" t="str">
        <f>IFERROR(Inv_SY_B!AT348/Inv_SY_B!$DC348-1,"")</f>
        <v/>
      </c>
      <c r="AU348" s="169" t="str">
        <f>IFERROR(Inv_SY_B!AU348/Inv_SY_B!$DC348-1,"")</f>
        <v/>
      </c>
      <c r="AV348" s="169" t="str">
        <f>IFERROR(Inv_SY_B!AV348/Inv_SY_B!$DC348-1,"")</f>
        <v/>
      </c>
      <c r="AW348" s="169" t="str">
        <f>IFERROR(Inv_SY_B!AW348/Inv_SY_B!$DC348-1,"")</f>
        <v/>
      </c>
      <c r="AX348" s="169" t="str">
        <f>IFERROR(Inv_SY_B!AX348/Inv_SY_B!$DC348-1,"")</f>
        <v/>
      </c>
      <c r="AY348" s="169" t="str">
        <f>IFERROR(Inv_SY_B!AY348/Inv_SY_B!$DC348-1,"")</f>
        <v/>
      </c>
      <c r="AZ348" s="169" t="str">
        <f>IFERROR(Inv_SY_B!AZ348/Inv_SY_B!$DC348-1,"")</f>
        <v/>
      </c>
      <c r="BA348" s="169" t="str">
        <f>IFERROR(Inv_SY_B!BA348/Inv_SY_B!$DC348-1,"")</f>
        <v/>
      </c>
      <c r="BB348" s="169" t="str">
        <f>IFERROR(Inv_SY_B!BB348/Inv_SY_B!$DC348-1,"")</f>
        <v/>
      </c>
      <c r="BC348" s="169" t="str">
        <f>IFERROR(Inv_SY_B!BC348/Inv_SY_B!$DC348-1,"")</f>
        <v/>
      </c>
      <c r="BD348" s="169" t="str">
        <f>IFERROR(Inv_SY_B!BD348/Inv_SY_B!$DC348-1,"")</f>
        <v/>
      </c>
      <c r="BE348" s="169" t="str">
        <f>IFERROR(Inv_SY_B!BE348/Inv_SY_B!$DC348-1,"")</f>
        <v/>
      </c>
      <c r="BF348" s="169" t="str">
        <f>IFERROR(Inv_SY_B!BF348/Inv_SY_B!$DC348-1,"")</f>
        <v/>
      </c>
      <c r="BG348" s="169" t="str">
        <f>IFERROR(Inv_SY_B!BG348/Inv_SY_B!$DC348-1,"")</f>
        <v/>
      </c>
      <c r="BH348" s="169" t="str">
        <f>IFERROR(Inv_SY_B!BH348/Inv_SY_B!$DC348-1,"")</f>
        <v/>
      </c>
      <c r="BI348" s="169" t="str">
        <f>IFERROR(Inv_SY_B!BI348/Inv_SY_B!$DC348-1,"")</f>
        <v/>
      </c>
      <c r="BJ348" s="169" t="str">
        <f>IFERROR(Inv_SY_B!BJ348/Inv_SY_B!$DC348-1,"")</f>
        <v/>
      </c>
      <c r="BK348" s="169" t="str">
        <f>IFERROR(Inv_SY_B!BK348/Inv_SY_B!$DC348-1,"")</f>
        <v/>
      </c>
      <c r="BL348" s="169" t="str">
        <f>IFERROR(Inv_SY_B!BL348/Inv_SY_B!$DC348-1,"")</f>
        <v/>
      </c>
      <c r="BM348" s="169" t="str">
        <f>IFERROR(Inv_SY_B!BM348/Inv_SY_B!$DC348-1,"")</f>
        <v/>
      </c>
      <c r="BN348" s="169" t="str">
        <f>IFERROR(Inv_SY_B!BN348/Inv_SY_B!$DC348-1,"")</f>
        <v/>
      </c>
      <c r="BO348" s="169" t="str">
        <f>IFERROR(Inv_SY_B!BO348/Inv_SY_B!$DC348-1,"")</f>
        <v/>
      </c>
      <c r="BP348" s="169" t="str">
        <f>IFERROR(Inv_SY_B!BP348/Inv_SY_B!$DC348-1,"")</f>
        <v/>
      </c>
      <c r="BQ348" s="169" t="str">
        <f>IFERROR(Inv_SY_B!BQ348/Inv_SY_B!$DC348-1,"")</f>
        <v/>
      </c>
      <c r="BR348" s="169" t="str">
        <f>IFERROR(Inv_SY_B!BR348/Inv_SY_B!$DC348-1,"")</f>
        <v/>
      </c>
      <c r="BS348" s="169" t="str">
        <f>IFERROR(Inv_SY_B!BS348/Inv_SY_B!$DC348-1,"")</f>
        <v/>
      </c>
      <c r="BT348" s="169" t="str">
        <f>IFERROR(Inv_SY_B!BT348/Inv_SY_B!$DC348-1,"")</f>
        <v/>
      </c>
      <c r="BU348" s="169" t="str">
        <f>IFERROR(Inv_SY_B!BU348/Inv_SY_B!$DC348-1,"")</f>
        <v/>
      </c>
      <c r="BV348" s="169" t="str">
        <f>IFERROR(Inv_SY_B!BV348/Inv_SY_B!$DC348-1,"")</f>
        <v/>
      </c>
      <c r="BW348" s="169" t="str">
        <f>IFERROR(Inv_SY_B!BW348/Inv_SY_B!$DC348-1,"")</f>
        <v/>
      </c>
      <c r="BX348" s="169" t="str">
        <f>IFERROR(Inv_SY_B!BX348/Inv_SY_B!$DC348-1,"")</f>
        <v/>
      </c>
      <c r="BY348" s="169" t="str">
        <f>IFERROR(Inv_SY_B!BY348/Inv_SY_B!$DC348-1,"")</f>
        <v/>
      </c>
      <c r="BZ348" s="169" t="str">
        <f>IFERROR(Inv_SY_B!BZ348/Inv_SY_B!$DC348-1,"")</f>
        <v/>
      </c>
      <c r="CA348" s="169" t="str">
        <f>IFERROR(Inv_SY_B!CA348/Inv_SY_B!$DC348-1,"")</f>
        <v/>
      </c>
      <c r="CB348" s="169" t="str">
        <f>IFERROR(Inv_SY_B!CB348/Inv_SY_B!$DC348-1,"")</f>
        <v/>
      </c>
      <c r="CC348" s="169" t="str">
        <f>IFERROR(Inv_SY_B!CC348/Inv_SY_B!$DC348-1,"")</f>
        <v/>
      </c>
      <c r="CD348" s="169" t="str">
        <f>IFERROR(Inv_SY_B!CD348/Inv_SY_B!$DC348-1,"")</f>
        <v/>
      </c>
      <c r="CE348" s="169" t="str">
        <f>IFERROR(Inv_SY_B!CE348/Inv_SY_B!$DC348-1,"")</f>
        <v/>
      </c>
      <c r="CF348" s="169" t="str">
        <f>IFERROR(Inv_SY_B!CF348/Inv_SY_B!$DC348-1,"")</f>
        <v/>
      </c>
      <c r="CG348" s="169" t="str">
        <f>IFERROR(Inv_SY_B!CG348/Inv_SY_B!$DC348-1,"")</f>
        <v/>
      </c>
      <c r="CH348" s="169" t="str">
        <f>IFERROR(Inv_SY_B!CH348/Inv_SY_B!$DC348-1,"")</f>
        <v/>
      </c>
      <c r="CI348" s="169" t="str">
        <f>IFERROR(Inv_SY_B!CI348/Inv_SY_B!$DC348-1,"")</f>
        <v/>
      </c>
      <c r="CJ348" s="169" t="str">
        <f>IFERROR(Inv_SY_B!CJ348/Inv_SY_B!$DC348-1,"")</f>
        <v/>
      </c>
      <c r="CK348" s="169" t="str">
        <f>IFERROR(Inv_SY_B!CK348/Inv_SY_B!$DC348-1,"")</f>
        <v/>
      </c>
      <c r="CL348" s="169" t="str">
        <f>IFERROR(Inv_SY_B!CL348/Inv_SY_B!$DC348-1,"")</f>
        <v/>
      </c>
      <c r="CM348" s="169" t="str">
        <f>IFERROR(Inv_SY_B!CM348/Inv_SY_B!$DB348-1,"")</f>
        <v/>
      </c>
      <c r="CN348" s="169" t="str">
        <f>IFERROR(Inv_SY_B!CN348/Inv_SY_B!$DB348-1,"")</f>
        <v/>
      </c>
      <c r="CO348" s="169" t="str">
        <f>IFERROR(Inv_SY_B!CO348/Inv_SY_B!$DB348-1,"")</f>
        <v/>
      </c>
      <c r="CP348" s="169" t="str">
        <f>IFERROR(Inv_SY_B!CP348/Inv_SY_B!$DB348-1,"")</f>
        <v/>
      </c>
      <c r="CQ348" s="169" t="str">
        <f>IFERROR(Inv_SY_B!CQ348/Inv_SY_B!$DB348-1,"")</f>
        <v/>
      </c>
      <c r="CR348" s="169" t="str">
        <f>IFERROR(Inv_SY_B!CR348/Inv_SY_B!$DB348-1,"")</f>
        <v/>
      </c>
      <c r="CS348" s="169" t="str">
        <f>IFERROR(Inv_SY_B!CS348/Inv_SY_B!$DB348-1,"")</f>
        <v/>
      </c>
      <c r="CT348" s="169" t="str">
        <f>IFERROR(Inv_SY_B!CT348/Inv_SY_B!$DB348-1,"")</f>
        <v/>
      </c>
      <c r="CU348" s="169" t="str">
        <f>IFERROR(Inv_SY_B!CU348/Inv_SY_B!$DB348-1,"")</f>
        <v/>
      </c>
      <c r="CV348" s="169" t="str">
        <f>IFERROR(Inv_SY_B!CV348/Inv_SY_B!$DB348-1,"")</f>
        <v/>
      </c>
      <c r="CW348" s="169" t="str">
        <f>IFERROR(Inv_SY_B!CW348/Inv_SY_B!$DB348-1,"")</f>
        <v/>
      </c>
      <c r="CX348" s="169" t="str">
        <f>IFERROR(Inv_SY_B!CX348/Inv_SY_B!$DB348-1,"")</f>
        <v/>
      </c>
      <c r="CY348" s="169" t="str">
        <f>IFERROR(Inv_SY_B!CY348/Inv_SY_B!$DB348-1,"")</f>
        <v/>
      </c>
      <c r="CZ348" s="169" t="str">
        <f>IFERROR(Inv_SY_B!CZ348/Inv_SY_B!$DB348-1,"")</f>
        <v/>
      </c>
    </row>
    <row r="349" spans="2:104">
      <c r="B349" s="164">
        <f t="shared" si="6"/>
        <v>46041</v>
      </c>
      <c r="C349" s="169" t="str">
        <f>IFERROR(Inv_SY_B!C349/Inv_SY_B!$DA349-1,"")</f>
        <v/>
      </c>
      <c r="D349" s="169" t="str">
        <f>IFERROR(Inv_SY_B!D349/Inv_SY_B!$DA349-1,"")</f>
        <v/>
      </c>
      <c r="E349" s="169" t="str">
        <f>IFERROR(Inv_SY_B!E349/Inv_SY_B!$DA349-1,"")</f>
        <v/>
      </c>
      <c r="F349" s="169" t="str">
        <f>IFERROR(Inv_SY_B!F349/Inv_SY_B!$DA349-1,"")</f>
        <v/>
      </c>
      <c r="G349" s="169" t="str">
        <f>IFERROR(Inv_SY_B!G349/Inv_SY_B!$DA349-1,"")</f>
        <v/>
      </c>
      <c r="H349" s="169" t="str">
        <f>IFERROR(Inv_SY_B!H349/Inv_SY_B!$DA349-1,"")</f>
        <v/>
      </c>
      <c r="I349" s="169" t="str">
        <f>IFERROR(Inv_SY_B!I349/Inv_SY_B!$DA349-1,"")</f>
        <v/>
      </c>
      <c r="J349" s="169" t="str">
        <f>IFERROR(Inv_SY_B!J349/Inv_SY_B!$DA349-1,"")</f>
        <v/>
      </c>
      <c r="K349" s="169" t="str">
        <f>IFERROR(Inv_SY_B!K349/Inv_SY_B!$DA349-1,"")</f>
        <v/>
      </c>
      <c r="L349" s="169" t="str">
        <f>IFERROR(Inv_SY_B!L349/Inv_SY_B!$DA349-1,"")</f>
        <v/>
      </c>
      <c r="M349" s="169" t="str">
        <f>IFERROR(Inv_SY_B!M349/Inv_SY_B!$DA349-1,"")</f>
        <v/>
      </c>
      <c r="N349" s="169" t="str">
        <f>IFERROR(Inv_SY_B!N349/Inv_SY_B!$DA349-1,"")</f>
        <v/>
      </c>
      <c r="O349" s="169" t="str">
        <f>IFERROR(Inv_SY_B!O349/Inv_SY_B!$DA349-1,"")</f>
        <v/>
      </c>
      <c r="P349" s="169" t="str">
        <f>IFERROR(Inv_SY_B!P349/Inv_SY_B!$DA349-1,"")</f>
        <v/>
      </c>
      <c r="Q349" s="169" t="str">
        <f>IFERROR(Inv_SY_B!Q349/Inv_SY_B!$DA349-1,"")</f>
        <v/>
      </c>
      <c r="R349" s="169" t="str">
        <f>IFERROR(Inv_SY_B!R349/Inv_SY_B!$DA349-1,"")</f>
        <v/>
      </c>
      <c r="S349" s="169" t="str">
        <f>IFERROR(Inv_SY_B!S349/Inv_SY_B!$DA349-1,"")</f>
        <v/>
      </c>
      <c r="T349" s="169" t="str">
        <f>IFERROR(Inv_SY_B!T349/Inv_SY_B!$DA349-1,"")</f>
        <v/>
      </c>
      <c r="U349" s="169" t="str">
        <f>IFERROR(Inv_SY_B!U349/Inv_SY_B!$DA349-1,"")</f>
        <v/>
      </c>
      <c r="V349" s="169" t="str">
        <f>IFERROR(Inv_SY_B!V349/Inv_SY_B!$DA349-1,"")</f>
        <v/>
      </c>
      <c r="W349" s="169" t="str">
        <f>IFERROR(Inv_SY_B!W349/Inv_SY_B!$DA349-1,"")</f>
        <v/>
      </c>
      <c r="X349" s="169" t="str">
        <f>IFERROR(Inv_SY_B!X349/Inv_SY_B!$DA349-1,"")</f>
        <v/>
      </c>
      <c r="Y349" s="169" t="str">
        <f>IFERROR(Inv_SY_B!Y349/Inv_SY_B!$DA349-1,"")</f>
        <v/>
      </c>
      <c r="Z349" s="169" t="str">
        <f>IFERROR(Inv_SY_B!Z349/Inv_SY_B!$DA349-1,"")</f>
        <v/>
      </c>
      <c r="AA349" s="169" t="str">
        <f>IFERROR(Inv_SY_B!AA349/Inv_SY_B!$DA349-1,"")</f>
        <v/>
      </c>
      <c r="AB349" s="169" t="str">
        <f>IFERROR(Inv_SY_B!AB349/Inv_SY_B!$DA349-1,"")</f>
        <v/>
      </c>
      <c r="AC349" s="169" t="str">
        <f>IFERROR(Inv_SY_B!AC349/Inv_SY_B!$DA349-1,"")</f>
        <v/>
      </c>
      <c r="AD349" s="169" t="str">
        <f>IFERROR(Inv_SY_B!AD349/Inv_SY_B!$DA349-1,"")</f>
        <v/>
      </c>
      <c r="AE349" s="169" t="str">
        <f>IFERROR(Inv_SY_B!AE349/Inv_SY_B!$DA349-1,"")</f>
        <v/>
      </c>
      <c r="AF349" s="169" t="str">
        <f>IFERROR(Inv_SY_B!AF349/Inv_SY_B!$DA349-1,"")</f>
        <v/>
      </c>
      <c r="AG349" s="169" t="str">
        <f>IFERROR(Inv_SY_B!AG349/Inv_SY_B!$DA349-1,"")</f>
        <v/>
      </c>
      <c r="AH349" s="169" t="str">
        <f>IFERROR(Inv_SY_B!AH349/Inv_SY_B!$DA349-1,"")</f>
        <v/>
      </c>
      <c r="AI349" s="169" t="str">
        <f>IFERROR(Inv_SY_B!AI349/Inv_SY_B!$DC349-1,"")</f>
        <v/>
      </c>
      <c r="AJ349" s="169" t="str">
        <f>IFERROR(Inv_SY_B!AJ349/Inv_SY_B!$DC349-1,"")</f>
        <v/>
      </c>
      <c r="AK349" s="169" t="str">
        <f>IFERROR(Inv_SY_B!AK349/Inv_SY_B!$DC349-1,"")</f>
        <v/>
      </c>
      <c r="AL349" s="169" t="str">
        <f>IFERROR(Inv_SY_B!AL349/Inv_SY_B!$DC349-1,"")</f>
        <v/>
      </c>
      <c r="AM349" s="169" t="str">
        <f>IFERROR(Inv_SY_B!AM349/Inv_SY_B!$DC349-1,"")</f>
        <v/>
      </c>
      <c r="AN349" s="169" t="str">
        <f>IFERROR(Inv_SY_B!AN349/Inv_SY_B!$DC349-1,"")</f>
        <v/>
      </c>
      <c r="AO349" s="169" t="str">
        <f>IFERROR(Inv_SY_B!AO349/Inv_SY_B!$DC349-1,"")</f>
        <v/>
      </c>
      <c r="AP349" s="169" t="str">
        <f>IFERROR(Inv_SY_B!AP349/Inv_SY_B!$DC349-1,"")</f>
        <v/>
      </c>
      <c r="AQ349" s="169" t="str">
        <f>IFERROR(Inv_SY_B!AQ349/Inv_SY_B!$DC349-1,"")</f>
        <v/>
      </c>
      <c r="AR349" s="169" t="str">
        <f>IFERROR(Inv_SY_B!AR349/Inv_SY_B!$DC349-1,"")</f>
        <v/>
      </c>
      <c r="AS349" s="169" t="str">
        <f>IFERROR(Inv_SY_B!AS349/Inv_SY_B!$DC349-1,"")</f>
        <v/>
      </c>
      <c r="AT349" s="169" t="str">
        <f>IFERROR(Inv_SY_B!AT349/Inv_SY_B!$DC349-1,"")</f>
        <v/>
      </c>
      <c r="AU349" s="169" t="str">
        <f>IFERROR(Inv_SY_B!AU349/Inv_SY_B!$DC349-1,"")</f>
        <v/>
      </c>
      <c r="AV349" s="169" t="str">
        <f>IFERROR(Inv_SY_B!AV349/Inv_SY_B!$DC349-1,"")</f>
        <v/>
      </c>
      <c r="AW349" s="169" t="str">
        <f>IFERROR(Inv_SY_B!AW349/Inv_SY_B!$DC349-1,"")</f>
        <v/>
      </c>
      <c r="AX349" s="169" t="str">
        <f>IFERROR(Inv_SY_B!AX349/Inv_SY_B!$DC349-1,"")</f>
        <v/>
      </c>
      <c r="AY349" s="169" t="str">
        <f>IFERROR(Inv_SY_B!AY349/Inv_SY_B!$DC349-1,"")</f>
        <v/>
      </c>
      <c r="AZ349" s="169" t="str">
        <f>IFERROR(Inv_SY_B!AZ349/Inv_SY_B!$DC349-1,"")</f>
        <v/>
      </c>
      <c r="BA349" s="169" t="str">
        <f>IFERROR(Inv_SY_B!BA349/Inv_SY_B!$DC349-1,"")</f>
        <v/>
      </c>
      <c r="BB349" s="169" t="str">
        <f>IFERROR(Inv_SY_B!BB349/Inv_SY_B!$DC349-1,"")</f>
        <v/>
      </c>
      <c r="BC349" s="169" t="str">
        <f>IFERROR(Inv_SY_B!BC349/Inv_SY_B!$DC349-1,"")</f>
        <v/>
      </c>
      <c r="BD349" s="169" t="str">
        <f>IFERROR(Inv_SY_B!BD349/Inv_SY_B!$DC349-1,"")</f>
        <v/>
      </c>
      <c r="BE349" s="169" t="str">
        <f>IFERROR(Inv_SY_B!BE349/Inv_SY_B!$DC349-1,"")</f>
        <v/>
      </c>
      <c r="BF349" s="169" t="str">
        <f>IFERROR(Inv_SY_B!BF349/Inv_SY_B!$DC349-1,"")</f>
        <v/>
      </c>
      <c r="BG349" s="169" t="str">
        <f>IFERROR(Inv_SY_B!BG349/Inv_SY_B!$DC349-1,"")</f>
        <v/>
      </c>
      <c r="BH349" s="169" t="str">
        <f>IFERROR(Inv_SY_B!BH349/Inv_SY_B!$DC349-1,"")</f>
        <v/>
      </c>
      <c r="BI349" s="169" t="str">
        <f>IFERROR(Inv_SY_B!BI349/Inv_SY_B!$DC349-1,"")</f>
        <v/>
      </c>
      <c r="BJ349" s="169" t="str">
        <f>IFERROR(Inv_SY_B!BJ349/Inv_SY_B!$DC349-1,"")</f>
        <v/>
      </c>
      <c r="BK349" s="169" t="str">
        <f>IFERROR(Inv_SY_B!BK349/Inv_SY_B!$DC349-1,"")</f>
        <v/>
      </c>
      <c r="BL349" s="169" t="str">
        <f>IFERROR(Inv_SY_B!BL349/Inv_SY_B!$DC349-1,"")</f>
        <v/>
      </c>
      <c r="BM349" s="169" t="str">
        <f>IFERROR(Inv_SY_B!BM349/Inv_SY_B!$DC349-1,"")</f>
        <v/>
      </c>
      <c r="BN349" s="169" t="str">
        <f>IFERROR(Inv_SY_B!BN349/Inv_SY_B!$DC349-1,"")</f>
        <v/>
      </c>
      <c r="BO349" s="169" t="str">
        <f>IFERROR(Inv_SY_B!BO349/Inv_SY_B!$DC349-1,"")</f>
        <v/>
      </c>
      <c r="BP349" s="169" t="str">
        <f>IFERROR(Inv_SY_B!BP349/Inv_SY_B!$DC349-1,"")</f>
        <v/>
      </c>
      <c r="BQ349" s="169" t="str">
        <f>IFERROR(Inv_SY_B!BQ349/Inv_SY_B!$DC349-1,"")</f>
        <v/>
      </c>
      <c r="BR349" s="169" t="str">
        <f>IFERROR(Inv_SY_B!BR349/Inv_SY_B!$DC349-1,"")</f>
        <v/>
      </c>
      <c r="BS349" s="169" t="str">
        <f>IFERROR(Inv_SY_B!BS349/Inv_SY_B!$DC349-1,"")</f>
        <v/>
      </c>
      <c r="BT349" s="169" t="str">
        <f>IFERROR(Inv_SY_B!BT349/Inv_SY_B!$DC349-1,"")</f>
        <v/>
      </c>
      <c r="BU349" s="169" t="str">
        <f>IFERROR(Inv_SY_B!BU349/Inv_SY_B!$DC349-1,"")</f>
        <v/>
      </c>
      <c r="BV349" s="169" t="str">
        <f>IFERROR(Inv_SY_B!BV349/Inv_SY_B!$DC349-1,"")</f>
        <v/>
      </c>
      <c r="BW349" s="169" t="str">
        <f>IFERROR(Inv_SY_B!BW349/Inv_SY_B!$DC349-1,"")</f>
        <v/>
      </c>
      <c r="BX349" s="169" t="str">
        <f>IFERROR(Inv_SY_B!BX349/Inv_SY_B!$DC349-1,"")</f>
        <v/>
      </c>
      <c r="BY349" s="169" t="str">
        <f>IFERROR(Inv_SY_B!BY349/Inv_SY_B!$DC349-1,"")</f>
        <v/>
      </c>
      <c r="BZ349" s="169" t="str">
        <f>IFERROR(Inv_SY_B!BZ349/Inv_SY_B!$DC349-1,"")</f>
        <v/>
      </c>
      <c r="CA349" s="169" t="str">
        <f>IFERROR(Inv_SY_B!CA349/Inv_SY_B!$DC349-1,"")</f>
        <v/>
      </c>
      <c r="CB349" s="169" t="str">
        <f>IFERROR(Inv_SY_B!CB349/Inv_SY_B!$DC349-1,"")</f>
        <v/>
      </c>
      <c r="CC349" s="169" t="str">
        <f>IFERROR(Inv_SY_B!CC349/Inv_SY_B!$DC349-1,"")</f>
        <v/>
      </c>
      <c r="CD349" s="169" t="str">
        <f>IFERROR(Inv_SY_B!CD349/Inv_SY_B!$DC349-1,"")</f>
        <v/>
      </c>
      <c r="CE349" s="169" t="str">
        <f>IFERROR(Inv_SY_B!CE349/Inv_SY_B!$DC349-1,"")</f>
        <v/>
      </c>
      <c r="CF349" s="169" t="str">
        <f>IFERROR(Inv_SY_B!CF349/Inv_SY_B!$DC349-1,"")</f>
        <v/>
      </c>
      <c r="CG349" s="169" t="str">
        <f>IFERROR(Inv_SY_B!CG349/Inv_SY_B!$DC349-1,"")</f>
        <v/>
      </c>
      <c r="CH349" s="169" t="str">
        <f>IFERROR(Inv_SY_B!CH349/Inv_SY_B!$DC349-1,"")</f>
        <v/>
      </c>
      <c r="CI349" s="169" t="str">
        <f>IFERROR(Inv_SY_B!CI349/Inv_SY_B!$DC349-1,"")</f>
        <v/>
      </c>
      <c r="CJ349" s="169" t="str">
        <f>IFERROR(Inv_SY_B!CJ349/Inv_SY_B!$DC349-1,"")</f>
        <v/>
      </c>
      <c r="CK349" s="169" t="str">
        <f>IFERROR(Inv_SY_B!CK349/Inv_SY_B!$DC349-1,"")</f>
        <v/>
      </c>
      <c r="CL349" s="169" t="str">
        <f>IFERROR(Inv_SY_B!CL349/Inv_SY_B!$DC349-1,"")</f>
        <v/>
      </c>
      <c r="CM349" s="169" t="str">
        <f>IFERROR(Inv_SY_B!CM349/Inv_SY_B!$DB349-1,"")</f>
        <v/>
      </c>
      <c r="CN349" s="169" t="str">
        <f>IFERROR(Inv_SY_B!CN349/Inv_SY_B!$DB349-1,"")</f>
        <v/>
      </c>
      <c r="CO349" s="169" t="str">
        <f>IFERROR(Inv_SY_B!CO349/Inv_SY_B!$DB349-1,"")</f>
        <v/>
      </c>
      <c r="CP349" s="169" t="str">
        <f>IFERROR(Inv_SY_B!CP349/Inv_SY_B!$DB349-1,"")</f>
        <v/>
      </c>
      <c r="CQ349" s="169" t="str">
        <f>IFERROR(Inv_SY_B!CQ349/Inv_SY_B!$DB349-1,"")</f>
        <v/>
      </c>
      <c r="CR349" s="169" t="str">
        <f>IFERROR(Inv_SY_B!CR349/Inv_SY_B!$DB349-1,"")</f>
        <v/>
      </c>
      <c r="CS349" s="169" t="str">
        <f>IFERROR(Inv_SY_B!CS349/Inv_SY_B!$DB349-1,"")</f>
        <v/>
      </c>
      <c r="CT349" s="169" t="str">
        <f>IFERROR(Inv_SY_B!CT349/Inv_SY_B!$DB349-1,"")</f>
        <v/>
      </c>
      <c r="CU349" s="169" t="str">
        <f>IFERROR(Inv_SY_B!CU349/Inv_SY_B!$DB349-1,"")</f>
        <v/>
      </c>
      <c r="CV349" s="169" t="str">
        <f>IFERROR(Inv_SY_B!CV349/Inv_SY_B!$DB349-1,"")</f>
        <v/>
      </c>
      <c r="CW349" s="169" t="str">
        <f>IFERROR(Inv_SY_B!CW349/Inv_SY_B!$DB349-1,"")</f>
        <v/>
      </c>
      <c r="CX349" s="169" t="str">
        <f>IFERROR(Inv_SY_B!CX349/Inv_SY_B!$DB349-1,"")</f>
        <v/>
      </c>
      <c r="CY349" s="169" t="str">
        <f>IFERROR(Inv_SY_B!CY349/Inv_SY_B!$DB349-1,"")</f>
        <v/>
      </c>
      <c r="CZ349" s="169" t="str">
        <f>IFERROR(Inv_SY_B!CZ349/Inv_SY_B!$DB349-1,"")</f>
        <v/>
      </c>
    </row>
    <row r="350" spans="2:104">
      <c r="B350" s="164">
        <f t="shared" si="6"/>
        <v>46042</v>
      </c>
      <c r="C350" s="169" t="str">
        <f>IFERROR(Inv_SY_B!C350/Inv_SY_B!$DA350-1,"")</f>
        <v/>
      </c>
      <c r="D350" s="169" t="str">
        <f>IFERROR(Inv_SY_B!D350/Inv_SY_B!$DA350-1,"")</f>
        <v/>
      </c>
      <c r="E350" s="169" t="str">
        <f>IFERROR(Inv_SY_B!E350/Inv_SY_B!$DA350-1,"")</f>
        <v/>
      </c>
      <c r="F350" s="169" t="str">
        <f>IFERROR(Inv_SY_B!F350/Inv_SY_B!$DA350-1,"")</f>
        <v/>
      </c>
      <c r="G350" s="169" t="str">
        <f>IFERROR(Inv_SY_B!G350/Inv_SY_B!$DA350-1,"")</f>
        <v/>
      </c>
      <c r="H350" s="169" t="str">
        <f>IFERROR(Inv_SY_B!H350/Inv_SY_B!$DA350-1,"")</f>
        <v/>
      </c>
      <c r="I350" s="169" t="str">
        <f>IFERROR(Inv_SY_B!I350/Inv_SY_B!$DA350-1,"")</f>
        <v/>
      </c>
      <c r="J350" s="169" t="str">
        <f>IFERROR(Inv_SY_B!J350/Inv_SY_B!$DA350-1,"")</f>
        <v/>
      </c>
      <c r="K350" s="169" t="str">
        <f>IFERROR(Inv_SY_B!K350/Inv_SY_B!$DA350-1,"")</f>
        <v/>
      </c>
      <c r="L350" s="169" t="str">
        <f>IFERROR(Inv_SY_B!L350/Inv_SY_B!$DA350-1,"")</f>
        <v/>
      </c>
      <c r="M350" s="169" t="str">
        <f>IFERROR(Inv_SY_B!M350/Inv_SY_B!$DA350-1,"")</f>
        <v/>
      </c>
      <c r="N350" s="169" t="str">
        <f>IFERROR(Inv_SY_B!N350/Inv_SY_B!$DA350-1,"")</f>
        <v/>
      </c>
      <c r="O350" s="169" t="str">
        <f>IFERROR(Inv_SY_B!O350/Inv_SY_B!$DA350-1,"")</f>
        <v/>
      </c>
      <c r="P350" s="169" t="str">
        <f>IFERROR(Inv_SY_B!P350/Inv_SY_B!$DA350-1,"")</f>
        <v/>
      </c>
      <c r="Q350" s="169" t="str">
        <f>IFERROR(Inv_SY_B!Q350/Inv_SY_B!$DA350-1,"")</f>
        <v/>
      </c>
      <c r="R350" s="169" t="str">
        <f>IFERROR(Inv_SY_B!R350/Inv_SY_B!$DA350-1,"")</f>
        <v/>
      </c>
      <c r="S350" s="169" t="str">
        <f>IFERROR(Inv_SY_B!S350/Inv_SY_B!$DA350-1,"")</f>
        <v/>
      </c>
      <c r="T350" s="169" t="str">
        <f>IFERROR(Inv_SY_B!T350/Inv_SY_B!$DA350-1,"")</f>
        <v/>
      </c>
      <c r="U350" s="169" t="str">
        <f>IFERROR(Inv_SY_B!U350/Inv_SY_B!$DA350-1,"")</f>
        <v/>
      </c>
      <c r="V350" s="169" t="str">
        <f>IFERROR(Inv_SY_B!V350/Inv_SY_B!$DA350-1,"")</f>
        <v/>
      </c>
      <c r="W350" s="169" t="str">
        <f>IFERROR(Inv_SY_B!W350/Inv_SY_B!$DA350-1,"")</f>
        <v/>
      </c>
      <c r="X350" s="169" t="str">
        <f>IFERROR(Inv_SY_B!X350/Inv_SY_B!$DA350-1,"")</f>
        <v/>
      </c>
      <c r="Y350" s="169" t="str">
        <f>IFERROR(Inv_SY_B!Y350/Inv_SY_B!$DA350-1,"")</f>
        <v/>
      </c>
      <c r="Z350" s="169" t="str">
        <f>IFERROR(Inv_SY_B!Z350/Inv_SY_B!$DA350-1,"")</f>
        <v/>
      </c>
      <c r="AA350" s="169" t="str">
        <f>IFERROR(Inv_SY_B!AA350/Inv_SY_B!$DA350-1,"")</f>
        <v/>
      </c>
      <c r="AB350" s="169" t="str">
        <f>IFERROR(Inv_SY_B!AB350/Inv_SY_B!$DA350-1,"")</f>
        <v/>
      </c>
      <c r="AC350" s="169" t="str">
        <f>IFERROR(Inv_SY_B!AC350/Inv_SY_B!$DA350-1,"")</f>
        <v/>
      </c>
      <c r="AD350" s="169" t="str">
        <f>IFERROR(Inv_SY_B!AD350/Inv_SY_B!$DA350-1,"")</f>
        <v/>
      </c>
      <c r="AE350" s="169" t="str">
        <f>IFERROR(Inv_SY_B!AE350/Inv_SY_B!$DA350-1,"")</f>
        <v/>
      </c>
      <c r="AF350" s="169" t="str">
        <f>IFERROR(Inv_SY_B!AF350/Inv_SY_B!$DA350-1,"")</f>
        <v/>
      </c>
      <c r="AG350" s="169" t="str">
        <f>IFERROR(Inv_SY_B!AG350/Inv_SY_B!$DA350-1,"")</f>
        <v/>
      </c>
      <c r="AH350" s="169" t="str">
        <f>IFERROR(Inv_SY_B!AH350/Inv_SY_B!$DA350-1,"")</f>
        <v/>
      </c>
      <c r="AI350" s="169" t="str">
        <f>IFERROR(Inv_SY_B!AI350/Inv_SY_B!$DC350-1,"")</f>
        <v/>
      </c>
      <c r="AJ350" s="169" t="str">
        <f>IFERROR(Inv_SY_B!AJ350/Inv_SY_B!$DC350-1,"")</f>
        <v/>
      </c>
      <c r="AK350" s="169" t="str">
        <f>IFERROR(Inv_SY_B!AK350/Inv_SY_B!$DC350-1,"")</f>
        <v/>
      </c>
      <c r="AL350" s="169" t="str">
        <f>IFERROR(Inv_SY_B!AL350/Inv_SY_B!$DC350-1,"")</f>
        <v/>
      </c>
      <c r="AM350" s="169" t="str">
        <f>IFERROR(Inv_SY_B!AM350/Inv_SY_B!$DC350-1,"")</f>
        <v/>
      </c>
      <c r="AN350" s="169" t="str">
        <f>IFERROR(Inv_SY_B!AN350/Inv_SY_B!$DC350-1,"")</f>
        <v/>
      </c>
      <c r="AO350" s="169" t="str">
        <f>IFERROR(Inv_SY_B!AO350/Inv_SY_B!$DC350-1,"")</f>
        <v/>
      </c>
      <c r="AP350" s="169" t="str">
        <f>IFERROR(Inv_SY_B!AP350/Inv_SY_B!$DC350-1,"")</f>
        <v/>
      </c>
      <c r="AQ350" s="169" t="str">
        <f>IFERROR(Inv_SY_B!AQ350/Inv_SY_B!$DC350-1,"")</f>
        <v/>
      </c>
      <c r="AR350" s="169" t="str">
        <f>IFERROR(Inv_SY_B!AR350/Inv_SY_B!$DC350-1,"")</f>
        <v/>
      </c>
      <c r="AS350" s="169" t="str">
        <f>IFERROR(Inv_SY_B!AS350/Inv_SY_B!$DC350-1,"")</f>
        <v/>
      </c>
      <c r="AT350" s="169" t="str">
        <f>IFERROR(Inv_SY_B!AT350/Inv_SY_B!$DC350-1,"")</f>
        <v/>
      </c>
      <c r="AU350" s="169" t="str">
        <f>IFERROR(Inv_SY_B!AU350/Inv_SY_B!$DC350-1,"")</f>
        <v/>
      </c>
      <c r="AV350" s="169" t="str">
        <f>IFERROR(Inv_SY_B!AV350/Inv_SY_B!$DC350-1,"")</f>
        <v/>
      </c>
      <c r="AW350" s="169" t="str">
        <f>IFERROR(Inv_SY_B!AW350/Inv_SY_B!$DC350-1,"")</f>
        <v/>
      </c>
      <c r="AX350" s="169" t="str">
        <f>IFERROR(Inv_SY_B!AX350/Inv_SY_B!$DC350-1,"")</f>
        <v/>
      </c>
      <c r="AY350" s="169" t="str">
        <f>IFERROR(Inv_SY_B!AY350/Inv_SY_B!$DC350-1,"")</f>
        <v/>
      </c>
      <c r="AZ350" s="169" t="str">
        <f>IFERROR(Inv_SY_B!AZ350/Inv_SY_B!$DC350-1,"")</f>
        <v/>
      </c>
      <c r="BA350" s="169" t="str">
        <f>IFERROR(Inv_SY_B!BA350/Inv_SY_B!$DC350-1,"")</f>
        <v/>
      </c>
      <c r="BB350" s="169" t="str">
        <f>IFERROR(Inv_SY_B!BB350/Inv_SY_B!$DC350-1,"")</f>
        <v/>
      </c>
      <c r="BC350" s="169" t="str">
        <f>IFERROR(Inv_SY_B!BC350/Inv_SY_B!$DC350-1,"")</f>
        <v/>
      </c>
      <c r="BD350" s="169" t="str">
        <f>IFERROR(Inv_SY_B!BD350/Inv_SY_B!$DC350-1,"")</f>
        <v/>
      </c>
      <c r="BE350" s="169" t="str">
        <f>IFERROR(Inv_SY_B!BE350/Inv_SY_B!$DC350-1,"")</f>
        <v/>
      </c>
      <c r="BF350" s="169" t="str">
        <f>IFERROR(Inv_SY_B!BF350/Inv_SY_B!$DC350-1,"")</f>
        <v/>
      </c>
      <c r="BG350" s="169" t="str">
        <f>IFERROR(Inv_SY_B!BG350/Inv_SY_B!$DC350-1,"")</f>
        <v/>
      </c>
      <c r="BH350" s="169" t="str">
        <f>IFERROR(Inv_SY_B!BH350/Inv_SY_B!$DC350-1,"")</f>
        <v/>
      </c>
      <c r="BI350" s="169" t="str">
        <f>IFERROR(Inv_SY_B!BI350/Inv_SY_B!$DC350-1,"")</f>
        <v/>
      </c>
      <c r="BJ350" s="169" t="str">
        <f>IFERROR(Inv_SY_B!BJ350/Inv_SY_B!$DC350-1,"")</f>
        <v/>
      </c>
      <c r="BK350" s="169" t="str">
        <f>IFERROR(Inv_SY_B!BK350/Inv_SY_B!$DC350-1,"")</f>
        <v/>
      </c>
      <c r="BL350" s="169" t="str">
        <f>IFERROR(Inv_SY_B!BL350/Inv_SY_B!$DC350-1,"")</f>
        <v/>
      </c>
      <c r="BM350" s="169" t="str">
        <f>IFERROR(Inv_SY_B!BM350/Inv_SY_B!$DC350-1,"")</f>
        <v/>
      </c>
      <c r="BN350" s="169" t="str">
        <f>IFERROR(Inv_SY_B!BN350/Inv_SY_B!$DC350-1,"")</f>
        <v/>
      </c>
      <c r="BO350" s="169" t="str">
        <f>IFERROR(Inv_SY_B!BO350/Inv_SY_B!$DC350-1,"")</f>
        <v/>
      </c>
      <c r="BP350" s="169" t="str">
        <f>IFERROR(Inv_SY_B!BP350/Inv_SY_B!$DC350-1,"")</f>
        <v/>
      </c>
      <c r="BQ350" s="169" t="str">
        <f>IFERROR(Inv_SY_B!BQ350/Inv_SY_B!$DC350-1,"")</f>
        <v/>
      </c>
      <c r="BR350" s="169" t="str">
        <f>IFERROR(Inv_SY_B!BR350/Inv_SY_B!$DC350-1,"")</f>
        <v/>
      </c>
      <c r="BS350" s="169" t="str">
        <f>IFERROR(Inv_SY_B!BS350/Inv_SY_B!$DC350-1,"")</f>
        <v/>
      </c>
      <c r="BT350" s="169" t="str">
        <f>IFERROR(Inv_SY_B!BT350/Inv_SY_B!$DC350-1,"")</f>
        <v/>
      </c>
      <c r="BU350" s="169" t="str">
        <f>IFERROR(Inv_SY_B!BU350/Inv_SY_B!$DC350-1,"")</f>
        <v/>
      </c>
      <c r="BV350" s="169" t="str">
        <f>IFERROR(Inv_SY_B!BV350/Inv_SY_B!$DC350-1,"")</f>
        <v/>
      </c>
      <c r="BW350" s="169" t="str">
        <f>IFERROR(Inv_SY_B!BW350/Inv_SY_B!$DC350-1,"")</f>
        <v/>
      </c>
      <c r="BX350" s="169" t="str">
        <f>IFERROR(Inv_SY_B!BX350/Inv_SY_B!$DC350-1,"")</f>
        <v/>
      </c>
      <c r="BY350" s="169" t="str">
        <f>IFERROR(Inv_SY_B!BY350/Inv_SY_B!$DC350-1,"")</f>
        <v/>
      </c>
      <c r="BZ350" s="169" t="str">
        <f>IFERROR(Inv_SY_B!BZ350/Inv_SY_B!$DC350-1,"")</f>
        <v/>
      </c>
      <c r="CA350" s="169" t="str">
        <f>IFERROR(Inv_SY_B!CA350/Inv_SY_B!$DC350-1,"")</f>
        <v/>
      </c>
      <c r="CB350" s="169" t="str">
        <f>IFERROR(Inv_SY_B!CB350/Inv_SY_B!$DC350-1,"")</f>
        <v/>
      </c>
      <c r="CC350" s="169" t="str">
        <f>IFERROR(Inv_SY_B!CC350/Inv_SY_B!$DC350-1,"")</f>
        <v/>
      </c>
      <c r="CD350" s="169" t="str">
        <f>IFERROR(Inv_SY_B!CD350/Inv_SY_B!$DC350-1,"")</f>
        <v/>
      </c>
      <c r="CE350" s="169" t="str">
        <f>IFERROR(Inv_SY_B!CE350/Inv_SY_B!$DC350-1,"")</f>
        <v/>
      </c>
      <c r="CF350" s="169" t="str">
        <f>IFERROR(Inv_SY_B!CF350/Inv_SY_B!$DC350-1,"")</f>
        <v/>
      </c>
      <c r="CG350" s="169" t="str">
        <f>IFERROR(Inv_SY_B!CG350/Inv_SY_B!$DC350-1,"")</f>
        <v/>
      </c>
      <c r="CH350" s="169" t="str">
        <f>IFERROR(Inv_SY_B!CH350/Inv_SY_B!$DC350-1,"")</f>
        <v/>
      </c>
      <c r="CI350" s="169" t="str">
        <f>IFERROR(Inv_SY_B!CI350/Inv_SY_B!$DC350-1,"")</f>
        <v/>
      </c>
      <c r="CJ350" s="169" t="str">
        <f>IFERROR(Inv_SY_B!CJ350/Inv_SY_B!$DC350-1,"")</f>
        <v/>
      </c>
      <c r="CK350" s="169" t="str">
        <f>IFERROR(Inv_SY_B!CK350/Inv_SY_B!$DC350-1,"")</f>
        <v/>
      </c>
      <c r="CL350" s="169" t="str">
        <f>IFERROR(Inv_SY_B!CL350/Inv_SY_B!$DC350-1,"")</f>
        <v/>
      </c>
      <c r="CM350" s="169" t="str">
        <f>IFERROR(Inv_SY_B!CM350/Inv_SY_B!$DB350-1,"")</f>
        <v/>
      </c>
      <c r="CN350" s="169" t="str">
        <f>IFERROR(Inv_SY_B!CN350/Inv_SY_B!$DB350-1,"")</f>
        <v/>
      </c>
      <c r="CO350" s="169" t="str">
        <f>IFERROR(Inv_SY_B!CO350/Inv_SY_B!$DB350-1,"")</f>
        <v/>
      </c>
      <c r="CP350" s="169" t="str">
        <f>IFERROR(Inv_SY_B!CP350/Inv_SY_B!$DB350-1,"")</f>
        <v/>
      </c>
      <c r="CQ350" s="169" t="str">
        <f>IFERROR(Inv_SY_B!CQ350/Inv_SY_B!$DB350-1,"")</f>
        <v/>
      </c>
      <c r="CR350" s="169" t="str">
        <f>IFERROR(Inv_SY_B!CR350/Inv_SY_B!$DB350-1,"")</f>
        <v/>
      </c>
      <c r="CS350" s="169" t="str">
        <f>IFERROR(Inv_SY_B!CS350/Inv_SY_B!$DB350-1,"")</f>
        <v/>
      </c>
      <c r="CT350" s="169" t="str">
        <f>IFERROR(Inv_SY_B!CT350/Inv_SY_B!$DB350-1,"")</f>
        <v/>
      </c>
      <c r="CU350" s="169" t="str">
        <f>IFERROR(Inv_SY_B!CU350/Inv_SY_B!$DB350-1,"")</f>
        <v/>
      </c>
      <c r="CV350" s="169" t="str">
        <f>IFERROR(Inv_SY_B!CV350/Inv_SY_B!$DB350-1,"")</f>
        <v/>
      </c>
      <c r="CW350" s="169" t="str">
        <f>IFERROR(Inv_SY_B!CW350/Inv_SY_B!$DB350-1,"")</f>
        <v/>
      </c>
      <c r="CX350" s="169" t="str">
        <f>IFERROR(Inv_SY_B!CX350/Inv_SY_B!$DB350-1,"")</f>
        <v/>
      </c>
      <c r="CY350" s="169" t="str">
        <f>IFERROR(Inv_SY_B!CY350/Inv_SY_B!$DB350-1,"")</f>
        <v/>
      </c>
      <c r="CZ350" s="169" t="str">
        <f>IFERROR(Inv_SY_B!CZ350/Inv_SY_B!$DB350-1,"")</f>
        <v/>
      </c>
    </row>
    <row r="351" spans="2:104">
      <c r="B351" s="164">
        <f t="shared" si="6"/>
        <v>46043</v>
      </c>
      <c r="C351" s="169" t="str">
        <f>IFERROR(Inv_SY_B!C351/Inv_SY_B!$DA351-1,"")</f>
        <v/>
      </c>
      <c r="D351" s="169" t="str">
        <f>IFERROR(Inv_SY_B!D351/Inv_SY_B!$DA351-1,"")</f>
        <v/>
      </c>
      <c r="E351" s="169" t="str">
        <f>IFERROR(Inv_SY_B!E351/Inv_SY_B!$DA351-1,"")</f>
        <v/>
      </c>
      <c r="F351" s="169" t="str">
        <f>IFERROR(Inv_SY_B!F351/Inv_SY_B!$DA351-1,"")</f>
        <v/>
      </c>
      <c r="G351" s="169" t="str">
        <f>IFERROR(Inv_SY_B!G351/Inv_SY_B!$DA351-1,"")</f>
        <v/>
      </c>
      <c r="H351" s="169" t="str">
        <f>IFERROR(Inv_SY_B!H351/Inv_SY_B!$DA351-1,"")</f>
        <v/>
      </c>
      <c r="I351" s="169" t="str">
        <f>IFERROR(Inv_SY_B!I351/Inv_SY_B!$DA351-1,"")</f>
        <v/>
      </c>
      <c r="J351" s="169" t="str">
        <f>IFERROR(Inv_SY_B!J351/Inv_SY_B!$DA351-1,"")</f>
        <v/>
      </c>
      <c r="K351" s="169" t="str">
        <f>IFERROR(Inv_SY_B!K351/Inv_SY_B!$DA351-1,"")</f>
        <v/>
      </c>
      <c r="L351" s="169" t="str">
        <f>IFERROR(Inv_SY_B!L351/Inv_SY_B!$DA351-1,"")</f>
        <v/>
      </c>
      <c r="M351" s="169" t="str">
        <f>IFERROR(Inv_SY_B!M351/Inv_SY_B!$DA351-1,"")</f>
        <v/>
      </c>
      <c r="N351" s="169" t="str">
        <f>IFERROR(Inv_SY_B!N351/Inv_SY_B!$DA351-1,"")</f>
        <v/>
      </c>
      <c r="O351" s="169" t="str">
        <f>IFERROR(Inv_SY_B!O351/Inv_SY_B!$DA351-1,"")</f>
        <v/>
      </c>
      <c r="P351" s="169" t="str">
        <f>IFERROR(Inv_SY_B!P351/Inv_SY_B!$DA351-1,"")</f>
        <v/>
      </c>
      <c r="Q351" s="169" t="str">
        <f>IFERROR(Inv_SY_B!Q351/Inv_SY_B!$DA351-1,"")</f>
        <v/>
      </c>
      <c r="R351" s="169" t="str">
        <f>IFERROR(Inv_SY_B!R351/Inv_SY_B!$DA351-1,"")</f>
        <v/>
      </c>
      <c r="S351" s="169" t="str">
        <f>IFERROR(Inv_SY_B!S351/Inv_SY_B!$DA351-1,"")</f>
        <v/>
      </c>
      <c r="T351" s="169" t="str">
        <f>IFERROR(Inv_SY_B!T351/Inv_SY_B!$DA351-1,"")</f>
        <v/>
      </c>
      <c r="U351" s="169" t="str">
        <f>IFERROR(Inv_SY_B!U351/Inv_SY_B!$DA351-1,"")</f>
        <v/>
      </c>
      <c r="V351" s="169" t="str">
        <f>IFERROR(Inv_SY_B!V351/Inv_SY_B!$DA351-1,"")</f>
        <v/>
      </c>
      <c r="W351" s="169" t="str">
        <f>IFERROR(Inv_SY_B!W351/Inv_SY_B!$DA351-1,"")</f>
        <v/>
      </c>
      <c r="X351" s="169" t="str">
        <f>IFERROR(Inv_SY_B!X351/Inv_SY_B!$DA351-1,"")</f>
        <v/>
      </c>
      <c r="Y351" s="169" t="str">
        <f>IFERROR(Inv_SY_B!Y351/Inv_SY_B!$DA351-1,"")</f>
        <v/>
      </c>
      <c r="Z351" s="169" t="str">
        <f>IFERROR(Inv_SY_B!Z351/Inv_SY_B!$DA351-1,"")</f>
        <v/>
      </c>
      <c r="AA351" s="169" t="str">
        <f>IFERROR(Inv_SY_B!AA351/Inv_SY_B!$DA351-1,"")</f>
        <v/>
      </c>
      <c r="AB351" s="169" t="str">
        <f>IFERROR(Inv_SY_B!AB351/Inv_SY_B!$DA351-1,"")</f>
        <v/>
      </c>
      <c r="AC351" s="169" t="str">
        <f>IFERROR(Inv_SY_B!AC351/Inv_SY_B!$DA351-1,"")</f>
        <v/>
      </c>
      <c r="AD351" s="169" t="str">
        <f>IFERROR(Inv_SY_B!AD351/Inv_SY_B!$DA351-1,"")</f>
        <v/>
      </c>
      <c r="AE351" s="169" t="str">
        <f>IFERROR(Inv_SY_B!AE351/Inv_SY_B!$DA351-1,"")</f>
        <v/>
      </c>
      <c r="AF351" s="169" t="str">
        <f>IFERROR(Inv_SY_B!AF351/Inv_SY_B!$DA351-1,"")</f>
        <v/>
      </c>
      <c r="AG351" s="169" t="str">
        <f>IFERROR(Inv_SY_B!AG351/Inv_SY_B!$DA351-1,"")</f>
        <v/>
      </c>
      <c r="AH351" s="169" t="str">
        <f>IFERROR(Inv_SY_B!AH351/Inv_SY_B!$DA351-1,"")</f>
        <v/>
      </c>
      <c r="AI351" s="169" t="str">
        <f>IFERROR(Inv_SY_B!AI351/Inv_SY_B!$DC351-1,"")</f>
        <v/>
      </c>
      <c r="AJ351" s="169" t="str">
        <f>IFERROR(Inv_SY_B!AJ351/Inv_SY_B!$DC351-1,"")</f>
        <v/>
      </c>
      <c r="AK351" s="169" t="str">
        <f>IFERROR(Inv_SY_B!AK351/Inv_SY_B!$DC351-1,"")</f>
        <v/>
      </c>
      <c r="AL351" s="169" t="str">
        <f>IFERROR(Inv_SY_B!AL351/Inv_SY_B!$DC351-1,"")</f>
        <v/>
      </c>
      <c r="AM351" s="169" t="str">
        <f>IFERROR(Inv_SY_B!AM351/Inv_SY_B!$DC351-1,"")</f>
        <v/>
      </c>
      <c r="AN351" s="169" t="str">
        <f>IFERROR(Inv_SY_B!AN351/Inv_SY_B!$DC351-1,"")</f>
        <v/>
      </c>
      <c r="AO351" s="169" t="str">
        <f>IFERROR(Inv_SY_B!AO351/Inv_SY_B!$DC351-1,"")</f>
        <v/>
      </c>
      <c r="AP351" s="169" t="str">
        <f>IFERROR(Inv_SY_B!AP351/Inv_SY_B!$DC351-1,"")</f>
        <v/>
      </c>
      <c r="AQ351" s="169" t="str">
        <f>IFERROR(Inv_SY_B!AQ351/Inv_SY_B!$DC351-1,"")</f>
        <v/>
      </c>
      <c r="AR351" s="169" t="str">
        <f>IFERROR(Inv_SY_B!AR351/Inv_SY_B!$DC351-1,"")</f>
        <v/>
      </c>
      <c r="AS351" s="169" t="str">
        <f>IFERROR(Inv_SY_B!AS351/Inv_SY_B!$DC351-1,"")</f>
        <v/>
      </c>
      <c r="AT351" s="169" t="str">
        <f>IFERROR(Inv_SY_B!AT351/Inv_SY_B!$DC351-1,"")</f>
        <v/>
      </c>
      <c r="AU351" s="169" t="str">
        <f>IFERROR(Inv_SY_B!AU351/Inv_SY_B!$DC351-1,"")</f>
        <v/>
      </c>
      <c r="AV351" s="169" t="str">
        <f>IFERROR(Inv_SY_B!AV351/Inv_SY_B!$DC351-1,"")</f>
        <v/>
      </c>
      <c r="AW351" s="169" t="str">
        <f>IFERROR(Inv_SY_B!AW351/Inv_SY_B!$DC351-1,"")</f>
        <v/>
      </c>
      <c r="AX351" s="169" t="str">
        <f>IFERROR(Inv_SY_B!AX351/Inv_SY_B!$DC351-1,"")</f>
        <v/>
      </c>
      <c r="AY351" s="169" t="str">
        <f>IFERROR(Inv_SY_B!AY351/Inv_SY_B!$DC351-1,"")</f>
        <v/>
      </c>
      <c r="AZ351" s="169" t="str">
        <f>IFERROR(Inv_SY_B!AZ351/Inv_SY_B!$DC351-1,"")</f>
        <v/>
      </c>
      <c r="BA351" s="169" t="str">
        <f>IFERROR(Inv_SY_B!BA351/Inv_SY_B!$DC351-1,"")</f>
        <v/>
      </c>
      <c r="BB351" s="169" t="str">
        <f>IFERROR(Inv_SY_B!BB351/Inv_SY_B!$DC351-1,"")</f>
        <v/>
      </c>
      <c r="BC351" s="169" t="str">
        <f>IFERROR(Inv_SY_B!BC351/Inv_SY_B!$DC351-1,"")</f>
        <v/>
      </c>
      <c r="BD351" s="169" t="str">
        <f>IFERROR(Inv_SY_B!BD351/Inv_SY_B!$DC351-1,"")</f>
        <v/>
      </c>
      <c r="BE351" s="169" t="str">
        <f>IFERROR(Inv_SY_B!BE351/Inv_SY_B!$DC351-1,"")</f>
        <v/>
      </c>
      <c r="BF351" s="169" t="str">
        <f>IFERROR(Inv_SY_B!BF351/Inv_SY_B!$DC351-1,"")</f>
        <v/>
      </c>
      <c r="BG351" s="169" t="str">
        <f>IFERROR(Inv_SY_B!BG351/Inv_SY_B!$DC351-1,"")</f>
        <v/>
      </c>
      <c r="BH351" s="169" t="str">
        <f>IFERROR(Inv_SY_B!BH351/Inv_SY_B!$DC351-1,"")</f>
        <v/>
      </c>
      <c r="BI351" s="169" t="str">
        <f>IFERROR(Inv_SY_B!BI351/Inv_SY_B!$DC351-1,"")</f>
        <v/>
      </c>
      <c r="BJ351" s="169" t="str">
        <f>IFERROR(Inv_SY_B!BJ351/Inv_SY_B!$DC351-1,"")</f>
        <v/>
      </c>
      <c r="BK351" s="169" t="str">
        <f>IFERROR(Inv_SY_B!BK351/Inv_SY_B!$DC351-1,"")</f>
        <v/>
      </c>
      <c r="BL351" s="169" t="str">
        <f>IFERROR(Inv_SY_B!BL351/Inv_SY_B!$DC351-1,"")</f>
        <v/>
      </c>
      <c r="BM351" s="169" t="str">
        <f>IFERROR(Inv_SY_B!BM351/Inv_SY_B!$DC351-1,"")</f>
        <v/>
      </c>
      <c r="BN351" s="169" t="str">
        <f>IFERROR(Inv_SY_B!BN351/Inv_SY_B!$DC351-1,"")</f>
        <v/>
      </c>
      <c r="BO351" s="169" t="str">
        <f>IFERROR(Inv_SY_B!BO351/Inv_SY_B!$DC351-1,"")</f>
        <v/>
      </c>
      <c r="BP351" s="169" t="str">
        <f>IFERROR(Inv_SY_B!BP351/Inv_SY_B!$DC351-1,"")</f>
        <v/>
      </c>
      <c r="BQ351" s="169" t="str">
        <f>IFERROR(Inv_SY_B!BQ351/Inv_SY_B!$DC351-1,"")</f>
        <v/>
      </c>
      <c r="BR351" s="169" t="str">
        <f>IFERROR(Inv_SY_B!BR351/Inv_SY_B!$DC351-1,"")</f>
        <v/>
      </c>
      <c r="BS351" s="169" t="str">
        <f>IFERROR(Inv_SY_B!BS351/Inv_SY_B!$DC351-1,"")</f>
        <v/>
      </c>
      <c r="BT351" s="169" t="str">
        <f>IFERROR(Inv_SY_B!BT351/Inv_SY_B!$DC351-1,"")</f>
        <v/>
      </c>
      <c r="BU351" s="169" t="str">
        <f>IFERROR(Inv_SY_B!BU351/Inv_SY_B!$DC351-1,"")</f>
        <v/>
      </c>
      <c r="BV351" s="169" t="str">
        <f>IFERROR(Inv_SY_B!BV351/Inv_SY_B!$DC351-1,"")</f>
        <v/>
      </c>
      <c r="BW351" s="169" t="str">
        <f>IFERROR(Inv_SY_B!BW351/Inv_SY_B!$DC351-1,"")</f>
        <v/>
      </c>
      <c r="BX351" s="169" t="str">
        <f>IFERROR(Inv_SY_B!BX351/Inv_SY_B!$DC351-1,"")</f>
        <v/>
      </c>
      <c r="BY351" s="169" t="str">
        <f>IFERROR(Inv_SY_B!BY351/Inv_SY_B!$DC351-1,"")</f>
        <v/>
      </c>
      <c r="BZ351" s="169" t="str">
        <f>IFERROR(Inv_SY_B!BZ351/Inv_SY_B!$DC351-1,"")</f>
        <v/>
      </c>
      <c r="CA351" s="169" t="str">
        <f>IFERROR(Inv_SY_B!CA351/Inv_SY_B!$DC351-1,"")</f>
        <v/>
      </c>
      <c r="CB351" s="169" t="str">
        <f>IFERROR(Inv_SY_B!CB351/Inv_SY_B!$DC351-1,"")</f>
        <v/>
      </c>
      <c r="CC351" s="169" t="str">
        <f>IFERROR(Inv_SY_B!CC351/Inv_SY_B!$DC351-1,"")</f>
        <v/>
      </c>
      <c r="CD351" s="169" t="str">
        <f>IFERROR(Inv_SY_B!CD351/Inv_SY_B!$DC351-1,"")</f>
        <v/>
      </c>
      <c r="CE351" s="169" t="str">
        <f>IFERROR(Inv_SY_B!CE351/Inv_SY_B!$DC351-1,"")</f>
        <v/>
      </c>
      <c r="CF351" s="169" t="str">
        <f>IFERROR(Inv_SY_B!CF351/Inv_SY_B!$DC351-1,"")</f>
        <v/>
      </c>
      <c r="CG351" s="169" t="str">
        <f>IFERROR(Inv_SY_B!CG351/Inv_SY_B!$DC351-1,"")</f>
        <v/>
      </c>
      <c r="CH351" s="169" t="str">
        <f>IFERROR(Inv_SY_B!CH351/Inv_SY_B!$DC351-1,"")</f>
        <v/>
      </c>
      <c r="CI351" s="169" t="str">
        <f>IFERROR(Inv_SY_B!CI351/Inv_SY_B!$DC351-1,"")</f>
        <v/>
      </c>
      <c r="CJ351" s="169" t="str">
        <f>IFERROR(Inv_SY_B!CJ351/Inv_SY_B!$DC351-1,"")</f>
        <v/>
      </c>
      <c r="CK351" s="169" t="str">
        <f>IFERROR(Inv_SY_B!CK351/Inv_SY_B!$DC351-1,"")</f>
        <v/>
      </c>
      <c r="CL351" s="169" t="str">
        <f>IFERROR(Inv_SY_B!CL351/Inv_SY_B!$DC351-1,"")</f>
        <v/>
      </c>
      <c r="CM351" s="169" t="str">
        <f>IFERROR(Inv_SY_B!CM351/Inv_SY_B!$DB351-1,"")</f>
        <v/>
      </c>
      <c r="CN351" s="169" t="str">
        <f>IFERROR(Inv_SY_B!CN351/Inv_SY_B!$DB351-1,"")</f>
        <v/>
      </c>
      <c r="CO351" s="169" t="str">
        <f>IFERROR(Inv_SY_B!CO351/Inv_SY_B!$DB351-1,"")</f>
        <v/>
      </c>
      <c r="CP351" s="169" t="str">
        <f>IFERROR(Inv_SY_B!CP351/Inv_SY_B!$DB351-1,"")</f>
        <v/>
      </c>
      <c r="CQ351" s="169" t="str">
        <f>IFERROR(Inv_SY_B!CQ351/Inv_SY_B!$DB351-1,"")</f>
        <v/>
      </c>
      <c r="CR351" s="169" t="str">
        <f>IFERROR(Inv_SY_B!CR351/Inv_SY_B!$DB351-1,"")</f>
        <v/>
      </c>
      <c r="CS351" s="169" t="str">
        <f>IFERROR(Inv_SY_B!CS351/Inv_SY_B!$DB351-1,"")</f>
        <v/>
      </c>
      <c r="CT351" s="169" t="str">
        <f>IFERROR(Inv_SY_B!CT351/Inv_SY_B!$DB351-1,"")</f>
        <v/>
      </c>
      <c r="CU351" s="169" t="str">
        <f>IFERROR(Inv_SY_B!CU351/Inv_SY_B!$DB351-1,"")</f>
        <v/>
      </c>
      <c r="CV351" s="169" t="str">
        <f>IFERROR(Inv_SY_B!CV351/Inv_SY_B!$DB351-1,"")</f>
        <v/>
      </c>
      <c r="CW351" s="169" t="str">
        <f>IFERROR(Inv_SY_B!CW351/Inv_SY_B!$DB351-1,"")</f>
        <v/>
      </c>
      <c r="CX351" s="169" t="str">
        <f>IFERROR(Inv_SY_B!CX351/Inv_SY_B!$DB351-1,"")</f>
        <v/>
      </c>
      <c r="CY351" s="169" t="str">
        <f>IFERROR(Inv_SY_B!CY351/Inv_SY_B!$DB351-1,"")</f>
        <v/>
      </c>
      <c r="CZ351" s="169" t="str">
        <f>IFERROR(Inv_SY_B!CZ351/Inv_SY_B!$DB351-1,"")</f>
        <v/>
      </c>
    </row>
    <row r="352" spans="2:104">
      <c r="B352" s="164">
        <f t="shared" si="6"/>
        <v>46044</v>
      </c>
      <c r="C352" s="169" t="str">
        <f>IFERROR(Inv_SY_B!C352/Inv_SY_B!$DA352-1,"")</f>
        <v/>
      </c>
      <c r="D352" s="169" t="str">
        <f>IFERROR(Inv_SY_B!D352/Inv_SY_B!$DA352-1,"")</f>
        <v/>
      </c>
      <c r="E352" s="169" t="str">
        <f>IFERROR(Inv_SY_B!E352/Inv_SY_B!$DA352-1,"")</f>
        <v/>
      </c>
      <c r="F352" s="169" t="str">
        <f>IFERROR(Inv_SY_B!F352/Inv_SY_B!$DA352-1,"")</f>
        <v/>
      </c>
      <c r="G352" s="169" t="str">
        <f>IFERROR(Inv_SY_B!G352/Inv_SY_B!$DA352-1,"")</f>
        <v/>
      </c>
      <c r="H352" s="169" t="str">
        <f>IFERROR(Inv_SY_B!H352/Inv_SY_B!$DA352-1,"")</f>
        <v/>
      </c>
      <c r="I352" s="169" t="str">
        <f>IFERROR(Inv_SY_B!I352/Inv_SY_B!$DA352-1,"")</f>
        <v/>
      </c>
      <c r="J352" s="169" t="str">
        <f>IFERROR(Inv_SY_B!J352/Inv_SY_B!$DA352-1,"")</f>
        <v/>
      </c>
      <c r="K352" s="169" t="str">
        <f>IFERROR(Inv_SY_B!K352/Inv_SY_B!$DA352-1,"")</f>
        <v/>
      </c>
      <c r="L352" s="169" t="str">
        <f>IFERROR(Inv_SY_B!L352/Inv_SY_B!$DA352-1,"")</f>
        <v/>
      </c>
      <c r="M352" s="169" t="str">
        <f>IFERROR(Inv_SY_B!M352/Inv_SY_B!$DA352-1,"")</f>
        <v/>
      </c>
      <c r="N352" s="169" t="str">
        <f>IFERROR(Inv_SY_B!N352/Inv_SY_B!$DA352-1,"")</f>
        <v/>
      </c>
      <c r="O352" s="169" t="str">
        <f>IFERROR(Inv_SY_B!O352/Inv_SY_B!$DA352-1,"")</f>
        <v/>
      </c>
      <c r="P352" s="169" t="str">
        <f>IFERROR(Inv_SY_B!P352/Inv_SY_B!$DA352-1,"")</f>
        <v/>
      </c>
      <c r="Q352" s="169" t="str">
        <f>IFERROR(Inv_SY_B!Q352/Inv_SY_B!$DA352-1,"")</f>
        <v/>
      </c>
      <c r="R352" s="169" t="str">
        <f>IFERROR(Inv_SY_B!R352/Inv_SY_B!$DA352-1,"")</f>
        <v/>
      </c>
      <c r="S352" s="169" t="str">
        <f>IFERROR(Inv_SY_B!S352/Inv_SY_B!$DA352-1,"")</f>
        <v/>
      </c>
      <c r="T352" s="169" t="str">
        <f>IFERROR(Inv_SY_B!T352/Inv_SY_B!$DA352-1,"")</f>
        <v/>
      </c>
      <c r="U352" s="169" t="str">
        <f>IFERROR(Inv_SY_B!U352/Inv_SY_B!$DA352-1,"")</f>
        <v/>
      </c>
      <c r="V352" s="169" t="str">
        <f>IFERROR(Inv_SY_B!V352/Inv_SY_B!$DA352-1,"")</f>
        <v/>
      </c>
      <c r="W352" s="169" t="str">
        <f>IFERROR(Inv_SY_B!W352/Inv_SY_B!$DA352-1,"")</f>
        <v/>
      </c>
      <c r="X352" s="169" t="str">
        <f>IFERROR(Inv_SY_B!X352/Inv_SY_B!$DA352-1,"")</f>
        <v/>
      </c>
      <c r="Y352" s="169" t="str">
        <f>IFERROR(Inv_SY_B!Y352/Inv_SY_B!$DA352-1,"")</f>
        <v/>
      </c>
      <c r="Z352" s="169" t="str">
        <f>IFERROR(Inv_SY_B!Z352/Inv_SY_B!$DA352-1,"")</f>
        <v/>
      </c>
      <c r="AA352" s="169" t="str">
        <f>IFERROR(Inv_SY_B!AA352/Inv_SY_B!$DA352-1,"")</f>
        <v/>
      </c>
      <c r="AB352" s="169" t="str">
        <f>IFERROR(Inv_SY_B!AB352/Inv_SY_B!$DA352-1,"")</f>
        <v/>
      </c>
      <c r="AC352" s="169" t="str">
        <f>IFERROR(Inv_SY_B!AC352/Inv_SY_B!$DA352-1,"")</f>
        <v/>
      </c>
      <c r="AD352" s="169" t="str">
        <f>IFERROR(Inv_SY_B!AD352/Inv_SY_B!$DA352-1,"")</f>
        <v/>
      </c>
      <c r="AE352" s="169" t="str">
        <f>IFERROR(Inv_SY_B!AE352/Inv_SY_B!$DA352-1,"")</f>
        <v/>
      </c>
      <c r="AF352" s="169" t="str">
        <f>IFERROR(Inv_SY_B!AF352/Inv_SY_B!$DA352-1,"")</f>
        <v/>
      </c>
      <c r="AG352" s="169" t="str">
        <f>IFERROR(Inv_SY_B!AG352/Inv_SY_B!$DA352-1,"")</f>
        <v/>
      </c>
      <c r="AH352" s="169" t="str">
        <f>IFERROR(Inv_SY_B!AH352/Inv_SY_B!$DA352-1,"")</f>
        <v/>
      </c>
      <c r="AI352" s="169" t="str">
        <f>IFERROR(Inv_SY_B!AI352/Inv_SY_B!$DC352-1,"")</f>
        <v/>
      </c>
      <c r="AJ352" s="169" t="str">
        <f>IFERROR(Inv_SY_B!AJ352/Inv_SY_B!$DC352-1,"")</f>
        <v/>
      </c>
      <c r="AK352" s="169" t="str">
        <f>IFERROR(Inv_SY_B!AK352/Inv_SY_B!$DC352-1,"")</f>
        <v/>
      </c>
      <c r="AL352" s="169" t="str">
        <f>IFERROR(Inv_SY_B!AL352/Inv_SY_B!$DC352-1,"")</f>
        <v/>
      </c>
      <c r="AM352" s="169" t="str">
        <f>IFERROR(Inv_SY_B!AM352/Inv_SY_B!$DC352-1,"")</f>
        <v/>
      </c>
      <c r="AN352" s="169" t="str">
        <f>IFERROR(Inv_SY_B!AN352/Inv_SY_B!$DC352-1,"")</f>
        <v/>
      </c>
      <c r="AO352" s="169" t="str">
        <f>IFERROR(Inv_SY_B!AO352/Inv_SY_B!$DC352-1,"")</f>
        <v/>
      </c>
      <c r="AP352" s="169" t="str">
        <f>IFERROR(Inv_SY_B!AP352/Inv_SY_B!$DC352-1,"")</f>
        <v/>
      </c>
      <c r="AQ352" s="169" t="str">
        <f>IFERROR(Inv_SY_B!AQ352/Inv_SY_B!$DC352-1,"")</f>
        <v/>
      </c>
      <c r="AR352" s="169" t="str">
        <f>IFERROR(Inv_SY_B!AR352/Inv_SY_B!$DC352-1,"")</f>
        <v/>
      </c>
      <c r="AS352" s="169" t="str">
        <f>IFERROR(Inv_SY_B!AS352/Inv_SY_B!$DC352-1,"")</f>
        <v/>
      </c>
      <c r="AT352" s="169" t="str">
        <f>IFERROR(Inv_SY_B!AT352/Inv_SY_B!$DC352-1,"")</f>
        <v/>
      </c>
      <c r="AU352" s="169" t="str">
        <f>IFERROR(Inv_SY_B!AU352/Inv_SY_B!$DC352-1,"")</f>
        <v/>
      </c>
      <c r="AV352" s="169" t="str">
        <f>IFERROR(Inv_SY_B!AV352/Inv_SY_B!$DC352-1,"")</f>
        <v/>
      </c>
      <c r="AW352" s="169" t="str">
        <f>IFERROR(Inv_SY_B!AW352/Inv_SY_B!$DC352-1,"")</f>
        <v/>
      </c>
      <c r="AX352" s="169" t="str">
        <f>IFERROR(Inv_SY_B!AX352/Inv_SY_B!$DC352-1,"")</f>
        <v/>
      </c>
      <c r="AY352" s="169" t="str">
        <f>IFERROR(Inv_SY_B!AY352/Inv_SY_B!$DC352-1,"")</f>
        <v/>
      </c>
      <c r="AZ352" s="169" t="str">
        <f>IFERROR(Inv_SY_B!AZ352/Inv_SY_B!$DC352-1,"")</f>
        <v/>
      </c>
      <c r="BA352" s="169" t="str">
        <f>IFERROR(Inv_SY_B!BA352/Inv_SY_B!$DC352-1,"")</f>
        <v/>
      </c>
      <c r="BB352" s="169" t="str">
        <f>IFERROR(Inv_SY_B!BB352/Inv_SY_B!$DC352-1,"")</f>
        <v/>
      </c>
      <c r="BC352" s="169" t="str">
        <f>IFERROR(Inv_SY_B!BC352/Inv_SY_B!$DC352-1,"")</f>
        <v/>
      </c>
      <c r="BD352" s="169" t="str">
        <f>IFERROR(Inv_SY_B!BD352/Inv_SY_B!$DC352-1,"")</f>
        <v/>
      </c>
      <c r="BE352" s="169" t="str">
        <f>IFERROR(Inv_SY_B!BE352/Inv_SY_B!$DC352-1,"")</f>
        <v/>
      </c>
      <c r="BF352" s="169" t="str">
        <f>IFERROR(Inv_SY_B!BF352/Inv_SY_B!$DC352-1,"")</f>
        <v/>
      </c>
      <c r="BG352" s="169" t="str">
        <f>IFERROR(Inv_SY_B!BG352/Inv_SY_B!$DC352-1,"")</f>
        <v/>
      </c>
      <c r="BH352" s="169" t="str">
        <f>IFERROR(Inv_SY_B!BH352/Inv_SY_B!$DC352-1,"")</f>
        <v/>
      </c>
      <c r="BI352" s="169" t="str">
        <f>IFERROR(Inv_SY_B!BI352/Inv_SY_B!$DC352-1,"")</f>
        <v/>
      </c>
      <c r="BJ352" s="169" t="str">
        <f>IFERROR(Inv_SY_B!BJ352/Inv_SY_B!$DC352-1,"")</f>
        <v/>
      </c>
      <c r="BK352" s="169" t="str">
        <f>IFERROR(Inv_SY_B!BK352/Inv_SY_B!$DC352-1,"")</f>
        <v/>
      </c>
      <c r="BL352" s="169" t="str">
        <f>IFERROR(Inv_SY_B!BL352/Inv_SY_B!$DC352-1,"")</f>
        <v/>
      </c>
      <c r="BM352" s="169" t="str">
        <f>IFERROR(Inv_SY_B!BM352/Inv_SY_B!$DC352-1,"")</f>
        <v/>
      </c>
      <c r="BN352" s="169" t="str">
        <f>IFERROR(Inv_SY_B!BN352/Inv_SY_B!$DC352-1,"")</f>
        <v/>
      </c>
      <c r="BO352" s="169" t="str">
        <f>IFERROR(Inv_SY_B!BO352/Inv_SY_B!$DC352-1,"")</f>
        <v/>
      </c>
      <c r="BP352" s="169" t="str">
        <f>IFERROR(Inv_SY_B!BP352/Inv_SY_B!$DC352-1,"")</f>
        <v/>
      </c>
      <c r="BQ352" s="169" t="str">
        <f>IFERROR(Inv_SY_B!BQ352/Inv_SY_B!$DC352-1,"")</f>
        <v/>
      </c>
      <c r="BR352" s="169" t="str">
        <f>IFERROR(Inv_SY_B!BR352/Inv_SY_B!$DC352-1,"")</f>
        <v/>
      </c>
      <c r="BS352" s="169" t="str">
        <f>IFERROR(Inv_SY_B!BS352/Inv_SY_B!$DC352-1,"")</f>
        <v/>
      </c>
      <c r="BT352" s="169" t="str">
        <f>IFERROR(Inv_SY_B!BT352/Inv_SY_B!$DC352-1,"")</f>
        <v/>
      </c>
      <c r="BU352" s="169" t="str">
        <f>IFERROR(Inv_SY_B!BU352/Inv_SY_B!$DC352-1,"")</f>
        <v/>
      </c>
      <c r="BV352" s="169" t="str">
        <f>IFERROR(Inv_SY_B!BV352/Inv_SY_B!$DC352-1,"")</f>
        <v/>
      </c>
      <c r="BW352" s="169" t="str">
        <f>IFERROR(Inv_SY_B!BW352/Inv_SY_B!$DC352-1,"")</f>
        <v/>
      </c>
      <c r="BX352" s="169" t="str">
        <f>IFERROR(Inv_SY_B!BX352/Inv_SY_B!$DC352-1,"")</f>
        <v/>
      </c>
      <c r="BY352" s="169" t="str">
        <f>IFERROR(Inv_SY_B!BY352/Inv_SY_B!$DC352-1,"")</f>
        <v/>
      </c>
      <c r="BZ352" s="169" t="str">
        <f>IFERROR(Inv_SY_B!BZ352/Inv_SY_B!$DC352-1,"")</f>
        <v/>
      </c>
      <c r="CA352" s="169" t="str">
        <f>IFERROR(Inv_SY_B!CA352/Inv_SY_B!$DC352-1,"")</f>
        <v/>
      </c>
      <c r="CB352" s="169" t="str">
        <f>IFERROR(Inv_SY_B!CB352/Inv_SY_B!$DC352-1,"")</f>
        <v/>
      </c>
      <c r="CC352" s="169" t="str">
        <f>IFERROR(Inv_SY_B!CC352/Inv_SY_B!$DC352-1,"")</f>
        <v/>
      </c>
      <c r="CD352" s="169" t="str">
        <f>IFERROR(Inv_SY_B!CD352/Inv_SY_B!$DC352-1,"")</f>
        <v/>
      </c>
      <c r="CE352" s="169" t="str">
        <f>IFERROR(Inv_SY_B!CE352/Inv_SY_B!$DC352-1,"")</f>
        <v/>
      </c>
      <c r="CF352" s="169" t="str">
        <f>IFERROR(Inv_SY_B!CF352/Inv_SY_B!$DC352-1,"")</f>
        <v/>
      </c>
      <c r="CG352" s="169" t="str">
        <f>IFERROR(Inv_SY_B!CG352/Inv_SY_B!$DC352-1,"")</f>
        <v/>
      </c>
      <c r="CH352" s="169" t="str">
        <f>IFERROR(Inv_SY_B!CH352/Inv_SY_B!$DC352-1,"")</f>
        <v/>
      </c>
      <c r="CI352" s="169" t="str">
        <f>IFERROR(Inv_SY_B!CI352/Inv_SY_B!$DC352-1,"")</f>
        <v/>
      </c>
      <c r="CJ352" s="169" t="str">
        <f>IFERROR(Inv_SY_B!CJ352/Inv_SY_B!$DC352-1,"")</f>
        <v/>
      </c>
      <c r="CK352" s="169" t="str">
        <f>IFERROR(Inv_SY_B!CK352/Inv_SY_B!$DC352-1,"")</f>
        <v/>
      </c>
      <c r="CL352" s="169" t="str">
        <f>IFERROR(Inv_SY_B!CL352/Inv_SY_B!$DC352-1,"")</f>
        <v/>
      </c>
      <c r="CM352" s="169" t="str">
        <f>IFERROR(Inv_SY_B!CM352/Inv_SY_B!$DB352-1,"")</f>
        <v/>
      </c>
      <c r="CN352" s="169" t="str">
        <f>IFERROR(Inv_SY_B!CN352/Inv_SY_B!$DB352-1,"")</f>
        <v/>
      </c>
      <c r="CO352" s="169" t="str">
        <f>IFERROR(Inv_SY_B!CO352/Inv_SY_B!$DB352-1,"")</f>
        <v/>
      </c>
      <c r="CP352" s="169" t="str">
        <f>IFERROR(Inv_SY_B!CP352/Inv_SY_B!$DB352-1,"")</f>
        <v/>
      </c>
      <c r="CQ352" s="169" t="str">
        <f>IFERROR(Inv_SY_B!CQ352/Inv_SY_B!$DB352-1,"")</f>
        <v/>
      </c>
      <c r="CR352" s="169" t="str">
        <f>IFERROR(Inv_SY_B!CR352/Inv_SY_B!$DB352-1,"")</f>
        <v/>
      </c>
      <c r="CS352" s="169" t="str">
        <f>IFERROR(Inv_SY_B!CS352/Inv_SY_B!$DB352-1,"")</f>
        <v/>
      </c>
      <c r="CT352" s="169" t="str">
        <f>IFERROR(Inv_SY_B!CT352/Inv_SY_B!$DB352-1,"")</f>
        <v/>
      </c>
      <c r="CU352" s="169" t="str">
        <f>IFERROR(Inv_SY_B!CU352/Inv_SY_B!$DB352-1,"")</f>
        <v/>
      </c>
      <c r="CV352" s="169" t="str">
        <f>IFERROR(Inv_SY_B!CV352/Inv_SY_B!$DB352-1,"")</f>
        <v/>
      </c>
      <c r="CW352" s="169" t="str">
        <f>IFERROR(Inv_SY_B!CW352/Inv_SY_B!$DB352-1,"")</f>
        <v/>
      </c>
      <c r="CX352" s="169" t="str">
        <f>IFERROR(Inv_SY_B!CX352/Inv_SY_B!$DB352-1,"")</f>
        <v/>
      </c>
      <c r="CY352" s="169" t="str">
        <f>IFERROR(Inv_SY_B!CY352/Inv_SY_B!$DB352-1,"")</f>
        <v/>
      </c>
      <c r="CZ352" s="169" t="str">
        <f>IFERROR(Inv_SY_B!CZ352/Inv_SY_B!$DB352-1,"")</f>
        <v/>
      </c>
    </row>
    <row r="353" spans="2:104">
      <c r="B353" s="164">
        <f t="shared" si="6"/>
        <v>46045</v>
      </c>
      <c r="C353" s="169" t="str">
        <f>IFERROR(Inv_SY_B!C353/Inv_SY_B!$DA353-1,"")</f>
        <v/>
      </c>
      <c r="D353" s="169" t="str">
        <f>IFERROR(Inv_SY_B!D353/Inv_SY_B!$DA353-1,"")</f>
        <v/>
      </c>
      <c r="E353" s="169" t="str">
        <f>IFERROR(Inv_SY_B!E353/Inv_SY_B!$DA353-1,"")</f>
        <v/>
      </c>
      <c r="F353" s="169" t="str">
        <f>IFERROR(Inv_SY_B!F353/Inv_SY_B!$DA353-1,"")</f>
        <v/>
      </c>
      <c r="G353" s="169" t="str">
        <f>IFERROR(Inv_SY_B!G353/Inv_SY_B!$DA353-1,"")</f>
        <v/>
      </c>
      <c r="H353" s="169" t="str">
        <f>IFERROR(Inv_SY_B!H353/Inv_SY_B!$DA353-1,"")</f>
        <v/>
      </c>
      <c r="I353" s="169" t="str">
        <f>IFERROR(Inv_SY_B!I353/Inv_SY_B!$DA353-1,"")</f>
        <v/>
      </c>
      <c r="J353" s="169" t="str">
        <f>IFERROR(Inv_SY_B!J353/Inv_SY_B!$DA353-1,"")</f>
        <v/>
      </c>
      <c r="K353" s="169" t="str">
        <f>IFERROR(Inv_SY_B!K353/Inv_SY_B!$DA353-1,"")</f>
        <v/>
      </c>
      <c r="L353" s="169" t="str">
        <f>IFERROR(Inv_SY_B!L353/Inv_SY_B!$DA353-1,"")</f>
        <v/>
      </c>
      <c r="M353" s="169" t="str">
        <f>IFERROR(Inv_SY_B!M353/Inv_SY_B!$DA353-1,"")</f>
        <v/>
      </c>
      <c r="N353" s="169" t="str">
        <f>IFERROR(Inv_SY_B!N353/Inv_SY_B!$DA353-1,"")</f>
        <v/>
      </c>
      <c r="O353" s="169" t="str">
        <f>IFERROR(Inv_SY_B!O353/Inv_SY_B!$DA353-1,"")</f>
        <v/>
      </c>
      <c r="P353" s="169" t="str">
        <f>IFERROR(Inv_SY_B!P353/Inv_SY_B!$DA353-1,"")</f>
        <v/>
      </c>
      <c r="Q353" s="169" t="str">
        <f>IFERROR(Inv_SY_B!Q353/Inv_SY_B!$DA353-1,"")</f>
        <v/>
      </c>
      <c r="R353" s="169" t="str">
        <f>IFERROR(Inv_SY_B!R353/Inv_SY_B!$DA353-1,"")</f>
        <v/>
      </c>
      <c r="S353" s="169" t="str">
        <f>IFERROR(Inv_SY_B!S353/Inv_SY_B!$DA353-1,"")</f>
        <v/>
      </c>
      <c r="T353" s="169" t="str">
        <f>IFERROR(Inv_SY_B!T353/Inv_SY_B!$DA353-1,"")</f>
        <v/>
      </c>
      <c r="U353" s="169" t="str">
        <f>IFERROR(Inv_SY_B!U353/Inv_SY_B!$DA353-1,"")</f>
        <v/>
      </c>
      <c r="V353" s="169" t="str">
        <f>IFERROR(Inv_SY_B!V353/Inv_SY_B!$DA353-1,"")</f>
        <v/>
      </c>
      <c r="W353" s="169" t="str">
        <f>IFERROR(Inv_SY_B!W353/Inv_SY_B!$DA353-1,"")</f>
        <v/>
      </c>
      <c r="X353" s="169" t="str">
        <f>IFERROR(Inv_SY_B!X353/Inv_SY_B!$DA353-1,"")</f>
        <v/>
      </c>
      <c r="Y353" s="169" t="str">
        <f>IFERROR(Inv_SY_B!Y353/Inv_SY_B!$DA353-1,"")</f>
        <v/>
      </c>
      <c r="Z353" s="169" t="str">
        <f>IFERROR(Inv_SY_B!Z353/Inv_SY_B!$DA353-1,"")</f>
        <v/>
      </c>
      <c r="AA353" s="169" t="str">
        <f>IFERROR(Inv_SY_B!AA353/Inv_SY_B!$DA353-1,"")</f>
        <v/>
      </c>
      <c r="AB353" s="169" t="str">
        <f>IFERROR(Inv_SY_B!AB353/Inv_SY_B!$DA353-1,"")</f>
        <v/>
      </c>
      <c r="AC353" s="169" t="str">
        <f>IFERROR(Inv_SY_B!AC353/Inv_SY_B!$DA353-1,"")</f>
        <v/>
      </c>
      <c r="AD353" s="169" t="str">
        <f>IFERROR(Inv_SY_B!AD353/Inv_SY_B!$DA353-1,"")</f>
        <v/>
      </c>
      <c r="AE353" s="169" t="str">
        <f>IFERROR(Inv_SY_B!AE353/Inv_SY_B!$DA353-1,"")</f>
        <v/>
      </c>
      <c r="AF353" s="169" t="str">
        <f>IFERROR(Inv_SY_B!AF353/Inv_SY_B!$DA353-1,"")</f>
        <v/>
      </c>
      <c r="AG353" s="169" t="str">
        <f>IFERROR(Inv_SY_B!AG353/Inv_SY_B!$DA353-1,"")</f>
        <v/>
      </c>
      <c r="AH353" s="169" t="str">
        <f>IFERROR(Inv_SY_B!AH353/Inv_SY_B!$DA353-1,"")</f>
        <v/>
      </c>
      <c r="AI353" s="169" t="str">
        <f>IFERROR(Inv_SY_B!AI353/Inv_SY_B!$DC353-1,"")</f>
        <v/>
      </c>
      <c r="AJ353" s="169" t="str">
        <f>IFERROR(Inv_SY_B!AJ353/Inv_SY_B!$DC353-1,"")</f>
        <v/>
      </c>
      <c r="AK353" s="169" t="str">
        <f>IFERROR(Inv_SY_B!AK353/Inv_SY_B!$DC353-1,"")</f>
        <v/>
      </c>
      <c r="AL353" s="169" t="str">
        <f>IFERROR(Inv_SY_B!AL353/Inv_SY_B!$DC353-1,"")</f>
        <v/>
      </c>
      <c r="AM353" s="169" t="str">
        <f>IFERROR(Inv_SY_B!AM353/Inv_SY_B!$DC353-1,"")</f>
        <v/>
      </c>
      <c r="AN353" s="169" t="str">
        <f>IFERROR(Inv_SY_B!AN353/Inv_SY_B!$DC353-1,"")</f>
        <v/>
      </c>
      <c r="AO353" s="169" t="str">
        <f>IFERROR(Inv_SY_B!AO353/Inv_SY_B!$DC353-1,"")</f>
        <v/>
      </c>
      <c r="AP353" s="169" t="str">
        <f>IFERROR(Inv_SY_B!AP353/Inv_SY_B!$DC353-1,"")</f>
        <v/>
      </c>
      <c r="AQ353" s="169" t="str">
        <f>IFERROR(Inv_SY_B!AQ353/Inv_SY_B!$DC353-1,"")</f>
        <v/>
      </c>
      <c r="AR353" s="169" t="str">
        <f>IFERROR(Inv_SY_B!AR353/Inv_SY_B!$DC353-1,"")</f>
        <v/>
      </c>
      <c r="AS353" s="169" t="str">
        <f>IFERROR(Inv_SY_B!AS353/Inv_SY_B!$DC353-1,"")</f>
        <v/>
      </c>
      <c r="AT353" s="169" t="str">
        <f>IFERROR(Inv_SY_B!AT353/Inv_SY_B!$DC353-1,"")</f>
        <v/>
      </c>
      <c r="AU353" s="169" t="str">
        <f>IFERROR(Inv_SY_B!AU353/Inv_SY_B!$DC353-1,"")</f>
        <v/>
      </c>
      <c r="AV353" s="169" t="str">
        <f>IFERROR(Inv_SY_B!AV353/Inv_SY_B!$DC353-1,"")</f>
        <v/>
      </c>
      <c r="AW353" s="169" t="str">
        <f>IFERROR(Inv_SY_B!AW353/Inv_SY_B!$DC353-1,"")</f>
        <v/>
      </c>
      <c r="AX353" s="169" t="str">
        <f>IFERROR(Inv_SY_B!AX353/Inv_SY_B!$DC353-1,"")</f>
        <v/>
      </c>
      <c r="AY353" s="169" t="str">
        <f>IFERROR(Inv_SY_B!AY353/Inv_SY_B!$DC353-1,"")</f>
        <v/>
      </c>
      <c r="AZ353" s="169" t="str">
        <f>IFERROR(Inv_SY_B!AZ353/Inv_SY_B!$DC353-1,"")</f>
        <v/>
      </c>
      <c r="BA353" s="169" t="str">
        <f>IFERROR(Inv_SY_B!BA353/Inv_SY_B!$DC353-1,"")</f>
        <v/>
      </c>
      <c r="BB353" s="169" t="str">
        <f>IFERROR(Inv_SY_B!BB353/Inv_SY_B!$DC353-1,"")</f>
        <v/>
      </c>
      <c r="BC353" s="169" t="str">
        <f>IFERROR(Inv_SY_B!BC353/Inv_SY_B!$DC353-1,"")</f>
        <v/>
      </c>
      <c r="BD353" s="169" t="str">
        <f>IFERROR(Inv_SY_B!BD353/Inv_SY_B!$DC353-1,"")</f>
        <v/>
      </c>
      <c r="BE353" s="169" t="str">
        <f>IFERROR(Inv_SY_B!BE353/Inv_SY_B!$DC353-1,"")</f>
        <v/>
      </c>
      <c r="BF353" s="169" t="str">
        <f>IFERROR(Inv_SY_B!BF353/Inv_SY_B!$DC353-1,"")</f>
        <v/>
      </c>
      <c r="BG353" s="169" t="str">
        <f>IFERROR(Inv_SY_B!BG353/Inv_SY_B!$DC353-1,"")</f>
        <v/>
      </c>
      <c r="BH353" s="169" t="str">
        <f>IFERROR(Inv_SY_B!BH353/Inv_SY_B!$DC353-1,"")</f>
        <v/>
      </c>
      <c r="BI353" s="169" t="str">
        <f>IFERROR(Inv_SY_B!BI353/Inv_SY_B!$DC353-1,"")</f>
        <v/>
      </c>
      <c r="BJ353" s="169" t="str">
        <f>IFERROR(Inv_SY_B!BJ353/Inv_SY_B!$DC353-1,"")</f>
        <v/>
      </c>
      <c r="BK353" s="169" t="str">
        <f>IFERROR(Inv_SY_B!BK353/Inv_SY_B!$DC353-1,"")</f>
        <v/>
      </c>
      <c r="BL353" s="169" t="str">
        <f>IFERROR(Inv_SY_B!BL353/Inv_SY_B!$DC353-1,"")</f>
        <v/>
      </c>
      <c r="BM353" s="169" t="str">
        <f>IFERROR(Inv_SY_B!BM353/Inv_SY_B!$DC353-1,"")</f>
        <v/>
      </c>
      <c r="BN353" s="169" t="str">
        <f>IFERROR(Inv_SY_B!BN353/Inv_SY_B!$DC353-1,"")</f>
        <v/>
      </c>
      <c r="BO353" s="169" t="str">
        <f>IFERROR(Inv_SY_B!BO353/Inv_SY_B!$DC353-1,"")</f>
        <v/>
      </c>
      <c r="BP353" s="169" t="str">
        <f>IFERROR(Inv_SY_B!BP353/Inv_SY_B!$DC353-1,"")</f>
        <v/>
      </c>
      <c r="BQ353" s="169" t="str">
        <f>IFERROR(Inv_SY_B!BQ353/Inv_SY_B!$DC353-1,"")</f>
        <v/>
      </c>
      <c r="BR353" s="169" t="str">
        <f>IFERROR(Inv_SY_B!BR353/Inv_SY_B!$DC353-1,"")</f>
        <v/>
      </c>
      <c r="BS353" s="169" t="str">
        <f>IFERROR(Inv_SY_B!BS353/Inv_SY_B!$DC353-1,"")</f>
        <v/>
      </c>
      <c r="BT353" s="169" t="str">
        <f>IFERROR(Inv_SY_B!BT353/Inv_SY_B!$DC353-1,"")</f>
        <v/>
      </c>
      <c r="BU353" s="169" t="str">
        <f>IFERROR(Inv_SY_B!BU353/Inv_SY_B!$DC353-1,"")</f>
        <v/>
      </c>
      <c r="BV353" s="169" t="str">
        <f>IFERROR(Inv_SY_B!BV353/Inv_SY_B!$DC353-1,"")</f>
        <v/>
      </c>
      <c r="BW353" s="169" t="str">
        <f>IFERROR(Inv_SY_B!BW353/Inv_SY_B!$DC353-1,"")</f>
        <v/>
      </c>
      <c r="BX353" s="169" t="str">
        <f>IFERROR(Inv_SY_B!BX353/Inv_SY_B!$DC353-1,"")</f>
        <v/>
      </c>
      <c r="BY353" s="169" t="str">
        <f>IFERROR(Inv_SY_B!BY353/Inv_SY_B!$DC353-1,"")</f>
        <v/>
      </c>
      <c r="BZ353" s="169" t="str">
        <f>IFERROR(Inv_SY_B!BZ353/Inv_SY_B!$DC353-1,"")</f>
        <v/>
      </c>
      <c r="CA353" s="169" t="str">
        <f>IFERROR(Inv_SY_B!CA353/Inv_SY_B!$DC353-1,"")</f>
        <v/>
      </c>
      <c r="CB353" s="169" t="str">
        <f>IFERROR(Inv_SY_B!CB353/Inv_SY_B!$DC353-1,"")</f>
        <v/>
      </c>
      <c r="CC353" s="169" t="str">
        <f>IFERROR(Inv_SY_B!CC353/Inv_SY_B!$DC353-1,"")</f>
        <v/>
      </c>
      <c r="CD353" s="169" t="str">
        <f>IFERROR(Inv_SY_B!CD353/Inv_SY_B!$DC353-1,"")</f>
        <v/>
      </c>
      <c r="CE353" s="169" t="str">
        <f>IFERROR(Inv_SY_B!CE353/Inv_SY_B!$DC353-1,"")</f>
        <v/>
      </c>
      <c r="CF353" s="169" t="str">
        <f>IFERROR(Inv_SY_B!CF353/Inv_SY_B!$DC353-1,"")</f>
        <v/>
      </c>
      <c r="CG353" s="169" t="str">
        <f>IFERROR(Inv_SY_B!CG353/Inv_SY_B!$DC353-1,"")</f>
        <v/>
      </c>
      <c r="CH353" s="169" t="str">
        <f>IFERROR(Inv_SY_B!CH353/Inv_SY_B!$DC353-1,"")</f>
        <v/>
      </c>
      <c r="CI353" s="169" t="str">
        <f>IFERROR(Inv_SY_B!CI353/Inv_SY_B!$DC353-1,"")</f>
        <v/>
      </c>
      <c r="CJ353" s="169" t="str">
        <f>IFERROR(Inv_SY_B!CJ353/Inv_SY_B!$DC353-1,"")</f>
        <v/>
      </c>
      <c r="CK353" s="169" t="str">
        <f>IFERROR(Inv_SY_B!CK353/Inv_SY_B!$DC353-1,"")</f>
        <v/>
      </c>
      <c r="CL353" s="169" t="str">
        <f>IFERROR(Inv_SY_B!CL353/Inv_SY_B!$DC353-1,"")</f>
        <v/>
      </c>
      <c r="CM353" s="169" t="str">
        <f>IFERROR(Inv_SY_B!CM353/Inv_SY_B!$DB353-1,"")</f>
        <v/>
      </c>
      <c r="CN353" s="169" t="str">
        <f>IFERROR(Inv_SY_B!CN353/Inv_SY_B!$DB353-1,"")</f>
        <v/>
      </c>
      <c r="CO353" s="169" t="str">
        <f>IFERROR(Inv_SY_B!CO353/Inv_SY_B!$DB353-1,"")</f>
        <v/>
      </c>
      <c r="CP353" s="169" t="str">
        <f>IFERROR(Inv_SY_B!CP353/Inv_SY_B!$DB353-1,"")</f>
        <v/>
      </c>
      <c r="CQ353" s="169" t="str">
        <f>IFERROR(Inv_SY_B!CQ353/Inv_SY_B!$DB353-1,"")</f>
        <v/>
      </c>
      <c r="CR353" s="169" t="str">
        <f>IFERROR(Inv_SY_B!CR353/Inv_SY_B!$DB353-1,"")</f>
        <v/>
      </c>
      <c r="CS353" s="169" t="str">
        <f>IFERROR(Inv_SY_B!CS353/Inv_SY_B!$DB353-1,"")</f>
        <v/>
      </c>
      <c r="CT353" s="169" t="str">
        <f>IFERROR(Inv_SY_B!CT353/Inv_SY_B!$DB353-1,"")</f>
        <v/>
      </c>
      <c r="CU353" s="169" t="str">
        <f>IFERROR(Inv_SY_B!CU353/Inv_SY_B!$DB353-1,"")</f>
        <v/>
      </c>
      <c r="CV353" s="169" t="str">
        <f>IFERROR(Inv_SY_B!CV353/Inv_SY_B!$DB353-1,"")</f>
        <v/>
      </c>
      <c r="CW353" s="169" t="str">
        <f>IFERROR(Inv_SY_B!CW353/Inv_SY_B!$DB353-1,"")</f>
        <v/>
      </c>
      <c r="CX353" s="169" t="str">
        <f>IFERROR(Inv_SY_B!CX353/Inv_SY_B!$DB353-1,"")</f>
        <v/>
      </c>
      <c r="CY353" s="169" t="str">
        <f>IFERROR(Inv_SY_B!CY353/Inv_SY_B!$DB353-1,"")</f>
        <v/>
      </c>
      <c r="CZ353" s="169" t="str">
        <f>IFERROR(Inv_SY_B!CZ353/Inv_SY_B!$DB353-1,"")</f>
        <v/>
      </c>
    </row>
    <row r="354" spans="2:104">
      <c r="B354" s="164">
        <f t="shared" si="6"/>
        <v>46046</v>
      </c>
      <c r="C354" s="169" t="str">
        <f>IFERROR(Inv_SY_B!C354/Inv_SY_B!$DA354-1,"")</f>
        <v/>
      </c>
      <c r="D354" s="169" t="str">
        <f>IFERROR(Inv_SY_B!D354/Inv_SY_B!$DA354-1,"")</f>
        <v/>
      </c>
      <c r="E354" s="169" t="str">
        <f>IFERROR(Inv_SY_B!E354/Inv_SY_B!$DA354-1,"")</f>
        <v/>
      </c>
      <c r="F354" s="169" t="str">
        <f>IFERROR(Inv_SY_B!F354/Inv_SY_B!$DA354-1,"")</f>
        <v/>
      </c>
      <c r="G354" s="169" t="str">
        <f>IFERROR(Inv_SY_B!G354/Inv_SY_B!$DA354-1,"")</f>
        <v/>
      </c>
      <c r="H354" s="169" t="str">
        <f>IFERROR(Inv_SY_B!H354/Inv_SY_B!$DA354-1,"")</f>
        <v/>
      </c>
      <c r="I354" s="169" t="str">
        <f>IFERROR(Inv_SY_B!I354/Inv_SY_B!$DA354-1,"")</f>
        <v/>
      </c>
      <c r="J354" s="169" t="str">
        <f>IFERROR(Inv_SY_B!J354/Inv_SY_B!$DA354-1,"")</f>
        <v/>
      </c>
      <c r="K354" s="169" t="str">
        <f>IFERROR(Inv_SY_B!K354/Inv_SY_B!$DA354-1,"")</f>
        <v/>
      </c>
      <c r="L354" s="169" t="str">
        <f>IFERROR(Inv_SY_B!L354/Inv_SY_B!$DA354-1,"")</f>
        <v/>
      </c>
      <c r="M354" s="169" t="str">
        <f>IFERROR(Inv_SY_B!M354/Inv_SY_B!$DA354-1,"")</f>
        <v/>
      </c>
      <c r="N354" s="169" t="str">
        <f>IFERROR(Inv_SY_B!N354/Inv_SY_B!$DA354-1,"")</f>
        <v/>
      </c>
      <c r="O354" s="169" t="str">
        <f>IFERROR(Inv_SY_B!O354/Inv_SY_B!$DA354-1,"")</f>
        <v/>
      </c>
      <c r="P354" s="169" t="str">
        <f>IFERROR(Inv_SY_B!P354/Inv_SY_B!$DA354-1,"")</f>
        <v/>
      </c>
      <c r="Q354" s="169" t="str">
        <f>IFERROR(Inv_SY_B!Q354/Inv_SY_B!$DA354-1,"")</f>
        <v/>
      </c>
      <c r="R354" s="169" t="str">
        <f>IFERROR(Inv_SY_B!R354/Inv_SY_B!$DA354-1,"")</f>
        <v/>
      </c>
      <c r="S354" s="169" t="str">
        <f>IFERROR(Inv_SY_B!S354/Inv_SY_B!$DA354-1,"")</f>
        <v/>
      </c>
      <c r="T354" s="169" t="str">
        <f>IFERROR(Inv_SY_B!T354/Inv_SY_B!$DA354-1,"")</f>
        <v/>
      </c>
      <c r="U354" s="169" t="str">
        <f>IFERROR(Inv_SY_B!U354/Inv_SY_B!$DA354-1,"")</f>
        <v/>
      </c>
      <c r="V354" s="169" t="str">
        <f>IFERROR(Inv_SY_B!V354/Inv_SY_B!$DA354-1,"")</f>
        <v/>
      </c>
      <c r="W354" s="169" t="str">
        <f>IFERROR(Inv_SY_B!W354/Inv_SY_B!$DA354-1,"")</f>
        <v/>
      </c>
      <c r="X354" s="169" t="str">
        <f>IFERROR(Inv_SY_B!X354/Inv_SY_B!$DA354-1,"")</f>
        <v/>
      </c>
      <c r="Y354" s="169" t="str">
        <f>IFERROR(Inv_SY_B!Y354/Inv_SY_B!$DA354-1,"")</f>
        <v/>
      </c>
      <c r="Z354" s="169" t="str">
        <f>IFERROR(Inv_SY_B!Z354/Inv_SY_B!$DA354-1,"")</f>
        <v/>
      </c>
      <c r="AA354" s="169" t="str">
        <f>IFERROR(Inv_SY_B!AA354/Inv_SY_B!$DA354-1,"")</f>
        <v/>
      </c>
      <c r="AB354" s="169" t="str">
        <f>IFERROR(Inv_SY_B!AB354/Inv_SY_B!$DA354-1,"")</f>
        <v/>
      </c>
      <c r="AC354" s="169" t="str">
        <f>IFERROR(Inv_SY_B!AC354/Inv_SY_B!$DA354-1,"")</f>
        <v/>
      </c>
      <c r="AD354" s="169" t="str">
        <f>IFERROR(Inv_SY_B!AD354/Inv_SY_B!$DA354-1,"")</f>
        <v/>
      </c>
      <c r="AE354" s="169" t="str">
        <f>IFERROR(Inv_SY_B!AE354/Inv_SY_B!$DA354-1,"")</f>
        <v/>
      </c>
      <c r="AF354" s="169" t="str">
        <f>IFERROR(Inv_SY_B!AF354/Inv_SY_B!$DA354-1,"")</f>
        <v/>
      </c>
      <c r="AG354" s="169" t="str">
        <f>IFERROR(Inv_SY_B!AG354/Inv_SY_B!$DA354-1,"")</f>
        <v/>
      </c>
      <c r="AH354" s="169" t="str">
        <f>IFERROR(Inv_SY_B!AH354/Inv_SY_B!$DA354-1,"")</f>
        <v/>
      </c>
      <c r="AI354" s="169" t="str">
        <f>IFERROR(Inv_SY_B!AI354/Inv_SY_B!$DC354-1,"")</f>
        <v/>
      </c>
      <c r="AJ354" s="169" t="str">
        <f>IFERROR(Inv_SY_B!AJ354/Inv_SY_B!$DC354-1,"")</f>
        <v/>
      </c>
      <c r="AK354" s="169" t="str">
        <f>IFERROR(Inv_SY_B!AK354/Inv_SY_B!$DC354-1,"")</f>
        <v/>
      </c>
      <c r="AL354" s="169" t="str">
        <f>IFERROR(Inv_SY_B!AL354/Inv_SY_B!$DC354-1,"")</f>
        <v/>
      </c>
      <c r="AM354" s="169" t="str">
        <f>IFERROR(Inv_SY_B!AM354/Inv_SY_B!$DC354-1,"")</f>
        <v/>
      </c>
      <c r="AN354" s="169" t="str">
        <f>IFERROR(Inv_SY_B!AN354/Inv_SY_B!$DC354-1,"")</f>
        <v/>
      </c>
      <c r="AO354" s="169" t="str">
        <f>IFERROR(Inv_SY_B!AO354/Inv_SY_B!$DC354-1,"")</f>
        <v/>
      </c>
      <c r="AP354" s="169" t="str">
        <f>IFERROR(Inv_SY_B!AP354/Inv_SY_B!$DC354-1,"")</f>
        <v/>
      </c>
      <c r="AQ354" s="169" t="str">
        <f>IFERROR(Inv_SY_B!AQ354/Inv_SY_B!$DC354-1,"")</f>
        <v/>
      </c>
      <c r="AR354" s="169" t="str">
        <f>IFERROR(Inv_SY_B!AR354/Inv_SY_B!$DC354-1,"")</f>
        <v/>
      </c>
      <c r="AS354" s="169" t="str">
        <f>IFERROR(Inv_SY_B!AS354/Inv_SY_B!$DC354-1,"")</f>
        <v/>
      </c>
      <c r="AT354" s="169" t="str">
        <f>IFERROR(Inv_SY_B!AT354/Inv_SY_B!$DC354-1,"")</f>
        <v/>
      </c>
      <c r="AU354" s="169" t="str">
        <f>IFERROR(Inv_SY_B!AU354/Inv_SY_B!$DC354-1,"")</f>
        <v/>
      </c>
      <c r="AV354" s="169" t="str">
        <f>IFERROR(Inv_SY_B!AV354/Inv_SY_B!$DC354-1,"")</f>
        <v/>
      </c>
      <c r="AW354" s="169" t="str">
        <f>IFERROR(Inv_SY_B!AW354/Inv_SY_B!$DC354-1,"")</f>
        <v/>
      </c>
      <c r="AX354" s="169" t="str">
        <f>IFERROR(Inv_SY_B!AX354/Inv_SY_B!$DC354-1,"")</f>
        <v/>
      </c>
      <c r="AY354" s="169" t="str">
        <f>IFERROR(Inv_SY_B!AY354/Inv_SY_B!$DC354-1,"")</f>
        <v/>
      </c>
      <c r="AZ354" s="169" t="str">
        <f>IFERROR(Inv_SY_B!AZ354/Inv_SY_B!$DC354-1,"")</f>
        <v/>
      </c>
      <c r="BA354" s="169" t="str">
        <f>IFERROR(Inv_SY_B!BA354/Inv_SY_B!$DC354-1,"")</f>
        <v/>
      </c>
      <c r="BB354" s="169" t="str">
        <f>IFERROR(Inv_SY_B!BB354/Inv_SY_B!$DC354-1,"")</f>
        <v/>
      </c>
      <c r="BC354" s="169" t="str">
        <f>IFERROR(Inv_SY_B!BC354/Inv_SY_B!$DC354-1,"")</f>
        <v/>
      </c>
      <c r="BD354" s="169" t="str">
        <f>IFERROR(Inv_SY_B!BD354/Inv_SY_B!$DC354-1,"")</f>
        <v/>
      </c>
      <c r="BE354" s="169" t="str">
        <f>IFERROR(Inv_SY_B!BE354/Inv_SY_B!$DC354-1,"")</f>
        <v/>
      </c>
      <c r="BF354" s="169" t="str">
        <f>IFERROR(Inv_SY_B!BF354/Inv_SY_B!$DC354-1,"")</f>
        <v/>
      </c>
      <c r="BG354" s="169" t="str">
        <f>IFERROR(Inv_SY_B!BG354/Inv_SY_B!$DC354-1,"")</f>
        <v/>
      </c>
      <c r="BH354" s="169" t="str">
        <f>IFERROR(Inv_SY_B!BH354/Inv_SY_B!$DC354-1,"")</f>
        <v/>
      </c>
      <c r="BI354" s="169" t="str">
        <f>IFERROR(Inv_SY_B!BI354/Inv_SY_B!$DC354-1,"")</f>
        <v/>
      </c>
      <c r="BJ354" s="169" t="str">
        <f>IFERROR(Inv_SY_B!BJ354/Inv_SY_B!$DC354-1,"")</f>
        <v/>
      </c>
      <c r="BK354" s="169" t="str">
        <f>IFERROR(Inv_SY_B!BK354/Inv_SY_B!$DC354-1,"")</f>
        <v/>
      </c>
      <c r="BL354" s="169" t="str">
        <f>IFERROR(Inv_SY_B!BL354/Inv_SY_B!$DC354-1,"")</f>
        <v/>
      </c>
      <c r="BM354" s="169" t="str">
        <f>IFERROR(Inv_SY_B!BM354/Inv_SY_B!$DC354-1,"")</f>
        <v/>
      </c>
      <c r="BN354" s="169" t="str">
        <f>IFERROR(Inv_SY_B!BN354/Inv_SY_B!$DC354-1,"")</f>
        <v/>
      </c>
      <c r="BO354" s="169" t="str">
        <f>IFERROR(Inv_SY_B!BO354/Inv_SY_B!$DC354-1,"")</f>
        <v/>
      </c>
      <c r="BP354" s="169" t="str">
        <f>IFERROR(Inv_SY_B!BP354/Inv_SY_B!$DC354-1,"")</f>
        <v/>
      </c>
      <c r="BQ354" s="169" t="str">
        <f>IFERROR(Inv_SY_B!BQ354/Inv_SY_B!$DC354-1,"")</f>
        <v/>
      </c>
      <c r="BR354" s="169" t="str">
        <f>IFERROR(Inv_SY_B!BR354/Inv_SY_B!$DC354-1,"")</f>
        <v/>
      </c>
      <c r="BS354" s="169" t="str">
        <f>IFERROR(Inv_SY_B!BS354/Inv_SY_B!$DC354-1,"")</f>
        <v/>
      </c>
      <c r="BT354" s="169" t="str">
        <f>IFERROR(Inv_SY_B!BT354/Inv_SY_B!$DC354-1,"")</f>
        <v/>
      </c>
      <c r="BU354" s="169" t="str">
        <f>IFERROR(Inv_SY_B!BU354/Inv_SY_B!$DC354-1,"")</f>
        <v/>
      </c>
      <c r="BV354" s="169" t="str">
        <f>IFERROR(Inv_SY_B!BV354/Inv_SY_B!$DC354-1,"")</f>
        <v/>
      </c>
      <c r="BW354" s="169" t="str">
        <f>IFERROR(Inv_SY_B!BW354/Inv_SY_B!$DC354-1,"")</f>
        <v/>
      </c>
      <c r="BX354" s="169" t="str">
        <f>IFERROR(Inv_SY_B!BX354/Inv_SY_B!$DC354-1,"")</f>
        <v/>
      </c>
      <c r="BY354" s="169" t="str">
        <f>IFERROR(Inv_SY_B!BY354/Inv_SY_B!$DC354-1,"")</f>
        <v/>
      </c>
      <c r="BZ354" s="169" t="str">
        <f>IFERROR(Inv_SY_B!BZ354/Inv_SY_B!$DC354-1,"")</f>
        <v/>
      </c>
      <c r="CA354" s="169" t="str">
        <f>IFERROR(Inv_SY_B!CA354/Inv_SY_B!$DC354-1,"")</f>
        <v/>
      </c>
      <c r="CB354" s="169" t="str">
        <f>IFERROR(Inv_SY_B!CB354/Inv_SY_B!$DC354-1,"")</f>
        <v/>
      </c>
      <c r="CC354" s="169" t="str">
        <f>IFERROR(Inv_SY_B!CC354/Inv_SY_B!$DC354-1,"")</f>
        <v/>
      </c>
      <c r="CD354" s="169" t="str">
        <f>IFERROR(Inv_SY_B!CD354/Inv_SY_B!$DC354-1,"")</f>
        <v/>
      </c>
      <c r="CE354" s="169" t="str">
        <f>IFERROR(Inv_SY_B!CE354/Inv_SY_B!$DC354-1,"")</f>
        <v/>
      </c>
      <c r="CF354" s="169" t="str">
        <f>IFERROR(Inv_SY_B!CF354/Inv_SY_B!$DC354-1,"")</f>
        <v/>
      </c>
      <c r="CG354" s="169" t="str">
        <f>IFERROR(Inv_SY_B!CG354/Inv_SY_B!$DC354-1,"")</f>
        <v/>
      </c>
      <c r="CH354" s="169" t="str">
        <f>IFERROR(Inv_SY_B!CH354/Inv_SY_B!$DC354-1,"")</f>
        <v/>
      </c>
      <c r="CI354" s="169" t="str">
        <f>IFERROR(Inv_SY_B!CI354/Inv_SY_B!$DC354-1,"")</f>
        <v/>
      </c>
      <c r="CJ354" s="169" t="str">
        <f>IFERROR(Inv_SY_B!CJ354/Inv_SY_B!$DC354-1,"")</f>
        <v/>
      </c>
      <c r="CK354" s="169" t="str">
        <f>IFERROR(Inv_SY_B!CK354/Inv_SY_B!$DC354-1,"")</f>
        <v/>
      </c>
      <c r="CL354" s="169" t="str">
        <f>IFERROR(Inv_SY_B!CL354/Inv_SY_B!$DC354-1,"")</f>
        <v/>
      </c>
      <c r="CM354" s="169" t="str">
        <f>IFERROR(Inv_SY_B!CM354/Inv_SY_B!$DB354-1,"")</f>
        <v/>
      </c>
      <c r="CN354" s="169" t="str">
        <f>IFERROR(Inv_SY_B!CN354/Inv_SY_B!$DB354-1,"")</f>
        <v/>
      </c>
      <c r="CO354" s="169" t="str">
        <f>IFERROR(Inv_SY_B!CO354/Inv_SY_B!$DB354-1,"")</f>
        <v/>
      </c>
      <c r="CP354" s="169" t="str">
        <f>IFERROR(Inv_SY_B!CP354/Inv_SY_B!$DB354-1,"")</f>
        <v/>
      </c>
      <c r="CQ354" s="169" t="str">
        <f>IFERROR(Inv_SY_B!CQ354/Inv_SY_B!$DB354-1,"")</f>
        <v/>
      </c>
      <c r="CR354" s="169" t="str">
        <f>IFERROR(Inv_SY_B!CR354/Inv_SY_B!$DB354-1,"")</f>
        <v/>
      </c>
      <c r="CS354" s="169" t="str">
        <f>IFERROR(Inv_SY_B!CS354/Inv_SY_B!$DB354-1,"")</f>
        <v/>
      </c>
      <c r="CT354" s="169" t="str">
        <f>IFERROR(Inv_SY_B!CT354/Inv_SY_B!$DB354-1,"")</f>
        <v/>
      </c>
      <c r="CU354" s="169" t="str">
        <f>IFERROR(Inv_SY_B!CU354/Inv_SY_B!$DB354-1,"")</f>
        <v/>
      </c>
      <c r="CV354" s="169" t="str">
        <f>IFERROR(Inv_SY_B!CV354/Inv_SY_B!$DB354-1,"")</f>
        <v/>
      </c>
      <c r="CW354" s="169" t="str">
        <f>IFERROR(Inv_SY_B!CW354/Inv_SY_B!$DB354-1,"")</f>
        <v/>
      </c>
      <c r="CX354" s="169" t="str">
        <f>IFERROR(Inv_SY_B!CX354/Inv_SY_B!$DB354-1,"")</f>
        <v/>
      </c>
      <c r="CY354" s="169" t="str">
        <f>IFERROR(Inv_SY_B!CY354/Inv_SY_B!$DB354-1,"")</f>
        <v/>
      </c>
      <c r="CZ354" s="169" t="str">
        <f>IFERROR(Inv_SY_B!CZ354/Inv_SY_B!$DB354-1,"")</f>
        <v/>
      </c>
    </row>
    <row r="355" spans="2:104">
      <c r="B355" s="164">
        <f t="shared" si="6"/>
        <v>46047</v>
      </c>
      <c r="C355" s="169" t="str">
        <f>IFERROR(Inv_SY_B!C355/Inv_SY_B!$DA355-1,"")</f>
        <v/>
      </c>
      <c r="D355" s="169" t="str">
        <f>IFERROR(Inv_SY_B!D355/Inv_SY_B!$DA355-1,"")</f>
        <v/>
      </c>
      <c r="E355" s="169" t="str">
        <f>IFERROR(Inv_SY_B!E355/Inv_SY_B!$DA355-1,"")</f>
        <v/>
      </c>
      <c r="F355" s="169" t="str">
        <f>IFERROR(Inv_SY_B!F355/Inv_SY_B!$DA355-1,"")</f>
        <v/>
      </c>
      <c r="G355" s="169" t="str">
        <f>IFERROR(Inv_SY_B!G355/Inv_SY_B!$DA355-1,"")</f>
        <v/>
      </c>
      <c r="H355" s="169" t="str">
        <f>IFERROR(Inv_SY_B!H355/Inv_SY_B!$DA355-1,"")</f>
        <v/>
      </c>
      <c r="I355" s="169" t="str">
        <f>IFERROR(Inv_SY_B!I355/Inv_SY_B!$DA355-1,"")</f>
        <v/>
      </c>
      <c r="J355" s="169" t="str">
        <f>IFERROR(Inv_SY_B!J355/Inv_SY_B!$DA355-1,"")</f>
        <v/>
      </c>
      <c r="K355" s="169" t="str">
        <f>IFERROR(Inv_SY_B!K355/Inv_SY_B!$DA355-1,"")</f>
        <v/>
      </c>
      <c r="L355" s="169" t="str">
        <f>IFERROR(Inv_SY_B!L355/Inv_SY_B!$DA355-1,"")</f>
        <v/>
      </c>
      <c r="M355" s="169" t="str">
        <f>IFERROR(Inv_SY_B!M355/Inv_SY_B!$DA355-1,"")</f>
        <v/>
      </c>
      <c r="N355" s="169" t="str">
        <f>IFERROR(Inv_SY_B!N355/Inv_SY_B!$DA355-1,"")</f>
        <v/>
      </c>
      <c r="O355" s="169" t="str">
        <f>IFERROR(Inv_SY_B!O355/Inv_SY_B!$DA355-1,"")</f>
        <v/>
      </c>
      <c r="P355" s="169" t="str">
        <f>IFERROR(Inv_SY_B!P355/Inv_SY_B!$DA355-1,"")</f>
        <v/>
      </c>
      <c r="Q355" s="169" t="str">
        <f>IFERROR(Inv_SY_B!Q355/Inv_SY_B!$DA355-1,"")</f>
        <v/>
      </c>
      <c r="R355" s="169" t="str">
        <f>IFERROR(Inv_SY_B!R355/Inv_SY_B!$DA355-1,"")</f>
        <v/>
      </c>
      <c r="S355" s="169" t="str">
        <f>IFERROR(Inv_SY_B!S355/Inv_SY_B!$DA355-1,"")</f>
        <v/>
      </c>
      <c r="T355" s="169" t="str">
        <f>IFERROR(Inv_SY_B!T355/Inv_SY_B!$DA355-1,"")</f>
        <v/>
      </c>
      <c r="U355" s="169" t="str">
        <f>IFERROR(Inv_SY_B!U355/Inv_SY_B!$DA355-1,"")</f>
        <v/>
      </c>
      <c r="V355" s="169" t="str">
        <f>IFERROR(Inv_SY_B!V355/Inv_SY_B!$DA355-1,"")</f>
        <v/>
      </c>
      <c r="W355" s="169" t="str">
        <f>IFERROR(Inv_SY_B!W355/Inv_SY_B!$DA355-1,"")</f>
        <v/>
      </c>
      <c r="X355" s="169" t="str">
        <f>IFERROR(Inv_SY_B!X355/Inv_SY_B!$DA355-1,"")</f>
        <v/>
      </c>
      <c r="Y355" s="169" t="str">
        <f>IFERROR(Inv_SY_B!Y355/Inv_SY_B!$DA355-1,"")</f>
        <v/>
      </c>
      <c r="Z355" s="169" t="str">
        <f>IFERROR(Inv_SY_B!Z355/Inv_SY_B!$DA355-1,"")</f>
        <v/>
      </c>
      <c r="AA355" s="169" t="str">
        <f>IFERROR(Inv_SY_B!AA355/Inv_SY_B!$DA355-1,"")</f>
        <v/>
      </c>
      <c r="AB355" s="169" t="str">
        <f>IFERROR(Inv_SY_B!AB355/Inv_SY_B!$DA355-1,"")</f>
        <v/>
      </c>
      <c r="AC355" s="169" t="str">
        <f>IFERROR(Inv_SY_B!AC355/Inv_SY_B!$DA355-1,"")</f>
        <v/>
      </c>
      <c r="AD355" s="169" t="str">
        <f>IFERROR(Inv_SY_B!AD355/Inv_SY_B!$DA355-1,"")</f>
        <v/>
      </c>
      <c r="AE355" s="169" t="str">
        <f>IFERROR(Inv_SY_B!AE355/Inv_SY_B!$DA355-1,"")</f>
        <v/>
      </c>
      <c r="AF355" s="169" t="str">
        <f>IFERROR(Inv_SY_B!AF355/Inv_SY_B!$DA355-1,"")</f>
        <v/>
      </c>
      <c r="AG355" s="169" t="str">
        <f>IFERROR(Inv_SY_B!AG355/Inv_SY_B!$DA355-1,"")</f>
        <v/>
      </c>
      <c r="AH355" s="169" t="str">
        <f>IFERROR(Inv_SY_B!AH355/Inv_SY_B!$DA355-1,"")</f>
        <v/>
      </c>
      <c r="AI355" s="169" t="str">
        <f>IFERROR(Inv_SY_B!AI355/Inv_SY_B!$DC355-1,"")</f>
        <v/>
      </c>
      <c r="AJ355" s="169" t="str">
        <f>IFERROR(Inv_SY_B!AJ355/Inv_SY_B!$DC355-1,"")</f>
        <v/>
      </c>
      <c r="AK355" s="169" t="str">
        <f>IFERROR(Inv_SY_B!AK355/Inv_SY_B!$DC355-1,"")</f>
        <v/>
      </c>
      <c r="AL355" s="169" t="str">
        <f>IFERROR(Inv_SY_B!AL355/Inv_SY_B!$DC355-1,"")</f>
        <v/>
      </c>
      <c r="AM355" s="169" t="str">
        <f>IFERROR(Inv_SY_B!AM355/Inv_SY_B!$DC355-1,"")</f>
        <v/>
      </c>
      <c r="AN355" s="169" t="str">
        <f>IFERROR(Inv_SY_B!AN355/Inv_SY_B!$DC355-1,"")</f>
        <v/>
      </c>
      <c r="AO355" s="169" t="str">
        <f>IFERROR(Inv_SY_B!AO355/Inv_SY_B!$DC355-1,"")</f>
        <v/>
      </c>
      <c r="AP355" s="169" t="str">
        <f>IFERROR(Inv_SY_B!AP355/Inv_SY_B!$DC355-1,"")</f>
        <v/>
      </c>
      <c r="AQ355" s="169" t="str">
        <f>IFERROR(Inv_SY_B!AQ355/Inv_SY_B!$DC355-1,"")</f>
        <v/>
      </c>
      <c r="AR355" s="169" t="str">
        <f>IFERROR(Inv_SY_B!AR355/Inv_SY_B!$DC355-1,"")</f>
        <v/>
      </c>
      <c r="AS355" s="169" t="str">
        <f>IFERROR(Inv_SY_B!AS355/Inv_SY_B!$DC355-1,"")</f>
        <v/>
      </c>
      <c r="AT355" s="169" t="str">
        <f>IFERROR(Inv_SY_B!AT355/Inv_SY_B!$DC355-1,"")</f>
        <v/>
      </c>
      <c r="AU355" s="169" t="str">
        <f>IFERROR(Inv_SY_B!AU355/Inv_SY_B!$DC355-1,"")</f>
        <v/>
      </c>
      <c r="AV355" s="169" t="str">
        <f>IFERROR(Inv_SY_B!AV355/Inv_SY_B!$DC355-1,"")</f>
        <v/>
      </c>
      <c r="AW355" s="169" t="str">
        <f>IFERROR(Inv_SY_B!AW355/Inv_SY_B!$DC355-1,"")</f>
        <v/>
      </c>
      <c r="AX355" s="169" t="str">
        <f>IFERROR(Inv_SY_B!AX355/Inv_SY_B!$DC355-1,"")</f>
        <v/>
      </c>
      <c r="AY355" s="169" t="str">
        <f>IFERROR(Inv_SY_B!AY355/Inv_SY_B!$DC355-1,"")</f>
        <v/>
      </c>
      <c r="AZ355" s="169" t="str">
        <f>IFERROR(Inv_SY_B!AZ355/Inv_SY_B!$DC355-1,"")</f>
        <v/>
      </c>
      <c r="BA355" s="169" t="str">
        <f>IFERROR(Inv_SY_B!BA355/Inv_SY_B!$DC355-1,"")</f>
        <v/>
      </c>
      <c r="BB355" s="169" t="str">
        <f>IFERROR(Inv_SY_B!BB355/Inv_SY_B!$DC355-1,"")</f>
        <v/>
      </c>
      <c r="BC355" s="169" t="str">
        <f>IFERROR(Inv_SY_B!BC355/Inv_SY_B!$DC355-1,"")</f>
        <v/>
      </c>
      <c r="BD355" s="169" t="str">
        <f>IFERROR(Inv_SY_B!BD355/Inv_SY_B!$DC355-1,"")</f>
        <v/>
      </c>
      <c r="BE355" s="169" t="str">
        <f>IFERROR(Inv_SY_B!BE355/Inv_SY_B!$DC355-1,"")</f>
        <v/>
      </c>
      <c r="BF355" s="169" t="str">
        <f>IFERROR(Inv_SY_B!BF355/Inv_SY_B!$DC355-1,"")</f>
        <v/>
      </c>
      <c r="BG355" s="169" t="str">
        <f>IFERROR(Inv_SY_B!BG355/Inv_SY_B!$DC355-1,"")</f>
        <v/>
      </c>
      <c r="BH355" s="169" t="str">
        <f>IFERROR(Inv_SY_B!BH355/Inv_SY_B!$DC355-1,"")</f>
        <v/>
      </c>
      <c r="BI355" s="169" t="str">
        <f>IFERROR(Inv_SY_B!BI355/Inv_SY_B!$DC355-1,"")</f>
        <v/>
      </c>
      <c r="BJ355" s="169" t="str">
        <f>IFERROR(Inv_SY_B!BJ355/Inv_SY_B!$DC355-1,"")</f>
        <v/>
      </c>
      <c r="BK355" s="169" t="str">
        <f>IFERROR(Inv_SY_B!BK355/Inv_SY_B!$DC355-1,"")</f>
        <v/>
      </c>
      <c r="BL355" s="169" t="str">
        <f>IFERROR(Inv_SY_B!BL355/Inv_SY_B!$DC355-1,"")</f>
        <v/>
      </c>
      <c r="BM355" s="169" t="str">
        <f>IFERROR(Inv_SY_B!BM355/Inv_SY_B!$DC355-1,"")</f>
        <v/>
      </c>
      <c r="BN355" s="169" t="str">
        <f>IFERROR(Inv_SY_B!BN355/Inv_SY_B!$DC355-1,"")</f>
        <v/>
      </c>
      <c r="BO355" s="169" t="str">
        <f>IFERROR(Inv_SY_B!BO355/Inv_SY_B!$DC355-1,"")</f>
        <v/>
      </c>
      <c r="BP355" s="169" t="str">
        <f>IFERROR(Inv_SY_B!BP355/Inv_SY_B!$DC355-1,"")</f>
        <v/>
      </c>
      <c r="BQ355" s="169" t="str">
        <f>IFERROR(Inv_SY_B!BQ355/Inv_SY_B!$DC355-1,"")</f>
        <v/>
      </c>
      <c r="BR355" s="169" t="str">
        <f>IFERROR(Inv_SY_B!BR355/Inv_SY_B!$DC355-1,"")</f>
        <v/>
      </c>
      <c r="BS355" s="169" t="str">
        <f>IFERROR(Inv_SY_B!BS355/Inv_SY_B!$DC355-1,"")</f>
        <v/>
      </c>
      <c r="BT355" s="169" t="str">
        <f>IFERROR(Inv_SY_B!BT355/Inv_SY_B!$DC355-1,"")</f>
        <v/>
      </c>
      <c r="BU355" s="169" t="str">
        <f>IFERROR(Inv_SY_B!BU355/Inv_SY_B!$DC355-1,"")</f>
        <v/>
      </c>
      <c r="BV355" s="169" t="str">
        <f>IFERROR(Inv_SY_B!BV355/Inv_SY_B!$DC355-1,"")</f>
        <v/>
      </c>
      <c r="BW355" s="169" t="str">
        <f>IFERROR(Inv_SY_B!BW355/Inv_SY_B!$DC355-1,"")</f>
        <v/>
      </c>
      <c r="BX355" s="169" t="str">
        <f>IFERROR(Inv_SY_B!BX355/Inv_SY_B!$DC355-1,"")</f>
        <v/>
      </c>
      <c r="BY355" s="169" t="str">
        <f>IFERROR(Inv_SY_B!BY355/Inv_SY_B!$DC355-1,"")</f>
        <v/>
      </c>
      <c r="BZ355" s="169" t="str">
        <f>IFERROR(Inv_SY_B!BZ355/Inv_SY_B!$DC355-1,"")</f>
        <v/>
      </c>
      <c r="CA355" s="169" t="str">
        <f>IFERROR(Inv_SY_B!CA355/Inv_SY_B!$DC355-1,"")</f>
        <v/>
      </c>
      <c r="CB355" s="169" t="str">
        <f>IFERROR(Inv_SY_B!CB355/Inv_SY_B!$DC355-1,"")</f>
        <v/>
      </c>
      <c r="CC355" s="169" t="str">
        <f>IFERROR(Inv_SY_B!CC355/Inv_SY_B!$DC355-1,"")</f>
        <v/>
      </c>
      <c r="CD355" s="169" t="str">
        <f>IFERROR(Inv_SY_B!CD355/Inv_SY_B!$DC355-1,"")</f>
        <v/>
      </c>
      <c r="CE355" s="169" t="str">
        <f>IFERROR(Inv_SY_B!CE355/Inv_SY_B!$DC355-1,"")</f>
        <v/>
      </c>
      <c r="CF355" s="169" t="str">
        <f>IFERROR(Inv_SY_B!CF355/Inv_SY_B!$DC355-1,"")</f>
        <v/>
      </c>
      <c r="CG355" s="169" t="str">
        <f>IFERROR(Inv_SY_B!CG355/Inv_SY_B!$DC355-1,"")</f>
        <v/>
      </c>
      <c r="CH355" s="169" t="str">
        <f>IFERROR(Inv_SY_B!CH355/Inv_SY_B!$DC355-1,"")</f>
        <v/>
      </c>
      <c r="CI355" s="169" t="str">
        <f>IFERROR(Inv_SY_B!CI355/Inv_SY_B!$DC355-1,"")</f>
        <v/>
      </c>
      <c r="CJ355" s="169" t="str">
        <f>IFERROR(Inv_SY_B!CJ355/Inv_SY_B!$DC355-1,"")</f>
        <v/>
      </c>
      <c r="CK355" s="169" t="str">
        <f>IFERROR(Inv_SY_B!CK355/Inv_SY_B!$DC355-1,"")</f>
        <v/>
      </c>
      <c r="CL355" s="169" t="str">
        <f>IFERROR(Inv_SY_B!CL355/Inv_SY_B!$DC355-1,"")</f>
        <v/>
      </c>
      <c r="CM355" s="169" t="str">
        <f>IFERROR(Inv_SY_B!CM355/Inv_SY_B!$DB355-1,"")</f>
        <v/>
      </c>
      <c r="CN355" s="169" t="str">
        <f>IFERROR(Inv_SY_B!CN355/Inv_SY_B!$DB355-1,"")</f>
        <v/>
      </c>
      <c r="CO355" s="169" t="str">
        <f>IFERROR(Inv_SY_B!CO355/Inv_SY_B!$DB355-1,"")</f>
        <v/>
      </c>
      <c r="CP355" s="169" t="str">
        <f>IFERROR(Inv_SY_B!CP355/Inv_SY_B!$DB355-1,"")</f>
        <v/>
      </c>
      <c r="CQ355" s="169" t="str">
        <f>IFERROR(Inv_SY_B!CQ355/Inv_SY_B!$DB355-1,"")</f>
        <v/>
      </c>
      <c r="CR355" s="169" t="str">
        <f>IFERROR(Inv_SY_B!CR355/Inv_SY_B!$DB355-1,"")</f>
        <v/>
      </c>
      <c r="CS355" s="169" t="str">
        <f>IFERROR(Inv_SY_B!CS355/Inv_SY_B!$DB355-1,"")</f>
        <v/>
      </c>
      <c r="CT355" s="169" t="str">
        <f>IFERROR(Inv_SY_B!CT355/Inv_SY_B!$DB355-1,"")</f>
        <v/>
      </c>
      <c r="CU355" s="169" t="str">
        <f>IFERROR(Inv_SY_B!CU355/Inv_SY_B!$DB355-1,"")</f>
        <v/>
      </c>
      <c r="CV355" s="169" t="str">
        <f>IFERROR(Inv_SY_B!CV355/Inv_SY_B!$DB355-1,"")</f>
        <v/>
      </c>
      <c r="CW355" s="169" t="str">
        <f>IFERROR(Inv_SY_B!CW355/Inv_SY_B!$DB355-1,"")</f>
        <v/>
      </c>
      <c r="CX355" s="169" t="str">
        <f>IFERROR(Inv_SY_B!CX355/Inv_SY_B!$DB355-1,"")</f>
        <v/>
      </c>
      <c r="CY355" s="169" t="str">
        <f>IFERROR(Inv_SY_B!CY355/Inv_SY_B!$DB355-1,"")</f>
        <v/>
      </c>
      <c r="CZ355" s="169" t="str">
        <f>IFERROR(Inv_SY_B!CZ355/Inv_SY_B!$DB355-1,"")</f>
        <v/>
      </c>
    </row>
    <row r="356" spans="2:104">
      <c r="B356" s="164">
        <f t="shared" si="6"/>
        <v>46048</v>
      </c>
      <c r="C356" s="169" t="str">
        <f>IFERROR(Inv_SY_B!C356/Inv_SY_B!$DA356-1,"")</f>
        <v/>
      </c>
      <c r="D356" s="169" t="str">
        <f>IFERROR(Inv_SY_B!D356/Inv_SY_B!$DA356-1,"")</f>
        <v/>
      </c>
      <c r="E356" s="169" t="str">
        <f>IFERROR(Inv_SY_B!E356/Inv_SY_B!$DA356-1,"")</f>
        <v/>
      </c>
      <c r="F356" s="169" t="str">
        <f>IFERROR(Inv_SY_B!F356/Inv_SY_B!$DA356-1,"")</f>
        <v/>
      </c>
      <c r="G356" s="169" t="str">
        <f>IFERROR(Inv_SY_B!G356/Inv_SY_B!$DA356-1,"")</f>
        <v/>
      </c>
      <c r="H356" s="169" t="str">
        <f>IFERROR(Inv_SY_B!H356/Inv_SY_B!$DA356-1,"")</f>
        <v/>
      </c>
      <c r="I356" s="169" t="str">
        <f>IFERROR(Inv_SY_B!I356/Inv_SY_B!$DA356-1,"")</f>
        <v/>
      </c>
      <c r="J356" s="169" t="str">
        <f>IFERROR(Inv_SY_B!J356/Inv_SY_B!$DA356-1,"")</f>
        <v/>
      </c>
      <c r="K356" s="169" t="str">
        <f>IFERROR(Inv_SY_B!K356/Inv_SY_B!$DA356-1,"")</f>
        <v/>
      </c>
      <c r="L356" s="169" t="str">
        <f>IFERROR(Inv_SY_B!L356/Inv_SY_B!$DA356-1,"")</f>
        <v/>
      </c>
      <c r="M356" s="169" t="str">
        <f>IFERROR(Inv_SY_B!M356/Inv_SY_B!$DA356-1,"")</f>
        <v/>
      </c>
      <c r="N356" s="169" t="str">
        <f>IFERROR(Inv_SY_B!N356/Inv_SY_B!$DA356-1,"")</f>
        <v/>
      </c>
      <c r="O356" s="169" t="str">
        <f>IFERROR(Inv_SY_B!O356/Inv_SY_B!$DA356-1,"")</f>
        <v/>
      </c>
      <c r="P356" s="169" t="str">
        <f>IFERROR(Inv_SY_B!P356/Inv_SY_B!$DA356-1,"")</f>
        <v/>
      </c>
      <c r="Q356" s="169" t="str">
        <f>IFERROR(Inv_SY_B!Q356/Inv_SY_B!$DA356-1,"")</f>
        <v/>
      </c>
      <c r="R356" s="169" t="str">
        <f>IFERROR(Inv_SY_B!R356/Inv_SY_B!$DA356-1,"")</f>
        <v/>
      </c>
      <c r="S356" s="169" t="str">
        <f>IFERROR(Inv_SY_B!S356/Inv_SY_B!$DA356-1,"")</f>
        <v/>
      </c>
      <c r="T356" s="169" t="str">
        <f>IFERROR(Inv_SY_B!T356/Inv_SY_B!$DA356-1,"")</f>
        <v/>
      </c>
      <c r="U356" s="169" t="str">
        <f>IFERROR(Inv_SY_B!U356/Inv_SY_B!$DA356-1,"")</f>
        <v/>
      </c>
      <c r="V356" s="169" t="str">
        <f>IFERROR(Inv_SY_B!V356/Inv_SY_B!$DA356-1,"")</f>
        <v/>
      </c>
      <c r="W356" s="169" t="str">
        <f>IFERROR(Inv_SY_B!W356/Inv_SY_B!$DA356-1,"")</f>
        <v/>
      </c>
      <c r="X356" s="169" t="str">
        <f>IFERROR(Inv_SY_B!X356/Inv_SY_B!$DA356-1,"")</f>
        <v/>
      </c>
      <c r="Y356" s="169" t="str">
        <f>IFERROR(Inv_SY_B!Y356/Inv_SY_B!$DA356-1,"")</f>
        <v/>
      </c>
      <c r="Z356" s="169" t="str">
        <f>IFERROR(Inv_SY_B!Z356/Inv_SY_B!$DA356-1,"")</f>
        <v/>
      </c>
      <c r="AA356" s="169" t="str">
        <f>IFERROR(Inv_SY_B!AA356/Inv_SY_B!$DA356-1,"")</f>
        <v/>
      </c>
      <c r="AB356" s="169" t="str">
        <f>IFERROR(Inv_SY_B!AB356/Inv_SY_B!$DA356-1,"")</f>
        <v/>
      </c>
      <c r="AC356" s="169" t="str">
        <f>IFERROR(Inv_SY_B!AC356/Inv_SY_B!$DA356-1,"")</f>
        <v/>
      </c>
      <c r="AD356" s="169" t="str">
        <f>IFERROR(Inv_SY_B!AD356/Inv_SY_B!$DA356-1,"")</f>
        <v/>
      </c>
      <c r="AE356" s="169" t="str">
        <f>IFERROR(Inv_SY_B!AE356/Inv_SY_B!$DA356-1,"")</f>
        <v/>
      </c>
      <c r="AF356" s="169" t="str">
        <f>IFERROR(Inv_SY_B!AF356/Inv_SY_B!$DA356-1,"")</f>
        <v/>
      </c>
      <c r="AG356" s="169" t="str">
        <f>IFERROR(Inv_SY_B!AG356/Inv_SY_B!$DA356-1,"")</f>
        <v/>
      </c>
      <c r="AH356" s="169" t="str">
        <f>IFERROR(Inv_SY_B!AH356/Inv_SY_B!$DA356-1,"")</f>
        <v/>
      </c>
      <c r="AI356" s="169" t="str">
        <f>IFERROR(Inv_SY_B!AI356/Inv_SY_B!$DC356-1,"")</f>
        <v/>
      </c>
      <c r="AJ356" s="169" t="str">
        <f>IFERROR(Inv_SY_B!AJ356/Inv_SY_B!$DC356-1,"")</f>
        <v/>
      </c>
      <c r="AK356" s="169" t="str">
        <f>IFERROR(Inv_SY_B!AK356/Inv_SY_B!$DC356-1,"")</f>
        <v/>
      </c>
      <c r="AL356" s="169" t="str">
        <f>IFERROR(Inv_SY_B!AL356/Inv_SY_B!$DC356-1,"")</f>
        <v/>
      </c>
      <c r="AM356" s="169" t="str">
        <f>IFERROR(Inv_SY_B!AM356/Inv_SY_B!$DC356-1,"")</f>
        <v/>
      </c>
      <c r="AN356" s="169" t="str">
        <f>IFERROR(Inv_SY_B!AN356/Inv_SY_B!$DC356-1,"")</f>
        <v/>
      </c>
      <c r="AO356" s="169" t="str">
        <f>IFERROR(Inv_SY_B!AO356/Inv_SY_B!$DC356-1,"")</f>
        <v/>
      </c>
      <c r="AP356" s="169" t="str">
        <f>IFERROR(Inv_SY_B!AP356/Inv_SY_B!$DC356-1,"")</f>
        <v/>
      </c>
      <c r="AQ356" s="169" t="str">
        <f>IFERROR(Inv_SY_B!AQ356/Inv_SY_B!$DC356-1,"")</f>
        <v/>
      </c>
      <c r="AR356" s="169" t="str">
        <f>IFERROR(Inv_SY_B!AR356/Inv_SY_B!$DC356-1,"")</f>
        <v/>
      </c>
      <c r="AS356" s="169" t="str">
        <f>IFERROR(Inv_SY_B!AS356/Inv_SY_B!$DC356-1,"")</f>
        <v/>
      </c>
      <c r="AT356" s="169" t="str">
        <f>IFERROR(Inv_SY_B!AT356/Inv_SY_B!$DC356-1,"")</f>
        <v/>
      </c>
      <c r="AU356" s="169" t="str">
        <f>IFERROR(Inv_SY_B!AU356/Inv_SY_B!$DC356-1,"")</f>
        <v/>
      </c>
      <c r="AV356" s="169" t="str">
        <f>IFERROR(Inv_SY_B!AV356/Inv_SY_B!$DC356-1,"")</f>
        <v/>
      </c>
      <c r="AW356" s="169" t="str">
        <f>IFERROR(Inv_SY_B!AW356/Inv_SY_B!$DC356-1,"")</f>
        <v/>
      </c>
      <c r="AX356" s="169" t="str">
        <f>IFERROR(Inv_SY_B!AX356/Inv_SY_B!$DC356-1,"")</f>
        <v/>
      </c>
      <c r="AY356" s="169" t="str">
        <f>IFERROR(Inv_SY_B!AY356/Inv_SY_B!$DC356-1,"")</f>
        <v/>
      </c>
      <c r="AZ356" s="169" t="str">
        <f>IFERROR(Inv_SY_B!AZ356/Inv_SY_B!$DC356-1,"")</f>
        <v/>
      </c>
      <c r="BA356" s="169" t="str">
        <f>IFERROR(Inv_SY_B!BA356/Inv_SY_B!$DC356-1,"")</f>
        <v/>
      </c>
      <c r="BB356" s="169" t="str">
        <f>IFERROR(Inv_SY_B!BB356/Inv_SY_B!$DC356-1,"")</f>
        <v/>
      </c>
      <c r="BC356" s="169" t="str">
        <f>IFERROR(Inv_SY_B!BC356/Inv_SY_B!$DC356-1,"")</f>
        <v/>
      </c>
      <c r="BD356" s="169" t="str">
        <f>IFERROR(Inv_SY_B!BD356/Inv_SY_B!$DC356-1,"")</f>
        <v/>
      </c>
      <c r="BE356" s="169" t="str">
        <f>IFERROR(Inv_SY_B!BE356/Inv_SY_B!$DC356-1,"")</f>
        <v/>
      </c>
      <c r="BF356" s="169" t="str">
        <f>IFERROR(Inv_SY_B!BF356/Inv_SY_B!$DC356-1,"")</f>
        <v/>
      </c>
      <c r="BG356" s="169" t="str">
        <f>IFERROR(Inv_SY_B!BG356/Inv_SY_B!$DC356-1,"")</f>
        <v/>
      </c>
      <c r="BH356" s="169" t="str">
        <f>IFERROR(Inv_SY_B!BH356/Inv_SY_B!$DC356-1,"")</f>
        <v/>
      </c>
      <c r="BI356" s="169" t="str">
        <f>IFERROR(Inv_SY_B!BI356/Inv_SY_B!$DC356-1,"")</f>
        <v/>
      </c>
      <c r="BJ356" s="169" t="str">
        <f>IFERROR(Inv_SY_B!BJ356/Inv_SY_B!$DC356-1,"")</f>
        <v/>
      </c>
      <c r="BK356" s="169" t="str">
        <f>IFERROR(Inv_SY_B!BK356/Inv_SY_B!$DC356-1,"")</f>
        <v/>
      </c>
      <c r="BL356" s="169" t="str">
        <f>IFERROR(Inv_SY_B!BL356/Inv_SY_B!$DC356-1,"")</f>
        <v/>
      </c>
      <c r="BM356" s="169" t="str">
        <f>IFERROR(Inv_SY_B!BM356/Inv_SY_B!$DC356-1,"")</f>
        <v/>
      </c>
      <c r="BN356" s="169" t="str">
        <f>IFERROR(Inv_SY_B!BN356/Inv_SY_B!$DC356-1,"")</f>
        <v/>
      </c>
      <c r="BO356" s="169" t="str">
        <f>IFERROR(Inv_SY_B!BO356/Inv_SY_B!$DC356-1,"")</f>
        <v/>
      </c>
      <c r="BP356" s="169" t="str">
        <f>IFERROR(Inv_SY_B!BP356/Inv_SY_B!$DC356-1,"")</f>
        <v/>
      </c>
      <c r="BQ356" s="169" t="str">
        <f>IFERROR(Inv_SY_B!BQ356/Inv_SY_B!$DC356-1,"")</f>
        <v/>
      </c>
      <c r="BR356" s="169" t="str">
        <f>IFERROR(Inv_SY_B!BR356/Inv_SY_B!$DC356-1,"")</f>
        <v/>
      </c>
      <c r="BS356" s="169" t="str">
        <f>IFERROR(Inv_SY_B!BS356/Inv_SY_B!$DC356-1,"")</f>
        <v/>
      </c>
      <c r="BT356" s="169" t="str">
        <f>IFERROR(Inv_SY_B!BT356/Inv_SY_B!$DC356-1,"")</f>
        <v/>
      </c>
      <c r="BU356" s="169" t="str">
        <f>IFERROR(Inv_SY_B!BU356/Inv_SY_B!$DC356-1,"")</f>
        <v/>
      </c>
      <c r="BV356" s="169" t="str">
        <f>IFERROR(Inv_SY_B!BV356/Inv_SY_B!$DC356-1,"")</f>
        <v/>
      </c>
      <c r="BW356" s="169" t="str">
        <f>IFERROR(Inv_SY_B!BW356/Inv_SY_B!$DC356-1,"")</f>
        <v/>
      </c>
      <c r="BX356" s="169" t="str">
        <f>IFERROR(Inv_SY_B!BX356/Inv_SY_B!$DC356-1,"")</f>
        <v/>
      </c>
      <c r="BY356" s="169" t="str">
        <f>IFERROR(Inv_SY_B!BY356/Inv_SY_B!$DC356-1,"")</f>
        <v/>
      </c>
      <c r="BZ356" s="169" t="str">
        <f>IFERROR(Inv_SY_B!BZ356/Inv_SY_B!$DC356-1,"")</f>
        <v/>
      </c>
      <c r="CA356" s="169" t="str">
        <f>IFERROR(Inv_SY_B!CA356/Inv_SY_B!$DC356-1,"")</f>
        <v/>
      </c>
      <c r="CB356" s="169" t="str">
        <f>IFERROR(Inv_SY_B!CB356/Inv_SY_B!$DC356-1,"")</f>
        <v/>
      </c>
      <c r="CC356" s="169" t="str">
        <f>IFERROR(Inv_SY_B!CC356/Inv_SY_B!$DC356-1,"")</f>
        <v/>
      </c>
      <c r="CD356" s="169" t="str">
        <f>IFERROR(Inv_SY_B!CD356/Inv_SY_B!$DC356-1,"")</f>
        <v/>
      </c>
      <c r="CE356" s="169" t="str">
        <f>IFERROR(Inv_SY_B!CE356/Inv_SY_B!$DC356-1,"")</f>
        <v/>
      </c>
      <c r="CF356" s="169" t="str">
        <f>IFERROR(Inv_SY_B!CF356/Inv_SY_B!$DC356-1,"")</f>
        <v/>
      </c>
      <c r="CG356" s="169" t="str">
        <f>IFERROR(Inv_SY_B!CG356/Inv_SY_B!$DC356-1,"")</f>
        <v/>
      </c>
      <c r="CH356" s="169" t="str">
        <f>IFERROR(Inv_SY_B!CH356/Inv_SY_B!$DC356-1,"")</f>
        <v/>
      </c>
      <c r="CI356" s="169" t="str">
        <f>IFERROR(Inv_SY_B!CI356/Inv_SY_B!$DC356-1,"")</f>
        <v/>
      </c>
      <c r="CJ356" s="169" t="str">
        <f>IFERROR(Inv_SY_B!CJ356/Inv_SY_B!$DC356-1,"")</f>
        <v/>
      </c>
      <c r="CK356" s="169" t="str">
        <f>IFERROR(Inv_SY_B!CK356/Inv_SY_B!$DC356-1,"")</f>
        <v/>
      </c>
      <c r="CL356" s="169" t="str">
        <f>IFERROR(Inv_SY_B!CL356/Inv_SY_B!$DC356-1,"")</f>
        <v/>
      </c>
      <c r="CM356" s="169" t="str">
        <f>IFERROR(Inv_SY_B!CM356/Inv_SY_B!$DB356-1,"")</f>
        <v/>
      </c>
      <c r="CN356" s="169" t="str">
        <f>IFERROR(Inv_SY_B!CN356/Inv_SY_B!$DB356-1,"")</f>
        <v/>
      </c>
      <c r="CO356" s="169" t="str">
        <f>IFERROR(Inv_SY_B!CO356/Inv_SY_B!$DB356-1,"")</f>
        <v/>
      </c>
      <c r="CP356" s="169" t="str">
        <f>IFERROR(Inv_SY_B!CP356/Inv_SY_B!$DB356-1,"")</f>
        <v/>
      </c>
      <c r="CQ356" s="169" t="str">
        <f>IFERROR(Inv_SY_B!CQ356/Inv_SY_B!$DB356-1,"")</f>
        <v/>
      </c>
      <c r="CR356" s="169" t="str">
        <f>IFERROR(Inv_SY_B!CR356/Inv_SY_B!$DB356-1,"")</f>
        <v/>
      </c>
      <c r="CS356" s="169" t="str">
        <f>IFERROR(Inv_SY_B!CS356/Inv_SY_B!$DB356-1,"")</f>
        <v/>
      </c>
      <c r="CT356" s="169" t="str">
        <f>IFERROR(Inv_SY_B!CT356/Inv_SY_B!$DB356-1,"")</f>
        <v/>
      </c>
      <c r="CU356" s="169" t="str">
        <f>IFERROR(Inv_SY_B!CU356/Inv_SY_B!$DB356-1,"")</f>
        <v/>
      </c>
      <c r="CV356" s="169" t="str">
        <f>IFERROR(Inv_SY_B!CV356/Inv_SY_B!$DB356-1,"")</f>
        <v/>
      </c>
      <c r="CW356" s="169" t="str">
        <f>IFERROR(Inv_SY_B!CW356/Inv_SY_B!$DB356-1,"")</f>
        <v/>
      </c>
      <c r="CX356" s="169" t="str">
        <f>IFERROR(Inv_SY_B!CX356/Inv_SY_B!$DB356-1,"")</f>
        <v/>
      </c>
      <c r="CY356" s="169" t="str">
        <f>IFERROR(Inv_SY_B!CY356/Inv_SY_B!$DB356-1,"")</f>
        <v/>
      </c>
      <c r="CZ356" s="169" t="str">
        <f>IFERROR(Inv_SY_B!CZ356/Inv_SY_B!$DB356-1,"")</f>
        <v/>
      </c>
    </row>
    <row r="357" spans="2:104">
      <c r="B357" s="164">
        <f t="shared" si="6"/>
        <v>46049</v>
      </c>
      <c r="C357" s="169" t="str">
        <f>IFERROR(Inv_SY_B!C357/Inv_SY_B!$DA357-1,"")</f>
        <v/>
      </c>
      <c r="D357" s="169" t="str">
        <f>IFERROR(Inv_SY_B!D357/Inv_SY_B!$DA357-1,"")</f>
        <v/>
      </c>
      <c r="E357" s="169" t="str">
        <f>IFERROR(Inv_SY_B!E357/Inv_SY_B!$DA357-1,"")</f>
        <v/>
      </c>
      <c r="F357" s="169" t="str">
        <f>IFERROR(Inv_SY_B!F357/Inv_SY_B!$DA357-1,"")</f>
        <v/>
      </c>
      <c r="G357" s="169" t="str">
        <f>IFERROR(Inv_SY_B!G357/Inv_SY_B!$DA357-1,"")</f>
        <v/>
      </c>
      <c r="H357" s="169" t="str">
        <f>IFERROR(Inv_SY_B!H357/Inv_SY_B!$DA357-1,"")</f>
        <v/>
      </c>
      <c r="I357" s="169" t="str">
        <f>IFERROR(Inv_SY_B!I357/Inv_SY_B!$DA357-1,"")</f>
        <v/>
      </c>
      <c r="J357" s="169" t="str">
        <f>IFERROR(Inv_SY_B!J357/Inv_SY_B!$DA357-1,"")</f>
        <v/>
      </c>
      <c r="K357" s="169" t="str">
        <f>IFERROR(Inv_SY_B!K357/Inv_SY_B!$DA357-1,"")</f>
        <v/>
      </c>
      <c r="L357" s="169" t="str">
        <f>IFERROR(Inv_SY_B!L357/Inv_SY_B!$DA357-1,"")</f>
        <v/>
      </c>
      <c r="M357" s="169" t="str">
        <f>IFERROR(Inv_SY_B!M357/Inv_SY_B!$DA357-1,"")</f>
        <v/>
      </c>
      <c r="N357" s="169" t="str">
        <f>IFERROR(Inv_SY_B!N357/Inv_SY_B!$DA357-1,"")</f>
        <v/>
      </c>
      <c r="O357" s="169" t="str">
        <f>IFERROR(Inv_SY_B!O357/Inv_SY_B!$DA357-1,"")</f>
        <v/>
      </c>
      <c r="P357" s="169" t="str">
        <f>IFERROR(Inv_SY_B!P357/Inv_SY_B!$DA357-1,"")</f>
        <v/>
      </c>
      <c r="Q357" s="169" t="str">
        <f>IFERROR(Inv_SY_B!Q357/Inv_SY_B!$DA357-1,"")</f>
        <v/>
      </c>
      <c r="R357" s="169" t="str">
        <f>IFERROR(Inv_SY_B!R357/Inv_SY_B!$DA357-1,"")</f>
        <v/>
      </c>
      <c r="S357" s="169" t="str">
        <f>IFERROR(Inv_SY_B!S357/Inv_SY_B!$DA357-1,"")</f>
        <v/>
      </c>
      <c r="T357" s="169" t="str">
        <f>IFERROR(Inv_SY_B!T357/Inv_SY_B!$DA357-1,"")</f>
        <v/>
      </c>
      <c r="U357" s="169" t="str">
        <f>IFERROR(Inv_SY_B!U357/Inv_SY_B!$DA357-1,"")</f>
        <v/>
      </c>
      <c r="V357" s="169" t="str">
        <f>IFERROR(Inv_SY_B!V357/Inv_SY_B!$DA357-1,"")</f>
        <v/>
      </c>
      <c r="W357" s="169" t="str">
        <f>IFERROR(Inv_SY_B!W357/Inv_SY_B!$DA357-1,"")</f>
        <v/>
      </c>
      <c r="X357" s="169" t="str">
        <f>IFERROR(Inv_SY_B!X357/Inv_SY_B!$DA357-1,"")</f>
        <v/>
      </c>
      <c r="Y357" s="169" t="str">
        <f>IFERROR(Inv_SY_B!Y357/Inv_SY_B!$DA357-1,"")</f>
        <v/>
      </c>
      <c r="Z357" s="169" t="str">
        <f>IFERROR(Inv_SY_B!Z357/Inv_SY_B!$DA357-1,"")</f>
        <v/>
      </c>
      <c r="AA357" s="169" t="str">
        <f>IFERROR(Inv_SY_B!AA357/Inv_SY_B!$DA357-1,"")</f>
        <v/>
      </c>
      <c r="AB357" s="169" t="str">
        <f>IFERROR(Inv_SY_B!AB357/Inv_SY_B!$DA357-1,"")</f>
        <v/>
      </c>
      <c r="AC357" s="169" t="str">
        <f>IFERROR(Inv_SY_B!AC357/Inv_SY_B!$DA357-1,"")</f>
        <v/>
      </c>
      <c r="AD357" s="169" t="str">
        <f>IFERROR(Inv_SY_B!AD357/Inv_SY_B!$DA357-1,"")</f>
        <v/>
      </c>
      <c r="AE357" s="169" t="str">
        <f>IFERROR(Inv_SY_B!AE357/Inv_SY_B!$DA357-1,"")</f>
        <v/>
      </c>
      <c r="AF357" s="169" t="str">
        <f>IFERROR(Inv_SY_B!AF357/Inv_SY_B!$DA357-1,"")</f>
        <v/>
      </c>
      <c r="AG357" s="169" t="str">
        <f>IFERROR(Inv_SY_B!AG357/Inv_SY_B!$DA357-1,"")</f>
        <v/>
      </c>
      <c r="AH357" s="169" t="str">
        <f>IFERROR(Inv_SY_B!AH357/Inv_SY_B!$DA357-1,"")</f>
        <v/>
      </c>
      <c r="AI357" s="169" t="str">
        <f>IFERROR(Inv_SY_B!AI357/Inv_SY_B!$DC357-1,"")</f>
        <v/>
      </c>
      <c r="AJ357" s="169" t="str">
        <f>IFERROR(Inv_SY_B!AJ357/Inv_SY_B!$DC357-1,"")</f>
        <v/>
      </c>
      <c r="AK357" s="169" t="str">
        <f>IFERROR(Inv_SY_B!AK357/Inv_SY_B!$DC357-1,"")</f>
        <v/>
      </c>
      <c r="AL357" s="169" t="str">
        <f>IFERROR(Inv_SY_B!AL357/Inv_SY_B!$DC357-1,"")</f>
        <v/>
      </c>
      <c r="AM357" s="169" t="str">
        <f>IFERROR(Inv_SY_B!AM357/Inv_SY_B!$DC357-1,"")</f>
        <v/>
      </c>
      <c r="AN357" s="169" t="str">
        <f>IFERROR(Inv_SY_B!AN357/Inv_SY_B!$DC357-1,"")</f>
        <v/>
      </c>
      <c r="AO357" s="169" t="str">
        <f>IFERROR(Inv_SY_B!AO357/Inv_SY_B!$DC357-1,"")</f>
        <v/>
      </c>
      <c r="AP357" s="169" t="str">
        <f>IFERROR(Inv_SY_B!AP357/Inv_SY_B!$DC357-1,"")</f>
        <v/>
      </c>
      <c r="AQ357" s="169" t="str">
        <f>IFERROR(Inv_SY_B!AQ357/Inv_SY_B!$DC357-1,"")</f>
        <v/>
      </c>
      <c r="AR357" s="169" t="str">
        <f>IFERROR(Inv_SY_B!AR357/Inv_SY_B!$DC357-1,"")</f>
        <v/>
      </c>
      <c r="AS357" s="169" t="str">
        <f>IFERROR(Inv_SY_B!AS357/Inv_SY_B!$DC357-1,"")</f>
        <v/>
      </c>
      <c r="AT357" s="169" t="str">
        <f>IFERROR(Inv_SY_B!AT357/Inv_SY_B!$DC357-1,"")</f>
        <v/>
      </c>
      <c r="AU357" s="169" t="str">
        <f>IFERROR(Inv_SY_B!AU357/Inv_SY_B!$DC357-1,"")</f>
        <v/>
      </c>
      <c r="AV357" s="169" t="str">
        <f>IFERROR(Inv_SY_B!AV357/Inv_SY_B!$DC357-1,"")</f>
        <v/>
      </c>
      <c r="AW357" s="169" t="str">
        <f>IFERROR(Inv_SY_B!AW357/Inv_SY_B!$DC357-1,"")</f>
        <v/>
      </c>
      <c r="AX357" s="169" t="str">
        <f>IFERROR(Inv_SY_B!AX357/Inv_SY_B!$DC357-1,"")</f>
        <v/>
      </c>
      <c r="AY357" s="169" t="str">
        <f>IFERROR(Inv_SY_B!AY357/Inv_SY_B!$DC357-1,"")</f>
        <v/>
      </c>
      <c r="AZ357" s="169" t="str">
        <f>IFERROR(Inv_SY_B!AZ357/Inv_SY_B!$DC357-1,"")</f>
        <v/>
      </c>
      <c r="BA357" s="169" t="str">
        <f>IFERROR(Inv_SY_B!BA357/Inv_SY_B!$DC357-1,"")</f>
        <v/>
      </c>
      <c r="BB357" s="169" t="str">
        <f>IFERROR(Inv_SY_B!BB357/Inv_SY_B!$DC357-1,"")</f>
        <v/>
      </c>
      <c r="BC357" s="169" t="str">
        <f>IFERROR(Inv_SY_B!BC357/Inv_SY_B!$DC357-1,"")</f>
        <v/>
      </c>
      <c r="BD357" s="169" t="str">
        <f>IFERROR(Inv_SY_B!BD357/Inv_SY_B!$DC357-1,"")</f>
        <v/>
      </c>
      <c r="BE357" s="169" t="str">
        <f>IFERROR(Inv_SY_B!BE357/Inv_SY_B!$DC357-1,"")</f>
        <v/>
      </c>
      <c r="BF357" s="169" t="str">
        <f>IFERROR(Inv_SY_B!BF357/Inv_SY_B!$DC357-1,"")</f>
        <v/>
      </c>
      <c r="BG357" s="169" t="str">
        <f>IFERROR(Inv_SY_B!BG357/Inv_SY_B!$DC357-1,"")</f>
        <v/>
      </c>
      <c r="BH357" s="169" t="str">
        <f>IFERROR(Inv_SY_B!BH357/Inv_SY_B!$DC357-1,"")</f>
        <v/>
      </c>
      <c r="BI357" s="169" t="str">
        <f>IFERROR(Inv_SY_B!BI357/Inv_SY_B!$DC357-1,"")</f>
        <v/>
      </c>
      <c r="BJ357" s="169" t="str">
        <f>IFERROR(Inv_SY_B!BJ357/Inv_SY_B!$DC357-1,"")</f>
        <v/>
      </c>
      <c r="BK357" s="169" t="str">
        <f>IFERROR(Inv_SY_B!BK357/Inv_SY_B!$DC357-1,"")</f>
        <v/>
      </c>
      <c r="BL357" s="169" t="str">
        <f>IFERROR(Inv_SY_B!BL357/Inv_SY_B!$DC357-1,"")</f>
        <v/>
      </c>
      <c r="BM357" s="169" t="str">
        <f>IFERROR(Inv_SY_B!BM357/Inv_SY_B!$DC357-1,"")</f>
        <v/>
      </c>
      <c r="BN357" s="169" t="str">
        <f>IFERROR(Inv_SY_B!BN357/Inv_SY_B!$DC357-1,"")</f>
        <v/>
      </c>
      <c r="BO357" s="169" t="str">
        <f>IFERROR(Inv_SY_B!BO357/Inv_SY_B!$DC357-1,"")</f>
        <v/>
      </c>
      <c r="BP357" s="169" t="str">
        <f>IFERROR(Inv_SY_B!BP357/Inv_SY_B!$DC357-1,"")</f>
        <v/>
      </c>
      <c r="BQ357" s="169" t="str">
        <f>IFERROR(Inv_SY_B!BQ357/Inv_SY_B!$DC357-1,"")</f>
        <v/>
      </c>
      <c r="BR357" s="169" t="str">
        <f>IFERROR(Inv_SY_B!BR357/Inv_SY_B!$DC357-1,"")</f>
        <v/>
      </c>
      <c r="BS357" s="169" t="str">
        <f>IFERROR(Inv_SY_B!BS357/Inv_SY_B!$DC357-1,"")</f>
        <v/>
      </c>
      <c r="BT357" s="169" t="str">
        <f>IFERROR(Inv_SY_B!BT357/Inv_SY_B!$DC357-1,"")</f>
        <v/>
      </c>
      <c r="BU357" s="169" t="str">
        <f>IFERROR(Inv_SY_B!BU357/Inv_SY_B!$DC357-1,"")</f>
        <v/>
      </c>
      <c r="BV357" s="169" t="str">
        <f>IFERROR(Inv_SY_B!BV357/Inv_SY_B!$DC357-1,"")</f>
        <v/>
      </c>
      <c r="BW357" s="169" t="str">
        <f>IFERROR(Inv_SY_B!BW357/Inv_SY_B!$DC357-1,"")</f>
        <v/>
      </c>
      <c r="BX357" s="169" t="str">
        <f>IFERROR(Inv_SY_B!BX357/Inv_SY_B!$DC357-1,"")</f>
        <v/>
      </c>
      <c r="BY357" s="169" t="str">
        <f>IFERROR(Inv_SY_B!BY357/Inv_SY_B!$DC357-1,"")</f>
        <v/>
      </c>
      <c r="BZ357" s="169" t="str">
        <f>IFERROR(Inv_SY_B!BZ357/Inv_SY_B!$DC357-1,"")</f>
        <v/>
      </c>
      <c r="CA357" s="169" t="str">
        <f>IFERROR(Inv_SY_B!CA357/Inv_SY_B!$DC357-1,"")</f>
        <v/>
      </c>
      <c r="CB357" s="169" t="str">
        <f>IFERROR(Inv_SY_B!CB357/Inv_SY_B!$DC357-1,"")</f>
        <v/>
      </c>
      <c r="CC357" s="169" t="str">
        <f>IFERROR(Inv_SY_B!CC357/Inv_SY_B!$DC357-1,"")</f>
        <v/>
      </c>
      <c r="CD357" s="169" t="str">
        <f>IFERROR(Inv_SY_B!CD357/Inv_SY_B!$DC357-1,"")</f>
        <v/>
      </c>
      <c r="CE357" s="169" t="str">
        <f>IFERROR(Inv_SY_B!CE357/Inv_SY_B!$DC357-1,"")</f>
        <v/>
      </c>
      <c r="CF357" s="169" t="str">
        <f>IFERROR(Inv_SY_B!CF357/Inv_SY_B!$DC357-1,"")</f>
        <v/>
      </c>
      <c r="CG357" s="169" t="str">
        <f>IFERROR(Inv_SY_B!CG357/Inv_SY_B!$DC357-1,"")</f>
        <v/>
      </c>
      <c r="CH357" s="169" t="str">
        <f>IFERROR(Inv_SY_B!CH357/Inv_SY_B!$DC357-1,"")</f>
        <v/>
      </c>
      <c r="CI357" s="169" t="str">
        <f>IFERROR(Inv_SY_B!CI357/Inv_SY_B!$DC357-1,"")</f>
        <v/>
      </c>
      <c r="CJ357" s="169" t="str">
        <f>IFERROR(Inv_SY_B!CJ357/Inv_SY_B!$DC357-1,"")</f>
        <v/>
      </c>
      <c r="CK357" s="169" t="str">
        <f>IFERROR(Inv_SY_B!CK357/Inv_SY_B!$DC357-1,"")</f>
        <v/>
      </c>
      <c r="CL357" s="169" t="str">
        <f>IFERROR(Inv_SY_B!CL357/Inv_SY_B!$DC357-1,"")</f>
        <v/>
      </c>
      <c r="CM357" s="169" t="str">
        <f>IFERROR(Inv_SY_B!CM357/Inv_SY_B!$DB357-1,"")</f>
        <v/>
      </c>
      <c r="CN357" s="169" t="str">
        <f>IFERROR(Inv_SY_B!CN357/Inv_SY_B!$DB357-1,"")</f>
        <v/>
      </c>
      <c r="CO357" s="169" t="str">
        <f>IFERROR(Inv_SY_B!CO357/Inv_SY_B!$DB357-1,"")</f>
        <v/>
      </c>
      <c r="CP357" s="169" t="str">
        <f>IFERROR(Inv_SY_B!CP357/Inv_SY_B!$DB357-1,"")</f>
        <v/>
      </c>
      <c r="CQ357" s="169" t="str">
        <f>IFERROR(Inv_SY_B!CQ357/Inv_SY_B!$DB357-1,"")</f>
        <v/>
      </c>
      <c r="CR357" s="169" t="str">
        <f>IFERROR(Inv_SY_B!CR357/Inv_SY_B!$DB357-1,"")</f>
        <v/>
      </c>
      <c r="CS357" s="169" t="str">
        <f>IFERROR(Inv_SY_B!CS357/Inv_SY_B!$DB357-1,"")</f>
        <v/>
      </c>
      <c r="CT357" s="169" t="str">
        <f>IFERROR(Inv_SY_B!CT357/Inv_SY_B!$DB357-1,"")</f>
        <v/>
      </c>
      <c r="CU357" s="169" t="str">
        <f>IFERROR(Inv_SY_B!CU357/Inv_SY_B!$DB357-1,"")</f>
        <v/>
      </c>
      <c r="CV357" s="169" t="str">
        <f>IFERROR(Inv_SY_B!CV357/Inv_SY_B!$DB357-1,"")</f>
        <v/>
      </c>
      <c r="CW357" s="169" t="str">
        <f>IFERROR(Inv_SY_B!CW357/Inv_SY_B!$DB357-1,"")</f>
        <v/>
      </c>
      <c r="CX357" s="169" t="str">
        <f>IFERROR(Inv_SY_B!CX357/Inv_SY_B!$DB357-1,"")</f>
        <v/>
      </c>
      <c r="CY357" s="169" t="str">
        <f>IFERROR(Inv_SY_B!CY357/Inv_SY_B!$DB357-1,"")</f>
        <v/>
      </c>
      <c r="CZ357" s="169" t="str">
        <f>IFERROR(Inv_SY_B!CZ357/Inv_SY_B!$DB357-1,"")</f>
        <v/>
      </c>
    </row>
    <row r="358" spans="2:104">
      <c r="B358" s="164">
        <f t="shared" si="6"/>
        <v>46050</v>
      </c>
      <c r="C358" s="169" t="str">
        <f>IFERROR(Inv_SY_B!C358/Inv_SY_B!$DA358-1,"")</f>
        <v/>
      </c>
      <c r="D358" s="169" t="str">
        <f>IFERROR(Inv_SY_B!D358/Inv_SY_B!$DA358-1,"")</f>
        <v/>
      </c>
      <c r="E358" s="169" t="str">
        <f>IFERROR(Inv_SY_B!E358/Inv_SY_B!$DA358-1,"")</f>
        <v/>
      </c>
      <c r="F358" s="169" t="str">
        <f>IFERROR(Inv_SY_B!F358/Inv_SY_B!$DA358-1,"")</f>
        <v/>
      </c>
      <c r="G358" s="169" t="str">
        <f>IFERROR(Inv_SY_B!G358/Inv_SY_B!$DA358-1,"")</f>
        <v/>
      </c>
      <c r="H358" s="169" t="str">
        <f>IFERROR(Inv_SY_B!H358/Inv_SY_B!$DA358-1,"")</f>
        <v/>
      </c>
      <c r="I358" s="169" t="str">
        <f>IFERROR(Inv_SY_B!I358/Inv_SY_B!$DA358-1,"")</f>
        <v/>
      </c>
      <c r="J358" s="169" t="str">
        <f>IFERROR(Inv_SY_B!J358/Inv_SY_B!$DA358-1,"")</f>
        <v/>
      </c>
      <c r="K358" s="169" t="str">
        <f>IFERROR(Inv_SY_B!K358/Inv_SY_B!$DA358-1,"")</f>
        <v/>
      </c>
      <c r="L358" s="169" t="str">
        <f>IFERROR(Inv_SY_B!L358/Inv_SY_B!$DA358-1,"")</f>
        <v/>
      </c>
      <c r="M358" s="169" t="str">
        <f>IFERROR(Inv_SY_B!M358/Inv_SY_B!$DA358-1,"")</f>
        <v/>
      </c>
      <c r="N358" s="169" t="str">
        <f>IFERROR(Inv_SY_B!N358/Inv_SY_B!$DA358-1,"")</f>
        <v/>
      </c>
      <c r="O358" s="169" t="str">
        <f>IFERROR(Inv_SY_B!O358/Inv_SY_B!$DA358-1,"")</f>
        <v/>
      </c>
      <c r="P358" s="169" t="str">
        <f>IFERROR(Inv_SY_B!P358/Inv_SY_B!$DA358-1,"")</f>
        <v/>
      </c>
      <c r="Q358" s="169" t="str">
        <f>IFERROR(Inv_SY_B!Q358/Inv_SY_B!$DA358-1,"")</f>
        <v/>
      </c>
      <c r="R358" s="169" t="str">
        <f>IFERROR(Inv_SY_B!R358/Inv_SY_B!$DA358-1,"")</f>
        <v/>
      </c>
      <c r="S358" s="169" t="str">
        <f>IFERROR(Inv_SY_B!S358/Inv_SY_B!$DA358-1,"")</f>
        <v/>
      </c>
      <c r="T358" s="169" t="str">
        <f>IFERROR(Inv_SY_B!T358/Inv_SY_B!$DA358-1,"")</f>
        <v/>
      </c>
      <c r="U358" s="169" t="str">
        <f>IFERROR(Inv_SY_B!U358/Inv_SY_B!$DA358-1,"")</f>
        <v/>
      </c>
      <c r="V358" s="169" t="str">
        <f>IFERROR(Inv_SY_B!V358/Inv_SY_B!$DA358-1,"")</f>
        <v/>
      </c>
      <c r="W358" s="169" t="str">
        <f>IFERROR(Inv_SY_B!W358/Inv_SY_B!$DA358-1,"")</f>
        <v/>
      </c>
      <c r="X358" s="169" t="str">
        <f>IFERROR(Inv_SY_B!X358/Inv_SY_B!$DA358-1,"")</f>
        <v/>
      </c>
      <c r="Y358" s="169" t="str">
        <f>IFERROR(Inv_SY_B!Y358/Inv_SY_B!$DA358-1,"")</f>
        <v/>
      </c>
      <c r="Z358" s="169" t="str">
        <f>IFERROR(Inv_SY_B!Z358/Inv_SY_B!$DA358-1,"")</f>
        <v/>
      </c>
      <c r="AA358" s="169" t="str">
        <f>IFERROR(Inv_SY_B!AA358/Inv_SY_B!$DA358-1,"")</f>
        <v/>
      </c>
      <c r="AB358" s="169" t="str">
        <f>IFERROR(Inv_SY_B!AB358/Inv_SY_B!$DA358-1,"")</f>
        <v/>
      </c>
      <c r="AC358" s="169" t="str">
        <f>IFERROR(Inv_SY_B!AC358/Inv_SY_B!$DA358-1,"")</f>
        <v/>
      </c>
      <c r="AD358" s="169" t="str">
        <f>IFERROR(Inv_SY_B!AD358/Inv_SY_B!$DA358-1,"")</f>
        <v/>
      </c>
      <c r="AE358" s="169" t="str">
        <f>IFERROR(Inv_SY_B!AE358/Inv_SY_B!$DA358-1,"")</f>
        <v/>
      </c>
      <c r="AF358" s="169" t="str">
        <f>IFERROR(Inv_SY_B!AF358/Inv_SY_B!$DA358-1,"")</f>
        <v/>
      </c>
      <c r="AG358" s="169" t="str">
        <f>IFERROR(Inv_SY_B!AG358/Inv_SY_B!$DA358-1,"")</f>
        <v/>
      </c>
      <c r="AH358" s="169" t="str">
        <f>IFERROR(Inv_SY_B!AH358/Inv_SY_B!$DA358-1,"")</f>
        <v/>
      </c>
      <c r="AI358" s="169" t="str">
        <f>IFERROR(Inv_SY_B!AI358/Inv_SY_B!$DC358-1,"")</f>
        <v/>
      </c>
      <c r="AJ358" s="169" t="str">
        <f>IFERROR(Inv_SY_B!AJ358/Inv_SY_B!$DC358-1,"")</f>
        <v/>
      </c>
      <c r="AK358" s="169" t="str">
        <f>IFERROR(Inv_SY_B!AK358/Inv_SY_B!$DC358-1,"")</f>
        <v/>
      </c>
      <c r="AL358" s="169" t="str">
        <f>IFERROR(Inv_SY_B!AL358/Inv_SY_B!$DC358-1,"")</f>
        <v/>
      </c>
      <c r="AM358" s="169" t="str">
        <f>IFERROR(Inv_SY_B!AM358/Inv_SY_B!$DC358-1,"")</f>
        <v/>
      </c>
      <c r="AN358" s="169" t="str">
        <f>IFERROR(Inv_SY_B!AN358/Inv_SY_B!$DC358-1,"")</f>
        <v/>
      </c>
      <c r="AO358" s="169" t="str">
        <f>IFERROR(Inv_SY_B!AO358/Inv_SY_B!$DC358-1,"")</f>
        <v/>
      </c>
      <c r="AP358" s="169" t="str">
        <f>IFERROR(Inv_SY_B!AP358/Inv_SY_B!$DC358-1,"")</f>
        <v/>
      </c>
      <c r="AQ358" s="169" t="str">
        <f>IFERROR(Inv_SY_B!AQ358/Inv_SY_B!$DC358-1,"")</f>
        <v/>
      </c>
      <c r="AR358" s="169" t="str">
        <f>IFERROR(Inv_SY_B!AR358/Inv_SY_B!$DC358-1,"")</f>
        <v/>
      </c>
      <c r="AS358" s="169" t="str">
        <f>IFERROR(Inv_SY_B!AS358/Inv_SY_B!$DC358-1,"")</f>
        <v/>
      </c>
      <c r="AT358" s="169" t="str">
        <f>IFERROR(Inv_SY_B!AT358/Inv_SY_B!$DC358-1,"")</f>
        <v/>
      </c>
      <c r="AU358" s="169" t="str">
        <f>IFERROR(Inv_SY_B!AU358/Inv_SY_B!$DC358-1,"")</f>
        <v/>
      </c>
      <c r="AV358" s="169" t="str">
        <f>IFERROR(Inv_SY_B!AV358/Inv_SY_B!$DC358-1,"")</f>
        <v/>
      </c>
      <c r="AW358" s="169" t="str">
        <f>IFERROR(Inv_SY_B!AW358/Inv_SY_B!$DC358-1,"")</f>
        <v/>
      </c>
      <c r="AX358" s="169" t="str">
        <f>IFERROR(Inv_SY_B!AX358/Inv_SY_B!$DC358-1,"")</f>
        <v/>
      </c>
      <c r="AY358" s="169" t="str">
        <f>IFERROR(Inv_SY_B!AY358/Inv_SY_B!$DC358-1,"")</f>
        <v/>
      </c>
      <c r="AZ358" s="169" t="str">
        <f>IFERROR(Inv_SY_B!AZ358/Inv_SY_B!$DC358-1,"")</f>
        <v/>
      </c>
      <c r="BA358" s="169" t="str">
        <f>IFERROR(Inv_SY_B!BA358/Inv_SY_B!$DC358-1,"")</f>
        <v/>
      </c>
      <c r="BB358" s="169" t="str">
        <f>IFERROR(Inv_SY_B!BB358/Inv_SY_B!$DC358-1,"")</f>
        <v/>
      </c>
      <c r="BC358" s="169" t="str">
        <f>IFERROR(Inv_SY_B!BC358/Inv_SY_B!$DC358-1,"")</f>
        <v/>
      </c>
      <c r="BD358" s="169" t="str">
        <f>IFERROR(Inv_SY_B!BD358/Inv_SY_B!$DC358-1,"")</f>
        <v/>
      </c>
      <c r="BE358" s="169" t="str">
        <f>IFERROR(Inv_SY_B!BE358/Inv_SY_B!$DC358-1,"")</f>
        <v/>
      </c>
      <c r="BF358" s="169" t="str">
        <f>IFERROR(Inv_SY_B!BF358/Inv_SY_B!$DC358-1,"")</f>
        <v/>
      </c>
      <c r="BG358" s="169" t="str">
        <f>IFERROR(Inv_SY_B!BG358/Inv_SY_B!$DC358-1,"")</f>
        <v/>
      </c>
      <c r="BH358" s="169" t="str">
        <f>IFERROR(Inv_SY_B!BH358/Inv_SY_B!$DC358-1,"")</f>
        <v/>
      </c>
      <c r="BI358" s="169" t="str">
        <f>IFERROR(Inv_SY_B!BI358/Inv_SY_B!$DC358-1,"")</f>
        <v/>
      </c>
      <c r="BJ358" s="169" t="str">
        <f>IFERROR(Inv_SY_B!BJ358/Inv_SY_B!$DC358-1,"")</f>
        <v/>
      </c>
      <c r="BK358" s="169" t="str">
        <f>IFERROR(Inv_SY_B!BK358/Inv_SY_B!$DC358-1,"")</f>
        <v/>
      </c>
      <c r="BL358" s="169" t="str">
        <f>IFERROR(Inv_SY_B!BL358/Inv_SY_B!$DC358-1,"")</f>
        <v/>
      </c>
      <c r="BM358" s="169" t="str">
        <f>IFERROR(Inv_SY_B!BM358/Inv_SY_B!$DC358-1,"")</f>
        <v/>
      </c>
      <c r="BN358" s="169" t="str">
        <f>IFERROR(Inv_SY_B!BN358/Inv_SY_B!$DC358-1,"")</f>
        <v/>
      </c>
      <c r="BO358" s="169" t="str">
        <f>IFERROR(Inv_SY_B!BO358/Inv_SY_B!$DC358-1,"")</f>
        <v/>
      </c>
      <c r="BP358" s="169" t="str">
        <f>IFERROR(Inv_SY_B!BP358/Inv_SY_B!$DC358-1,"")</f>
        <v/>
      </c>
      <c r="BQ358" s="169" t="str">
        <f>IFERROR(Inv_SY_B!BQ358/Inv_SY_B!$DC358-1,"")</f>
        <v/>
      </c>
      <c r="BR358" s="169" t="str">
        <f>IFERROR(Inv_SY_B!BR358/Inv_SY_B!$DC358-1,"")</f>
        <v/>
      </c>
      <c r="BS358" s="169" t="str">
        <f>IFERROR(Inv_SY_B!BS358/Inv_SY_B!$DC358-1,"")</f>
        <v/>
      </c>
      <c r="BT358" s="169" t="str">
        <f>IFERROR(Inv_SY_B!BT358/Inv_SY_B!$DC358-1,"")</f>
        <v/>
      </c>
      <c r="BU358" s="169" t="str">
        <f>IFERROR(Inv_SY_B!BU358/Inv_SY_B!$DC358-1,"")</f>
        <v/>
      </c>
      <c r="BV358" s="169" t="str">
        <f>IFERROR(Inv_SY_B!BV358/Inv_SY_B!$DC358-1,"")</f>
        <v/>
      </c>
      <c r="BW358" s="169" t="str">
        <f>IFERROR(Inv_SY_B!BW358/Inv_SY_B!$DC358-1,"")</f>
        <v/>
      </c>
      <c r="BX358" s="169" t="str">
        <f>IFERROR(Inv_SY_B!BX358/Inv_SY_B!$DC358-1,"")</f>
        <v/>
      </c>
      <c r="BY358" s="169" t="str">
        <f>IFERROR(Inv_SY_B!BY358/Inv_SY_B!$DC358-1,"")</f>
        <v/>
      </c>
      <c r="BZ358" s="169" t="str">
        <f>IFERROR(Inv_SY_B!BZ358/Inv_SY_B!$DC358-1,"")</f>
        <v/>
      </c>
      <c r="CA358" s="169" t="str">
        <f>IFERROR(Inv_SY_B!CA358/Inv_SY_B!$DC358-1,"")</f>
        <v/>
      </c>
      <c r="CB358" s="169" t="str">
        <f>IFERROR(Inv_SY_B!CB358/Inv_SY_B!$DC358-1,"")</f>
        <v/>
      </c>
      <c r="CC358" s="169" t="str">
        <f>IFERROR(Inv_SY_B!CC358/Inv_SY_B!$DC358-1,"")</f>
        <v/>
      </c>
      <c r="CD358" s="169" t="str">
        <f>IFERROR(Inv_SY_B!CD358/Inv_SY_B!$DC358-1,"")</f>
        <v/>
      </c>
      <c r="CE358" s="169" t="str">
        <f>IFERROR(Inv_SY_B!CE358/Inv_SY_B!$DC358-1,"")</f>
        <v/>
      </c>
      <c r="CF358" s="169" t="str">
        <f>IFERROR(Inv_SY_B!CF358/Inv_SY_B!$DC358-1,"")</f>
        <v/>
      </c>
      <c r="CG358" s="169" t="str">
        <f>IFERROR(Inv_SY_B!CG358/Inv_SY_B!$DC358-1,"")</f>
        <v/>
      </c>
      <c r="CH358" s="169" t="str">
        <f>IFERROR(Inv_SY_B!CH358/Inv_SY_B!$DC358-1,"")</f>
        <v/>
      </c>
      <c r="CI358" s="169" t="str">
        <f>IFERROR(Inv_SY_B!CI358/Inv_SY_B!$DC358-1,"")</f>
        <v/>
      </c>
      <c r="CJ358" s="169" t="str">
        <f>IFERROR(Inv_SY_B!CJ358/Inv_SY_B!$DC358-1,"")</f>
        <v/>
      </c>
      <c r="CK358" s="169" t="str">
        <f>IFERROR(Inv_SY_B!CK358/Inv_SY_B!$DC358-1,"")</f>
        <v/>
      </c>
      <c r="CL358" s="169" t="str">
        <f>IFERROR(Inv_SY_B!CL358/Inv_SY_B!$DC358-1,"")</f>
        <v/>
      </c>
      <c r="CM358" s="169" t="str">
        <f>IFERROR(Inv_SY_B!CM358/Inv_SY_B!$DB358-1,"")</f>
        <v/>
      </c>
      <c r="CN358" s="169" t="str">
        <f>IFERROR(Inv_SY_B!CN358/Inv_SY_B!$DB358-1,"")</f>
        <v/>
      </c>
      <c r="CO358" s="169" t="str">
        <f>IFERROR(Inv_SY_B!CO358/Inv_SY_B!$DB358-1,"")</f>
        <v/>
      </c>
      <c r="CP358" s="169" t="str">
        <f>IFERROR(Inv_SY_B!CP358/Inv_SY_B!$DB358-1,"")</f>
        <v/>
      </c>
      <c r="CQ358" s="169" t="str">
        <f>IFERROR(Inv_SY_B!CQ358/Inv_SY_B!$DB358-1,"")</f>
        <v/>
      </c>
      <c r="CR358" s="169" t="str">
        <f>IFERROR(Inv_SY_B!CR358/Inv_SY_B!$DB358-1,"")</f>
        <v/>
      </c>
      <c r="CS358" s="169" t="str">
        <f>IFERROR(Inv_SY_B!CS358/Inv_SY_B!$DB358-1,"")</f>
        <v/>
      </c>
      <c r="CT358" s="169" t="str">
        <f>IFERROR(Inv_SY_B!CT358/Inv_SY_B!$DB358-1,"")</f>
        <v/>
      </c>
      <c r="CU358" s="169" t="str">
        <f>IFERROR(Inv_SY_B!CU358/Inv_SY_B!$DB358-1,"")</f>
        <v/>
      </c>
      <c r="CV358" s="169" t="str">
        <f>IFERROR(Inv_SY_B!CV358/Inv_SY_B!$DB358-1,"")</f>
        <v/>
      </c>
      <c r="CW358" s="169" t="str">
        <f>IFERROR(Inv_SY_B!CW358/Inv_SY_B!$DB358-1,"")</f>
        <v/>
      </c>
      <c r="CX358" s="169" t="str">
        <f>IFERROR(Inv_SY_B!CX358/Inv_SY_B!$DB358-1,"")</f>
        <v/>
      </c>
      <c r="CY358" s="169" t="str">
        <f>IFERROR(Inv_SY_B!CY358/Inv_SY_B!$DB358-1,"")</f>
        <v/>
      </c>
      <c r="CZ358" s="169" t="str">
        <f>IFERROR(Inv_SY_B!CZ358/Inv_SY_B!$DB358-1,"")</f>
        <v/>
      </c>
    </row>
    <row r="359" spans="2:104">
      <c r="B359" s="164">
        <f t="shared" si="6"/>
        <v>46051</v>
      </c>
      <c r="C359" s="169" t="str">
        <f>IFERROR(Inv_SY_B!C359/Inv_SY_B!$DA359-1,"")</f>
        <v/>
      </c>
      <c r="D359" s="169" t="str">
        <f>IFERROR(Inv_SY_B!D359/Inv_SY_B!$DA359-1,"")</f>
        <v/>
      </c>
      <c r="E359" s="169" t="str">
        <f>IFERROR(Inv_SY_B!E359/Inv_SY_B!$DA359-1,"")</f>
        <v/>
      </c>
      <c r="F359" s="169" t="str">
        <f>IFERROR(Inv_SY_B!F359/Inv_SY_B!$DA359-1,"")</f>
        <v/>
      </c>
      <c r="G359" s="169" t="str">
        <f>IFERROR(Inv_SY_B!G359/Inv_SY_B!$DA359-1,"")</f>
        <v/>
      </c>
      <c r="H359" s="169" t="str">
        <f>IFERROR(Inv_SY_B!H359/Inv_SY_B!$DA359-1,"")</f>
        <v/>
      </c>
      <c r="I359" s="169" t="str">
        <f>IFERROR(Inv_SY_B!I359/Inv_SY_B!$DA359-1,"")</f>
        <v/>
      </c>
      <c r="J359" s="169" t="str">
        <f>IFERROR(Inv_SY_B!J359/Inv_SY_B!$DA359-1,"")</f>
        <v/>
      </c>
      <c r="K359" s="169" t="str">
        <f>IFERROR(Inv_SY_B!K359/Inv_SY_B!$DA359-1,"")</f>
        <v/>
      </c>
      <c r="L359" s="169" t="str">
        <f>IFERROR(Inv_SY_B!L359/Inv_SY_B!$DA359-1,"")</f>
        <v/>
      </c>
      <c r="M359" s="169" t="str">
        <f>IFERROR(Inv_SY_B!M359/Inv_SY_B!$DA359-1,"")</f>
        <v/>
      </c>
      <c r="N359" s="169" t="str">
        <f>IFERROR(Inv_SY_B!N359/Inv_SY_B!$DA359-1,"")</f>
        <v/>
      </c>
      <c r="O359" s="169" t="str">
        <f>IFERROR(Inv_SY_B!O359/Inv_SY_B!$DA359-1,"")</f>
        <v/>
      </c>
      <c r="P359" s="169" t="str">
        <f>IFERROR(Inv_SY_B!P359/Inv_SY_B!$DA359-1,"")</f>
        <v/>
      </c>
      <c r="Q359" s="169" t="str">
        <f>IFERROR(Inv_SY_B!Q359/Inv_SY_B!$DA359-1,"")</f>
        <v/>
      </c>
      <c r="R359" s="169" t="str">
        <f>IFERROR(Inv_SY_B!R359/Inv_SY_B!$DA359-1,"")</f>
        <v/>
      </c>
      <c r="S359" s="169" t="str">
        <f>IFERROR(Inv_SY_B!S359/Inv_SY_B!$DA359-1,"")</f>
        <v/>
      </c>
      <c r="T359" s="169" t="str">
        <f>IFERROR(Inv_SY_B!T359/Inv_SY_B!$DA359-1,"")</f>
        <v/>
      </c>
      <c r="U359" s="169" t="str">
        <f>IFERROR(Inv_SY_B!U359/Inv_SY_B!$DA359-1,"")</f>
        <v/>
      </c>
      <c r="V359" s="169" t="str">
        <f>IFERROR(Inv_SY_B!V359/Inv_SY_B!$DA359-1,"")</f>
        <v/>
      </c>
      <c r="W359" s="169" t="str">
        <f>IFERROR(Inv_SY_B!W359/Inv_SY_B!$DA359-1,"")</f>
        <v/>
      </c>
      <c r="X359" s="169" t="str">
        <f>IFERROR(Inv_SY_B!X359/Inv_SY_B!$DA359-1,"")</f>
        <v/>
      </c>
      <c r="Y359" s="169" t="str">
        <f>IFERROR(Inv_SY_B!Y359/Inv_SY_B!$DA359-1,"")</f>
        <v/>
      </c>
      <c r="Z359" s="169" t="str">
        <f>IFERROR(Inv_SY_B!Z359/Inv_SY_B!$DA359-1,"")</f>
        <v/>
      </c>
      <c r="AA359" s="169" t="str">
        <f>IFERROR(Inv_SY_B!AA359/Inv_SY_B!$DA359-1,"")</f>
        <v/>
      </c>
      <c r="AB359" s="169" t="str">
        <f>IFERROR(Inv_SY_B!AB359/Inv_SY_B!$DA359-1,"")</f>
        <v/>
      </c>
      <c r="AC359" s="169" t="str">
        <f>IFERROR(Inv_SY_B!AC359/Inv_SY_B!$DA359-1,"")</f>
        <v/>
      </c>
      <c r="AD359" s="169" t="str">
        <f>IFERROR(Inv_SY_B!AD359/Inv_SY_B!$DA359-1,"")</f>
        <v/>
      </c>
      <c r="AE359" s="169" t="str">
        <f>IFERROR(Inv_SY_B!AE359/Inv_SY_B!$DA359-1,"")</f>
        <v/>
      </c>
      <c r="AF359" s="169" t="str">
        <f>IFERROR(Inv_SY_B!AF359/Inv_SY_B!$DA359-1,"")</f>
        <v/>
      </c>
      <c r="AG359" s="169" t="str">
        <f>IFERROR(Inv_SY_B!AG359/Inv_SY_B!$DA359-1,"")</f>
        <v/>
      </c>
      <c r="AH359" s="169" t="str">
        <f>IFERROR(Inv_SY_B!AH359/Inv_SY_B!$DA359-1,"")</f>
        <v/>
      </c>
      <c r="AI359" s="169" t="str">
        <f>IFERROR(Inv_SY_B!AI359/Inv_SY_B!$DC359-1,"")</f>
        <v/>
      </c>
      <c r="AJ359" s="169" t="str">
        <f>IFERROR(Inv_SY_B!AJ359/Inv_SY_B!$DC359-1,"")</f>
        <v/>
      </c>
      <c r="AK359" s="169" t="str">
        <f>IFERROR(Inv_SY_B!AK359/Inv_SY_B!$DC359-1,"")</f>
        <v/>
      </c>
      <c r="AL359" s="169" t="str">
        <f>IFERROR(Inv_SY_B!AL359/Inv_SY_B!$DC359-1,"")</f>
        <v/>
      </c>
      <c r="AM359" s="169" t="str">
        <f>IFERROR(Inv_SY_B!AM359/Inv_SY_B!$DC359-1,"")</f>
        <v/>
      </c>
      <c r="AN359" s="169" t="str">
        <f>IFERROR(Inv_SY_B!AN359/Inv_SY_B!$DC359-1,"")</f>
        <v/>
      </c>
      <c r="AO359" s="169" t="str">
        <f>IFERROR(Inv_SY_B!AO359/Inv_SY_B!$DC359-1,"")</f>
        <v/>
      </c>
      <c r="AP359" s="169" t="str">
        <f>IFERROR(Inv_SY_B!AP359/Inv_SY_B!$DC359-1,"")</f>
        <v/>
      </c>
      <c r="AQ359" s="169" t="str">
        <f>IFERROR(Inv_SY_B!AQ359/Inv_SY_B!$DC359-1,"")</f>
        <v/>
      </c>
      <c r="AR359" s="169" t="str">
        <f>IFERROR(Inv_SY_B!AR359/Inv_SY_B!$DC359-1,"")</f>
        <v/>
      </c>
      <c r="AS359" s="169" t="str">
        <f>IFERROR(Inv_SY_B!AS359/Inv_SY_B!$DC359-1,"")</f>
        <v/>
      </c>
      <c r="AT359" s="169" t="str">
        <f>IFERROR(Inv_SY_B!AT359/Inv_SY_B!$DC359-1,"")</f>
        <v/>
      </c>
      <c r="AU359" s="169" t="str">
        <f>IFERROR(Inv_SY_B!AU359/Inv_SY_B!$DC359-1,"")</f>
        <v/>
      </c>
      <c r="AV359" s="169" t="str">
        <f>IFERROR(Inv_SY_B!AV359/Inv_SY_B!$DC359-1,"")</f>
        <v/>
      </c>
      <c r="AW359" s="169" t="str">
        <f>IFERROR(Inv_SY_B!AW359/Inv_SY_B!$DC359-1,"")</f>
        <v/>
      </c>
      <c r="AX359" s="169" t="str">
        <f>IFERROR(Inv_SY_B!AX359/Inv_SY_B!$DC359-1,"")</f>
        <v/>
      </c>
      <c r="AY359" s="169" t="str">
        <f>IFERROR(Inv_SY_B!AY359/Inv_SY_B!$DC359-1,"")</f>
        <v/>
      </c>
      <c r="AZ359" s="169" t="str">
        <f>IFERROR(Inv_SY_B!AZ359/Inv_SY_B!$DC359-1,"")</f>
        <v/>
      </c>
      <c r="BA359" s="169" t="str">
        <f>IFERROR(Inv_SY_B!BA359/Inv_SY_B!$DC359-1,"")</f>
        <v/>
      </c>
      <c r="BB359" s="169" t="str">
        <f>IFERROR(Inv_SY_B!BB359/Inv_SY_B!$DC359-1,"")</f>
        <v/>
      </c>
      <c r="BC359" s="169" t="str">
        <f>IFERROR(Inv_SY_B!BC359/Inv_SY_B!$DC359-1,"")</f>
        <v/>
      </c>
      <c r="BD359" s="169" t="str">
        <f>IFERROR(Inv_SY_B!BD359/Inv_SY_B!$DC359-1,"")</f>
        <v/>
      </c>
      <c r="BE359" s="169" t="str">
        <f>IFERROR(Inv_SY_B!BE359/Inv_SY_B!$DC359-1,"")</f>
        <v/>
      </c>
      <c r="BF359" s="169" t="str">
        <f>IFERROR(Inv_SY_B!BF359/Inv_SY_B!$DC359-1,"")</f>
        <v/>
      </c>
      <c r="BG359" s="169" t="str">
        <f>IFERROR(Inv_SY_B!BG359/Inv_SY_B!$DC359-1,"")</f>
        <v/>
      </c>
      <c r="BH359" s="169" t="str">
        <f>IFERROR(Inv_SY_B!BH359/Inv_SY_B!$DC359-1,"")</f>
        <v/>
      </c>
      <c r="BI359" s="169" t="str">
        <f>IFERROR(Inv_SY_B!BI359/Inv_SY_B!$DC359-1,"")</f>
        <v/>
      </c>
      <c r="BJ359" s="169" t="str">
        <f>IFERROR(Inv_SY_B!BJ359/Inv_SY_B!$DC359-1,"")</f>
        <v/>
      </c>
      <c r="BK359" s="169" t="str">
        <f>IFERROR(Inv_SY_B!BK359/Inv_SY_B!$DC359-1,"")</f>
        <v/>
      </c>
      <c r="BL359" s="169" t="str">
        <f>IFERROR(Inv_SY_B!BL359/Inv_SY_B!$DC359-1,"")</f>
        <v/>
      </c>
      <c r="BM359" s="169" t="str">
        <f>IFERROR(Inv_SY_B!BM359/Inv_SY_B!$DC359-1,"")</f>
        <v/>
      </c>
      <c r="BN359" s="169" t="str">
        <f>IFERROR(Inv_SY_B!BN359/Inv_SY_B!$DC359-1,"")</f>
        <v/>
      </c>
      <c r="BO359" s="169" t="str">
        <f>IFERROR(Inv_SY_B!BO359/Inv_SY_B!$DC359-1,"")</f>
        <v/>
      </c>
      <c r="BP359" s="169" t="str">
        <f>IFERROR(Inv_SY_B!BP359/Inv_SY_B!$DC359-1,"")</f>
        <v/>
      </c>
      <c r="BQ359" s="169" t="str">
        <f>IFERROR(Inv_SY_B!BQ359/Inv_SY_B!$DC359-1,"")</f>
        <v/>
      </c>
      <c r="BR359" s="169" t="str">
        <f>IFERROR(Inv_SY_B!BR359/Inv_SY_B!$DC359-1,"")</f>
        <v/>
      </c>
      <c r="BS359" s="169" t="str">
        <f>IFERROR(Inv_SY_B!BS359/Inv_SY_B!$DC359-1,"")</f>
        <v/>
      </c>
      <c r="BT359" s="169" t="str">
        <f>IFERROR(Inv_SY_B!BT359/Inv_SY_B!$DC359-1,"")</f>
        <v/>
      </c>
      <c r="BU359" s="169" t="str">
        <f>IFERROR(Inv_SY_B!BU359/Inv_SY_B!$DC359-1,"")</f>
        <v/>
      </c>
      <c r="BV359" s="169" t="str">
        <f>IFERROR(Inv_SY_B!BV359/Inv_SY_B!$DC359-1,"")</f>
        <v/>
      </c>
      <c r="BW359" s="169" t="str">
        <f>IFERROR(Inv_SY_B!BW359/Inv_SY_B!$DC359-1,"")</f>
        <v/>
      </c>
      <c r="BX359" s="169" t="str">
        <f>IFERROR(Inv_SY_B!BX359/Inv_SY_B!$DC359-1,"")</f>
        <v/>
      </c>
      <c r="BY359" s="169" t="str">
        <f>IFERROR(Inv_SY_B!BY359/Inv_SY_B!$DC359-1,"")</f>
        <v/>
      </c>
      <c r="BZ359" s="169" t="str">
        <f>IFERROR(Inv_SY_B!BZ359/Inv_SY_B!$DC359-1,"")</f>
        <v/>
      </c>
      <c r="CA359" s="169" t="str">
        <f>IFERROR(Inv_SY_B!CA359/Inv_SY_B!$DC359-1,"")</f>
        <v/>
      </c>
      <c r="CB359" s="169" t="str">
        <f>IFERROR(Inv_SY_B!CB359/Inv_SY_B!$DC359-1,"")</f>
        <v/>
      </c>
      <c r="CC359" s="169" t="str">
        <f>IFERROR(Inv_SY_B!CC359/Inv_SY_B!$DC359-1,"")</f>
        <v/>
      </c>
      <c r="CD359" s="169" t="str">
        <f>IFERROR(Inv_SY_B!CD359/Inv_SY_B!$DC359-1,"")</f>
        <v/>
      </c>
      <c r="CE359" s="169" t="str">
        <f>IFERROR(Inv_SY_B!CE359/Inv_SY_B!$DC359-1,"")</f>
        <v/>
      </c>
      <c r="CF359" s="169" t="str">
        <f>IFERROR(Inv_SY_B!CF359/Inv_SY_B!$DC359-1,"")</f>
        <v/>
      </c>
      <c r="CG359" s="169" t="str">
        <f>IFERROR(Inv_SY_B!CG359/Inv_SY_B!$DC359-1,"")</f>
        <v/>
      </c>
      <c r="CH359" s="169" t="str">
        <f>IFERROR(Inv_SY_B!CH359/Inv_SY_B!$DC359-1,"")</f>
        <v/>
      </c>
      <c r="CI359" s="169" t="str">
        <f>IFERROR(Inv_SY_B!CI359/Inv_SY_B!$DC359-1,"")</f>
        <v/>
      </c>
      <c r="CJ359" s="169" t="str">
        <f>IFERROR(Inv_SY_B!CJ359/Inv_SY_B!$DC359-1,"")</f>
        <v/>
      </c>
      <c r="CK359" s="169" t="str">
        <f>IFERROR(Inv_SY_B!CK359/Inv_SY_B!$DC359-1,"")</f>
        <v/>
      </c>
      <c r="CL359" s="169" t="str">
        <f>IFERROR(Inv_SY_B!CL359/Inv_SY_B!$DC359-1,"")</f>
        <v/>
      </c>
      <c r="CM359" s="169" t="str">
        <f>IFERROR(Inv_SY_B!CM359/Inv_SY_B!$DB359-1,"")</f>
        <v/>
      </c>
      <c r="CN359" s="169" t="str">
        <f>IFERROR(Inv_SY_B!CN359/Inv_SY_B!$DB359-1,"")</f>
        <v/>
      </c>
      <c r="CO359" s="169" t="str">
        <f>IFERROR(Inv_SY_B!CO359/Inv_SY_B!$DB359-1,"")</f>
        <v/>
      </c>
      <c r="CP359" s="169" t="str">
        <f>IFERROR(Inv_SY_B!CP359/Inv_SY_B!$DB359-1,"")</f>
        <v/>
      </c>
      <c r="CQ359" s="169" t="str">
        <f>IFERROR(Inv_SY_B!CQ359/Inv_SY_B!$DB359-1,"")</f>
        <v/>
      </c>
      <c r="CR359" s="169" t="str">
        <f>IFERROR(Inv_SY_B!CR359/Inv_SY_B!$DB359-1,"")</f>
        <v/>
      </c>
      <c r="CS359" s="169" t="str">
        <f>IFERROR(Inv_SY_B!CS359/Inv_SY_B!$DB359-1,"")</f>
        <v/>
      </c>
      <c r="CT359" s="169" t="str">
        <f>IFERROR(Inv_SY_B!CT359/Inv_SY_B!$DB359-1,"")</f>
        <v/>
      </c>
      <c r="CU359" s="169" t="str">
        <f>IFERROR(Inv_SY_B!CU359/Inv_SY_B!$DB359-1,"")</f>
        <v/>
      </c>
      <c r="CV359" s="169" t="str">
        <f>IFERROR(Inv_SY_B!CV359/Inv_SY_B!$DB359-1,"")</f>
        <v/>
      </c>
      <c r="CW359" s="169" t="str">
        <f>IFERROR(Inv_SY_B!CW359/Inv_SY_B!$DB359-1,"")</f>
        <v/>
      </c>
      <c r="CX359" s="169" t="str">
        <f>IFERROR(Inv_SY_B!CX359/Inv_SY_B!$DB359-1,"")</f>
        <v/>
      </c>
      <c r="CY359" s="169" t="str">
        <f>IFERROR(Inv_SY_B!CY359/Inv_SY_B!$DB359-1,"")</f>
        <v/>
      </c>
      <c r="CZ359" s="169" t="str">
        <f>IFERROR(Inv_SY_B!CZ359/Inv_SY_B!$DB359-1,"")</f>
        <v/>
      </c>
    </row>
    <row r="360" spans="2:104">
      <c r="B360" s="164">
        <f t="shared" si="6"/>
        <v>46052</v>
      </c>
      <c r="C360" s="169" t="str">
        <f>IFERROR(Inv_SY_B!C360/Inv_SY_B!$DA360-1,"")</f>
        <v/>
      </c>
      <c r="D360" s="169" t="str">
        <f>IFERROR(Inv_SY_B!D360/Inv_SY_B!$DA360-1,"")</f>
        <v/>
      </c>
      <c r="E360" s="169" t="str">
        <f>IFERROR(Inv_SY_B!E360/Inv_SY_B!$DA360-1,"")</f>
        <v/>
      </c>
      <c r="F360" s="169" t="str">
        <f>IFERROR(Inv_SY_B!F360/Inv_SY_B!$DA360-1,"")</f>
        <v/>
      </c>
      <c r="G360" s="169" t="str">
        <f>IFERROR(Inv_SY_B!G360/Inv_SY_B!$DA360-1,"")</f>
        <v/>
      </c>
      <c r="H360" s="169" t="str">
        <f>IFERROR(Inv_SY_B!H360/Inv_SY_B!$DA360-1,"")</f>
        <v/>
      </c>
      <c r="I360" s="169" t="str">
        <f>IFERROR(Inv_SY_B!I360/Inv_SY_B!$DA360-1,"")</f>
        <v/>
      </c>
      <c r="J360" s="169" t="str">
        <f>IFERROR(Inv_SY_B!J360/Inv_SY_B!$DA360-1,"")</f>
        <v/>
      </c>
      <c r="K360" s="169" t="str">
        <f>IFERROR(Inv_SY_B!K360/Inv_SY_B!$DA360-1,"")</f>
        <v/>
      </c>
      <c r="L360" s="169" t="str">
        <f>IFERROR(Inv_SY_B!L360/Inv_SY_B!$DA360-1,"")</f>
        <v/>
      </c>
      <c r="M360" s="169" t="str">
        <f>IFERROR(Inv_SY_B!M360/Inv_SY_B!$DA360-1,"")</f>
        <v/>
      </c>
      <c r="N360" s="169" t="str">
        <f>IFERROR(Inv_SY_B!N360/Inv_SY_B!$DA360-1,"")</f>
        <v/>
      </c>
      <c r="O360" s="169" t="str">
        <f>IFERROR(Inv_SY_B!O360/Inv_SY_B!$DA360-1,"")</f>
        <v/>
      </c>
      <c r="P360" s="169" t="str">
        <f>IFERROR(Inv_SY_B!P360/Inv_SY_B!$DA360-1,"")</f>
        <v/>
      </c>
      <c r="Q360" s="169" t="str">
        <f>IFERROR(Inv_SY_B!Q360/Inv_SY_B!$DA360-1,"")</f>
        <v/>
      </c>
      <c r="R360" s="169" t="str">
        <f>IFERROR(Inv_SY_B!R360/Inv_SY_B!$DA360-1,"")</f>
        <v/>
      </c>
      <c r="S360" s="169" t="str">
        <f>IFERROR(Inv_SY_B!S360/Inv_SY_B!$DA360-1,"")</f>
        <v/>
      </c>
      <c r="T360" s="169" t="str">
        <f>IFERROR(Inv_SY_B!T360/Inv_SY_B!$DA360-1,"")</f>
        <v/>
      </c>
      <c r="U360" s="169" t="str">
        <f>IFERROR(Inv_SY_B!U360/Inv_SY_B!$DA360-1,"")</f>
        <v/>
      </c>
      <c r="V360" s="169" t="str">
        <f>IFERROR(Inv_SY_B!V360/Inv_SY_B!$DA360-1,"")</f>
        <v/>
      </c>
      <c r="W360" s="169" t="str">
        <f>IFERROR(Inv_SY_B!W360/Inv_SY_B!$DA360-1,"")</f>
        <v/>
      </c>
      <c r="X360" s="169" t="str">
        <f>IFERROR(Inv_SY_B!X360/Inv_SY_B!$DA360-1,"")</f>
        <v/>
      </c>
      <c r="Y360" s="169" t="str">
        <f>IFERROR(Inv_SY_B!Y360/Inv_SY_B!$DA360-1,"")</f>
        <v/>
      </c>
      <c r="Z360" s="169" t="str">
        <f>IFERROR(Inv_SY_B!Z360/Inv_SY_B!$DA360-1,"")</f>
        <v/>
      </c>
      <c r="AA360" s="169" t="str">
        <f>IFERROR(Inv_SY_B!AA360/Inv_SY_B!$DA360-1,"")</f>
        <v/>
      </c>
      <c r="AB360" s="169" t="str">
        <f>IFERROR(Inv_SY_B!AB360/Inv_SY_B!$DA360-1,"")</f>
        <v/>
      </c>
      <c r="AC360" s="169" t="str">
        <f>IFERROR(Inv_SY_B!AC360/Inv_SY_B!$DA360-1,"")</f>
        <v/>
      </c>
      <c r="AD360" s="169" t="str">
        <f>IFERROR(Inv_SY_B!AD360/Inv_SY_B!$DA360-1,"")</f>
        <v/>
      </c>
      <c r="AE360" s="169" t="str">
        <f>IFERROR(Inv_SY_B!AE360/Inv_SY_B!$DA360-1,"")</f>
        <v/>
      </c>
      <c r="AF360" s="169" t="str">
        <f>IFERROR(Inv_SY_B!AF360/Inv_SY_B!$DA360-1,"")</f>
        <v/>
      </c>
      <c r="AG360" s="169" t="str">
        <f>IFERROR(Inv_SY_B!AG360/Inv_SY_B!$DA360-1,"")</f>
        <v/>
      </c>
      <c r="AH360" s="169" t="str">
        <f>IFERROR(Inv_SY_B!AH360/Inv_SY_B!$DA360-1,"")</f>
        <v/>
      </c>
      <c r="AI360" s="169" t="str">
        <f>IFERROR(Inv_SY_B!AI360/Inv_SY_B!$DC360-1,"")</f>
        <v/>
      </c>
      <c r="AJ360" s="169" t="str">
        <f>IFERROR(Inv_SY_B!AJ360/Inv_SY_B!$DC360-1,"")</f>
        <v/>
      </c>
      <c r="AK360" s="169" t="str">
        <f>IFERROR(Inv_SY_B!AK360/Inv_SY_B!$DC360-1,"")</f>
        <v/>
      </c>
      <c r="AL360" s="169" t="str">
        <f>IFERROR(Inv_SY_B!AL360/Inv_SY_B!$DC360-1,"")</f>
        <v/>
      </c>
      <c r="AM360" s="169" t="str">
        <f>IFERROR(Inv_SY_B!AM360/Inv_SY_B!$DC360-1,"")</f>
        <v/>
      </c>
      <c r="AN360" s="169" t="str">
        <f>IFERROR(Inv_SY_B!AN360/Inv_SY_B!$DC360-1,"")</f>
        <v/>
      </c>
      <c r="AO360" s="169" t="str">
        <f>IFERROR(Inv_SY_B!AO360/Inv_SY_B!$DC360-1,"")</f>
        <v/>
      </c>
      <c r="AP360" s="169" t="str">
        <f>IFERROR(Inv_SY_B!AP360/Inv_SY_B!$DC360-1,"")</f>
        <v/>
      </c>
      <c r="AQ360" s="169" t="str">
        <f>IFERROR(Inv_SY_B!AQ360/Inv_SY_B!$DC360-1,"")</f>
        <v/>
      </c>
      <c r="AR360" s="169" t="str">
        <f>IFERROR(Inv_SY_B!AR360/Inv_SY_B!$DC360-1,"")</f>
        <v/>
      </c>
      <c r="AS360" s="169" t="str">
        <f>IFERROR(Inv_SY_B!AS360/Inv_SY_B!$DC360-1,"")</f>
        <v/>
      </c>
      <c r="AT360" s="169" t="str">
        <f>IFERROR(Inv_SY_B!AT360/Inv_SY_B!$DC360-1,"")</f>
        <v/>
      </c>
      <c r="AU360" s="169" t="str">
        <f>IFERROR(Inv_SY_B!AU360/Inv_SY_B!$DC360-1,"")</f>
        <v/>
      </c>
      <c r="AV360" s="169" t="str">
        <f>IFERROR(Inv_SY_B!AV360/Inv_SY_B!$DC360-1,"")</f>
        <v/>
      </c>
      <c r="AW360" s="169" t="str">
        <f>IFERROR(Inv_SY_B!AW360/Inv_SY_B!$DC360-1,"")</f>
        <v/>
      </c>
      <c r="AX360" s="169" t="str">
        <f>IFERROR(Inv_SY_B!AX360/Inv_SY_B!$DC360-1,"")</f>
        <v/>
      </c>
      <c r="AY360" s="169" t="str">
        <f>IFERROR(Inv_SY_B!AY360/Inv_SY_B!$DC360-1,"")</f>
        <v/>
      </c>
      <c r="AZ360" s="169" t="str">
        <f>IFERROR(Inv_SY_B!AZ360/Inv_SY_B!$DC360-1,"")</f>
        <v/>
      </c>
      <c r="BA360" s="169" t="str">
        <f>IFERROR(Inv_SY_B!BA360/Inv_SY_B!$DC360-1,"")</f>
        <v/>
      </c>
      <c r="BB360" s="169" t="str">
        <f>IFERROR(Inv_SY_B!BB360/Inv_SY_B!$DC360-1,"")</f>
        <v/>
      </c>
      <c r="BC360" s="169" t="str">
        <f>IFERROR(Inv_SY_B!BC360/Inv_SY_B!$DC360-1,"")</f>
        <v/>
      </c>
      <c r="BD360" s="169" t="str">
        <f>IFERROR(Inv_SY_B!BD360/Inv_SY_B!$DC360-1,"")</f>
        <v/>
      </c>
      <c r="BE360" s="169" t="str">
        <f>IFERROR(Inv_SY_B!BE360/Inv_SY_B!$DC360-1,"")</f>
        <v/>
      </c>
      <c r="BF360" s="169" t="str">
        <f>IFERROR(Inv_SY_B!BF360/Inv_SY_B!$DC360-1,"")</f>
        <v/>
      </c>
      <c r="BG360" s="169" t="str">
        <f>IFERROR(Inv_SY_B!BG360/Inv_SY_B!$DC360-1,"")</f>
        <v/>
      </c>
      <c r="BH360" s="169" t="str">
        <f>IFERROR(Inv_SY_B!BH360/Inv_SY_B!$DC360-1,"")</f>
        <v/>
      </c>
      <c r="BI360" s="169" t="str">
        <f>IFERROR(Inv_SY_B!BI360/Inv_SY_B!$DC360-1,"")</f>
        <v/>
      </c>
      <c r="BJ360" s="169" t="str">
        <f>IFERROR(Inv_SY_B!BJ360/Inv_SY_B!$DC360-1,"")</f>
        <v/>
      </c>
      <c r="BK360" s="169" t="str">
        <f>IFERROR(Inv_SY_B!BK360/Inv_SY_B!$DC360-1,"")</f>
        <v/>
      </c>
      <c r="BL360" s="169" t="str">
        <f>IFERROR(Inv_SY_B!BL360/Inv_SY_B!$DC360-1,"")</f>
        <v/>
      </c>
      <c r="BM360" s="169" t="str">
        <f>IFERROR(Inv_SY_B!BM360/Inv_SY_B!$DC360-1,"")</f>
        <v/>
      </c>
      <c r="BN360" s="169" t="str">
        <f>IFERROR(Inv_SY_B!BN360/Inv_SY_B!$DC360-1,"")</f>
        <v/>
      </c>
      <c r="BO360" s="169" t="str">
        <f>IFERROR(Inv_SY_B!BO360/Inv_SY_B!$DC360-1,"")</f>
        <v/>
      </c>
      <c r="BP360" s="169" t="str">
        <f>IFERROR(Inv_SY_B!BP360/Inv_SY_B!$DC360-1,"")</f>
        <v/>
      </c>
      <c r="BQ360" s="169" t="str">
        <f>IFERROR(Inv_SY_B!BQ360/Inv_SY_B!$DC360-1,"")</f>
        <v/>
      </c>
      <c r="BR360" s="169" t="str">
        <f>IFERROR(Inv_SY_B!BR360/Inv_SY_B!$DC360-1,"")</f>
        <v/>
      </c>
      <c r="BS360" s="169" t="str">
        <f>IFERROR(Inv_SY_B!BS360/Inv_SY_B!$DC360-1,"")</f>
        <v/>
      </c>
      <c r="BT360" s="169" t="str">
        <f>IFERROR(Inv_SY_B!BT360/Inv_SY_B!$DC360-1,"")</f>
        <v/>
      </c>
      <c r="BU360" s="169" t="str">
        <f>IFERROR(Inv_SY_B!BU360/Inv_SY_B!$DC360-1,"")</f>
        <v/>
      </c>
      <c r="BV360" s="169" t="str">
        <f>IFERROR(Inv_SY_B!BV360/Inv_SY_B!$DC360-1,"")</f>
        <v/>
      </c>
      <c r="BW360" s="169" t="str">
        <f>IFERROR(Inv_SY_B!BW360/Inv_SY_B!$DC360-1,"")</f>
        <v/>
      </c>
      <c r="BX360" s="169" t="str">
        <f>IFERROR(Inv_SY_B!BX360/Inv_SY_B!$DC360-1,"")</f>
        <v/>
      </c>
      <c r="BY360" s="169" t="str">
        <f>IFERROR(Inv_SY_B!BY360/Inv_SY_B!$DC360-1,"")</f>
        <v/>
      </c>
      <c r="BZ360" s="169" t="str">
        <f>IFERROR(Inv_SY_B!BZ360/Inv_SY_B!$DC360-1,"")</f>
        <v/>
      </c>
      <c r="CA360" s="169" t="str">
        <f>IFERROR(Inv_SY_B!CA360/Inv_SY_B!$DC360-1,"")</f>
        <v/>
      </c>
      <c r="CB360" s="169" t="str">
        <f>IFERROR(Inv_SY_B!CB360/Inv_SY_B!$DC360-1,"")</f>
        <v/>
      </c>
      <c r="CC360" s="169" t="str">
        <f>IFERROR(Inv_SY_B!CC360/Inv_SY_B!$DC360-1,"")</f>
        <v/>
      </c>
      <c r="CD360" s="169" t="str">
        <f>IFERROR(Inv_SY_B!CD360/Inv_SY_B!$DC360-1,"")</f>
        <v/>
      </c>
      <c r="CE360" s="169" t="str">
        <f>IFERROR(Inv_SY_B!CE360/Inv_SY_B!$DC360-1,"")</f>
        <v/>
      </c>
      <c r="CF360" s="169" t="str">
        <f>IFERROR(Inv_SY_B!CF360/Inv_SY_B!$DC360-1,"")</f>
        <v/>
      </c>
      <c r="CG360" s="169" t="str">
        <f>IFERROR(Inv_SY_B!CG360/Inv_SY_B!$DC360-1,"")</f>
        <v/>
      </c>
      <c r="CH360" s="169" t="str">
        <f>IFERROR(Inv_SY_B!CH360/Inv_SY_B!$DC360-1,"")</f>
        <v/>
      </c>
      <c r="CI360" s="169" t="str">
        <f>IFERROR(Inv_SY_B!CI360/Inv_SY_B!$DC360-1,"")</f>
        <v/>
      </c>
      <c r="CJ360" s="169" t="str">
        <f>IFERROR(Inv_SY_B!CJ360/Inv_SY_B!$DC360-1,"")</f>
        <v/>
      </c>
      <c r="CK360" s="169" t="str">
        <f>IFERROR(Inv_SY_B!CK360/Inv_SY_B!$DC360-1,"")</f>
        <v/>
      </c>
      <c r="CL360" s="169" t="str">
        <f>IFERROR(Inv_SY_B!CL360/Inv_SY_B!$DC360-1,"")</f>
        <v/>
      </c>
      <c r="CM360" s="169" t="str">
        <f>IFERROR(Inv_SY_B!CM360/Inv_SY_B!$DB360-1,"")</f>
        <v/>
      </c>
      <c r="CN360" s="169" t="str">
        <f>IFERROR(Inv_SY_B!CN360/Inv_SY_B!$DB360-1,"")</f>
        <v/>
      </c>
      <c r="CO360" s="169" t="str">
        <f>IFERROR(Inv_SY_B!CO360/Inv_SY_B!$DB360-1,"")</f>
        <v/>
      </c>
      <c r="CP360" s="169" t="str">
        <f>IFERROR(Inv_SY_B!CP360/Inv_SY_B!$DB360-1,"")</f>
        <v/>
      </c>
      <c r="CQ360" s="169" t="str">
        <f>IFERROR(Inv_SY_B!CQ360/Inv_SY_B!$DB360-1,"")</f>
        <v/>
      </c>
      <c r="CR360" s="169" t="str">
        <f>IFERROR(Inv_SY_B!CR360/Inv_SY_B!$DB360-1,"")</f>
        <v/>
      </c>
      <c r="CS360" s="169" t="str">
        <f>IFERROR(Inv_SY_B!CS360/Inv_SY_B!$DB360-1,"")</f>
        <v/>
      </c>
      <c r="CT360" s="169" t="str">
        <f>IFERROR(Inv_SY_B!CT360/Inv_SY_B!$DB360-1,"")</f>
        <v/>
      </c>
      <c r="CU360" s="169" t="str">
        <f>IFERROR(Inv_SY_B!CU360/Inv_SY_B!$DB360-1,"")</f>
        <v/>
      </c>
      <c r="CV360" s="169" t="str">
        <f>IFERROR(Inv_SY_B!CV360/Inv_SY_B!$DB360-1,"")</f>
        <v/>
      </c>
      <c r="CW360" s="169" t="str">
        <f>IFERROR(Inv_SY_B!CW360/Inv_SY_B!$DB360-1,"")</f>
        <v/>
      </c>
      <c r="CX360" s="169" t="str">
        <f>IFERROR(Inv_SY_B!CX360/Inv_SY_B!$DB360-1,"")</f>
        <v/>
      </c>
      <c r="CY360" s="169" t="str">
        <f>IFERROR(Inv_SY_B!CY360/Inv_SY_B!$DB360-1,"")</f>
        <v/>
      </c>
      <c r="CZ360" s="169" t="str">
        <f>IFERROR(Inv_SY_B!CZ360/Inv_SY_B!$DB360-1,"")</f>
        <v/>
      </c>
    </row>
    <row r="361" spans="2:104">
      <c r="B361" s="164">
        <f t="shared" si="6"/>
        <v>46053</v>
      </c>
      <c r="C361" s="169" t="str">
        <f>IFERROR(Inv_SY_B!C361/Inv_SY_B!$DA361-1,"")</f>
        <v/>
      </c>
      <c r="D361" s="169" t="str">
        <f>IFERROR(Inv_SY_B!D361/Inv_SY_B!$DA361-1,"")</f>
        <v/>
      </c>
      <c r="E361" s="169" t="str">
        <f>IFERROR(Inv_SY_B!E361/Inv_SY_B!$DA361-1,"")</f>
        <v/>
      </c>
      <c r="F361" s="169" t="str">
        <f>IFERROR(Inv_SY_B!F361/Inv_SY_B!$DA361-1,"")</f>
        <v/>
      </c>
      <c r="G361" s="169" t="str">
        <f>IFERROR(Inv_SY_B!G361/Inv_SY_B!$DA361-1,"")</f>
        <v/>
      </c>
      <c r="H361" s="169" t="str">
        <f>IFERROR(Inv_SY_B!H361/Inv_SY_B!$DA361-1,"")</f>
        <v/>
      </c>
      <c r="I361" s="169" t="str">
        <f>IFERROR(Inv_SY_B!I361/Inv_SY_B!$DA361-1,"")</f>
        <v/>
      </c>
      <c r="J361" s="169" t="str">
        <f>IFERROR(Inv_SY_B!J361/Inv_SY_B!$DA361-1,"")</f>
        <v/>
      </c>
      <c r="K361" s="169" t="str">
        <f>IFERROR(Inv_SY_B!K361/Inv_SY_B!$DA361-1,"")</f>
        <v/>
      </c>
      <c r="L361" s="169" t="str">
        <f>IFERROR(Inv_SY_B!L361/Inv_SY_B!$DA361-1,"")</f>
        <v/>
      </c>
      <c r="M361" s="169" t="str">
        <f>IFERROR(Inv_SY_B!M361/Inv_SY_B!$DA361-1,"")</f>
        <v/>
      </c>
      <c r="N361" s="169" t="str">
        <f>IFERROR(Inv_SY_B!N361/Inv_SY_B!$DA361-1,"")</f>
        <v/>
      </c>
      <c r="O361" s="169" t="str">
        <f>IFERROR(Inv_SY_B!O361/Inv_SY_B!$DA361-1,"")</f>
        <v/>
      </c>
      <c r="P361" s="169" t="str">
        <f>IFERROR(Inv_SY_B!P361/Inv_SY_B!$DA361-1,"")</f>
        <v/>
      </c>
      <c r="Q361" s="169" t="str">
        <f>IFERROR(Inv_SY_B!Q361/Inv_SY_B!$DA361-1,"")</f>
        <v/>
      </c>
      <c r="R361" s="169" t="str">
        <f>IFERROR(Inv_SY_B!R361/Inv_SY_B!$DA361-1,"")</f>
        <v/>
      </c>
      <c r="S361" s="169" t="str">
        <f>IFERROR(Inv_SY_B!S361/Inv_SY_B!$DA361-1,"")</f>
        <v/>
      </c>
      <c r="T361" s="169" t="str">
        <f>IFERROR(Inv_SY_B!T361/Inv_SY_B!$DA361-1,"")</f>
        <v/>
      </c>
      <c r="U361" s="169" t="str">
        <f>IFERROR(Inv_SY_B!U361/Inv_SY_B!$DA361-1,"")</f>
        <v/>
      </c>
      <c r="V361" s="169" t="str">
        <f>IFERROR(Inv_SY_B!V361/Inv_SY_B!$DA361-1,"")</f>
        <v/>
      </c>
      <c r="W361" s="169" t="str">
        <f>IFERROR(Inv_SY_B!W361/Inv_SY_B!$DA361-1,"")</f>
        <v/>
      </c>
      <c r="X361" s="169" t="str">
        <f>IFERROR(Inv_SY_B!X361/Inv_SY_B!$DA361-1,"")</f>
        <v/>
      </c>
      <c r="Y361" s="169" t="str">
        <f>IFERROR(Inv_SY_B!Y361/Inv_SY_B!$DA361-1,"")</f>
        <v/>
      </c>
      <c r="Z361" s="169" t="str">
        <f>IFERROR(Inv_SY_B!Z361/Inv_SY_B!$DA361-1,"")</f>
        <v/>
      </c>
      <c r="AA361" s="169" t="str">
        <f>IFERROR(Inv_SY_B!AA361/Inv_SY_B!$DA361-1,"")</f>
        <v/>
      </c>
      <c r="AB361" s="169" t="str">
        <f>IFERROR(Inv_SY_B!AB361/Inv_SY_B!$DA361-1,"")</f>
        <v/>
      </c>
      <c r="AC361" s="169" t="str">
        <f>IFERROR(Inv_SY_B!AC361/Inv_SY_B!$DA361-1,"")</f>
        <v/>
      </c>
      <c r="AD361" s="169" t="str">
        <f>IFERROR(Inv_SY_B!AD361/Inv_SY_B!$DA361-1,"")</f>
        <v/>
      </c>
      <c r="AE361" s="169" t="str">
        <f>IFERROR(Inv_SY_B!AE361/Inv_SY_B!$DA361-1,"")</f>
        <v/>
      </c>
      <c r="AF361" s="169" t="str">
        <f>IFERROR(Inv_SY_B!AF361/Inv_SY_B!$DA361-1,"")</f>
        <v/>
      </c>
      <c r="AG361" s="169" t="str">
        <f>IFERROR(Inv_SY_B!AG361/Inv_SY_B!$DA361-1,"")</f>
        <v/>
      </c>
      <c r="AH361" s="169" t="str">
        <f>IFERROR(Inv_SY_B!AH361/Inv_SY_B!$DA361-1,"")</f>
        <v/>
      </c>
      <c r="AI361" s="169" t="str">
        <f>IFERROR(Inv_SY_B!AI361/Inv_SY_B!$DC361-1,"")</f>
        <v/>
      </c>
      <c r="AJ361" s="169" t="str">
        <f>IFERROR(Inv_SY_B!AJ361/Inv_SY_B!$DC361-1,"")</f>
        <v/>
      </c>
      <c r="AK361" s="169" t="str">
        <f>IFERROR(Inv_SY_B!AK361/Inv_SY_B!$DC361-1,"")</f>
        <v/>
      </c>
      <c r="AL361" s="169" t="str">
        <f>IFERROR(Inv_SY_B!AL361/Inv_SY_B!$DC361-1,"")</f>
        <v/>
      </c>
      <c r="AM361" s="169" t="str">
        <f>IFERROR(Inv_SY_B!AM361/Inv_SY_B!$DC361-1,"")</f>
        <v/>
      </c>
      <c r="AN361" s="169" t="str">
        <f>IFERROR(Inv_SY_B!AN361/Inv_SY_B!$DC361-1,"")</f>
        <v/>
      </c>
      <c r="AO361" s="169" t="str">
        <f>IFERROR(Inv_SY_B!AO361/Inv_SY_B!$DC361-1,"")</f>
        <v/>
      </c>
      <c r="AP361" s="169" t="str">
        <f>IFERROR(Inv_SY_B!AP361/Inv_SY_B!$DC361-1,"")</f>
        <v/>
      </c>
      <c r="AQ361" s="169" t="str">
        <f>IFERROR(Inv_SY_B!AQ361/Inv_SY_B!$DC361-1,"")</f>
        <v/>
      </c>
      <c r="AR361" s="169" t="str">
        <f>IFERROR(Inv_SY_B!AR361/Inv_SY_B!$DC361-1,"")</f>
        <v/>
      </c>
      <c r="AS361" s="169" t="str">
        <f>IFERROR(Inv_SY_B!AS361/Inv_SY_B!$DC361-1,"")</f>
        <v/>
      </c>
      <c r="AT361" s="169" t="str">
        <f>IFERROR(Inv_SY_B!AT361/Inv_SY_B!$DC361-1,"")</f>
        <v/>
      </c>
      <c r="AU361" s="169" t="str">
        <f>IFERROR(Inv_SY_B!AU361/Inv_SY_B!$DC361-1,"")</f>
        <v/>
      </c>
      <c r="AV361" s="169" t="str">
        <f>IFERROR(Inv_SY_B!AV361/Inv_SY_B!$DC361-1,"")</f>
        <v/>
      </c>
      <c r="AW361" s="169" t="str">
        <f>IFERROR(Inv_SY_B!AW361/Inv_SY_B!$DC361-1,"")</f>
        <v/>
      </c>
      <c r="AX361" s="169" t="str">
        <f>IFERROR(Inv_SY_B!AX361/Inv_SY_B!$DC361-1,"")</f>
        <v/>
      </c>
      <c r="AY361" s="169" t="str">
        <f>IFERROR(Inv_SY_B!AY361/Inv_SY_B!$DC361-1,"")</f>
        <v/>
      </c>
      <c r="AZ361" s="169" t="str">
        <f>IFERROR(Inv_SY_B!AZ361/Inv_SY_B!$DC361-1,"")</f>
        <v/>
      </c>
      <c r="BA361" s="169" t="str">
        <f>IFERROR(Inv_SY_B!BA361/Inv_SY_B!$DC361-1,"")</f>
        <v/>
      </c>
      <c r="BB361" s="169" t="str">
        <f>IFERROR(Inv_SY_B!BB361/Inv_SY_B!$DC361-1,"")</f>
        <v/>
      </c>
      <c r="BC361" s="169" t="str">
        <f>IFERROR(Inv_SY_B!BC361/Inv_SY_B!$DC361-1,"")</f>
        <v/>
      </c>
      <c r="BD361" s="169" t="str">
        <f>IFERROR(Inv_SY_B!BD361/Inv_SY_B!$DC361-1,"")</f>
        <v/>
      </c>
      <c r="BE361" s="169" t="str">
        <f>IFERROR(Inv_SY_B!BE361/Inv_SY_B!$DC361-1,"")</f>
        <v/>
      </c>
      <c r="BF361" s="169" t="str">
        <f>IFERROR(Inv_SY_B!BF361/Inv_SY_B!$DC361-1,"")</f>
        <v/>
      </c>
      <c r="BG361" s="169" t="str">
        <f>IFERROR(Inv_SY_B!BG361/Inv_SY_B!$DC361-1,"")</f>
        <v/>
      </c>
      <c r="BH361" s="169" t="str">
        <f>IFERROR(Inv_SY_B!BH361/Inv_SY_B!$DC361-1,"")</f>
        <v/>
      </c>
      <c r="BI361" s="169" t="str">
        <f>IFERROR(Inv_SY_B!BI361/Inv_SY_B!$DC361-1,"")</f>
        <v/>
      </c>
      <c r="BJ361" s="169" t="str">
        <f>IFERROR(Inv_SY_B!BJ361/Inv_SY_B!$DC361-1,"")</f>
        <v/>
      </c>
      <c r="BK361" s="169" t="str">
        <f>IFERROR(Inv_SY_B!BK361/Inv_SY_B!$DC361-1,"")</f>
        <v/>
      </c>
      <c r="BL361" s="169" t="str">
        <f>IFERROR(Inv_SY_B!BL361/Inv_SY_B!$DC361-1,"")</f>
        <v/>
      </c>
      <c r="BM361" s="169" t="str">
        <f>IFERROR(Inv_SY_B!BM361/Inv_SY_B!$DC361-1,"")</f>
        <v/>
      </c>
      <c r="BN361" s="169" t="str">
        <f>IFERROR(Inv_SY_B!BN361/Inv_SY_B!$DC361-1,"")</f>
        <v/>
      </c>
      <c r="BO361" s="169" t="str">
        <f>IFERROR(Inv_SY_B!BO361/Inv_SY_B!$DC361-1,"")</f>
        <v/>
      </c>
      <c r="BP361" s="169" t="str">
        <f>IFERROR(Inv_SY_B!BP361/Inv_SY_B!$DC361-1,"")</f>
        <v/>
      </c>
      <c r="BQ361" s="169" t="str">
        <f>IFERROR(Inv_SY_B!BQ361/Inv_SY_B!$DC361-1,"")</f>
        <v/>
      </c>
      <c r="BR361" s="169" t="str">
        <f>IFERROR(Inv_SY_B!BR361/Inv_SY_B!$DC361-1,"")</f>
        <v/>
      </c>
      <c r="BS361" s="169" t="str">
        <f>IFERROR(Inv_SY_B!BS361/Inv_SY_B!$DC361-1,"")</f>
        <v/>
      </c>
      <c r="BT361" s="169" t="str">
        <f>IFERROR(Inv_SY_B!BT361/Inv_SY_B!$DC361-1,"")</f>
        <v/>
      </c>
      <c r="BU361" s="169" t="str">
        <f>IFERROR(Inv_SY_B!BU361/Inv_SY_B!$DC361-1,"")</f>
        <v/>
      </c>
      <c r="BV361" s="169" t="str">
        <f>IFERROR(Inv_SY_B!BV361/Inv_SY_B!$DC361-1,"")</f>
        <v/>
      </c>
      <c r="BW361" s="169" t="str">
        <f>IFERROR(Inv_SY_B!BW361/Inv_SY_B!$DC361-1,"")</f>
        <v/>
      </c>
      <c r="BX361" s="169" t="str">
        <f>IFERROR(Inv_SY_B!BX361/Inv_SY_B!$DC361-1,"")</f>
        <v/>
      </c>
      <c r="BY361" s="169" t="str">
        <f>IFERROR(Inv_SY_B!BY361/Inv_SY_B!$DC361-1,"")</f>
        <v/>
      </c>
      <c r="BZ361" s="169" t="str">
        <f>IFERROR(Inv_SY_B!BZ361/Inv_SY_B!$DC361-1,"")</f>
        <v/>
      </c>
      <c r="CA361" s="169" t="str">
        <f>IFERROR(Inv_SY_B!CA361/Inv_SY_B!$DC361-1,"")</f>
        <v/>
      </c>
      <c r="CB361" s="169" t="str">
        <f>IFERROR(Inv_SY_B!CB361/Inv_SY_B!$DC361-1,"")</f>
        <v/>
      </c>
      <c r="CC361" s="169" t="str">
        <f>IFERROR(Inv_SY_B!CC361/Inv_SY_B!$DC361-1,"")</f>
        <v/>
      </c>
      <c r="CD361" s="169" t="str">
        <f>IFERROR(Inv_SY_B!CD361/Inv_SY_B!$DC361-1,"")</f>
        <v/>
      </c>
      <c r="CE361" s="169" t="str">
        <f>IFERROR(Inv_SY_B!CE361/Inv_SY_B!$DC361-1,"")</f>
        <v/>
      </c>
      <c r="CF361" s="169" t="str">
        <f>IFERROR(Inv_SY_B!CF361/Inv_SY_B!$DC361-1,"")</f>
        <v/>
      </c>
      <c r="CG361" s="169" t="str">
        <f>IFERROR(Inv_SY_B!CG361/Inv_SY_B!$DC361-1,"")</f>
        <v/>
      </c>
      <c r="CH361" s="169" t="str">
        <f>IFERROR(Inv_SY_B!CH361/Inv_SY_B!$DC361-1,"")</f>
        <v/>
      </c>
      <c r="CI361" s="169" t="str">
        <f>IFERROR(Inv_SY_B!CI361/Inv_SY_B!$DC361-1,"")</f>
        <v/>
      </c>
      <c r="CJ361" s="169" t="str">
        <f>IFERROR(Inv_SY_B!CJ361/Inv_SY_B!$DC361-1,"")</f>
        <v/>
      </c>
      <c r="CK361" s="169" t="str">
        <f>IFERROR(Inv_SY_B!CK361/Inv_SY_B!$DC361-1,"")</f>
        <v/>
      </c>
      <c r="CL361" s="169" t="str">
        <f>IFERROR(Inv_SY_B!CL361/Inv_SY_B!$DC361-1,"")</f>
        <v/>
      </c>
      <c r="CM361" s="169" t="str">
        <f>IFERROR(Inv_SY_B!CM361/Inv_SY_B!$DB361-1,"")</f>
        <v/>
      </c>
      <c r="CN361" s="169" t="str">
        <f>IFERROR(Inv_SY_B!CN361/Inv_SY_B!$DB361-1,"")</f>
        <v/>
      </c>
      <c r="CO361" s="169" t="str">
        <f>IFERROR(Inv_SY_B!CO361/Inv_SY_B!$DB361-1,"")</f>
        <v/>
      </c>
      <c r="CP361" s="169" t="str">
        <f>IFERROR(Inv_SY_B!CP361/Inv_SY_B!$DB361-1,"")</f>
        <v/>
      </c>
      <c r="CQ361" s="169" t="str">
        <f>IFERROR(Inv_SY_B!CQ361/Inv_SY_B!$DB361-1,"")</f>
        <v/>
      </c>
      <c r="CR361" s="169" t="str">
        <f>IFERROR(Inv_SY_B!CR361/Inv_SY_B!$DB361-1,"")</f>
        <v/>
      </c>
      <c r="CS361" s="169" t="str">
        <f>IFERROR(Inv_SY_B!CS361/Inv_SY_B!$DB361-1,"")</f>
        <v/>
      </c>
      <c r="CT361" s="169" t="str">
        <f>IFERROR(Inv_SY_B!CT361/Inv_SY_B!$DB361-1,"")</f>
        <v/>
      </c>
      <c r="CU361" s="169" t="str">
        <f>IFERROR(Inv_SY_B!CU361/Inv_SY_B!$DB361-1,"")</f>
        <v/>
      </c>
      <c r="CV361" s="169" t="str">
        <f>IFERROR(Inv_SY_B!CV361/Inv_SY_B!$DB361-1,"")</f>
        <v/>
      </c>
      <c r="CW361" s="169" t="str">
        <f>IFERROR(Inv_SY_B!CW361/Inv_SY_B!$DB361-1,"")</f>
        <v/>
      </c>
      <c r="CX361" s="169" t="str">
        <f>IFERROR(Inv_SY_B!CX361/Inv_SY_B!$DB361-1,"")</f>
        <v/>
      </c>
      <c r="CY361" s="169" t="str">
        <f>IFERROR(Inv_SY_B!CY361/Inv_SY_B!$DB361-1,"")</f>
        <v/>
      </c>
      <c r="CZ361" s="169" t="str">
        <f>IFERROR(Inv_SY_B!CZ361/Inv_SY_B!$DB361-1,"")</f>
        <v/>
      </c>
    </row>
    <row r="362" spans="2:104">
      <c r="B362" s="164">
        <f t="shared" si="6"/>
        <v>46054</v>
      </c>
      <c r="C362" s="169" t="str">
        <f>IFERROR(Inv_SY_B!C362/Inv_SY_B!$DA362-1,"")</f>
        <v/>
      </c>
      <c r="D362" s="169" t="str">
        <f>IFERROR(Inv_SY_B!D362/Inv_SY_B!$DA362-1,"")</f>
        <v/>
      </c>
      <c r="E362" s="169" t="str">
        <f>IFERROR(Inv_SY_B!E362/Inv_SY_B!$DA362-1,"")</f>
        <v/>
      </c>
      <c r="F362" s="169" t="str">
        <f>IFERROR(Inv_SY_B!F362/Inv_SY_B!$DA362-1,"")</f>
        <v/>
      </c>
      <c r="G362" s="169" t="str">
        <f>IFERROR(Inv_SY_B!G362/Inv_SY_B!$DA362-1,"")</f>
        <v/>
      </c>
      <c r="H362" s="169" t="str">
        <f>IFERROR(Inv_SY_B!H362/Inv_SY_B!$DA362-1,"")</f>
        <v/>
      </c>
      <c r="I362" s="169" t="str">
        <f>IFERROR(Inv_SY_B!I362/Inv_SY_B!$DA362-1,"")</f>
        <v/>
      </c>
      <c r="J362" s="169" t="str">
        <f>IFERROR(Inv_SY_B!J362/Inv_SY_B!$DA362-1,"")</f>
        <v/>
      </c>
      <c r="K362" s="169" t="str">
        <f>IFERROR(Inv_SY_B!K362/Inv_SY_B!$DA362-1,"")</f>
        <v/>
      </c>
      <c r="L362" s="169" t="str">
        <f>IFERROR(Inv_SY_B!L362/Inv_SY_B!$DA362-1,"")</f>
        <v/>
      </c>
      <c r="M362" s="169" t="str">
        <f>IFERROR(Inv_SY_B!M362/Inv_SY_B!$DA362-1,"")</f>
        <v/>
      </c>
      <c r="N362" s="169" t="str">
        <f>IFERROR(Inv_SY_B!N362/Inv_SY_B!$DA362-1,"")</f>
        <v/>
      </c>
      <c r="O362" s="169" t="str">
        <f>IFERROR(Inv_SY_B!O362/Inv_SY_B!$DA362-1,"")</f>
        <v/>
      </c>
      <c r="P362" s="169" t="str">
        <f>IFERROR(Inv_SY_B!P362/Inv_SY_B!$DA362-1,"")</f>
        <v/>
      </c>
      <c r="Q362" s="169" t="str">
        <f>IFERROR(Inv_SY_B!Q362/Inv_SY_B!$DA362-1,"")</f>
        <v/>
      </c>
      <c r="R362" s="169" t="str">
        <f>IFERROR(Inv_SY_B!R362/Inv_SY_B!$DA362-1,"")</f>
        <v/>
      </c>
      <c r="S362" s="169" t="str">
        <f>IFERROR(Inv_SY_B!S362/Inv_SY_B!$DA362-1,"")</f>
        <v/>
      </c>
      <c r="T362" s="169" t="str">
        <f>IFERROR(Inv_SY_B!T362/Inv_SY_B!$DA362-1,"")</f>
        <v/>
      </c>
      <c r="U362" s="169" t="str">
        <f>IFERROR(Inv_SY_B!U362/Inv_SY_B!$DA362-1,"")</f>
        <v/>
      </c>
      <c r="V362" s="169" t="str">
        <f>IFERROR(Inv_SY_B!V362/Inv_SY_B!$DA362-1,"")</f>
        <v/>
      </c>
      <c r="W362" s="169" t="str">
        <f>IFERROR(Inv_SY_B!W362/Inv_SY_B!$DA362-1,"")</f>
        <v/>
      </c>
      <c r="X362" s="169" t="str">
        <f>IFERROR(Inv_SY_B!X362/Inv_SY_B!$DA362-1,"")</f>
        <v/>
      </c>
      <c r="Y362" s="169" t="str">
        <f>IFERROR(Inv_SY_B!Y362/Inv_SY_B!$DA362-1,"")</f>
        <v/>
      </c>
      <c r="Z362" s="169" t="str">
        <f>IFERROR(Inv_SY_B!Z362/Inv_SY_B!$DA362-1,"")</f>
        <v/>
      </c>
      <c r="AA362" s="169" t="str">
        <f>IFERROR(Inv_SY_B!AA362/Inv_SY_B!$DA362-1,"")</f>
        <v/>
      </c>
      <c r="AB362" s="169" t="str">
        <f>IFERROR(Inv_SY_B!AB362/Inv_SY_B!$DA362-1,"")</f>
        <v/>
      </c>
      <c r="AC362" s="169" t="str">
        <f>IFERROR(Inv_SY_B!AC362/Inv_SY_B!$DA362-1,"")</f>
        <v/>
      </c>
      <c r="AD362" s="169" t="str">
        <f>IFERROR(Inv_SY_B!AD362/Inv_SY_B!$DA362-1,"")</f>
        <v/>
      </c>
      <c r="AE362" s="169" t="str">
        <f>IFERROR(Inv_SY_B!AE362/Inv_SY_B!$DA362-1,"")</f>
        <v/>
      </c>
      <c r="AF362" s="169" t="str">
        <f>IFERROR(Inv_SY_B!AF362/Inv_SY_B!$DA362-1,"")</f>
        <v/>
      </c>
      <c r="AG362" s="169" t="str">
        <f>IFERROR(Inv_SY_B!AG362/Inv_SY_B!$DA362-1,"")</f>
        <v/>
      </c>
      <c r="AH362" s="169" t="str">
        <f>IFERROR(Inv_SY_B!AH362/Inv_SY_B!$DA362-1,"")</f>
        <v/>
      </c>
      <c r="AI362" s="169" t="str">
        <f>IFERROR(Inv_SY_B!AI362/Inv_SY_B!$DC362-1,"")</f>
        <v/>
      </c>
      <c r="AJ362" s="169" t="str">
        <f>IFERROR(Inv_SY_B!AJ362/Inv_SY_B!$DC362-1,"")</f>
        <v/>
      </c>
      <c r="AK362" s="169" t="str">
        <f>IFERROR(Inv_SY_B!AK362/Inv_SY_B!$DC362-1,"")</f>
        <v/>
      </c>
      <c r="AL362" s="169" t="str">
        <f>IFERROR(Inv_SY_B!AL362/Inv_SY_B!$DC362-1,"")</f>
        <v/>
      </c>
      <c r="AM362" s="169" t="str">
        <f>IFERROR(Inv_SY_B!AM362/Inv_SY_B!$DC362-1,"")</f>
        <v/>
      </c>
      <c r="AN362" s="169" t="str">
        <f>IFERROR(Inv_SY_B!AN362/Inv_SY_B!$DC362-1,"")</f>
        <v/>
      </c>
      <c r="AO362" s="169" t="str">
        <f>IFERROR(Inv_SY_B!AO362/Inv_SY_B!$DC362-1,"")</f>
        <v/>
      </c>
      <c r="AP362" s="169" t="str">
        <f>IFERROR(Inv_SY_B!AP362/Inv_SY_B!$DC362-1,"")</f>
        <v/>
      </c>
      <c r="AQ362" s="169" t="str">
        <f>IFERROR(Inv_SY_B!AQ362/Inv_SY_B!$DC362-1,"")</f>
        <v/>
      </c>
      <c r="AR362" s="169" t="str">
        <f>IFERROR(Inv_SY_B!AR362/Inv_SY_B!$DC362-1,"")</f>
        <v/>
      </c>
      <c r="AS362" s="169" t="str">
        <f>IFERROR(Inv_SY_B!AS362/Inv_SY_B!$DC362-1,"")</f>
        <v/>
      </c>
      <c r="AT362" s="169" t="str">
        <f>IFERROR(Inv_SY_B!AT362/Inv_SY_B!$DC362-1,"")</f>
        <v/>
      </c>
      <c r="AU362" s="169" t="str">
        <f>IFERROR(Inv_SY_B!AU362/Inv_SY_B!$DC362-1,"")</f>
        <v/>
      </c>
      <c r="AV362" s="169" t="str">
        <f>IFERROR(Inv_SY_B!AV362/Inv_SY_B!$DC362-1,"")</f>
        <v/>
      </c>
      <c r="AW362" s="169" t="str">
        <f>IFERROR(Inv_SY_B!AW362/Inv_SY_B!$DC362-1,"")</f>
        <v/>
      </c>
      <c r="AX362" s="169" t="str">
        <f>IFERROR(Inv_SY_B!AX362/Inv_SY_B!$DC362-1,"")</f>
        <v/>
      </c>
      <c r="AY362" s="169" t="str">
        <f>IFERROR(Inv_SY_B!AY362/Inv_SY_B!$DC362-1,"")</f>
        <v/>
      </c>
      <c r="AZ362" s="169" t="str">
        <f>IFERROR(Inv_SY_B!AZ362/Inv_SY_B!$DC362-1,"")</f>
        <v/>
      </c>
      <c r="BA362" s="169" t="str">
        <f>IFERROR(Inv_SY_B!BA362/Inv_SY_B!$DC362-1,"")</f>
        <v/>
      </c>
      <c r="BB362" s="169" t="str">
        <f>IFERROR(Inv_SY_B!BB362/Inv_SY_B!$DC362-1,"")</f>
        <v/>
      </c>
      <c r="BC362" s="169" t="str">
        <f>IFERROR(Inv_SY_B!BC362/Inv_SY_B!$DC362-1,"")</f>
        <v/>
      </c>
      <c r="BD362" s="169" t="str">
        <f>IFERROR(Inv_SY_B!BD362/Inv_SY_B!$DC362-1,"")</f>
        <v/>
      </c>
      <c r="BE362" s="169" t="str">
        <f>IFERROR(Inv_SY_B!BE362/Inv_SY_B!$DC362-1,"")</f>
        <v/>
      </c>
      <c r="BF362" s="169" t="str">
        <f>IFERROR(Inv_SY_B!BF362/Inv_SY_B!$DC362-1,"")</f>
        <v/>
      </c>
      <c r="BG362" s="169" t="str">
        <f>IFERROR(Inv_SY_B!BG362/Inv_SY_B!$DC362-1,"")</f>
        <v/>
      </c>
      <c r="BH362" s="169" t="str">
        <f>IFERROR(Inv_SY_B!BH362/Inv_SY_B!$DC362-1,"")</f>
        <v/>
      </c>
      <c r="BI362" s="169" t="str">
        <f>IFERROR(Inv_SY_B!BI362/Inv_SY_B!$DC362-1,"")</f>
        <v/>
      </c>
      <c r="BJ362" s="169" t="str">
        <f>IFERROR(Inv_SY_B!BJ362/Inv_SY_B!$DC362-1,"")</f>
        <v/>
      </c>
      <c r="BK362" s="169" t="str">
        <f>IFERROR(Inv_SY_B!BK362/Inv_SY_B!$DC362-1,"")</f>
        <v/>
      </c>
      <c r="BL362" s="169" t="str">
        <f>IFERROR(Inv_SY_B!BL362/Inv_SY_B!$DC362-1,"")</f>
        <v/>
      </c>
      <c r="BM362" s="169" t="str">
        <f>IFERROR(Inv_SY_B!BM362/Inv_SY_B!$DC362-1,"")</f>
        <v/>
      </c>
      <c r="BN362" s="169" t="str">
        <f>IFERROR(Inv_SY_B!BN362/Inv_SY_B!$DC362-1,"")</f>
        <v/>
      </c>
      <c r="BO362" s="169" t="str">
        <f>IFERROR(Inv_SY_B!BO362/Inv_SY_B!$DC362-1,"")</f>
        <v/>
      </c>
      <c r="BP362" s="169" t="str">
        <f>IFERROR(Inv_SY_B!BP362/Inv_SY_B!$DC362-1,"")</f>
        <v/>
      </c>
      <c r="BQ362" s="169" t="str">
        <f>IFERROR(Inv_SY_B!BQ362/Inv_SY_B!$DC362-1,"")</f>
        <v/>
      </c>
      <c r="BR362" s="169" t="str">
        <f>IFERROR(Inv_SY_B!BR362/Inv_SY_B!$DC362-1,"")</f>
        <v/>
      </c>
      <c r="BS362" s="169" t="str">
        <f>IFERROR(Inv_SY_B!BS362/Inv_SY_B!$DC362-1,"")</f>
        <v/>
      </c>
      <c r="BT362" s="169" t="str">
        <f>IFERROR(Inv_SY_B!BT362/Inv_SY_B!$DC362-1,"")</f>
        <v/>
      </c>
      <c r="BU362" s="169" t="str">
        <f>IFERROR(Inv_SY_B!BU362/Inv_SY_B!$DC362-1,"")</f>
        <v/>
      </c>
      <c r="BV362" s="169" t="str">
        <f>IFERROR(Inv_SY_B!BV362/Inv_SY_B!$DC362-1,"")</f>
        <v/>
      </c>
      <c r="BW362" s="169" t="str">
        <f>IFERROR(Inv_SY_B!BW362/Inv_SY_B!$DC362-1,"")</f>
        <v/>
      </c>
      <c r="BX362" s="169" t="str">
        <f>IFERROR(Inv_SY_B!BX362/Inv_SY_B!$DC362-1,"")</f>
        <v/>
      </c>
      <c r="BY362" s="169" t="str">
        <f>IFERROR(Inv_SY_B!BY362/Inv_SY_B!$DC362-1,"")</f>
        <v/>
      </c>
      <c r="BZ362" s="169" t="str">
        <f>IFERROR(Inv_SY_B!BZ362/Inv_SY_B!$DC362-1,"")</f>
        <v/>
      </c>
      <c r="CA362" s="169" t="str">
        <f>IFERROR(Inv_SY_B!CA362/Inv_SY_B!$DC362-1,"")</f>
        <v/>
      </c>
      <c r="CB362" s="169" t="str">
        <f>IFERROR(Inv_SY_B!CB362/Inv_SY_B!$DC362-1,"")</f>
        <v/>
      </c>
      <c r="CC362" s="169" t="str">
        <f>IFERROR(Inv_SY_B!CC362/Inv_SY_B!$DC362-1,"")</f>
        <v/>
      </c>
      <c r="CD362" s="169" t="str">
        <f>IFERROR(Inv_SY_B!CD362/Inv_SY_B!$DC362-1,"")</f>
        <v/>
      </c>
      <c r="CE362" s="169" t="str">
        <f>IFERROR(Inv_SY_B!CE362/Inv_SY_B!$DC362-1,"")</f>
        <v/>
      </c>
      <c r="CF362" s="169" t="str">
        <f>IFERROR(Inv_SY_B!CF362/Inv_SY_B!$DC362-1,"")</f>
        <v/>
      </c>
      <c r="CG362" s="169" t="str">
        <f>IFERROR(Inv_SY_B!CG362/Inv_SY_B!$DC362-1,"")</f>
        <v/>
      </c>
      <c r="CH362" s="169" t="str">
        <f>IFERROR(Inv_SY_B!CH362/Inv_SY_B!$DC362-1,"")</f>
        <v/>
      </c>
      <c r="CI362" s="169" t="str">
        <f>IFERROR(Inv_SY_B!CI362/Inv_SY_B!$DC362-1,"")</f>
        <v/>
      </c>
      <c r="CJ362" s="169" t="str">
        <f>IFERROR(Inv_SY_B!CJ362/Inv_SY_B!$DC362-1,"")</f>
        <v/>
      </c>
      <c r="CK362" s="169" t="str">
        <f>IFERROR(Inv_SY_B!CK362/Inv_SY_B!$DC362-1,"")</f>
        <v/>
      </c>
      <c r="CL362" s="169" t="str">
        <f>IFERROR(Inv_SY_B!CL362/Inv_SY_B!$DC362-1,"")</f>
        <v/>
      </c>
      <c r="CM362" s="169" t="str">
        <f>IFERROR(Inv_SY_B!CM362/Inv_SY_B!$DB362-1,"")</f>
        <v/>
      </c>
      <c r="CN362" s="169" t="str">
        <f>IFERROR(Inv_SY_B!CN362/Inv_SY_B!$DB362-1,"")</f>
        <v/>
      </c>
      <c r="CO362" s="169" t="str">
        <f>IFERROR(Inv_SY_B!CO362/Inv_SY_B!$DB362-1,"")</f>
        <v/>
      </c>
      <c r="CP362" s="169" t="str">
        <f>IFERROR(Inv_SY_B!CP362/Inv_SY_B!$DB362-1,"")</f>
        <v/>
      </c>
      <c r="CQ362" s="169" t="str">
        <f>IFERROR(Inv_SY_B!CQ362/Inv_SY_B!$DB362-1,"")</f>
        <v/>
      </c>
      <c r="CR362" s="169" t="str">
        <f>IFERROR(Inv_SY_B!CR362/Inv_SY_B!$DB362-1,"")</f>
        <v/>
      </c>
      <c r="CS362" s="169" t="str">
        <f>IFERROR(Inv_SY_B!CS362/Inv_SY_B!$DB362-1,"")</f>
        <v/>
      </c>
      <c r="CT362" s="169" t="str">
        <f>IFERROR(Inv_SY_B!CT362/Inv_SY_B!$DB362-1,"")</f>
        <v/>
      </c>
      <c r="CU362" s="169" t="str">
        <f>IFERROR(Inv_SY_B!CU362/Inv_SY_B!$DB362-1,"")</f>
        <v/>
      </c>
      <c r="CV362" s="169" t="str">
        <f>IFERROR(Inv_SY_B!CV362/Inv_SY_B!$DB362-1,"")</f>
        <v/>
      </c>
      <c r="CW362" s="169" t="str">
        <f>IFERROR(Inv_SY_B!CW362/Inv_SY_B!$DB362-1,"")</f>
        <v/>
      </c>
      <c r="CX362" s="169" t="str">
        <f>IFERROR(Inv_SY_B!CX362/Inv_SY_B!$DB362-1,"")</f>
        <v/>
      </c>
      <c r="CY362" s="169" t="str">
        <f>IFERROR(Inv_SY_B!CY362/Inv_SY_B!$DB362-1,"")</f>
        <v/>
      </c>
      <c r="CZ362" s="169" t="str">
        <f>IFERROR(Inv_SY_B!CZ362/Inv_SY_B!$DB362-1,"")</f>
        <v/>
      </c>
    </row>
    <row r="363" spans="2:104">
      <c r="B363" s="164">
        <f t="shared" si="6"/>
        <v>46055</v>
      </c>
      <c r="C363" s="169" t="str">
        <f>IFERROR(Inv_SY_B!C363/Inv_SY_B!$DA363-1,"")</f>
        <v/>
      </c>
      <c r="D363" s="169" t="str">
        <f>IFERROR(Inv_SY_B!D363/Inv_SY_B!$DA363-1,"")</f>
        <v/>
      </c>
      <c r="E363" s="169" t="str">
        <f>IFERROR(Inv_SY_B!E363/Inv_SY_B!$DA363-1,"")</f>
        <v/>
      </c>
      <c r="F363" s="169" t="str">
        <f>IFERROR(Inv_SY_B!F363/Inv_SY_B!$DA363-1,"")</f>
        <v/>
      </c>
      <c r="G363" s="169" t="str">
        <f>IFERROR(Inv_SY_B!G363/Inv_SY_B!$DA363-1,"")</f>
        <v/>
      </c>
      <c r="H363" s="169" t="str">
        <f>IFERROR(Inv_SY_B!H363/Inv_SY_B!$DA363-1,"")</f>
        <v/>
      </c>
      <c r="I363" s="169" t="str">
        <f>IFERROR(Inv_SY_B!I363/Inv_SY_B!$DA363-1,"")</f>
        <v/>
      </c>
      <c r="J363" s="169" t="str">
        <f>IFERROR(Inv_SY_B!J363/Inv_SY_B!$DA363-1,"")</f>
        <v/>
      </c>
      <c r="K363" s="169" t="str">
        <f>IFERROR(Inv_SY_B!K363/Inv_SY_B!$DA363-1,"")</f>
        <v/>
      </c>
      <c r="L363" s="169" t="str">
        <f>IFERROR(Inv_SY_B!L363/Inv_SY_B!$DA363-1,"")</f>
        <v/>
      </c>
      <c r="M363" s="169" t="str">
        <f>IFERROR(Inv_SY_B!M363/Inv_SY_B!$DA363-1,"")</f>
        <v/>
      </c>
      <c r="N363" s="169" t="str">
        <f>IFERROR(Inv_SY_B!N363/Inv_SY_B!$DA363-1,"")</f>
        <v/>
      </c>
      <c r="O363" s="169" t="str">
        <f>IFERROR(Inv_SY_B!O363/Inv_SY_B!$DA363-1,"")</f>
        <v/>
      </c>
      <c r="P363" s="169" t="str">
        <f>IFERROR(Inv_SY_B!P363/Inv_SY_B!$DA363-1,"")</f>
        <v/>
      </c>
      <c r="Q363" s="169" t="str">
        <f>IFERROR(Inv_SY_B!Q363/Inv_SY_B!$DA363-1,"")</f>
        <v/>
      </c>
      <c r="R363" s="169" t="str">
        <f>IFERROR(Inv_SY_B!R363/Inv_SY_B!$DA363-1,"")</f>
        <v/>
      </c>
      <c r="S363" s="169" t="str">
        <f>IFERROR(Inv_SY_B!S363/Inv_SY_B!$DA363-1,"")</f>
        <v/>
      </c>
      <c r="T363" s="169" t="str">
        <f>IFERROR(Inv_SY_B!T363/Inv_SY_B!$DA363-1,"")</f>
        <v/>
      </c>
      <c r="U363" s="169" t="str">
        <f>IFERROR(Inv_SY_B!U363/Inv_SY_B!$DA363-1,"")</f>
        <v/>
      </c>
      <c r="V363" s="169" t="str">
        <f>IFERROR(Inv_SY_B!V363/Inv_SY_B!$DA363-1,"")</f>
        <v/>
      </c>
      <c r="W363" s="169" t="str">
        <f>IFERROR(Inv_SY_B!W363/Inv_SY_B!$DA363-1,"")</f>
        <v/>
      </c>
      <c r="X363" s="169" t="str">
        <f>IFERROR(Inv_SY_B!X363/Inv_SY_B!$DA363-1,"")</f>
        <v/>
      </c>
      <c r="Y363" s="169" t="str">
        <f>IFERROR(Inv_SY_B!Y363/Inv_SY_B!$DA363-1,"")</f>
        <v/>
      </c>
      <c r="Z363" s="169" t="str">
        <f>IFERROR(Inv_SY_B!Z363/Inv_SY_B!$DA363-1,"")</f>
        <v/>
      </c>
      <c r="AA363" s="169" t="str">
        <f>IFERROR(Inv_SY_B!AA363/Inv_SY_B!$DA363-1,"")</f>
        <v/>
      </c>
      <c r="AB363" s="169" t="str">
        <f>IFERROR(Inv_SY_B!AB363/Inv_SY_B!$DA363-1,"")</f>
        <v/>
      </c>
      <c r="AC363" s="169" t="str">
        <f>IFERROR(Inv_SY_B!AC363/Inv_SY_B!$DA363-1,"")</f>
        <v/>
      </c>
      <c r="AD363" s="169" t="str">
        <f>IFERROR(Inv_SY_B!AD363/Inv_SY_B!$DA363-1,"")</f>
        <v/>
      </c>
      <c r="AE363" s="169" t="str">
        <f>IFERROR(Inv_SY_B!AE363/Inv_SY_B!$DA363-1,"")</f>
        <v/>
      </c>
      <c r="AF363" s="169" t="str">
        <f>IFERROR(Inv_SY_B!AF363/Inv_SY_B!$DA363-1,"")</f>
        <v/>
      </c>
      <c r="AG363" s="169" t="str">
        <f>IFERROR(Inv_SY_B!AG363/Inv_SY_B!$DA363-1,"")</f>
        <v/>
      </c>
      <c r="AH363" s="169" t="str">
        <f>IFERROR(Inv_SY_B!AH363/Inv_SY_B!$DA363-1,"")</f>
        <v/>
      </c>
      <c r="AI363" s="169" t="str">
        <f>IFERROR(Inv_SY_B!AI363/Inv_SY_B!$DC363-1,"")</f>
        <v/>
      </c>
      <c r="AJ363" s="169" t="str">
        <f>IFERROR(Inv_SY_B!AJ363/Inv_SY_B!$DC363-1,"")</f>
        <v/>
      </c>
      <c r="AK363" s="169" t="str">
        <f>IFERROR(Inv_SY_B!AK363/Inv_SY_B!$DC363-1,"")</f>
        <v/>
      </c>
      <c r="AL363" s="169" t="str">
        <f>IFERROR(Inv_SY_B!AL363/Inv_SY_B!$DC363-1,"")</f>
        <v/>
      </c>
      <c r="AM363" s="169" t="str">
        <f>IFERROR(Inv_SY_B!AM363/Inv_SY_B!$DC363-1,"")</f>
        <v/>
      </c>
      <c r="AN363" s="169" t="str">
        <f>IFERROR(Inv_SY_B!AN363/Inv_SY_B!$DC363-1,"")</f>
        <v/>
      </c>
      <c r="AO363" s="169" t="str">
        <f>IFERROR(Inv_SY_B!AO363/Inv_SY_B!$DC363-1,"")</f>
        <v/>
      </c>
      <c r="AP363" s="169" t="str">
        <f>IFERROR(Inv_SY_B!AP363/Inv_SY_B!$DC363-1,"")</f>
        <v/>
      </c>
      <c r="AQ363" s="169" t="str">
        <f>IFERROR(Inv_SY_B!AQ363/Inv_SY_B!$DC363-1,"")</f>
        <v/>
      </c>
      <c r="AR363" s="169" t="str">
        <f>IFERROR(Inv_SY_B!AR363/Inv_SY_B!$DC363-1,"")</f>
        <v/>
      </c>
      <c r="AS363" s="169" t="str">
        <f>IFERROR(Inv_SY_B!AS363/Inv_SY_B!$DC363-1,"")</f>
        <v/>
      </c>
      <c r="AT363" s="169" t="str">
        <f>IFERROR(Inv_SY_B!AT363/Inv_SY_B!$DC363-1,"")</f>
        <v/>
      </c>
      <c r="AU363" s="169" t="str">
        <f>IFERROR(Inv_SY_B!AU363/Inv_SY_B!$DC363-1,"")</f>
        <v/>
      </c>
      <c r="AV363" s="169" t="str">
        <f>IFERROR(Inv_SY_B!AV363/Inv_SY_B!$DC363-1,"")</f>
        <v/>
      </c>
      <c r="AW363" s="169" t="str">
        <f>IFERROR(Inv_SY_B!AW363/Inv_SY_B!$DC363-1,"")</f>
        <v/>
      </c>
      <c r="AX363" s="169" t="str">
        <f>IFERROR(Inv_SY_B!AX363/Inv_SY_B!$DC363-1,"")</f>
        <v/>
      </c>
      <c r="AY363" s="169" t="str">
        <f>IFERROR(Inv_SY_B!AY363/Inv_SY_B!$DC363-1,"")</f>
        <v/>
      </c>
      <c r="AZ363" s="169" t="str">
        <f>IFERROR(Inv_SY_B!AZ363/Inv_SY_B!$DC363-1,"")</f>
        <v/>
      </c>
      <c r="BA363" s="169" t="str">
        <f>IFERROR(Inv_SY_B!BA363/Inv_SY_B!$DC363-1,"")</f>
        <v/>
      </c>
      <c r="BB363" s="169" t="str">
        <f>IFERROR(Inv_SY_B!BB363/Inv_SY_B!$DC363-1,"")</f>
        <v/>
      </c>
      <c r="BC363" s="169" t="str">
        <f>IFERROR(Inv_SY_B!BC363/Inv_SY_B!$DC363-1,"")</f>
        <v/>
      </c>
      <c r="BD363" s="169" t="str">
        <f>IFERROR(Inv_SY_B!BD363/Inv_SY_B!$DC363-1,"")</f>
        <v/>
      </c>
      <c r="BE363" s="169" t="str">
        <f>IFERROR(Inv_SY_B!BE363/Inv_SY_B!$DC363-1,"")</f>
        <v/>
      </c>
      <c r="BF363" s="169" t="str">
        <f>IFERROR(Inv_SY_B!BF363/Inv_SY_B!$DC363-1,"")</f>
        <v/>
      </c>
      <c r="BG363" s="169" t="str">
        <f>IFERROR(Inv_SY_B!BG363/Inv_SY_B!$DC363-1,"")</f>
        <v/>
      </c>
      <c r="BH363" s="169" t="str">
        <f>IFERROR(Inv_SY_B!BH363/Inv_SY_B!$DC363-1,"")</f>
        <v/>
      </c>
      <c r="BI363" s="169" t="str">
        <f>IFERROR(Inv_SY_B!BI363/Inv_SY_B!$DC363-1,"")</f>
        <v/>
      </c>
      <c r="BJ363" s="169" t="str">
        <f>IFERROR(Inv_SY_B!BJ363/Inv_SY_B!$DC363-1,"")</f>
        <v/>
      </c>
      <c r="BK363" s="169" t="str">
        <f>IFERROR(Inv_SY_B!BK363/Inv_SY_B!$DC363-1,"")</f>
        <v/>
      </c>
      <c r="BL363" s="169" t="str">
        <f>IFERROR(Inv_SY_B!BL363/Inv_SY_B!$DC363-1,"")</f>
        <v/>
      </c>
      <c r="BM363" s="169" t="str">
        <f>IFERROR(Inv_SY_B!BM363/Inv_SY_B!$DC363-1,"")</f>
        <v/>
      </c>
      <c r="BN363" s="169" t="str">
        <f>IFERROR(Inv_SY_B!BN363/Inv_SY_B!$DC363-1,"")</f>
        <v/>
      </c>
      <c r="BO363" s="169" t="str">
        <f>IFERROR(Inv_SY_B!BO363/Inv_SY_B!$DC363-1,"")</f>
        <v/>
      </c>
      <c r="BP363" s="169" t="str">
        <f>IFERROR(Inv_SY_B!BP363/Inv_SY_B!$DC363-1,"")</f>
        <v/>
      </c>
      <c r="BQ363" s="169" t="str">
        <f>IFERROR(Inv_SY_B!BQ363/Inv_SY_B!$DC363-1,"")</f>
        <v/>
      </c>
      <c r="BR363" s="169" t="str">
        <f>IFERROR(Inv_SY_B!BR363/Inv_SY_B!$DC363-1,"")</f>
        <v/>
      </c>
      <c r="BS363" s="169" t="str">
        <f>IFERROR(Inv_SY_B!BS363/Inv_SY_B!$DC363-1,"")</f>
        <v/>
      </c>
      <c r="BT363" s="169" t="str">
        <f>IFERROR(Inv_SY_B!BT363/Inv_SY_B!$DC363-1,"")</f>
        <v/>
      </c>
      <c r="BU363" s="169" t="str">
        <f>IFERROR(Inv_SY_B!BU363/Inv_SY_B!$DC363-1,"")</f>
        <v/>
      </c>
      <c r="BV363" s="169" t="str">
        <f>IFERROR(Inv_SY_B!BV363/Inv_SY_B!$DC363-1,"")</f>
        <v/>
      </c>
      <c r="BW363" s="169" t="str">
        <f>IFERROR(Inv_SY_B!BW363/Inv_SY_B!$DC363-1,"")</f>
        <v/>
      </c>
      <c r="BX363" s="169" t="str">
        <f>IFERROR(Inv_SY_B!BX363/Inv_SY_B!$DC363-1,"")</f>
        <v/>
      </c>
      <c r="BY363" s="169" t="str">
        <f>IFERROR(Inv_SY_B!BY363/Inv_SY_B!$DC363-1,"")</f>
        <v/>
      </c>
      <c r="BZ363" s="169" t="str">
        <f>IFERROR(Inv_SY_B!BZ363/Inv_SY_B!$DC363-1,"")</f>
        <v/>
      </c>
      <c r="CA363" s="169" t="str">
        <f>IFERROR(Inv_SY_B!CA363/Inv_SY_B!$DC363-1,"")</f>
        <v/>
      </c>
      <c r="CB363" s="169" t="str">
        <f>IFERROR(Inv_SY_B!CB363/Inv_SY_B!$DC363-1,"")</f>
        <v/>
      </c>
      <c r="CC363" s="169" t="str">
        <f>IFERROR(Inv_SY_B!CC363/Inv_SY_B!$DC363-1,"")</f>
        <v/>
      </c>
      <c r="CD363" s="169" t="str">
        <f>IFERROR(Inv_SY_B!CD363/Inv_SY_B!$DC363-1,"")</f>
        <v/>
      </c>
      <c r="CE363" s="169" t="str">
        <f>IFERROR(Inv_SY_B!CE363/Inv_SY_B!$DC363-1,"")</f>
        <v/>
      </c>
      <c r="CF363" s="169" t="str">
        <f>IFERROR(Inv_SY_B!CF363/Inv_SY_B!$DC363-1,"")</f>
        <v/>
      </c>
      <c r="CG363" s="169" t="str">
        <f>IFERROR(Inv_SY_B!CG363/Inv_SY_B!$DC363-1,"")</f>
        <v/>
      </c>
      <c r="CH363" s="169" t="str">
        <f>IFERROR(Inv_SY_B!CH363/Inv_SY_B!$DC363-1,"")</f>
        <v/>
      </c>
      <c r="CI363" s="169" t="str">
        <f>IFERROR(Inv_SY_B!CI363/Inv_SY_B!$DC363-1,"")</f>
        <v/>
      </c>
      <c r="CJ363" s="169" t="str">
        <f>IFERROR(Inv_SY_B!CJ363/Inv_SY_B!$DC363-1,"")</f>
        <v/>
      </c>
      <c r="CK363" s="169" t="str">
        <f>IFERROR(Inv_SY_B!CK363/Inv_SY_B!$DC363-1,"")</f>
        <v/>
      </c>
      <c r="CL363" s="169" t="str">
        <f>IFERROR(Inv_SY_B!CL363/Inv_SY_B!$DC363-1,"")</f>
        <v/>
      </c>
      <c r="CM363" s="169" t="str">
        <f>IFERROR(Inv_SY_B!CM363/Inv_SY_B!$DB363-1,"")</f>
        <v/>
      </c>
      <c r="CN363" s="169" t="str">
        <f>IFERROR(Inv_SY_B!CN363/Inv_SY_B!$DB363-1,"")</f>
        <v/>
      </c>
      <c r="CO363" s="169" t="str">
        <f>IFERROR(Inv_SY_B!CO363/Inv_SY_B!$DB363-1,"")</f>
        <v/>
      </c>
      <c r="CP363" s="169" t="str">
        <f>IFERROR(Inv_SY_B!CP363/Inv_SY_B!$DB363-1,"")</f>
        <v/>
      </c>
      <c r="CQ363" s="169" t="str">
        <f>IFERROR(Inv_SY_B!CQ363/Inv_SY_B!$DB363-1,"")</f>
        <v/>
      </c>
      <c r="CR363" s="169" t="str">
        <f>IFERROR(Inv_SY_B!CR363/Inv_SY_B!$DB363-1,"")</f>
        <v/>
      </c>
      <c r="CS363" s="169" t="str">
        <f>IFERROR(Inv_SY_B!CS363/Inv_SY_B!$DB363-1,"")</f>
        <v/>
      </c>
      <c r="CT363" s="169" t="str">
        <f>IFERROR(Inv_SY_B!CT363/Inv_SY_B!$DB363-1,"")</f>
        <v/>
      </c>
      <c r="CU363" s="169" t="str">
        <f>IFERROR(Inv_SY_B!CU363/Inv_SY_B!$DB363-1,"")</f>
        <v/>
      </c>
      <c r="CV363" s="169" t="str">
        <f>IFERROR(Inv_SY_B!CV363/Inv_SY_B!$DB363-1,"")</f>
        <v/>
      </c>
      <c r="CW363" s="169" t="str">
        <f>IFERROR(Inv_SY_B!CW363/Inv_SY_B!$DB363-1,"")</f>
        <v/>
      </c>
      <c r="CX363" s="169" t="str">
        <f>IFERROR(Inv_SY_B!CX363/Inv_SY_B!$DB363-1,"")</f>
        <v/>
      </c>
      <c r="CY363" s="169" t="str">
        <f>IFERROR(Inv_SY_B!CY363/Inv_SY_B!$DB363-1,"")</f>
        <v/>
      </c>
      <c r="CZ363" s="169" t="str">
        <f>IFERROR(Inv_SY_B!CZ363/Inv_SY_B!$DB363-1,"")</f>
        <v/>
      </c>
    </row>
    <row r="364" spans="2:104">
      <c r="B364" s="164">
        <f t="shared" si="6"/>
        <v>46056</v>
      </c>
      <c r="C364" s="169" t="str">
        <f>IFERROR(Inv_SY_B!C364/Inv_SY_B!$DA364-1,"")</f>
        <v/>
      </c>
      <c r="D364" s="169" t="str">
        <f>IFERROR(Inv_SY_B!D364/Inv_SY_B!$DA364-1,"")</f>
        <v/>
      </c>
      <c r="E364" s="169" t="str">
        <f>IFERROR(Inv_SY_B!E364/Inv_SY_B!$DA364-1,"")</f>
        <v/>
      </c>
      <c r="F364" s="169" t="str">
        <f>IFERROR(Inv_SY_B!F364/Inv_SY_B!$DA364-1,"")</f>
        <v/>
      </c>
      <c r="G364" s="169" t="str">
        <f>IFERROR(Inv_SY_B!G364/Inv_SY_B!$DA364-1,"")</f>
        <v/>
      </c>
      <c r="H364" s="169" t="str">
        <f>IFERROR(Inv_SY_B!H364/Inv_SY_B!$DA364-1,"")</f>
        <v/>
      </c>
      <c r="I364" s="169" t="str">
        <f>IFERROR(Inv_SY_B!I364/Inv_SY_B!$DA364-1,"")</f>
        <v/>
      </c>
      <c r="J364" s="169" t="str">
        <f>IFERROR(Inv_SY_B!J364/Inv_SY_B!$DA364-1,"")</f>
        <v/>
      </c>
      <c r="K364" s="169" t="str">
        <f>IFERROR(Inv_SY_B!K364/Inv_SY_B!$DA364-1,"")</f>
        <v/>
      </c>
      <c r="L364" s="169" t="str">
        <f>IFERROR(Inv_SY_B!L364/Inv_SY_B!$DA364-1,"")</f>
        <v/>
      </c>
      <c r="M364" s="169" t="str">
        <f>IFERROR(Inv_SY_B!M364/Inv_SY_B!$DA364-1,"")</f>
        <v/>
      </c>
      <c r="N364" s="169" t="str">
        <f>IFERROR(Inv_SY_B!N364/Inv_SY_B!$DA364-1,"")</f>
        <v/>
      </c>
      <c r="O364" s="169" t="str">
        <f>IFERROR(Inv_SY_B!O364/Inv_SY_B!$DA364-1,"")</f>
        <v/>
      </c>
      <c r="P364" s="169" t="str">
        <f>IFERROR(Inv_SY_B!P364/Inv_SY_B!$DA364-1,"")</f>
        <v/>
      </c>
      <c r="Q364" s="169" t="str">
        <f>IFERROR(Inv_SY_B!Q364/Inv_SY_B!$DA364-1,"")</f>
        <v/>
      </c>
      <c r="R364" s="169" t="str">
        <f>IFERROR(Inv_SY_B!R364/Inv_SY_B!$DA364-1,"")</f>
        <v/>
      </c>
      <c r="S364" s="169" t="str">
        <f>IFERROR(Inv_SY_B!S364/Inv_SY_B!$DA364-1,"")</f>
        <v/>
      </c>
      <c r="T364" s="169" t="str">
        <f>IFERROR(Inv_SY_B!T364/Inv_SY_B!$DA364-1,"")</f>
        <v/>
      </c>
      <c r="U364" s="169" t="str">
        <f>IFERROR(Inv_SY_B!U364/Inv_SY_B!$DA364-1,"")</f>
        <v/>
      </c>
      <c r="V364" s="169" t="str">
        <f>IFERROR(Inv_SY_B!V364/Inv_SY_B!$DA364-1,"")</f>
        <v/>
      </c>
      <c r="W364" s="169" t="str">
        <f>IFERROR(Inv_SY_B!W364/Inv_SY_B!$DA364-1,"")</f>
        <v/>
      </c>
      <c r="X364" s="169" t="str">
        <f>IFERROR(Inv_SY_B!X364/Inv_SY_B!$DA364-1,"")</f>
        <v/>
      </c>
      <c r="Y364" s="169" t="str">
        <f>IFERROR(Inv_SY_B!Y364/Inv_SY_B!$DA364-1,"")</f>
        <v/>
      </c>
      <c r="Z364" s="169" t="str">
        <f>IFERROR(Inv_SY_B!Z364/Inv_SY_B!$DA364-1,"")</f>
        <v/>
      </c>
      <c r="AA364" s="169" t="str">
        <f>IFERROR(Inv_SY_B!AA364/Inv_SY_B!$DA364-1,"")</f>
        <v/>
      </c>
      <c r="AB364" s="169" t="str">
        <f>IFERROR(Inv_SY_B!AB364/Inv_SY_B!$DA364-1,"")</f>
        <v/>
      </c>
      <c r="AC364" s="169" t="str">
        <f>IFERROR(Inv_SY_B!AC364/Inv_SY_B!$DA364-1,"")</f>
        <v/>
      </c>
      <c r="AD364" s="169" t="str">
        <f>IFERROR(Inv_SY_B!AD364/Inv_SY_B!$DA364-1,"")</f>
        <v/>
      </c>
      <c r="AE364" s="169" t="str">
        <f>IFERROR(Inv_SY_B!AE364/Inv_SY_B!$DA364-1,"")</f>
        <v/>
      </c>
      <c r="AF364" s="169" t="str">
        <f>IFERROR(Inv_SY_B!AF364/Inv_SY_B!$DA364-1,"")</f>
        <v/>
      </c>
      <c r="AG364" s="169" t="str">
        <f>IFERROR(Inv_SY_B!AG364/Inv_SY_B!$DA364-1,"")</f>
        <v/>
      </c>
      <c r="AH364" s="169" t="str">
        <f>IFERROR(Inv_SY_B!AH364/Inv_SY_B!$DA364-1,"")</f>
        <v/>
      </c>
      <c r="AI364" s="169" t="str">
        <f>IFERROR(Inv_SY_B!AI364/Inv_SY_B!$DC364-1,"")</f>
        <v/>
      </c>
      <c r="AJ364" s="169" t="str">
        <f>IFERROR(Inv_SY_B!AJ364/Inv_SY_B!$DC364-1,"")</f>
        <v/>
      </c>
      <c r="AK364" s="169" t="str">
        <f>IFERROR(Inv_SY_B!AK364/Inv_SY_B!$DC364-1,"")</f>
        <v/>
      </c>
      <c r="AL364" s="169" t="str">
        <f>IFERROR(Inv_SY_B!AL364/Inv_SY_B!$DC364-1,"")</f>
        <v/>
      </c>
      <c r="AM364" s="169" t="str">
        <f>IFERROR(Inv_SY_B!AM364/Inv_SY_B!$DC364-1,"")</f>
        <v/>
      </c>
      <c r="AN364" s="169" t="str">
        <f>IFERROR(Inv_SY_B!AN364/Inv_SY_B!$DC364-1,"")</f>
        <v/>
      </c>
      <c r="AO364" s="169" t="str">
        <f>IFERROR(Inv_SY_B!AO364/Inv_SY_B!$DC364-1,"")</f>
        <v/>
      </c>
      <c r="AP364" s="169" t="str">
        <f>IFERROR(Inv_SY_B!AP364/Inv_SY_B!$DC364-1,"")</f>
        <v/>
      </c>
      <c r="AQ364" s="169" t="str">
        <f>IFERROR(Inv_SY_B!AQ364/Inv_SY_B!$DC364-1,"")</f>
        <v/>
      </c>
      <c r="AR364" s="169" t="str">
        <f>IFERROR(Inv_SY_B!AR364/Inv_SY_B!$DC364-1,"")</f>
        <v/>
      </c>
      <c r="AS364" s="169" t="str">
        <f>IFERROR(Inv_SY_B!AS364/Inv_SY_B!$DC364-1,"")</f>
        <v/>
      </c>
      <c r="AT364" s="169" t="str">
        <f>IFERROR(Inv_SY_B!AT364/Inv_SY_B!$DC364-1,"")</f>
        <v/>
      </c>
      <c r="AU364" s="169" t="str">
        <f>IFERROR(Inv_SY_B!AU364/Inv_SY_B!$DC364-1,"")</f>
        <v/>
      </c>
      <c r="AV364" s="169" t="str">
        <f>IFERROR(Inv_SY_B!AV364/Inv_SY_B!$DC364-1,"")</f>
        <v/>
      </c>
      <c r="AW364" s="169" t="str">
        <f>IFERROR(Inv_SY_B!AW364/Inv_SY_B!$DC364-1,"")</f>
        <v/>
      </c>
      <c r="AX364" s="169" t="str">
        <f>IFERROR(Inv_SY_B!AX364/Inv_SY_B!$DC364-1,"")</f>
        <v/>
      </c>
      <c r="AY364" s="169" t="str">
        <f>IFERROR(Inv_SY_B!AY364/Inv_SY_B!$DC364-1,"")</f>
        <v/>
      </c>
      <c r="AZ364" s="169" t="str">
        <f>IFERROR(Inv_SY_B!AZ364/Inv_SY_B!$DC364-1,"")</f>
        <v/>
      </c>
      <c r="BA364" s="169" t="str">
        <f>IFERROR(Inv_SY_B!BA364/Inv_SY_B!$DC364-1,"")</f>
        <v/>
      </c>
      <c r="BB364" s="169" t="str">
        <f>IFERROR(Inv_SY_B!BB364/Inv_SY_B!$DC364-1,"")</f>
        <v/>
      </c>
      <c r="BC364" s="169" t="str">
        <f>IFERROR(Inv_SY_B!BC364/Inv_SY_B!$DC364-1,"")</f>
        <v/>
      </c>
      <c r="BD364" s="169" t="str">
        <f>IFERROR(Inv_SY_B!BD364/Inv_SY_B!$DC364-1,"")</f>
        <v/>
      </c>
      <c r="BE364" s="169" t="str">
        <f>IFERROR(Inv_SY_B!BE364/Inv_SY_B!$DC364-1,"")</f>
        <v/>
      </c>
      <c r="BF364" s="169" t="str">
        <f>IFERROR(Inv_SY_B!BF364/Inv_SY_B!$DC364-1,"")</f>
        <v/>
      </c>
      <c r="BG364" s="169" t="str">
        <f>IFERROR(Inv_SY_B!BG364/Inv_SY_B!$DC364-1,"")</f>
        <v/>
      </c>
      <c r="BH364" s="169" t="str">
        <f>IFERROR(Inv_SY_B!BH364/Inv_SY_B!$DC364-1,"")</f>
        <v/>
      </c>
      <c r="BI364" s="169" t="str">
        <f>IFERROR(Inv_SY_B!BI364/Inv_SY_B!$DC364-1,"")</f>
        <v/>
      </c>
      <c r="BJ364" s="169" t="str">
        <f>IFERROR(Inv_SY_B!BJ364/Inv_SY_B!$DC364-1,"")</f>
        <v/>
      </c>
      <c r="BK364" s="169" t="str">
        <f>IFERROR(Inv_SY_B!BK364/Inv_SY_B!$DC364-1,"")</f>
        <v/>
      </c>
      <c r="BL364" s="169" t="str">
        <f>IFERROR(Inv_SY_B!BL364/Inv_SY_B!$DC364-1,"")</f>
        <v/>
      </c>
      <c r="BM364" s="169" t="str">
        <f>IFERROR(Inv_SY_B!BM364/Inv_SY_B!$DC364-1,"")</f>
        <v/>
      </c>
      <c r="BN364" s="169" t="str">
        <f>IFERROR(Inv_SY_B!BN364/Inv_SY_B!$DC364-1,"")</f>
        <v/>
      </c>
      <c r="BO364" s="169" t="str">
        <f>IFERROR(Inv_SY_B!BO364/Inv_SY_B!$DC364-1,"")</f>
        <v/>
      </c>
      <c r="BP364" s="169" t="str">
        <f>IFERROR(Inv_SY_B!BP364/Inv_SY_B!$DC364-1,"")</f>
        <v/>
      </c>
      <c r="BQ364" s="169" t="str">
        <f>IFERROR(Inv_SY_B!BQ364/Inv_SY_B!$DC364-1,"")</f>
        <v/>
      </c>
      <c r="BR364" s="169" t="str">
        <f>IFERROR(Inv_SY_B!BR364/Inv_SY_B!$DC364-1,"")</f>
        <v/>
      </c>
      <c r="BS364" s="169" t="str">
        <f>IFERROR(Inv_SY_B!BS364/Inv_SY_B!$DC364-1,"")</f>
        <v/>
      </c>
      <c r="BT364" s="169" t="str">
        <f>IFERROR(Inv_SY_B!BT364/Inv_SY_B!$DC364-1,"")</f>
        <v/>
      </c>
      <c r="BU364" s="169" t="str">
        <f>IFERROR(Inv_SY_B!BU364/Inv_SY_B!$DC364-1,"")</f>
        <v/>
      </c>
      <c r="BV364" s="169" t="str">
        <f>IFERROR(Inv_SY_B!BV364/Inv_SY_B!$DC364-1,"")</f>
        <v/>
      </c>
      <c r="BW364" s="169" t="str">
        <f>IFERROR(Inv_SY_B!BW364/Inv_SY_B!$DC364-1,"")</f>
        <v/>
      </c>
      <c r="BX364" s="169" t="str">
        <f>IFERROR(Inv_SY_B!BX364/Inv_SY_B!$DC364-1,"")</f>
        <v/>
      </c>
      <c r="BY364" s="169" t="str">
        <f>IFERROR(Inv_SY_B!BY364/Inv_SY_B!$DC364-1,"")</f>
        <v/>
      </c>
      <c r="BZ364" s="169" t="str">
        <f>IFERROR(Inv_SY_B!BZ364/Inv_SY_B!$DC364-1,"")</f>
        <v/>
      </c>
      <c r="CA364" s="169" t="str">
        <f>IFERROR(Inv_SY_B!CA364/Inv_SY_B!$DC364-1,"")</f>
        <v/>
      </c>
      <c r="CB364" s="169" t="str">
        <f>IFERROR(Inv_SY_B!CB364/Inv_SY_B!$DC364-1,"")</f>
        <v/>
      </c>
      <c r="CC364" s="169" t="str">
        <f>IFERROR(Inv_SY_B!CC364/Inv_SY_B!$DC364-1,"")</f>
        <v/>
      </c>
      <c r="CD364" s="169" t="str">
        <f>IFERROR(Inv_SY_B!CD364/Inv_SY_B!$DC364-1,"")</f>
        <v/>
      </c>
      <c r="CE364" s="169" t="str">
        <f>IFERROR(Inv_SY_B!CE364/Inv_SY_B!$DC364-1,"")</f>
        <v/>
      </c>
      <c r="CF364" s="169" t="str">
        <f>IFERROR(Inv_SY_B!CF364/Inv_SY_B!$DC364-1,"")</f>
        <v/>
      </c>
      <c r="CG364" s="169" t="str">
        <f>IFERROR(Inv_SY_B!CG364/Inv_SY_B!$DC364-1,"")</f>
        <v/>
      </c>
      <c r="CH364" s="169" t="str">
        <f>IFERROR(Inv_SY_B!CH364/Inv_SY_B!$DC364-1,"")</f>
        <v/>
      </c>
      <c r="CI364" s="169" t="str">
        <f>IFERROR(Inv_SY_B!CI364/Inv_SY_B!$DC364-1,"")</f>
        <v/>
      </c>
      <c r="CJ364" s="169" t="str">
        <f>IFERROR(Inv_SY_B!CJ364/Inv_SY_B!$DC364-1,"")</f>
        <v/>
      </c>
      <c r="CK364" s="169" t="str">
        <f>IFERROR(Inv_SY_B!CK364/Inv_SY_B!$DC364-1,"")</f>
        <v/>
      </c>
      <c r="CL364" s="169" t="str">
        <f>IFERROR(Inv_SY_B!CL364/Inv_SY_B!$DC364-1,"")</f>
        <v/>
      </c>
      <c r="CM364" s="169" t="str">
        <f>IFERROR(Inv_SY_B!CM364/Inv_SY_B!$DB364-1,"")</f>
        <v/>
      </c>
      <c r="CN364" s="169" t="str">
        <f>IFERROR(Inv_SY_B!CN364/Inv_SY_B!$DB364-1,"")</f>
        <v/>
      </c>
      <c r="CO364" s="169" t="str">
        <f>IFERROR(Inv_SY_B!CO364/Inv_SY_B!$DB364-1,"")</f>
        <v/>
      </c>
      <c r="CP364" s="169" t="str">
        <f>IFERROR(Inv_SY_B!CP364/Inv_SY_B!$DB364-1,"")</f>
        <v/>
      </c>
      <c r="CQ364" s="169" t="str">
        <f>IFERROR(Inv_SY_B!CQ364/Inv_SY_B!$DB364-1,"")</f>
        <v/>
      </c>
      <c r="CR364" s="169" t="str">
        <f>IFERROR(Inv_SY_B!CR364/Inv_SY_B!$DB364-1,"")</f>
        <v/>
      </c>
      <c r="CS364" s="169" t="str">
        <f>IFERROR(Inv_SY_B!CS364/Inv_SY_B!$DB364-1,"")</f>
        <v/>
      </c>
      <c r="CT364" s="169" t="str">
        <f>IFERROR(Inv_SY_B!CT364/Inv_SY_B!$DB364-1,"")</f>
        <v/>
      </c>
      <c r="CU364" s="169" t="str">
        <f>IFERROR(Inv_SY_B!CU364/Inv_SY_B!$DB364-1,"")</f>
        <v/>
      </c>
      <c r="CV364" s="169" t="str">
        <f>IFERROR(Inv_SY_B!CV364/Inv_SY_B!$DB364-1,"")</f>
        <v/>
      </c>
      <c r="CW364" s="169" t="str">
        <f>IFERROR(Inv_SY_B!CW364/Inv_SY_B!$DB364-1,"")</f>
        <v/>
      </c>
      <c r="CX364" s="169" t="str">
        <f>IFERROR(Inv_SY_B!CX364/Inv_SY_B!$DB364-1,"")</f>
        <v/>
      </c>
      <c r="CY364" s="169" t="str">
        <f>IFERROR(Inv_SY_B!CY364/Inv_SY_B!$DB364-1,"")</f>
        <v/>
      </c>
      <c r="CZ364" s="169" t="str">
        <f>IFERROR(Inv_SY_B!CZ364/Inv_SY_B!$DB364-1,"")</f>
        <v/>
      </c>
    </row>
    <row r="365" spans="2:104">
      <c r="B365" s="164">
        <f t="shared" si="6"/>
        <v>46057</v>
      </c>
      <c r="C365" s="169" t="str">
        <f>IFERROR(Inv_SY_B!C365/Inv_SY_B!$DA365-1,"")</f>
        <v/>
      </c>
      <c r="D365" s="169" t="str">
        <f>IFERROR(Inv_SY_B!D365/Inv_SY_B!$DA365-1,"")</f>
        <v/>
      </c>
      <c r="E365" s="169" t="str">
        <f>IFERROR(Inv_SY_B!E365/Inv_SY_B!$DA365-1,"")</f>
        <v/>
      </c>
      <c r="F365" s="169" t="str">
        <f>IFERROR(Inv_SY_B!F365/Inv_SY_B!$DA365-1,"")</f>
        <v/>
      </c>
      <c r="G365" s="169" t="str">
        <f>IFERROR(Inv_SY_B!G365/Inv_SY_B!$DA365-1,"")</f>
        <v/>
      </c>
      <c r="H365" s="169" t="str">
        <f>IFERROR(Inv_SY_B!H365/Inv_SY_B!$DA365-1,"")</f>
        <v/>
      </c>
      <c r="I365" s="169" t="str">
        <f>IFERROR(Inv_SY_B!I365/Inv_SY_B!$DA365-1,"")</f>
        <v/>
      </c>
      <c r="J365" s="169" t="str">
        <f>IFERROR(Inv_SY_B!J365/Inv_SY_B!$DA365-1,"")</f>
        <v/>
      </c>
      <c r="K365" s="169" t="str">
        <f>IFERROR(Inv_SY_B!K365/Inv_SY_B!$DA365-1,"")</f>
        <v/>
      </c>
      <c r="L365" s="169" t="str">
        <f>IFERROR(Inv_SY_B!L365/Inv_SY_B!$DA365-1,"")</f>
        <v/>
      </c>
      <c r="M365" s="169" t="str">
        <f>IFERROR(Inv_SY_B!M365/Inv_SY_B!$DA365-1,"")</f>
        <v/>
      </c>
      <c r="N365" s="169" t="str">
        <f>IFERROR(Inv_SY_B!N365/Inv_SY_B!$DA365-1,"")</f>
        <v/>
      </c>
      <c r="O365" s="169" t="str">
        <f>IFERROR(Inv_SY_B!O365/Inv_SY_B!$DA365-1,"")</f>
        <v/>
      </c>
      <c r="P365" s="169" t="str">
        <f>IFERROR(Inv_SY_B!P365/Inv_SY_B!$DA365-1,"")</f>
        <v/>
      </c>
      <c r="Q365" s="169" t="str">
        <f>IFERROR(Inv_SY_B!Q365/Inv_SY_B!$DA365-1,"")</f>
        <v/>
      </c>
      <c r="R365" s="169" t="str">
        <f>IFERROR(Inv_SY_B!R365/Inv_SY_B!$DA365-1,"")</f>
        <v/>
      </c>
      <c r="S365" s="169" t="str">
        <f>IFERROR(Inv_SY_B!S365/Inv_SY_B!$DA365-1,"")</f>
        <v/>
      </c>
      <c r="T365" s="169" t="str">
        <f>IFERROR(Inv_SY_B!T365/Inv_SY_B!$DA365-1,"")</f>
        <v/>
      </c>
      <c r="U365" s="169" t="str">
        <f>IFERROR(Inv_SY_B!U365/Inv_SY_B!$DA365-1,"")</f>
        <v/>
      </c>
      <c r="V365" s="169" t="str">
        <f>IFERROR(Inv_SY_B!V365/Inv_SY_B!$DA365-1,"")</f>
        <v/>
      </c>
      <c r="W365" s="169" t="str">
        <f>IFERROR(Inv_SY_B!W365/Inv_SY_B!$DA365-1,"")</f>
        <v/>
      </c>
      <c r="X365" s="169" t="str">
        <f>IFERROR(Inv_SY_B!X365/Inv_SY_B!$DA365-1,"")</f>
        <v/>
      </c>
      <c r="Y365" s="169" t="str">
        <f>IFERROR(Inv_SY_B!Y365/Inv_SY_B!$DA365-1,"")</f>
        <v/>
      </c>
      <c r="Z365" s="169" t="str">
        <f>IFERROR(Inv_SY_B!Z365/Inv_SY_B!$DA365-1,"")</f>
        <v/>
      </c>
      <c r="AA365" s="169" t="str">
        <f>IFERROR(Inv_SY_B!AA365/Inv_SY_B!$DA365-1,"")</f>
        <v/>
      </c>
      <c r="AB365" s="169" t="str">
        <f>IFERROR(Inv_SY_B!AB365/Inv_SY_B!$DA365-1,"")</f>
        <v/>
      </c>
      <c r="AC365" s="169" t="str">
        <f>IFERROR(Inv_SY_B!AC365/Inv_SY_B!$DA365-1,"")</f>
        <v/>
      </c>
      <c r="AD365" s="169" t="str">
        <f>IFERROR(Inv_SY_B!AD365/Inv_SY_B!$DA365-1,"")</f>
        <v/>
      </c>
      <c r="AE365" s="169" t="str">
        <f>IFERROR(Inv_SY_B!AE365/Inv_SY_B!$DA365-1,"")</f>
        <v/>
      </c>
      <c r="AF365" s="169" t="str">
        <f>IFERROR(Inv_SY_B!AF365/Inv_SY_B!$DA365-1,"")</f>
        <v/>
      </c>
      <c r="AG365" s="169" t="str">
        <f>IFERROR(Inv_SY_B!AG365/Inv_SY_B!$DA365-1,"")</f>
        <v/>
      </c>
      <c r="AH365" s="169" t="str">
        <f>IFERROR(Inv_SY_B!AH365/Inv_SY_B!$DA365-1,"")</f>
        <v/>
      </c>
      <c r="AI365" s="169" t="str">
        <f>IFERROR(Inv_SY_B!AI365/Inv_SY_B!$DC365-1,"")</f>
        <v/>
      </c>
      <c r="AJ365" s="169" t="str">
        <f>IFERROR(Inv_SY_B!AJ365/Inv_SY_B!$DC365-1,"")</f>
        <v/>
      </c>
      <c r="AK365" s="169" t="str">
        <f>IFERROR(Inv_SY_B!AK365/Inv_SY_B!$DC365-1,"")</f>
        <v/>
      </c>
      <c r="AL365" s="169" t="str">
        <f>IFERROR(Inv_SY_B!AL365/Inv_SY_B!$DC365-1,"")</f>
        <v/>
      </c>
      <c r="AM365" s="169" t="str">
        <f>IFERROR(Inv_SY_B!AM365/Inv_SY_B!$DC365-1,"")</f>
        <v/>
      </c>
      <c r="AN365" s="169" t="str">
        <f>IFERROR(Inv_SY_B!AN365/Inv_SY_B!$DC365-1,"")</f>
        <v/>
      </c>
      <c r="AO365" s="169" t="str">
        <f>IFERROR(Inv_SY_B!AO365/Inv_SY_B!$DC365-1,"")</f>
        <v/>
      </c>
      <c r="AP365" s="169" t="str">
        <f>IFERROR(Inv_SY_B!AP365/Inv_SY_B!$DC365-1,"")</f>
        <v/>
      </c>
      <c r="AQ365" s="169" t="str">
        <f>IFERROR(Inv_SY_B!AQ365/Inv_SY_B!$DC365-1,"")</f>
        <v/>
      </c>
      <c r="AR365" s="169" t="str">
        <f>IFERROR(Inv_SY_B!AR365/Inv_SY_B!$DC365-1,"")</f>
        <v/>
      </c>
      <c r="AS365" s="169" t="str">
        <f>IFERROR(Inv_SY_B!AS365/Inv_SY_B!$DC365-1,"")</f>
        <v/>
      </c>
      <c r="AT365" s="169" t="str">
        <f>IFERROR(Inv_SY_B!AT365/Inv_SY_B!$DC365-1,"")</f>
        <v/>
      </c>
      <c r="AU365" s="169" t="str">
        <f>IFERROR(Inv_SY_B!AU365/Inv_SY_B!$DC365-1,"")</f>
        <v/>
      </c>
      <c r="AV365" s="169" t="str">
        <f>IFERROR(Inv_SY_B!AV365/Inv_SY_B!$DC365-1,"")</f>
        <v/>
      </c>
      <c r="AW365" s="169" t="str">
        <f>IFERROR(Inv_SY_B!AW365/Inv_SY_B!$DC365-1,"")</f>
        <v/>
      </c>
      <c r="AX365" s="169" t="str">
        <f>IFERROR(Inv_SY_B!AX365/Inv_SY_B!$DC365-1,"")</f>
        <v/>
      </c>
      <c r="AY365" s="169" t="str">
        <f>IFERROR(Inv_SY_B!AY365/Inv_SY_B!$DC365-1,"")</f>
        <v/>
      </c>
      <c r="AZ365" s="169" t="str">
        <f>IFERROR(Inv_SY_B!AZ365/Inv_SY_B!$DC365-1,"")</f>
        <v/>
      </c>
      <c r="BA365" s="169" t="str">
        <f>IFERROR(Inv_SY_B!BA365/Inv_SY_B!$DC365-1,"")</f>
        <v/>
      </c>
      <c r="BB365" s="169" t="str">
        <f>IFERROR(Inv_SY_B!BB365/Inv_SY_B!$DC365-1,"")</f>
        <v/>
      </c>
      <c r="BC365" s="169" t="str">
        <f>IFERROR(Inv_SY_B!BC365/Inv_SY_B!$DC365-1,"")</f>
        <v/>
      </c>
      <c r="BD365" s="169" t="str">
        <f>IFERROR(Inv_SY_B!BD365/Inv_SY_B!$DC365-1,"")</f>
        <v/>
      </c>
      <c r="BE365" s="169" t="str">
        <f>IFERROR(Inv_SY_B!BE365/Inv_SY_B!$DC365-1,"")</f>
        <v/>
      </c>
      <c r="BF365" s="169" t="str">
        <f>IFERROR(Inv_SY_B!BF365/Inv_SY_B!$DC365-1,"")</f>
        <v/>
      </c>
      <c r="BG365" s="169" t="str">
        <f>IFERROR(Inv_SY_B!BG365/Inv_SY_B!$DC365-1,"")</f>
        <v/>
      </c>
      <c r="BH365" s="169" t="str">
        <f>IFERROR(Inv_SY_B!BH365/Inv_SY_B!$DC365-1,"")</f>
        <v/>
      </c>
      <c r="BI365" s="169" t="str">
        <f>IFERROR(Inv_SY_B!BI365/Inv_SY_B!$DC365-1,"")</f>
        <v/>
      </c>
      <c r="BJ365" s="169" t="str">
        <f>IFERROR(Inv_SY_B!BJ365/Inv_SY_B!$DC365-1,"")</f>
        <v/>
      </c>
      <c r="BK365" s="169" t="str">
        <f>IFERROR(Inv_SY_B!BK365/Inv_SY_B!$DC365-1,"")</f>
        <v/>
      </c>
      <c r="BL365" s="169" t="str">
        <f>IFERROR(Inv_SY_B!BL365/Inv_SY_B!$DC365-1,"")</f>
        <v/>
      </c>
      <c r="BM365" s="169" t="str">
        <f>IFERROR(Inv_SY_B!BM365/Inv_SY_B!$DC365-1,"")</f>
        <v/>
      </c>
      <c r="BN365" s="169" t="str">
        <f>IFERROR(Inv_SY_B!BN365/Inv_SY_B!$DC365-1,"")</f>
        <v/>
      </c>
      <c r="BO365" s="169" t="str">
        <f>IFERROR(Inv_SY_B!BO365/Inv_SY_B!$DC365-1,"")</f>
        <v/>
      </c>
      <c r="BP365" s="169" t="str">
        <f>IFERROR(Inv_SY_B!BP365/Inv_SY_B!$DC365-1,"")</f>
        <v/>
      </c>
      <c r="BQ365" s="169" t="str">
        <f>IFERROR(Inv_SY_B!BQ365/Inv_SY_B!$DC365-1,"")</f>
        <v/>
      </c>
      <c r="BR365" s="169" t="str">
        <f>IFERROR(Inv_SY_B!BR365/Inv_SY_B!$DC365-1,"")</f>
        <v/>
      </c>
      <c r="BS365" s="169" t="str">
        <f>IFERROR(Inv_SY_B!BS365/Inv_SY_B!$DC365-1,"")</f>
        <v/>
      </c>
      <c r="BT365" s="169" t="str">
        <f>IFERROR(Inv_SY_B!BT365/Inv_SY_B!$DC365-1,"")</f>
        <v/>
      </c>
      <c r="BU365" s="169" t="str">
        <f>IFERROR(Inv_SY_B!BU365/Inv_SY_B!$DC365-1,"")</f>
        <v/>
      </c>
      <c r="BV365" s="169" t="str">
        <f>IFERROR(Inv_SY_B!BV365/Inv_SY_B!$DC365-1,"")</f>
        <v/>
      </c>
      <c r="BW365" s="169" t="str">
        <f>IFERROR(Inv_SY_B!BW365/Inv_SY_B!$DC365-1,"")</f>
        <v/>
      </c>
      <c r="BX365" s="169" t="str">
        <f>IFERROR(Inv_SY_B!BX365/Inv_SY_B!$DC365-1,"")</f>
        <v/>
      </c>
      <c r="BY365" s="169" t="str">
        <f>IFERROR(Inv_SY_B!BY365/Inv_SY_B!$DC365-1,"")</f>
        <v/>
      </c>
      <c r="BZ365" s="169" t="str">
        <f>IFERROR(Inv_SY_B!BZ365/Inv_SY_B!$DC365-1,"")</f>
        <v/>
      </c>
      <c r="CA365" s="169" t="str">
        <f>IFERROR(Inv_SY_B!CA365/Inv_SY_B!$DC365-1,"")</f>
        <v/>
      </c>
      <c r="CB365" s="169" t="str">
        <f>IFERROR(Inv_SY_B!CB365/Inv_SY_B!$DC365-1,"")</f>
        <v/>
      </c>
      <c r="CC365" s="169" t="str">
        <f>IFERROR(Inv_SY_B!CC365/Inv_SY_B!$DC365-1,"")</f>
        <v/>
      </c>
      <c r="CD365" s="169" t="str">
        <f>IFERROR(Inv_SY_B!CD365/Inv_SY_B!$DC365-1,"")</f>
        <v/>
      </c>
      <c r="CE365" s="169" t="str">
        <f>IFERROR(Inv_SY_B!CE365/Inv_SY_B!$DC365-1,"")</f>
        <v/>
      </c>
      <c r="CF365" s="169" t="str">
        <f>IFERROR(Inv_SY_B!CF365/Inv_SY_B!$DC365-1,"")</f>
        <v/>
      </c>
      <c r="CG365" s="169" t="str">
        <f>IFERROR(Inv_SY_B!CG365/Inv_SY_B!$DC365-1,"")</f>
        <v/>
      </c>
      <c r="CH365" s="169" t="str">
        <f>IFERROR(Inv_SY_B!CH365/Inv_SY_B!$DC365-1,"")</f>
        <v/>
      </c>
      <c r="CI365" s="169" t="str">
        <f>IFERROR(Inv_SY_B!CI365/Inv_SY_B!$DC365-1,"")</f>
        <v/>
      </c>
      <c r="CJ365" s="169" t="str">
        <f>IFERROR(Inv_SY_B!CJ365/Inv_SY_B!$DC365-1,"")</f>
        <v/>
      </c>
      <c r="CK365" s="169" t="str">
        <f>IFERROR(Inv_SY_B!CK365/Inv_SY_B!$DC365-1,"")</f>
        <v/>
      </c>
      <c r="CL365" s="169" t="str">
        <f>IFERROR(Inv_SY_B!CL365/Inv_SY_B!$DC365-1,"")</f>
        <v/>
      </c>
      <c r="CM365" s="169" t="str">
        <f>IFERROR(Inv_SY_B!CM365/Inv_SY_B!$DB365-1,"")</f>
        <v/>
      </c>
      <c r="CN365" s="169" t="str">
        <f>IFERROR(Inv_SY_B!CN365/Inv_SY_B!$DB365-1,"")</f>
        <v/>
      </c>
      <c r="CO365" s="169" t="str">
        <f>IFERROR(Inv_SY_B!CO365/Inv_SY_B!$DB365-1,"")</f>
        <v/>
      </c>
      <c r="CP365" s="169" t="str">
        <f>IFERROR(Inv_SY_B!CP365/Inv_SY_B!$DB365-1,"")</f>
        <v/>
      </c>
      <c r="CQ365" s="169" t="str">
        <f>IFERROR(Inv_SY_B!CQ365/Inv_SY_B!$DB365-1,"")</f>
        <v/>
      </c>
      <c r="CR365" s="169" t="str">
        <f>IFERROR(Inv_SY_B!CR365/Inv_SY_B!$DB365-1,"")</f>
        <v/>
      </c>
      <c r="CS365" s="169" t="str">
        <f>IFERROR(Inv_SY_B!CS365/Inv_SY_B!$DB365-1,"")</f>
        <v/>
      </c>
      <c r="CT365" s="169" t="str">
        <f>IFERROR(Inv_SY_B!CT365/Inv_SY_B!$DB365-1,"")</f>
        <v/>
      </c>
      <c r="CU365" s="169" t="str">
        <f>IFERROR(Inv_SY_B!CU365/Inv_SY_B!$DB365-1,"")</f>
        <v/>
      </c>
      <c r="CV365" s="169" t="str">
        <f>IFERROR(Inv_SY_B!CV365/Inv_SY_B!$DB365-1,"")</f>
        <v/>
      </c>
      <c r="CW365" s="169" t="str">
        <f>IFERROR(Inv_SY_B!CW365/Inv_SY_B!$DB365-1,"")</f>
        <v/>
      </c>
      <c r="CX365" s="169" t="str">
        <f>IFERROR(Inv_SY_B!CX365/Inv_SY_B!$DB365-1,"")</f>
        <v/>
      </c>
      <c r="CY365" s="169" t="str">
        <f>IFERROR(Inv_SY_B!CY365/Inv_SY_B!$DB365-1,"")</f>
        <v/>
      </c>
      <c r="CZ365" s="169" t="str">
        <f>IFERROR(Inv_SY_B!CZ365/Inv_SY_B!$DB365-1,"")</f>
        <v/>
      </c>
    </row>
    <row r="366" spans="2:104">
      <c r="B366" s="164">
        <f t="shared" si="6"/>
        <v>46058</v>
      </c>
      <c r="C366" s="169" t="str">
        <f>IFERROR(Inv_SY_B!C366/Inv_SY_B!$DA366-1,"")</f>
        <v/>
      </c>
      <c r="D366" s="169" t="str">
        <f>IFERROR(Inv_SY_B!D366/Inv_SY_B!$DA366-1,"")</f>
        <v/>
      </c>
      <c r="E366" s="169" t="str">
        <f>IFERROR(Inv_SY_B!E366/Inv_SY_B!$DA366-1,"")</f>
        <v/>
      </c>
      <c r="F366" s="169" t="str">
        <f>IFERROR(Inv_SY_B!F366/Inv_SY_B!$DA366-1,"")</f>
        <v/>
      </c>
      <c r="G366" s="169" t="str">
        <f>IFERROR(Inv_SY_B!G366/Inv_SY_B!$DA366-1,"")</f>
        <v/>
      </c>
      <c r="H366" s="169" t="str">
        <f>IFERROR(Inv_SY_B!H366/Inv_SY_B!$DA366-1,"")</f>
        <v/>
      </c>
      <c r="I366" s="169" t="str">
        <f>IFERROR(Inv_SY_B!I366/Inv_SY_B!$DA366-1,"")</f>
        <v/>
      </c>
      <c r="J366" s="169" t="str">
        <f>IFERROR(Inv_SY_B!J366/Inv_SY_B!$DA366-1,"")</f>
        <v/>
      </c>
      <c r="K366" s="169" t="str">
        <f>IFERROR(Inv_SY_B!K366/Inv_SY_B!$DA366-1,"")</f>
        <v/>
      </c>
      <c r="L366" s="169" t="str">
        <f>IFERROR(Inv_SY_B!L366/Inv_SY_B!$DA366-1,"")</f>
        <v/>
      </c>
      <c r="M366" s="169" t="str">
        <f>IFERROR(Inv_SY_B!M366/Inv_SY_B!$DA366-1,"")</f>
        <v/>
      </c>
      <c r="N366" s="169" t="str">
        <f>IFERROR(Inv_SY_B!N366/Inv_SY_B!$DA366-1,"")</f>
        <v/>
      </c>
      <c r="O366" s="169" t="str">
        <f>IFERROR(Inv_SY_B!O366/Inv_SY_B!$DA366-1,"")</f>
        <v/>
      </c>
      <c r="P366" s="169" t="str">
        <f>IFERROR(Inv_SY_B!P366/Inv_SY_B!$DA366-1,"")</f>
        <v/>
      </c>
      <c r="Q366" s="169" t="str">
        <f>IFERROR(Inv_SY_B!Q366/Inv_SY_B!$DA366-1,"")</f>
        <v/>
      </c>
      <c r="R366" s="169" t="str">
        <f>IFERROR(Inv_SY_B!R366/Inv_SY_B!$DA366-1,"")</f>
        <v/>
      </c>
      <c r="S366" s="169" t="str">
        <f>IFERROR(Inv_SY_B!S366/Inv_SY_B!$DA366-1,"")</f>
        <v/>
      </c>
      <c r="T366" s="169" t="str">
        <f>IFERROR(Inv_SY_B!T366/Inv_SY_B!$DA366-1,"")</f>
        <v/>
      </c>
      <c r="U366" s="169" t="str">
        <f>IFERROR(Inv_SY_B!U366/Inv_SY_B!$DA366-1,"")</f>
        <v/>
      </c>
      <c r="V366" s="169" t="str">
        <f>IFERROR(Inv_SY_B!V366/Inv_SY_B!$DA366-1,"")</f>
        <v/>
      </c>
      <c r="W366" s="169" t="str">
        <f>IFERROR(Inv_SY_B!W366/Inv_SY_B!$DA366-1,"")</f>
        <v/>
      </c>
      <c r="X366" s="169" t="str">
        <f>IFERROR(Inv_SY_B!X366/Inv_SY_B!$DA366-1,"")</f>
        <v/>
      </c>
      <c r="Y366" s="169" t="str">
        <f>IFERROR(Inv_SY_B!Y366/Inv_SY_B!$DA366-1,"")</f>
        <v/>
      </c>
      <c r="Z366" s="169" t="str">
        <f>IFERROR(Inv_SY_B!Z366/Inv_SY_B!$DA366-1,"")</f>
        <v/>
      </c>
      <c r="AA366" s="169" t="str">
        <f>IFERROR(Inv_SY_B!AA366/Inv_SY_B!$DA366-1,"")</f>
        <v/>
      </c>
      <c r="AB366" s="169" t="str">
        <f>IFERROR(Inv_SY_B!AB366/Inv_SY_B!$DA366-1,"")</f>
        <v/>
      </c>
      <c r="AC366" s="169" t="str">
        <f>IFERROR(Inv_SY_B!AC366/Inv_SY_B!$DA366-1,"")</f>
        <v/>
      </c>
      <c r="AD366" s="169" t="str">
        <f>IFERROR(Inv_SY_B!AD366/Inv_SY_B!$DA366-1,"")</f>
        <v/>
      </c>
      <c r="AE366" s="169" t="str">
        <f>IFERROR(Inv_SY_B!AE366/Inv_SY_B!$DA366-1,"")</f>
        <v/>
      </c>
      <c r="AF366" s="169" t="str">
        <f>IFERROR(Inv_SY_B!AF366/Inv_SY_B!$DA366-1,"")</f>
        <v/>
      </c>
      <c r="AG366" s="169" t="str">
        <f>IFERROR(Inv_SY_B!AG366/Inv_SY_B!$DA366-1,"")</f>
        <v/>
      </c>
      <c r="AH366" s="169" t="str">
        <f>IFERROR(Inv_SY_B!AH366/Inv_SY_B!$DA366-1,"")</f>
        <v/>
      </c>
      <c r="AI366" s="169" t="str">
        <f>IFERROR(Inv_SY_B!AI366/Inv_SY_B!$DC366-1,"")</f>
        <v/>
      </c>
      <c r="AJ366" s="169" t="str">
        <f>IFERROR(Inv_SY_B!AJ366/Inv_SY_B!$DC366-1,"")</f>
        <v/>
      </c>
      <c r="AK366" s="169" t="str">
        <f>IFERROR(Inv_SY_B!AK366/Inv_SY_B!$DC366-1,"")</f>
        <v/>
      </c>
      <c r="AL366" s="169" t="str">
        <f>IFERROR(Inv_SY_B!AL366/Inv_SY_B!$DC366-1,"")</f>
        <v/>
      </c>
      <c r="AM366" s="169" t="str">
        <f>IFERROR(Inv_SY_B!AM366/Inv_SY_B!$DC366-1,"")</f>
        <v/>
      </c>
      <c r="AN366" s="169" t="str">
        <f>IFERROR(Inv_SY_B!AN366/Inv_SY_B!$DC366-1,"")</f>
        <v/>
      </c>
      <c r="AO366" s="169" t="str">
        <f>IFERROR(Inv_SY_B!AO366/Inv_SY_B!$DC366-1,"")</f>
        <v/>
      </c>
      <c r="AP366" s="169" t="str">
        <f>IFERROR(Inv_SY_B!AP366/Inv_SY_B!$DC366-1,"")</f>
        <v/>
      </c>
      <c r="AQ366" s="169" t="str">
        <f>IFERROR(Inv_SY_B!AQ366/Inv_SY_B!$DC366-1,"")</f>
        <v/>
      </c>
      <c r="AR366" s="169" t="str">
        <f>IFERROR(Inv_SY_B!AR366/Inv_SY_B!$DC366-1,"")</f>
        <v/>
      </c>
      <c r="AS366" s="169" t="str">
        <f>IFERROR(Inv_SY_B!AS366/Inv_SY_B!$DC366-1,"")</f>
        <v/>
      </c>
      <c r="AT366" s="169" t="str">
        <f>IFERROR(Inv_SY_B!AT366/Inv_SY_B!$DC366-1,"")</f>
        <v/>
      </c>
      <c r="AU366" s="169" t="str">
        <f>IFERROR(Inv_SY_B!AU366/Inv_SY_B!$DC366-1,"")</f>
        <v/>
      </c>
      <c r="AV366" s="169" t="str">
        <f>IFERROR(Inv_SY_B!AV366/Inv_SY_B!$DC366-1,"")</f>
        <v/>
      </c>
      <c r="AW366" s="169" t="str">
        <f>IFERROR(Inv_SY_B!AW366/Inv_SY_B!$DC366-1,"")</f>
        <v/>
      </c>
      <c r="AX366" s="169" t="str">
        <f>IFERROR(Inv_SY_B!AX366/Inv_SY_B!$DC366-1,"")</f>
        <v/>
      </c>
      <c r="AY366" s="169" t="str">
        <f>IFERROR(Inv_SY_B!AY366/Inv_SY_B!$DC366-1,"")</f>
        <v/>
      </c>
      <c r="AZ366" s="169" t="str">
        <f>IFERROR(Inv_SY_B!AZ366/Inv_SY_B!$DC366-1,"")</f>
        <v/>
      </c>
      <c r="BA366" s="169" t="str">
        <f>IFERROR(Inv_SY_B!BA366/Inv_SY_B!$DC366-1,"")</f>
        <v/>
      </c>
      <c r="BB366" s="169" t="str">
        <f>IFERROR(Inv_SY_B!BB366/Inv_SY_B!$DC366-1,"")</f>
        <v/>
      </c>
      <c r="BC366" s="169" t="str">
        <f>IFERROR(Inv_SY_B!BC366/Inv_SY_B!$DC366-1,"")</f>
        <v/>
      </c>
      <c r="BD366" s="169" t="str">
        <f>IFERROR(Inv_SY_B!BD366/Inv_SY_B!$DC366-1,"")</f>
        <v/>
      </c>
      <c r="BE366" s="169" t="str">
        <f>IFERROR(Inv_SY_B!BE366/Inv_SY_B!$DC366-1,"")</f>
        <v/>
      </c>
      <c r="BF366" s="169" t="str">
        <f>IFERROR(Inv_SY_B!BF366/Inv_SY_B!$DC366-1,"")</f>
        <v/>
      </c>
      <c r="BG366" s="169" t="str">
        <f>IFERROR(Inv_SY_B!BG366/Inv_SY_B!$DC366-1,"")</f>
        <v/>
      </c>
      <c r="BH366" s="169" t="str">
        <f>IFERROR(Inv_SY_B!BH366/Inv_SY_B!$DC366-1,"")</f>
        <v/>
      </c>
      <c r="BI366" s="169" t="str">
        <f>IFERROR(Inv_SY_B!BI366/Inv_SY_B!$DC366-1,"")</f>
        <v/>
      </c>
      <c r="BJ366" s="169" t="str">
        <f>IFERROR(Inv_SY_B!BJ366/Inv_SY_B!$DC366-1,"")</f>
        <v/>
      </c>
      <c r="BK366" s="169" t="str">
        <f>IFERROR(Inv_SY_B!BK366/Inv_SY_B!$DC366-1,"")</f>
        <v/>
      </c>
      <c r="BL366" s="169" t="str">
        <f>IFERROR(Inv_SY_B!BL366/Inv_SY_B!$DC366-1,"")</f>
        <v/>
      </c>
      <c r="BM366" s="169" t="str">
        <f>IFERROR(Inv_SY_B!BM366/Inv_SY_B!$DC366-1,"")</f>
        <v/>
      </c>
      <c r="BN366" s="169" t="str">
        <f>IFERROR(Inv_SY_B!BN366/Inv_SY_B!$DC366-1,"")</f>
        <v/>
      </c>
      <c r="BO366" s="169" t="str">
        <f>IFERROR(Inv_SY_B!BO366/Inv_SY_B!$DC366-1,"")</f>
        <v/>
      </c>
      <c r="BP366" s="169" t="str">
        <f>IFERROR(Inv_SY_B!BP366/Inv_SY_B!$DC366-1,"")</f>
        <v/>
      </c>
      <c r="BQ366" s="169" t="str">
        <f>IFERROR(Inv_SY_B!BQ366/Inv_SY_B!$DC366-1,"")</f>
        <v/>
      </c>
      <c r="BR366" s="169" t="str">
        <f>IFERROR(Inv_SY_B!BR366/Inv_SY_B!$DC366-1,"")</f>
        <v/>
      </c>
      <c r="BS366" s="169" t="str">
        <f>IFERROR(Inv_SY_B!BS366/Inv_SY_B!$DC366-1,"")</f>
        <v/>
      </c>
      <c r="BT366" s="169" t="str">
        <f>IFERROR(Inv_SY_B!BT366/Inv_SY_B!$DC366-1,"")</f>
        <v/>
      </c>
      <c r="BU366" s="169" t="str">
        <f>IFERROR(Inv_SY_B!BU366/Inv_SY_B!$DC366-1,"")</f>
        <v/>
      </c>
      <c r="BV366" s="169" t="str">
        <f>IFERROR(Inv_SY_B!BV366/Inv_SY_B!$DC366-1,"")</f>
        <v/>
      </c>
      <c r="BW366" s="169" t="str">
        <f>IFERROR(Inv_SY_B!BW366/Inv_SY_B!$DC366-1,"")</f>
        <v/>
      </c>
      <c r="BX366" s="169" t="str">
        <f>IFERROR(Inv_SY_B!BX366/Inv_SY_B!$DC366-1,"")</f>
        <v/>
      </c>
      <c r="BY366" s="169" t="str">
        <f>IFERROR(Inv_SY_B!BY366/Inv_SY_B!$DC366-1,"")</f>
        <v/>
      </c>
      <c r="BZ366" s="169" t="str">
        <f>IFERROR(Inv_SY_B!BZ366/Inv_SY_B!$DC366-1,"")</f>
        <v/>
      </c>
      <c r="CA366" s="169" t="str">
        <f>IFERROR(Inv_SY_B!CA366/Inv_SY_B!$DC366-1,"")</f>
        <v/>
      </c>
      <c r="CB366" s="169" t="str">
        <f>IFERROR(Inv_SY_B!CB366/Inv_SY_B!$DC366-1,"")</f>
        <v/>
      </c>
      <c r="CC366" s="169" t="str">
        <f>IFERROR(Inv_SY_B!CC366/Inv_SY_B!$DC366-1,"")</f>
        <v/>
      </c>
      <c r="CD366" s="169" t="str">
        <f>IFERROR(Inv_SY_B!CD366/Inv_SY_B!$DC366-1,"")</f>
        <v/>
      </c>
      <c r="CE366" s="169" t="str">
        <f>IFERROR(Inv_SY_B!CE366/Inv_SY_B!$DC366-1,"")</f>
        <v/>
      </c>
      <c r="CF366" s="169" t="str">
        <f>IFERROR(Inv_SY_B!CF366/Inv_SY_B!$DC366-1,"")</f>
        <v/>
      </c>
      <c r="CG366" s="169" t="str">
        <f>IFERROR(Inv_SY_B!CG366/Inv_SY_B!$DC366-1,"")</f>
        <v/>
      </c>
      <c r="CH366" s="169" t="str">
        <f>IFERROR(Inv_SY_B!CH366/Inv_SY_B!$DC366-1,"")</f>
        <v/>
      </c>
      <c r="CI366" s="169" t="str">
        <f>IFERROR(Inv_SY_B!CI366/Inv_SY_B!$DC366-1,"")</f>
        <v/>
      </c>
      <c r="CJ366" s="169" t="str">
        <f>IFERROR(Inv_SY_B!CJ366/Inv_SY_B!$DC366-1,"")</f>
        <v/>
      </c>
      <c r="CK366" s="169" t="str">
        <f>IFERROR(Inv_SY_B!CK366/Inv_SY_B!$DC366-1,"")</f>
        <v/>
      </c>
      <c r="CL366" s="169" t="str">
        <f>IFERROR(Inv_SY_B!CL366/Inv_SY_B!$DC366-1,"")</f>
        <v/>
      </c>
      <c r="CM366" s="169" t="str">
        <f>IFERROR(Inv_SY_B!CM366/Inv_SY_B!$DB366-1,"")</f>
        <v/>
      </c>
      <c r="CN366" s="169" t="str">
        <f>IFERROR(Inv_SY_B!CN366/Inv_SY_B!$DB366-1,"")</f>
        <v/>
      </c>
      <c r="CO366" s="169" t="str">
        <f>IFERROR(Inv_SY_B!CO366/Inv_SY_B!$DB366-1,"")</f>
        <v/>
      </c>
      <c r="CP366" s="169" t="str">
        <f>IFERROR(Inv_SY_B!CP366/Inv_SY_B!$DB366-1,"")</f>
        <v/>
      </c>
      <c r="CQ366" s="169" t="str">
        <f>IFERROR(Inv_SY_B!CQ366/Inv_SY_B!$DB366-1,"")</f>
        <v/>
      </c>
      <c r="CR366" s="169" t="str">
        <f>IFERROR(Inv_SY_B!CR366/Inv_SY_B!$DB366-1,"")</f>
        <v/>
      </c>
      <c r="CS366" s="169" t="str">
        <f>IFERROR(Inv_SY_B!CS366/Inv_SY_B!$DB366-1,"")</f>
        <v/>
      </c>
      <c r="CT366" s="169" t="str">
        <f>IFERROR(Inv_SY_B!CT366/Inv_SY_B!$DB366-1,"")</f>
        <v/>
      </c>
      <c r="CU366" s="169" t="str">
        <f>IFERROR(Inv_SY_B!CU366/Inv_SY_B!$DB366-1,"")</f>
        <v/>
      </c>
      <c r="CV366" s="169" t="str">
        <f>IFERROR(Inv_SY_B!CV366/Inv_SY_B!$DB366-1,"")</f>
        <v/>
      </c>
      <c r="CW366" s="169" t="str">
        <f>IFERROR(Inv_SY_B!CW366/Inv_SY_B!$DB366-1,"")</f>
        <v/>
      </c>
      <c r="CX366" s="169" t="str">
        <f>IFERROR(Inv_SY_B!CX366/Inv_SY_B!$DB366-1,"")</f>
        <v/>
      </c>
      <c r="CY366" s="169" t="str">
        <f>IFERROR(Inv_SY_B!CY366/Inv_SY_B!$DB366-1,"")</f>
        <v/>
      </c>
      <c r="CZ366" s="169" t="str">
        <f>IFERROR(Inv_SY_B!CZ366/Inv_SY_B!$DB366-1,"")</f>
        <v/>
      </c>
    </row>
    <row r="367" spans="2:104">
      <c r="B367" s="164">
        <f t="shared" si="6"/>
        <v>46059</v>
      </c>
      <c r="C367" s="169" t="str">
        <f>IFERROR(Inv_SY_B!C367/Inv_SY_B!$DA367-1,"")</f>
        <v/>
      </c>
      <c r="D367" s="169" t="str">
        <f>IFERROR(Inv_SY_B!D367/Inv_SY_B!$DA367-1,"")</f>
        <v/>
      </c>
      <c r="E367" s="169" t="str">
        <f>IFERROR(Inv_SY_B!E367/Inv_SY_B!$DA367-1,"")</f>
        <v/>
      </c>
      <c r="F367" s="169" t="str">
        <f>IFERROR(Inv_SY_B!F367/Inv_SY_B!$DA367-1,"")</f>
        <v/>
      </c>
      <c r="G367" s="169" t="str">
        <f>IFERROR(Inv_SY_B!G367/Inv_SY_B!$DA367-1,"")</f>
        <v/>
      </c>
      <c r="H367" s="169" t="str">
        <f>IFERROR(Inv_SY_B!H367/Inv_SY_B!$DA367-1,"")</f>
        <v/>
      </c>
      <c r="I367" s="169" t="str">
        <f>IFERROR(Inv_SY_B!I367/Inv_SY_B!$DA367-1,"")</f>
        <v/>
      </c>
      <c r="J367" s="169" t="str">
        <f>IFERROR(Inv_SY_B!J367/Inv_SY_B!$DA367-1,"")</f>
        <v/>
      </c>
      <c r="K367" s="169" t="str">
        <f>IFERROR(Inv_SY_B!K367/Inv_SY_B!$DA367-1,"")</f>
        <v/>
      </c>
      <c r="L367" s="169" t="str">
        <f>IFERROR(Inv_SY_B!L367/Inv_SY_B!$DA367-1,"")</f>
        <v/>
      </c>
      <c r="M367" s="169" t="str">
        <f>IFERROR(Inv_SY_B!M367/Inv_SY_B!$DA367-1,"")</f>
        <v/>
      </c>
      <c r="N367" s="169" t="str">
        <f>IFERROR(Inv_SY_B!N367/Inv_SY_B!$DA367-1,"")</f>
        <v/>
      </c>
      <c r="O367" s="169" t="str">
        <f>IFERROR(Inv_SY_B!O367/Inv_SY_B!$DA367-1,"")</f>
        <v/>
      </c>
      <c r="P367" s="169" t="str">
        <f>IFERROR(Inv_SY_B!P367/Inv_SY_B!$DA367-1,"")</f>
        <v/>
      </c>
      <c r="Q367" s="169" t="str">
        <f>IFERROR(Inv_SY_B!Q367/Inv_SY_B!$DA367-1,"")</f>
        <v/>
      </c>
      <c r="R367" s="169" t="str">
        <f>IFERROR(Inv_SY_B!R367/Inv_SY_B!$DA367-1,"")</f>
        <v/>
      </c>
      <c r="S367" s="169" t="str">
        <f>IFERROR(Inv_SY_B!S367/Inv_SY_B!$DA367-1,"")</f>
        <v/>
      </c>
      <c r="T367" s="169" t="str">
        <f>IFERROR(Inv_SY_B!T367/Inv_SY_B!$DA367-1,"")</f>
        <v/>
      </c>
      <c r="U367" s="169" t="str">
        <f>IFERROR(Inv_SY_B!U367/Inv_SY_B!$DA367-1,"")</f>
        <v/>
      </c>
      <c r="V367" s="169" t="str">
        <f>IFERROR(Inv_SY_B!V367/Inv_SY_B!$DA367-1,"")</f>
        <v/>
      </c>
      <c r="W367" s="169" t="str">
        <f>IFERROR(Inv_SY_B!W367/Inv_SY_B!$DA367-1,"")</f>
        <v/>
      </c>
      <c r="X367" s="169" t="str">
        <f>IFERROR(Inv_SY_B!X367/Inv_SY_B!$DA367-1,"")</f>
        <v/>
      </c>
      <c r="Y367" s="169" t="str">
        <f>IFERROR(Inv_SY_B!Y367/Inv_SY_B!$DA367-1,"")</f>
        <v/>
      </c>
      <c r="Z367" s="169" t="str">
        <f>IFERROR(Inv_SY_B!Z367/Inv_SY_B!$DA367-1,"")</f>
        <v/>
      </c>
      <c r="AA367" s="169" t="str">
        <f>IFERROR(Inv_SY_B!AA367/Inv_SY_B!$DA367-1,"")</f>
        <v/>
      </c>
      <c r="AB367" s="169" t="str">
        <f>IFERROR(Inv_SY_B!AB367/Inv_SY_B!$DA367-1,"")</f>
        <v/>
      </c>
      <c r="AC367" s="169" t="str">
        <f>IFERROR(Inv_SY_B!AC367/Inv_SY_B!$DA367-1,"")</f>
        <v/>
      </c>
      <c r="AD367" s="169" t="str">
        <f>IFERROR(Inv_SY_B!AD367/Inv_SY_B!$DA367-1,"")</f>
        <v/>
      </c>
      <c r="AE367" s="169" t="str">
        <f>IFERROR(Inv_SY_B!AE367/Inv_SY_B!$DA367-1,"")</f>
        <v/>
      </c>
      <c r="AF367" s="169" t="str">
        <f>IFERROR(Inv_SY_B!AF367/Inv_SY_B!$DA367-1,"")</f>
        <v/>
      </c>
      <c r="AG367" s="169" t="str">
        <f>IFERROR(Inv_SY_B!AG367/Inv_SY_B!$DA367-1,"")</f>
        <v/>
      </c>
      <c r="AH367" s="169" t="str">
        <f>IFERROR(Inv_SY_B!AH367/Inv_SY_B!$DA367-1,"")</f>
        <v/>
      </c>
      <c r="AI367" s="169" t="str">
        <f>IFERROR(Inv_SY_B!AI367/Inv_SY_B!$DC367-1,"")</f>
        <v/>
      </c>
      <c r="AJ367" s="169" t="str">
        <f>IFERROR(Inv_SY_B!AJ367/Inv_SY_B!$DC367-1,"")</f>
        <v/>
      </c>
      <c r="AK367" s="169" t="str">
        <f>IFERROR(Inv_SY_B!AK367/Inv_SY_B!$DC367-1,"")</f>
        <v/>
      </c>
      <c r="AL367" s="169" t="str">
        <f>IFERROR(Inv_SY_B!AL367/Inv_SY_B!$DC367-1,"")</f>
        <v/>
      </c>
      <c r="AM367" s="169" t="str">
        <f>IFERROR(Inv_SY_B!AM367/Inv_SY_B!$DC367-1,"")</f>
        <v/>
      </c>
      <c r="AN367" s="169" t="str">
        <f>IFERROR(Inv_SY_B!AN367/Inv_SY_B!$DC367-1,"")</f>
        <v/>
      </c>
      <c r="AO367" s="169" t="str">
        <f>IFERROR(Inv_SY_B!AO367/Inv_SY_B!$DC367-1,"")</f>
        <v/>
      </c>
      <c r="AP367" s="169" t="str">
        <f>IFERROR(Inv_SY_B!AP367/Inv_SY_B!$DC367-1,"")</f>
        <v/>
      </c>
      <c r="AQ367" s="169" t="str">
        <f>IFERROR(Inv_SY_B!AQ367/Inv_SY_B!$DC367-1,"")</f>
        <v/>
      </c>
      <c r="AR367" s="169" t="str">
        <f>IFERROR(Inv_SY_B!AR367/Inv_SY_B!$DC367-1,"")</f>
        <v/>
      </c>
      <c r="AS367" s="169" t="str">
        <f>IFERROR(Inv_SY_B!AS367/Inv_SY_B!$DC367-1,"")</f>
        <v/>
      </c>
      <c r="AT367" s="169" t="str">
        <f>IFERROR(Inv_SY_B!AT367/Inv_SY_B!$DC367-1,"")</f>
        <v/>
      </c>
      <c r="AU367" s="169" t="str">
        <f>IFERROR(Inv_SY_B!AU367/Inv_SY_B!$DC367-1,"")</f>
        <v/>
      </c>
      <c r="AV367" s="169" t="str">
        <f>IFERROR(Inv_SY_B!AV367/Inv_SY_B!$DC367-1,"")</f>
        <v/>
      </c>
      <c r="AW367" s="169" t="str">
        <f>IFERROR(Inv_SY_B!AW367/Inv_SY_B!$DC367-1,"")</f>
        <v/>
      </c>
      <c r="AX367" s="169" t="str">
        <f>IFERROR(Inv_SY_B!AX367/Inv_SY_B!$DC367-1,"")</f>
        <v/>
      </c>
      <c r="AY367" s="169" t="str">
        <f>IFERROR(Inv_SY_B!AY367/Inv_SY_B!$DC367-1,"")</f>
        <v/>
      </c>
      <c r="AZ367" s="169" t="str">
        <f>IFERROR(Inv_SY_B!AZ367/Inv_SY_B!$DC367-1,"")</f>
        <v/>
      </c>
      <c r="BA367" s="169" t="str">
        <f>IFERROR(Inv_SY_B!BA367/Inv_SY_B!$DC367-1,"")</f>
        <v/>
      </c>
      <c r="BB367" s="169" t="str">
        <f>IFERROR(Inv_SY_B!BB367/Inv_SY_B!$DC367-1,"")</f>
        <v/>
      </c>
      <c r="BC367" s="169" t="str">
        <f>IFERROR(Inv_SY_B!BC367/Inv_SY_B!$DC367-1,"")</f>
        <v/>
      </c>
      <c r="BD367" s="169" t="str">
        <f>IFERROR(Inv_SY_B!BD367/Inv_SY_B!$DC367-1,"")</f>
        <v/>
      </c>
      <c r="BE367" s="169" t="str">
        <f>IFERROR(Inv_SY_B!BE367/Inv_SY_B!$DC367-1,"")</f>
        <v/>
      </c>
      <c r="BF367" s="169" t="str">
        <f>IFERROR(Inv_SY_B!BF367/Inv_SY_B!$DC367-1,"")</f>
        <v/>
      </c>
      <c r="BG367" s="169" t="str">
        <f>IFERROR(Inv_SY_B!BG367/Inv_SY_B!$DC367-1,"")</f>
        <v/>
      </c>
      <c r="BH367" s="169" t="str">
        <f>IFERROR(Inv_SY_B!BH367/Inv_SY_B!$DC367-1,"")</f>
        <v/>
      </c>
      <c r="BI367" s="169" t="str">
        <f>IFERROR(Inv_SY_B!BI367/Inv_SY_B!$DC367-1,"")</f>
        <v/>
      </c>
      <c r="BJ367" s="169" t="str">
        <f>IFERROR(Inv_SY_B!BJ367/Inv_SY_B!$DC367-1,"")</f>
        <v/>
      </c>
      <c r="BK367" s="169" t="str">
        <f>IFERROR(Inv_SY_B!BK367/Inv_SY_B!$DC367-1,"")</f>
        <v/>
      </c>
      <c r="BL367" s="169" t="str">
        <f>IFERROR(Inv_SY_B!BL367/Inv_SY_B!$DC367-1,"")</f>
        <v/>
      </c>
      <c r="BM367" s="169" t="str">
        <f>IFERROR(Inv_SY_B!BM367/Inv_SY_B!$DC367-1,"")</f>
        <v/>
      </c>
      <c r="BN367" s="169" t="str">
        <f>IFERROR(Inv_SY_B!BN367/Inv_SY_B!$DC367-1,"")</f>
        <v/>
      </c>
      <c r="BO367" s="169" t="str">
        <f>IFERROR(Inv_SY_B!BO367/Inv_SY_B!$DC367-1,"")</f>
        <v/>
      </c>
      <c r="BP367" s="169" t="str">
        <f>IFERROR(Inv_SY_B!BP367/Inv_SY_B!$DC367-1,"")</f>
        <v/>
      </c>
      <c r="BQ367" s="169" t="str">
        <f>IFERROR(Inv_SY_B!BQ367/Inv_SY_B!$DC367-1,"")</f>
        <v/>
      </c>
      <c r="BR367" s="169" t="str">
        <f>IFERROR(Inv_SY_B!BR367/Inv_SY_B!$DC367-1,"")</f>
        <v/>
      </c>
      <c r="BS367" s="169" t="str">
        <f>IFERROR(Inv_SY_B!BS367/Inv_SY_B!$DC367-1,"")</f>
        <v/>
      </c>
      <c r="BT367" s="169" t="str">
        <f>IFERROR(Inv_SY_B!BT367/Inv_SY_B!$DC367-1,"")</f>
        <v/>
      </c>
      <c r="BU367" s="169" t="str">
        <f>IFERROR(Inv_SY_B!BU367/Inv_SY_B!$DC367-1,"")</f>
        <v/>
      </c>
      <c r="BV367" s="169" t="str">
        <f>IFERROR(Inv_SY_B!BV367/Inv_SY_B!$DC367-1,"")</f>
        <v/>
      </c>
      <c r="BW367" s="169" t="str">
        <f>IFERROR(Inv_SY_B!BW367/Inv_SY_B!$DC367-1,"")</f>
        <v/>
      </c>
      <c r="BX367" s="169" t="str">
        <f>IFERROR(Inv_SY_B!BX367/Inv_SY_B!$DC367-1,"")</f>
        <v/>
      </c>
      <c r="BY367" s="169" t="str">
        <f>IFERROR(Inv_SY_B!BY367/Inv_SY_B!$DC367-1,"")</f>
        <v/>
      </c>
      <c r="BZ367" s="169" t="str">
        <f>IFERROR(Inv_SY_B!BZ367/Inv_SY_B!$DC367-1,"")</f>
        <v/>
      </c>
      <c r="CA367" s="169" t="str">
        <f>IFERROR(Inv_SY_B!CA367/Inv_SY_B!$DC367-1,"")</f>
        <v/>
      </c>
      <c r="CB367" s="169" t="str">
        <f>IFERROR(Inv_SY_B!CB367/Inv_SY_B!$DC367-1,"")</f>
        <v/>
      </c>
      <c r="CC367" s="169" t="str">
        <f>IFERROR(Inv_SY_B!CC367/Inv_SY_B!$DC367-1,"")</f>
        <v/>
      </c>
      <c r="CD367" s="169" t="str">
        <f>IFERROR(Inv_SY_B!CD367/Inv_SY_B!$DC367-1,"")</f>
        <v/>
      </c>
      <c r="CE367" s="169" t="str">
        <f>IFERROR(Inv_SY_B!CE367/Inv_SY_B!$DC367-1,"")</f>
        <v/>
      </c>
      <c r="CF367" s="169" t="str">
        <f>IFERROR(Inv_SY_B!CF367/Inv_SY_B!$DC367-1,"")</f>
        <v/>
      </c>
      <c r="CG367" s="169" t="str">
        <f>IFERROR(Inv_SY_B!CG367/Inv_SY_B!$DC367-1,"")</f>
        <v/>
      </c>
      <c r="CH367" s="169" t="str">
        <f>IFERROR(Inv_SY_B!CH367/Inv_SY_B!$DC367-1,"")</f>
        <v/>
      </c>
      <c r="CI367" s="169" t="str">
        <f>IFERROR(Inv_SY_B!CI367/Inv_SY_B!$DC367-1,"")</f>
        <v/>
      </c>
      <c r="CJ367" s="169" t="str">
        <f>IFERROR(Inv_SY_B!CJ367/Inv_SY_B!$DC367-1,"")</f>
        <v/>
      </c>
      <c r="CK367" s="169" t="str">
        <f>IFERROR(Inv_SY_B!CK367/Inv_SY_B!$DC367-1,"")</f>
        <v/>
      </c>
      <c r="CL367" s="169" t="str">
        <f>IFERROR(Inv_SY_B!CL367/Inv_SY_B!$DC367-1,"")</f>
        <v/>
      </c>
      <c r="CM367" s="169" t="str">
        <f>IFERROR(Inv_SY_B!CM367/Inv_SY_B!$DB367-1,"")</f>
        <v/>
      </c>
      <c r="CN367" s="169" t="str">
        <f>IFERROR(Inv_SY_B!CN367/Inv_SY_B!$DB367-1,"")</f>
        <v/>
      </c>
      <c r="CO367" s="169" t="str">
        <f>IFERROR(Inv_SY_B!CO367/Inv_SY_B!$DB367-1,"")</f>
        <v/>
      </c>
      <c r="CP367" s="169" t="str">
        <f>IFERROR(Inv_SY_B!CP367/Inv_SY_B!$DB367-1,"")</f>
        <v/>
      </c>
      <c r="CQ367" s="169" t="str">
        <f>IFERROR(Inv_SY_B!CQ367/Inv_SY_B!$DB367-1,"")</f>
        <v/>
      </c>
      <c r="CR367" s="169" t="str">
        <f>IFERROR(Inv_SY_B!CR367/Inv_SY_B!$DB367-1,"")</f>
        <v/>
      </c>
      <c r="CS367" s="169" t="str">
        <f>IFERROR(Inv_SY_B!CS367/Inv_SY_B!$DB367-1,"")</f>
        <v/>
      </c>
      <c r="CT367" s="169" t="str">
        <f>IFERROR(Inv_SY_B!CT367/Inv_SY_B!$DB367-1,"")</f>
        <v/>
      </c>
      <c r="CU367" s="169" t="str">
        <f>IFERROR(Inv_SY_B!CU367/Inv_SY_B!$DB367-1,"")</f>
        <v/>
      </c>
      <c r="CV367" s="169" t="str">
        <f>IFERROR(Inv_SY_B!CV367/Inv_SY_B!$DB367-1,"")</f>
        <v/>
      </c>
      <c r="CW367" s="169" t="str">
        <f>IFERROR(Inv_SY_B!CW367/Inv_SY_B!$DB367-1,"")</f>
        <v/>
      </c>
      <c r="CX367" s="169" t="str">
        <f>IFERROR(Inv_SY_B!CX367/Inv_SY_B!$DB367-1,"")</f>
        <v/>
      </c>
      <c r="CY367" s="169" t="str">
        <f>IFERROR(Inv_SY_B!CY367/Inv_SY_B!$DB367-1,"")</f>
        <v/>
      </c>
      <c r="CZ367" s="169" t="str">
        <f>IFERROR(Inv_SY_B!CZ367/Inv_SY_B!$DB367-1,"")</f>
        <v/>
      </c>
    </row>
    <row r="368" spans="2:104">
      <c r="B368" s="164">
        <f t="shared" si="6"/>
        <v>46060</v>
      </c>
      <c r="C368" s="169" t="str">
        <f>IFERROR(Inv_SY_B!C368/Inv_SY_B!$DA368-1,"")</f>
        <v/>
      </c>
      <c r="D368" s="169" t="str">
        <f>IFERROR(Inv_SY_B!D368/Inv_SY_B!$DA368-1,"")</f>
        <v/>
      </c>
      <c r="E368" s="169" t="str">
        <f>IFERROR(Inv_SY_B!E368/Inv_SY_B!$DA368-1,"")</f>
        <v/>
      </c>
      <c r="F368" s="169" t="str">
        <f>IFERROR(Inv_SY_B!F368/Inv_SY_B!$DA368-1,"")</f>
        <v/>
      </c>
      <c r="G368" s="169" t="str">
        <f>IFERROR(Inv_SY_B!G368/Inv_SY_B!$DA368-1,"")</f>
        <v/>
      </c>
      <c r="H368" s="169" t="str">
        <f>IFERROR(Inv_SY_B!H368/Inv_SY_B!$DA368-1,"")</f>
        <v/>
      </c>
      <c r="I368" s="169" t="str">
        <f>IFERROR(Inv_SY_B!I368/Inv_SY_B!$DA368-1,"")</f>
        <v/>
      </c>
      <c r="J368" s="169" t="str">
        <f>IFERROR(Inv_SY_B!J368/Inv_SY_B!$DA368-1,"")</f>
        <v/>
      </c>
      <c r="K368" s="169" t="str">
        <f>IFERROR(Inv_SY_B!K368/Inv_SY_B!$DA368-1,"")</f>
        <v/>
      </c>
      <c r="L368" s="169" t="str">
        <f>IFERROR(Inv_SY_B!L368/Inv_SY_B!$DA368-1,"")</f>
        <v/>
      </c>
      <c r="M368" s="169" t="str">
        <f>IFERROR(Inv_SY_B!M368/Inv_SY_B!$DA368-1,"")</f>
        <v/>
      </c>
      <c r="N368" s="169" t="str">
        <f>IFERROR(Inv_SY_B!N368/Inv_SY_B!$DA368-1,"")</f>
        <v/>
      </c>
      <c r="O368" s="169" t="str">
        <f>IFERROR(Inv_SY_B!O368/Inv_SY_B!$DA368-1,"")</f>
        <v/>
      </c>
      <c r="P368" s="169" t="str">
        <f>IFERROR(Inv_SY_B!P368/Inv_SY_B!$DA368-1,"")</f>
        <v/>
      </c>
      <c r="Q368" s="169" t="str">
        <f>IFERROR(Inv_SY_B!Q368/Inv_SY_B!$DA368-1,"")</f>
        <v/>
      </c>
      <c r="R368" s="169" t="str">
        <f>IFERROR(Inv_SY_B!R368/Inv_SY_B!$DA368-1,"")</f>
        <v/>
      </c>
      <c r="S368" s="169" t="str">
        <f>IFERROR(Inv_SY_B!S368/Inv_SY_B!$DA368-1,"")</f>
        <v/>
      </c>
      <c r="T368" s="169" t="str">
        <f>IFERROR(Inv_SY_B!T368/Inv_SY_B!$DA368-1,"")</f>
        <v/>
      </c>
      <c r="U368" s="169" t="str">
        <f>IFERROR(Inv_SY_B!U368/Inv_SY_B!$DA368-1,"")</f>
        <v/>
      </c>
      <c r="V368" s="169" t="str">
        <f>IFERROR(Inv_SY_B!V368/Inv_SY_B!$DA368-1,"")</f>
        <v/>
      </c>
      <c r="W368" s="169" t="str">
        <f>IFERROR(Inv_SY_B!W368/Inv_SY_B!$DA368-1,"")</f>
        <v/>
      </c>
      <c r="X368" s="169" t="str">
        <f>IFERROR(Inv_SY_B!X368/Inv_SY_B!$DA368-1,"")</f>
        <v/>
      </c>
      <c r="Y368" s="169" t="str">
        <f>IFERROR(Inv_SY_B!Y368/Inv_SY_B!$DA368-1,"")</f>
        <v/>
      </c>
      <c r="Z368" s="169" t="str">
        <f>IFERROR(Inv_SY_B!Z368/Inv_SY_B!$DA368-1,"")</f>
        <v/>
      </c>
      <c r="AA368" s="169" t="str">
        <f>IFERROR(Inv_SY_B!AA368/Inv_SY_B!$DA368-1,"")</f>
        <v/>
      </c>
      <c r="AB368" s="169" t="str">
        <f>IFERROR(Inv_SY_B!AB368/Inv_SY_B!$DA368-1,"")</f>
        <v/>
      </c>
      <c r="AC368" s="169" t="str">
        <f>IFERROR(Inv_SY_B!AC368/Inv_SY_B!$DA368-1,"")</f>
        <v/>
      </c>
      <c r="AD368" s="169" t="str">
        <f>IFERROR(Inv_SY_B!AD368/Inv_SY_B!$DA368-1,"")</f>
        <v/>
      </c>
      <c r="AE368" s="169" t="str">
        <f>IFERROR(Inv_SY_B!AE368/Inv_SY_B!$DA368-1,"")</f>
        <v/>
      </c>
      <c r="AF368" s="169" t="str">
        <f>IFERROR(Inv_SY_B!AF368/Inv_SY_B!$DA368-1,"")</f>
        <v/>
      </c>
      <c r="AG368" s="169" t="str">
        <f>IFERROR(Inv_SY_B!AG368/Inv_SY_B!$DA368-1,"")</f>
        <v/>
      </c>
      <c r="AH368" s="169" t="str">
        <f>IFERROR(Inv_SY_B!AH368/Inv_SY_B!$DA368-1,"")</f>
        <v/>
      </c>
      <c r="AI368" s="169" t="str">
        <f>IFERROR(Inv_SY_B!AI368/Inv_SY_B!$DC368-1,"")</f>
        <v/>
      </c>
      <c r="AJ368" s="169" t="str">
        <f>IFERROR(Inv_SY_B!AJ368/Inv_SY_B!$DC368-1,"")</f>
        <v/>
      </c>
      <c r="AK368" s="169" t="str">
        <f>IFERROR(Inv_SY_B!AK368/Inv_SY_B!$DC368-1,"")</f>
        <v/>
      </c>
      <c r="AL368" s="169" t="str">
        <f>IFERROR(Inv_SY_B!AL368/Inv_SY_B!$DC368-1,"")</f>
        <v/>
      </c>
      <c r="AM368" s="169" t="str">
        <f>IFERROR(Inv_SY_B!AM368/Inv_SY_B!$DC368-1,"")</f>
        <v/>
      </c>
      <c r="AN368" s="169" t="str">
        <f>IFERROR(Inv_SY_B!AN368/Inv_SY_B!$DC368-1,"")</f>
        <v/>
      </c>
      <c r="AO368" s="169" t="str">
        <f>IFERROR(Inv_SY_B!AO368/Inv_SY_B!$DC368-1,"")</f>
        <v/>
      </c>
      <c r="AP368" s="169" t="str">
        <f>IFERROR(Inv_SY_B!AP368/Inv_SY_B!$DC368-1,"")</f>
        <v/>
      </c>
      <c r="AQ368" s="169" t="str">
        <f>IFERROR(Inv_SY_B!AQ368/Inv_SY_B!$DC368-1,"")</f>
        <v/>
      </c>
      <c r="AR368" s="169" t="str">
        <f>IFERROR(Inv_SY_B!AR368/Inv_SY_B!$DC368-1,"")</f>
        <v/>
      </c>
      <c r="AS368" s="169" t="str">
        <f>IFERROR(Inv_SY_B!AS368/Inv_SY_B!$DC368-1,"")</f>
        <v/>
      </c>
      <c r="AT368" s="169" t="str">
        <f>IFERROR(Inv_SY_B!AT368/Inv_SY_B!$DC368-1,"")</f>
        <v/>
      </c>
      <c r="AU368" s="169" t="str">
        <f>IFERROR(Inv_SY_B!AU368/Inv_SY_B!$DC368-1,"")</f>
        <v/>
      </c>
      <c r="AV368" s="169" t="str">
        <f>IFERROR(Inv_SY_B!AV368/Inv_SY_B!$DC368-1,"")</f>
        <v/>
      </c>
      <c r="AW368" s="169" t="str">
        <f>IFERROR(Inv_SY_B!AW368/Inv_SY_B!$DC368-1,"")</f>
        <v/>
      </c>
      <c r="AX368" s="169" t="str">
        <f>IFERROR(Inv_SY_B!AX368/Inv_SY_B!$DC368-1,"")</f>
        <v/>
      </c>
      <c r="AY368" s="169" t="str">
        <f>IFERROR(Inv_SY_B!AY368/Inv_SY_B!$DC368-1,"")</f>
        <v/>
      </c>
      <c r="AZ368" s="169" t="str">
        <f>IFERROR(Inv_SY_B!AZ368/Inv_SY_B!$DC368-1,"")</f>
        <v/>
      </c>
      <c r="BA368" s="169" t="str">
        <f>IFERROR(Inv_SY_B!BA368/Inv_SY_B!$DC368-1,"")</f>
        <v/>
      </c>
      <c r="BB368" s="169" t="str">
        <f>IFERROR(Inv_SY_B!BB368/Inv_SY_B!$DC368-1,"")</f>
        <v/>
      </c>
      <c r="BC368" s="169" t="str">
        <f>IFERROR(Inv_SY_B!BC368/Inv_SY_B!$DC368-1,"")</f>
        <v/>
      </c>
      <c r="BD368" s="169" t="str">
        <f>IFERROR(Inv_SY_B!BD368/Inv_SY_B!$DC368-1,"")</f>
        <v/>
      </c>
      <c r="BE368" s="169" t="str">
        <f>IFERROR(Inv_SY_B!BE368/Inv_SY_B!$DC368-1,"")</f>
        <v/>
      </c>
      <c r="BF368" s="169" t="str">
        <f>IFERROR(Inv_SY_B!BF368/Inv_SY_B!$DC368-1,"")</f>
        <v/>
      </c>
      <c r="BG368" s="169" t="str">
        <f>IFERROR(Inv_SY_B!BG368/Inv_SY_B!$DC368-1,"")</f>
        <v/>
      </c>
      <c r="BH368" s="169" t="str">
        <f>IFERROR(Inv_SY_B!BH368/Inv_SY_B!$DC368-1,"")</f>
        <v/>
      </c>
      <c r="BI368" s="169" t="str">
        <f>IFERROR(Inv_SY_B!BI368/Inv_SY_B!$DC368-1,"")</f>
        <v/>
      </c>
      <c r="BJ368" s="169" t="str">
        <f>IFERROR(Inv_SY_B!BJ368/Inv_SY_B!$DC368-1,"")</f>
        <v/>
      </c>
      <c r="BK368" s="169" t="str">
        <f>IFERROR(Inv_SY_B!BK368/Inv_SY_B!$DC368-1,"")</f>
        <v/>
      </c>
      <c r="BL368" s="169" t="str">
        <f>IFERROR(Inv_SY_B!BL368/Inv_SY_B!$DC368-1,"")</f>
        <v/>
      </c>
      <c r="BM368" s="169" t="str">
        <f>IFERROR(Inv_SY_B!BM368/Inv_SY_B!$DC368-1,"")</f>
        <v/>
      </c>
      <c r="BN368" s="169" t="str">
        <f>IFERROR(Inv_SY_B!BN368/Inv_SY_B!$DC368-1,"")</f>
        <v/>
      </c>
      <c r="BO368" s="169" t="str">
        <f>IFERROR(Inv_SY_B!BO368/Inv_SY_B!$DC368-1,"")</f>
        <v/>
      </c>
      <c r="BP368" s="169" t="str">
        <f>IFERROR(Inv_SY_B!BP368/Inv_SY_B!$DC368-1,"")</f>
        <v/>
      </c>
      <c r="BQ368" s="169" t="str">
        <f>IFERROR(Inv_SY_B!BQ368/Inv_SY_B!$DC368-1,"")</f>
        <v/>
      </c>
      <c r="BR368" s="169" t="str">
        <f>IFERROR(Inv_SY_B!BR368/Inv_SY_B!$DC368-1,"")</f>
        <v/>
      </c>
      <c r="BS368" s="169" t="str">
        <f>IFERROR(Inv_SY_B!BS368/Inv_SY_B!$DC368-1,"")</f>
        <v/>
      </c>
      <c r="BT368" s="169" t="str">
        <f>IFERROR(Inv_SY_B!BT368/Inv_SY_B!$DC368-1,"")</f>
        <v/>
      </c>
      <c r="BU368" s="169" t="str">
        <f>IFERROR(Inv_SY_B!BU368/Inv_SY_B!$DC368-1,"")</f>
        <v/>
      </c>
      <c r="BV368" s="169" t="str">
        <f>IFERROR(Inv_SY_B!BV368/Inv_SY_B!$DC368-1,"")</f>
        <v/>
      </c>
      <c r="BW368" s="169" t="str">
        <f>IFERROR(Inv_SY_B!BW368/Inv_SY_B!$DC368-1,"")</f>
        <v/>
      </c>
      <c r="BX368" s="169" t="str">
        <f>IFERROR(Inv_SY_B!BX368/Inv_SY_B!$DC368-1,"")</f>
        <v/>
      </c>
      <c r="BY368" s="169" t="str">
        <f>IFERROR(Inv_SY_B!BY368/Inv_SY_B!$DC368-1,"")</f>
        <v/>
      </c>
      <c r="BZ368" s="169" t="str">
        <f>IFERROR(Inv_SY_B!BZ368/Inv_SY_B!$DC368-1,"")</f>
        <v/>
      </c>
      <c r="CA368" s="169" t="str">
        <f>IFERROR(Inv_SY_B!CA368/Inv_SY_B!$DC368-1,"")</f>
        <v/>
      </c>
      <c r="CB368" s="169" t="str">
        <f>IFERROR(Inv_SY_B!CB368/Inv_SY_B!$DC368-1,"")</f>
        <v/>
      </c>
      <c r="CC368" s="169" t="str">
        <f>IFERROR(Inv_SY_B!CC368/Inv_SY_B!$DC368-1,"")</f>
        <v/>
      </c>
      <c r="CD368" s="169" t="str">
        <f>IFERROR(Inv_SY_B!CD368/Inv_SY_B!$DC368-1,"")</f>
        <v/>
      </c>
      <c r="CE368" s="169" t="str">
        <f>IFERROR(Inv_SY_B!CE368/Inv_SY_B!$DC368-1,"")</f>
        <v/>
      </c>
      <c r="CF368" s="169" t="str">
        <f>IFERROR(Inv_SY_B!CF368/Inv_SY_B!$DC368-1,"")</f>
        <v/>
      </c>
      <c r="CG368" s="169" t="str">
        <f>IFERROR(Inv_SY_B!CG368/Inv_SY_B!$DC368-1,"")</f>
        <v/>
      </c>
      <c r="CH368" s="169" t="str">
        <f>IFERROR(Inv_SY_B!CH368/Inv_SY_B!$DC368-1,"")</f>
        <v/>
      </c>
      <c r="CI368" s="169" t="str">
        <f>IFERROR(Inv_SY_B!CI368/Inv_SY_B!$DC368-1,"")</f>
        <v/>
      </c>
      <c r="CJ368" s="169" t="str">
        <f>IFERROR(Inv_SY_B!CJ368/Inv_SY_B!$DC368-1,"")</f>
        <v/>
      </c>
      <c r="CK368" s="169" t="str">
        <f>IFERROR(Inv_SY_B!CK368/Inv_SY_B!$DC368-1,"")</f>
        <v/>
      </c>
      <c r="CL368" s="169" t="str">
        <f>IFERROR(Inv_SY_B!CL368/Inv_SY_B!$DC368-1,"")</f>
        <v/>
      </c>
      <c r="CM368" s="169" t="str">
        <f>IFERROR(Inv_SY_B!CM368/Inv_SY_B!$DB368-1,"")</f>
        <v/>
      </c>
      <c r="CN368" s="169" t="str">
        <f>IFERROR(Inv_SY_B!CN368/Inv_SY_B!$DB368-1,"")</f>
        <v/>
      </c>
      <c r="CO368" s="169" t="str">
        <f>IFERROR(Inv_SY_B!CO368/Inv_SY_B!$DB368-1,"")</f>
        <v/>
      </c>
      <c r="CP368" s="169" t="str">
        <f>IFERROR(Inv_SY_B!CP368/Inv_SY_B!$DB368-1,"")</f>
        <v/>
      </c>
      <c r="CQ368" s="169" t="str">
        <f>IFERROR(Inv_SY_B!CQ368/Inv_SY_B!$DB368-1,"")</f>
        <v/>
      </c>
      <c r="CR368" s="169" t="str">
        <f>IFERROR(Inv_SY_B!CR368/Inv_SY_B!$DB368-1,"")</f>
        <v/>
      </c>
      <c r="CS368" s="169" t="str">
        <f>IFERROR(Inv_SY_B!CS368/Inv_SY_B!$DB368-1,"")</f>
        <v/>
      </c>
      <c r="CT368" s="169" t="str">
        <f>IFERROR(Inv_SY_B!CT368/Inv_SY_B!$DB368-1,"")</f>
        <v/>
      </c>
      <c r="CU368" s="169" t="str">
        <f>IFERROR(Inv_SY_B!CU368/Inv_SY_B!$DB368-1,"")</f>
        <v/>
      </c>
      <c r="CV368" s="169" t="str">
        <f>IFERROR(Inv_SY_B!CV368/Inv_SY_B!$DB368-1,"")</f>
        <v/>
      </c>
      <c r="CW368" s="169" t="str">
        <f>IFERROR(Inv_SY_B!CW368/Inv_SY_B!$DB368-1,"")</f>
        <v/>
      </c>
      <c r="CX368" s="169" t="str">
        <f>IFERROR(Inv_SY_B!CX368/Inv_SY_B!$DB368-1,"")</f>
        <v/>
      </c>
      <c r="CY368" s="169" t="str">
        <f>IFERROR(Inv_SY_B!CY368/Inv_SY_B!$DB368-1,"")</f>
        <v/>
      </c>
      <c r="CZ368" s="169" t="str">
        <f>IFERROR(Inv_SY_B!CZ368/Inv_SY_B!$DB368-1,"")</f>
        <v/>
      </c>
    </row>
    <row r="369" spans="2:104">
      <c r="B369" s="164">
        <f t="shared" si="6"/>
        <v>46061</v>
      </c>
      <c r="C369" s="169" t="str">
        <f>IFERROR(Inv_SY_B!C369/Inv_SY_B!$DA369-1,"")</f>
        <v/>
      </c>
      <c r="D369" s="169" t="str">
        <f>IFERROR(Inv_SY_B!D369/Inv_SY_B!$DA369-1,"")</f>
        <v/>
      </c>
      <c r="E369" s="169" t="str">
        <f>IFERROR(Inv_SY_B!E369/Inv_SY_B!$DA369-1,"")</f>
        <v/>
      </c>
      <c r="F369" s="169" t="str">
        <f>IFERROR(Inv_SY_B!F369/Inv_SY_B!$DA369-1,"")</f>
        <v/>
      </c>
      <c r="G369" s="169" t="str">
        <f>IFERROR(Inv_SY_B!G369/Inv_SY_B!$DA369-1,"")</f>
        <v/>
      </c>
      <c r="H369" s="169" t="str">
        <f>IFERROR(Inv_SY_B!H369/Inv_SY_B!$DA369-1,"")</f>
        <v/>
      </c>
      <c r="I369" s="169" t="str">
        <f>IFERROR(Inv_SY_B!I369/Inv_SY_B!$DA369-1,"")</f>
        <v/>
      </c>
      <c r="J369" s="169" t="str">
        <f>IFERROR(Inv_SY_B!J369/Inv_SY_B!$DA369-1,"")</f>
        <v/>
      </c>
      <c r="K369" s="169" t="str">
        <f>IFERROR(Inv_SY_B!K369/Inv_SY_B!$DA369-1,"")</f>
        <v/>
      </c>
      <c r="L369" s="169" t="str">
        <f>IFERROR(Inv_SY_B!L369/Inv_SY_B!$DA369-1,"")</f>
        <v/>
      </c>
      <c r="M369" s="169" t="str">
        <f>IFERROR(Inv_SY_B!M369/Inv_SY_B!$DA369-1,"")</f>
        <v/>
      </c>
      <c r="N369" s="169" t="str">
        <f>IFERROR(Inv_SY_B!N369/Inv_SY_B!$DA369-1,"")</f>
        <v/>
      </c>
      <c r="O369" s="169" t="str">
        <f>IFERROR(Inv_SY_B!O369/Inv_SY_B!$DA369-1,"")</f>
        <v/>
      </c>
      <c r="P369" s="169" t="str">
        <f>IFERROR(Inv_SY_B!P369/Inv_SY_B!$DA369-1,"")</f>
        <v/>
      </c>
      <c r="Q369" s="169" t="str">
        <f>IFERROR(Inv_SY_B!Q369/Inv_SY_B!$DA369-1,"")</f>
        <v/>
      </c>
      <c r="R369" s="169" t="str">
        <f>IFERROR(Inv_SY_B!R369/Inv_SY_B!$DA369-1,"")</f>
        <v/>
      </c>
      <c r="S369" s="169" t="str">
        <f>IFERROR(Inv_SY_B!S369/Inv_SY_B!$DA369-1,"")</f>
        <v/>
      </c>
      <c r="T369" s="169" t="str">
        <f>IFERROR(Inv_SY_B!T369/Inv_SY_B!$DA369-1,"")</f>
        <v/>
      </c>
      <c r="U369" s="169" t="str">
        <f>IFERROR(Inv_SY_B!U369/Inv_SY_B!$DA369-1,"")</f>
        <v/>
      </c>
      <c r="V369" s="169" t="str">
        <f>IFERROR(Inv_SY_B!V369/Inv_SY_B!$DA369-1,"")</f>
        <v/>
      </c>
      <c r="W369" s="169" t="str">
        <f>IFERROR(Inv_SY_B!W369/Inv_SY_B!$DA369-1,"")</f>
        <v/>
      </c>
      <c r="X369" s="169" t="str">
        <f>IFERROR(Inv_SY_B!X369/Inv_SY_B!$DA369-1,"")</f>
        <v/>
      </c>
      <c r="Y369" s="169" t="str">
        <f>IFERROR(Inv_SY_B!Y369/Inv_SY_B!$DA369-1,"")</f>
        <v/>
      </c>
      <c r="Z369" s="169" t="str">
        <f>IFERROR(Inv_SY_B!Z369/Inv_SY_B!$DA369-1,"")</f>
        <v/>
      </c>
      <c r="AA369" s="169" t="str">
        <f>IFERROR(Inv_SY_B!AA369/Inv_SY_B!$DA369-1,"")</f>
        <v/>
      </c>
      <c r="AB369" s="169" t="str">
        <f>IFERROR(Inv_SY_B!AB369/Inv_SY_B!$DA369-1,"")</f>
        <v/>
      </c>
      <c r="AC369" s="169" t="str">
        <f>IFERROR(Inv_SY_B!AC369/Inv_SY_B!$DA369-1,"")</f>
        <v/>
      </c>
      <c r="AD369" s="169" t="str">
        <f>IFERROR(Inv_SY_B!AD369/Inv_SY_B!$DA369-1,"")</f>
        <v/>
      </c>
      <c r="AE369" s="169" t="str">
        <f>IFERROR(Inv_SY_B!AE369/Inv_SY_B!$DA369-1,"")</f>
        <v/>
      </c>
      <c r="AF369" s="169" t="str">
        <f>IFERROR(Inv_SY_B!AF369/Inv_SY_B!$DA369-1,"")</f>
        <v/>
      </c>
      <c r="AG369" s="169" t="str">
        <f>IFERROR(Inv_SY_B!AG369/Inv_SY_B!$DA369-1,"")</f>
        <v/>
      </c>
      <c r="AH369" s="169" t="str">
        <f>IFERROR(Inv_SY_B!AH369/Inv_SY_B!$DA369-1,"")</f>
        <v/>
      </c>
      <c r="AI369" s="169" t="str">
        <f>IFERROR(Inv_SY_B!AI369/Inv_SY_B!$DC369-1,"")</f>
        <v/>
      </c>
      <c r="AJ369" s="169" t="str">
        <f>IFERROR(Inv_SY_B!AJ369/Inv_SY_B!$DC369-1,"")</f>
        <v/>
      </c>
      <c r="AK369" s="169" t="str">
        <f>IFERROR(Inv_SY_B!AK369/Inv_SY_B!$DC369-1,"")</f>
        <v/>
      </c>
      <c r="AL369" s="169" t="str">
        <f>IFERROR(Inv_SY_B!AL369/Inv_SY_B!$DC369-1,"")</f>
        <v/>
      </c>
      <c r="AM369" s="169" t="str">
        <f>IFERROR(Inv_SY_B!AM369/Inv_SY_B!$DC369-1,"")</f>
        <v/>
      </c>
      <c r="AN369" s="169" t="str">
        <f>IFERROR(Inv_SY_B!AN369/Inv_SY_B!$DC369-1,"")</f>
        <v/>
      </c>
      <c r="AO369" s="169" t="str">
        <f>IFERROR(Inv_SY_B!AO369/Inv_SY_B!$DC369-1,"")</f>
        <v/>
      </c>
      <c r="AP369" s="169" t="str">
        <f>IFERROR(Inv_SY_B!AP369/Inv_SY_B!$DC369-1,"")</f>
        <v/>
      </c>
      <c r="AQ369" s="169" t="str">
        <f>IFERROR(Inv_SY_B!AQ369/Inv_SY_B!$DC369-1,"")</f>
        <v/>
      </c>
      <c r="AR369" s="169" t="str">
        <f>IFERROR(Inv_SY_B!AR369/Inv_SY_B!$DC369-1,"")</f>
        <v/>
      </c>
      <c r="AS369" s="169" t="str">
        <f>IFERROR(Inv_SY_B!AS369/Inv_SY_B!$DC369-1,"")</f>
        <v/>
      </c>
      <c r="AT369" s="169" t="str">
        <f>IFERROR(Inv_SY_B!AT369/Inv_SY_B!$DC369-1,"")</f>
        <v/>
      </c>
      <c r="AU369" s="169" t="str">
        <f>IFERROR(Inv_SY_B!AU369/Inv_SY_B!$DC369-1,"")</f>
        <v/>
      </c>
      <c r="AV369" s="169" t="str">
        <f>IFERROR(Inv_SY_B!AV369/Inv_SY_B!$DC369-1,"")</f>
        <v/>
      </c>
      <c r="AW369" s="169" t="str">
        <f>IFERROR(Inv_SY_B!AW369/Inv_SY_B!$DC369-1,"")</f>
        <v/>
      </c>
      <c r="AX369" s="169" t="str">
        <f>IFERROR(Inv_SY_B!AX369/Inv_SY_B!$DC369-1,"")</f>
        <v/>
      </c>
      <c r="AY369" s="169" t="str">
        <f>IFERROR(Inv_SY_B!AY369/Inv_SY_B!$DC369-1,"")</f>
        <v/>
      </c>
      <c r="AZ369" s="169" t="str">
        <f>IFERROR(Inv_SY_B!AZ369/Inv_SY_B!$DC369-1,"")</f>
        <v/>
      </c>
      <c r="BA369" s="169" t="str">
        <f>IFERROR(Inv_SY_B!BA369/Inv_SY_B!$DC369-1,"")</f>
        <v/>
      </c>
      <c r="BB369" s="169" t="str">
        <f>IFERROR(Inv_SY_B!BB369/Inv_SY_B!$DC369-1,"")</f>
        <v/>
      </c>
      <c r="BC369" s="169" t="str">
        <f>IFERROR(Inv_SY_B!BC369/Inv_SY_B!$DC369-1,"")</f>
        <v/>
      </c>
      <c r="BD369" s="169" t="str">
        <f>IFERROR(Inv_SY_B!BD369/Inv_SY_B!$DC369-1,"")</f>
        <v/>
      </c>
      <c r="BE369" s="169" t="str">
        <f>IFERROR(Inv_SY_B!BE369/Inv_SY_B!$DC369-1,"")</f>
        <v/>
      </c>
      <c r="BF369" s="169" t="str">
        <f>IFERROR(Inv_SY_B!BF369/Inv_SY_B!$DC369-1,"")</f>
        <v/>
      </c>
      <c r="BG369" s="169" t="str">
        <f>IFERROR(Inv_SY_B!BG369/Inv_SY_B!$DC369-1,"")</f>
        <v/>
      </c>
      <c r="BH369" s="169" t="str">
        <f>IFERROR(Inv_SY_B!BH369/Inv_SY_B!$DC369-1,"")</f>
        <v/>
      </c>
      <c r="BI369" s="169" t="str">
        <f>IFERROR(Inv_SY_B!BI369/Inv_SY_B!$DC369-1,"")</f>
        <v/>
      </c>
      <c r="BJ369" s="169" t="str">
        <f>IFERROR(Inv_SY_B!BJ369/Inv_SY_B!$DC369-1,"")</f>
        <v/>
      </c>
      <c r="BK369" s="169" t="str">
        <f>IFERROR(Inv_SY_B!BK369/Inv_SY_B!$DC369-1,"")</f>
        <v/>
      </c>
      <c r="BL369" s="169" t="str">
        <f>IFERROR(Inv_SY_B!BL369/Inv_SY_B!$DC369-1,"")</f>
        <v/>
      </c>
      <c r="BM369" s="169" t="str">
        <f>IFERROR(Inv_SY_B!BM369/Inv_SY_B!$DC369-1,"")</f>
        <v/>
      </c>
      <c r="BN369" s="169" t="str">
        <f>IFERROR(Inv_SY_B!BN369/Inv_SY_B!$DC369-1,"")</f>
        <v/>
      </c>
      <c r="BO369" s="169" t="str">
        <f>IFERROR(Inv_SY_B!BO369/Inv_SY_B!$DC369-1,"")</f>
        <v/>
      </c>
      <c r="BP369" s="169" t="str">
        <f>IFERROR(Inv_SY_B!BP369/Inv_SY_B!$DC369-1,"")</f>
        <v/>
      </c>
      <c r="BQ369" s="169" t="str">
        <f>IFERROR(Inv_SY_B!BQ369/Inv_SY_B!$DC369-1,"")</f>
        <v/>
      </c>
      <c r="BR369" s="169" t="str">
        <f>IFERROR(Inv_SY_B!BR369/Inv_SY_B!$DC369-1,"")</f>
        <v/>
      </c>
      <c r="BS369" s="169" t="str">
        <f>IFERROR(Inv_SY_B!BS369/Inv_SY_B!$DC369-1,"")</f>
        <v/>
      </c>
      <c r="BT369" s="169" t="str">
        <f>IFERROR(Inv_SY_B!BT369/Inv_SY_B!$DC369-1,"")</f>
        <v/>
      </c>
      <c r="BU369" s="169" t="str">
        <f>IFERROR(Inv_SY_B!BU369/Inv_SY_B!$DC369-1,"")</f>
        <v/>
      </c>
      <c r="BV369" s="169" t="str">
        <f>IFERROR(Inv_SY_B!BV369/Inv_SY_B!$DC369-1,"")</f>
        <v/>
      </c>
      <c r="BW369" s="169" t="str">
        <f>IFERROR(Inv_SY_B!BW369/Inv_SY_B!$DC369-1,"")</f>
        <v/>
      </c>
      <c r="BX369" s="169" t="str">
        <f>IFERROR(Inv_SY_B!BX369/Inv_SY_B!$DC369-1,"")</f>
        <v/>
      </c>
      <c r="BY369" s="169" t="str">
        <f>IFERROR(Inv_SY_B!BY369/Inv_SY_B!$DC369-1,"")</f>
        <v/>
      </c>
      <c r="BZ369" s="169" t="str">
        <f>IFERROR(Inv_SY_B!BZ369/Inv_SY_B!$DC369-1,"")</f>
        <v/>
      </c>
      <c r="CA369" s="169" t="str">
        <f>IFERROR(Inv_SY_B!CA369/Inv_SY_B!$DC369-1,"")</f>
        <v/>
      </c>
      <c r="CB369" s="169" t="str">
        <f>IFERROR(Inv_SY_B!CB369/Inv_SY_B!$DC369-1,"")</f>
        <v/>
      </c>
      <c r="CC369" s="169" t="str">
        <f>IFERROR(Inv_SY_B!CC369/Inv_SY_B!$DC369-1,"")</f>
        <v/>
      </c>
      <c r="CD369" s="169" t="str">
        <f>IFERROR(Inv_SY_B!CD369/Inv_SY_B!$DC369-1,"")</f>
        <v/>
      </c>
      <c r="CE369" s="169" t="str">
        <f>IFERROR(Inv_SY_B!CE369/Inv_SY_B!$DC369-1,"")</f>
        <v/>
      </c>
      <c r="CF369" s="169" t="str">
        <f>IFERROR(Inv_SY_B!CF369/Inv_SY_B!$DC369-1,"")</f>
        <v/>
      </c>
      <c r="CG369" s="169" t="str">
        <f>IFERROR(Inv_SY_B!CG369/Inv_SY_B!$DC369-1,"")</f>
        <v/>
      </c>
      <c r="CH369" s="169" t="str">
        <f>IFERROR(Inv_SY_B!CH369/Inv_SY_B!$DC369-1,"")</f>
        <v/>
      </c>
      <c r="CI369" s="169" t="str">
        <f>IFERROR(Inv_SY_B!CI369/Inv_SY_B!$DC369-1,"")</f>
        <v/>
      </c>
      <c r="CJ369" s="169" t="str">
        <f>IFERROR(Inv_SY_B!CJ369/Inv_SY_B!$DC369-1,"")</f>
        <v/>
      </c>
      <c r="CK369" s="169" t="str">
        <f>IFERROR(Inv_SY_B!CK369/Inv_SY_B!$DC369-1,"")</f>
        <v/>
      </c>
      <c r="CL369" s="169" t="str">
        <f>IFERROR(Inv_SY_B!CL369/Inv_SY_B!$DC369-1,"")</f>
        <v/>
      </c>
      <c r="CM369" s="169" t="str">
        <f>IFERROR(Inv_SY_B!CM369/Inv_SY_B!$DB369-1,"")</f>
        <v/>
      </c>
      <c r="CN369" s="169" t="str">
        <f>IFERROR(Inv_SY_B!CN369/Inv_SY_B!$DB369-1,"")</f>
        <v/>
      </c>
      <c r="CO369" s="169" t="str">
        <f>IFERROR(Inv_SY_B!CO369/Inv_SY_B!$DB369-1,"")</f>
        <v/>
      </c>
      <c r="CP369" s="169" t="str">
        <f>IFERROR(Inv_SY_B!CP369/Inv_SY_B!$DB369-1,"")</f>
        <v/>
      </c>
      <c r="CQ369" s="169" t="str">
        <f>IFERROR(Inv_SY_B!CQ369/Inv_SY_B!$DB369-1,"")</f>
        <v/>
      </c>
      <c r="CR369" s="169" t="str">
        <f>IFERROR(Inv_SY_B!CR369/Inv_SY_B!$DB369-1,"")</f>
        <v/>
      </c>
      <c r="CS369" s="169" t="str">
        <f>IFERROR(Inv_SY_B!CS369/Inv_SY_B!$DB369-1,"")</f>
        <v/>
      </c>
      <c r="CT369" s="169" t="str">
        <f>IFERROR(Inv_SY_B!CT369/Inv_SY_B!$DB369-1,"")</f>
        <v/>
      </c>
      <c r="CU369" s="169" t="str">
        <f>IFERROR(Inv_SY_B!CU369/Inv_SY_B!$DB369-1,"")</f>
        <v/>
      </c>
      <c r="CV369" s="169" t="str">
        <f>IFERROR(Inv_SY_B!CV369/Inv_SY_B!$DB369-1,"")</f>
        <v/>
      </c>
      <c r="CW369" s="169" t="str">
        <f>IFERROR(Inv_SY_B!CW369/Inv_SY_B!$DB369-1,"")</f>
        <v/>
      </c>
      <c r="CX369" s="169" t="str">
        <f>IFERROR(Inv_SY_B!CX369/Inv_SY_B!$DB369-1,"")</f>
        <v/>
      </c>
      <c r="CY369" s="169" t="str">
        <f>IFERROR(Inv_SY_B!CY369/Inv_SY_B!$DB369-1,"")</f>
        <v/>
      </c>
      <c r="CZ369" s="169" t="str">
        <f>IFERROR(Inv_SY_B!CZ369/Inv_SY_B!$DB369-1,"")</f>
        <v/>
      </c>
    </row>
    <row r="370" spans="2:104">
      <c r="B370" s="164">
        <f t="shared" si="6"/>
        <v>46062</v>
      </c>
      <c r="C370" s="169" t="str">
        <f>IFERROR(Inv_SY_B!C370/Inv_SY_B!$DA370-1,"")</f>
        <v/>
      </c>
      <c r="D370" s="169" t="str">
        <f>IFERROR(Inv_SY_B!D370/Inv_SY_B!$DA370-1,"")</f>
        <v/>
      </c>
      <c r="E370" s="169" t="str">
        <f>IFERROR(Inv_SY_B!E370/Inv_SY_B!$DA370-1,"")</f>
        <v/>
      </c>
      <c r="F370" s="169" t="str">
        <f>IFERROR(Inv_SY_B!F370/Inv_SY_B!$DA370-1,"")</f>
        <v/>
      </c>
      <c r="G370" s="169" t="str">
        <f>IFERROR(Inv_SY_B!G370/Inv_SY_B!$DA370-1,"")</f>
        <v/>
      </c>
      <c r="H370" s="169" t="str">
        <f>IFERROR(Inv_SY_B!H370/Inv_SY_B!$DA370-1,"")</f>
        <v/>
      </c>
      <c r="I370" s="169" t="str">
        <f>IFERROR(Inv_SY_B!I370/Inv_SY_B!$DA370-1,"")</f>
        <v/>
      </c>
      <c r="J370" s="169" t="str">
        <f>IFERROR(Inv_SY_B!J370/Inv_SY_B!$DA370-1,"")</f>
        <v/>
      </c>
      <c r="K370" s="169" t="str">
        <f>IFERROR(Inv_SY_B!K370/Inv_SY_B!$DA370-1,"")</f>
        <v/>
      </c>
      <c r="L370" s="169" t="str">
        <f>IFERROR(Inv_SY_B!L370/Inv_SY_B!$DA370-1,"")</f>
        <v/>
      </c>
      <c r="M370" s="169" t="str">
        <f>IFERROR(Inv_SY_B!M370/Inv_SY_B!$DA370-1,"")</f>
        <v/>
      </c>
      <c r="N370" s="169" t="str">
        <f>IFERROR(Inv_SY_B!N370/Inv_SY_B!$DA370-1,"")</f>
        <v/>
      </c>
      <c r="O370" s="169" t="str">
        <f>IFERROR(Inv_SY_B!O370/Inv_SY_B!$DA370-1,"")</f>
        <v/>
      </c>
      <c r="P370" s="169" t="str">
        <f>IFERROR(Inv_SY_B!P370/Inv_SY_B!$DA370-1,"")</f>
        <v/>
      </c>
      <c r="Q370" s="169" t="str">
        <f>IFERROR(Inv_SY_B!Q370/Inv_SY_B!$DA370-1,"")</f>
        <v/>
      </c>
      <c r="R370" s="169" t="str">
        <f>IFERROR(Inv_SY_B!R370/Inv_SY_B!$DA370-1,"")</f>
        <v/>
      </c>
      <c r="S370" s="169" t="str">
        <f>IFERROR(Inv_SY_B!S370/Inv_SY_B!$DA370-1,"")</f>
        <v/>
      </c>
      <c r="T370" s="169" t="str">
        <f>IFERROR(Inv_SY_B!T370/Inv_SY_B!$DA370-1,"")</f>
        <v/>
      </c>
      <c r="U370" s="169" t="str">
        <f>IFERROR(Inv_SY_B!U370/Inv_SY_B!$DA370-1,"")</f>
        <v/>
      </c>
      <c r="V370" s="169" t="str">
        <f>IFERROR(Inv_SY_B!V370/Inv_SY_B!$DA370-1,"")</f>
        <v/>
      </c>
      <c r="W370" s="169" t="str">
        <f>IFERROR(Inv_SY_B!W370/Inv_SY_B!$DA370-1,"")</f>
        <v/>
      </c>
      <c r="X370" s="169" t="str">
        <f>IFERROR(Inv_SY_B!X370/Inv_SY_B!$DA370-1,"")</f>
        <v/>
      </c>
      <c r="Y370" s="169" t="str">
        <f>IFERROR(Inv_SY_B!Y370/Inv_SY_B!$DA370-1,"")</f>
        <v/>
      </c>
      <c r="Z370" s="169" t="str">
        <f>IFERROR(Inv_SY_B!Z370/Inv_SY_B!$DA370-1,"")</f>
        <v/>
      </c>
      <c r="AA370" s="169" t="str">
        <f>IFERROR(Inv_SY_B!AA370/Inv_SY_B!$DA370-1,"")</f>
        <v/>
      </c>
      <c r="AB370" s="169" t="str">
        <f>IFERROR(Inv_SY_B!AB370/Inv_SY_B!$DA370-1,"")</f>
        <v/>
      </c>
      <c r="AC370" s="169" t="str">
        <f>IFERROR(Inv_SY_B!AC370/Inv_SY_B!$DA370-1,"")</f>
        <v/>
      </c>
      <c r="AD370" s="169" t="str">
        <f>IFERROR(Inv_SY_B!AD370/Inv_SY_B!$DA370-1,"")</f>
        <v/>
      </c>
      <c r="AE370" s="169" t="str">
        <f>IFERROR(Inv_SY_B!AE370/Inv_SY_B!$DA370-1,"")</f>
        <v/>
      </c>
      <c r="AF370" s="169" t="str">
        <f>IFERROR(Inv_SY_B!AF370/Inv_SY_B!$DA370-1,"")</f>
        <v/>
      </c>
      <c r="AG370" s="169" t="str">
        <f>IFERROR(Inv_SY_B!AG370/Inv_SY_B!$DA370-1,"")</f>
        <v/>
      </c>
      <c r="AH370" s="169" t="str">
        <f>IFERROR(Inv_SY_B!AH370/Inv_SY_B!$DA370-1,"")</f>
        <v/>
      </c>
      <c r="AI370" s="169" t="str">
        <f>IFERROR(Inv_SY_B!AI370/Inv_SY_B!$DC370-1,"")</f>
        <v/>
      </c>
      <c r="AJ370" s="169" t="str">
        <f>IFERROR(Inv_SY_B!AJ370/Inv_SY_B!$DC370-1,"")</f>
        <v/>
      </c>
      <c r="AK370" s="169" t="str">
        <f>IFERROR(Inv_SY_B!AK370/Inv_SY_B!$DC370-1,"")</f>
        <v/>
      </c>
      <c r="AL370" s="169" t="str">
        <f>IFERROR(Inv_SY_B!AL370/Inv_SY_B!$DC370-1,"")</f>
        <v/>
      </c>
      <c r="AM370" s="169" t="str">
        <f>IFERROR(Inv_SY_B!AM370/Inv_SY_B!$DC370-1,"")</f>
        <v/>
      </c>
      <c r="AN370" s="169" t="str">
        <f>IFERROR(Inv_SY_B!AN370/Inv_SY_B!$DC370-1,"")</f>
        <v/>
      </c>
      <c r="AO370" s="169" t="str">
        <f>IFERROR(Inv_SY_B!AO370/Inv_SY_B!$DC370-1,"")</f>
        <v/>
      </c>
      <c r="AP370" s="169" t="str">
        <f>IFERROR(Inv_SY_B!AP370/Inv_SY_B!$DC370-1,"")</f>
        <v/>
      </c>
      <c r="AQ370" s="169" t="str">
        <f>IFERROR(Inv_SY_B!AQ370/Inv_SY_B!$DC370-1,"")</f>
        <v/>
      </c>
      <c r="AR370" s="169" t="str">
        <f>IFERROR(Inv_SY_B!AR370/Inv_SY_B!$DC370-1,"")</f>
        <v/>
      </c>
      <c r="AS370" s="169" t="str">
        <f>IFERROR(Inv_SY_B!AS370/Inv_SY_B!$DC370-1,"")</f>
        <v/>
      </c>
      <c r="AT370" s="169" t="str">
        <f>IFERROR(Inv_SY_B!AT370/Inv_SY_B!$DC370-1,"")</f>
        <v/>
      </c>
      <c r="AU370" s="169" t="str">
        <f>IFERROR(Inv_SY_B!AU370/Inv_SY_B!$DC370-1,"")</f>
        <v/>
      </c>
      <c r="AV370" s="169" t="str">
        <f>IFERROR(Inv_SY_B!AV370/Inv_SY_B!$DC370-1,"")</f>
        <v/>
      </c>
      <c r="AW370" s="169" t="str">
        <f>IFERROR(Inv_SY_B!AW370/Inv_SY_B!$DC370-1,"")</f>
        <v/>
      </c>
      <c r="AX370" s="169" t="str">
        <f>IFERROR(Inv_SY_B!AX370/Inv_SY_B!$DC370-1,"")</f>
        <v/>
      </c>
      <c r="AY370" s="169" t="str">
        <f>IFERROR(Inv_SY_B!AY370/Inv_SY_B!$DC370-1,"")</f>
        <v/>
      </c>
      <c r="AZ370" s="169" t="str">
        <f>IFERROR(Inv_SY_B!AZ370/Inv_SY_B!$DC370-1,"")</f>
        <v/>
      </c>
      <c r="BA370" s="169" t="str">
        <f>IFERROR(Inv_SY_B!BA370/Inv_SY_B!$DC370-1,"")</f>
        <v/>
      </c>
      <c r="BB370" s="169" t="str">
        <f>IFERROR(Inv_SY_B!BB370/Inv_SY_B!$DC370-1,"")</f>
        <v/>
      </c>
      <c r="BC370" s="169" t="str">
        <f>IFERROR(Inv_SY_B!BC370/Inv_SY_B!$DC370-1,"")</f>
        <v/>
      </c>
      <c r="BD370" s="169" t="str">
        <f>IFERROR(Inv_SY_B!BD370/Inv_SY_B!$DC370-1,"")</f>
        <v/>
      </c>
      <c r="BE370" s="169" t="str">
        <f>IFERROR(Inv_SY_B!BE370/Inv_SY_B!$DC370-1,"")</f>
        <v/>
      </c>
      <c r="BF370" s="169" t="str">
        <f>IFERROR(Inv_SY_B!BF370/Inv_SY_B!$DC370-1,"")</f>
        <v/>
      </c>
      <c r="BG370" s="169" t="str">
        <f>IFERROR(Inv_SY_B!BG370/Inv_SY_B!$DC370-1,"")</f>
        <v/>
      </c>
      <c r="BH370" s="169" t="str">
        <f>IFERROR(Inv_SY_B!BH370/Inv_SY_B!$DC370-1,"")</f>
        <v/>
      </c>
      <c r="BI370" s="169" t="str">
        <f>IFERROR(Inv_SY_B!BI370/Inv_SY_B!$DC370-1,"")</f>
        <v/>
      </c>
      <c r="BJ370" s="169" t="str">
        <f>IFERROR(Inv_SY_B!BJ370/Inv_SY_B!$DC370-1,"")</f>
        <v/>
      </c>
      <c r="BK370" s="169" t="str">
        <f>IFERROR(Inv_SY_B!BK370/Inv_SY_B!$DC370-1,"")</f>
        <v/>
      </c>
      <c r="BL370" s="169" t="str">
        <f>IFERROR(Inv_SY_B!BL370/Inv_SY_B!$DC370-1,"")</f>
        <v/>
      </c>
      <c r="BM370" s="169" t="str">
        <f>IFERROR(Inv_SY_B!BM370/Inv_SY_B!$DC370-1,"")</f>
        <v/>
      </c>
      <c r="BN370" s="169" t="str">
        <f>IFERROR(Inv_SY_B!BN370/Inv_SY_B!$DC370-1,"")</f>
        <v/>
      </c>
      <c r="BO370" s="169" t="str">
        <f>IFERROR(Inv_SY_B!BO370/Inv_SY_B!$DC370-1,"")</f>
        <v/>
      </c>
      <c r="BP370" s="169" t="str">
        <f>IFERROR(Inv_SY_B!BP370/Inv_SY_B!$DC370-1,"")</f>
        <v/>
      </c>
      <c r="BQ370" s="169" t="str">
        <f>IFERROR(Inv_SY_B!BQ370/Inv_SY_B!$DC370-1,"")</f>
        <v/>
      </c>
      <c r="BR370" s="169" t="str">
        <f>IFERROR(Inv_SY_B!BR370/Inv_SY_B!$DC370-1,"")</f>
        <v/>
      </c>
      <c r="BS370" s="169" t="str">
        <f>IFERROR(Inv_SY_B!BS370/Inv_SY_B!$DC370-1,"")</f>
        <v/>
      </c>
      <c r="BT370" s="169" t="str">
        <f>IFERROR(Inv_SY_B!BT370/Inv_SY_B!$DC370-1,"")</f>
        <v/>
      </c>
      <c r="BU370" s="169" t="str">
        <f>IFERROR(Inv_SY_B!BU370/Inv_SY_B!$DC370-1,"")</f>
        <v/>
      </c>
      <c r="BV370" s="169" t="str">
        <f>IFERROR(Inv_SY_B!BV370/Inv_SY_B!$DC370-1,"")</f>
        <v/>
      </c>
      <c r="BW370" s="169" t="str">
        <f>IFERROR(Inv_SY_B!BW370/Inv_SY_B!$DC370-1,"")</f>
        <v/>
      </c>
      <c r="BX370" s="169" t="str">
        <f>IFERROR(Inv_SY_B!BX370/Inv_SY_B!$DC370-1,"")</f>
        <v/>
      </c>
      <c r="BY370" s="169" t="str">
        <f>IFERROR(Inv_SY_B!BY370/Inv_SY_B!$DC370-1,"")</f>
        <v/>
      </c>
      <c r="BZ370" s="169" t="str">
        <f>IFERROR(Inv_SY_B!BZ370/Inv_SY_B!$DC370-1,"")</f>
        <v/>
      </c>
      <c r="CA370" s="169" t="str">
        <f>IFERROR(Inv_SY_B!CA370/Inv_SY_B!$DC370-1,"")</f>
        <v/>
      </c>
      <c r="CB370" s="169" t="str">
        <f>IFERROR(Inv_SY_B!CB370/Inv_SY_B!$DC370-1,"")</f>
        <v/>
      </c>
      <c r="CC370" s="169" t="str">
        <f>IFERROR(Inv_SY_B!CC370/Inv_SY_B!$DC370-1,"")</f>
        <v/>
      </c>
      <c r="CD370" s="169" t="str">
        <f>IFERROR(Inv_SY_B!CD370/Inv_SY_B!$DC370-1,"")</f>
        <v/>
      </c>
      <c r="CE370" s="169" t="str">
        <f>IFERROR(Inv_SY_B!CE370/Inv_SY_B!$DC370-1,"")</f>
        <v/>
      </c>
      <c r="CF370" s="169" t="str">
        <f>IFERROR(Inv_SY_B!CF370/Inv_SY_B!$DC370-1,"")</f>
        <v/>
      </c>
      <c r="CG370" s="169" t="str">
        <f>IFERROR(Inv_SY_B!CG370/Inv_SY_B!$DC370-1,"")</f>
        <v/>
      </c>
      <c r="CH370" s="169" t="str">
        <f>IFERROR(Inv_SY_B!CH370/Inv_SY_B!$DC370-1,"")</f>
        <v/>
      </c>
      <c r="CI370" s="169" t="str">
        <f>IFERROR(Inv_SY_B!CI370/Inv_SY_B!$DC370-1,"")</f>
        <v/>
      </c>
      <c r="CJ370" s="169" t="str">
        <f>IFERROR(Inv_SY_B!CJ370/Inv_SY_B!$DC370-1,"")</f>
        <v/>
      </c>
      <c r="CK370" s="169" t="str">
        <f>IFERROR(Inv_SY_B!CK370/Inv_SY_B!$DC370-1,"")</f>
        <v/>
      </c>
      <c r="CL370" s="169" t="str">
        <f>IFERROR(Inv_SY_B!CL370/Inv_SY_B!$DC370-1,"")</f>
        <v/>
      </c>
      <c r="CM370" s="169" t="str">
        <f>IFERROR(Inv_SY_B!CM370/Inv_SY_B!$DB370-1,"")</f>
        <v/>
      </c>
      <c r="CN370" s="169" t="str">
        <f>IFERROR(Inv_SY_B!CN370/Inv_SY_B!$DB370-1,"")</f>
        <v/>
      </c>
      <c r="CO370" s="169" t="str">
        <f>IFERROR(Inv_SY_B!CO370/Inv_SY_B!$DB370-1,"")</f>
        <v/>
      </c>
      <c r="CP370" s="169" t="str">
        <f>IFERROR(Inv_SY_B!CP370/Inv_SY_B!$DB370-1,"")</f>
        <v/>
      </c>
      <c r="CQ370" s="169" t="str">
        <f>IFERROR(Inv_SY_B!CQ370/Inv_SY_B!$DB370-1,"")</f>
        <v/>
      </c>
      <c r="CR370" s="169" t="str">
        <f>IFERROR(Inv_SY_B!CR370/Inv_SY_B!$DB370-1,"")</f>
        <v/>
      </c>
      <c r="CS370" s="169" t="str">
        <f>IFERROR(Inv_SY_B!CS370/Inv_SY_B!$DB370-1,"")</f>
        <v/>
      </c>
      <c r="CT370" s="169" t="str">
        <f>IFERROR(Inv_SY_B!CT370/Inv_SY_B!$DB370-1,"")</f>
        <v/>
      </c>
      <c r="CU370" s="169" t="str">
        <f>IFERROR(Inv_SY_B!CU370/Inv_SY_B!$DB370-1,"")</f>
        <v/>
      </c>
      <c r="CV370" s="169" t="str">
        <f>IFERROR(Inv_SY_B!CV370/Inv_SY_B!$DB370-1,"")</f>
        <v/>
      </c>
      <c r="CW370" s="169" t="str">
        <f>IFERROR(Inv_SY_B!CW370/Inv_SY_B!$DB370-1,"")</f>
        <v/>
      </c>
      <c r="CX370" s="169" t="str">
        <f>IFERROR(Inv_SY_B!CX370/Inv_SY_B!$DB370-1,"")</f>
        <v/>
      </c>
      <c r="CY370" s="169" t="str">
        <f>IFERROR(Inv_SY_B!CY370/Inv_SY_B!$DB370-1,"")</f>
        <v/>
      </c>
      <c r="CZ370" s="169" t="str">
        <f>IFERROR(Inv_SY_B!CZ370/Inv_SY_B!$DB370-1,"")</f>
        <v/>
      </c>
    </row>
    <row r="371" spans="2:104">
      <c r="B371" s="164">
        <f t="shared" si="6"/>
        <v>46063</v>
      </c>
      <c r="C371" s="169" t="str">
        <f>IFERROR(Inv_SY_B!C371/Inv_SY_B!$DA371-1,"")</f>
        <v/>
      </c>
      <c r="D371" s="169" t="str">
        <f>IFERROR(Inv_SY_B!D371/Inv_SY_B!$DA371-1,"")</f>
        <v/>
      </c>
      <c r="E371" s="169" t="str">
        <f>IFERROR(Inv_SY_B!E371/Inv_SY_B!$DA371-1,"")</f>
        <v/>
      </c>
      <c r="F371" s="169" t="str">
        <f>IFERROR(Inv_SY_B!F371/Inv_SY_B!$DA371-1,"")</f>
        <v/>
      </c>
      <c r="G371" s="169" t="str">
        <f>IFERROR(Inv_SY_B!G371/Inv_SY_B!$DA371-1,"")</f>
        <v/>
      </c>
      <c r="H371" s="169" t="str">
        <f>IFERROR(Inv_SY_B!H371/Inv_SY_B!$DA371-1,"")</f>
        <v/>
      </c>
      <c r="I371" s="169" t="str">
        <f>IFERROR(Inv_SY_B!I371/Inv_SY_B!$DA371-1,"")</f>
        <v/>
      </c>
      <c r="J371" s="169" t="str">
        <f>IFERROR(Inv_SY_B!J371/Inv_SY_B!$DA371-1,"")</f>
        <v/>
      </c>
      <c r="K371" s="169" t="str">
        <f>IFERROR(Inv_SY_B!K371/Inv_SY_B!$DA371-1,"")</f>
        <v/>
      </c>
      <c r="L371" s="169" t="str">
        <f>IFERROR(Inv_SY_B!L371/Inv_SY_B!$DA371-1,"")</f>
        <v/>
      </c>
      <c r="M371" s="169" t="str">
        <f>IFERROR(Inv_SY_B!M371/Inv_SY_B!$DA371-1,"")</f>
        <v/>
      </c>
      <c r="N371" s="169" t="str">
        <f>IFERROR(Inv_SY_B!N371/Inv_SY_B!$DA371-1,"")</f>
        <v/>
      </c>
      <c r="O371" s="169" t="str">
        <f>IFERROR(Inv_SY_B!O371/Inv_SY_B!$DA371-1,"")</f>
        <v/>
      </c>
      <c r="P371" s="169" t="str">
        <f>IFERROR(Inv_SY_B!P371/Inv_SY_B!$DA371-1,"")</f>
        <v/>
      </c>
      <c r="Q371" s="169" t="str">
        <f>IFERROR(Inv_SY_B!Q371/Inv_SY_B!$DA371-1,"")</f>
        <v/>
      </c>
      <c r="R371" s="169" t="str">
        <f>IFERROR(Inv_SY_B!R371/Inv_SY_B!$DA371-1,"")</f>
        <v/>
      </c>
      <c r="S371" s="169" t="str">
        <f>IFERROR(Inv_SY_B!S371/Inv_SY_B!$DA371-1,"")</f>
        <v/>
      </c>
      <c r="T371" s="169" t="str">
        <f>IFERROR(Inv_SY_B!T371/Inv_SY_B!$DA371-1,"")</f>
        <v/>
      </c>
      <c r="U371" s="169" t="str">
        <f>IFERROR(Inv_SY_B!U371/Inv_SY_B!$DA371-1,"")</f>
        <v/>
      </c>
      <c r="V371" s="169" t="str">
        <f>IFERROR(Inv_SY_B!V371/Inv_SY_B!$DA371-1,"")</f>
        <v/>
      </c>
      <c r="W371" s="169" t="str">
        <f>IFERROR(Inv_SY_B!W371/Inv_SY_B!$DA371-1,"")</f>
        <v/>
      </c>
      <c r="X371" s="169" t="str">
        <f>IFERROR(Inv_SY_B!X371/Inv_SY_B!$DA371-1,"")</f>
        <v/>
      </c>
      <c r="Y371" s="169" t="str">
        <f>IFERROR(Inv_SY_B!Y371/Inv_SY_B!$DA371-1,"")</f>
        <v/>
      </c>
      <c r="Z371" s="169" t="str">
        <f>IFERROR(Inv_SY_B!Z371/Inv_SY_B!$DA371-1,"")</f>
        <v/>
      </c>
      <c r="AA371" s="169" t="str">
        <f>IFERROR(Inv_SY_B!AA371/Inv_SY_B!$DA371-1,"")</f>
        <v/>
      </c>
      <c r="AB371" s="169" t="str">
        <f>IFERROR(Inv_SY_B!AB371/Inv_SY_B!$DA371-1,"")</f>
        <v/>
      </c>
      <c r="AC371" s="169" t="str">
        <f>IFERROR(Inv_SY_B!AC371/Inv_SY_B!$DA371-1,"")</f>
        <v/>
      </c>
      <c r="AD371" s="169" t="str">
        <f>IFERROR(Inv_SY_B!AD371/Inv_SY_B!$DA371-1,"")</f>
        <v/>
      </c>
      <c r="AE371" s="169" t="str">
        <f>IFERROR(Inv_SY_B!AE371/Inv_SY_B!$DA371-1,"")</f>
        <v/>
      </c>
      <c r="AF371" s="169" t="str">
        <f>IFERROR(Inv_SY_B!AF371/Inv_SY_B!$DA371-1,"")</f>
        <v/>
      </c>
      <c r="AG371" s="169" t="str">
        <f>IFERROR(Inv_SY_B!AG371/Inv_SY_B!$DA371-1,"")</f>
        <v/>
      </c>
      <c r="AH371" s="169" t="str">
        <f>IFERROR(Inv_SY_B!AH371/Inv_SY_B!$DA371-1,"")</f>
        <v/>
      </c>
      <c r="AI371" s="169" t="str">
        <f>IFERROR(Inv_SY_B!AI371/Inv_SY_B!$DC371-1,"")</f>
        <v/>
      </c>
      <c r="AJ371" s="169" t="str">
        <f>IFERROR(Inv_SY_B!AJ371/Inv_SY_B!$DC371-1,"")</f>
        <v/>
      </c>
      <c r="AK371" s="169" t="str">
        <f>IFERROR(Inv_SY_B!AK371/Inv_SY_B!$DC371-1,"")</f>
        <v/>
      </c>
      <c r="AL371" s="169" t="str">
        <f>IFERROR(Inv_SY_B!AL371/Inv_SY_B!$DC371-1,"")</f>
        <v/>
      </c>
      <c r="AM371" s="169" t="str">
        <f>IFERROR(Inv_SY_B!AM371/Inv_SY_B!$DC371-1,"")</f>
        <v/>
      </c>
      <c r="AN371" s="169" t="str">
        <f>IFERROR(Inv_SY_B!AN371/Inv_SY_B!$DC371-1,"")</f>
        <v/>
      </c>
      <c r="AO371" s="169" t="str">
        <f>IFERROR(Inv_SY_B!AO371/Inv_SY_B!$DC371-1,"")</f>
        <v/>
      </c>
      <c r="AP371" s="169" t="str">
        <f>IFERROR(Inv_SY_B!AP371/Inv_SY_B!$DC371-1,"")</f>
        <v/>
      </c>
      <c r="AQ371" s="169" t="str">
        <f>IFERROR(Inv_SY_B!AQ371/Inv_SY_B!$DC371-1,"")</f>
        <v/>
      </c>
      <c r="AR371" s="169" t="str">
        <f>IFERROR(Inv_SY_B!AR371/Inv_SY_B!$DC371-1,"")</f>
        <v/>
      </c>
      <c r="AS371" s="169" t="str">
        <f>IFERROR(Inv_SY_B!AS371/Inv_SY_B!$DC371-1,"")</f>
        <v/>
      </c>
      <c r="AT371" s="169" t="str">
        <f>IFERROR(Inv_SY_B!AT371/Inv_SY_B!$DC371-1,"")</f>
        <v/>
      </c>
      <c r="AU371" s="169" t="str">
        <f>IFERROR(Inv_SY_B!AU371/Inv_SY_B!$DC371-1,"")</f>
        <v/>
      </c>
      <c r="AV371" s="169" t="str">
        <f>IFERROR(Inv_SY_B!AV371/Inv_SY_B!$DC371-1,"")</f>
        <v/>
      </c>
      <c r="AW371" s="169" t="str">
        <f>IFERROR(Inv_SY_B!AW371/Inv_SY_B!$DC371-1,"")</f>
        <v/>
      </c>
      <c r="AX371" s="169" t="str">
        <f>IFERROR(Inv_SY_B!AX371/Inv_SY_B!$DC371-1,"")</f>
        <v/>
      </c>
      <c r="AY371" s="169" t="str">
        <f>IFERROR(Inv_SY_B!AY371/Inv_SY_B!$DC371-1,"")</f>
        <v/>
      </c>
      <c r="AZ371" s="169" t="str">
        <f>IFERROR(Inv_SY_B!AZ371/Inv_SY_B!$DC371-1,"")</f>
        <v/>
      </c>
      <c r="BA371" s="169" t="str">
        <f>IFERROR(Inv_SY_B!BA371/Inv_SY_B!$DC371-1,"")</f>
        <v/>
      </c>
      <c r="BB371" s="169" t="str">
        <f>IFERROR(Inv_SY_B!BB371/Inv_SY_B!$DC371-1,"")</f>
        <v/>
      </c>
      <c r="BC371" s="169" t="str">
        <f>IFERROR(Inv_SY_B!BC371/Inv_SY_B!$DC371-1,"")</f>
        <v/>
      </c>
      <c r="BD371" s="169" t="str">
        <f>IFERROR(Inv_SY_B!BD371/Inv_SY_B!$DC371-1,"")</f>
        <v/>
      </c>
      <c r="BE371" s="169" t="str">
        <f>IFERROR(Inv_SY_B!BE371/Inv_SY_B!$DC371-1,"")</f>
        <v/>
      </c>
      <c r="BF371" s="169" t="str">
        <f>IFERROR(Inv_SY_B!BF371/Inv_SY_B!$DC371-1,"")</f>
        <v/>
      </c>
      <c r="BG371" s="169" t="str">
        <f>IFERROR(Inv_SY_B!BG371/Inv_SY_B!$DC371-1,"")</f>
        <v/>
      </c>
      <c r="BH371" s="169" t="str">
        <f>IFERROR(Inv_SY_B!BH371/Inv_SY_B!$DC371-1,"")</f>
        <v/>
      </c>
      <c r="BI371" s="169" t="str">
        <f>IFERROR(Inv_SY_B!BI371/Inv_SY_B!$DC371-1,"")</f>
        <v/>
      </c>
      <c r="BJ371" s="169" t="str">
        <f>IFERROR(Inv_SY_B!BJ371/Inv_SY_B!$DC371-1,"")</f>
        <v/>
      </c>
      <c r="BK371" s="169" t="str">
        <f>IFERROR(Inv_SY_B!BK371/Inv_SY_B!$DC371-1,"")</f>
        <v/>
      </c>
      <c r="BL371" s="169" t="str">
        <f>IFERROR(Inv_SY_B!BL371/Inv_SY_B!$DC371-1,"")</f>
        <v/>
      </c>
      <c r="BM371" s="169" t="str">
        <f>IFERROR(Inv_SY_B!BM371/Inv_SY_B!$DC371-1,"")</f>
        <v/>
      </c>
      <c r="BN371" s="169" t="str">
        <f>IFERROR(Inv_SY_B!BN371/Inv_SY_B!$DC371-1,"")</f>
        <v/>
      </c>
      <c r="BO371" s="169" t="str">
        <f>IFERROR(Inv_SY_B!BO371/Inv_SY_B!$DC371-1,"")</f>
        <v/>
      </c>
      <c r="BP371" s="169" t="str">
        <f>IFERROR(Inv_SY_B!BP371/Inv_SY_B!$DC371-1,"")</f>
        <v/>
      </c>
      <c r="BQ371" s="169" t="str">
        <f>IFERROR(Inv_SY_B!BQ371/Inv_SY_B!$DC371-1,"")</f>
        <v/>
      </c>
      <c r="BR371" s="169" t="str">
        <f>IFERROR(Inv_SY_B!BR371/Inv_SY_B!$DC371-1,"")</f>
        <v/>
      </c>
      <c r="BS371" s="169" t="str">
        <f>IFERROR(Inv_SY_B!BS371/Inv_SY_B!$DC371-1,"")</f>
        <v/>
      </c>
      <c r="BT371" s="169" t="str">
        <f>IFERROR(Inv_SY_B!BT371/Inv_SY_B!$DC371-1,"")</f>
        <v/>
      </c>
      <c r="BU371" s="169" t="str">
        <f>IFERROR(Inv_SY_B!BU371/Inv_SY_B!$DC371-1,"")</f>
        <v/>
      </c>
      <c r="BV371" s="169" t="str">
        <f>IFERROR(Inv_SY_B!BV371/Inv_SY_B!$DC371-1,"")</f>
        <v/>
      </c>
      <c r="BW371" s="169" t="str">
        <f>IFERROR(Inv_SY_B!BW371/Inv_SY_B!$DC371-1,"")</f>
        <v/>
      </c>
      <c r="BX371" s="169" t="str">
        <f>IFERROR(Inv_SY_B!BX371/Inv_SY_B!$DC371-1,"")</f>
        <v/>
      </c>
      <c r="BY371" s="169" t="str">
        <f>IFERROR(Inv_SY_B!BY371/Inv_SY_B!$DC371-1,"")</f>
        <v/>
      </c>
      <c r="BZ371" s="169" t="str">
        <f>IFERROR(Inv_SY_B!BZ371/Inv_SY_B!$DC371-1,"")</f>
        <v/>
      </c>
      <c r="CA371" s="169" t="str">
        <f>IFERROR(Inv_SY_B!CA371/Inv_SY_B!$DC371-1,"")</f>
        <v/>
      </c>
      <c r="CB371" s="169" t="str">
        <f>IFERROR(Inv_SY_B!CB371/Inv_SY_B!$DC371-1,"")</f>
        <v/>
      </c>
      <c r="CC371" s="169" t="str">
        <f>IFERROR(Inv_SY_B!CC371/Inv_SY_B!$DC371-1,"")</f>
        <v/>
      </c>
      <c r="CD371" s="169" t="str">
        <f>IFERROR(Inv_SY_B!CD371/Inv_SY_B!$DC371-1,"")</f>
        <v/>
      </c>
      <c r="CE371" s="169" t="str">
        <f>IFERROR(Inv_SY_B!CE371/Inv_SY_B!$DC371-1,"")</f>
        <v/>
      </c>
      <c r="CF371" s="169" t="str">
        <f>IFERROR(Inv_SY_B!CF371/Inv_SY_B!$DC371-1,"")</f>
        <v/>
      </c>
      <c r="CG371" s="169" t="str">
        <f>IFERROR(Inv_SY_B!CG371/Inv_SY_B!$DC371-1,"")</f>
        <v/>
      </c>
      <c r="CH371" s="169" t="str">
        <f>IFERROR(Inv_SY_B!CH371/Inv_SY_B!$DC371-1,"")</f>
        <v/>
      </c>
      <c r="CI371" s="169" t="str">
        <f>IFERROR(Inv_SY_B!CI371/Inv_SY_B!$DC371-1,"")</f>
        <v/>
      </c>
      <c r="CJ371" s="169" t="str">
        <f>IFERROR(Inv_SY_B!CJ371/Inv_SY_B!$DC371-1,"")</f>
        <v/>
      </c>
      <c r="CK371" s="169" t="str">
        <f>IFERROR(Inv_SY_B!CK371/Inv_SY_B!$DC371-1,"")</f>
        <v/>
      </c>
      <c r="CL371" s="169" t="str">
        <f>IFERROR(Inv_SY_B!CL371/Inv_SY_B!$DC371-1,"")</f>
        <v/>
      </c>
      <c r="CM371" s="169" t="str">
        <f>IFERROR(Inv_SY_B!CM371/Inv_SY_B!$DB371-1,"")</f>
        <v/>
      </c>
      <c r="CN371" s="169" t="str">
        <f>IFERROR(Inv_SY_B!CN371/Inv_SY_B!$DB371-1,"")</f>
        <v/>
      </c>
      <c r="CO371" s="169" t="str">
        <f>IFERROR(Inv_SY_B!CO371/Inv_SY_B!$DB371-1,"")</f>
        <v/>
      </c>
      <c r="CP371" s="169" t="str">
        <f>IFERROR(Inv_SY_B!CP371/Inv_SY_B!$DB371-1,"")</f>
        <v/>
      </c>
      <c r="CQ371" s="169" t="str">
        <f>IFERROR(Inv_SY_B!CQ371/Inv_SY_B!$DB371-1,"")</f>
        <v/>
      </c>
      <c r="CR371" s="169" t="str">
        <f>IFERROR(Inv_SY_B!CR371/Inv_SY_B!$DB371-1,"")</f>
        <v/>
      </c>
      <c r="CS371" s="169" t="str">
        <f>IFERROR(Inv_SY_B!CS371/Inv_SY_B!$DB371-1,"")</f>
        <v/>
      </c>
      <c r="CT371" s="169" t="str">
        <f>IFERROR(Inv_SY_B!CT371/Inv_SY_B!$DB371-1,"")</f>
        <v/>
      </c>
      <c r="CU371" s="169" t="str">
        <f>IFERROR(Inv_SY_B!CU371/Inv_SY_B!$DB371-1,"")</f>
        <v/>
      </c>
      <c r="CV371" s="169" t="str">
        <f>IFERROR(Inv_SY_B!CV371/Inv_SY_B!$DB371-1,"")</f>
        <v/>
      </c>
      <c r="CW371" s="169" t="str">
        <f>IFERROR(Inv_SY_B!CW371/Inv_SY_B!$DB371-1,"")</f>
        <v/>
      </c>
      <c r="CX371" s="169" t="str">
        <f>IFERROR(Inv_SY_B!CX371/Inv_SY_B!$DB371-1,"")</f>
        <v/>
      </c>
      <c r="CY371" s="169" t="str">
        <f>IFERROR(Inv_SY_B!CY371/Inv_SY_B!$DB371-1,"")</f>
        <v/>
      </c>
      <c r="CZ371" s="169" t="str">
        <f>IFERROR(Inv_SY_B!CZ371/Inv_SY_B!$DB371-1,"")</f>
        <v/>
      </c>
    </row>
    <row r="372" spans="2:104">
      <c r="B372" s="164">
        <f t="shared" si="6"/>
        <v>46064</v>
      </c>
      <c r="C372" s="169" t="str">
        <f>IFERROR(Inv_SY_B!C372/Inv_SY_B!$DA372-1,"")</f>
        <v/>
      </c>
      <c r="D372" s="169" t="str">
        <f>IFERROR(Inv_SY_B!D372/Inv_SY_B!$DA372-1,"")</f>
        <v/>
      </c>
      <c r="E372" s="169" t="str">
        <f>IFERROR(Inv_SY_B!E372/Inv_SY_B!$DA372-1,"")</f>
        <v/>
      </c>
      <c r="F372" s="169" t="str">
        <f>IFERROR(Inv_SY_B!F372/Inv_SY_B!$DA372-1,"")</f>
        <v/>
      </c>
      <c r="G372" s="169" t="str">
        <f>IFERROR(Inv_SY_B!G372/Inv_SY_B!$DA372-1,"")</f>
        <v/>
      </c>
      <c r="H372" s="169" t="str">
        <f>IFERROR(Inv_SY_B!H372/Inv_SY_B!$DA372-1,"")</f>
        <v/>
      </c>
      <c r="I372" s="169" t="str">
        <f>IFERROR(Inv_SY_B!I372/Inv_SY_B!$DA372-1,"")</f>
        <v/>
      </c>
      <c r="J372" s="169" t="str">
        <f>IFERROR(Inv_SY_B!J372/Inv_SY_B!$DA372-1,"")</f>
        <v/>
      </c>
      <c r="K372" s="169" t="str">
        <f>IFERROR(Inv_SY_B!K372/Inv_SY_B!$DA372-1,"")</f>
        <v/>
      </c>
      <c r="L372" s="169" t="str">
        <f>IFERROR(Inv_SY_B!L372/Inv_SY_B!$DA372-1,"")</f>
        <v/>
      </c>
      <c r="M372" s="169" t="str">
        <f>IFERROR(Inv_SY_B!M372/Inv_SY_B!$DA372-1,"")</f>
        <v/>
      </c>
      <c r="N372" s="169" t="str">
        <f>IFERROR(Inv_SY_B!N372/Inv_SY_B!$DA372-1,"")</f>
        <v/>
      </c>
      <c r="O372" s="169" t="str">
        <f>IFERROR(Inv_SY_B!O372/Inv_SY_B!$DA372-1,"")</f>
        <v/>
      </c>
      <c r="P372" s="169" t="str">
        <f>IFERROR(Inv_SY_B!P372/Inv_SY_B!$DA372-1,"")</f>
        <v/>
      </c>
      <c r="Q372" s="169" t="str">
        <f>IFERROR(Inv_SY_B!Q372/Inv_SY_B!$DA372-1,"")</f>
        <v/>
      </c>
      <c r="R372" s="169" t="str">
        <f>IFERROR(Inv_SY_B!R372/Inv_SY_B!$DA372-1,"")</f>
        <v/>
      </c>
      <c r="S372" s="169" t="str">
        <f>IFERROR(Inv_SY_B!S372/Inv_SY_B!$DA372-1,"")</f>
        <v/>
      </c>
      <c r="T372" s="169" t="str">
        <f>IFERROR(Inv_SY_B!T372/Inv_SY_B!$DA372-1,"")</f>
        <v/>
      </c>
      <c r="U372" s="169" t="str">
        <f>IFERROR(Inv_SY_B!U372/Inv_SY_B!$DA372-1,"")</f>
        <v/>
      </c>
      <c r="V372" s="169" t="str">
        <f>IFERROR(Inv_SY_B!V372/Inv_SY_B!$DA372-1,"")</f>
        <v/>
      </c>
      <c r="W372" s="169" t="str">
        <f>IFERROR(Inv_SY_B!W372/Inv_SY_B!$DA372-1,"")</f>
        <v/>
      </c>
      <c r="X372" s="169" t="str">
        <f>IFERROR(Inv_SY_B!X372/Inv_SY_B!$DA372-1,"")</f>
        <v/>
      </c>
      <c r="Y372" s="169" t="str">
        <f>IFERROR(Inv_SY_B!Y372/Inv_SY_B!$DA372-1,"")</f>
        <v/>
      </c>
      <c r="Z372" s="169" t="str">
        <f>IFERROR(Inv_SY_B!Z372/Inv_SY_B!$DA372-1,"")</f>
        <v/>
      </c>
      <c r="AA372" s="169" t="str">
        <f>IFERROR(Inv_SY_B!AA372/Inv_SY_B!$DA372-1,"")</f>
        <v/>
      </c>
      <c r="AB372" s="169" t="str">
        <f>IFERROR(Inv_SY_B!AB372/Inv_SY_B!$DA372-1,"")</f>
        <v/>
      </c>
      <c r="AC372" s="169" t="str">
        <f>IFERROR(Inv_SY_B!AC372/Inv_SY_B!$DA372-1,"")</f>
        <v/>
      </c>
      <c r="AD372" s="169" t="str">
        <f>IFERROR(Inv_SY_B!AD372/Inv_SY_B!$DA372-1,"")</f>
        <v/>
      </c>
      <c r="AE372" s="169" t="str">
        <f>IFERROR(Inv_SY_B!AE372/Inv_SY_B!$DA372-1,"")</f>
        <v/>
      </c>
      <c r="AF372" s="169" t="str">
        <f>IFERROR(Inv_SY_B!AF372/Inv_SY_B!$DA372-1,"")</f>
        <v/>
      </c>
      <c r="AG372" s="169" t="str">
        <f>IFERROR(Inv_SY_B!AG372/Inv_SY_B!$DA372-1,"")</f>
        <v/>
      </c>
      <c r="AH372" s="169" t="str">
        <f>IFERROR(Inv_SY_B!AH372/Inv_SY_B!$DA372-1,"")</f>
        <v/>
      </c>
      <c r="AI372" s="169" t="str">
        <f>IFERROR(Inv_SY_B!AI372/Inv_SY_B!$DC372-1,"")</f>
        <v/>
      </c>
      <c r="AJ372" s="169" t="str">
        <f>IFERROR(Inv_SY_B!AJ372/Inv_SY_B!$DC372-1,"")</f>
        <v/>
      </c>
      <c r="AK372" s="169" t="str">
        <f>IFERROR(Inv_SY_B!AK372/Inv_SY_B!$DC372-1,"")</f>
        <v/>
      </c>
      <c r="AL372" s="169" t="str">
        <f>IFERROR(Inv_SY_B!AL372/Inv_SY_B!$DC372-1,"")</f>
        <v/>
      </c>
      <c r="AM372" s="169" t="str">
        <f>IFERROR(Inv_SY_B!AM372/Inv_SY_B!$DC372-1,"")</f>
        <v/>
      </c>
      <c r="AN372" s="169" t="str">
        <f>IFERROR(Inv_SY_B!AN372/Inv_SY_B!$DC372-1,"")</f>
        <v/>
      </c>
      <c r="AO372" s="169" t="str">
        <f>IFERROR(Inv_SY_B!AO372/Inv_SY_B!$DC372-1,"")</f>
        <v/>
      </c>
      <c r="AP372" s="169" t="str">
        <f>IFERROR(Inv_SY_B!AP372/Inv_SY_B!$DC372-1,"")</f>
        <v/>
      </c>
      <c r="AQ372" s="169" t="str">
        <f>IFERROR(Inv_SY_B!AQ372/Inv_SY_B!$DC372-1,"")</f>
        <v/>
      </c>
      <c r="AR372" s="169" t="str">
        <f>IFERROR(Inv_SY_B!AR372/Inv_SY_B!$DC372-1,"")</f>
        <v/>
      </c>
      <c r="AS372" s="169" t="str">
        <f>IFERROR(Inv_SY_B!AS372/Inv_SY_B!$DC372-1,"")</f>
        <v/>
      </c>
      <c r="AT372" s="169" t="str">
        <f>IFERROR(Inv_SY_B!AT372/Inv_SY_B!$DC372-1,"")</f>
        <v/>
      </c>
      <c r="AU372" s="169" t="str">
        <f>IFERROR(Inv_SY_B!AU372/Inv_SY_B!$DC372-1,"")</f>
        <v/>
      </c>
      <c r="AV372" s="169" t="str">
        <f>IFERROR(Inv_SY_B!AV372/Inv_SY_B!$DC372-1,"")</f>
        <v/>
      </c>
      <c r="AW372" s="169" t="str">
        <f>IFERROR(Inv_SY_B!AW372/Inv_SY_B!$DC372-1,"")</f>
        <v/>
      </c>
      <c r="AX372" s="169" t="str">
        <f>IFERROR(Inv_SY_B!AX372/Inv_SY_B!$DC372-1,"")</f>
        <v/>
      </c>
      <c r="AY372" s="169" t="str">
        <f>IFERROR(Inv_SY_B!AY372/Inv_SY_B!$DC372-1,"")</f>
        <v/>
      </c>
      <c r="AZ372" s="169" t="str">
        <f>IFERROR(Inv_SY_B!AZ372/Inv_SY_B!$DC372-1,"")</f>
        <v/>
      </c>
      <c r="BA372" s="169" t="str">
        <f>IFERROR(Inv_SY_B!BA372/Inv_SY_B!$DC372-1,"")</f>
        <v/>
      </c>
      <c r="BB372" s="169" t="str">
        <f>IFERROR(Inv_SY_B!BB372/Inv_SY_B!$DC372-1,"")</f>
        <v/>
      </c>
      <c r="BC372" s="169" t="str">
        <f>IFERROR(Inv_SY_B!BC372/Inv_SY_B!$DC372-1,"")</f>
        <v/>
      </c>
      <c r="BD372" s="169" t="str">
        <f>IFERROR(Inv_SY_B!BD372/Inv_SY_B!$DC372-1,"")</f>
        <v/>
      </c>
      <c r="BE372" s="169" t="str">
        <f>IFERROR(Inv_SY_B!BE372/Inv_SY_B!$DC372-1,"")</f>
        <v/>
      </c>
      <c r="BF372" s="169" t="str">
        <f>IFERROR(Inv_SY_B!BF372/Inv_SY_B!$DC372-1,"")</f>
        <v/>
      </c>
      <c r="BG372" s="169" t="str">
        <f>IFERROR(Inv_SY_B!BG372/Inv_SY_B!$DC372-1,"")</f>
        <v/>
      </c>
      <c r="BH372" s="169" t="str">
        <f>IFERROR(Inv_SY_B!BH372/Inv_SY_B!$DC372-1,"")</f>
        <v/>
      </c>
      <c r="BI372" s="169" t="str">
        <f>IFERROR(Inv_SY_B!BI372/Inv_SY_B!$DC372-1,"")</f>
        <v/>
      </c>
      <c r="BJ372" s="169" t="str">
        <f>IFERROR(Inv_SY_B!BJ372/Inv_SY_B!$DC372-1,"")</f>
        <v/>
      </c>
      <c r="BK372" s="169" t="str">
        <f>IFERROR(Inv_SY_B!BK372/Inv_SY_B!$DC372-1,"")</f>
        <v/>
      </c>
      <c r="BL372" s="169" t="str">
        <f>IFERROR(Inv_SY_B!BL372/Inv_SY_B!$DC372-1,"")</f>
        <v/>
      </c>
      <c r="BM372" s="169" t="str">
        <f>IFERROR(Inv_SY_B!BM372/Inv_SY_B!$DC372-1,"")</f>
        <v/>
      </c>
      <c r="BN372" s="169" t="str">
        <f>IFERROR(Inv_SY_B!BN372/Inv_SY_B!$DC372-1,"")</f>
        <v/>
      </c>
      <c r="BO372" s="169" t="str">
        <f>IFERROR(Inv_SY_B!BO372/Inv_SY_B!$DC372-1,"")</f>
        <v/>
      </c>
      <c r="BP372" s="169" t="str">
        <f>IFERROR(Inv_SY_B!BP372/Inv_SY_B!$DC372-1,"")</f>
        <v/>
      </c>
      <c r="BQ372" s="169" t="str">
        <f>IFERROR(Inv_SY_B!BQ372/Inv_SY_B!$DC372-1,"")</f>
        <v/>
      </c>
      <c r="BR372" s="169" t="str">
        <f>IFERROR(Inv_SY_B!BR372/Inv_SY_B!$DC372-1,"")</f>
        <v/>
      </c>
      <c r="BS372" s="169" t="str">
        <f>IFERROR(Inv_SY_B!BS372/Inv_SY_B!$DC372-1,"")</f>
        <v/>
      </c>
      <c r="BT372" s="169" t="str">
        <f>IFERROR(Inv_SY_B!BT372/Inv_SY_B!$DC372-1,"")</f>
        <v/>
      </c>
      <c r="BU372" s="169" t="str">
        <f>IFERROR(Inv_SY_B!BU372/Inv_SY_B!$DC372-1,"")</f>
        <v/>
      </c>
      <c r="BV372" s="169" t="str">
        <f>IFERROR(Inv_SY_B!BV372/Inv_SY_B!$DC372-1,"")</f>
        <v/>
      </c>
      <c r="BW372" s="169" t="str">
        <f>IFERROR(Inv_SY_B!BW372/Inv_SY_B!$DC372-1,"")</f>
        <v/>
      </c>
      <c r="BX372" s="169" t="str">
        <f>IFERROR(Inv_SY_B!BX372/Inv_SY_B!$DC372-1,"")</f>
        <v/>
      </c>
      <c r="BY372" s="169" t="str">
        <f>IFERROR(Inv_SY_B!BY372/Inv_SY_B!$DC372-1,"")</f>
        <v/>
      </c>
      <c r="BZ372" s="169" t="str">
        <f>IFERROR(Inv_SY_B!BZ372/Inv_SY_B!$DC372-1,"")</f>
        <v/>
      </c>
      <c r="CA372" s="169" t="str">
        <f>IFERROR(Inv_SY_B!CA372/Inv_SY_B!$DC372-1,"")</f>
        <v/>
      </c>
      <c r="CB372" s="169" t="str">
        <f>IFERROR(Inv_SY_B!CB372/Inv_SY_B!$DC372-1,"")</f>
        <v/>
      </c>
      <c r="CC372" s="169" t="str">
        <f>IFERROR(Inv_SY_B!CC372/Inv_SY_B!$DC372-1,"")</f>
        <v/>
      </c>
      <c r="CD372" s="169" t="str">
        <f>IFERROR(Inv_SY_B!CD372/Inv_SY_B!$DC372-1,"")</f>
        <v/>
      </c>
      <c r="CE372" s="169" t="str">
        <f>IFERROR(Inv_SY_B!CE372/Inv_SY_B!$DC372-1,"")</f>
        <v/>
      </c>
      <c r="CF372" s="169" t="str">
        <f>IFERROR(Inv_SY_B!CF372/Inv_SY_B!$DC372-1,"")</f>
        <v/>
      </c>
      <c r="CG372" s="169" t="str">
        <f>IFERROR(Inv_SY_B!CG372/Inv_SY_B!$DC372-1,"")</f>
        <v/>
      </c>
      <c r="CH372" s="169" t="str">
        <f>IFERROR(Inv_SY_B!CH372/Inv_SY_B!$DC372-1,"")</f>
        <v/>
      </c>
      <c r="CI372" s="169" t="str">
        <f>IFERROR(Inv_SY_B!CI372/Inv_SY_B!$DC372-1,"")</f>
        <v/>
      </c>
      <c r="CJ372" s="169" t="str">
        <f>IFERROR(Inv_SY_B!CJ372/Inv_SY_B!$DC372-1,"")</f>
        <v/>
      </c>
      <c r="CK372" s="169" t="str">
        <f>IFERROR(Inv_SY_B!CK372/Inv_SY_B!$DC372-1,"")</f>
        <v/>
      </c>
      <c r="CL372" s="169" t="str">
        <f>IFERROR(Inv_SY_B!CL372/Inv_SY_B!$DC372-1,"")</f>
        <v/>
      </c>
      <c r="CM372" s="169" t="str">
        <f>IFERROR(Inv_SY_B!CM372/Inv_SY_B!$DB372-1,"")</f>
        <v/>
      </c>
      <c r="CN372" s="169" t="str">
        <f>IFERROR(Inv_SY_B!CN372/Inv_SY_B!$DB372-1,"")</f>
        <v/>
      </c>
      <c r="CO372" s="169" t="str">
        <f>IFERROR(Inv_SY_B!CO372/Inv_SY_B!$DB372-1,"")</f>
        <v/>
      </c>
      <c r="CP372" s="169" t="str">
        <f>IFERROR(Inv_SY_B!CP372/Inv_SY_B!$DB372-1,"")</f>
        <v/>
      </c>
      <c r="CQ372" s="169" t="str">
        <f>IFERROR(Inv_SY_B!CQ372/Inv_SY_B!$DB372-1,"")</f>
        <v/>
      </c>
      <c r="CR372" s="169" t="str">
        <f>IFERROR(Inv_SY_B!CR372/Inv_SY_B!$DB372-1,"")</f>
        <v/>
      </c>
      <c r="CS372" s="169" t="str">
        <f>IFERROR(Inv_SY_B!CS372/Inv_SY_B!$DB372-1,"")</f>
        <v/>
      </c>
      <c r="CT372" s="169" t="str">
        <f>IFERROR(Inv_SY_B!CT372/Inv_SY_B!$DB372-1,"")</f>
        <v/>
      </c>
      <c r="CU372" s="169" t="str">
        <f>IFERROR(Inv_SY_B!CU372/Inv_SY_B!$DB372-1,"")</f>
        <v/>
      </c>
      <c r="CV372" s="169" t="str">
        <f>IFERROR(Inv_SY_B!CV372/Inv_SY_B!$DB372-1,"")</f>
        <v/>
      </c>
      <c r="CW372" s="169" t="str">
        <f>IFERROR(Inv_SY_B!CW372/Inv_SY_B!$DB372-1,"")</f>
        <v/>
      </c>
      <c r="CX372" s="169" t="str">
        <f>IFERROR(Inv_SY_B!CX372/Inv_SY_B!$DB372-1,"")</f>
        <v/>
      </c>
      <c r="CY372" s="169" t="str">
        <f>IFERROR(Inv_SY_B!CY372/Inv_SY_B!$DB372-1,"")</f>
        <v/>
      </c>
      <c r="CZ372" s="169" t="str">
        <f>IFERROR(Inv_SY_B!CZ372/Inv_SY_B!$DB372-1,"")</f>
        <v/>
      </c>
    </row>
    <row r="373" spans="2:104">
      <c r="B373" s="164">
        <f t="shared" si="6"/>
        <v>46065</v>
      </c>
      <c r="C373" s="169" t="str">
        <f>IFERROR(Inv_SY_B!C373/Inv_SY_B!$DA373-1,"")</f>
        <v/>
      </c>
      <c r="D373" s="169" t="str">
        <f>IFERROR(Inv_SY_B!D373/Inv_SY_B!$DA373-1,"")</f>
        <v/>
      </c>
      <c r="E373" s="169" t="str">
        <f>IFERROR(Inv_SY_B!E373/Inv_SY_B!$DA373-1,"")</f>
        <v/>
      </c>
      <c r="F373" s="169" t="str">
        <f>IFERROR(Inv_SY_B!F373/Inv_SY_B!$DA373-1,"")</f>
        <v/>
      </c>
      <c r="G373" s="169" t="str">
        <f>IFERROR(Inv_SY_B!G373/Inv_SY_B!$DA373-1,"")</f>
        <v/>
      </c>
      <c r="H373" s="169" t="str">
        <f>IFERROR(Inv_SY_B!H373/Inv_SY_B!$DA373-1,"")</f>
        <v/>
      </c>
      <c r="I373" s="169" t="str">
        <f>IFERROR(Inv_SY_B!I373/Inv_SY_B!$DA373-1,"")</f>
        <v/>
      </c>
      <c r="J373" s="169" t="str">
        <f>IFERROR(Inv_SY_B!J373/Inv_SY_B!$DA373-1,"")</f>
        <v/>
      </c>
      <c r="K373" s="169" t="str">
        <f>IFERROR(Inv_SY_B!K373/Inv_SY_B!$DA373-1,"")</f>
        <v/>
      </c>
      <c r="L373" s="169" t="str">
        <f>IFERROR(Inv_SY_B!L373/Inv_SY_B!$DA373-1,"")</f>
        <v/>
      </c>
      <c r="M373" s="169" t="str">
        <f>IFERROR(Inv_SY_B!M373/Inv_SY_B!$DA373-1,"")</f>
        <v/>
      </c>
      <c r="N373" s="169" t="str">
        <f>IFERROR(Inv_SY_B!N373/Inv_SY_B!$DA373-1,"")</f>
        <v/>
      </c>
      <c r="O373" s="169" t="str">
        <f>IFERROR(Inv_SY_B!O373/Inv_SY_B!$DA373-1,"")</f>
        <v/>
      </c>
      <c r="P373" s="169" t="str">
        <f>IFERROR(Inv_SY_B!P373/Inv_SY_B!$DA373-1,"")</f>
        <v/>
      </c>
      <c r="Q373" s="169" t="str">
        <f>IFERROR(Inv_SY_B!Q373/Inv_SY_B!$DA373-1,"")</f>
        <v/>
      </c>
      <c r="R373" s="169" t="str">
        <f>IFERROR(Inv_SY_B!R373/Inv_SY_B!$DA373-1,"")</f>
        <v/>
      </c>
      <c r="S373" s="169" t="str">
        <f>IFERROR(Inv_SY_B!S373/Inv_SY_B!$DA373-1,"")</f>
        <v/>
      </c>
      <c r="T373" s="169" t="str">
        <f>IFERROR(Inv_SY_B!T373/Inv_SY_B!$DA373-1,"")</f>
        <v/>
      </c>
      <c r="U373" s="169" t="str">
        <f>IFERROR(Inv_SY_B!U373/Inv_SY_B!$DA373-1,"")</f>
        <v/>
      </c>
      <c r="V373" s="169" t="str">
        <f>IFERROR(Inv_SY_B!V373/Inv_SY_B!$DA373-1,"")</f>
        <v/>
      </c>
      <c r="W373" s="169" t="str">
        <f>IFERROR(Inv_SY_B!W373/Inv_SY_B!$DA373-1,"")</f>
        <v/>
      </c>
      <c r="X373" s="169" t="str">
        <f>IFERROR(Inv_SY_B!X373/Inv_SY_B!$DA373-1,"")</f>
        <v/>
      </c>
      <c r="Y373" s="169" t="str">
        <f>IFERROR(Inv_SY_B!Y373/Inv_SY_B!$DA373-1,"")</f>
        <v/>
      </c>
      <c r="Z373" s="169" t="str">
        <f>IFERROR(Inv_SY_B!Z373/Inv_SY_B!$DA373-1,"")</f>
        <v/>
      </c>
      <c r="AA373" s="169" t="str">
        <f>IFERROR(Inv_SY_B!AA373/Inv_SY_B!$DA373-1,"")</f>
        <v/>
      </c>
      <c r="AB373" s="169" t="str">
        <f>IFERROR(Inv_SY_B!AB373/Inv_SY_B!$DA373-1,"")</f>
        <v/>
      </c>
      <c r="AC373" s="169" t="str">
        <f>IFERROR(Inv_SY_B!AC373/Inv_SY_B!$DA373-1,"")</f>
        <v/>
      </c>
      <c r="AD373" s="169" t="str">
        <f>IFERROR(Inv_SY_B!AD373/Inv_SY_B!$DA373-1,"")</f>
        <v/>
      </c>
      <c r="AE373" s="169" t="str">
        <f>IFERROR(Inv_SY_B!AE373/Inv_SY_B!$DA373-1,"")</f>
        <v/>
      </c>
      <c r="AF373" s="169" t="str">
        <f>IFERROR(Inv_SY_B!AF373/Inv_SY_B!$DA373-1,"")</f>
        <v/>
      </c>
      <c r="AG373" s="169" t="str">
        <f>IFERROR(Inv_SY_B!AG373/Inv_SY_B!$DA373-1,"")</f>
        <v/>
      </c>
      <c r="AH373" s="169" t="str">
        <f>IFERROR(Inv_SY_B!AH373/Inv_SY_B!$DA373-1,"")</f>
        <v/>
      </c>
      <c r="AI373" s="169" t="str">
        <f>IFERROR(Inv_SY_B!AI373/Inv_SY_B!$DC373-1,"")</f>
        <v/>
      </c>
      <c r="AJ373" s="169" t="str">
        <f>IFERROR(Inv_SY_B!AJ373/Inv_SY_B!$DC373-1,"")</f>
        <v/>
      </c>
      <c r="AK373" s="169" t="str">
        <f>IFERROR(Inv_SY_B!AK373/Inv_SY_B!$DC373-1,"")</f>
        <v/>
      </c>
      <c r="AL373" s="169" t="str">
        <f>IFERROR(Inv_SY_B!AL373/Inv_SY_B!$DC373-1,"")</f>
        <v/>
      </c>
      <c r="AM373" s="169" t="str">
        <f>IFERROR(Inv_SY_B!AM373/Inv_SY_B!$DC373-1,"")</f>
        <v/>
      </c>
      <c r="AN373" s="169" t="str">
        <f>IFERROR(Inv_SY_B!AN373/Inv_SY_B!$DC373-1,"")</f>
        <v/>
      </c>
      <c r="AO373" s="169" t="str">
        <f>IFERROR(Inv_SY_B!AO373/Inv_SY_B!$DC373-1,"")</f>
        <v/>
      </c>
      <c r="AP373" s="169" t="str">
        <f>IFERROR(Inv_SY_B!AP373/Inv_SY_B!$DC373-1,"")</f>
        <v/>
      </c>
      <c r="AQ373" s="169" t="str">
        <f>IFERROR(Inv_SY_B!AQ373/Inv_SY_B!$DC373-1,"")</f>
        <v/>
      </c>
      <c r="AR373" s="169" t="str">
        <f>IFERROR(Inv_SY_B!AR373/Inv_SY_B!$DC373-1,"")</f>
        <v/>
      </c>
      <c r="AS373" s="169" t="str">
        <f>IFERROR(Inv_SY_B!AS373/Inv_SY_B!$DC373-1,"")</f>
        <v/>
      </c>
      <c r="AT373" s="169" t="str">
        <f>IFERROR(Inv_SY_B!AT373/Inv_SY_B!$DC373-1,"")</f>
        <v/>
      </c>
      <c r="AU373" s="169" t="str">
        <f>IFERROR(Inv_SY_B!AU373/Inv_SY_B!$DC373-1,"")</f>
        <v/>
      </c>
      <c r="AV373" s="169" t="str">
        <f>IFERROR(Inv_SY_B!AV373/Inv_SY_B!$DC373-1,"")</f>
        <v/>
      </c>
      <c r="AW373" s="169" t="str">
        <f>IFERROR(Inv_SY_B!AW373/Inv_SY_B!$DC373-1,"")</f>
        <v/>
      </c>
      <c r="AX373" s="169" t="str">
        <f>IFERROR(Inv_SY_B!AX373/Inv_SY_B!$DC373-1,"")</f>
        <v/>
      </c>
      <c r="AY373" s="169" t="str">
        <f>IFERROR(Inv_SY_B!AY373/Inv_SY_B!$DC373-1,"")</f>
        <v/>
      </c>
      <c r="AZ373" s="169" t="str">
        <f>IFERROR(Inv_SY_B!AZ373/Inv_SY_B!$DC373-1,"")</f>
        <v/>
      </c>
      <c r="BA373" s="169" t="str">
        <f>IFERROR(Inv_SY_B!BA373/Inv_SY_B!$DC373-1,"")</f>
        <v/>
      </c>
      <c r="BB373" s="169" t="str">
        <f>IFERROR(Inv_SY_B!BB373/Inv_SY_B!$DC373-1,"")</f>
        <v/>
      </c>
      <c r="BC373" s="169" t="str">
        <f>IFERROR(Inv_SY_B!BC373/Inv_SY_B!$DC373-1,"")</f>
        <v/>
      </c>
      <c r="BD373" s="169" t="str">
        <f>IFERROR(Inv_SY_B!BD373/Inv_SY_B!$DC373-1,"")</f>
        <v/>
      </c>
      <c r="BE373" s="169" t="str">
        <f>IFERROR(Inv_SY_B!BE373/Inv_SY_B!$DC373-1,"")</f>
        <v/>
      </c>
      <c r="BF373" s="169" t="str">
        <f>IFERROR(Inv_SY_B!BF373/Inv_SY_B!$DC373-1,"")</f>
        <v/>
      </c>
      <c r="BG373" s="169" t="str">
        <f>IFERROR(Inv_SY_B!BG373/Inv_SY_B!$DC373-1,"")</f>
        <v/>
      </c>
      <c r="BH373" s="169" t="str">
        <f>IFERROR(Inv_SY_B!BH373/Inv_SY_B!$DC373-1,"")</f>
        <v/>
      </c>
      <c r="BI373" s="169" t="str">
        <f>IFERROR(Inv_SY_B!BI373/Inv_SY_B!$DC373-1,"")</f>
        <v/>
      </c>
      <c r="BJ373" s="169" t="str">
        <f>IFERROR(Inv_SY_B!BJ373/Inv_SY_B!$DC373-1,"")</f>
        <v/>
      </c>
      <c r="BK373" s="169" t="str">
        <f>IFERROR(Inv_SY_B!BK373/Inv_SY_B!$DC373-1,"")</f>
        <v/>
      </c>
      <c r="BL373" s="169" t="str">
        <f>IFERROR(Inv_SY_B!BL373/Inv_SY_B!$DC373-1,"")</f>
        <v/>
      </c>
      <c r="BM373" s="169" t="str">
        <f>IFERROR(Inv_SY_B!BM373/Inv_SY_B!$DC373-1,"")</f>
        <v/>
      </c>
      <c r="BN373" s="169" t="str">
        <f>IFERROR(Inv_SY_B!BN373/Inv_SY_B!$DC373-1,"")</f>
        <v/>
      </c>
      <c r="BO373" s="169" t="str">
        <f>IFERROR(Inv_SY_B!BO373/Inv_SY_B!$DC373-1,"")</f>
        <v/>
      </c>
      <c r="BP373" s="169" t="str">
        <f>IFERROR(Inv_SY_B!BP373/Inv_SY_B!$DC373-1,"")</f>
        <v/>
      </c>
      <c r="BQ373" s="169" t="str">
        <f>IFERROR(Inv_SY_B!BQ373/Inv_SY_B!$DC373-1,"")</f>
        <v/>
      </c>
      <c r="BR373" s="169" t="str">
        <f>IFERROR(Inv_SY_B!BR373/Inv_SY_B!$DC373-1,"")</f>
        <v/>
      </c>
      <c r="BS373" s="169" t="str">
        <f>IFERROR(Inv_SY_B!BS373/Inv_SY_B!$DC373-1,"")</f>
        <v/>
      </c>
      <c r="BT373" s="169" t="str">
        <f>IFERROR(Inv_SY_B!BT373/Inv_SY_B!$DC373-1,"")</f>
        <v/>
      </c>
      <c r="BU373" s="169" t="str">
        <f>IFERROR(Inv_SY_B!BU373/Inv_SY_B!$DC373-1,"")</f>
        <v/>
      </c>
      <c r="BV373" s="169" t="str">
        <f>IFERROR(Inv_SY_B!BV373/Inv_SY_B!$DC373-1,"")</f>
        <v/>
      </c>
      <c r="BW373" s="169" t="str">
        <f>IFERROR(Inv_SY_B!BW373/Inv_SY_B!$DC373-1,"")</f>
        <v/>
      </c>
      <c r="BX373" s="169" t="str">
        <f>IFERROR(Inv_SY_B!BX373/Inv_SY_B!$DC373-1,"")</f>
        <v/>
      </c>
      <c r="BY373" s="169" t="str">
        <f>IFERROR(Inv_SY_B!BY373/Inv_SY_B!$DC373-1,"")</f>
        <v/>
      </c>
      <c r="BZ373" s="169" t="str">
        <f>IFERROR(Inv_SY_B!BZ373/Inv_SY_B!$DC373-1,"")</f>
        <v/>
      </c>
      <c r="CA373" s="169" t="str">
        <f>IFERROR(Inv_SY_B!CA373/Inv_SY_B!$DC373-1,"")</f>
        <v/>
      </c>
      <c r="CB373" s="169" t="str">
        <f>IFERROR(Inv_SY_B!CB373/Inv_SY_B!$DC373-1,"")</f>
        <v/>
      </c>
      <c r="CC373" s="169" t="str">
        <f>IFERROR(Inv_SY_B!CC373/Inv_SY_B!$DC373-1,"")</f>
        <v/>
      </c>
      <c r="CD373" s="169" t="str">
        <f>IFERROR(Inv_SY_B!CD373/Inv_SY_B!$DC373-1,"")</f>
        <v/>
      </c>
      <c r="CE373" s="169" t="str">
        <f>IFERROR(Inv_SY_B!CE373/Inv_SY_B!$DC373-1,"")</f>
        <v/>
      </c>
      <c r="CF373" s="169" t="str">
        <f>IFERROR(Inv_SY_B!CF373/Inv_SY_B!$DC373-1,"")</f>
        <v/>
      </c>
      <c r="CG373" s="169" t="str">
        <f>IFERROR(Inv_SY_B!CG373/Inv_SY_B!$DC373-1,"")</f>
        <v/>
      </c>
      <c r="CH373" s="169" t="str">
        <f>IFERROR(Inv_SY_B!CH373/Inv_SY_B!$DC373-1,"")</f>
        <v/>
      </c>
      <c r="CI373" s="169" t="str">
        <f>IFERROR(Inv_SY_B!CI373/Inv_SY_B!$DC373-1,"")</f>
        <v/>
      </c>
      <c r="CJ373" s="169" t="str">
        <f>IFERROR(Inv_SY_B!CJ373/Inv_SY_B!$DC373-1,"")</f>
        <v/>
      </c>
      <c r="CK373" s="169" t="str">
        <f>IFERROR(Inv_SY_B!CK373/Inv_SY_B!$DC373-1,"")</f>
        <v/>
      </c>
      <c r="CL373" s="169" t="str">
        <f>IFERROR(Inv_SY_B!CL373/Inv_SY_B!$DC373-1,"")</f>
        <v/>
      </c>
      <c r="CM373" s="169" t="str">
        <f>IFERROR(Inv_SY_B!CM373/Inv_SY_B!$DB373-1,"")</f>
        <v/>
      </c>
      <c r="CN373" s="169" t="str">
        <f>IFERROR(Inv_SY_B!CN373/Inv_SY_B!$DB373-1,"")</f>
        <v/>
      </c>
      <c r="CO373" s="169" t="str">
        <f>IFERROR(Inv_SY_B!CO373/Inv_SY_B!$DB373-1,"")</f>
        <v/>
      </c>
      <c r="CP373" s="169" t="str">
        <f>IFERROR(Inv_SY_B!CP373/Inv_SY_B!$DB373-1,"")</f>
        <v/>
      </c>
      <c r="CQ373" s="169" t="str">
        <f>IFERROR(Inv_SY_B!CQ373/Inv_SY_B!$DB373-1,"")</f>
        <v/>
      </c>
      <c r="CR373" s="169" t="str">
        <f>IFERROR(Inv_SY_B!CR373/Inv_SY_B!$DB373-1,"")</f>
        <v/>
      </c>
      <c r="CS373" s="169" t="str">
        <f>IFERROR(Inv_SY_B!CS373/Inv_SY_B!$DB373-1,"")</f>
        <v/>
      </c>
      <c r="CT373" s="169" t="str">
        <f>IFERROR(Inv_SY_B!CT373/Inv_SY_B!$DB373-1,"")</f>
        <v/>
      </c>
      <c r="CU373" s="169" t="str">
        <f>IFERROR(Inv_SY_B!CU373/Inv_SY_B!$DB373-1,"")</f>
        <v/>
      </c>
      <c r="CV373" s="169" t="str">
        <f>IFERROR(Inv_SY_B!CV373/Inv_SY_B!$DB373-1,"")</f>
        <v/>
      </c>
      <c r="CW373" s="169" t="str">
        <f>IFERROR(Inv_SY_B!CW373/Inv_SY_B!$DB373-1,"")</f>
        <v/>
      </c>
      <c r="CX373" s="169" t="str">
        <f>IFERROR(Inv_SY_B!CX373/Inv_SY_B!$DB373-1,"")</f>
        <v/>
      </c>
      <c r="CY373" s="169" t="str">
        <f>IFERROR(Inv_SY_B!CY373/Inv_SY_B!$DB373-1,"")</f>
        <v/>
      </c>
      <c r="CZ373" s="169" t="str">
        <f>IFERROR(Inv_SY_B!CZ373/Inv_SY_B!$DB373-1,"")</f>
        <v/>
      </c>
    </row>
    <row r="374" spans="2:104">
      <c r="B374" s="164">
        <f t="shared" si="6"/>
        <v>46066</v>
      </c>
      <c r="C374" s="169" t="str">
        <f>IFERROR(Inv_SY_B!C374/Inv_SY_B!$DA374-1,"")</f>
        <v/>
      </c>
      <c r="D374" s="169" t="str">
        <f>IFERROR(Inv_SY_B!D374/Inv_SY_B!$DA374-1,"")</f>
        <v/>
      </c>
      <c r="E374" s="169" t="str">
        <f>IFERROR(Inv_SY_B!E374/Inv_SY_B!$DA374-1,"")</f>
        <v/>
      </c>
      <c r="F374" s="169" t="str">
        <f>IFERROR(Inv_SY_B!F374/Inv_SY_B!$DA374-1,"")</f>
        <v/>
      </c>
      <c r="G374" s="169" t="str">
        <f>IFERROR(Inv_SY_B!G374/Inv_SY_B!$DA374-1,"")</f>
        <v/>
      </c>
      <c r="H374" s="169" t="str">
        <f>IFERROR(Inv_SY_B!H374/Inv_SY_B!$DA374-1,"")</f>
        <v/>
      </c>
      <c r="I374" s="169" t="str">
        <f>IFERROR(Inv_SY_B!I374/Inv_SY_B!$DA374-1,"")</f>
        <v/>
      </c>
      <c r="J374" s="169" t="str">
        <f>IFERROR(Inv_SY_B!J374/Inv_SY_B!$DA374-1,"")</f>
        <v/>
      </c>
      <c r="K374" s="169" t="str">
        <f>IFERROR(Inv_SY_B!K374/Inv_SY_B!$DA374-1,"")</f>
        <v/>
      </c>
      <c r="L374" s="169" t="str">
        <f>IFERROR(Inv_SY_B!L374/Inv_SY_B!$DA374-1,"")</f>
        <v/>
      </c>
      <c r="M374" s="169" t="str">
        <f>IFERROR(Inv_SY_B!M374/Inv_SY_B!$DA374-1,"")</f>
        <v/>
      </c>
      <c r="N374" s="169" t="str">
        <f>IFERROR(Inv_SY_B!N374/Inv_SY_B!$DA374-1,"")</f>
        <v/>
      </c>
      <c r="O374" s="169" t="str">
        <f>IFERROR(Inv_SY_B!O374/Inv_SY_B!$DA374-1,"")</f>
        <v/>
      </c>
      <c r="P374" s="169" t="str">
        <f>IFERROR(Inv_SY_B!P374/Inv_SY_B!$DA374-1,"")</f>
        <v/>
      </c>
      <c r="Q374" s="169" t="str">
        <f>IFERROR(Inv_SY_B!Q374/Inv_SY_B!$DA374-1,"")</f>
        <v/>
      </c>
      <c r="R374" s="169" t="str">
        <f>IFERROR(Inv_SY_B!R374/Inv_SY_B!$DA374-1,"")</f>
        <v/>
      </c>
      <c r="S374" s="169" t="str">
        <f>IFERROR(Inv_SY_B!S374/Inv_SY_B!$DA374-1,"")</f>
        <v/>
      </c>
      <c r="T374" s="169" t="str">
        <f>IFERROR(Inv_SY_B!T374/Inv_SY_B!$DA374-1,"")</f>
        <v/>
      </c>
      <c r="U374" s="169" t="str">
        <f>IFERROR(Inv_SY_B!U374/Inv_SY_B!$DA374-1,"")</f>
        <v/>
      </c>
      <c r="V374" s="169" t="str">
        <f>IFERROR(Inv_SY_B!V374/Inv_SY_B!$DA374-1,"")</f>
        <v/>
      </c>
      <c r="W374" s="169" t="str">
        <f>IFERROR(Inv_SY_B!W374/Inv_SY_B!$DA374-1,"")</f>
        <v/>
      </c>
      <c r="X374" s="169" t="str">
        <f>IFERROR(Inv_SY_B!X374/Inv_SY_B!$DA374-1,"")</f>
        <v/>
      </c>
      <c r="Y374" s="169" t="str">
        <f>IFERROR(Inv_SY_B!Y374/Inv_SY_B!$DA374-1,"")</f>
        <v/>
      </c>
      <c r="Z374" s="169" t="str">
        <f>IFERROR(Inv_SY_B!Z374/Inv_SY_B!$DA374-1,"")</f>
        <v/>
      </c>
      <c r="AA374" s="169" t="str">
        <f>IFERROR(Inv_SY_B!AA374/Inv_SY_B!$DA374-1,"")</f>
        <v/>
      </c>
      <c r="AB374" s="169" t="str">
        <f>IFERROR(Inv_SY_B!AB374/Inv_SY_B!$DA374-1,"")</f>
        <v/>
      </c>
      <c r="AC374" s="169" t="str">
        <f>IFERROR(Inv_SY_B!AC374/Inv_SY_B!$DA374-1,"")</f>
        <v/>
      </c>
      <c r="AD374" s="169" t="str">
        <f>IFERROR(Inv_SY_B!AD374/Inv_SY_B!$DA374-1,"")</f>
        <v/>
      </c>
      <c r="AE374" s="169" t="str">
        <f>IFERROR(Inv_SY_B!AE374/Inv_SY_B!$DA374-1,"")</f>
        <v/>
      </c>
      <c r="AF374" s="169" t="str">
        <f>IFERROR(Inv_SY_B!AF374/Inv_SY_B!$DA374-1,"")</f>
        <v/>
      </c>
      <c r="AG374" s="169" t="str">
        <f>IFERROR(Inv_SY_B!AG374/Inv_SY_B!$DA374-1,"")</f>
        <v/>
      </c>
      <c r="AH374" s="169" t="str">
        <f>IFERROR(Inv_SY_B!AH374/Inv_SY_B!$DA374-1,"")</f>
        <v/>
      </c>
      <c r="AI374" s="169" t="str">
        <f>IFERROR(Inv_SY_B!AI374/Inv_SY_B!$DC374-1,"")</f>
        <v/>
      </c>
      <c r="AJ374" s="169" t="str">
        <f>IFERROR(Inv_SY_B!AJ374/Inv_SY_B!$DC374-1,"")</f>
        <v/>
      </c>
      <c r="AK374" s="169" t="str">
        <f>IFERROR(Inv_SY_B!AK374/Inv_SY_B!$DC374-1,"")</f>
        <v/>
      </c>
      <c r="AL374" s="169" t="str">
        <f>IFERROR(Inv_SY_B!AL374/Inv_SY_B!$DC374-1,"")</f>
        <v/>
      </c>
      <c r="AM374" s="169" t="str">
        <f>IFERROR(Inv_SY_B!AM374/Inv_SY_B!$DC374-1,"")</f>
        <v/>
      </c>
      <c r="AN374" s="169" t="str">
        <f>IFERROR(Inv_SY_B!AN374/Inv_SY_B!$DC374-1,"")</f>
        <v/>
      </c>
      <c r="AO374" s="169" t="str">
        <f>IFERROR(Inv_SY_B!AO374/Inv_SY_B!$DC374-1,"")</f>
        <v/>
      </c>
      <c r="AP374" s="169" t="str">
        <f>IFERROR(Inv_SY_B!AP374/Inv_SY_B!$DC374-1,"")</f>
        <v/>
      </c>
      <c r="AQ374" s="169" t="str">
        <f>IFERROR(Inv_SY_B!AQ374/Inv_SY_B!$DC374-1,"")</f>
        <v/>
      </c>
      <c r="AR374" s="169" t="str">
        <f>IFERROR(Inv_SY_B!AR374/Inv_SY_B!$DC374-1,"")</f>
        <v/>
      </c>
      <c r="AS374" s="169" t="str">
        <f>IFERROR(Inv_SY_B!AS374/Inv_SY_B!$DC374-1,"")</f>
        <v/>
      </c>
      <c r="AT374" s="169" t="str">
        <f>IFERROR(Inv_SY_B!AT374/Inv_SY_B!$DC374-1,"")</f>
        <v/>
      </c>
      <c r="AU374" s="169" t="str">
        <f>IFERROR(Inv_SY_B!AU374/Inv_SY_B!$DC374-1,"")</f>
        <v/>
      </c>
      <c r="AV374" s="169" t="str">
        <f>IFERROR(Inv_SY_B!AV374/Inv_SY_B!$DC374-1,"")</f>
        <v/>
      </c>
      <c r="AW374" s="169" t="str">
        <f>IFERROR(Inv_SY_B!AW374/Inv_SY_B!$DC374-1,"")</f>
        <v/>
      </c>
      <c r="AX374" s="169" t="str">
        <f>IFERROR(Inv_SY_B!AX374/Inv_SY_B!$DC374-1,"")</f>
        <v/>
      </c>
      <c r="AY374" s="169" t="str">
        <f>IFERROR(Inv_SY_B!AY374/Inv_SY_B!$DC374-1,"")</f>
        <v/>
      </c>
      <c r="AZ374" s="169" t="str">
        <f>IFERROR(Inv_SY_B!AZ374/Inv_SY_B!$DC374-1,"")</f>
        <v/>
      </c>
      <c r="BA374" s="169" t="str">
        <f>IFERROR(Inv_SY_B!BA374/Inv_SY_B!$DC374-1,"")</f>
        <v/>
      </c>
      <c r="BB374" s="169" t="str">
        <f>IFERROR(Inv_SY_B!BB374/Inv_SY_B!$DC374-1,"")</f>
        <v/>
      </c>
      <c r="BC374" s="169" t="str">
        <f>IFERROR(Inv_SY_B!BC374/Inv_SY_B!$DC374-1,"")</f>
        <v/>
      </c>
      <c r="BD374" s="169" t="str">
        <f>IFERROR(Inv_SY_B!BD374/Inv_SY_B!$DC374-1,"")</f>
        <v/>
      </c>
      <c r="BE374" s="169" t="str">
        <f>IFERROR(Inv_SY_B!BE374/Inv_SY_B!$DC374-1,"")</f>
        <v/>
      </c>
      <c r="BF374" s="169" t="str">
        <f>IFERROR(Inv_SY_B!BF374/Inv_SY_B!$DC374-1,"")</f>
        <v/>
      </c>
      <c r="BG374" s="169" t="str">
        <f>IFERROR(Inv_SY_B!BG374/Inv_SY_B!$DC374-1,"")</f>
        <v/>
      </c>
      <c r="BH374" s="169" t="str">
        <f>IFERROR(Inv_SY_B!BH374/Inv_SY_B!$DC374-1,"")</f>
        <v/>
      </c>
      <c r="BI374" s="169" t="str">
        <f>IFERROR(Inv_SY_B!BI374/Inv_SY_B!$DC374-1,"")</f>
        <v/>
      </c>
      <c r="BJ374" s="169" t="str">
        <f>IFERROR(Inv_SY_B!BJ374/Inv_SY_B!$DC374-1,"")</f>
        <v/>
      </c>
      <c r="BK374" s="169" t="str">
        <f>IFERROR(Inv_SY_B!BK374/Inv_SY_B!$DC374-1,"")</f>
        <v/>
      </c>
      <c r="BL374" s="169" t="str">
        <f>IFERROR(Inv_SY_B!BL374/Inv_SY_B!$DC374-1,"")</f>
        <v/>
      </c>
      <c r="BM374" s="169" t="str">
        <f>IFERROR(Inv_SY_B!BM374/Inv_SY_B!$DC374-1,"")</f>
        <v/>
      </c>
      <c r="BN374" s="169" t="str">
        <f>IFERROR(Inv_SY_B!BN374/Inv_SY_B!$DC374-1,"")</f>
        <v/>
      </c>
      <c r="BO374" s="169" t="str">
        <f>IFERROR(Inv_SY_B!BO374/Inv_SY_B!$DC374-1,"")</f>
        <v/>
      </c>
      <c r="BP374" s="169" t="str">
        <f>IFERROR(Inv_SY_B!BP374/Inv_SY_B!$DC374-1,"")</f>
        <v/>
      </c>
      <c r="BQ374" s="169" t="str">
        <f>IFERROR(Inv_SY_B!BQ374/Inv_SY_B!$DC374-1,"")</f>
        <v/>
      </c>
      <c r="BR374" s="169" t="str">
        <f>IFERROR(Inv_SY_B!BR374/Inv_SY_B!$DC374-1,"")</f>
        <v/>
      </c>
      <c r="BS374" s="169" t="str">
        <f>IFERROR(Inv_SY_B!BS374/Inv_SY_B!$DC374-1,"")</f>
        <v/>
      </c>
      <c r="BT374" s="169" t="str">
        <f>IFERROR(Inv_SY_B!BT374/Inv_SY_B!$DC374-1,"")</f>
        <v/>
      </c>
      <c r="BU374" s="169" t="str">
        <f>IFERROR(Inv_SY_B!BU374/Inv_SY_B!$DC374-1,"")</f>
        <v/>
      </c>
      <c r="BV374" s="169" t="str">
        <f>IFERROR(Inv_SY_B!BV374/Inv_SY_B!$DC374-1,"")</f>
        <v/>
      </c>
      <c r="BW374" s="169" t="str">
        <f>IFERROR(Inv_SY_B!BW374/Inv_SY_B!$DC374-1,"")</f>
        <v/>
      </c>
      <c r="BX374" s="169" t="str">
        <f>IFERROR(Inv_SY_B!BX374/Inv_SY_B!$DC374-1,"")</f>
        <v/>
      </c>
      <c r="BY374" s="169" t="str">
        <f>IFERROR(Inv_SY_B!BY374/Inv_SY_B!$DC374-1,"")</f>
        <v/>
      </c>
      <c r="BZ374" s="169" t="str">
        <f>IFERROR(Inv_SY_B!BZ374/Inv_SY_B!$DC374-1,"")</f>
        <v/>
      </c>
      <c r="CA374" s="169" t="str">
        <f>IFERROR(Inv_SY_B!CA374/Inv_SY_B!$DC374-1,"")</f>
        <v/>
      </c>
      <c r="CB374" s="169" t="str">
        <f>IFERROR(Inv_SY_B!CB374/Inv_SY_B!$DC374-1,"")</f>
        <v/>
      </c>
      <c r="CC374" s="169" t="str">
        <f>IFERROR(Inv_SY_B!CC374/Inv_SY_B!$DC374-1,"")</f>
        <v/>
      </c>
      <c r="CD374" s="169" t="str">
        <f>IFERROR(Inv_SY_B!CD374/Inv_SY_B!$DC374-1,"")</f>
        <v/>
      </c>
      <c r="CE374" s="169" t="str">
        <f>IFERROR(Inv_SY_B!CE374/Inv_SY_B!$DC374-1,"")</f>
        <v/>
      </c>
      <c r="CF374" s="169" t="str">
        <f>IFERROR(Inv_SY_B!CF374/Inv_SY_B!$DC374-1,"")</f>
        <v/>
      </c>
      <c r="CG374" s="169" t="str">
        <f>IFERROR(Inv_SY_B!CG374/Inv_SY_B!$DC374-1,"")</f>
        <v/>
      </c>
      <c r="CH374" s="169" t="str">
        <f>IFERROR(Inv_SY_B!CH374/Inv_SY_B!$DC374-1,"")</f>
        <v/>
      </c>
      <c r="CI374" s="169" t="str">
        <f>IFERROR(Inv_SY_B!CI374/Inv_SY_B!$DC374-1,"")</f>
        <v/>
      </c>
      <c r="CJ374" s="169" t="str">
        <f>IFERROR(Inv_SY_B!CJ374/Inv_SY_B!$DC374-1,"")</f>
        <v/>
      </c>
      <c r="CK374" s="169" t="str">
        <f>IFERROR(Inv_SY_B!CK374/Inv_SY_B!$DC374-1,"")</f>
        <v/>
      </c>
      <c r="CL374" s="169" t="str">
        <f>IFERROR(Inv_SY_B!CL374/Inv_SY_B!$DC374-1,"")</f>
        <v/>
      </c>
      <c r="CM374" s="169" t="str">
        <f>IFERROR(Inv_SY_B!CM374/Inv_SY_B!$DB374-1,"")</f>
        <v/>
      </c>
      <c r="CN374" s="169" t="str">
        <f>IFERROR(Inv_SY_B!CN374/Inv_SY_B!$DB374-1,"")</f>
        <v/>
      </c>
      <c r="CO374" s="169" t="str">
        <f>IFERROR(Inv_SY_B!CO374/Inv_SY_B!$DB374-1,"")</f>
        <v/>
      </c>
      <c r="CP374" s="169" t="str">
        <f>IFERROR(Inv_SY_B!CP374/Inv_SY_B!$DB374-1,"")</f>
        <v/>
      </c>
      <c r="CQ374" s="169" t="str">
        <f>IFERROR(Inv_SY_B!CQ374/Inv_SY_B!$DB374-1,"")</f>
        <v/>
      </c>
      <c r="CR374" s="169" t="str">
        <f>IFERROR(Inv_SY_B!CR374/Inv_SY_B!$DB374-1,"")</f>
        <v/>
      </c>
      <c r="CS374" s="169" t="str">
        <f>IFERROR(Inv_SY_B!CS374/Inv_SY_B!$DB374-1,"")</f>
        <v/>
      </c>
      <c r="CT374" s="169" t="str">
        <f>IFERROR(Inv_SY_B!CT374/Inv_SY_B!$DB374-1,"")</f>
        <v/>
      </c>
      <c r="CU374" s="169" t="str">
        <f>IFERROR(Inv_SY_B!CU374/Inv_SY_B!$DB374-1,"")</f>
        <v/>
      </c>
      <c r="CV374" s="169" t="str">
        <f>IFERROR(Inv_SY_B!CV374/Inv_SY_B!$DB374-1,"")</f>
        <v/>
      </c>
      <c r="CW374" s="169" t="str">
        <f>IFERROR(Inv_SY_B!CW374/Inv_SY_B!$DB374-1,"")</f>
        <v/>
      </c>
      <c r="CX374" s="169" t="str">
        <f>IFERROR(Inv_SY_B!CX374/Inv_SY_B!$DB374-1,"")</f>
        <v/>
      </c>
      <c r="CY374" s="169" t="str">
        <f>IFERROR(Inv_SY_B!CY374/Inv_SY_B!$DB374-1,"")</f>
        <v/>
      </c>
      <c r="CZ374" s="169" t="str">
        <f>IFERROR(Inv_SY_B!CZ374/Inv_SY_B!$DB374-1,"")</f>
        <v/>
      </c>
    </row>
    <row r="375" spans="2:104">
      <c r="B375" s="164">
        <f t="shared" si="6"/>
        <v>46067</v>
      </c>
      <c r="C375" s="169" t="str">
        <f>IFERROR(Inv_SY_B!C375/Inv_SY_B!$DA375-1,"")</f>
        <v/>
      </c>
      <c r="D375" s="169" t="str">
        <f>IFERROR(Inv_SY_B!D375/Inv_SY_B!$DA375-1,"")</f>
        <v/>
      </c>
      <c r="E375" s="169" t="str">
        <f>IFERROR(Inv_SY_B!E375/Inv_SY_B!$DA375-1,"")</f>
        <v/>
      </c>
      <c r="F375" s="169" t="str">
        <f>IFERROR(Inv_SY_B!F375/Inv_SY_B!$DA375-1,"")</f>
        <v/>
      </c>
      <c r="G375" s="169" t="str">
        <f>IFERROR(Inv_SY_B!G375/Inv_SY_B!$DA375-1,"")</f>
        <v/>
      </c>
      <c r="H375" s="169" t="str">
        <f>IFERROR(Inv_SY_B!H375/Inv_SY_B!$DA375-1,"")</f>
        <v/>
      </c>
      <c r="I375" s="169" t="str">
        <f>IFERROR(Inv_SY_B!I375/Inv_SY_B!$DA375-1,"")</f>
        <v/>
      </c>
      <c r="J375" s="169" t="str">
        <f>IFERROR(Inv_SY_B!J375/Inv_SY_B!$DA375-1,"")</f>
        <v/>
      </c>
      <c r="K375" s="169" t="str">
        <f>IFERROR(Inv_SY_B!K375/Inv_SY_B!$DA375-1,"")</f>
        <v/>
      </c>
      <c r="L375" s="169" t="str">
        <f>IFERROR(Inv_SY_B!L375/Inv_SY_B!$DA375-1,"")</f>
        <v/>
      </c>
      <c r="M375" s="169" t="str">
        <f>IFERROR(Inv_SY_B!M375/Inv_SY_B!$DA375-1,"")</f>
        <v/>
      </c>
      <c r="N375" s="169" t="str">
        <f>IFERROR(Inv_SY_B!N375/Inv_SY_B!$DA375-1,"")</f>
        <v/>
      </c>
      <c r="O375" s="169" t="str">
        <f>IFERROR(Inv_SY_B!O375/Inv_SY_B!$DA375-1,"")</f>
        <v/>
      </c>
      <c r="P375" s="169" t="str">
        <f>IFERROR(Inv_SY_B!P375/Inv_SY_B!$DA375-1,"")</f>
        <v/>
      </c>
      <c r="Q375" s="169" t="str">
        <f>IFERROR(Inv_SY_B!Q375/Inv_SY_B!$DA375-1,"")</f>
        <v/>
      </c>
      <c r="R375" s="169" t="str">
        <f>IFERROR(Inv_SY_B!R375/Inv_SY_B!$DA375-1,"")</f>
        <v/>
      </c>
      <c r="S375" s="169" t="str">
        <f>IFERROR(Inv_SY_B!S375/Inv_SY_B!$DA375-1,"")</f>
        <v/>
      </c>
      <c r="T375" s="169" t="str">
        <f>IFERROR(Inv_SY_B!T375/Inv_SY_B!$DA375-1,"")</f>
        <v/>
      </c>
      <c r="U375" s="169" t="str">
        <f>IFERROR(Inv_SY_B!U375/Inv_SY_B!$DA375-1,"")</f>
        <v/>
      </c>
      <c r="V375" s="169" t="str">
        <f>IFERROR(Inv_SY_B!V375/Inv_SY_B!$DA375-1,"")</f>
        <v/>
      </c>
      <c r="W375" s="169" t="str">
        <f>IFERROR(Inv_SY_B!W375/Inv_SY_B!$DA375-1,"")</f>
        <v/>
      </c>
      <c r="X375" s="169" t="str">
        <f>IFERROR(Inv_SY_B!X375/Inv_SY_B!$DA375-1,"")</f>
        <v/>
      </c>
      <c r="Y375" s="169" t="str">
        <f>IFERROR(Inv_SY_B!Y375/Inv_SY_B!$DA375-1,"")</f>
        <v/>
      </c>
      <c r="Z375" s="169" t="str">
        <f>IFERROR(Inv_SY_B!Z375/Inv_SY_B!$DA375-1,"")</f>
        <v/>
      </c>
      <c r="AA375" s="169" t="str">
        <f>IFERROR(Inv_SY_B!AA375/Inv_SY_B!$DA375-1,"")</f>
        <v/>
      </c>
      <c r="AB375" s="169" t="str">
        <f>IFERROR(Inv_SY_B!AB375/Inv_SY_B!$DA375-1,"")</f>
        <v/>
      </c>
      <c r="AC375" s="169" t="str">
        <f>IFERROR(Inv_SY_B!AC375/Inv_SY_B!$DA375-1,"")</f>
        <v/>
      </c>
      <c r="AD375" s="169" t="str">
        <f>IFERROR(Inv_SY_B!AD375/Inv_SY_B!$DA375-1,"")</f>
        <v/>
      </c>
      <c r="AE375" s="169" t="str">
        <f>IFERROR(Inv_SY_B!AE375/Inv_SY_B!$DA375-1,"")</f>
        <v/>
      </c>
      <c r="AF375" s="169" t="str">
        <f>IFERROR(Inv_SY_B!AF375/Inv_SY_B!$DA375-1,"")</f>
        <v/>
      </c>
      <c r="AG375" s="169" t="str">
        <f>IFERROR(Inv_SY_B!AG375/Inv_SY_B!$DA375-1,"")</f>
        <v/>
      </c>
      <c r="AH375" s="169" t="str">
        <f>IFERROR(Inv_SY_B!AH375/Inv_SY_B!$DA375-1,"")</f>
        <v/>
      </c>
      <c r="AI375" s="169" t="str">
        <f>IFERROR(Inv_SY_B!AI375/Inv_SY_B!$DC375-1,"")</f>
        <v/>
      </c>
      <c r="AJ375" s="169" t="str">
        <f>IFERROR(Inv_SY_B!AJ375/Inv_SY_B!$DC375-1,"")</f>
        <v/>
      </c>
      <c r="AK375" s="169" t="str">
        <f>IFERROR(Inv_SY_B!AK375/Inv_SY_B!$DC375-1,"")</f>
        <v/>
      </c>
      <c r="AL375" s="169" t="str">
        <f>IFERROR(Inv_SY_B!AL375/Inv_SY_B!$DC375-1,"")</f>
        <v/>
      </c>
      <c r="AM375" s="169" t="str">
        <f>IFERROR(Inv_SY_B!AM375/Inv_SY_B!$DC375-1,"")</f>
        <v/>
      </c>
      <c r="AN375" s="169" t="str">
        <f>IFERROR(Inv_SY_B!AN375/Inv_SY_B!$DC375-1,"")</f>
        <v/>
      </c>
      <c r="AO375" s="169" t="str">
        <f>IFERROR(Inv_SY_B!AO375/Inv_SY_B!$DC375-1,"")</f>
        <v/>
      </c>
      <c r="AP375" s="169" t="str">
        <f>IFERROR(Inv_SY_B!AP375/Inv_SY_B!$DC375-1,"")</f>
        <v/>
      </c>
      <c r="AQ375" s="169" t="str">
        <f>IFERROR(Inv_SY_B!AQ375/Inv_SY_B!$DC375-1,"")</f>
        <v/>
      </c>
      <c r="AR375" s="169" t="str">
        <f>IFERROR(Inv_SY_B!AR375/Inv_SY_B!$DC375-1,"")</f>
        <v/>
      </c>
      <c r="AS375" s="169" t="str">
        <f>IFERROR(Inv_SY_B!AS375/Inv_SY_B!$DC375-1,"")</f>
        <v/>
      </c>
      <c r="AT375" s="169" t="str">
        <f>IFERROR(Inv_SY_B!AT375/Inv_SY_B!$DC375-1,"")</f>
        <v/>
      </c>
      <c r="AU375" s="169" t="str">
        <f>IFERROR(Inv_SY_B!AU375/Inv_SY_B!$DC375-1,"")</f>
        <v/>
      </c>
      <c r="AV375" s="169" t="str">
        <f>IFERROR(Inv_SY_B!AV375/Inv_SY_B!$DC375-1,"")</f>
        <v/>
      </c>
      <c r="AW375" s="169" t="str">
        <f>IFERROR(Inv_SY_B!AW375/Inv_SY_B!$DC375-1,"")</f>
        <v/>
      </c>
      <c r="AX375" s="169" t="str">
        <f>IFERROR(Inv_SY_B!AX375/Inv_SY_B!$DC375-1,"")</f>
        <v/>
      </c>
      <c r="AY375" s="169" t="str">
        <f>IFERROR(Inv_SY_B!AY375/Inv_SY_B!$DC375-1,"")</f>
        <v/>
      </c>
      <c r="AZ375" s="169" t="str">
        <f>IFERROR(Inv_SY_B!AZ375/Inv_SY_B!$DC375-1,"")</f>
        <v/>
      </c>
      <c r="BA375" s="169" t="str">
        <f>IFERROR(Inv_SY_B!BA375/Inv_SY_B!$DC375-1,"")</f>
        <v/>
      </c>
      <c r="BB375" s="169" t="str">
        <f>IFERROR(Inv_SY_B!BB375/Inv_SY_B!$DC375-1,"")</f>
        <v/>
      </c>
      <c r="BC375" s="169" t="str">
        <f>IFERROR(Inv_SY_B!BC375/Inv_SY_B!$DC375-1,"")</f>
        <v/>
      </c>
      <c r="BD375" s="169" t="str">
        <f>IFERROR(Inv_SY_B!BD375/Inv_SY_B!$DC375-1,"")</f>
        <v/>
      </c>
      <c r="BE375" s="169" t="str">
        <f>IFERROR(Inv_SY_B!BE375/Inv_SY_B!$DC375-1,"")</f>
        <v/>
      </c>
      <c r="BF375" s="169" t="str">
        <f>IFERROR(Inv_SY_B!BF375/Inv_SY_B!$DC375-1,"")</f>
        <v/>
      </c>
      <c r="BG375" s="169" t="str">
        <f>IFERROR(Inv_SY_B!BG375/Inv_SY_B!$DC375-1,"")</f>
        <v/>
      </c>
      <c r="BH375" s="169" t="str">
        <f>IFERROR(Inv_SY_B!BH375/Inv_SY_B!$DC375-1,"")</f>
        <v/>
      </c>
      <c r="BI375" s="169" t="str">
        <f>IFERROR(Inv_SY_B!BI375/Inv_SY_B!$DC375-1,"")</f>
        <v/>
      </c>
      <c r="BJ375" s="169" t="str">
        <f>IFERROR(Inv_SY_B!BJ375/Inv_SY_B!$DC375-1,"")</f>
        <v/>
      </c>
      <c r="BK375" s="169" t="str">
        <f>IFERROR(Inv_SY_B!BK375/Inv_SY_B!$DC375-1,"")</f>
        <v/>
      </c>
      <c r="BL375" s="169" t="str">
        <f>IFERROR(Inv_SY_B!BL375/Inv_SY_B!$DC375-1,"")</f>
        <v/>
      </c>
      <c r="BM375" s="169" t="str">
        <f>IFERROR(Inv_SY_B!BM375/Inv_SY_B!$DC375-1,"")</f>
        <v/>
      </c>
      <c r="BN375" s="169" t="str">
        <f>IFERROR(Inv_SY_B!BN375/Inv_SY_B!$DC375-1,"")</f>
        <v/>
      </c>
      <c r="BO375" s="169" t="str">
        <f>IFERROR(Inv_SY_B!BO375/Inv_SY_B!$DC375-1,"")</f>
        <v/>
      </c>
      <c r="BP375" s="169" t="str">
        <f>IFERROR(Inv_SY_B!BP375/Inv_SY_B!$DC375-1,"")</f>
        <v/>
      </c>
      <c r="BQ375" s="169" t="str">
        <f>IFERROR(Inv_SY_B!BQ375/Inv_SY_B!$DC375-1,"")</f>
        <v/>
      </c>
      <c r="BR375" s="169" t="str">
        <f>IFERROR(Inv_SY_B!BR375/Inv_SY_B!$DC375-1,"")</f>
        <v/>
      </c>
      <c r="BS375" s="169" t="str">
        <f>IFERROR(Inv_SY_B!BS375/Inv_SY_B!$DC375-1,"")</f>
        <v/>
      </c>
      <c r="BT375" s="169" t="str">
        <f>IFERROR(Inv_SY_B!BT375/Inv_SY_B!$DC375-1,"")</f>
        <v/>
      </c>
      <c r="BU375" s="169" t="str">
        <f>IFERROR(Inv_SY_B!BU375/Inv_SY_B!$DC375-1,"")</f>
        <v/>
      </c>
      <c r="BV375" s="169" t="str">
        <f>IFERROR(Inv_SY_B!BV375/Inv_SY_B!$DC375-1,"")</f>
        <v/>
      </c>
      <c r="BW375" s="169" t="str">
        <f>IFERROR(Inv_SY_B!BW375/Inv_SY_B!$DC375-1,"")</f>
        <v/>
      </c>
      <c r="BX375" s="169" t="str">
        <f>IFERROR(Inv_SY_B!BX375/Inv_SY_B!$DC375-1,"")</f>
        <v/>
      </c>
      <c r="BY375" s="169" t="str">
        <f>IFERROR(Inv_SY_B!BY375/Inv_SY_B!$DC375-1,"")</f>
        <v/>
      </c>
      <c r="BZ375" s="169" t="str">
        <f>IFERROR(Inv_SY_B!BZ375/Inv_SY_B!$DC375-1,"")</f>
        <v/>
      </c>
      <c r="CA375" s="169" t="str">
        <f>IFERROR(Inv_SY_B!CA375/Inv_SY_B!$DC375-1,"")</f>
        <v/>
      </c>
      <c r="CB375" s="169" t="str">
        <f>IFERROR(Inv_SY_B!CB375/Inv_SY_B!$DC375-1,"")</f>
        <v/>
      </c>
      <c r="CC375" s="169" t="str">
        <f>IFERROR(Inv_SY_B!CC375/Inv_SY_B!$DC375-1,"")</f>
        <v/>
      </c>
      <c r="CD375" s="169" t="str">
        <f>IFERROR(Inv_SY_B!CD375/Inv_SY_B!$DC375-1,"")</f>
        <v/>
      </c>
      <c r="CE375" s="169" t="str">
        <f>IFERROR(Inv_SY_B!CE375/Inv_SY_B!$DC375-1,"")</f>
        <v/>
      </c>
      <c r="CF375" s="169" t="str">
        <f>IFERROR(Inv_SY_B!CF375/Inv_SY_B!$DC375-1,"")</f>
        <v/>
      </c>
      <c r="CG375" s="169" t="str">
        <f>IFERROR(Inv_SY_B!CG375/Inv_SY_B!$DC375-1,"")</f>
        <v/>
      </c>
      <c r="CH375" s="169" t="str">
        <f>IFERROR(Inv_SY_B!CH375/Inv_SY_B!$DC375-1,"")</f>
        <v/>
      </c>
      <c r="CI375" s="169" t="str">
        <f>IFERROR(Inv_SY_B!CI375/Inv_SY_B!$DC375-1,"")</f>
        <v/>
      </c>
      <c r="CJ375" s="169" t="str">
        <f>IFERROR(Inv_SY_B!CJ375/Inv_SY_B!$DC375-1,"")</f>
        <v/>
      </c>
      <c r="CK375" s="169" t="str">
        <f>IFERROR(Inv_SY_B!CK375/Inv_SY_B!$DC375-1,"")</f>
        <v/>
      </c>
      <c r="CL375" s="169" t="str">
        <f>IFERROR(Inv_SY_B!CL375/Inv_SY_B!$DC375-1,"")</f>
        <v/>
      </c>
      <c r="CM375" s="169" t="str">
        <f>IFERROR(Inv_SY_B!CM375/Inv_SY_B!$DB375-1,"")</f>
        <v/>
      </c>
      <c r="CN375" s="169" t="str">
        <f>IFERROR(Inv_SY_B!CN375/Inv_SY_B!$DB375-1,"")</f>
        <v/>
      </c>
      <c r="CO375" s="169" t="str">
        <f>IFERROR(Inv_SY_B!CO375/Inv_SY_B!$DB375-1,"")</f>
        <v/>
      </c>
      <c r="CP375" s="169" t="str">
        <f>IFERROR(Inv_SY_B!CP375/Inv_SY_B!$DB375-1,"")</f>
        <v/>
      </c>
      <c r="CQ375" s="169" t="str">
        <f>IFERROR(Inv_SY_B!CQ375/Inv_SY_B!$DB375-1,"")</f>
        <v/>
      </c>
      <c r="CR375" s="169" t="str">
        <f>IFERROR(Inv_SY_B!CR375/Inv_SY_B!$DB375-1,"")</f>
        <v/>
      </c>
      <c r="CS375" s="169" t="str">
        <f>IFERROR(Inv_SY_B!CS375/Inv_SY_B!$DB375-1,"")</f>
        <v/>
      </c>
      <c r="CT375" s="169" t="str">
        <f>IFERROR(Inv_SY_B!CT375/Inv_SY_B!$DB375-1,"")</f>
        <v/>
      </c>
      <c r="CU375" s="169" t="str">
        <f>IFERROR(Inv_SY_B!CU375/Inv_SY_B!$DB375-1,"")</f>
        <v/>
      </c>
      <c r="CV375" s="169" t="str">
        <f>IFERROR(Inv_SY_B!CV375/Inv_SY_B!$DB375-1,"")</f>
        <v/>
      </c>
      <c r="CW375" s="169" t="str">
        <f>IFERROR(Inv_SY_B!CW375/Inv_SY_B!$DB375-1,"")</f>
        <v/>
      </c>
      <c r="CX375" s="169" t="str">
        <f>IFERROR(Inv_SY_B!CX375/Inv_SY_B!$DB375-1,"")</f>
        <v/>
      </c>
      <c r="CY375" s="169" t="str">
        <f>IFERROR(Inv_SY_B!CY375/Inv_SY_B!$DB375-1,"")</f>
        <v/>
      </c>
      <c r="CZ375" s="169" t="str">
        <f>IFERROR(Inv_SY_B!CZ375/Inv_SY_B!$DB375-1,"")</f>
        <v/>
      </c>
    </row>
    <row r="376" spans="2:104">
      <c r="B376" s="164">
        <f t="shared" si="6"/>
        <v>46068</v>
      </c>
      <c r="C376" s="169" t="str">
        <f>IFERROR(Inv_SY_B!C376/Inv_SY_B!$DA376-1,"")</f>
        <v/>
      </c>
      <c r="D376" s="169" t="str">
        <f>IFERROR(Inv_SY_B!D376/Inv_SY_B!$DA376-1,"")</f>
        <v/>
      </c>
      <c r="E376" s="169" t="str">
        <f>IFERROR(Inv_SY_B!E376/Inv_SY_B!$DA376-1,"")</f>
        <v/>
      </c>
      <c r="F376" s="169" t="str">
        <f>IFERROR(Inv_SY_B!F376/Inv_SY_B!$DA376-1,"")</f>
        <v/>
      </c>
      <c r="G376" s="169" t="str">
        <f>IFERROR(Inv_SY_B!G376/Inv_SY_B!$DA376-1,"")</f>
        <v/>
      </c>
      <c r="H376" s="169" t="str">
        <f>IFERROR(Inv_SY_B!H376/Inv_SY_B!$DA376-1,"")</f>
        <v/>
      </c>
      <c r="I376" s="169" t="str">
        <f>IFERROR(Inv_SY_B!I376/Inv_SY_B!$DA376-1,"")</f>
        <v/>
      </c>
      <c r="J376" s="169" t="str">
        <f>IFERROR(Inv_SY_B!J376/Inv_SY_B!$DA376-1,"")</f>
        <v/>
      </c>
      <c r="K376" s="169" t="str">
        <f>IFERROR(Inv_SY_B!K376/Inv_SY_B!$DA376-1,"")</f>
        <v/>
      </c>
      <c r="L376" s="169" t="str">
        <f>IFERROR(Inv_SY_B!L376/Inv_SY_B!$DA376-1,"")</f>
        <v/>
      </c>
      <c r="M376" s="169" t="str">
        <f>IFERROR(Inv_SY_B!M376/Inv_SY_B!$DA376-1,"")</f>
        <v/>
      </c>
      <c r="N376" s="169" t="str">
        <f>IFERROR(Inv_SY_B!N376/Inv_SY_B!$DA376-1,"")</f>
        <v/>
      </c>
      <c r="O376" s="169" t="str">
        <f>IFERROR(Inv_SY_B!O376/Inv_SY_B!$DA376-1,"")</f>
        <v/>
      </c>
      <c r="P376" s="169" t="str">
        <f>IFERROR(Inv_SY_B!P376/Inv_SY_B!$DA376-1,"")</f>
        <v/>
      </c>
      <c r="Q376" s="169" t="str">
        <f>IFERROR(Inv_SY_B!Q376/Inv_SY_B!$DA376-1,"")</f>
        <v/>
      </c>
      <c r="R376" s="169" t="str">
        <f>IFERROR(Inv_SY_B!R376/Inv_SY_B!$DA376-1,"")</f>
        <v/>
      </c>
      <c r="S376" s="169" t="str">
        <f>IFERROR(Inv_SY_B!S376/Inv_SY_B!$DA376-1,"")</f>
        <v/>
      </c>
      <c r="T376" s="169" t="str">
        <f>IFERROR(Inv_SY_B!T376/Inv_SY_B!$DA376-1,"")</f>
        <v/>
      </c>
      <c r="U376" s="169" t="str">
        <f>IFERROR(Inv_SY_B!U376/Inv_SY_B!$DA376-1,"")</f>
        <v/>
      </c>
      <c r="V376" s="169" t="str">
        <f>IFERROR(Inv_SY_B!V376/Inv_SY_B!$DA376-1,"")</f>
        <v/>
      </c>
      <c r="W376" s="169" t="str">
        <f>IFERROR(Inv_SY_B!W376/Inv_SY_B!$DA376-1,"")</f>
        <v/>
      </c>
      <c r="X376" s="169" t="str">
        <f>IFERROR(Inv_SY_B!X376/Inv_SY_B!$DA376-1,"")</f>
        <v/>
      </c>
      <c r="Y376" s="169" t="str">
        <f>IFERROR(Inv_SY_B!Y376/Inv_SY_B!$DA376-1,"")</f>
        <v/>
      </c>
      <c r="Z376" s="169" t="str">
        <f>IFERROR(Inv_SY_B!Z376/Inv_SY_B!$DA376-1,"")</f>
        <v/>
      </c>
      <c r="AA376" s="169" t="str">
        <f>IFERROR(Inv_SY_B!AA376/Inv_SY_B!$DA376-1,"")</f>
        <v/>
      </c>
      <c r="AB376" s="169" t="str">
        <f>IFERROR(Inv_SY_B!AB376/Inv_SY_B!$DA376-1,"")</f>
        <v/>
      </c>
      <c r="AC376" s="169" t="str">
        <f>IFERROR(Inv_SY_B!AC376/Inv_SY_B!$DA376-1,"")</f>
        <v/>
      </c>
      <c r="AD376" s="169" t="str">
        <f>IFERROR(Inv_SY_B!AD376/Inv_SY_B!$DA376-1,"")</f>
        <v/>
      </c>
      <c r="AE376" s="169" t="str">
        <f>IFERROR(Inv_SY_B!AE376/Inv_SY_B!$DA376-1,"")</f>
        <v/>
      </c>
      <c r="AF376" s="169" t="str">
        <f>IFERROR(Inv_SY_B!AF376/Inv_SY_B!$DA376-1,"")</f>
        <v/>
      </c>
      <c r="AG376" s="169" t="str">
        <f>IFERROR(Inv_SY_B!AG376/Inv_SY_B!$DA376-1,"")</f>
        <v/>
      </c>
      <c r="AH376" s="169" t="str">
        <f>IFERROR(Inv_SY_B!AH376/Inv_SY_B!$DA376-1,"")</f>
        <v/>
      </c>
      <c r="AI376" s="169" t="str">
        <f>IFERROR(Inv_SY_B!AI376/Inv_SY_B!$DC376-1,"")</f>
        <v/>
      </c>
      <c r="AJ376" s="169" t="str">
        <f>IFERROR(Inv_SY_B!AJ376/Inv_SY_B!$DC376-1,"")</f>
        <v/>
      </c>
      <c r="AK376" s="169" t="str">
        <f>IFERROR(Inv_SY_B!AK376/Inv_SY_B!$DC376-1,"")</f>
        <v/>
      </c>
      <c r="AL376" s="169" t="str">
        <f>IFERROR(Inv_SY_B!AL376/Inv_SY_B!$DC376-1,"")</f>
        <v/>
      </c>
      <c r="AM376" s="169" t="str">
        <f>IFERROR(Inv_SY_B!AM376/Inv_SY_B!$DC376-1,"")</f>
        <v/>
      </c>
      <c r="AN376" s="169" t="str">
        <f>IFERROR(Inv_SY_B!AN376/Inv_SY_B!$DC376-1,"")</f>
        <v/>
      </c>
      <c r="AO376" s="169" t="str">
        <f>IFERROR(Inv_SY_B!AO376/Inv_SY_B!$DC376-1,"")</f>
        <v/>
      </c>
      <c r="AP376" s="169" t="str">
        <f>IFERROR(Inv_SY_B!AP376/Inv_SY_B!$DC376-1,"")</f>
        <v/>
      </c>
      <c r="AQ376" s="169" t="str">
        <f>IFERROR(Inv_SY_B!AQ376/Inv_SY_B!$DC376-1,"")</f>
        <v/>
      </c>
      <c r="AR376" s="169" t="str">
        <f>IFERROR(Inv_SY_B!AR376/Inv_SY_B!$DC376-1,"")</f>
        <v/>
      </c>
      <c r="AS376" s="169" t="str">
        <f>IFERROR(Inv_SY_B!AS376/Inv_SY_B!$DC376-1,"")</f>
        <v/>
      </c>
      <c r="AT376" s="169" t="str">
        <f>IFERROR(Inv_SY_B!AT376/Inv_SY_B!$DC376-1,"")</f>
        <v/>
      </c>
      <c r="AU376" s="169" t="str">
        <f>IFERROR(Inv_SY_B!AU376/Inv_SY_B!$DC376-1,"")</f>
        <v/>
      </c>
      <c r="AV376" s="169" t="str">
        <f>IFERROR(Inv_SY_B!AV376/Inv_SY_B!$DC376-1,"")</f>
        <v/>
      </c>
      <c r="AW376" s="169" t="str">
        <f>IFERROR(Inv_SY_B!AW376/Inv_SY_B!$DC376-1,"")</f>
        <v/>
      </c>
      <c r="AX376" s="169" t="str">
        <f>IFERROR(Inv_SY_B!AX376/Inv_SY_B!$DC376-1,"")</f>
        <v/>
      </c>
      <c r="AY376" s="169" t="str">
        <f>IFERROR(Inv_SY_B!AY376/Inv_SY_B!$DC376-1,"")</f>
        <v/>
      </c>
      <c r="AZ376" s="169" t="str">
        <f>IFERROR(Inv_SY_B!AZ376/Inv_SY_B!$DC376-1,"")</f>
        <v/>
      </c>
      <c r="BA376" s="169" t="str">
        <f>IFERROR(Inv_SY_B!BA376/Inv_SY_B!$DC376-1,"")</f>
        <v/>
      </c>
      <c r="BB376" s="169" t="str">
        <f>IFERROR(Inv_SY_B!BB376/Inv_SY_B!$DC376-1,"")</f>
        <v/>
      </c>
      <c r="BC376" s="169" t="str">
        <f>IFERROR(Inv_SY_B!BC376/Inv_SY_B!$DC376-1,"")</f>
        <v/>
      </c>
      <c r="BD376" s="169" t="str">
        <f>IFERROR(Inv_SY_B!BD376/Inv_SY_B!$DC376-1,"")</f>
        <v/>
      </c>
      <c r="BE376" s="169" t="str">
        <f>IFERROR(Inv_SY_B!BE376/Inv_SY_B!$DC376-1,"")</f>
        <v/>
      </c>
      <c r="BF376" s="169" t="str">
        <f>IFERROR(Inv_SY_B!BF376/Inv_SY_B!$DC376-1,"")</f>
        <v/>
      </c>
      <c r="BG376" s="169" t="str">
        <f>IFERROR(Inv_SY_B!BG376/Inv_SY_B!$DC376-1,"")</f>
        <v/>
      </c>
      <c r="BH376" s="169" t="str">
        <f>IFERROR(Inv_SY_B!BH376/Inv_SY_B!$DC376-1,"")</f>
        <v/>
      </c>
      <c r="BI376" s="169" t="str">
        <f>IFERROR(Inv_SY_B!BI376/Inv_SY_B!$DC376-1,"")</f>
        <v/>
      </c>
      <c r="BJ376" s="169" t="str">
        <f>IFERROR(Inv_SY_B!BJ376/Inv_SY_B!$DC376-1,"")</f>
        <v/>
      </c>
      <c r="BK376" s="169" t="str">
        <f>IFERROR(Inv_SY_B!BK376/Inv_SY_B!$DC376-1,"")</f>
        <v/>
      </c>
      <c r="BL376" s="169" t="str">
        <f>IFERROR(Inv_SY_B!BL376/Inv_SY_B!$DC376-1,"")</f>
        <v/>
      </c>
      <c r="BM376" s="169" t="str">
        <f>IFERROR(Inv_SY_B!BM376/Inv_SY_B!$DC376-1,"")</f>
        <v/>
      </c>
      <c r="BN376" s="169" t="str">
        <f>IFERROR(Inv_SY_B!BN376/Inv_SY_B!$DC376-1,"")</f>
        <v/>
      </c>
      <c r="BO376" s="169" t="str">
        <f>IFERROR(Inv_SY_B!BO376/Inv_SY_B!$DC376-1,"")</f>
        <v/>
      </c>
      <c r="BP376" s="169" t="str">
        <f>IFERROR(Inv_SY_B!BP376/Inv_SY_B!$DC376-1,"")</f>
        <v/>
      </c>
      <c r="BQ376" s="169" t="str">
        <f>IFERROR(Inv_SY_B!BQ376/Inv_SY_B!$DC376-1,"")</f>
        <v/>
      </c>
      <c r="BR376" s="169" t="str">
        <f>IFERROR(Inv_SY_B!BR376/Inv_SY_B!$DC376-1,"")</f>
        <v/>
      </c>
      <c r="BS376" s="169" t="str">
        <f>IFERROR(Inv_SY_B!BS376/Inv_SY_B!$DC376-1,"")</f>
        <v/>
      </c>
      <c r="BT376" s="169" t="str">
        <f>IFERROR(Inv_SY_B!BT376/Inv_SY_B!$DC376-1,"")</f>
        <v/>
      </c>
      <c r="BU376" s="169" t="str">
        <f>IFERROR(Inv_SY_B!BU376/Inv_SY_B!$DC376-1,"")</f>
        <v/>
      </c>
      <c r="BV376" s="169" t="str">
        <f>IFERROR(Inv_SY_B!BV376/Inv_SY_B!$DC376-1,"")</f>
        <v/>
      </c>
      <c r="BW376" s="169" t="str">
        <f>IFERROR(Inv_SY_B!BW376/Inv_SY_B!$DC376-1,"")</f>
        <v/>
      </c>
      <c r="BX376" s="169" t="str">
        <f>IFERROR(Inv_SY_B!BX376/Inv_SY_B!$DC376-1,"")</f>
        <v/>
      </c>
      <c r="BY376" s="169" t="str">
        <f>IFERROR(Inv_SY_B!BY376/Inv_SY_B!$DC376-1,"")</f>
        <v/>
      </c>
      <c r="BZ376" s="169" t="str">
        <f>IFERROR(Inv_SY_B!BZ376/Inv_SY_B!$DC376-1,"")</f>
        <v/>
      </c>
      <c r="CA376" s="169" t="str">
        <f>IFERROR(Inv_SY_B!CA376/Inv_SY_B!$DC376-1,"")</f>
        <v/>
      </c>
      <c r="CB376" s="169" t="str">
        <f>IFERROR(Inv_SY_B!CB376/Inv_SY_B!$DC376-1,"")</f>
        <v/>
      </c>
      <c r="CC376" s="169" t="str">
        <f>IFERROR(Inv_SY_B!CC376/Inv_SY_B!$DC376-1,"")</f>
        <v/>
      </c>
      <c r="CD376" s="169" t="str">
        <f>IFERROR(Inv_SY_B!CD376/Inv_SY_B!$DC376-1,"")</f>
        <v/>
      </c>
      <c r="CE376" s="169" t="str">
        <f>IFERROR(Inv_SY_B!CE376/Inv_SY_B!$DC376-1,"")</f>
        <v/>
      </c>
      <c r="CF376" s="169" t="str">
        <f>IFERROR(Inv_SY_B!CF376/Inv_SY_B!$DC376-1,"")</f>
        <v/>
      </c>
      <c r="CG376" s="169" t="str">
        <f>IFERROR(Inv_SY_B!CG376/Inv_SY_B!$DC376-1,"")</f>
        <v/>
      </c>
      <c r="CH376" s="169" t="str">
        <f>IFERROR(Inv_SY_B!CH376/Inv_SY_B!$DC376-1,"")</f>
        <v/>
      </c>
      <c r="CI376" s="169" t="str">
        <f>IFERROR(Inv_SY_B!CI376/Inv_SY_B!$DC376-1,"")</f>
        <v/>
      </c>
      <c r="CJ376" s="169" t="str">
        <f>IFERROR(Inv_SY_B!CJ376/Inv_SY_B!$DC376-1,"")</f>
        <v/>
      </c>
      <c r="CK376" s="169" t="str">
        <f>IFERROR(Inv_SY_B!CK376/Inv_SY_B!$DC376-1,"")</f>
        <v/>
      </c>
      <c r="CL376" s="169" t="str">
        <f>IFERROR(Inv_SY_B!CL376/Inv_SY_B!$DC376-1,"")</f>
        <v/>
      </c>
      <c r="CM376" s="169" t="str">
        <f>IFERROR(Inv_SY_B!CM376/Inv_SY_B!$DB376-1,"")</f>
        <v/>
      </c>
      <c r="CN376" s="169" t="str">
        <f>IFERROR(Inv_SY_B!CN376/Inv_SY_B!$DB376-1,"")</f>
        <v/>
      </c>
      <c r="CO376" s="169" t="str">
        <f>IFERROR(Inv_SY_B!CO376/Inv_SY_B!$DB376-1,"")</f>
        <v/>
      </c>
      <c r="CP376" s="169" t="str">
        <f>IFERROR(Inv_SY_B!CP376/Inv_SY_B!$DB376-1,"")</f>
        <v/>
      </c>
      <c r="CQ376" s="169" t="str">
        <f>IFERROR(Inv_SY_B!CQ376/Inv_SY_B!$DB376-1,"")</f>
        <v/>
      </c>
      <c r="CR376" s="169" t="str">
        <f>IFERROR(Inv_SY_B!CR376/Inv_SY_B!$DB376-1,"")</f>
        <v/>
      </c>
      <c r="CS376" s="169" t="str">
        <f>IFERROR(Inv_SY_B!CS376/Inv_SY_B!$DB376-1,"")</f>
        <v/>
      </c>
      <c r="CT376" s="169" t="str">
        <f>IFERROR(Inv_SY_B!CT376/Inv_SY_B!$DB376-1,"")</f>
        <v/>
      </c>
      <c r="CU376" s="169" t="str">
        <f>IFERROR(Inv_SY_B!CU376/Inv_SY_B!$DB376-1,"")</f>
        <v/>
      </c>
      <c r="CV376" s="169" t="str">
        <f>IFERROR(Inv_SY_B!CV376/Inv_SY_B!$DB376-1,"")</f>
        <v/>
      </c>
      <c r="CW376" s="169" t="str">
        <f>IFERROR(Inv_SY_B!CW376/Inv_SY_B!$DB376-1,"")</f>
        <v/>
      </c>
      <c r="CX376" s="169" t="str">
        <f>IFERROR(Inv_SY_B!CX376/Inv_SY_B!$DB376-1,"")</f>
        <v/>
      </c>
      <c r="CY376" s="169" t="str">
        <f>IFERROR(Inv_SY_B!CY376/Inv_SY_B!$DB376-1,"")</f>
        <v/>
      </c>
      <c r="CZ376" s="169" t="str">
        <f>IFERROR(Inv_SY_B!CZ376/Inv_SY_B!$DB376-1,"")</f>
        <v/>
      </c>
    </row>
    <row r="377" spans="2:104">
      <c r="B377" s="164">
        <f t="shared" si="6"/>
        <v>46069</v>
      </c>
      <c r="C377" s="169" t="str">
        <f>IFERROR(Inv_SY_B!C377/Inv_SY_B!$DA377-1,"")</f>
        <v/>
      </c>
      <c r="D377" s="169" t="str">
        <f>IFERROR(Inv_SY_B!D377/Inv_SY_B!$DA377-1,"")</f>
        <v/>
      </c>
      <c r="E377" s="169" t="str">
        <f>IFERROR(Inv_SY_B!E377/Inv_SY_B!$DA377-1,"")</f>
        <v/>
      </c>
      <c r="F377" s="169" t="str">
        <f>IFERROR(Inv_SY_B!F377/Inv_SY_B!$DA377-1,"")</f>
        <v/>
      </c>
      <c r="G377" s="169" t="str">
        <f>IFERROR(Inv_SY_B!G377/Inv_SY_B!$DA377-1,"")</f>
        <v/>
      </c>
      <c r="H377" s="169" t="str">
        <f>IFERROR(Inv_SY_B!H377/Inv_SY_B!$DA377-1,"")</f>
        <v/>
      </c>
      <c r="I377" s="169" t="str">
        <f>IFERROR(Inv_SY_B!I377/Inv_SY_B!$DA377-1,"")</f>
        <v/>
      </c>
      <c r="J377" s="169" t="str">
        <f>IFERROR(Inv_SY_B!J377/Inv_SY_B!$DA377-1,"")</f>
        <v/>
      </c>
      <c r="K377" s="169" t="str">
        <f>IFERROR(Inv_SY_B!K377/Inv_SY_B!$DA377-1,"")</f>
        <v/>
      </c>
      <c r="L377" s="169" t="str">
        <f>IFERROR(Inv_SY_B!L377/Inv_SY_B!$DA377-1,"")</f>
        <v/>
      </c>
      <c r="M377" s="169" t="str">
        <f>IFERROR(Inv_SY_B!M377/Inv_SY_B!$DA377-1,"")</f>
        <v/>
      </c>
      <c r="N377" s="169" t="str">
        <f>IFERROR(Inv_SY_B!N377/Inv_SY_B!$DA377-1,"")</f>
        <v/>
      </c>
      <c r="O377" s="169" t="str">
        <f>IFERROR(Inv_SY_B!O377/Inv_SY_B!$DA377-1,"")</f>
        <v/>
      </c>
      <c r="P377" s="169" t="str">
        <f>IFERROR(Inv_SY_B!P377/Inv_SY_B!$DA377-1,"")</f>
        <v/>
      </c>
      <c r="Q377" s="169" t="str">
        <f>IFERROR(Inv_SY_B!Q377/Inv_SY_B!$DA377-1,"")</f>
        <v/>
      </c>
      <c r="R377" s="169" t="str">
        <f>IFERROR(Inv_SY_B!R377/Inv_SY_B!$DA377-1,"")</f>
        <v/>
      </c>
      <c r="S377" s="169" t="str">
        <f>IFERROR(Inv_SY_B!S377/Inv_SY_B!$DA377-1,"")</f>
        <v/>
      </c>
      <c r="T377" s="169" t="str">
        <f>IFERROR(Inv_SY_B!T377/Inv_SY_B!$DA377-1,"")</f>
        <v/>
      </c>
      <c r="U377" s="169" t="str">
        <f>IFERROR(Inv_SY_B!U377/Inv_SY_B!$DA377-1,"")</f>
        <v/>
      </c>
      <c r="V377" s="169" t="str">
        <f>IFERROR(Inv_SY_B!V377/Inv_SY_B!$DA377-1,"")</f>
        <v/>
      </c>
      <c r="W377" s="169" t="str">
        <f>IFERROR(Inv_SY_B!W377/Inv_SY_B!$DA377-1,"")</f>
        <v/>
      </c>
      <c r="X377" s="169" t="str">
        <f>IFERROR(Inv_SY_B!X377/Inv_SY_B!$DA377-1,"")</f>
        <v/>
      </c>
      <c r="Y377" s="169" t="str">
        <f>IFERROR(Inv_SY_B!Y377/Inv_SY_B!$DA377-1,"")</f>
        <v/>
      </c>
      <c r="Z377" s="169" t="str">
        <f>IFERROR(Inv_SY_B!Z377/Inv_SY_B!$DA377-1,"")</f>
        <v/>
      </c>
      <c r="AA377" s="169" t="str">
        <f>IFERROR(Inv_SY_B!AA377/Inv_SY_B!$DA377-1,"")</f>
        <v/>
      </c>
      <c r="AB377" s="169" t="str">
        <f>IFERROR(Inv_SY_B!AB377/Inv_SY_B!$DA377-1,"")</f>
        <v/>
      </c>
      <c r="AC377" s="169" t="str">
        <f>IFERROR(Inv_SY_B!AC377/Inv_SY_B!$DA377-1,"")</f>
        <v/>
      </c>
      <c r="AD377" s="169" t="str">
        <f>IFERROR(Inv_SY_B!AD377/Inv_SY_B!$DA377-1,"")</f>
        <v/>
      </c>
      <c r="AE377" s="169" t="str">
        <f>IFERROR(Inv_SY_B!AE377/Inv_SY_B!$DA377-1,"")</f>
        <v/>
      </c>
      <c r="AF377" s="169" t="str">
        <f>IFERROR(Inv_SY_B!AF377/Inv_SY_B!$DA377-1,"")</f>
        <v/>
      </c>
      <c r="AG377" s="169" t="str">
        <f>IFERROR(Inv_SY_B!AG377/Inv_SY_B!$DA377-1,"")</f>
        <v/>
      </c>
      <c r="AH377" s="169" t="str">
        <f>IFERROR(Inv_SY_B!AH377/Inv_SY_B!$DA377-1,"")</f>
        <v/>
      </c>
      <c r="AI377" s="169" t="str">
        <f>IFERROR(Inv_SY_B!AI377/Inv_SY_B!$DC377-1,"")</f>
        <v/>
      </c>
      <c r="AJ377" s="169" t="str">
        <f>IFERROR(Inv_SY_B!AJ377/Inv_SY_B!$DC377-1,"")</f>
        <v/>
      </c>
      <c r="AK377" s="169" t="str">
        <f>IFERROR(Inv_SY_B!AK377/Inv_SY_B!$DC377-1,"")</f>
        <v/>
      </c>
      <c r="AL377" s="169" t="str">
        <f>IFERROR(Inv_SY_B!AL377/Inv_SY_B!$DC377-1,"")</f>
        <v/>
      </c>
      <c r="AM377" s="169" t="str">
        <f>IFERROR(Inv_SY_B!AM377/Inv_SY_B!$DC377-1,"")</f>
        <v/>
      </c>
      <c r="AN377" s="169" t="str">
        <f>IFERROR(Inv_SY_B!AN377/Inv_SY_B!$DC377-1,"")</f>
        <v/>
      </c>
      <c r="AO377" s="169" t="str">
        <f>IFERROR(Inv_SY_B!AO377/Inv_SY_B!$DC377-1,"")</f>
        <v/>
      </c>
      <c r="AP377" s="169" t="str">
        <f>IFERROR(Inv_SY_B!AP377/Inv_SY_B!$DC377-1,"")</f>
        <v/>
      </c>
      <c r="AQ377" s="169" t="str">
        <f>IFERROR(Inv_SY_B!AQ377/Inv_SY_B!$DC377-1,"")</f>
        <v/>
      </c>
      <c r="AR377" s="169" t="str">
        <f>IFERROR(Inv_SY_B!AR377/Inv_SY_B!$DC377-1,"")</f>
        <v/>
      </c>
      <c r="AS377" s="169" t="str">
        <f>IFERROR(Inv_SY_B!AS377/Inv_SY_B!$DC377-1,"")</f>
        <v/>
      </c>
      <c r="AT377" s="169" t="str">
        <f>IFERROR(Inv_SY_B!AT377/Inv_SY_B!$DC377-1,"")</f>
        <v/>
      </c>
      <c r="AU377" s="169" t="str">
        <f>IFERROR(Inv_SY_B!AU377/Inv_SY_B!$DC377-1,"")</f>
        <v/>
      </c>
      <c r="AV377" s="169" t="str">
        <f>IFERROR(Inv_SY_B!AV377/Inv_SY_B!$DC377-1,"")</f>
        <v/>
      </c>
      <c r="AW377" s="169" t="str">
        <f>IFERROR(Inv_SY_B!AW377/Inv_SY_B!$DC377-1,"")</f>
        <v/>
      </c>
      <c r="AX377" s="169" t="str">
        <f>IFERROR(Inv_SY_B!AX377/Inv_SY_B!$DC377-1,"")</f>
        <v/>
      </c>
      <c r="AY377" s="169" t="str">
        <f>IFERROR(Inv_SY_B!AY377/Inv_SY_B!$DC377-1,"")</f>
        <v/>
      </c>
      <c r="AZ377" s="169" t="str">
        <f>IFERROR(Inv_SY_B!AZ377/Inv_SY_B!$DC377-1,"")</f>
        <v/>
      </c>
      <c r="BA377" s="169" t="str">
        <f>IFERROR(Inv_SY_B!BA377/Inv_SY_B!$DC377-1,"")</f>
        <v/>
      </c>
      <c r="BB377" s="169" t="str">
        <f>IFERROR(Inv_SY_B!BB377/Inv_SY_B!$DC377-1,"")</f>
        <v/>
      </c>
      <c r="BC377" s="169" t="str">
        <f>IFERROR(Inv_SY_B!BC377/Inv_SY_B!$DC377-1,"")</f>
        <v/>
      </c>
      <c r="BD377" s="169" t="str">
        <f>IFERROR(Inv_SY_B!BD377/Inv_SY_B!$DC377-1,"")</f>
        <v/>
      </c>
      <c r="BE377" s="169" t="str">
        <f>IFERROR(Inv_SY_B!BE377/Inv_SY_B!$DC377-1,"")</f>
        <v/>
      </c>
      <c r="BF377" s="169" t="str">
        <f>IFERROR(Inv_SY_B!BF377/Inv_SY_B!$DC377-1,"")</f>
        <v/>
      </c>
      <c r="BG377" s="169" t="str">
        <f>IFERROR(Inv_SY_B!BG377/Inv_SY_B!$DC377-1,"")</f>
        <v/>
      </c>
      <c r="BH377" s="169" t="str">
        <f>IFERROR(Inv_SY_B!BH377/Inv_SY_B!$DC377-1,"")</f>
        <v/>
      </c>
      <c r="BI377" s="169" t="str">
        <f>IFERROR(Inv_SY_B!BI377/Inv_SY_B!$DC377-1,"")</f>
        <v/>
      </c>
      <c r="BJ377" s="169" t="str">
        <f>IFERROR(Inv_SY_B!BJ377/Inv_SY_B!$DC377-1,"")</f>
        <v/>
      </c>
      <c r="BK377" s="169" t="str">
        <f>IFERROR(Inv_SY_B!BK377/Inv_SY_B!$DC377-1,"")</f>
        <v/>
      </c>
      <c r="BL377" s="169" t="str">
        <f>IFERROR(Inv_SY_B!BL377/Inv_SY_B!$DC377-1,"")</f>
        <v/>
      </c>
      <c r="BM377" s="169" t="str">
        <f>IFERROR(Inv_SY_B!BM377/Inv_SY_B!$DC377-1,"")</f>
        <v/>
      </c>
      <c r="BN377" s="169" t="str">
        <f>IFERROR(Inv_SY_B!BN377/Inv_SY_B!$DC377-1,"")</f>
        <v/>
      </c>
      <c r="BO377" s="169" t="str">
        <f>IFERROR(Inv_SY_B!BO377/Inv_SY_B!$DC377-1,"")</f>
        <v/>
      </c>
      <c r="BP377" s="169" t="str">
        <f>IFERROR(Inv_SY_B!BP377/Inv_SY_B!$DC377-1,"")</f>
        <v/>
      </c>
      <c r="BQ377" s="169" t="str">
        <f>IFERROR(Inv_SY_B!BQ377/Inv_SY_B!$DC377-1,"")</f>
        <v/>
      </c>
      <c r="BR377" s="169" t="str">
        <f>IFERROR(Inv_SY_B!BR377/Inv_SY_B!$DC377-1,"")</f>
        <v/>
      </c>
      <c r="BS377" s="169" t="str">
        <f>IFERROR(Inv_SY_B!BS377/Inv_SY_B!$DC377-1,"")</f>
        <v/>
      </c>
      <c r="BT377" s="169" t="str">
        <f>IFERROR(Inv_SY_B!BT377/Inv_SY_B!$DC377-1,"")</f>
        <v/>
      </c>
      <c r="BU377" s="169" t="str">
        <f>IFERROR(Inv_SY_B!BU377/Inv_SY_B!$DC377-1,"")</f>
        <v/>
      </c>
      <c r="BV377" s="169" t="str">
        <f>IFERROR(Inv_SY_B!BV377/Inv_SY_B!$DC377-1,"")</f>
        <v/>
      </c>
      <c r="BW377" s="169" t="str">
        <f>IFERROR(Inv_SY_B!BW377/Inv_SY_B!$DC377-1,"")</f>
        <v/>
      </c>
      <c r="BX377" s="169" t="str">
        <f>IFERROR(Inv_SY_B!BX377/Inv_SY_B!$DC377-1,"")</f>
        <v/>
      </c>
      <c r="BY377" s="169" t="str">
        <f>IFERROR(Inv_SY_B!BY377/Inv_SY_B!$DC377-1,"")</f>
        <v/>
      </c>
      <c r="BZ377" s="169" t="str">
        <f>IFERROR(Inv_SY_B!BZ377/Inv_SY_B!$DC377-1,"")</f>
        <v/>
      </c>
      <c r="CA377" s="169" t="str">
        <f>IFERROR(Inv_SY_B!CA377/Inv_SY_B!$DC377-1,"")</f>
        <v/>
      </c>
      <c r="CB377" s="169" t="str">
        <f>IFERROR(Inv_SY_B!CB377/Inv_SY_B!$DC377-1,"")</f>
        <v/>
      </c>
      <c r="CC377" s="169" t="str">
        <f>IFERROR(Inv_SY_B!CC377/Inv_SY_B!$DC377-1,"")</f>
        <v/>
      </c>
      <c r="CD377" s="169" t="str">
        <f>IFERROR(Inv_SY_B!CD377/Inv_SY_B!$DC377-1,"")</f>
        <v/>
      </c>
      <c r="CE377" s="169" t="str">
        <f>IFERROR(Inv_SY_B!CE377/Inv_SY_B!$DC377-1,"")</f>
        <v/>
      </c>
      <c r="CF377" s="169" t="str">
        <f>IFERROR(Inv_SY_B!CF377/Inv_SY_B!$DC377-1,"")</f>
        <v/>
      </c>
      <c r="CG377" s="169" t="str">
        <f>IFERROR(Inv_SY_B!CG377/Inv_SY_B!$DC377-1,"")</f>
        <v/>
      </c>
      <c r="CH377" s="169" t="str">
        <f>IFERROR(Inv_SY_B!CH377/Inv_SY_B!$DC377-1,"")</f>
        <v/>
      </c>
      <c r="CI377" s="169" t="str">
        <f>IFERROR(Inv_SY_B!CI377/Inv_SY_B!$DC377-1,"")</f>
        <v/>
      </c>
      <c r="CJ377" s="169" t="str">
        <f>IFERROR(Inv_SY_B!CJ377/Inv_SY_B!$DC377-1,"")</f>
        <v/>
      </c>
      <c r="CK377" s="169" t="str">
        <f>IFERROR(Inv_SY_B!CK377/Inv_SY_B!$DC377-1,"")</f>
        <v/>
      </c>
      <c r="CL377" s="169" t="str">
        <f>IFERROR(Inv_SY_B!CL377/Inv_SY_B!$DC377-1,"")</f>
        <v/>
      </c>
      <c r="CM377" s="169" t="str">
        <f>IFERROR(Inv_SY_B!CM377/Inv_SY_B!$DB377-1,"")</f>
        <v/>
      </c>
      <c r="CN377" s="169" t="str">
        <f>IFERROR(Inv_SY_B!CN377/Inv_SY_B!$DB377-1,"")</f>
        <v/>
      </c>
      <c r="CO377" s="169" t="str">
        <f>IFERROR(Inv_SY_B!CO377/Inv_SY_B!$DB377-1,"")</f>
        <v/>
      </c>
      <c r="CP377" s="169" t="str">
        <f>IFERROR(Inv_SY_B!CP377/Inv_SY_B!$DB377-1,"")</f>
        <v/>
      </c>
      <c r="CQ377" s="169" t="str">
        <f>IFERROR(Inv_SY_B!CQ377/Inv_SY_B!$DB377-1,"")</f>
        <v/>
      </c>
      <c r="CR377" s="169" t="str">
        <f>IFERROR(Inv_SY_B!CR377/Inv_SY_B!$DB377-1,"")</f>
        <v/>
      </c>
      <c r="CS377" s="169" t="str">
        <f>IFERROR(Inv_SY_B!CS377/Inv_SY_B!$DB377-1,"")</f>
        <v/>
      </c>
      <c r="CT377" s="169" t="str">
        <f>IFERROR(Inv_SY_B!CT377/Inv_SY_B!$DB377-1,"")</f>
        <v/>
      </c>
      <c r="CU377" s="169" t="str">
        <f>IFERROR(Inv_SY_B!CU377/Inv_SY_B!$DB377-1,"")</f>
        <v/>
      </c>
      <c r="CV377" s="169" t="str">
        <f>IFERROR(Inv_SY_B!CV377/Inv_SY_B!$DB377-1,"")</f>
        <v/>
      </c>
      <c r="CW377" s="169" t="str">
        <f>IFERROR(Inv_SY_B!CW377/Inv_SY_B!$DB377-1,"")</f>
        <v/>
      </c>
      <c r="CX377" s="169" t="str">
        <f>IFERROR(Inv_SY_B!CX377/Inv_SY_B!$DB377-1,"")</f>
        <v/>
      </c>
      <c r="CY377" s="169" t="str">
        <f>IFERROR(Inv_SY_B!CY377/Inv_SY_B!$DB377-1,"")</f>
        <v/>
      </c>
      <c r="CZ377" s="169" t="str">
        <f>IFERROR(Inv_SY_B!CZ377/Inv_SY_B!$DB377-1,"")</f>
        <v/>
      </c>
    </row>
    <row r="378" spans="2:104">
      <c r="B378" s="164">
        <f t="shared" si="6"/>
        <v>46070</v>
      </c>
      <c r="C378" s="169" t="str">
        <f>IFERROR(Inv_SY_B!C378/Inv_SY_B!$DA378-1,"")</f>
        <v/>
      </c>
      <c r="D378" s="169" t="str">
        <f>IFERROR(Inv_SY_B!D378/Inv_SY_B!$DA378-1,"")</f>
        <v/>
      </c>
      <c r="E378" s="169" t="str">
        <f>IFERROR(Inv_SY_B!E378/Inv_SY_B!$DA378-1,"")</f>
        <v/>
      </c>
      <c r="F378" s="169" t="str">
        <f>IFERROR(Inv_SY_B!F378/Inv_SY_B!$DA378-1,"")</f>
        <v/>
      </c>
      <c r="G378" s="169" t="str">
        <f>IFERROR(Inv_SY_B!G378/Inv_SY_B!$DA378-1,"")</f>
        <v/>
      </c>
      <c r="H378" s="169" t="str">
        <f>IFERROR(Inv_SY_B!H378/Inv_SY_B!$DA378-1,"")</f>
        <v/>
      </c>
      <c r="I378" s="169" t="str">
        <f>IFERROR(Inv_SY_B!I378/Inv_SY_B!$DA378-1,"")</f>
        <v/>
      </c>
      <c r="J378" s="169" t="str">
        <f>IFERROR(Inv_SY_B!J378/Inv_SY_B!$DA378-1,"")</f>
        <v/>
      </c>
      <c r="K378" s="169" t="str">
        <f>IFERROR(Inv_SY_B!K378/Inv_SY_B!$DA378-1,"")</f>
        <v/>
      </c>
      <c r="L378" s="169" t="str">
        <f>IFERROR(Inv_SY_B!L378/Inv_SY_B!$DA378-1,"")</f>
        <v/>
      </c>
      <c r="M378" s="169" t="str">
        <f>IFERROR(Inv_SY_B!M378/Inv_SY_B!$DA378-1,"")</f>
        <v/>
      </c>
      <c r="N378" s="169" t="str">
        <f>IFERROR(Inv_SY_B!N378/Inv_SY_B!$DA378-1,"")</f>
        <v/>
      </c>
      <c r="O378" s="169" t="str">
        <f>IFERROR(Inv_SY_B!O378/Inv_SY_B!$DA378-1,"")</f>
        <v/>
      </c>
      <c r="P378" s="169" t="str">
        <f>IFERROR(Inv_SY_B!P378/Inv_SY_B!$DA378-1,"")</f>
        <v/>
      </c>
      <c r="Q378" s="169" t="str">
        <f>IFERROR(Inv_SY_B!Q378/Inv_SY_B!$DA378-1,"")</f>
        <v/>
      </c>
      <c r="R378" s="169" t="str">
        <f>IFERROR(Inv_SY_B!R378/Inv_SY_B!$DA378-1,"")</f>
        <v/>
      </c>
      <c r="S378" s="169" t="str">
        <f>IFERROR(Inv_SY_B!S378/Inv_SY_B!$DA378-1,"")</f>
        <v/>
      </c>
      <c r="T378" s="169" t="str">
        <f>IFERROR(Inv_SY_B!T378/Inv_SY_B!$DA378-1,"")</f>
        <v/>
      </c>
      <c r="U378" s="169" t="str">
        <f>IFERROR(Inv_SY_B!U378/Inv_SY_B!$DA378-1,"")</f>
        <v/>
      </c>
      <c r="V378" s="169" t="str">
        <f>IFERROR(Inv_SY_B!V378/Inv_SY_B!$DA378-1,"")</f>
        <v/>
      </c>
      <c r="W378" s="169" t="str">
        <f>IFERROR(Inv_SY_B!W378/Inv_SY_B!$DA378-1,"")</f>
        <v/>
      </c>
      <c r="X378" s="169" t="str">
        <f>IFERROR(Inv_SY_B!X378/Inv_SY_B!$DA378-1,"")</f>
        <v/>
      </c>
      <c r="Y378" s="169" t="str">
        <f>IFERROR(Inv_SY_B!Y378/Inv_SY_B!$DA378-1,"")</f>
        <v/>
      </c>
      <c r="Z378" s="169" t="str">
        <f>IFERROR(Inv_SY_B!Z378/Inv_SY_B!$DA378-1,"")</f>
        <v/>
      </c>
      <c r="AA378" s="169" t="str">
        <f>IFERROR(Inv_SY_B!AA378/Inv_SY_B!$DA378-1,"")</f>
        <v/>
      </c>
      <c r="AB378" s="169" t="str">
        <f>IFERROR(Inv_SY_B!AB378/Inv_SY_B!$DA378-1,"")</f>
        <v/>
      </c>
      <c r="AC378" s="169" t="str">
        <f>IFERROR(Inv_SY_B!AC378/Inv_SY_B!$DA378-1,"")</f>
        <v/>
      </c>
      <c r="AD378" s="169" t="str">
        <f>IFERROR(Inv_SY_B!AD378/Inv_SY_B!$DA378-1,"")</f>
        <v/>
      </c>
      <c r="AE378" s="169" t="str">
        <f>IFERROR(Inv_SY_B!AE378/Inv_SY_B!$DA378-1,"")</f>
        <v/>
      </c>
      <c r="AF378" s="169" t="str">
        <f>IFERROR(Inv_SY_B!AF378/Inv_SY_B!$DA378-1,"")</f>
        <v/>
      </c>
      <c r="AG378" s="169" t="str">
        <f>IFERROR(Inv_SY_B!AG378/Inv_SY_B!$DA378-1,"")</f>
        <v/>
      </c>
      <c r="AH378" s="169" t="str">
        <f>IFERROR(Inv_SY_B!AH378/Inv_SY_B!$DA378-1,"")</f>
        <v/>
      </c>
      <c r="AI378" s="169" t="str">
        <f>IFERROR(Inv_SY_B!AI378/Inv_SY_B!$DC378-1,"")</f>
        <v/>
      </c>
      <c r="AJ378" s="169" t="str">
        <f>IFERROR(Inv_SY_B!AJ378/Inv_SY_B!$DC378-1,"")</f>
        <v/>
      </c>
      <c r="AK378" s="169" t="str">
        <f>IFERROR(Inv_SY_B!AK378/Inv_SY_B!$DC378-1,"")</f>
        <v/>
      </c>
      <c r="AL378" s="169" t="str">
        <f>IFERROR(Inv_SY_B!AL378/Inv_SY_B!$DC378-1,"")</f>
        <v/>
      </c>
      <c r="AM378" s="169" t="str">
        <f>IFERROR(Inv_SY_B!AM378/Inv_SY_B!$DC378-1,"")</f>
        <v/>
      </c>
      <c r="AN378" s="169" t="str">
        <f>IFERROR(Inv_SY_B!AN378/Inv_SY_B!$DC378-1,"")</f>
        <v/>
      </c>
      <c r="AO378" s="169" t="str">
        <f>IFERROR(Inv_SY_B!AO378/Inv_SY_B!$DC378-1,"")</f>
        <v/>
      </c>
      <c r="AP378" s="169" t="str">
        <f>IFERROR(Inv_SY_B!AP378/Inv_SY_B!$DC378-1,"")</f>
        <v/>
      </c>
      <c r="AQ378" s="169" t="str">
        <f>IFERROR(Inv_SY_B!AQ378/Inv_SY_B!$DC378-1,"")</f>
        <v/>
      </c>
      <c r="AR378" s="169" t="str">
        <f>IFERROR(Inv_SY_B!AR378/Inv_SY_B!$DC378-1,"")</f>
        <v/>
      </c>
      <c r="AS378" s="169" t="str">
        <f>IFERROR(Inv_SY_B!AS378/Inv_SY_B!$DC378-1,"")</f>
        <v/>
      </c>
      <c r="AT378" s="169" t="str">
        <f>IFERROR(Inv_SY_B!AT378/Inv_SY_B!$DC378-1,"")</f>
        <v/>
      </c>
      <c r="AU378" s="169" t="str">
        <f>IFERROR(Inv_SY_B!AU378/Inv_SY_B!$DC378-1,"")</f>
        <v/>
      </c>
      <c r="AV378" s="169" t="str">
        <f>IFERROR(Inv_SY_B!AV378/Inv_SY_B!$DC378-1,"")</f>
        <v/>
      </c>
      <c r="AW378" s="169" t="str">
        <f>IFERROR(Inv_SY_B!AW378/Inv_SY_B!$DC378-1,"")</f>
        <v/>
      </c>
      <c r="AX378" s="169" t="str">
        <f>IFERROR(Inv_SY_B!AX378/Inv_SY_B!$DC378-1,"")</f>
        <v/>
      </c>
      <c r="AY378" s="169" t="str">
        <f>IFERROR(Inv_SY_B!AY378/Inv_SY_B!$DC378-1,"")</f>
        <v/>
      </c>
      <c r="AZ378" s="169" t="str">
        <f>IFERROR(Inv_SY_B!AZ378/Inv_SY_B!$DC378-1,"")</f>
        <v/>
      </c>
      <c r="BA378" s="169" t="str">
        <f>IFERROR(Inv_SY_B!BA378/Inv_SY_B!$DC378-1,"")</f>
        <v/>
      </c>
      <c r="BB378" s="169" t="str">
        <f>IFERROR(Inv_SY_B!BB378/Inv_SY_B!$DC378-1,"")</f>
        <v/>
      </c>
      <c r="BC378" s="169" t="str">
        <f>IFERROR(Inv_SY_B!BC378/Inv_SY_B!$DC378-1,"")</f>
        <v/>
      </c>
      <c r="BD378" s="169" t="str">
        <f>IFERROR(Inv_SY_B!BD378/Inv_SY_B!$DC378-1,"")</f>
        <v/>
      </c>
      <c r="BE378" s="169" t="str">
        <f>IFERROR(Inv_SY_B!BE378/Inv_SY_B!$DC378-1,"")</f>
        <v/>
      </c>
      <c r="BF378" s="169" t="str">
        <f>IFERROR(Inv_SY_B!BF378/Inv_SY_B!$DC378-1,"")</f>
        <v/>
      </c>
      <c r="BG378" s="169" t="str">
        <f>IFERROR(Inv_SY_B!BG378/Inv_SY_B!$DC378-1,"")</f>
        <v/>
      </c>
      <c r="BH378" s="169" t="str">
        <f>IFERROR(Inv_SY_B!BH378/Inv_SY_B!$DC378-1,"")</f>
        <v/>
      </c>
      <c r="BI378" s="169" t="str">
        <f>IFERROR(Inv_SY_B!BI378/Inv_SY_B!$DC378-1,"")</f>
        <v/>
      </c>
      <c r="BJ378" s="169" t="str">
        <f>IFERROR(Inv_SY_B!BJ378/Inv_SY_B!$DC378-1,"")</f>
        <v/>
      </c>
      <c r="BK378" s="169" t="str">
        <f>IFERROR(Inv_SY_B!BK378/Inv_SY_B!$DC378-1,"")</f>
        <v/>
      </c>
      <c r="BL378" s="169" t="str">
        <f>IFERROR(Inv_SY_B!BL378/Inv_SY_B!$DC378-1,"")</f>
        <v/>
      </c>
      <c r="BM378" s="169" t="str">
        <f>IFERROR(Inv_SY_B!BM378/Inv_SY_B!$DC378-1,"")</f>
        <v/>
      </c>
      <c r="BN378" s="169" t="str">
        <f>IFERROR(Inv_SY_B!BN378/Inv_SY_B!$DC378-1,"")</f>
        <v/>
      </c>
      <c r="BO378" s="169" t="str">
        <f>IFERROR(Inv_SY_B!BO378/Inv_SY_B!$DC378-1,"")</f>
        <v/>
      </c>
      <c r="BP378" s="169" t="str">
        <f>IFERROR(Inv_SY_B!BP378/Inv_SY_B!$DC378-1,"")</f>
        <v/>
      </c>
      <c r="BQ378" s="169" t="str">
        <f>IFERROR(Inv_SY_B!BQ378/Inv_SY_B!$DC378-1,"")</f>
        <v/>
      </c>
      <c r="BR378" s="169" t="str">
        <f>IFERROR(Inv_SY_B!BR378/Inv_SY_B!$DC378-1,"")</f>
        <v/>
      </c>
      <c r="BS378" s="169" t="str">
        <f>IFERROR(Inv_SY_B!BS378/Inv_SY_B!$DC378-1,"")</f>
        <v/>
      </c>
      <c r="BT378" s="169" t="str">
        <f>IFERROR(Inv_SY_B!BT378/Inv_SY_B!$DC378-1,"")</f>
        <v/>
      </c>
      <c r="BU378" s="169" t="str">
        <f>IFERROR(Inv_SY_B!BU378/Inv_SY_B!$DC378-1,"")</f>
        <v/>
      </c>
      <c r="BV378" s="169" t="str">
        <f>IFERROR(Inv_SY_B!BV378/Inv_SY_B!$DC378-1,"")</f>
        <v/>
      </c>
      <c r="BW378" s="169" t="str">
        <f>IFERROR(Inv_SY_B!BW378/Inv_SY_B!$DC378-1,"")</f>
        <v/>
      </c>
      <c r="BX378" s="169" t="str">
        <f>IFERROR(Inv_SY_B!BX378/Inv_SY_B!$DC378-1,"")</f>
        <v/>
      </c>
      <c r="BY378" s="169" t="str">
        <f>IFERROR(Inv_SY_B!BY378/Inv_SY_B!$DC378-1,"")</f>
        <v/>
      </c>
      <c r="BZ378" s="169" t="str">
        <f>IFERROR(Inv_SY_B!BZ378/Inv_SY_B!$DC378-1,"")</f>
        <v/>
      </c>
      <c r="CA378" s="169" t="str">
        <f>IFERROR(Inv_SY_B!CA378/Inv_SY_B!$DC378-1,"")</f>
        <v/>
      </c>
      <c r="CB378" s="169" t="str">
        <f>IFERROR(Inv_SY_B!CB378/Inv_SY_B!$DC378-1,"")</f>
        <v/>
      </c>
      <c r="CC378" s="169" t="str">
        <f>IFERROR(Inv_SY_B!CC378/Inv_SY_B!$DC378-1,"")</f>
        <v/>
      </c>
      <c r="CD378" s="169" t="str">
        <f>IFERROR(Inv_SY_B!CD378/Inv_SY_B!$DC378-1,"")</f>
        <v/>
      </c>
      <c r="CE378" s="169" t="str">
        <f>IFERROR(Inv_SY_B!CE378/Inv_SY_B!$DC378-1,"")</f>
        <v/>
      </c>
      <c r="CF378" s="169" t="str">
        <f>IFERROR(Inv_SY_B!CF378/Inv_SY_B!$DC378-1,"")</f>
        <v/>
      </c>
      <c r="CG378" s="169" t="str">
        <f>IFERROR(Inv_SY_B!CG378/Inv_SY_B!$DC378-1,"")</f>
        <v/>
      </c>
      <c r="CH378" s="169" t="str">
        <f>IFERROR(Inv_SY_B!CH378/Inv_SY_B!$DC378-1,"")</f>
        <v/>
      </c>
      <c r="CI378" s="169" t="str">
        <f>IFERROR(Inv_SY_B!CI378/Inv_SY_B!$DC378-1,"")</f>
        <v/>
      </c>
      <c r="CJ378" s="169" t="str">
        <f>IFERROR(Inv_SY_B!CJ378/Inv_SY_B!$DC378-1,"")</f>
        <v/>
      </c>
      <c r="CK378" s="169" t="str">
        <f>IFERROR(Inv_SY_B!CK378/Inv_SY_B!$DC378-1,"")</f>
        <v/>
      </c>
      <c r="CL378" s="169" t="str">
        <f>IFERROR(Inv_SY_B!CL378/Inv_SY_B!$DC378-1,"")</f>
        <v/>
      </c>
      <c r="CM378" s="169" t="str">
        <f>IFERROR(Inv_SY_B!CM378/Inv_SY_B!$DB378-1,"")</f>
        <v/>
      </c>
      <c r="CN378" s="169" t="str">
        <f>IFERROR(Inv_SY_B!CN378/Inv_SY_B!$DB378-1,"")</f>
        <v/>
      </c>
      <c r="CO378" s="169" t="str">
        <f>IFERROR(Inv_SY_B!CO378/Inv_SY_B!$DB378-1,"")</f>
        <v/>
      </c>
      <c r="CP378" s="169" t="str">
        <f>IFERROR(Inv_SY_B!CP378/Inv_SY_B!$DB378-1,"")</f>
        <v/>
      </c>
      <c r="CQ378" s="169" t="str">
        <f>IFERROR(Inv_SY_B!CQ378/Inv_SY_B!$DB378-1,"")</f>
        <v/>
      </c>
      <c r="CR378" s="169" t="str">
        <f>IFERROR(Inv_SY_B!CR378/Inv_SY_B!$DB378-1,"")</f>
        <v/>
      </c>
      <c r="CS378" s="169" t="str">
        <f>IFERROR(Inv_SY_B!CS378/Inv_SY_B!$DB378-1,"")</f>
        <v/>
      </c>
      <c r="CT378" s="169" t="str">
        <f>IFERROR(Inv_SY_B!CT378/Inv_SY_B!$DB378-1,"")</f>
        <v/>
      </c>
      <c r="CU378" s="169" t="str">
        <f>IFERROR(Inv_SY_B!CU378/Inv_SY_B!$DB378-1,"")</f>
        <v/>
      </c>
      <c r="CV378" s="169" t="str">
        <f>IFERROR(Inv_SY_B!CV378/Inv_SY_B!$DB378-1,"")</f>
        <v/>
      </c>
      <c r="CW378" s="169" t="str">
        <f>IFERROR(Inv_SY_B!CW378/Inv_SY_B!$DB378-1,"")</f>
        <v/>
      </c>
      <c r="CX378" s="169" t="str">
        <f>IFERROR(Inv_SY_B!CX378/Inv_SY_B!$DB378-1,"")</f>
        <v/>
      </c>
      <c r="CY378" s="169" t="str">
        <f>IFERROR(Inv_SY_B!CY378/Inv_SY_B!$DB378-1,"")</f>
        <v/>
      </c>
      <c r="CZ378" s="169" t="str">
        <f>IFERROR(Inv_SY_B!CZ378/Inv_SY_B!$DB378-1,"")</f>
        <v/>
      </c>
    </row>
    <row r="379" spans="2:104">
      <c r="B379" s="164">
        <f t="shared" si="6"/>
        <v>46071</v>
      </c>
      <c r="C379" s="169" t="str">
        <f>IFERROR(Inv_SY_B!C379/Inv_SY_B!$DA379-1,"")</f>
        <v/>
      </c>
      <c r="D379" s="169" t="str">
        <f>IFERROR(Inv_SY_B!D379/Inv_SY_B!$DA379-1,"")</f>
        <v/>
      </c>
      <c r="E379" s="169" t="str">
        <f>IFERROR(Inv_SY_B!E379/Inv_SY_B!$DA379-1,"")</f>
        <v/>
      </c>
      <c r="F379" s="169" t="str">
        <f>IFERROR(Inv_SY_B!F379/Inv_SY_B!$DA379-1,"")</f>
        <v/>
      </c>
      <c r="G379" s="169" t="str">
        <f>IFERROR(Inv_SY_B!G379/Inv_SY_B!$DA379-1,"")</f>
        <v/>
      </c>
      <c r="H379" s="169" t="str">
        <f>IFERROR(Inv_SY_B!H379/Inv_SY_B!$DA379-1,"")</f>
        <v/>
      </c>
      <c r="I379" s="169" t="str">
        <f>IFERROR(Inv_SY_B!I379/Inv_SY_B!$DA379-1,"")</f>
        <v/>
      </c>
      <c r="J379" s="169" t="str">
        <f>IFERROR(Inv_SY_B!J379/Inv_SY_B!$DA379-1,"")</f>
        <v/>
      </c>
      <c r="K379" s="169" t="str">
        <f>IFERROR(Inv_SY_B!K379/Inv_SY_B!$DA379-1,"")</f>
        <v/>
      </c>
      <c r="L379" s="169" t="str">
        <f>IFERROR(Inv_SY_B!L379/Inv_SY_B!$DA379-1,"")</f>
        <v/>
      </c>
      <c r="M379" s="169" t="str">
        <f>IFERROR(Inv_SY_B!M379/Inv_SY_B!$DA379-1,"")</f>
        <v/>
      </c>
      <c r="N379" s="169" t="str">
        <f>IFERROR(Inv_SY_B!N379/Inv_SY_B!$DA379-1,"")</f>
        <v/>
      </c>
      <c r="O379" s="169" t="str">
        <f>IFERROR(Inv_SY_B!O379/Inv_SY_B!$DA379-1,"")</f>
        <v/>
      </c>
      <c r="P379" s="169" t="str">
        <f>IFERROR(Inv_SY_B!P379/Inv_SY_B!$DA379-1,"")</f>
        <v/>
      </c>
      <c r="Q379" s="169" t="str">
        <f>IFERROR(Inv_SY_B!Q379/Inv_SY_B!$DA379-1,"")</f>
        <v/>
      </c>
      <c r="R379" s="169" t="str">
        <f>IFERROR(Inv_SY_B!R379/Inv_SY_B!$DA379-1,"")</f>
        <v/>
      </c>
      <c r="S379" s="169" t="str">
        <f>IFERROR(Inv_SY_B!S379/Inv_SY_B!$DA379-1,"")</f>
        <v/>
      </c>
      <c r="T379" s="169" t="str">
        <f>IFERROR(Inv_SY_B!T379/Inv_SY_B!$DA379-1,"")</f>
        <v/>
      </c>
      <c r="U379" s="169" t="str">
        <f>IFERROR(Inv_SY_B!U379/Inv_SY_B!$DA379-1,"")</f>
        <v/>
      </c>
      <c r="V379" s="169" t="str">
        <f>IFERROR(Inv_SY_B!V379/Inv_SY_B!$DA379-1,"")</f>
        <v/>
      </c>
      <c r="W379" s="169" t="str">
        <f>IFERROR(Inv_SY_B!W379/Inv_SY_B!$DA379-1,"")</f>
        <v/>
      </c>
      <c r="X379" s="169" t="str">
        <f>IFERROR(Inv_SY_B!X379/Inv_SY_B!$DA379-1,"")</f>
        <v/>
      </c>
      <c r="Y379" s="169" t="str">
        <f>IFERROR(Inv_SY_B!Y379/Inv_SY_B!$DA379-1,"")</f>
        <v/>
      </c>
      <c r="Z379" s="169" t="str">
        <f>IFERROR(Inv_SY_B!Z379/Inv_SY_B!$DA379-1,"")</f>
        <v/>
      </c>
      <c r="AA379" s="169" t="str">
        <f>IFERROR(Inv_SY_B!AA379/Inv_SY_B!$DA379-1,"")</f>
        <v/>
      </c>
      <c r="AB379" s="169" t="str">
        <f>IFERROR(Inv_SY_B!AB379/Inv_SY_B!$DA379-1,"")</f>
        <v/>
      </c>
      <c r="AC379" s="169" t="str">
        <f>IFERROR(Inv_SY_B!AC379/Inv_SY_B!$DA379-1,"")</f>
        <v/>
      </c>
      <c r="AD379" s="169" t="str">
        <f>IFERROR(Inv_SY_B!AD379/Inv_SY_B!$DA379-1,"")</f>
        <v/>
      </c>
      <c r="AE379" s="169" t="str">
        <f>IFERROR(Inv_SY_B!AE379/Inv_SY_B!$DA379-1,"")</f>
        <v/>
      </c>
      <c r="AF379" s="169" t="str">
        <f>IFERROR(Inv_SY_B!AF379/Inv_SY_B!$DA379-1,"")</f>
        <v/>
      </c>
      <c r="AG379" s="169" t="str">
        <f>IFERROR(Inv_SY_B!AG379/Inv_SY_B!$DA379-1,"")</f>
        <v/>
      </c>
      <c r="AH379" s="169" t="str">
        <f>IFERROR(Inv_SY_B!AH379/Inv_SY_B!$DA379-1,"")</f>
        <v/>
      </c>
      <c r="AI379" s="169" t="str">
        <f>IFERROR(Inv_SY_B!AI379/Inv_SY_B!$DC379-1,"")</f>
        <v/>
      </c>
      <c r="AJ379" s="169" t="str">
        <f>IFERROR(Inv_SY_B!AJ379/Inv_SY_B!$DC379-1,"")</f>
        <v/>
      </c>
      <c r="AK379" s="169" t="str">
        <f>IFERROR(Inv_SY_B!AK379/Inv_SY_B!$DC379-1,"")</f>
        <v/>
      </c>
      <c r="AL379" s="169" t="str">
        <f>IFERROR(Inv_SY_B!AL379/Inv_SY_B!$DC379-1,"")</f>
        <v/>
      </c>
      <c r="AM379" s="169" t="str">
        <f>IFERROR(Inv_SY_B!AM379/Inv_SY_B!$DC379-1,"")</f>
        <v/>
      </c>
      <c r="AN379" s="169" t="str">
        <f>IFERROR(Inv_SY_B!AN379/Inv_SY_B!$DC379-1,"")</f>
        <v/>
      </c>
      <c r="AO379" s="169" t="str">
        <f>IFERROR(Inv_SY_B!AO379/Inv_SY_B!$DC379-1,"")</f>
        <v/>
      </c>
      <c r="AP379" s="169" t="str">
        <f>IFERROR(Inv_SY_B!AP379/Inv_SY_B!$DC379-1,"")</f>
        <v/>
      </c>
      <c r="AQ379" s="169" t="str">
        <f>IFERROR(Inv_SY_B!AQ379/Inv_SY_B!$DC379-1,"")</f>
        <v/>
      </c>
      <c r="AR379" s="169" t="str">
        <f>IFERROR(Inv_SY_B!AR379/Inv_SY_B!$DC379-1,"")</f>
        <v/>
      </c>
      <c r="AS379" s="169" t="str">
        <f>IFERROR(Inv_SY_B!AS379/Inv_SY_B!$DC379-1,"")</f>
        <v/>
      </c>
      <c r="AT379" s="169" t="str">
        <f>IFERROR(Inv_SY_B!AT379/Inv_SY_B!$DC379-1,"")</f>
        <v/>
      </c>
      <c r="AU379" s="169" t="str">
        <f>IFERROR(Inv_SY_B!AU379/Inv_SY_B!$DC379-1,"")</f>
        <v/>
      </c>
      <c r="AV379" s="169" t="str">
        <f>IFERROR(Inv_SY_B!AV379/Inv_SY_B!$DC379-1,"")</f>
        <v/>
      </c>
      <c r="AW379" s="169" t="str">
        <f>IFERROR(Inv_SY_B!AW379/Inv_SY_B!$DC379-1,"")</f>
        <v/>
      </c>
      <c r="AX379" s="169" t="str">
        <f>IFERROR(Inv_SY_B!AX379/Inv_SY_B!$DC379-1,"")</f>
        <v/>
      </c>
      <c r="AY379" s="169" t="str">
        <f>IFERROR(Inv_SY_B!AY379/Inv_SY_B!$DC379-1,"")</f>
        <v/>
      </c>
      <c r="AZ379" s="169" t="str">
        <f>IFERROR(Inv_SY_B!AZ379/Inv_SY_B!$DC379-1,"")</f>
        <v/>
      </c>
      <c r="BA379" s="169" t="str">
        <f>IFERROR(Inv_SY_B!BA379/Inv_SY_B!$DC379-1,"")</f>
        <v/>
      </c>
      <c r="BB379" s="169" t="str">
        <f>IFERROR(Inv_SY_B!BB379/Inv_SY_B!$DC379-1,"")</f>
        <v/>
      </c>
      <c r="BC379" s="169" t="str">
        <f>IFERROR(Inv_SY_B!BC379/Inv_SY_B!$DC379-1,"")</f>
        <v/>
      </c>
      <c r="BD379" s="169" t="str">
        <f>IFERROR(Inv_SY_B!BD379/Inv_SY_B!$DC379-1,"")</f>
        <v/>
      </c>
      <c r="BE379" s="169" t="str">
        <f>IFERROR(Inv_SY_B!BE379/Inv_SY_B!$DC379-1,"")</f>
        <v/>
      </c>
      <c r="BF379" s="169" t="str">
        <f>IFERROR(Inv_SY_B!BF379/Inv_SY_B!$DC379-1,"")</f>
        <v/>
      </c>
      <c r="BG379" s="169" t="str">
        <f>IFERROR(Inv_SY_B!BG379/Inv_SY_B!$DC379-1,"")</f>
        <v/>
      </c>
      <c r="BH379" s="169" t="str">
        <f>IFERROR(Inv_SY_B!BH379/Inv_SY_B!$DC379-1,"")</f>
        <v/>
      </c>
      <c r="BI379" s="169" t="str">
        <f>IFERROR(Inv_SY_B!BI379/Inv_SY_B!$DC379-1,"")</f>
        <v/>
      </c>
      <c r="BJ379" s="169" t="str">
        <f>IFERROR(Inv_SY_B!BJ379/Inv_SY_B!$DC379-1,"")</f>
        <v/>
      </c>
      <c r="BK379" s="169" t="str">
        <f>IFERROR(Inv_SY_B!BK379/Inv_SY_B!$DC379-1,"")</f>
        <v/>
      </c>
      <c r="BL379" s="169" t="str">
        <f>IFERROR(Inv_SY_B!BL379/Inv_SY_B!$DC379-1,"")</f>
        <v/>
      </c>
      <c r="BM379" s="169" t="str">
        <f>IFERROR(Inv_SY_B!BM379/Inv_SY_B!$DC379-1,"")</f>
        <v/>
      </c>
      <c r="BN379" s="169" t="str">
        <f>IFERROR(Inv_SY_B!BN379/Inv_SY_B!$DC379-1,"")</f>
        <v/>
      </c>
      <c r="BO379" s="169" t="str">
        <f>IFERROR(Inv_SY_B!BO379/Inv_SY_B!$DC379-1,"")</f>
        <v/>
      </c>
      <c r="BP379" s="169" t="str">
        <f>IFERROR(Inv_SY_B!BP379/Inv_SY_B!$DC379-1,"")</f>
        <v/>
      </c>
      <c r="BQ379" s="169" t="str">
        <f>IFERROR(Inv_SY_B!BQ379/Inv_SY_B!$DC379-1,"")</f>
        <v/>
      </c>
      <c r="BR379" s="169" t="str">
        <f>IFERROR(Inv_SY_B!BR379/Inv_SY_B!$DC379-1,"")</f>
        <v/>
      </c>
      <c r="BS379" s="169" t="str">
        <f>IFERROR(Inv_SY_B!BS379/Inv_SY_B!$DC379-1,"")</f>
        <v/>
      </c>
      <c r="BT379" s="169" t="str">
        <f>IFERROR(Inv_SY_B!BT379/Inv_SY_B!$DC379-1,"")</f>
        <v/>
      </c>
      <c r="BU379" s="169" t="str">
        <f>IFERROR(Inv_SY_B!BU379/Inv_SY_B!$DC379-1,"")</f>
        <v/>
      </c>
      <c r="BV379" s="169" t="str">
        <f>IFERROR(Inv_SY_B!BV379/Inv_SY_B!$DC379-1,"")</f>
        <v/>
      </c>
      <c r="BW379" s="169" t="str">
        <f>IFERROR(Inv_SY_B!BW379/Inv_SY_B!$DC379-1,"")</f>
        <v/>
      </c>
      <c r="BX379" s="169" t="str">
        <f>IFERROR(Inv_SY_B!BX379/Inv_SY_B!$DC379-1,"")</f>
        <v/>
      </c>
      <c r="BY379" s="169" t="str">
        <f>IFERROR(Inv_SY_B!BY379/Inv_SY_B!$DC379-1,"")</f>
        <v/>
      </c>
      <c r="BZ379" s="169" t="str">
        <f>IFERROR(Inv_SY_B!BZ379/Inv_SY_B!$DC379-1,"")</f>
        <v/>
      </c>
      <c r="CA379" s="169" t="str">
        <f>IFERROR(Inv_SY_B!CA379/Inv_SY_B!$DC379-1,"")</f>
        <v/>
      </c>
      <c r="CB379" s="169" t="str">
        <f>IFERROR(Inv_SY_B!CB379/Inv_SY_B!$DC379-1,"")</f>
        <v/>
      </c>
      <c r="CC379" s="169" t="str">
        <f>IFERROR(Inv_SY_B!CC379/Inv_SY_B!$DC379-1,"")</f>
        <v/>
      </c>
      <c r="CD379" s="169" t="str">
        <f>IFERROR(Inv_SY_B!CD379/Inv_SY_B!$DC379-1,"")</f>
        <v/>
      </c>
      <c r="CE379" s="169" t="str">
        <f>IFERROR(Inv_SY_B!CE379/Inv_SY_B!$DC379-1,"")</f>
        <v/>
      </c>
      <c r="CF379" s="169" t="str">
        <f>IFERROR(Inv_SY_B!CF379/Inv_SY_B!$DC379-1,"")</f>
        <v/>
      </c>
      <c r="CG379" s="169" t="str">
        <f>IFERROR(Inv_SY_B!CG379/Inv_SY_B!$DC379-1,"")</f>
        <v/>
      </c>
      <c r="CH379" s="169" t="str">
        <f>IFERROR(Inv_SY_B!CH379/Inv_SY_B!$DC379-1,"")</f>
        <v/>
      </c>
      <c r="CI379" s="169" t="str">
        <f>IFERROR(Inv_SY_B!CI379/Inv_SY_B!$DC379-1,"")</f>
        <v/>
      </c>
      <c r="CJ379" s="169" t="str">
        <f>IFERROR(Inv_SY_B!CJ379/Inv_SY_B!$DC379-1,"")</f>
        <v/>
      </c>
      <c r="CK379" s="169" t="str">
        <f>IFERROR(Inv_SY_B!CK379/Inv_SY_B!$DC379-1,"")</f>
        <v/>
      </c>
      <c r="CL379" s="169" t="str">
        <f>IFERROR(Inv_SY_B!CL379/Inv_SY_B!$DC379-1,"")</f>
        <v/>
      </c>
      <c r="CM379" s="169" t="str">
        <f>IFERROR(Inv_SY_B!CM379/Inv_SY_B!$DB379-1,"")</f>
        <v/>
      </c>
      <c r="CN379" s="169" t="str">
        <f>IFERROR(Inv_SY_B!CN379/Inv_SY_B!$DB379-1,"")</f>
        <v/>
      </c>
      <c r="CO379" s="169" t="str">
        <f>IFERROR(Inv_SY_B!CO379/Inv_SY_B!$DB379-1,"")</f>
        <v/>
      </c>
      <c r="CP379" s="169" t="str">
        <f>IFERROR(Inv_SY_B!CP379/Inv_SY_B!$DB379-1,"")</f>
        <v/>
      </c>
      <c r="CQ379" s="169" t="str">
        <f>IFERROR(Inv_SY_B!CQ379/Inv_SY_B!$DB379-1,"")</f>
        <v/>
      </c>
      <c r="CR379" s="169" t="str">
        <f>IFERROR(Inv_SY_B!CR379/Inv_SY_B!$DB379-1,"")</f>
        <v/>
      </c>
      <c r="CS379" s="169" t="str">
        <f>IFERROR(Inv_SY_B!CS379/Inv_SY_B!$DB379-1,"")</f>
        <v/>
      </c>
      <c r="CT379" s="169" t="str">
        <f>IFERROR(Inv_SY_B!CT379/Inv_SY_B!$DB379-1,"")</f>
        <v/>
      </c>
      <c r="CU379" s="169" t="str">
        <f>IFERROR(Inv_SY_B!CU379/Inv_SY_B!$DB379-1,"")</f>
        <v/>
      </c>
      <c r="CV379" s="169" t="str">
        <f>IFERROR(Inv_SY_B!CV379/Inv_SY_B!$DB379-1,"")</f>
        <v/>
      </c>
      <c r="CW379" s="169" t="str">
        <f>IFERROR(Inv_SY_B!CW379/Inv_SY_B!$DB379-1,"")</f>
        <v/>
      </c>
      <c r="CX379" s="169" t="str">
        <f>IFERROR(Inv_SY_B!CX379/Inv_SY_B!$DB379-1,"")</f>
        <v/>
      </c>
      <c r="CY379" s="169" t="str">
        <f>IFERROR(Inv_SY_B!CY379/Inv_SY_B!$DB379-1,"")</f>
        <v/>
      </c>
      <c r="CZ379" s="169" t="str">
        <f>IFERROR(Inv_SY_B!CZ379/Inv_SY_B!$DB379-1,"")</f>
        <v/>
      </c>
    </row>
    <row r="380" spans="2:104">
      <c r="B380" s="164">
        <f t="shared" si="6"/>
        <v>46072</v>
      </c>
      <c r="C380" s="169" t="str">
        <f>IFERROR(Inv_SY_B!C380/Inv_SY_B!$DA380-1,"")</f>
        <v/>
      </c>
      <c r="D380" s="169" t="str">
        <f>IFERROR(Inv_SY_B!D380/Inv_SY_B!$DA380-1,"")</f>
        <v/>
      </c>
      <c r="E380" s="169" t="str">
        <f>IFERROR(Inv_SY_B!E380/Inv_SY_B!$DA380-1,"")</f>
        <v/>
      </c>
      <c r="F380" s="169" t="str">
        <f>IFERROR(Inv_SY_B!F380/Inv_SY_B!$DA380-1,"")</f>
        <v/>
      </c>
      <c r="G380" s="169" t="str">
        <f>IFERROR(Inv_SY_B!G380/Inv_SY_B!$DA380-1,"")</f>
        <v/>
      </c>
      <c r="H380" s="169" t="str">
        <f>IFERROR(Inv_SY_B!H380/Inv_SY_B!$DA380-1,"")</f>
        <v/>
      </c>
      <c r="I380" s="169" t="str">
        <f>IFERROR(Inv_SY_B!I380/Inv_SY_B!$DA380-1,"")</f>
        <v/>
      </c>
      <c r="J380" s="169" t="str">
        <f>IFERROR(Inv_SY_B!J380/Inv_SY_B!$DA380-1,"")</f>
        <v/>
      </c>
      <c r="K380" s="169" t="str">
        <f>IFERROR(Inv_SY_B!K380/Inv_SY_B!$DA380-1,"")</f>
        <v/>
      </c>
      <c r="L380" s="169" t="str">
        <f>IFERROR(Inv_SY_B!L380/Inv_SY_B!$DA380-1,"")</f>
        <v/>
      </c>
      <c r="M380" s="169" t="str">
        <f>IFERROR(Inv_SY_B!M380/Inv_SY_B!$DA380-1,"")</f>
        <v/>
      </c>
      <c r="N380" s="169" t="str">
        <f>IFERROR(Inv_SY_B!N380/Inv_SY_B!$DA380-1,"")</f>
        <v/>
      </c>
      <c r="O380" s="169" t="str">
        <f>IFERROR(Inv_SY_B!O380/Inv_SY_B!$DA380-1,"")</f>
        <v/>
      </c>
      <c r="P380" s="169" t="str">
        <f>IFERROR(Inv_SY_B!P380/Inv_SY_B!$DA380-1,"")</f>
        <v/>
      </c>
      <c r="Q380" s="169" t="str">
        <f>IFERROR(Inv_SY_B!Q380/Inv_SY_B!$DA380-1,"")</f>
        <v/>
      </c>
      <c r="R380" s="169" t="str">
        <f>IFERROR(Inv_SY_B!R380/Inv_SY_B!$DA380-1,"")</f>
        <v/>
      </c>
      <c r="S380" s="169" t="str">
        <f>IFERROR(Inv_SY_B!S380/Inv_SY_B!$DA380-1,"")</f>
        <v/>
      </c>
      <c r="T380" s="169" t="str">
        <f>IFERROR(Inv_SY_B!T380/Inv_SY_B!$DA380-1,"")</f>
        <v/>
      </c>
      <c r="U380" s="169" t="str">
        <f>IFERROR(Inv_SY_B!U380/Inv_SY_B!$DA380-1,"")</f>
        <v/>
      </c>
      <c r="V380" s="169" t="str">
        <f>IFERROR(Inv_SY_B!V380/Inv_SY_B!$DA380-1,"")</f>
        <v/>
      </c>
      <c r="W380" s="169" t="str">
        <f>IFERROR(Inv_SY_B!W380/Inv_SY_B!$DA380-1,"")</f>
        <v/>
      </c>
      <c r="X380" s="169" t="str">
        <f>IFERROR(Inv_SY_B!X380/Inv_SY_B!$DA380-1,"")</f>
        <v/>
      </c>
      <c r="Y380" s="169" t="str">
        <f>IFERROR(Inv_SY_B!Y380/Inv_SY_B!$DA380-1,"")</f>
        <v/>
      </c>
      <c r="Z380" s="169" t="str">
        <f>IFERROR(Inv_SY_B!Z380/Inv_SY_B!$DA380-1,"")</f>
        <v/>
      </c>
      <c r="AA380" s="169" t="str">
        <f>IFERROR(Inv_SY_B!AA380/Inv_SY_B!$DA380-1,"")</f>
        <v/>
      </c>
      <c r="AB380" s="169" t="str">
        <f>IFERROR(Inv_SY_B!AB380/Inv_SY_B!$DA380-1,"")</f>
        <v/>
      </c>
      <c r="AC380" s="169" t="str">
        <f>IFERROR(Inv_SY_B!AC380/Inv_SY_B!$DA380-1,"")</f>
        <v/>
      </c>
      <c r="AD380" s="169" t="str">
        <f>IFERROR(Inv_SY_B!AD380/Inv_SY_B!$DA380-1,"")</f>
        <v/>
      </c>
      <c r="AE380" s="169" t="str">
        <f>IFERROR(Inv_SY_B!AE380/Inv_SY_B!$DA380-1,"")</f>
        <v/>
      </c>
      <c r="AF380" s="169" t="str">
        <f>IFERROR(Inv_SY_B!AF380/Inv_SY_B!$DA380-1,"")</f>
        <v/>
      </c>
      <c r="AG380" s="169" t="str">
        <f>IFERROR(Inv_SY_B!AG380/Inv_SY_B!$DA380-1,"")</f>
        <v/>
      </c>
      <c r="AH380" s="169" t="str">
        <f>IFERROR(Inv_SY_B!AH380/Inv_SY_B!$DA380-1,"")</f>
        <v/>
      </c>
      <c r="AI380" s="169" t="str">
        <f>IFERROR(Inv_SY_B!AI380/Inv_SY_B!$DC380-1,"")</f>
        <v/>
      </c>
      <c r="AJ380" s="169" t="str">
        <f>IFERROR(Inv_SY_B!AJ380/Inv_SY_B!$DC380-1,"")</f>
        <v/>
      </c>
      <c r="AK380" s="169" t="str">
        <f>IFERROR(Inv_SY_B!AK380/Inv_SY_B!$DC380-1,"")</f>
        <v/>
      </c>
      <c r="AL380" s="169" t="str">
        <f>IFERROR(Inv_SY_B!AL380/Inv_SY_B!$DC380-1,"")</f>
        <v/>
      </c>
      <c r="AM380" s="169" t="str">
        <f>IFERROR(Inv_SY_B!AM380/Inv_SY_B!$DC380-1,"")</f>
        <v/>
      </c>
      <c r="AN380" s="169" t="str">
        <f>IFERROR(Inv_SY_B!AN380/Inv_SY_B!$DC380-1,"")</f>
        <v/>
      </c>
      <c r="AO380" s="169" t="str">
        <f>IFERROR(Inv_SY_B!AO380/Inv_SY_B!$DC380-1,"")</f>
        <v/>
      </c>
      <c r="AP380" s="169" t="str">
        <f>IFERROR(Inv_SY_B!AP380/Inv_SY_B!$DC380-1,"")</f>
        <v/>
      </c>
      <c r="AQ380" s="169" t="str">
        <f>IFERROR(Inv_SY_B!AQ380/Inv_SY_B!$DC380-1,"")</f>
        <v/>
      </c>
      <c r="AR380" s="169" t="str">
        <f>IFERROR(Inv_SY_B!AR380/Inv_SY_B!$DC380-1,"")</f>
        <v/>
      </c>
      <c r="AS380" s="169" t="str">
        <f>IFERROR(Inv_SY_B!AS380/Inv_SY_B!$DC380-1,"")</f>
        <v/>
      </c>
      <c r="AT380" s="169" t="str">
        <f>IFERROR(Inv_SY_B!AT380/Inv_SY_B!$DC380-1,"")</f>
        <v/>
      </c>
      <c r="AU380" s="169" t="str">
        <f>IFERROR(Inv_SY_B!AU380/Inv_SY_B!$DC380-1,"")</f>
        <v/>
      </c>
      <c r="AV380" s="169" t="str">
        <f>IFERROR(Inv_SY_B!AV380/Inv_SY_B!$DC380-1,"")</f>
        <v/>
      </c>
      <c r="AW380" s="169" t="str">
        <f>IFERROR(Inv_SY_B!AW380/Inv_SY_B!$DC380-1,"")</f>
        <v/>
      </c>
      <c r="AX380" s="169" t="str">
        <f>IFERROR(Inv_SY_B!AX380/Inv_SY_B!$DC380-1,"")</f>
        <v/>
      </c>
      <c r="AY380" s="169" t="str">
        <f>IFERROR(Inv_SY_B!AY380/Inv_SY_B!$DC380-1,"")</f>
        <v/>
      </c>
      <c r="AZ380" s="169" t="str">
        <f>IFERROR(Inv_SY_B!AZ380/Inv_SY_B!$DC380-1,"")</f>
        <v/>
      </c>
      <c r="BA380" s="169" t="str">
        <f>IFERROR(Inv_SY_B!BA380/Inv_SY_B!$DC380-1,"")</f>
        <v/>
      </c>
      <c r="BB380" s="169" t="str">
        <f>IFERROR(Inv_SY_B!BB380/Inv_SY_B!$DC380-1,"")</f>
        <v/>
      </c>
      <c r="BC380" s="169" t="str">
        <f>IFERROR(Inv_SY_B!BC380/Inv_SY_B!$DC380-1,"")</f>
        <v/>
      </c>
      <c r="BD380" s="169" t="str">
        <f>IFERROR(Inv_SY_B!BD380/Inv_SY_B!$DC380-1,"")</f>
        <v/>
      </c>
      <c r="BE380" s="169" t="str">
        <f>IFERROR(Inv_SY_B!BE380/Inv_SY_B!$DC380-1,"")</f>
        <v/>
      </c>
      <c r="BF380" s="169" t="str">
        <f>IFERROR(Inv_SY_B!BF380/Inv_SY_B!$DC380-1,"")</f>
        <v/>
      </c>
      <c r="BG380" s="169" t="str">
        <f>IFERROR(Inv_SY_B!BG380/Inv_SY_B!$DC380-1,"")</f>
        <v/>
      </c>
      <c r="BH380" s="169" t="str">
        <f>IFERROR(Inv_SY_B!BH380/Inv_SY_B!$DC380-1,"")</f>
        <v/>
      </c>
      <c r="BI380" s="169" t="str">
        <f>IFERROR(Inv_SY_B!BI380/Inv_SY_B!$DC380-1,"")</f>
        <v/>
      </c>
      <c r="BJ380" s="169" t="str">
        <f>IFERROR(Inv_SY_B!BJ380/Inv_SY_B!$DC380-1,"")</f>
        <v/>
      </c>
      <c r="BK380" s="169" t="str">
        <f>IFERROR(Inv_SY_B!BK380/Inv_SY_B!$DC380-1,"")</f>
        <v/>
      </c>
      <c r="BL380" s="169" t="str">
        <f>IFERROR(Inv_SY_B!BL380/Inv_SY_B!$DC380-1,"")</f>
        <v/>
      </c>
      <c r="BM380" s="169" t="str">
        <f>IFERROR(Inv_SY_B!BM380/Inv_SY_B!$DC380-1,"")</f>
        <v/>
      </c>
      <c r="BN380" s="169" t="str">
        <f>IFERROR(Inv_SY_B!BN380/Inv_SY_B!$DC380-1,"")</f>
        <v/>
      </c>
      <c r="BO380" s="169" t="str">
        <f>IFERROR(Inv_SY_B!BO380/Inv_SY_B!$DC380-1,"")</f>
        <v/>
      </c>
      <c r="BP380" s="169" t="str">
        <f>IFERROR(Inv_SY_B!BP380/Inv_SY_B!$DC380-1,"")</f>
        <v/>
      </c>
      <c r="BQ380" s="169" t="str">
        <f>IFERROR(Inv_SY_B!BQ380/Inv_SY_B!$DC380-1,"")</f>
        <v/>
      </c>
      <c r="BR380" s="169" t="str">
        <f>IFERROR(Inv_SY_B!BR380/Inv_SY_B!$DC380-1,"")</f>
        <v/>
      </c>
      <c r="BS380" s="169" t="str">
        <f>IFERROR(Inv_SY_B!BS380/Inv_SY_B!$DC380-1,"")</f>
        <v/>
      </c>
      <c r="BT380" s="169" t="str">
        <f>IFERROR(Inv_SY_B!BT380/Inv_SY_B!$DC380-1,"")</f>
        <v/>
      </c>
      <c r="BU380" s="169" t="str">
        <f>IFERROR(Inv_SY_B!BU380/Inv_SY_B!$DC380-1,"")</f>
        <v/>
      </c>
      <c r="BV380" s="169" t="str">
        <f>IFERROR(Inv_SY_B!BV380/Inv_SY_B!$DC380-1,"")</f>
        <v/>
      </c>
      <c r="BW380" s="169" t="str">
        <f>IFERROR(Inv_SY_B!BW380/Inv_SY_B!$DC380-1,"")</f>
        <v/>
      </c>
      <c r="BX380" s="169" t="str">
        <f>IFERROR(Inv_SY_B!BX380/Inv_SY_B!$DC380-1,"")</f>
        <v/>
      </c>
      <c r="BY380" s="169" t="str">
        <f>IFERROR(Inv_SY_B!BY380/Inv_SY_B!$DC380-1,"")</f>
        <v/>
      </c>
      <c r="BZ380" s="169" t="str">
        <f>IFERROR(Inv_SY_B!BZ380/Inv_SY_B!$DC380-1,"")</f>
        <v/>
      </c>
      <c r="CA380" s="169" t="str">
        <f>IFERROR(Inv_SY_B!CA380/Inv_SY_B!$DC380-1,"")</f>
        <v/>
      </c>
      <c r="CB380" s="169" t="str">
        <f>IFERROR(Inv_SY_B!CB380/Inv_SY_B!$DC380-1,"")</f>
        <v/>
      </c>
      <c r="CC380" s="169" t="str">
        <f>IFERROR(Inv_SY_B!CC380/Inv_SY_B!$DC380-1,"")</f>
        <v/>
      </c>
      <c r="CD380" s="169" t="str">
        <f>IFERROR(Inv_SY_B!CD380/Inv_SY_B!$DC380-1,"")</f>
        <v/>
      </c>
      <c r="CE380" s="169" t="str">
        <f>IFERROR(Inv_SY_B!CE380/Inv_SY_B!$DC380-1,"")</f>
        <v/>
      </c>
      <c r="CF380" s="169" t="str">
        <f>IFERROR(Inv_SY_B!CF380/Inv_SY_B!$DC380-1,"")</f>
        <v/>
      </c>
      <c r="CG380" s="169" t="str">
        <f>IFERROR(Inv_SY_B!CG380/Inv_SY_B!$DC380-1,"")</f>
        <v/>
      </c>
      <c r="CH380" s="169" t="str">
        <f>IFERROR(Inv_SY_B!CH380/Inv_SY_B!$DC380-1,"")</f>
        <v/>
      </c>
      <c r="CI380" s="169" t="str">
        <f>IFERROR(Inv_SY_B!CI380/Inv_SY_B!$DC380-1,"")</f>
        <v/>
      </c>
      <c r="CJ380" s="169" t="str">
        <f>IFERROR(Inv_SY_B!CJ380/Inv_SY_B!$DC380-1,"")</f>
        <v/>
      </c>
      <c r="CK380" s="169" t="str">
        <f>IFERROR(Inv_SY_B!CK380/Inv_SY_B!$DC380-1,"")</f>
        <v/>
      </c>
      <c r="CL380" s="169" t="str">
        <f>IFERROR(Inv_SY_B!CL380/Inv_SY_B!$DC380-1,"")</f>
        <v/>
      </c>
      <c r="CM380" s="169" t="str">
        <f>IFERROR(Inv_SY_B!CM380/Inv_SY_B!$DB380-1,"")</f>
        <v/>
      </c>
      <c r="CN380" s="169" t="str">
        <f>IFERROR(Inv_SY_B!CN380/Inv_SY_B!$DB380-1,"")</f>
        <v/>
      </c>
      <c r="CO380" s="169" t="str">
        <f>IFERROR(Inv_SY_B!CO380/Inv_SY_B!$DB380-1,"")</f>
        <v/>
      </c>
      <c r="CP380" s="169" t="str">
        <f>IFERROR(Inv_SY_B!CP380/Inv_SY_B!$DB380-1,"")</f>
        <v/>
      </c>
      <c r="CQ380" s="169" t="str">
        <f>IFERROR(Inv_SY_B!CQ380/Inv_SY_B!$DB380-1,"")</f>
        <v/>
      </c>
      <c r="CR380" s="169" t="str">
        <f>IFERROR(Inv_SY_B!CR380/Inv_SY_B!$DB380-1,"")</f>
        <v/>
      </c>
      <c r="CS380" s="169" t="str">
        <f>IFERROR(Inv_SY_B!CS380/Inv_SY_B!$DB380-1,"")</f>
        <v/>
      </c>
      <c r="CT380" s="169" t="str">
        <f>IFERROR(Inv_SY_B!CT380/Inv_SY_B!$DB380-1,"")</f>
        <v/>
      </c>
      <c r="CU380" s="169" t="str">
        <f>IFERROR(Inv_SY_B!CU380/Inv_SY_B!$DB380-1,"")</f>
        <v/>
      </c>
      <c r="CV380" s="169" t="str">
        <f>IFERROR(Inv_SY_B!CV380/Inv_SY_B!$DB380-1,"")</f>
        <v/>
      </c>
      <c r="CW380" s="169" t="str">
        <f>IFERROR(Inv_SY_B!CW380/Inv_SY_B!$DB380-1,"")</f>
        <v/>
      </c>
      <c r="CX380" s="169" t="str">
        <f>IFERROR(Inv_SY_B!CX380/Inv_SY_B!$DB380-1,"")</f>
        <v/>
      </c>
      <c r="CY380" s="169" t="str">
        <f>IFERROR(Inv_SY_B!CY380/Inv_SY_B!$DB380-1,"")</f>
        <v/>
      </c>
      <c r="CZ380" s="169" t="str">
        <f>IFERROR(Inv_SY_B!CZ380/Inv_SY_B!$DB380-1,"")</f>
        <v/>
      </c>
    </row>
    <row r="381" spans="2:104">
      <c r="B381" s="164">
        <f t="shared" si="6"/>
        <v>46073</v>
      </c>
      <c r="C381" s="169" t="str">
        <f>IFERROR(Inv_SY_B!C381/Inv_SY_B!$DA381-1,"")</f>
        <v/>
      </c>
      <c r="D381" s="169" t="str">
        <f>IFERROR(Inv_SY_B!D381/Inv_SY_B!$DA381-1,"")</f>
        <v/>
      </c>
      <c r="E381" s="169" t="str">
        <f>IFERROR(Inv_SY_B!E381/Inv_SY_B!$DA381-1,"")</f>
        <v/>
      </c>
      <c r="F381" s="169" t="str">
        <f>IFERROR(Inv_SY_B!F381/Inv_SY_B!$DA381-1,"")</f>
        <v/>
      </c>
      <c r="G381" s="169" t="str">
        <f>IFERROR(Inv_SY_B!G381/Inv_SY_B!$DA381-1,"")</f>
        <v/>
      </c>
      <c r="H381" s="169" t="str">
        <f>IFERROR(Inv_SY_B!H381/Inv_SY_B!$DA381-1,"")</f>
        <v/>
      </c>
      <c r="I381" s="169" t="str">
        <f>IFERROR(Inv_SY_B!I381/Inv_SY_B!$DA381-1,"")</f>
        <v/>
      </c>
      <c r="J381" s="169" t="str">
        <f>IFERROR(Inv_SY_B!J381/Inv_SY_B!$DA381-1,"")</f>
        <v/>
      </c>
      <c r="K381" s="169" t="str">
        <f>IFERROR(Inv_SY_B!K381/Inv_SY_B!$DA381-1,"")</f>
        <v/>
      </c>
      <c r="L381" s="169" t="str">
        <f>IFERROR(Inv_SY_B!L381/Inv_SY_B!$DA381-1,"")</f>
        <v/>
      </c>
      <c r="M381" s="169" t="str">
        <f>IFERROR(Inv_SY_B!M381/Inv_SY_B!$DA381-1,"")</f>
        <v/>
      </c>
      <c r="N381" s="169" t="str">
        <f>IFERROR(Inv_SY_B!N381/Inv_SY_B!$DA381-1,"")</f>
        <v/>
      </c>
      <c r="O381" s="169" t="str">
        <f>IFERROR(Inv_SY_B!O381/Inv_SY_B!$DA381-1,"")</f>
        <v/>
      </c>
      <c r="P381" s="169" t="str">
        <f>IFERROR(Inv_SY_B!P381/Inv_SY_B!$DA381-1,"")</f>
        <v/>
      </c>
      <c r="Q381" s="169" t="str">
        <f>IFERROR(Inv_SY_B!Q381/Inv_SY_B!$DA381-1,"")</f>
        <v/>
      </c>
      <c r="R381" s="169" t="str">
        <f>IFERROR(Inv_SY_B!R381/Inv_SY_B!$DA381-1,"")</f>
        <v/>
      </c>
      <c r="S381" s="169" t="str">
        <f>IFERROR(Inv_SY_B!S381/Inv_SY_B!$DA381-1,"")</f>
        <v/>
      </c>
      <c r="T381" s="169" t="str">
        <f>IFERROR(Inv_SY_B!T381/Inv_SY_B!$DA381-1,"")</f>
        <v/>
      </c>
      <c r="U381" s="169" t="str">
        <f>IFERROR(Inv_SY_B!U381/Inv_SY_B!$DA381-1,"")</f>
        <v/>
      </c>
      <c r="V381" s="169" t="str">
        <f>IFERROR(Inv_SY_B!V381/Inv_SY_B!$DA381-1,"")</f>
        <v/>
      </c>
      <c r="W381" s="169" t="str">
        <f>IFERROR(Inv_SY_B!W381/Inv_SY_B!$DA381-1,"")</f>
        <v/>
      </c>
      <c r="X381" s="169" t="str">
        <f>IFERROR(Inv_SY_B!X381/Inv_SY_B!$DA381-1,"")</f>
        <v/>
      </c>
      <c r="Y381" s="169" t="str">
        <f>IFERROR(Inv_SY_B!Y381/Inv_SY_B!$DA381-1,"")</f>
        <v/>
      </c>
      <c r="Z381" s="169" t="str">
        <f>IFERROR(Inv_SY_B!Z381/Inv_SY_B!$DA381-1,"")</f>
        <v/>
      </c>
      <c r="AA381" s="169" t="str">
        <f>IFERROR(Inv_SY_B!AA381/Inv_SY_B!$DA381-1,"")</f>
        <v/>
      </c>
      <c r="AB381" s="169" t="str">
        <f>IFERROR(Inv_SY_B!AB381/Inv_SY_B!$DA381-1,"")</f>
        <v/>
      </c>
      <c r="AC381" s="169" t="str">
        <f>IFERROR(Inv_SY_B!AC381/Inv_SY_B!$DA381-1,"")</f>
        <v/>
      </c>
      <c r="AD381" s="169" t="str">
        <f>IFERROR(Inv_SY_B!AD381/Inv_SY_B!$DA381-1,"")</f>
        <v/>
      </c>
      <c r="AE381" s="169" t="str">
        <f>IFERROR(Inv_SY_B!AE381/Inv_SY_B!$DA381-1,"")</f>
        <v/>
      </c>
      <c r="AF381" s="169" t="str">
        <f>IFERROR(Inv_SY_B!AF381/Inv_SY_B!$DA381-1,"")</f>
        <v/>
      </c>
      <c r="AG381" s="169" t="str">
        <f>IFERROR(Inv_SY_B!AG381/Inv_SY_B!$DA381-1,"")</f>
        <v/>
      </c>
      <c r="AH381" s="169" t="str">
        <f>IFERROR(Inv_SY_B!AH381/Inv_SY_B!$DA381-1,"")</f>
        <v/>
      </c>
      <c r="AI381" s="169" t="str">
        <f>IFERROR(Inv_SY_B!AI381/Inv_SY_B!$DC381-1,"")</f>
        <v/>
      </c>
      <c r="AJ381" s="169" t="str">
        <f>IFERROR(Inv_SY_B!AJ381/Inv_SY_B!$DC381-1,"")</f>
        <v/>
      </c>
      <c r="AK381" s="169" t="str">
        <f>IFERROR(Inv_SY_B!AK381/Inv_SY_B!$DC381-1,"")</f>
        <v/>
      </c>
      <c r="AL381" s="169" t="str">
        <f>IFERROR(Inv_SY_B!AL381/Inv_SY_B!$DC381-1,"")</f>
        <v/>
      </c>
      <c r="AM381" s="169" t="str">
        <f>IFERROR(Inv_SY_B!AM381/Inv_SY_B!$DC381-1,"")</f>
        <v/>
      </c>
      <c r="AN381" s="169" t="str">
        <f>IFERROR(Inv_SY_B!AN381/Inv_SY_B!$DC381-1,"")</f>
        <v/>
      </c>
      <c r="AO381" s="169" t="str">
        <f>IFERROR(Inv_SY_B!AO381/Inv_SY_B!$DC381-1,"")</f>
        <v/>
      </c>
      <c r="AP381" s="169" t="str">
        <f>IFERROR(Inv_SY_B!AP381/Inv_SY_B!$DC381-1,"")</f>
        <v/>
      </c>
      <c r="AQ381" s="169" t="str">
        <f>IFERROR(Inv_SY_B!AQ381/Inv_SY_B!$DC381-1,"")</f>
        <v/>
      </c>
      <c r="AR381" s="169" t="str">
        <f>IFERROR(Inv_SY_B!AR381/Inv_SY_B!$DC381-1,"")</f>
        <v/>
      </c>
      <c r="AS381" s="169" t="str">
        <f>IFERROR(Inv_SY_B!AS381/Inv_SY_B!$DC381-1,"")</f>
        <v/>
      </c>
      <c r="AT381" s="169" t="str">
        <f>IFERROR(Inv_SY_B!AT381/Inv_SY_B!$DC381-1,"")</f>
        <v/>
      </c>
      <c r="AU381" s="169" t="str">
        <f>IFERROR(Inv_SY_B!AU381/Inv_SY_B!$DC381-1,"")</f>
        <v/>
      </c>
      <c r="AV381" s="169" t="str">
        <f>IFERROR(Inv_SY_B!AV381/Inv_SY_B!$DC381-1,"")</f>
        <v/>
      </c>
      <c r="AW381" s="169" t="str">
        <f>IFERROR(Inv_SY_B!AW381/Inv_SY_B!$DC381-1,"")</f>
        <v/>
      </c>
      <c r="AX381" s="169" t="str">
        <f>IFERROR(Inv_SY_B!AX381/Inv_SY_B!$DC381-1,"")</f>
        <v/>
      </c>
      <c r="AY381" s="169" t="str">
        <f>IFERROR(Inv_SY_B!AY381/Inv_SY_B!$DC381-1,"")</f>
        <v/>
      </c>
      <c r="AZ381" s="169" t="str">
        <f>IFERROR(Inv_SY_B!AZ381/Inv_SY_B!$DC381-1,"")</f>
        <v/>
      </c>
      <c r="BA381" s="169" t="str">
        <f>IFERROR(Inv_SY_B!BA381/Inv_SY_B!$DC381-1,"")</f>
        <v/>
      </c>
      <c r="BB381" s="169" t="str">
        <f>IFERROR(Inv_SY_B!BB381/Inv_SY_B!$DC381-1,"")</f>
        <v/>
      </c>
      <c r="BC381" s="169" t="str">
        <f>IFERROR(Inv_SY_B!BC381/Inv_SY_B!$DC381-1,"")</f>
        <v/>
      </c>
      <c r="BD381" s="169" t="str">
        <f>IFERROR(Inv_SY_B!BD381/Inv_SY_B!$DC381-1,"")</f>
        <v/>
      </c>
      <c r="BE381" s="169" t="str">
        <f>IFERROR(Inv_SY_B!BE381/Inv_SY_B!$DC381-1,"")</f>
        <v/>
      </c>
      <c r="BF381" s="169" t="str">
        <f>IFERROR(Inv_SY_B!BF381/Inv_SY_B!$DC381-1,"")</f>
        <v/>
      </c>
      <c r="BG381" s="169" t="str">
        <f>IFERROR(Inv_SY_B!BG381/Inv_SY_B!$DC381-1,"")</f>
        <v/>
      </c>
      <c r="BH381" s="169" t="str">
        <f>IFERROR(Inv_SY_B!BH381/Inv_SY_B!$DC381-1,"")</f>
        <v/>
      </c>
      <c r="BI381" s="169" t="str">
        <f>IFERROR(Inv_SY_B!BI381/Inv_SY_B!$DC381-1,"")</f>
        <v/>
      </c>
      <c r="BJ381" s="169" t="str">
        <f>IFERROR(Inv_SY_B!BJ381/Inv_SY_B!$DC381-1,"")</f>
        <v/>
      </c>
      <c r="BK381" s="169" t="str">
        <f>IFERROR(Inv_SY_B!BK381/Inv_SY_B!$DC381-1,"")</f>
        <v/>
      </c>
      <c r="BL381" s="169" t="str">
        <f>IFERROR(Inv_SY_B!BL381/Inv_SY_B!$DC381-1,"")</f>
        <v/>
      </c>
      <c r="BM381" s="169" t="str">
        <f>IFERROR(Inv_SY_B!BM381/Inv_SY_B!$DC381-1,"")</f>
        <v/>
      </c>
      <c r="BN381" s="169" t="str">
        <f>IFERROR(Inv_SY_B!BN381/Inv_SY_B!$DC381-1,"")</f>
        <v/>
      </c>
      <c r="BO381" s="169" t="str">
        <f>IFERROR(Inv_SY_B!BO381/Inv_SY_B!$DC381-1,"")</f>
        <v/>
      </c>
      <c r="BP381" s="169" t="str">
        <f>IFERROR(Inv_SY_B!BP381/Inv_SY_B!$DC381-1,"")</f>
        <v/>
      </c>
      <c r="BQ381" s="169" t="str">
        <f>IFERROR(Inv_SY_B!BQ381/Inv_SY_B!$DC381-1,"")</f>
        <v/>
      </c>
      <c r="BR381" s="169" t="str">
        <f>IFERROR(Inv_SY_B!BR381/Inv_SY_B!$DC381-1,"")</f>
        <v/>
      </c>
      <c r="BS381" s="169" t="str">
        <f>IFERROR(Inv_SY_B!BS381/Inv_SY_B!$DC381-1,"")</f>
        <v/>
      </c>
      <c r="BT381" s="169" t="str">
        <f>IFERROR(Inv_SY_B!BT381/Inv_SY_B!$DC381-1,"")</f>
        <v/>
      </c>
      <c r="BU381" s="169" t="str">
        <f>IFERROR(Inv_SY_B!BU381/Inv_SY_B!$DC381-1,"")</f>
        <v/>
      </c>
      <c r="BV381" s="169" t="str">
        <f>IFERROR(Inv_SY_B!BV381/Inv_SY_B!$DC381-1,"")</f>
        <v/>
      </c>
      <c r="BW381" s="169" t="str">
        <f>IFERROR(Inv_SY_B!BW381/Inv_SY_B!$DC381-1,"")</f>
        <v/>
      </c>
      <c r="BX381" s="169" t="str">
        <f>IFERROR(Inv_SY_B!BX381/Inv_SY_B!$DC381-1,"")</f>
        <v/>
      </c>
      <c r="BY381" s="169" t="str">
        <f>IFERROR(Inv_SY_B!BY381/Inv_SY_B!$DC381-1,"")</f>
        <v/>
      </c>
      <c r="BZ381" s="169" t="str">
        <f>IFERROR(Inv_SY_B!BZ381/Inv_SY_B!$DC381-1,"")</f>
        <v/>
      </c>
      <c r="CA381" s="169" t="str">
        <f>IFERROR(Inv_SY_B!CA381/Inv_SY_B!$DC381-1,"")</f>
        <v/>
      </c>
      <c r="CB381" s="169" t="str">
        <f>IFERROR(Inv_SY_B!CB381/Inv_SY_B!$DC381-1,"")</f>
        <v/>
      </c>
      <c r="CC381" s="169" t="str">
        <f>IFERROR(Inv_SY_B!CC381/Inv_SY_B!$DC381-1,"")</f>
        <v/>
      </c>
      <c r="CD381" s="169" t="str">
        <f>IFERROR(Inv_SY_B!CD381/Inv_SY_B!$DC381-1,"")</f>
        <v/>
      </c>
      <c r="CE381" s="169" t="str">
        <f>IFERROR(Inv_SY_B!CE381/Inv_SY_B!$DC381-1,"")</f>
        <v/>
      </c>
      <c r="CF381" s="169" t="str">
        <f>IFERROR(Inv_SY_B!CF381/Inv_SY_B!$DC381-1,"")</f>
        <v/>
      </c>
      <c r="CG381" s="169" t="str">
        <f>IFERROR(Inv_SY_B!CG381/Inv_SY_B!$DC381-1,"")</f>
        <v/>
      </c>
      <c r="CH381" s="169" t="str">
        <f>IFERROR(Inv_SY_B!CH381/Inv_SY_B!$DC381-1,"")</f>
        <v/>
      </c>
      <c r="CI381" s="169" t="str">
        <f>IFERROR(Inv_SY_B!CI381/Inv_SY_B!$DC381-1,"")</f>
        <v/>
      </c>
      <c r="CJ381" s="169" t="str">
        <f>IFERROR(Inv_SY_B!CJ381/Inv_SY_B!$DC381-1,"")</f>
        <v/>
      </c>
      <c r="CK381" s="169" t="str">
        <f>IFERROR(Inv_SY_B!CK381/Inv_SY_B!$DC381-1,"")</f>
        <v/>
      </c>
      <c r="CL381" s="169" t="str">
        <f>IFERROR(Inv_SY_B!CL381/Inv_SY_B!$DC381-1,"")</f>
        <v/>
      </c>
      <c r="CM381" s="169" t="str">
        <f>IFERROR(Inv_SY_B!CM381/Inv_SY_B!$DB381-1,"")</f>
        <v/>
      </c>
      <c r="CN381" s="169" t="str">
        <f>IFERROR(Inv_SY_B!CN381/Inv_SY_B!$DB381-1,"")</f>
        <v/>
      </c>
      <c r="CO381" s="169" t="str">
        <f>IFERROR(Inv_SY_B!CO381/Inv_SY_B!$DB381-1,"")</f>
        <v/>
      </c>
      <c r="CP381" s="169" t="str">
        <f>IFERROR(Inv_SY_B!CP381/Inv_SY_B!$DB381-1,"")</f>
        <v/>
      </c>
      <c r="CQ381" s="169" t="str">
        <f>IFERROR(Inv_SY_B!CQ381/Inv_SY_B!$DB381-1,"")</f>
        <v/>
      </c>
      <c r="CR381" s="169" t="str">
        <f>IFERROR(Inv_SY_B!CR381/Inv_SY_B!$DB381-1,"")</f>
        <v/>
      </c>
      <c r="CS381" s="169" t="str">
        <f>IFERROR(Inv_SY_B!CS381/Inv_SY_B!$DB381-1,"")</f>
        <v/>
      </c>
      <c r="CT381" s="169" t="str">
        <f>IFERROR(Inv_SY_B!CT381/Inv_SY_B!$DB381-1,"")</f>
        <v/>
      </c>
      <c r="CU381" s="169" t="str">
        <f>IFERROR(Inv_SY_B!CU381/Inv_SY_B!$DB381-1,"")</f>
        <v/>
      </c>
      <c r="CV381" s="169" t="str">
        <f>IFERROR(Inv_SY_B!CV381/Inv_SY_B!$DB381-1,"")</f>
        <v/>
      </c>
      <c r="CW381" s="169" t="str">
        <f>IFERROR(Inv_SY_B!CW381/Inv_SY_B!$DB381-1,"")</f>
        <v/>
      </c>
      <c r="CX381" s="169" t="str">
        <f>IFERROR(Inv_SY_B!CX381/Inv_SY_B!$DB381-1,"")</f>
        <v/>
      </c>
      <c r="CY381" s="169" t="str">
        <f>IFERROR(Inv_SY_B!CY381/Inv_SY_B!$DB381-1,"")</f>
        <v/>
      </c>
      <c r="CZ381" s="169" t="str">
        <f>IFERROR(Inv_SY_B!CZ381/Inv_SY_B!$DB381-1,"")</f>
        <v/>
      </c>
    </row>
    <row r="382" spans="2:104">
      <c r="B382" s="164">
        <f t="shared" ref="B382:B420" si="7">B381+1</f>
        <v>46074</v>
      </c>
      <c r="C382" s="169" t="str">
        <f>IFERROR(Inv_SY_B!C382/Inv_SY_B!$DA382-1,"")</f>
        <v/>
      </c>
      <c r="D382" s="169" t="str">
        <f>IFERROR(Inv_SY_B!D382/Inv_SY_B!$DA382-1,"")</f>
        <v/>
      </c>
      <c r="E382" s="169" t="str">
        <f>IFERROR(Inv_SY_B!E382/Inv_SY_B!$DA382-1,"")</f>
        <v/>
      </c>
      <c r="F382" s="169" t="str">
        <f>IFERROR(Inv_SY_B!F382/Inv_SY_B!$DA382-1,"")</f>
        <v/>
      </c>
      <c r="G382" s="169" t="str">
        <f>IFERROR(Inv_SY_B!G382/Inv_SY_B!$DA382-1,"")</f>
        <v/>
      </c>
      <c r="H382" s="169" t="str">
        <f>IFERROR(Inv_SY_B!H382/Inv_SY_B!$DA382-1,"")</f>
        <v/>
      </c>
      <c r="I382" s="169" t="str">
        <f>IFERROR(Inv_SY_B!I382/Inv_SY_B!$DA382-1,"")</f>
        <v/>
      </c>
      <c r="J382" s="169" t="str">
        <f>IFERROR(Inv_SY_B!J382/Inv_SY_B!$DA382-1,"")</f>
        <v/>
      </c>
      <c r="K382" s="169" t="str">
        <f>IFERROR(Inv_SY_B!K382/Inv_SY_B!$DA382-1,"")</f>
        <v/>
      </c>
      <c r="L382" s="169" t="str">
        <f>IFERROR(Inv_SY_B!L382/Inv_SY_B!$DA382-1,"")</f>
        <v/>
      </c>
      <c r="M382" s="169" t="str">
        <f>IFERROR(Inv_SY_B!M382/Inv_SY_B!$DA382-1,"")</f>
        <v/>
      </c>
      <c r="N382" s="169" t="str">
        <f>IFERROR(Inv_SY_B!N382/Inv_SY_B!$DA382-1,"")</f>
        <v/>
      </c>
      <c r="O382" s="169" t="str">
        <f>IFERROR(Inv_SY_B!O382/Inv_SY_B!$DA382-1,"")</f>
        <v/>
      </c>
      <c r="P382" s="169" t="str">
        <f>IFERROR(Inv_SY_B!P382/Inv_SY_B!$DA382-1,"")</f>
        <v/>
      </c>
      <c r="Q382" s="169" t="str">
        <f>IFERROR(Inv_SY_B!Q382/Inv_SY_B!$DA382-1,"")</f>
        <v/>
      </c>
      <c r="R382" s="169" t="str">
        <f>IFERROR(Inv_SY_B!R382/Inv_SY_B!$DA382-1,"")</f>
        <v/>
      </c>
      <c r="S382" s="169" t="str">
        <f>IFERROR(Inv_SY_B!S382/Inv_SY_B!$DA382-1,"")</f>
        <v/>
      </c>
      <c r="T382" s="169" t="str">
        <f>IFERROR(Inv_SY_B!T382/Inv_SY_B!$DA382-1,"")</f>
        <v/>
      </c>
      <c r="U382" s="169" t="str">
        <f>IFERROR(Inv_SY_B!U382/Inv_SY_B!$DA382-1,"")</f>
        <v/>
      </c>
      <c r="V382" s="169" t="str">
        <f>IFERROR(Inv_SY_B!V382/Inv_SY_B!$DA382-1,"")</f>
        <v/>
      </c>
      <c r="W382" s="169" t="str">
        <f>IFERROR(Inv_SY_B!W382/Inv_SY_B!$DA382-1,"")</f>
        <v/>
      </c>
      <c r="X382" s="169" t="str">
        <f>IFERROR(Inv_SY_B!X382/Inv_SY_B!$DA382-1,"")</f>
        <v/>
      </c>
      <c r="Y382" s="169" t="str">
        <f>IFERROR(Inv_SY_B!Y382/Inv_SY_B!$DA382-1,"")</f>
        <v/>
      </c>
      <c r="Z382" s="169" t="str">
        <f>IFERROR(Inv_SY_B!Z382/Inv_SY_B!$DA382-1,"")</f>
        <v/>
      </c>
      <c r="AA382" s="169" t="str">
        <f>IFERROR(Inv_SY_B!AA382/Inv_SY_B!$DA382-1,"")</f>
        <v/>
      </c>
      <c r="AB382" s="169" t="str">
        <f>IFERROR(Inv_SY_B!AB382/Inv_SY_B!$DA382-1,"")</f>
        <v/>
      </c>
      <c r="AC382" s="169" t="str">
        <f>IFERROR(Inv_SY_B!AC382/Inv_SY_B!$DA382-1,"")</f>
        <v/>
      </c>
      <c r="AD382" s="169" t="str">
        <f>IFERROR(Inv_SY_B!AD382/Inv_SY_B!$DA382-1,"")</f>
        <v/>
      </c>
      <c r="AE382" s="169" t="str">
        <f>IFERROR(Inv_SY_B!AE382/Inv_SY_B!$DA382-1,"")</f>
        <v/>
      </c>
      <c r="AF382" s="169" t="str">
        <f>IFERROR(Inv_SY_B!AF382/Inv_SY_B!$DA382-1,"")</f>
        <v/>
      </c>
      <c r="AG382" s="169" t="str">
        <f>IFERROR(Inv_SY_B!AG382/Inv_SY_B!$DA382-1,"")</f>
        <v/>
      </c>
      <c r="AH382" s="169" t="str">
        <f>IFERROR(Inv_SY_B!AH382/Inv_SY_B!$DA382-1,"")</f>
        <v/>
      </c>
      <c r="AI382" s="169" t="str">
        <f>IFERROR(Inv_SY_B!AI382/Inv_SY_B!$DC382-1,"")</f>
        <v/>
      </c>
      <c r="AJ382" s="169" t="str">
        <f>IFERROR(Inv_SY_B!AJ382/Inv_SY_B!$DC382-1,"")</f>
        <v/>
      </c>
      <c r="AK382" s="169" t="str">
        <f>IFERROR(Inv_SY_B!AK382/Inv_SY_B!$DC382-1,"")</f>
        <v/>
      </c>
      <c r="AL382" s="169" t="str">
        <f>IFERROR(Inv_SY_B!AL382/Inv_SY_B!$DC382-1,"")</f>
        <v/>
      </c>
      <c r="AM382" s="169" t="str">
        <f>IFERROR(Inv_SY_B!AM382/Inv_SY_B!$DC382-1,"")</f>
        <v/>
      </c>
      <c r="AN382" s="169" t="str">
        <f>IFERROR(Inv_SY_B!AN382/Inv_SY_B!$DC382-1,"")</f>
        <v/>
      </c>
      <c r="AO382" s="169" t="str">
        <f>IFERROR(Inv_SY_B!AO382/Inv_SY_B!$DC382-1,"")</f>
        <v/>
      </c>
      <c r="AP382" s="169" t="str">
        <f>IFERROR(Inv_SY_B!AP382/Inv_SY_B!$DC382-1,"")</f>
        <v/>
      </c>
      <c r="AQ382" s="169" t="str">
        <f>IFERROR(Inv_SY_B!AQ382/Inv_SY_B!$DC382-1,"")</f>
        <v/>
      </c>
      <c r="AR382" s="169" t="str">
        <f>IFERROR(Inv_SY_B!AR382/Inv_SY_B!$DC382-1,"")</f>
        <v/>
      </c>
      <c r="AS382" s="169" t="str">
        <f>IFERROR(Inv_SY_B!AS382/Inv_SY_B!$DC382-1,"")</f>
        <v/>
      </c>
      <c r="AT382" s="169" t="str">
        <f>IFERROR(Inv_SY_B!AT382/Inv_SY_B!$DC382-1,"")</f>
        <v/>
      </c>
      <c r="AU382" s="169" t="str">
        <f>IFERROR(Inv_SY_B!AU382/Inv_SY_B!$DC382-1,"")</f>
        <v/>
      </c>
      <c r="AV382" s="169" t="str">
        <f>IFERROR(Inv_SY_B!AV382/Inv_SY_B!$DC382-1,"")</f>
        <v/>
      </c>
      <c r="AW382" s="169" t="str">
        <f>IFERROR(Inv_SY_B!AW382/Inv_SY_B!$DC382-1,"")</f>
        <v/>
      </c>
      <c r="AX382" s="169" t="str">
        <f>IFERROR(Inv_SY_B!AX382/Inv_SY_B!$DC382-1,"")</f>
        <v/>
      </c>
      <c r="AY382" s="169" t="str">
        <f>IFERROR(Inv_SY_B!AY382/Inv_SY_B!$DC382-1,"")</f>
        <v/>
      </c>
      <c r="AZ382" s="169" t="str">
        <f>IFERROR(Inv_SY_B!AZ382/Inv_SY_B!$DC382-1,"")</f>
        <v/>
      </c>
      <c r="BA382" s="169" t="str">
        <f>IFERROR(Inv_SY_B!BA382/Inv_SY_B!$DC382-1,"")</f>
        <v/>
      </c>
      <c r="BB382" s="169" t="str">
        <f>IFERROR(Inv_SY_B!BB382/Inv_SY_B!$DC382-1,"")</f>
        <v/>
      </c>
      <c r="BC382" s="169" t="str">
        <f>IFERROR(Inv_SY_B!BC382/Inv_SY_B!$DC382-1,"")</f>
        <v/>
      </c>
      <c r="BD382" s="169" t="str">
        <f>IFERROR(Inv_SY_B!BD382/Inv_SY_B!$DC382-1,"")</f>
        <v/>
      </c>
      <c r="BE382" s="169" t="str">
        <f>IFERROR(Inv_SY_B!BE382/Inv_SY_B!$DC382-1,"")</f>
        <v/>
      </c>
      <c r="BF382" s="169" t="str">
        <f>IFERROR(Inv_SY_B!BF382/Inv_SY_B!$DC382-1,"")</f>
        <v/>
      </c>
      <c r="BG382" s="169" t="str">
        <f>IFERROR(Inv_SY_B!BG382/Inv_SY_B!$DC382-1,"")</f>
        <v/>
      </c>
      <c r="BH382" s="169" t="str">
        <f>IFERROR(Inv_SY_B!BH382/Inv_SY_B!$DC382-1,"")</f>
        <v/>
      </c>
      <c r="BI382" s="169" t="str">
        <f>IFERROR(Inv_SY_B!BI382/Inv_SY_B!$DC382-1,"")</f>
        <v/>
      </c>
      <c r="BJ382" s="169" t="str">
        <f>IFERROR(Inv_SY_B!BJ382/Inv_SY_B!$DC382-1,"")</f>
        <v/>
      </c>
      <c r="BK382" s="169" t="str">
        <f>IFERROR(Inv_SY_B!BK382/Inv_SY_B!$DC382-1,"")</f>
        <v/>
      </c>
      <c r="BL382" s="169" t="str">
        <f>IFERROR(Inv_SY_B!BL382/Inv_SY_B!$DC382-1,"")</f>
        <v/>
      </c>
      <c r="BM382" s="169" t="str">
        <f>IFERROR(Inv_SY_B!BM382/Inv_SY_B!$DC382-1,"")</f>
        <v/>
      </c>
      <c r="BN382" s="169" t="str">
        <f>IFERROR(Inv_SY_B!BN382/Inv_SY_B!$DC382-1,"")</f>
        <v/>
      </c>
      <c r="BO382" s="169" t="str">
        <f>IFERROR(Inv_SY_B!BO382/Inv_SY_B!$DC382-1,"")</f>
        <v/>
      </c>
      <c r="BP382" s="169" t="str">
        <f>IFERROR(Inv_SY_B!BP382/Inv_SY_B!$DC382-1,"")</f>
        <v/>
      </c>
      <c r="BQ382" s="169" t="str">
        <f>IFERROR(Inv_SY_B!BQ382/Inv_SY_B!$DC382-1,"")</f>
        <v/>
      </c>
      <c r="BR382" s="169" t="str">
        <f>IFERROR(Inv_SY_B!BR382/Inv_SY_B!$DC382-1,"")</f>
        <v/>
      </c>
      <c r="BS382" s="169" t="str">
        <f>IFERROR(Inv_SY_B!BS382/Inv_SY_B!$DC382-1,"")</f>
        <v/>
      </c>
      <c r="BT382" s="169" t="str">
        <f>IFERROR(Inv_SY_B!BT382/Inv_SY_B!$DC382-1,"")</f>
        <v/>
      </c>
      <c r="BU382" s="169" t="str">
        <f>IFERROR(Inv_SY_B!BU382/Inv_SY_B!$DC382-1,"")</f>
        <v/>
      </c>
      <c r="BV382" s="169" t="str">
        <f>IFERROR(Inv_SY_B!BV382/Inv_SY_B!$DC382-1,"")</f>
        <v/>
      </c>
      <c r="BW382" s="169" t="str">
        <f>IFERROR(Inv_SY_B!BW382/Inv_SY_B!$DC382-1,"")</f>
        <v/>
      </c>
      <c r="BX382" s="169" t="str">
        <f>IFERROR(Inv_SY_B!BX382/Inv_SY_B!$DC382-1,"")</f>
        <v/>
      </c>
      <c r="BY382" s="169" t="str">
        <f>IFERROR(Inv_SY_B!BY382/Inv_SY_B!$DC382-1,"")</f>
        <v/>
      </c>
      <c r="BZ382" s="169" t="str">
        <f>IFERROR(Inv_SY_B!BZ382/Inv_SY_B!$DC382-1,"")</f>
        <v/>
      </c>
      <c r="CA382" s="169" t="str">
        <f>IFERROR(Inv_SY_B!CA382/Inv_SY_B!$DC382-1,"")</f>
        <v/>
      </c>
      <c r="CB382" s="169" t="str">
        <f>IFERROR(Inv_SY_B!CB382/Inv_SY_B!$DC382-1,"")</f>
        <v/>
      </c>
      <c r="CC382" s="169" t="str">
        <f>IFERROR(Inv_SY_B!CC382/Inv_SY_B!$DC382-1,"")</f>
        <v/>
      </c>
      <c r="CD382" s="169" t="str">
        <f>IFERROR(Inv_SY_B!CD382/Inv_SY_B!$DC382-1,"")</f>
        <v/>
      </c>
      <c r="CE382" s="169" t="str">
        <f>IFERROR(Inv_SY_B!CE382/Inv_SY_B!$DC382-1,"")</f>
        <v/>
      </c>
      <c r="CF382" s="169" t="str">
        <f>IFERROR(Inv_SY_B!CF382/Inv_SY_B!$DC382-1,"")</f>
        <v/>
      </c>
      <c r="CG382" s="169" t="str">
        <f>IFERROR(Inv_SY_B!CG382/Inv_SY_B!$DC382-1,"")</f>
        <v/>
      </c>
      <c r="CH382" s="169" t="str">
        <f>IFERROR(Inv_SY_B!CH382/Inv_SY_B!$DC382-1,"")</f>
        <v/>
      </c>
      <c r="CI382" s="169" t="str">
        <f>IFERROR(Inv_SY_B!CI382/Inv_SY_B!$DC382-1,"")</f>
        <v/>
      </c>
      <c r="CJ382" s="169" t="str">
        <f>IFERROR(Inv_SY_B!CJ382/Inv_SY_B!$DC382-1,"")</f>
        <v/>
      </c>
      <c r="CK382" s="169" t="str">
        <f>IFERROR(Inv_SY_B!CK382/Inv_SY_B!$DC382-1,"")</f>
        <v/>
      </c>
      <c r="CL382" s="169" t="str">
        <f>IFERROR(Inv_SY_B!CL382/Inv_SY_B!$DC382-1,"")</f>
        <v/>
      </c>
      <c r="CM382" s="169" t="str">
        <f>IFERROR(Inv_SY_B!CM382/Inv_SY_B!$DB382-1,"")</f>
        <v/>
      </c>
      <c r="CN382" s="169" t="str">
        <f>IFERROR(Inv_SY_B!CN382/Inv_SY_B!$DB382-1,"")</f>
        <v/>
      </c>
      <c r="CO382" s="169" t="str">
        <f>IFERROR(Inv_SY_B!CO382/Inv_SY_B!$DB382-1,"")</f>
        <v/>
      </c>
      <c r="CP382" s="169" t="str">
        <f>IFERROR(Inv_SY_B!CP382/Inv_SY_B!$DB382-1,"")</f>
        <v/>
      </c>
      <c r="CQ382" s="169" t="str">
        <f>IFERROR(Inv_SY_B!CQ382/Inv_SY_B!$DB382-1,"")</f>
        <v/>
      </c>
      <c r="CR382" s="169" t="str">
        <f>IFERROR(Inv_SY_B!CR382/Inv_SY_B!$DB382-1,"")</f>
        <v/>
      </c>
      <c r="CS382" s="169" t="str">
        <f>IFERROR(Inv_SY_B!CS382/Inv_SY_B!$DB382-1,"")</f>
        <v/>
      </c>
      <c r="CT382" s="169" t="str">
        <f>IFERROR(Inv_SY_B!CT382/Inv_SY_B!$DB382-1,"")</f>
        <v/>
      </c>
      <c r="CU382" s="169" t="str">
        <f>IFERROR(Inv_SY_B!CU382/Inv_SY_B!$DB382-1,"")</f>
        <v/>
      </c>
      <c r="CV382" s="169" t="str">
        <f>IFERROR(Inv_SY_B!CV382/Inv_SY_B!$DB382-1,"")</f>
        <v/>
      </c>
      <c r="CW382" s="169" t="str">
        <f>IFERROR(Inv_SY_B!CW382/Inv_SY_B!$DB382-1,"")</f>
        <v/>
      </c>
      <c r="CX382" s="169" t="str">
        <f>IFERROR(Inv_SY_B!CX382/Inv_SY_B!$DB382-1,"")</f>
        <v/>
      </c>
      <c r="CY382" s="169" t="str">
        <f>IFERROR(Inv_SY_B!CY382/Inv_SY_B!$DB382-1,"")</f>
        <v/>
      </c>
      <c r="CZ382" s="169" t="str">
        <f>IFERROR(Inv_SY_B!CZ382/Inv_SY_B!$DB382-1,"")</f>
        <v/>
      </c>
    </row>
    <row r="383" spans="2:104">
      <c r="B383" s="164">
        <f t="shared" si="7"/>
        <v>46075</v>
      </c>
      <c r="C383" s="169" t="str">
        <f>IFERROR(Inv_SY_B!C383/Inv_SY_B!$DA383-1,"")</f>
        <v/>
      </c>
      <c r="D383" s="169" t="str">
        <f>IFERROR(Inv_SY_B!D383/Inv_SY_B!$DA383-1,"")</f>
        <v/>
      </c>
      <c r="E383" s="169" t="str">
        <f>IFERROR(Inv_SY_B!E383/Inv_SY_B!$DA383-1,"")</f>
        <v/>
      </c>
      <c r="F383" s="169" t="str">
        <f>IFERROR(Inv_SY_B!F383/Inv_SY_B!$DA383-1,"")</f>
        <v/>
      </c>
      <c r="G383" s="169" t="str">
        <f>IFERROR(Inv_SY_B!G383/Inv_SY_B!$DA383-1,"")</f>
        <v/>
      </c>
      <c r="H383" s="169" t="str">
        <f>IFERROR(Inv_SY_B!H383/Inv_SY_B!$DA383-1,"")</f>
        <v/>
      </c>
      <c r="I383" s="169" t="str">
        <f>IFERROR(Inv_SY_B!I383/Inv_SY_B!$DA383-1,"")</f>
        <v/>
      </c>
      <c r="J383" s="169" t="str">
        <f>IFERROR(Inv_SY_B!J383/Inv_SY_B!$DA383-1,"")</f>
        <v/>
      </c>
      <c r="K383" s="169" t="str">
        <f>IFERROR(Inv_SY_B!K383/Inv_SY_B!$DA383-1,"")</f>
        <v/>
      </c>
      <c r="L383" s="169" t="str">
        <f>IFERROR(Inv_SY_B!L383/Inv_SY_B!$DA383-1,"")</f>
        <v/>
      </c>
      <c r="M383" s="169" t="str">
        <f>IFERROR(Inv_SY_B!M383/Inv_SY_B!$DA383-1,"")</f>
        <v/>
      </c>
      <c r="N383" s="169" t="str">
        <f>IFERROR(Inv_SY_B!N383/Inv_SY_B!$DA383-1,"")</f>
        <v/>
      </c>
      <c r="O383" s="169" t="str">
        <f>IFERROR(Inv_SY_B!O383/Inv_SY_B!$DA383-1,"")</f>
        <v/>
      </c>
      <c r="P383" s="169" t="str">
        <f>IFERROR(Inv_SY_B!P383/Inv_SY_B!$DA383-1,"")</f>
        <v/>
      </c>
      <c r="Q383" s="169" t="str">
        <f>IFERROR(Inv_SY_B!Q383/Inv_SY_B!$DA383-1,"")</f>
        <v/>
      </c>
      <c r="R383" s="169" t="str">
        <f>IFERROR(Inv_SY_B!R383/Inv_SY_B!$DA383-1,"")</f>
        <v/>
      </c>
      <c r="S383" s="169" t="str">
        <f>IFERROR(Inv_SY_B!S383/Inv_SY_B!$DA383-1,"")</f>
        <v/>
      </c>
      <c r="T383" s="169" t="str">
        <f>IFERROR(Inv_SY_B!T383/Inv_SY_B!$DA383-1,"")</f>
        <v/>
      </c>
      <c r="U383" s="169" t="str">
        <f>IFERROR(Inv_SY_B!U383/Inv_SY_B!$DA383-1,"")</f>
        <v/>
      </c>
      <c r="V383" s="169" t="str">
        <f>IFERROR(Inv_SY_B!V383/Inv_SY_B!$DA383-1,"")</f>
        <v/>
      </c>
      <c r="W383" s="169" t="str">
        <f>IFERROR(Inv_SY_B!W383/Inv_SY_B!$DA383-1,"")</f>
        <v/>
      </c>
      <c r="X383" s="169" t="str">
        <f>IFERROR(Inv_SY_B!X383/Inv_SY_B!$DA383-1,"")</f>
        <v/>
      </c>
      <c r="Y383" s="169" t="str">
        <f>IFERROR(Inv_SY_B!Y383/Inv_SY_B!$DA383-1,"")</f>
        <v/>
      </c>
      <c r="Z383" s="169" t="str">
        <f>IFERROR(Inv_SY_B!Z383/Inv_SY_B!$DA383-1,"")</f>
        <v/>
      </c>
      <c r="AA383" s="169" t="str">
        <f>IFERROR(Inv_SY_B!AA383/Inv_SY_B!$DA383-1,"")</f>
        <v/>
      </c>
      <c r="AB383" s="169" t="str">
        <f>IFERROR(Inv_SY_B!AB383/Inv_SY_B!$DA383-1,"")</f>
        <v/>
      </c>
      <c r="AC383" s="169" t="str">
        <f>IFERROR(Inv_SY_B!AC383/Inv_SY_B!$DA383-1,"")</f>
        <v/>
      </c>
      <c r="AD383" s="169" t="str">
        <f>IFERROR(Inv_SY_B!AD383/Inv_SY_B!$DA383-1,"")</f>
        <v/>
      </c>
      <c r="AE383" s="169" t="str">
        <f>IFERROR(Inv_SY_B!AE383/Inv_SY_B!$DA383-1,"")</f>
        <v/>
      </c>
      <c r="AF383" s="169" t="str">
        <f>IFERROR(Inv_SY_B!AF383/Inv_SY_B!$DA383-1,"")</f>
        <v/>
      </c>
      <c r="AG383" s="169" t="str">
        <f>IFERROR(Inv_SY_B!AG383/Inv_SY_B!$DA383-1,"")</f>
        <v/>
      </c>
      <c r="AH383" s="169" t="str">
        <f>IFERROR(Inv_SY_B!AH383/Inv_SY_B!$DA383-1,"")</f>
        <v/>
      </c>
      <c r="AI383" s="169" t="str">
        <f>IFERROR(Inv_SY_B!AI383/Inv_SY_B!$DC383-1,"")</f>
        <v/>
      </c>
      <c r="AJ383" s="169" t="str">
        <f>IFERROR(Inv_SY_B!AJ383/Inv_SY_B!$DC383-1,"")</f>
        <v/>
      </c>
      <c r="AK383" s="169" t="str">
        <f>IFERROR(Inv_SY_B!AK383/Inv_SY_B!$DC383-1,"")</f>
        <v/>
      </c>
      <c r="AL383" s="169" t="str">
        <f>IFERROR(Inv_SY_B!AL383/Inv_SY_B!$DC383-1,"")</f>
        <v/>
      </c>
      <c r="AM383" s="169" t="str">
        <f>IFERROR(Inv_SY_B!AM383/Inv_SY_B!$DC383-1,"")</f>
        <v/>
      </c>
      <c r="AN383" s="169" t="str">
        <f>IFERROR(Inv_SY_B!AN383/Inv_SY_B!$DC383-1,"")</f>
        <v/>
      </c>
      <c r="AO383" s="169" t="str">
        <f>IFERROR(Inv_SY_B!AO383/Inv_SY_B!$DC383-1,"")</f>
        <v/>
      </c>
      <c r="AP383" s="169" t="str">
        <f>IFERROR(Inv_SY_B!AP383/Inv_SY_B!$DC383-1,"")</f>
        <v/>
      </c>
      <c r="AQ383" s="169" t="str">
        <f>IFERROR(Inv_SY_B!AQ383/Inv_SY_B!$DC383-1,"")</f>
        <v/>
      </c>
      <c r="AR383" s="169" t="str">
        <f>IFERROR(Inv_SY_B!AR383/Inv_SY_B!$DC383-1,"")</f>
        <v/>
      </c>
      <c r="AS383" s="169" t="str">
        <f>IFERROR(Inv_SY_B!AS383/Inv_SY_B!$DC383-1,"")</f>
        <v/>
      </c>
      <c r="AT383" s="169" t="str">
        <f>IFERROR(Inv_SY_B!AT383/Inv_SY_B!$DC383-1,"")</f>
        <v/>
      </c>
      <c r="AU383" s="169" t="str">
        <f>IFERROR(Inv_SY_B!AU383/Inv_SY_B!$DC383-1,"")</f>
        <v/>
      </c>
      <c r="AV383" s="169" t="str">
        <f>IFERROR(Inv_SY_B!AV383/Inv_SY_B!$DC383-1,"")</f>
        <v/>
      </c>
      <c r="AW383" s="169" t="str">
        <f>IFERROR(Inv_SY_B!AW383/Inv_SY_B!$DC383-1,"")</f>
        <v/>
      </c>
      <c r="AX383" s="169" t="str">
        <f>IFERROR(Inv_SY_B!AX383/Inv_SY_B!$DC383-1,"")</f>
        <v/>
      </c>
      <c r="AY383" s="169" t="str">
        <f>IFERROR(Inv_SY_B!AY383/Inv_SY_B!$DC383-1,"")</f>
        <v/>
      </c>
      <c r="AZ383" s="169" t="str">
        <f>IFERROR(Inv_SY_B!AZ383/Inv_SY_B!$DC383-1,"")</f>
        <v/>
      </c>
      <c r="BA383" s="169" t="str">
        <f>IFERROR(Inv_SY_B!BA383/Inv_SY_B!$DC383-1,"")</f>
        <v/>
      </c>
      <c r="BB383" s="169" t="str">
        <f>IFERROR(Inv_SY_B!BB383/Inv_SY_B!$DC383-1,"")</f>
        <v/>
      </c>
      <c r="BC383" s="169" t="str">
        <f>IFERROR(Inv_SY_B!BC383/Inv_SY_B!$DC383-1,"")</f>
        <v/>
      </c>
      <c r="BD383" s="169" t="str">
        <f>IFERROR(Inv_SY_B!BD383/Inv_SY_B!$DC383-1,"")</f>
        <v/>
      </c>
      <c r="BE383" s="169" t="str">
        <f>IFERROR(Inv_SY_B!BE383/Inv_SY_B!$DC383-1,"")</f>
        <v/>
      </c>
      <c r="BF383" s="169" t="str">
        <f>IFERROR(Inv_SY_B!BF383/Inv_SY_B!$DC383-1,"")</f>
        <v/>
      </c>
      <c r="BG383" s="169" t="str">
        <f>IFERROR(Inv_SY_B!BG383/Inv_SY_B!$DC383-1,"")</f>
        <v/>
      </c>
      <c r="BH383" s="169" t="str">
        <f>IFERROR(Inv_SY_B!BH383/Inv_SY_B!$DC383-1,"")</f>
        <v/>
      </c>
      <c r="BI383" s="169" t="str">
        <f>IFERROR(Inv_SY_B!BI383/Inv_SY_B!$DC383-1,"")</f>
        <v/>
      </c>
      <c r="BJ383" s="169" t="str">
        <f>IFERROR(Inv_SY_B!BJ383/Inv_SY_B!$DC383-1,"")</f>
        <v/>
      </c>
      <c r="BK383" s="169" t="str">
        <f>IFERROR(Inv_SY_B!BK383/Inv_SY_B!$DC383-1,"")</f>
        <v/>
      </c>
      <c r="BL383" s="169" t="str">
        <f>IFERROR(Inv_SY_B!BL383/Inv_SY_B!$DC383-1,"")</f>
        <v/>
      </c>
      <c r="BM383" s="169" t="str">
        <f>IFERROR(Inv_SY_B!BM383/Inv_SY_B!$DC383-1,"")</f>
        <v/>
      </c>
      <c r="BN383" s="169" t="str">
        <f>IFERROR(Inv_SY_B!BN383/Inv_SY_B!$DC383-1,"")</f>
        <v/>
      </c>
      <c r="BO383" s="169" t="str">
        <f>IFERROR(Inv_SY_B!BO383/Inv_SY_B!$DC383-1,"")</f>
        <v/>
      </c>
      <c r="BP383" s="169" t="str">
        <f>IFERROR(Inv_SY_B!BP383/Inv_SY_B!$DC383-1,"")</f>
        <v/>
      </c>
      <c r="BQ383" s="169" t="str">
        <f>IFERROR(Inv_SY_B!BQ383/Inv_SY_B!$DC383-1,"")</f>
        <v/>
      </c>
      <c r="BR383" s="169" t="str">
        <f>IFERROR(Inv_SY_B!BR383/Inv_SY_B!$DC383-1,"")</f>
        <v/>
      </c>
      <c r="BS383" s="169" t="str">
        <f>IFERROR(Inv_SY_B!BS383/Inv_SY_B!$DC383-1,"")</f>
        <v/>
      </c>
      <c r="BT383" s="169" t="str">
        <f>IFERROR(Inv_SY_B!BT383/Inv_SY_B!$DC383-1,"")</f>
        <v/>
      </c>
      <c r="BU383" s="169" t="str">
        <f>IFERROR(Inv_SY_B!BU383/Inv_SY_B!$DC383-1,"")</f>
        <v/>
      </c>
      <c r="BV383" s="169" t="str">
        <f>IFERROR(Inv_SY_B!BV383/Inv_SY_B!$DC383-1,"")</f>
        <v/>
      </c>
      <c r="BW383" s="169" t="str">
        <f>IFERROR(Inv_SY_B!BW383/Inv_SY_B!$DC383-1,"")</f>
        <v/>
      </c>
      <c r="BX383" s="169" t="str">
        <f>IFERROR(Inv_SY_B!BX383/Inv_SY_B!$DC383-1,"")</f>
        <v/>
      </c>
      <c r="BY383" s="169" t="str">
        <f>IFERROR(Inv_SY_B!BY383/Inv_SY_B!$DC383-1,"")</f>
        <v/>
      </c>
      <c r="BZ383" s="169" t="str">
        <f>IFERROR(Inv_SY_B!BZ383/Inv_SY_B!$DC383-1,"")</f>
        <v/>
      </c>
      <c r="CA383" s="169" t="str">
        <f>IFERROR(Inv_SY_B!CA383/Inv_SY_B!$DC383-1,"")</f>
        <v/>
      </c>
      <c r="CB383" s="169" t="str">
        <f>IFERROR(Inv_SY_B!CB383/Inv_SY_B!$DC383-1,"")</f>
        <v/>
      </c>
      <c r="CC383" s="169" t="str">
        <f>IFERROR(Inv_SY_B!CC383/Inv_SY_B!$DC383-1,"")</f>
        <v/>
      </c>
      <c r="CD383" s="169" t="str">
        <f>IFERROR(Inv_SY_B!CD383/Inv_SY_B!$DC383-1,"")</f>
        <v/>
      </c>
      <c r="CE383" s="169" t="str">
        <f>IFERROR(Inv_SY_B!CE383/Inv_SY_B!$DC383-1,"")</f>
        <v/>
      </c>
      <c r="CF383" s="169" t="str">
        <f>IFERROR(Inv_SY_B!CF383/Inv_SY_B!$DC383-1,"")</f>
        <v/>
      </c>
      <c r="CG383" s="169" t="str">
        <f>IFERROR(Inv_SY_B!CG383/Inv_SY_B!$DC383-1,"")</f>
        <v/>
      </c>
      <c r="CH383" s="169" t="str">
        <f>IFERROR(Inv_SY_B!CH383/Inv_SY_B!$DC383-1,"")</f>
        <v/>
      </c>
      <c r="CI383" s="169" t="str">
        <f>IFERROR(Inv_SY_B!CI383/Inv_SY_B!$DC383-1,"")</f>
        <v/>
      </c>
      <c r="CJ383" s="169" t="str">
        <f>IFERROR(Inv_SY_B!CJ383/Inv_SY_B!$DC383-1,"")</f>
        <v/>
      </c>
      <c r="CK383" s="169" t="str">
        <f>IFERROR(Inv_SY_B!CK383/Inv_SY_B!$DC383-1,"")</f>
        <v/>
      </c>
      <c r="CL383" s="169" t="str">
        <f>IFERROR(Inv_SY_B!CL383/Inv_SY_B!$DC383-1,"")</f>
        <v/>
      </c>
      <c r="CM383" s="169" t="str">
        <f>IFERROR(Inv_SY_B!CM383/Inv_SY_B!$DB383-1,"")</f>
        <v/>
      </c>
      <c r="CN383" s="169" t="str">
        <f>IFERROR(Inv_SY_B!CN383/Inv_SY_B!$DB383-1,"")</f>
        <v/>
      </c>
      <c r="CO383" s="169" t="str">
        <f>IFERROR(Inv_SY_B!CO383/Inv_SY_B!$DB383-1,"")</f>
        <v/>
      </c>
      <c r="CP383" s="169" t="str">
        <f>IFERROR(Inv_SY_B!CP383/Inv_SY_B!$DB383-1,"")</f>
        <v/>
      </c>
      <c r="CQ383" s="169" t="str">
        <f>IFERROR(Inv_SY_B!CQ383/Inv_SY_B!$DB383-1,"")</f>
        <v/>
      </c>
      <c r="CR383" s="169" t="str">
        <f>IFERROR(Inv_SY_B!CR383/Inv_SY_B!$DB383-1,"")</f>
        <v/>
      </c>
      <c r="CS383" s="169" t="str">
        <f>IFERROR(Inv_SY_B!CS383/Inv_SY_B!$DB383-1,"")</f>
        <v/>
      </c>
      <c r="CT383" s="169" t="str">
        <f>IFERROR(Inv_SY_B!CT383/Inv_SY_B!$DB383-1,"")</f>
        <v/>
      </c>
      <c r="CU383" s="169" t="str">
        <f>IFERROR(Inv_SY_B!CU383/Inv_SY_B!$DB383-1,"")</f>
        <v/>
      </c>
      <c r="CV383" s="169" t="str">
        <f>IFERROR(Inv_SY_B!CV383/Inv_SY_B!$DB383-1,"")</f>
        <v/>
      </c>
      <c r="CW383" s="169" t="str">
        <f>IFERROR(Inv_SY_B!CW383/Inv_SY_B!$DB383-1,"")</f>
        <v/>
      </c>
      <c r="CX383" s="169" t="str">
        <f>IFERROR(Inv_SY_B!CX383/Inv_SY_B!$DB383-1,"")</f>
        <v/>
      </c>
      <c r="CY383" s="169" t="str">
        <f>IFERROR(Inv_SY_B!CY383/Inv_SY_B!$DB383-1,"")</f>
        <v/>
      </c>
      <c r="CZ383" s="169" t="str">
        <f>IFERROR(Inv_SY_B!CZ383/Inv_SY_B!$DB383-1,"")</f>
        <v/>
      </c>
    </row>
    <row r="384" spans="2:104">
      <c r="B384" s="164">
        <f t="shared" si="7"/>
        <v>46076</v>
      </c>
      <c r="C384" s="169" t="str">
        <f>IFERROR(Inv_SY_B!C384/Inv_SY_B!$DA384-1,"")</f>
        <v/>
      </c>
      <c r="D384" s="169" t="str">
        <f>IFERROR(Inv_SY_B!D384/Inv_SY_B!$DA384-1,"")</f>
        <v/>
      </c>
      <c r="E384" s="169" t="str">
        <f>IFERROR(Inv_SY_B!E384/Inv_SY_B!$DA384-1,"")</f>
        <v/>
      </c>
      <c r="F384" s="169" t="str">
        <f>IFERROR(Inv_SY_B!F384/Inv_SY_B!$DA384-1,"")</f>
        <v/>
      </c>
      <c r="G384" s="169" t="str">
        <f>IFERROR(Inv_SY_B!G384/Inv_SY_B!$DA384-1,"")</f>
        <v/>
      </c>
      <c r="H384" s="169" t="str">
        <f>IFERROR(Inv_SY_B!H384/Inv_SY_B!$DA384-1,"")</f>
        <v/>
      </c>
      <c r="I384" s="169" t="str">
        <f>IFERROR(Inv_SY_B!I384/Inv_SY_B!$DA384-1,"")</f>
        <v/>
      </c>
      <c r="J384" s="169" t="str">
        <f>IFERROR(Inv_SY_B!J384/Inv_SY_B!$DA384-1,"")</f>
        <v/>
      </c>
      <c r="K384" s="169" t="str">
        <f>IFERROR(Inv_SY_B!K384/Inv_SY_B!$DA384-1,"")</f>
        <v/>
      </c>
      <c r="L384" s="169" t="str">
        <f>IFERROR(Inv_SY_B!L384/Inv_SY_B!$DA384-1,"")</f>
        <v/>
      </c>
      <c r="M384" s="169" t="str">
        <f>IFERROR(Inv_SY_B!M384/Inv_SY_B!$DA384-1,"")</f>
        <v/>
      </c>
      <c r="N384" s="169" t="str">
        <f>IFERROR(Inv_SY_B!N384/Inv_SY_B!$DA384-1,"")</f>
        <v/>
      </c>
      <c r="O384" s="169" t="str">
        <f>IFERROR(Inv_SY_B!O384/Inv_SY_B!$DA384-1,"")</f>
        <v/>
      </c>
      <c r="P384" s="169" t="str">
        <f>IFERROR(Inv_SY_B!P384/Inv_SY_B!$DA384-1,"")</f>
        <v/>
      </c>
      <c r="Q384" s="169" t="str">
        <f>IFERROR(Inv_SY_B!Q384/Inv_SY_B!$DA384-1,"")</f>
        <v/>
      </c>
      <c r="R384" s="169" t="str">
        <f>IFERROR(Inv_SY_B!R384/Inv_SY_B!$DA384-1,"")</f>
        <v/>
      </c>
      <c r="S384" s="169" t="str">
        <f>IFERROR(Inv_SY_B!S384/Inv_SY_B!$DA384-1,"")</f>
        <v/>
      </c>
      <c r="T384" s="169" t="str">
        <f>IFERROR(Inv_SY_B!T384/Inv_SY_B!$DA384-1,"")</f>
        <v/>
      </c>
      <c r="U384" s="169" t="str">
        <f>IFERROR(Inv_SY_B!U384/Inv_SY_B!$DA384-1,"")</f>
        <v/>
      </c>
      <c r="V384" s="169" t="str">
        <f>IFERROR(Inv_SY_B!V384/Inv_SY_B!$DA384-1,"")</f>
        <v/>
      </c>
      <c r="W384" s="169" t="str">
        <f>IFERROR(Inv_SY_B!W384/Inv_SY_B!$DA384-1,"")</f>
        <v/>
      </c>
      <c r="X384" s="169" t="str">
        <f>IFERROR(Inv_SY_B!X384/Inv_SY_B!$DA384-1,"")</f>
        <v/>
      </c>
      <c r="Y384" s="169" t="str">
        <f>IFERROR(Inv_SY_B!Y384/Inv_SY_B!$DA384-1,"")</f>
        <v/>
      </c>
      <c r="Z384" s="169" t="str">
        <f>IFERROR(Inv_SY_B!Z384/Inv_SY_B!$DA384-1,"")</f>
        <v/>
      </c>
      <c r="AA384" s="169" t="str">
        <f>IFERROR(Inv_SY_B!AA384/Inv_SY_B!$DA384-1,"")</f>
        <v/>
      </c>
      <c r="AB384" s="169" t="str">
        <f>IFERROR(Inv_SY_B!AB384/Inv_SY_B!$DA384-1,"")</f>
        <v/>
      </c>
      <c r="AC384" s="169" t="str">
        <f>IFERROR(Inv_SY_B!AC384/Inv_SY_B!$DA384-1,"")</f>
        <v/>
      </c>
      <c r="AD384" s="169" t="str">
        <f>IFERROR(Inv_SY_B!AD384/Inv_SY_B!$DA384-1,"")</f>
        <v/>
      </c>
      <c r="AE384" s="169" t="str">
        <f>IFERROR(Inv_SY_B!AE384/Inv_SY_B!$DA384-1,"")</f>
        <v/>
      </c>
      <c r="AF384" s="169" t="str">
        <f>IFERROR(Inv_SY_B!AF384/Inv_SY_B!$DA384-1,"")</f>
        <v/>
      </c>
      <c r="AG384" s="169" t="str">
        <f>IFERROR(Inv_SY_B!AG384/Inv_SY_B!$DA384-1,"")</f>
        <v/>
      </c>
      <c r="AH384" s="169" t="str">
        <f>IFERROR(Inv_SY_B!AH384/Inv_SY_B!$DA384-1,"")</f>
        <v/>
      </c>
      <c r="AI384" s="169" t="str">
        <f>IFERROR(Inv_SY_B!AI384/Inv_SY_B!$DC384-1,"")</f>
        <v/>
      </c>
      <c r="AJ384" s="169" t="str">
        <f>IFERROR(Inv_SY_B!AJ384/Inv_SY_B!$DC384-1,"")</f>
        <v/>
      </c>
      <c r="AK384" s="169" t="str">
        <f>IFERROR(Inv_SY_B!AK384/Inv_SY_B!$DC384-1,"")</f>
        <v/>
      </c>
      <c r="AL384" s="169" t="str">
        <f>IFERROR(Inv_SY_B!AL384/Inv_SY_B!$DC384-1,"")</f>
        <v/>
      </c>
      <c r="AM384" s="169" t="str">
        <f>IFERROR(Inv_SY_B!AM384/Inv_SY_B!$DC384-1,"")</f>
        <v/>
      </c>
      <c r="AN384" s="169" t="str">
        <f>IFERROR(Inv_SY_B!AN384/Inv_SY_B!$DC384-1,"")</f>
        <v/>
      </c>
      <c r="AO384" s="169" t="str">
        <f>IFERROR(Inv_SY_B!AO384/Inv_SY_B!$DC384-1,"")</f>
        <v/>
      </c>
      <c r="AP384" s="169" t="str">
        <f>IFERROR(Inv_SY_B!AP384/Inv_SY_B!$DC384-1,"")</f>
        <v/>
      </c>
      <c r="AQ384" s="169" t="str">
        <f>IFERROR(Inv_SY_B!AQ384/Inv_SY_B!$DC384-1,"")</f>
        <v/>
      </c>
      <c r="AR384" s="169" t="str">
        <f>IFERROR(Inv_SY_B!AR384/Inv_SY_B!$DC384-1,"")</f>
        <v/>
      </c>
      <c r="AS384" s="169" t="str">
        <f>IFERROR(Inv_SY_B!AS384/Inv_SY_B!$DC384-1,"")</f>
        <v/>
      </c>
      <c r="AT384" s="169" t="str">
        <f>IFERROR(Inv_SY_B!AT384/Inv_SY_B!$DC384-1,"")</f>
        <v/>
      </c>
      <c r="AU384" s="169" t="str">
        <f>IFERROR(Inv_SY_B!AU384/Inv_SY_B!$DC384-1,"")</f>
        <v/>
      </c>
      <c r="AV384" s="169" t="str">
        <f>IFERROR(Inv_SY_B!AV384/Inv_SY_B!$DC384-1,"")</f>
        <v/>
      </c>
      <c r="AW384" s="169" t="str">
        <f>IFERROR(Inv_SY_B!AW384/Inv_SY_B!$DC384-1,"")</f>
        <v/>
      </c>
      <c r="AX384" s="169" t="str">
        <f>IFERROR(Inv_SY_B!AX384/Inv_SY_B!$DC384-1,"")</f>
        <v/>
      </c>
      <c r="AY384" s="169" t="str">
        <f>IFERROR(Inv_SY_B!AY384/Inv_SY_B!$DC384-1,"")</f>
        <v/>
      </c>
      <c r="AZ384" s="169" t="str">
        <f>IFERROR(Inv_SY_B!AZ384/Inv_SY_B!$DC384-1,"")</f>
        <v/>
      </c>
      <c r="BA384" s="169" t="str">
        <f>IFERROR(Inv_SY_B!BA384/Inv_SY_B!$DC384-1,"")</f>
        <v/>
      </c>
      <c r="BB384" s="169" t="str">
        <f>IFERROR(Inv_SY_B!BB384/Inv_SY_B!$DC384-1,"")</f>
        <v/>
      </c>
      <c r="BC384" s="169" t="str">
        <f>IFERROR(Inv_SY_B!BC384/Inv_SY_B!$DC384-1,"")</f>
        <v/>
      </c>
      <c r="BD384" s="169" t="str">
        <f>IFERROR(Inv_SY_B!BD384/Inv_SY_B!$DC384-1,"")</f>
        <v/>
      </c>
      <c r="BE384" s="169" t="str">
        <f>IFERROR(Inv_SY_B!BE384/Inv_SY_B!$DC384-1,"")</f>
        <v/>
      </c>
      <c r="BF384" s="169" t="str">
        <f>IFERROR(Inv_SY_B!BF384/Inv_SY_B!$DC384-1,"")</f>
        <v/>
      </c>
      <c r="BG384" s="169" t="str">
        <f>IFERROR(Inv_SY_B!BG384/Inv_SY_B!$DC384-1,"")</f>
        <v/>
      </c>
      <c r="BH384" s="169" t="str">
        <f>IFERROR(Inv_SY_B!BH384/Inv_SY_B!$DC384-1,"")</f>
        <v/>
      </c>
      <c r="BI384" s="169" t="str">
        <f>IFERROR(Inv_SY_B!BI384/Inv_SY_B!$DC384-1,"")</f>
        <v/>
      </c>
      <c r="BJ384" s="169" t="str">
        <f>IFERROR(Inv_SY_B!BJ384/Inv_SY_B!$DC384-1,"")</f>
        <v/>
      </c>
      <c r="BK384" s="169" t="str">
        <f>IFERROR(Inv_SY_B!BK384/Inv_SY_B!$DC384-1,"")</f>
        <v/>
      </c>
      <c r="BL384" s="169" t="str">
        <f>IFERROR(Inv_SY_B!BL384/Inv_SY_B!$DC384-1,"")</f>
        <v/>
      </c>
      <c r="BM384" s="169" t="str">
        <f>IFERROR(Inv_SY_B!BM384/Inv_SY_B!$DC384-1,"")</f>
        <v/>
      </c>
      <c r="BN384" s="169" t="str">
        <f>IFERROR(Inv_SY_B!BN384/Inv_SY_B!$DC384-1,"")</f>
        <v/>
      </c>
      <c r="BO384" s="169" t="str">
        <f>IFERROR(Inv_SY_B!BO384/Inv_SY_B!$DC384-1,"")</f>
        <v/>
      </c>
      <c r="BP384" s="169" t="str">
        <f>IFERROR(Inv_SY_B!BP384/Inv_SY_B!$DC384-1,"")</f>
        <v/>
      </c>
      <c r="BQ384" s="169" t="str">
        <f>IFERROR(Inv_SY_B!BQ384/Inv_SY_B!$DC384-1,"")</f>
        <v/>
      </c>
      <c r="BR384" s="169" t="str">
        <f>IFERROR(Inv_SY_B!BR384/Inv_SY_B!$DC384-1,"")</f>
        <v/>
      </c>
      <c r="BS384" s="169" t="str">
        <f>IFERROR(Inv_SY_B!BS384/Inv_SY_B!$DC384-1,"")</f>
        <v/>
      </c>
      <c r="BT384" s="169" t="str">
        <f>IFERROR(Inv_SY_B!BT384/Inv_SY_B!$DC384-1,"")</f>
        <v/>
      </c>
      <c r="BU384" s="169" t="str">
        <f>IFERROR(Inv_SY_B!BU384/Inv_SY_B!$DC384-1,"")</f>
        <v/>
      </c>
      <c r="BV384" s="169" t="str">
        <f>IFERROR(Inv_SY_B!BV384/Inv_SY_B!$DC384-1,"")</f>
        <v/>
      </c>
      <c r="BW384" s="169" t="str">
        <f>IFERROR(Inv_SY_B!BW384/Inv_SY_B!$DC384-1,"")</f>
        <v/>
      </c>
      <c r="BX384" s="169" t="str">
        <f>IFERROR(Inv_SY_B!BX384/Inv_SY_B!$DC384-1,"")</f>
        <v/>
      </c>
      <c r="BY384" s="169" t="str">
        <f>IFERROR(Inv_SY_B!BY384/Inv_SY_B!$DC384-1,"")</f>
        <v/>
      </c>
      <c r="BZ384" s="169" t="str">
        <f>IFERROR(Inv_SY_B!BZ384/Inv_SY_B!$DC384-1,"")</f>
        <v/>
      </c>
      <c r="CA384" s="169" t="str">
        <f>IFERROR(Inv_SY_B!CA384/Inv_SY_B!$DC384-1,"")</f>
        <v/>
      </c>
      <c r="CB384" s="169" t="str">
        <f>IFERROR(Inv_SY_B!CB384/Inv_SY_B!$DC384-1,"")</f>
        <v/>
      </c>
      <c r="CC384" s="169" t="str">
        <f>IFERROR(Inv_SY_B!CC384/Inv_SY_B!$DC384-1,"")</f>
        <v/>
      </c>
      <c r="CD384" s="169" t="str">
        <f>IFERROR(Inv_SY_B!CD384/Inv_SY_B!$DC384-1,"")</f>
        <v/>
      </c>
      <c r="CE384" s="169" t="str">
        <f>IFERROR(Inv_SY_B!CE384/Inv_SY_B!$DC384-1,"")</f>
        <v/>
      </c>
      <c r="CF384" s="169" t="str">
        <f>IFERROR(Inv_SY_B!CF384/Inv_SY_B!$DC384-1,"")</f>
        <v/>
      </c>
      <c r="CG384" s="169" t="str">
        <f>IFERROR(Inv_SY_B!CG384/Inv_SY_B!$DC384-1,"")</f>
        <v/>
      </c>
      <c r="CH384" s="169" t="str">
        <f>IFERROR(Inv_SY_B!CH384/Inv_SY_B!$DC384-1,"")</f>
        <v/>
      </c>
      <c r="CI384" s="169" t="str">
        <f>IFERROR(Inv_SY_B!CI384/Inv_SY_B!$DC384-1,"")</f>
        <v/>
      </c>
      <c r="CJ384" s="169" t="str">
        <f>IFERROR(Inv_SY_B!CJ384/Inv_SY_B!$DC384-1,"")</f>
        <v/>
      </c>
      <c r="CK384" s="169" t="str">
        <f>IFERROR(Inv_SY_B!CK384/Inv_SY_B!$DC384-1,"")</f>
        <v/>
      </c>
      <c r="CL384" s="169" t="str">
        <f>IFERROR(Inv_SY_B!CL384/Inv_SY_B!$DC384-1,"")</f>
        <v/>
      </c>
      <c r="CM384" s="169" t="str">
        <f>IFERROR(Inv_SY_B!CM384/Inv_SY_B!$DB384-1,"")</f>
        <v/>
      </c>
      <c r="CN384" s="169" t="str">
        <f>IFERROR(Inv_SY_B!CN384/Inv_SY_B!$DB384-1,"")</f>
        <v/>
      </c>
      <c r="CO384" s="169" t="str">
        <f>IFERROR(Inv_SY_B!CO384/Inv_SY_B!$DB384-1,"")</f>
        <v/>
      </c>
      <c r="CP384" s="169" t="str">
        <f>IFERROR(Inv_SY_B!CP384/Inv_SY_B!$DB384-1,"")</f>
        <v/>
      </c>
      <c r="CQ384" s="169" t="str">
        <f>IFERROR(Inv_SY_B!CQ384/Inv_SY_B!$DB384-1,"")</f>
        <v/>
      </c>
      <c r="CR384" s="169" t="str">
        <f>IFERROR(Inv_SY_B!CR384/Inv_SY_B!$DB384-1,"")</f>
        <v/>
      </c>
      <c r="CS384" s="169" t="str">
        <f>IFERROR(Inv_SY_B!CS384/Inv_SY_B!$DB384-1,"")</f>
        <v/>
      </c>
      <c r="CT384" s="169" t="str">
        <f>IFERROR(Inv_SY_B!CT384/Inv_SY_B!$DB384-1,"")</f>
        <v/>
      </c>
      <c r="CU384" s="169" t="str">
        <f>IFERROR(Inv_SY_B!CU384/Inv_SY_B!$DB384-1,"")</f>
        <v/>
      </c>
      <c r="CV384" s="169" t="str">
        <f>IFERROR(Inv_SY_B!CV384/Inv_SY_B!$DB384-1,"")</f>
        <v/>
      </c>
      <c r="CW384" s="169" t="str">
        <f>IFERROR(Inv_SY_B!CW384/Inv_SY_B!$DB384-1,"")</f>
        <v/>
      </c>
      <c r="CX384" s="169" t="str">
        <f>IFERROR(Inv_SY_B!CX384/Inv_SY_B!$DB384-1,"")</f>
        <v/>
      </c>
      <c r="CY384" s="169" t="str">
        <f>IFERROR(Inv_SY_B!CY384/Inv_SY_B!$DB384-1,"")</f>
        <v/>
      </c>
      <c r="CZ384" s="169" t="str">
        <f>IFERROR(Inv_SY_B!CZ384/Inv_SY_B!$DB384-1,"")</f>
        <v/>
      </c>
    </row>
    <row r="385" spans="2:104">
      <c r="B385" s="164">
        <f t="shared" si="7"/>
        <v>46077</v>
      </c>
      <c r="C385" s="169" t="str">
        <f>IFERROR(Inv_SY_B!C385/Inv_SY_B!$DA385-1,"")</f>
        <v/>
      </c>
      <c r="D385" s="169" t="str">
        <f>IFERROR(Inv_SY_B!D385/Inv_SY_B!$DA385-1,"")</f>
        <v/>
      </c>
      <c r="E385" s="169" t="str">
        <f>IFERROR(Inv_SY_B!E385/Inv_SY_B!$DA385-1,"")</f>
        <v/>
      </c>
      <c r="F385" s="169" t="str">
        <f>IFERROR(Inv_SY_B!F385/Inv_SY_B!$DA385-1,"")</f>
        <v/>
      </c>
      <c r="G385" s="169" t="str">
        <f>IFERROR(Inv_SY_B!G385/Inv_SY_B!$DA385-1,"")</f>
        <v/>
      </c>
      <c r="H385" s="169" t="str">
        <f>IFERROR(Inv_SY_B!H385/Inv_SY_B!$DA385-1,"")</f>
        <v/>
      </c>
      <c r="I385" s="169" t="str">
        <f>IFERROR(Inv_SY_B!I385/Inv_SY_B!$DA385-1,"")</f>
        <v/>
      </c>
      <c r="J385" s="169" t="str">
        <f>IFERROR(Inv_SY_B!J385/Inv_SY_B!$DA385-1,"")</f>
        <v/>
      </c>
      <c r="K385" s="169" t="str">
        <f>IFERROR(Inv_SY_B!K385/Inv_SY_B!$DA385-1,"")</f>
        <v/>
      </c>
      <c r="L385" s="169" t="str">
        <f>IFERROR(Inv_SY_B!L385/Inv_SY_B!$DA385-1,"")</f>
        <v/>
      </c>
      <c r="M385" s="169" t="str">
        <f>IFERROR(Inv_SY_B!M385/Inv_SY_B!$DA385-1,"")</f>
        <v/>
      </c>
      <c r="N385" s="169" t="str">
        <f>IFERROR(Inv_SY_B!N385/Inv_SY_B!$DA385-1,"")</f>
        <v/>
      </c>
      <c r="O385" s="169" t="str">
        <f>IFERROR(Inv_SY_B!O385/Inv_SY_B!$DA385-1,"")</f>
        <v/>
      </c>
      <c r="P385" s="169" t="str">
        <f>IFERROR(Inv_SY_B!P385/Inv_SY_B!$DA385-1,"")</f>
        <v/>
      </c>
      <c r="Q385" s="169" t="str">
        <f>IFERROR(Inv_SY_B!Q385/Inv_SY_B!$DA385-1,"")</f>
        <v/>
      </c>
      <c r="R385" s="169" t="str">
        <f>IFERROR(Inv_SY_B!R385/Inv_SY_B!$DA385-1,"")</f>
        <v/>
      </c>
      <c r="S385" s="169" t="str">
        <f>IFERROR(Inv_SY_B!S385/Inv_SY_B!$DA385-1,"")</f>
        <v/>
      </c>
      <c r="T385" s="169" t="str">
        <f>IFERROR(Inv_SY_B!T385/Inv_SY_B!$DA385-1,"")</f>
        <v/>
      </c>
      <c r="U385" s="169" t="str">
        <f>IFERROR(Inv_SY_B!U385/Inv_SY_B!$DA385-1,"")</f>
        <v/>
      </c>
      <c r="V385" s="169" t="str">
        <f>IFERROR(Inv_SY_B!V385/Inv_SY_B!$DA385-1,"")</f>
        <v/>
      </c>
      <c r="W385" s="169" t="str">
        <f>IFERROR(Inv_SY_B!W385/Inv_SY_B!$DA385-1,"")</f>
        <v/>
      </c>
      <c r="X385" s="169" t="str">
        <f>IFERROR(Inv_SY_B!X385/Inv_SY_B!$DA385-1,"")</f>
        <v/>
      </c>
      <c r="Y385" s="169" t="str">
        <f>IFERROR(Inv_SY_B!Y385/Inv_SY_B!$DA385-1,"")</f>
        <v/>
      </c>
      <c r="Z385" s="169" t="str">
        <f>IFERROR(Inv_SY_B!Z385/Inv_SY_B!$DA385-1,"")</f>
        <v/>
      </c>
      <c r="AA385" s="169" t="str">
        <f>IFERROR(Inv_SY_B!AA385/Inv_SY_B!$DA385-1,"")</f>
        <v/>
      </c>
      <c r="AB385" s="169" t="str">
        <f>IFERROR(Inv_SY_B!AB385/Inv_SY_B!$DA385-1,"")</f>
        <v/>
      </c>
      <c r="AC385" s="169" t="str">
        <f>IFERROR(Inv_SY_B!AC385/Inv_SY_B!$DA385-1,"")</f>
        <v/>
      </c>
      <c r="AD385" s="169" t="str">
        <f>IFERROR(Inv_SY_B!AD385/Inv_SY_B!$DA385-1,"")</f>
        <v/>
      </c>
      <c r="AE385" s="169" t="str">
        <f>IFERROR(Inv_SY_B!AE385/Inv_SY_B!$DA385-1,"")</f>
        <v/>
      </c>
      <c r="AF385" s="169" t="str">
        <f>IFERROR(Inv_SY_B!AF385/Inv_SY_B!$DA385-1,"")</f>
        <v/>
      </c>
      <c r="AG385" s="169" t="str">
        <f>IFERROR(Inv_SY_B!AG385/Inv_SY_B!$DA385-1,"")</f>
        <v/>
      </c>
      <c r="AH385" s="169" t="str">
        <f>IFERROR(Inv_SY_B!AH385/Inv_SY_B!$DA385-1,"")</f>
        <v/>
      </c>
      <c r="AI385" s="169" t="str">
        <f>IFERROR(Inv_SY_B!AI385/Inv_SY_B!$DC385-1,"")</f>
        <v/>
      </c>
      <c r="AJ385" s="169" t="str">
        <f>IFERROR(Inv_SY_B!AJ385/Inv_SY_B!$DC385-1,"")</f>
        <v/>
      </c>
      <c r="AK385" s="169" t="str">
        <f>IFERROR(Inv_SY_B!AK385/Inv_SY_B!$DC385-1,"")</f>
        <v/>
      </c>
      <c r="AL385" s="169" t="str">
        <f>IFERROR(Inv_SY_B!AL385/Inv_SY_B!$DC385-1,"")</f>
        <v/>
      </c>
      <c r="AM385" s="169" t="str">
        <f>IFERROR(Inv_SY_B!AM385/Inv_SY_B!$DC385-1,"")</f>
        <v/>
      </c>
      <c r="AN385" s="169" t="str">
        <f>IFERROR(Inv_SY_B!AN385/Inv_SY_B!$DC385-1,"")</f>
        <v/>
      </c>
      <c r="AO385" s="169" t="str">
        <f>IFERROR(Inv_SY_B!AO385/Inv_SY_B!$DC385-1,"")</f>
        <v/>
      </c>
      <c r="AP385" s="169" t="str">
        <f>IFERROR(Inv_SY_B!AP385/Inv_SY_B!$DC385-1,"")</f>
        <v/>
      </c>
      <c r="AQ385" s="169" t="str">
        <f>IFERROR(Inv_SY_B!AQ385/Inv_SY_B!$DC385-1,"")</f>
        <v/>
      </c>
      <c r="AR385" s="169" t="str">
        <f>IFERROR(Inv_SY_B!AR385/Inv_SY_B!$DC385-1,"")</f>
        <v/>
      </c>
      <c r="AS385" s="169" t="str">
        <f>IFERROR(Inv_SY_B!AS385/Inv_SY_B!$DC385-1,"")</f>
        <v/>
      </c>
      <c r="AT385" s="169" t="str">
        <f>IFERROR(Inv_SY_B!AT385/Inv_SY_B!$DC385-1,"")</f>
        <v/>
      </c>
      <c r="AU385" s="169" t="str">
        <f>IFERROR(Inv_SY_B!AU385/Inv_SY_B!$DC385-1,"")</f>
        <v/>
      </c>
      <c r="AV385" s="169" t="str">
        <f>IFERROR(Inv_SY_B!AV385/Inv_SY_B!$DC385-1,"")</f>
        <v/>
      </c>
      <c r="AW385" s="169" t="str">
        <f>IFERROR(Inv_SY_B!AW385/Inv_SY_B!$DC385-1,"")</f>
        <v/>
      </c>
      <c r="AX385" s="169" t="str">
        <f>IFERROR(Inv_SY_B!AX385/Inv_SY_B!$DC385-1,"")</f>
        <v/>
      </c>
      <c r="AY385" s="169" t="str">
        <f>IFERROR(Inv_SY_B!AY385/Inv_SY_B!$DC385-1,"")</f>
        <v/>
      </c>
      <c r="AZ385" s="169" t="str">
        <f>IFERROR(Inv_SY_B!AZ385/Inv_SY_B!$DC385-1,"")</f>
        <v/>
      </c>
      <c r="BA385" s="169" t="str">
        <f>IFERROR(Inv_SY_B!BA385/Inv_SY_B!$DC385-1,"")</f>
        <v/>
      </c>
      <c r="BB385" s="169" t="str">
        <f>IFERROR(Inv_SY_B!BB385/Inv_SY_B!$DC385-1,"")</f>
        <v/>
      </c>
      <c r="BC385" s="169" t="str">
        <f>IFERROR(Inv_SY_B!BC385/Inv_SY_B!$DC385-1,"")</f>
        <v/>
      </c>
      <c r="BD385" s="169" t="str">
        <f>IFERROR(Inv_SY_B!BD385/Inv_SY_B!$DC385-1,"")</f>
        <v/>
      </c>
      <c r="BE385" s="169" t="str">
        <f>IFERROR(Inv_SY_B!BE385/Inv_SY_B!$DC385-1,"")</f>
        <v/>
      </c>
      <c r="BF385" s="169" t="str">
        <f>IFERROR(Inv_SY_B!BF385/Inv_SY_B!$DC385-1,"")</f>
        <v/>
      </c>
      <c r="BG385" s="169" t="str">
        <f>IFERROR(Inv_SY_B!BG385/Inv_SY_B!$DC385-1,"")</f>
        <v/>
      </c>
      <c r="BH385" s="169" t="str">
        <f>IFERROR(Inv_SY_B!BH385/Inv_SY_B!$DC385-1,"")</f>
        <v/>
      </c>
      <c r="BI385" s="169" t="str">
        <f>IFERROR(Inv_SY_B!BI385/Inv_SY_B!$DC385-1,"")</f>
        <v/>
      </c>
      <c r="BJ385" s="169" t="str">
        <f>IFERROR(Inv_SY_B!BJ385/Inv_SY_B!$DC385-1,"")</f>
        <v/>
      </c>
      <c r="BK385" s="169" t="str">
        <f>IFERROR(Inv_SY_B!BK385/Inv_SY_B!$DC385-1,"")</f>
        <v/>
      </c>
      <c r="BL385" s="169" t="str">
        <f>IFERROR(Inv_SY_B!BL385/Inv_SY_B!$DC385-1,"")</f>
        <v/>
      </c>
      <c r="BM385" s="169" t="str">
        <f>IFERROR(Inv_SY_B!BM385/Inv_SY_B!$DC385-1,"")</f>
        <v/>
      </c>
      <c r="BN385" s="169" t="str">
        <f>IFERROR(Inv_SY_B!BN385/Inv_SY_B!$DC385-1,"")</f>
        <v/>
      </c>
      <c r="BO385" s="169" t="str">
        <f>IFERROR(Inv_SY_B!BO385/Inv_SY_B!$DC385-1,"")</f>
        <v/>
      </c>
      <c r="BP385" s="169" t="str">
        <f>IFERROR(Inv_SY_B!BP385/Inv_SY_B!$DC385-1,"")</f>
        <v/>
      </c>
      <c r="BQ385" s="169" t="str">
        <f>IFERROR(Inv_SY_B!BQ385/Inv_SY_B!$DC385-1,"")</f>
        <v/>
      </c>
      <c r="BR385" s="169" t="str">
        <f>IFERROR(Inv_SY_B!BR385/Inv_SY_B!$DC385-1,"")</f>
        <v/>
      </c>
      <c r="BS385" s="169" t="str">
        <f>IFERROR(Inv_SY_B!BS385/Inv_SY_B!$DC385-1,"")</f>
        <v/>
      </c>
      <c r="BT385" s="169" t="str">
        <f>IFERROR(Inv_SY_B!BT385/Inv_SY_B!$DC385-1,"")</f>
        <v/>
      </c>
      <c r="BU385" s="169" t="str">
        <f>IFERROR(Inv_SY_B!BU385/Inv_SY_B!$DC385-1,"")</f>
        <v/>
      </c>
      <c r="BV385" s="169" t="str">
        <f>IFERROR(Inv_SY_B!BV385/Inv_SY_B!$DC385-1,"")</f>
        <v/>
      </c>
      <c r="BW385" s="169" t="str">
        <f>IFERROR(Inv_SY_B!BW385/Inv_SY_B!$DC385-1,"")</f>
        <v/>
      </c>
      <c r="BX385" s="169" t="str">
        <f>IFERROR(Inv_SY_B!BX385/Inv_SY_B!$DC385-1,"")</f>
        <v/>
      </c>
      <c r="BY385" s="169" t="str">
        <f>IFERROR(Inv_SY_B!BY385/Inv_SY_B!$DC385-1,"")</f>
        <v/>
      </c>
      <c r="BZ385" s="169" t="str">
        <f>IFERROR(Inv_SY_B!BZ385/Inv_SY_B!$DC385-1,"")</f>
        <v/>
      </c>
      <c r="CA385" s="169" t="str">
        <f>IFERROR(Inv_SY_B!CA385/Inv_SY_B!$DC385-1,"")</f>
        <v/>
      </c>
      <c r="CB385" s="169" t="str">
        <f>IFERROR(Inv_SY_B!CB385/Inv_SY_B!$DC385-1,"")</f>
        <v/>
      </c>
      <c r="CC385" s="169" t="str">
        <f>IFERROR(Inv_SY_B!CC385/Inv_SY_B!$DC385-1,"")</f>
        <v/>
      </c>
      <c r="CD385" s="169" t="str">
        <f>IFERROR(Inv_SY_B!CD385/Inv_SY_B!$DC385-1,"")</f>
        <v/>
      </c>
      <c r="CE385" s="169" t="str">
        <f>IFERROR(Inv_SY_B!CE385/Inv_SY_B!$DC385-1,"")</f>
        <v/>
      </c>
      <c r="CF385" s="169" t="str">
        <f>IFERROR(Inv_SY_B!CF385/Inv_SY_B!$DC385-1,"")</f>
        <v/>
      </c>
      <c r="CG385" s="169" t="str">
        <f>IFERROR(Inv_SY_B!CG385/Inv_SY_B!$DC385-1,"")</f>
        <v/>
      </c>
      <c r="CH385" s="169" t="str">
        <f>IFERROR(Inv_SY_B!CH385/Inv_SY_B!$DC385-1,"")</f>
        <v/>
      </c>
      <c r="CI385" s="169" t="str">
        <f>IFERROR(Inv_SY_B!CI385/Inv_SY_B!$DC385-1,"")</f>
        <v/>
      </c>
      <c r="CJ385" s="169" t="str">
        <f>IFERROR(Inv_SY_B!CJ385/Inv_SY_B!$DC385-1,"")</f>
        <v/>
      </c>
      <c r="CK385" s="169" t="str">
        <f>IFERROR(Inv_SY_B!CK385/Inv_SY_B!$DC385-1,"")</f>
        <v/>
      </c>
      <c r="CL385" s="169" t="str">
        <f>IFERROR(Inv_SY_B!CL385/Inv_SY_B!$DC385-1,"")</f>
        <v/>
      </c>
      <c r="CM385" s="169" t="str">
        <f>IFERROR(Inv_SY_B!CM385/Inv_SY_B!$DB385-1,"")</f>
        <v/>
      </c>
      <c r="CN385" s="169" t="str">
        <f>IFERROR(Inv_SY_B!CN385/Inv_SY_B!$DB385-1,"")</f>
        <v/>
      </c>
      <c r="CO385" s="169" t="str">
        <f>IFERROR(Inv_SY_B!CO385/Inv_SY_B!$DB385-1,"")</f>
        <v/>
      </c>
      <c r="CP385" s="169" t="str">
        <f>IFERROR(Inv_SY_B!CP385/Inv_SY_B!$DB385-1,"")</f>
        <v/>
      </c>
      <c r="CQ385" s="169" t="str">
        <f>IFERROR(Inv_SY_B!CQ385/Inv_SY_B!$DB385-1,"")</f>
        <v/>
      </c>
      <c r="CR385" s="169" t="str">
        <f>IFERROR(Inv_SY_B!CR385/Inv_SY_B!$DB385-1,"")</f>
        <v/>
      </c>
      <c r="CS385" s="169" t="str">
        <f>IFERROR(Inv_SY_B!CS385/Inv_SY_B!$DB385-1,"")</f>
        <v/>
      </c>
      <c r="CT385" s="169" t="str">
        <f>IFERROR(Inv_SY_B!CT385/Inv_SY_B!$DB385-1,"")</f>
        <v/>
      </c>
      <c r="CU385" s="169" t="str">
        <f>IFERROR(Inv_SY_B!CU385/Inv_SY_B!$DB385-1,"")</f>
        <v/>
      </c>
      <c r="CV385" s="169" t="str">
        <f>IFERROR(Inv_SY_B!CV385/Inv_SY_B!$DB385-1,"")</f>
        <v/>
      </c>
      <c r="CW385" s="169" t="str">
        <f>IFERROR(Inv_SY_B!CW385/Inv_SY_B!$DB385-1,"")</f>
        <v/>
      </c>
      <c r="CX385" s="169" t="str">
        <f>IFERROR(Inv_SY_B!CX385/Inv_SY_B!$DB385-1,"")</f>
        <v/>
      </c>
      <c r="CY385" s="169" t="str">
        <f>IFERROR(Inv_SY_B!CY385/Inv_SY_B!$DB385-1,"")</f>
        <v/>
      </c>
      <c r="CZ385" s="169" t="str">
        <f>IFERROR(Inv_SY_B!CZ385/Inv_SY_B!$DB385-1,"")</f>
        <v/>
      </c>
    </row>
    <row r="386" spans="2:104">
      <c r="B386" s="164">
        <f t="shared" si="7"/>
        <v>46078</v>
      </c>
      <c r="C386" s="169" t="str">
        <f>IFERROR(Inv_SY_B!C386/Inv_SY_B!$DA386-1,"")</f>
        <v/>
      </c>
      <c r="D386" s="169" t="str">
        <f>IFERROR(Inv_SY_B!D386/Inv_SY_B!$DA386-1,"")</f>
        <v/>
      </c>
      <c r="E386" s="169" t="str">
        <f>IFERROR(Inv_SY_B!E386/Inv_SY_B!$DA386-1,"")</f>
        <v/>
      </c>
      <c r="F386" s="169" t="str">
        <f>IFERROR(Inv_SY_B!F386/Inv_SY_B!$DA386-1,"")</f>
        <v/>
      </c>
      <c r="G386" s="169" t="str">
        <f>IFERROR(Inv_SY_B!G386/Inv_SY_B!$DA386-1,"")</f>
        <v/>
      </c>
      <c r="H386" s="169" t="str">
        <f>IFERROR(Inv_SY_B!H386/Inv_SY_B!$DA386-1,"")</f>
        <v/>
      </c>
      <c r="I386" s="169" t="str">
        <f>IFERROR(Inv_SY_B!I386/Inv_SY_B!$DA386-1,"")</f>
        <v/>
      </c>
      <c r="J386" s="169" t="str">
        <f>IFERROR(Inv_SY_B!J386/Inv_SY_B!$DA386-1,"")</f>
        <v/>
      </c>
      <c r="K386" s="169" t="str">
        <f>IFERROR(Inv_SY_B!K386/Inv_SY_B!$DA386-1,"")</f>
        <v/>
      </c>
      <c r="L386" s="169" t="str">
        <f>IFERROR(Inv_SY_B!L386/Inv_SY_B!$DA386-1,"")</f>
        <v/>
      </c>
      <c r="M386" s="169" t="str">
        <f>IFERROR(Inv_SY_B!M386/Inv_SY_B!$DA386-1,"")</f>
        <v/>
      </c>
      <c r="N386" s="169" t="str">
        <f>IFERROR(Inv_SY_B!N386/Inv_SY_B!$DA386-1,"")</f>
        <v/>
      </c>
      <c r="O386" s="169" t="str">
        <f>IFERROR(Inv_SY_B!O386/Inv_SY_B!$DA386-1,"")</f>
        <v/>
      </c>
      <c r="P386" s="169" t="str">
        <f>IFERROR(Inv_SY_B!P386/Inv_SY_B!$DA386-1,"")</f>
        <v/>
      </c>
      <c r="Q386" s="169" t="str">
        <f>IFERROR(Inv_SY_B!Q386/Inv_SY_B!$DA386-1,"")</f>
        <v/>
      </c>
      <c r="R386" s="169" t="str">
        <f>IFERROR(Inv_SY_B!R386/Inv_SY_B!$DA386-1,"")</f>
        <v/>
      </c>
      <c r="S386" s="169" t="str">
        <f>IFERROR(Inv_SY_B!S386/Inv_SY_B!$DA386-1,"")</f>
        <v/>
      </c>
      <c r="T386" s="169" t="str">
        <f>IFERROR(Inv_SY_B!T386/Inv_SY_B!$DA386-1,"")</f>
        <v/>
      </c>
      <c r="U386" s="169" t="str">
        <f>IFERROR(Inv_SY_B!U386/Inv_SY_B!$DA386-1,"")</f>
        <v/>
      </c>
      <c r="V386" s="169" t="str">
        <f>IFERROR(Inv_SY_B!V386/Inv_SY_B!$DA386-1,"")</f>
        <v/>
      </c>
      <c r="W386" s="169" t="str">
        <f>IFERROR(Inv_SY_B!W386/Inv_SY_B!$DA386-1,"")</f>
        <v/>
      </c>
      <c r="X386" s="169" t="str">
        <f>IFERROR(Inv_SY_B!X386/Inv_SY_B!$DA386-1,"")</f>
        <v/>
      </c>
      <c r="Y386" s="169" t="str">
        <f>IFERROR(Inv_SY_B!Y386/Inv_SY_B!$DA386-1,"")</f>
        <v/>
      </c>
      <c r="Z386" s="169" t="str">
        <f>IFERROR(Inv_SY_B!Z386/Inv_SY_B!$DA386-1,"")</f>
        <v/>
      </c>
      <c r="AA386" s="169" t="str">
        <f>IFERROR(Inv_SY_B!AA386/Inv_SY_B!$DA386-1,"")</f>
        <v/>
      </c>
      <c r="AB386" s="169" t="str">
        <f>IFERROR(Inv_SY_B!AB386/Inv_SY_B!$DA386-1,"")</f>
        <v/>
      </c>
      <c r="AC386" s="169" t="str">
        <f>IFERROR(Inv_SY_B!AC386/Inv_SY_B!$DA386-1,"")</f>
        <v/>
      </c>
      <c r="AD386" s="169" t="str">
        <f>IFERROR(Inv_SY_B!AD386/Inv_SY_B!$DA386-1,"")</f>
        <v/>
      </c>
      <c r="AE386" s="169" t="str">
        <f>IFERROR(Inv_SY_B!AE386/Inv_SY_B!$DA386-1,"")</f>
        <v/>
      </c>
      <c r="AF386" s="169" t="str">
        <f>IFERROR(Inv_SY_B!AF386/Inv_SY_B!$DA386-1,"")</f>
        <v/>
      </c>
      <c r="AG386" s="169" t="str">
        <f>IFERROR(Inv_SY_B!AG386/Inv_SY_B!$DA386-1,"")</f>
        <v/>
      </c>
      <c r="AH386" s="169" t="str">
        <f>IFERROR(Inv_SY_B!AH386/Inv_SY_B!$DA386-1,"")</f>
        <v/>
      </c>
      <c r="AI386" s="169" t="str">
        <f>IFERROR(Inv_SY_B!AI386/Inv_SY_B!$DC386-1,"")</f>
        <v/>
      </c>
      <c r="AJ386" s="169" t="str">
        <f>IFERROR(Inv_SY_B!AJ386/Inv_SY_B!$DC386-1,"")</f>
        <v/>
      </c>
      <c r="AK386" s="169" t="str">
        <f>IFERROR(Inv_SY_B!AK386/Inv_SY_B!$DC386-1,"")</f>
        <v/>
      </c>
      <c r="AL386" s="169" t="str">
        <f>IFERROR(Inv_SY_B!AL386/Inv_SY_B!$DC386-1,"")</f>
        <v/>
      </c>
      <c r="AM386" s="169" t="str">
        <f>IFERROR(Inv_SY_B!AM386/Inv_SY_B!$DC386-1,"")</f>
        <v/>
      </c>
      <c r="AN386" s="169" t="str">
        <f>IFERROR(Inv_SY_B!AN386/Inv_SY_B!$DC386-1,"")</f>
        <v/>
      </c>
      <c r="AO386" s="169" t="str">
        <f>IFERROR(Inv_SY_B!AO386/Inv_SY_B!$DC386-1,"")</f>
        <v/>
      </c>
      <c r="AP386" s="169" t="str">
        <f>IFERROR(Inv_SY_B!AP386/Inv_SY_B!$DC386-1,"")</f>
        <v/>
      </c>
      <c r="AQ386" s="169" t="str">
        <f>IFERROR(Inv_SY_B!AQ386/Inv_SY_B!$DC386-1,"")</f>
        <v/>
      </c>
      <c r="AR386" s="169" t="str">
        <f>IFERROR(Inv_SY_B!AR386/Inv_SY_B!$DC386-1,"")</f>
        <v/>
      </c>
      <c r="AS386" s="169" t="str">
        <f>IFERROR(Inv_SY_B!AS386/Inv_SY_B!$DC386-1,"")</f>
        <v/>
      </c>
      <c r="AT386" s="169" t="str">
        <f>IFERROR(Inv_SY_B!AT386/Inv_SY_B!$DC386-1,"")</f>
        <v/>
      </c>
      <c r="AU386" s="169" t="str">
        <f>IFERROR(Inv_SY_B!AU386/Inv_SY_B!$DC386-1,"")</f>
        <v/>
      </c>
      <c r="AV386" s="169" t="str">
        <f>IFERROR(Inv_SY_B!AV386/Inv_SY_B!$DC386-1,"")</f>
        <v/>
      </c>
      <c r="AW386" s="169" t="str">
        <f>IFERROR(Inv_SY_B!AW386/Inv_SY_B!$DC386-1,"")</f>
        <v/>
      </c>
      <c r="AX386" s="169" t="str">
        <f>IFERROR(Inv_SY_B!AX386/Inv_SY_B!$DC386-1,"")</f>
        <v/>
      </c>
      <c r="AY386" s="169" t="str">
        <f>IFERROR(Inv_SY_B!AY386/Inv_SY_B!$DC386-1,"")</f>
        <v/>
      </c>
      <c r="AZ386" s="169" t="str">
        <f>IFERROR(Inv_SY_B!AZ386/Inv_SY_B!$DC386-1,"")</f>
        <v/>
      </c>
      <c r="BA386" s="169" t="str">
        <f>IFERROR(Inv_SY_B!BA386/Inv_SY_B!$DC386-1,"")</f>
        <v/>
      </c>
      <c r="BB386" s="169" t="str">
        <f>IFERROR(Inv_SY_B!BB386/Inv_SY_B!$DC386-1,"")</f>
        <v/>
      </c>
      <c r="BC386" s="169" t="str">
        <f>IFERROR(Inv_SY_B!BC386/Inv_SY_B!$DC386-1,"")</f>
        <v/>
      </c>
      <c r="BD386" s="169" t="str">
        <f>IFERROR(Inv_SY_B!BD386/Inv_SY_B!$DC386-1,"")</f>
        <v/>
      </c>
      <c r="BE386" s="169" t="str">
        <f>IFERROR(Inv_SY_B!BE386/Inv_SY_B!$DC386-1,"")</f>
        <v/>
      </c>
      <c r="BF386" s="169" t="str">
        <f>IFERROR(Inv_SY_B!BF386/Inv_SY_B!$DC386-1,"")</f>
        <v/>
      </c>
      <c r="BG386" s="169" t="str">
        <f>IFERROR(Inv_SY_B!BG386/Inv_SY_B!$DC386-1,"")</f>
        <v/>
      </c>
      <c r="BH386" s="169" t="str">
        <f>IFERROR(Inv_SY_B!BH386/Inv_SY_B!$DC386-1,"")</f>
        <v/>
      </c>
      <c r="BI386" s="169" t="str">
        <f>IFERROR(Inv_SY_B!BI386/Inv_SY_B!$DC386-1,"")</f>
        <v/>
      </c>
      <c r="BJ386" s="169" t="str">
        <f>IFERROR(Inv_SY_B!BJ386/Inv_SY_B!$DC386-1,"")</f>
        <v/>
      </c>
      <c r="BK386" s="169" t="str">
        <f>IFERROR(Inv_SY_B!BK386/Inv_SY_B!$DC386-1,"")</f>
        <v/>
      </c>
      <c r="BL386" s="169" t="str">
        <f>IFERROR(Inv_SY_B!BL386/Inv_SY_B!$DC386-1,"")</f>
        <v/>
      </c>
      <c r="BM386" s="169" t="str">
        <f>IFERROR(Inv_SY_B!BM386/Inv_SY_B!$DC386-1,"")</f>
        <v/>
      </c>
      <c r="BN386" s="169" t="str">
        <f>IFERROR(Inv_SY_B!BN386/Inv_SY_B!$DC386-1,"")</f>
        <v/>
      </c>
      <c r="BO386" s="169" t="str">
        <f>IFERROR(Inv_SY_B!BO386/Inv_SY_B!$DC386-1,"")</f>
        <v/>
      </c>
      <c r="BP386" s="169" t="str">
        <f>IFERROR(Inv_SY_B!BP386/Inv_SY_B!$DC386-1,"")</f>
        <v/>
      </c>
      <c r="BQ386" s="169" t="str">
        <f>IFERROR(Inv_SY_B!BQ386/Inv_SY_B!$DC386-1,"")</f>
        <v/>
      </c>
      <c r="BR386" s="169" t="str">
        <f>IFERROR(Inv_SY_B!BR386/Inv_SY_B!$DC386-1,"")</f>
        <v/>
      </c>
      <c r="BS386" s="169" t="str">
        <f>IFERROR(Inv_SY_B!BS386/Inv_SY_B!$DC386-1,"")</f>
        <v/>
      </c>
      <c r="BT386" s="169" t="str">
        <f>IFERROR(Inv_SY_B!BT386/Inv_SY_B!$DC386-1,"")</f>
        <v/>
      </c>
      <c r="BU386" s="169" t="str">
        <f>IFERROR(Inv_SY_B!BU386/Inv_SY_B!$DC386-1,"")</f>
        <v/>
      </c>
      <c r="BV386" s="169" t="str">
        <f>IFERROR(Inv_SY_B!BV386/Inv_SY_B!$DC386-1,"")</f>
        <v/>
      </c>
      <c r="BW386" s="169" t="str">
        <f>IFERROR(Inv_SY_B!BW386/Inv_SY_B!$DC386-1,"")</f>
        <v/>
      </c>
      <c r="BX386" s="169" t="str">
        <f>IFERROR(Inv_SY_B!BX386/Inv_SY_B!$DC386-1,"")</f>
        <v/>
      </c>
      <c r="BY386" s="169" t="str">
        <f>IFERROR(Inv_SY_B!BY386/Inv_SY_B!$DC386-1,"")</f>
        <v/>
      </c>
      <c r="BZ386" s="169" t="str">
        <f>IFERROR(Inv_SY_B!BZ386/Inv_SY_B!$DC386-1,"")</f>
        <v/>
      </c>
      <c r="CA386" s="169" t="str">
        <f>IFERROR(Inv_SY_B!CA386/Inv_SY_B!$DC386-1,"")</f>
        <v/>
      </c>
      <c r="CB386" s="169" t="str">
        <f>IFERROR(Inv_SY_B!CB386/Inv_SY_B!$DC386-1,"")</f>
        <v/>
      </c>
      <c r="CC386" s="169" t="str">
        <f>IFERROR(Inv_SY_B!CC386/Inv_SY_B!$DC386-1,"")</f>
        <v/>
      </c>
      <c r="CD386" s="169" t="str">
        <f>IFERROR(Inv_SY_B!CD386/Inv_SY_B!$DC386-1,"")</f>
        <v/>
      </c>
      <c r="CE386" s="169" t="str">
        <f>IFERROR(Inv_SY_B!CE386/Inv_SY_B!$DC386-1,"")</f>
        <v/>
      </c>
      <c r="CF386" s="169" t="str">
        <f>IFERROR(Inv_SY_B!CF386/Inv_SY_B!$DC386-1,"")</f>
        <v/>
      </c>
      <c r="CG386" s="169" t="str">
        <f>IFERROR(Inv_SY_B!CG386/Inv_SY_B!$DC386-1,"")</f>
        <v/>
      </c>
      <c r="CH386" s="169" t="str">
        <f>IFERROR(Inv_SY_B!CH386/Inv_SY_B!$DC386-1,"")</f>
        <v/>
      </c>
      <c r="CI386" s="169" t="str">
        <f>IFERROR(Inv_SY_B!CI386/Inv_SY_B!$DC386-1,"")</f>
        <v/>
      </c>
      <c r="CJ386" s="169" t="str">
        <f>IFERROR(Inv_SY_B!CJ386/Inv_SY_B!$DC386-1,"")</f>
        <v/>
      </c>
      <c r="CK386" s="169" t="str">
        <f>IFERROR(Inv_SY_B!CK386/Inv_SY_B!$DC386-1,"")</f>
        <v/>
      </c>
      <c r="CL386" s="169" t="str">
        <f>IFERROR(Inv_SY_B!CL386/Inv_SY_B!$DC386-1,"")</f>
        <v/>
      </c>
      <c r="CM386" s="169" t="str">
        <f>IFERROR(Inv_SY_B!CM386/Inv_SY_B!$DB386-1,"")</f>
        <v/>
      </c>
      <c r="CN386" s="169" t="str">
        <f>IFERROR(Inv_SY_B!CN386/Inv_SY_B!$DB386-1,"")</f>
        <v/>
      </c>
      <c r="CO386" s="169" t="str">
        <f>IFERROR(Inv_SY_B!CO386/Inv_SY_B!$DB386-1,"")</f>
        <v/>
      </c>
      <c r="CP386" s="169" t="str">
        <f>IFERROR(Inv_SY_B!CP386/Inv_SY_B!$DB386-1,"")</f>
        <v/>
      </c>
      <c r="CQ386" s="169" t="str">
        <f>IFERROR(Inv_SY_B!CQ386/Inv_SY_B!$DB386-1,"")</f>
        <v/>
      </c>
      <c r="CR386" s="169" t="str">
        <f>IFERROR(Inv_SY_B!CR386/Inv_SY_B!$DB386-1,"")</f>
        <v/>
      </c>
      <c r="CS386" s="169" t="str">
        <f>IFERROR(Inv_SY_B!CS386/Inv_SY_B!$DB386-1,"")</f>
        <v/>
      </c>
      <c r="CT386" s="169" t="str">
        <f>IFERROR(Inv_SY_B!CT386/Inv_SY_B!$DB386-1,"")</f>
        <v/>
      </c>
      <c r="CU386" s="169" t="str">
        <f>IFERROR(Inv_SY_B!CU386/Inv_SY_B!$DB386-1,"")</f>
        <v/>
      </c>
      <c r="CV386" s="169" t="str">
        <f>IFERROR(Inv_SY_B!CV386/Inv_SY_B!$DB386-1,"")</f>
        <v/>
      </c>
      <c r="CW386" s="169" t="str">
        <f>IFERROR(Inv_SY_B!CW386/Inv_SY_B!$DB386-1,"")</f>
        <v/>
      </c>
      <c r="CX386" s="169" t="str">
        <f>IFERROR(Inv_SY_B!CX386/Inv_SY_B!$DB386-1,"")</f>
        <v/>
      </c>
      <c r="CY386" s="169" t="str">
        <f>IFERROR(Inv_SY_B!CY386/Inv_SY_B!$DB386-1,"")</f>
        <v/>
      </c>
      <c r="CZ386" s="169" t="str">
        <f>IFERROR(Inv_SY_B!CZ386/Inv_SY_B!$DB386-1,"")</f>
        <v/>
      </c>
    </row>
    <row r="387" spans="2:104">
      <c r="B387" s="164">
        <f t="shared" si="7"/>
        <v>46079</v>
      </c>
      <c r="C387" s="169" t="str">
        <f>IFERROR(Inv_SY_B!C387/Inv_SY_B!$DA387-1,"")</f>
        <v/>
      </c>
      <c r="D387" s="169" t="str">
        <f>IFERROR(Inv_SY_B!D387/Inv_SY_B!$DA387-1,"")</f>
        <v/>
      </c>
      <c r="E387" s="169" t="str">
        <f>IFERROR(Inv_SY_B!E387/Inv_SY_B!$DA387-1,"")</f>
        <v/>
      </c>
      <c r="F387" s="169" t="str">
        <f>IFERROR(Inv_SY_B!F387/Inv_SY_B!$DA387-1,"")</f>
        <v/>
      </c>
      <c r="G387" s="169" t="str">
        <f>IFERROR(Inv_SY_B!G387/Inv_SY_B!$DA387-1,"")</f>
        <v/>
      </c>
      <c r="H387" s="169" t="str">
        <f>IFERROR(Inv_SY_B!H387/Inv_SY_B!$DA387-1,"")</f>
        <v/>
      </c>
      <c r="I387" s="169" t="str">
        <f>IFERROR(Inv_SY_B!I387/Inv_SY_B!$DA387-1,"")</f>
        <v/>
      </c>
      <c r="J387" s="169" t="str">
        <f>IFERROR(Inv_SY_B!J387/Inv_SY_B!$DA387-1,"")</f>
        <v/>
      </c>
      <c r="K387" s="169" t="str">
        <f>IFERROR(Inv_SY_B!K387/Inv_SY_B!$DA387-1,"")</f>
        <v/>
      </c>
      <c r="L387" s="169" t="str">
        <f>IFERROR(Inv_SY_B!L387/Inv_SY_B!$DA387-1,"")</f>
        <v/>
      </c>
      <c r="M387" s="169" t="str">
        <f>IFERROR(Inv_SY_B!M387/Inv_SY_B!$DA387-1,"")</f>
        <v/>
      </c>
      <c r="N387" s="169" t="str">
        <f>IFERROR(Inv_SY_B!N387/Inv_SY_B!$DA387-1,"")</f>
        <v/>
      </c>
      <c r="O387" s="169" t="str">
        <f>IFERROR(Inv_SY_B!O387/Inv_SY_B!$DA387-1,"")</f>
        <v/>
      </c>
      <c r="P387" s="169" t="str">
        <f>IFERROR(Inv_SY_B!P387/Inv_SY_B!$DA387-1,"")</f>
        <v/>
      </c>
      <c r="Q387" s="169" t="str">
        <f>IFERROR(Inv_SY_B!Q387/Inv_SY_B!$DA387-1,"")</f>
        <v/>
      </c>
      <c r="R387" s="169" t="str">
        <f>IFERROR(Inv_SY_B!R387/Inv_SY_B!$DA387-1,"")</f>
        <v/>
      </c>
      <c r="S387" s="169" t="str">
        <f>IFERROR(Inv_SY_B!S387/Inv_SY_B!$DA387-1,"")</f>
        <v/>
      </c>
      <c r="T387" s="169" t="str">
        <f>IFERROR(Inv_SY_B!T387/Inv_SY_B!$DA387-1,"")</f>
        <v/>
      </c>
      <c r="U387" s="169" t="str">
        <f>IFERROR(Inv_SY_B!U387/Inv_SY_B!$DA387-1,"")</f>
        <v/>
      </c>
      <c r="V387" s="169" t="str">
        <f>IFERROR(Inv_SY_B!V387/Inv_SY_B!$DA387-1,"")</f>
        <v/>
      </c>
      <c r="W387" s="169" t="str">
        <f>IFERROR(Inv_SY_B!W387/Inv_SY_B!$DA387-1,"")</f>
        <v/>
      </c>
      <c r="X387" s="169" t="str">
        <f>IFERROR(Inv_SY_B!X387/Inv_SY_B!$DA387-1,"")</f>
        <v/>
      </c>
      <c r="Y387" s="169" t="str">
        <f>IFERROR(Inv_SY_B!Y387/Inv_SY_B!$DA387-1,"")</f>
        <v/>
      </c>
      <c r="Z387" s="169" t="str">
        <f>IFERROR(Inv_SY_B!Z387/Inv_SY_B!$DA387-1,"")</f>
        <v/>
      </c>
      <c r="AA387" s="169" t="str">
        <f>IFERROR(Inv_SY_B!AA387/Inv_SY_B!$DA387-1,"")</f>
        <v/>
      </c>
      <c r="AB387" s="169" t="str">
        <f>IFERROR(Inv_SY_B!AB387/Inv_SY_B!$DA387-1,"")</f>
        <v/>
      </c>
      <c r="AC387" s="169" t="str">
        <f>IFERROR(Inv_SY_B!AC387/Inv_SY_B!$DA387-1,"")</f>
        <v/>
      </c>
      <c r="AD387" s="169" t="str">
        <f>IFERROR(Inv_SY_B!AD387/Inv_SY_B!$DA387-1,"")</f>
        <v/>
      </c>
      <c r="AE387" s="169" t="str">
        <f>IFERROR(Inv_SY_B!AE387/Inv_SY_B!$DA387-1,"")</f>
        <v/>
      </c>
      <c r="AF387" s="169" t="str">
        <f>IFERROR(Inv_SY_B!AF387/Inv_SY_B!$DA387-1,"")</f>
        <v/>
      </c>
      <c r="AG387" s="169" t="str">
        <f>IFERROR(Inv_SY_B!AG387/Inv_SY_B!$DA387-1,"")</f>
        <v/>
      </c>
      <c r="AH387" s="169" t="str">
        <f>IFERROR(Inv_SY_B!AH387/Inv_SY_B!$DA387-1,"")</f>
        <v/>
      </c>
      <c r="AI387" s="169" t="str">
        <f>IFERROR(Inv_SY_B!AI387/Inv_SY_B!$DC387-1,"")</f>
        <v/>
      </c>
      <c r="AJ387" s="169" t="str">
        <f>IFERROR(Inv_SY_B!AJ387/Inv_SY_B!$DC387-1,"")</f>
        <v/>
      </c>
      <c r="AK387" s="169" t="str">
        <f>IFERROR(Inv_SY_B!AK387/Inv_SY_B!$DC387-1,"")</f>
        <v/>
      </c>
      <c r="AL387" s="169" t="str">
        <f>IFERROR(Inv_SY_B!AL387/Inv_SY_B!$DC387-1,"")</f>
        <v/>
      </c>
      <c r="AM387" s="169" t="str">
        <f>IFERROR(Inv_SY_B!AM387/Inv_SY_B!$DC387-1,"")</f>
        <v/>
      </c>
      <c r="AN387" s="169" t="str">
        <f>IFERROR(Inv_SY_B!AN387/Inv_SY_B!$DC387-1,"")</f>
        <v/>
      </c>
      <c r="AO387" s="169" t="str">
        <f>IFERROR(Inv_SY_B!AO387/Inv_SY_B!$DC387-1,"")</f>
        <v/>
      </c>
      <c r="AP387" s="169" t="str">
        <f>IFERROR(Inv_SY_B!AP387/Inv_SY_B!$DC387-1,"")</f>
        <v/>
      </c>
      <c r="AQ387" s="169" t="str">
        <f>IFERROR(Inv_SY_B!AQ387/Inv_SY_B!$DC387-1,"")</f>
        <v/>
      </c>
      <c r="AR387" s="169" t="str">
        <f>IFERROR(Inv_SY_B!AR387/Inv_SY_B!$DC387-1,"")</f>
        <v/>
      </c>
      <c r="AS387" s="169" t="str">
        <f>IFERROR(Inv_SY_B!AS387/Inv_SY_B!$DC387-1,"")</f>
        <v/>
      </c>
      <c r="AT387" s="169" t="str">
        <f>IFERROR(Inv_SY_B!AT387/Inv_SY_B!$DC387-1,"")</f>
        <v/>
      </c>
      <c r="AU387" s="169" t="str">
        <f>IFERROR(Inv_SY_B!AU387/Inv_SY_B!$DC387-1,"")</f>
        <v/>
      </c>
      <c r="AV387" s="169" t="str">
        <f>IFERROR(Inv_SY_B!AV387/Inv_SY_B!$DC387-1,"")</f>
        <v/>
      </c>
      <c r="AW387" s="169" t="str">
        <f>IFERROR(Inv_SY_B!AW387/Inv_SY_B!$DC387-1,"")</f>
        <v/>
      </c>
      <c r="AX387" s="169" t="str">
        <f>IFERROR(Inv_SY_B!AX387/Inv_SY_B!$DC387-1,"")</f>
        <v/>
      </c>
      <c r="AY387" s="169" t="str">
        <f>IFERROR(Inv_SY_B!AY387/Inv_SY_B!$DC387-1,"")</f>
        <v/>
      </c>
      <c r="AZ387" s="169" t="str">
        <f>IFERROR(Inv_SY_B!AZ387/Inv_SY_B!$DC387-1,"")</f>
        <v/>
      </c>
      <c r="BA387" s="169" t="str">
        <f>IFERROR(Inv_SY_B!BA387/Inv_SY_B!$DC387-1,"")</f>
        <v/>
      </c>
      <c r="BB387" s="169" t="str">
        <f>IFERROR(Inv_SY_B!BB387/Inv_SY_B!$DC387-1,"")</f>
        <v/>
      </c>
      <c r="BC387" s="169" t="str">
        <f>IFERROR(Inv_SY_B!BC387/Inv_SY_B!$DC387-1,"")</f>
        <v/>
      </c>
      <c r="BD387" s="169" t="str">
        <f>IFERROR(Inv_SY_B!BD387/Inv_SY_B!$DC387-1,"")</f>
        <v/>
      </c>
      <c r="BE387" s="169" t="str">
        <f>IFERROR(Inv_SY_B!BE387/Inv_SY_B!$DC387-1,"")</f>
        <v/>
      </c>
      <c r="BF387" s="169" t="str">
        <f>IFERROR(Inv_SY_B!BF387/Inv_SY_B!$DC387-1,"")</f>
        <v/>
      </c>
      <c r="BG387" s="169" t="str">
        <f>IFERROR(Inv_SY_B!BG387/Inv_SY_B!$DC387-1,"")</f>
        <v/>
      </c>
      <c r="BH387" s="169" t="str">
        <f>IFERROR(Inv_SY_B!BH387/Inv_SY_B!$DC387-1,"")</f>
        <v/>
      </c>
      <c r="BI387" s="169" t="str">
        <f>IFERROR(Inv_SY_B!BI387/Inv_SY_B!$DC387-1,"")</f>
        <v/>
      </c>
      <c r="BJ387" s="169" t="str">
        <f>IFERROR(Inv_SY_B!BJ387/Inv_SY_B!$DC387-1,"")</f>
        <v/>
      </c>
      <c r="BK387" s="169" t="str">
        <f>IFERROR(Inv_SY_B!BK387/Inv_SY_B!$DC387-1,"")</f>
        <v/>
      </c>
      <c r="BL387" s="169" t="str">
        <f>IFERROR(Inv_SY_B!BL387/Inv_SY_B!$DC387-1,"")</f>
        <v/>
      </c>
      <c r="BM387" s="169" t="str">
        <f>IFERROR(Inv_SY_B!BM387/Inv_SY_B!$DC387-1,"")</f>
        <v/>
      </c>
      <c r="BN387" s="169" t="str">
        <f>IFERROR(Inv_SY_B!BN387/Inv_SY_B!$DC387-1,"")</f>
        <v/>
      </c>
      <c r="BO387" s="169" t="str">
        <f>IFERROR(Inv_SY_B!BO387/Inv_SY_B!$DC387-1,"")</f>
        <v/>
      </c>
      <c r="BP387" s="169" t="str">
        <f>IFERROR(Inv_SY_B!BP387/Inv_SY_B!$DC387-1,"")</f>
        <v/>
      </c>
      <c r="BQ387" s="169" t="str">
        <f>IFERROR(Inv_SY_B!BQ387/Inv_SY_B!$DC387-1,"")</f>
        <v/>
      </c>
      <c r="BR387" s="169" t="str">
        <f>IFERROR(Inv_SY_B!BR387/Inv_SY_B!$DC387-1,"")</f>
        <v/>
      </c>
      <c r="BS387" s="169" t="str">
        <f>IFERROR(Inv_SY_B!BS387/Inv_SY_B!$DC387-1,"")</f>
        <v/>
      </c>
      <c r="BT387" s="169" t="str">
        <f>IFERROR(Inv_SY_B!BT387/Inv_SY_B!$DC387-1,"")</f>
        <v/>
      </c>
      <c r="BU387" s="169" t="str">
        <f>IFERROR(Inv_SY_B!BU387/Inv_SY_B!$DC387-1,"")</f>
        <v/>
      </c>
      <c r="BV387" s="169" t="str">
        <f>IFERROR(Inv_SY_B!BV387/Inv_SY_B!$DC387-1,"")</f>
        <v/>
      </c>
      <c r="BW387" s="169" t="str">
        <f>IFERROR(Inv_SY_B!BW387/Inv_SY_B!$DC387-1,"")</f>
        <v/>
      </c>
      <c r="BX387" s="169" t="str">
        <f>IFERROR(Inv_SY_B!BX387/Inv_SY_B!$DC387-1,"")</f>
        <v/>
      </c>
      <c r="BY387" s="169" t="str">
        <f>IFERROR(Inv_SY_B!BY387/Inv_SY_B!$DC387-1,"")</f>
        <v/>
      </c>
      <c r="BZ387" s="169" t="str">
        <f>IFERROR(Inv_SY_B!BZ387/Inv_SY_B!$DC387-1,"")</f>
        <v/>
      </c>
      <c r="CA387" s="169" t="str">
        <f>IFERROR(Inv_SY_B!CA387/Inv_SY_B!$DC387-1,"")</f>
        <v/>
      </c>
      <c r="CB387" s="169" t="str">
        <f>IFERROR(Inv_SY_B!CB387/Inv_SY_B!$DC387-1,"")</f>
        <v/>
      </c>
      <c r="CC387" s="169" t="str">
        <f>IFERROR(Inv_SY_B!CC387/Inv_SY_B!$DC387-1,"")</f>
        <v/>
      </c>
      <c r="CD387" s="169" t="str">
        <f>IFERROR(Inv_SY_B!CD387/Inv_SY_B!$DC387-1,"")</f>
        <v/>
      </c>
      <c r="CE387" s="169" t="str">
        <f>IFERROR(Inv_SY_B!CE387/Inv_SY_B!$DC387-1,"")</f>
        <v/>
      </c>
      <c r="CF387" s="169" t="str">
        <f>IFERROR(Inv_SY_B!CF387/Inv_SY_B!$DC387-1,"")</f>
        <v/>
      </c>
      <c r="CG387" s="169" t="str">
        <f>IFERROR(Inv_SY_B!CG387/Inv_SY_B!$DC387-1,"")</f>
        <v/>
      </c>
      <c r="CH387" s="169" t="str">
        <f>IFERROR(Inv_SY_B!CH387/Inv_SY_B!$DC387-1,"")</f>
        <v/>
      </c>
      <c r="CI387" s="169" t="str">
        <f>IFERROR(Inv_SY_B!CI387/Inv_SY_B!$DC387-1,"")</f>
        <v/>
      </c>
      <c r="CJ387" s="169" t="str">
        <f>IFERROR(Inv_SY_B!CJ387/Inv_SY_B!$DC387-1,"")</f>
        <v/>
      </c>
      <c r="CK387" s="169" t="str">
        <f>IFERROR(Inv_SY_B!CK387/Inv_SY_B!$DC387-1,"")</f>
        <v/>
      </c>
      <c r="CL387" s="169" t="str">
        <f>IFERROR(Inv_SY_B!CL387/Inv_SY_B!$DC387-1,"")</f>
        <v/>
      </c>
      <c r="CM387" s="169" t="str">
        <f>IFERROR(Inv_SY_B!CM387/Inv_SY_B!$DB387-1,"")</f>
        <v/>
      </c>
      <c r="CN387" s="169" t="str">
        <f>IFERROR(Inv_SY_B!CN387/Inv_SY_B!$DB387-1,"")</f>
        <v/>
      </c>
      <c r="CO387" s="169" t="str">
        <f>IFERROR(Inv_SY_B!CO387/Inv_SY_B!$DB387-1,"")</f>
        <v/>
      </c>
      <c r="CP387" s="169" t="str">
        <f>IFERROR(Inv_SY_B!CP387/Inv_SY_B!$DB387-1,"")</f>
        <v/>
      </c>
      <c r="CQ387" s="169" t="str">
        <f>IFERROR(Inv_SY_B!CQ387/Inv_SY_B!$DB387-1,"")</f>
        <v/>
      </c>
      <c r="CR387" s="169" t="str">
        <f>IFERROR(Inv_SY_B!CR387/Inv_SY_B!$DB387-1,"")</f>
        <v/>
      </c>
      <c r="CS387" s="169" t="str">
        <f>IFERROR(Inv_SY_B!CS387/Inv_SY_B!$DB387-1,"")</f>
        <v/>
      </c>
      <c r="CT387" s="169" t="str">
        <f>IFERROR(Inv_SY_B!CT387/Inv_SY_B!$DB387-1,"")</f>
        <v/>
      </c>
      <c r="CU387" s="169" t="str">
        <f>IFERROR(Inv_SY_B!CU387/Inv_SY_B!$DB387-1,"")</f>
        <v/>
      </c>
      <c r="CV387" s="169" t="str">
        <f>IFERROR(Inv_SY_B!CV387/Inv_SY_B!$DB387-1,"")</f>
        <v/>
      </c>
      <c r="CW387" s="169" t="str">
        <f>IFERROR(Inv_SY_B!CW387/Inv_SY_B!$DB387-1,"")</f>
        <v/>
      </c>
      <c r="CX387" s="169" t="str">
        <f>IFERROR(Inv_SY_B!CX387/Inv_SY_B!$DB387-1,"")</f>
        <v/>
      </c>
      <c r="CY387" s="169" t="str">
        <f>IFERROR(Inv_SY_B!CY387/Inv_SY_B!$DB387-1,"")</f>
        <v/>
      </c>
      <c r="CZ387" s="169" t="str">
        <f>IFERROR(Inv_SY_B!CZ387/Inv_SY_B!$DB387-1,"")</f>
        <v/>
      </c>
    </row>
    <row r="388" spans="2:104">
      <c r="B388" s="164">
        <f t="shared" si="7"/>
        <v>46080</v>
      </c>
      <c r="C388" s="169" t="str">
        <f>IFERROR(Inv_SY_B!C388/Inv_SY_B!$DA388-1,"")</f>
        <v/>
      </c>
      <c r="D388" s="169" t="str">
        <f>IFERROR(Inv_SY_B!D388/Inv_SY_B!$DA388-1,"")</f>
        <v/>
      </c>
      <c r="E388" s="169" t="str">
        <f>IFERROR(Inv_SY_B!E388/Inv_SY_B!$DA388-1,"")</f>
        <v/>
      </c>
      <c r="F388" s="169" t="str">
        <f>IFERROR(Inv_SY_B!F388/Inv_SY_B!$DA388-1,"")</f>
        <v/>
      </c>
      <c r="G388" s="169" t="str">
        <f>IFERROR(Inv_SY_B!G388/Inv_SY_B!$DA388-1,"")</f>
        <v/>
      </c>
      <c r="H388" s="169" t="str">
        <f>IFERROR(Inv_SY_B!H388/Inv_SY_B!$DA388-1,"")</f>
        <v/>
      </c>
      <c r="I388" s="169" t="str">
        <f>IFERROR(Inv_SY_B!I388/Inv_SY_B!$DA388-1,"")</f>
        <v/>
      </c>
      <c r="J388" s="169" t="str">
        <f>IFERROR(Inv_SY_B!J388/Inv_SY_B!$DA388-1,"")</f>
        <v/>
      </c>
      <c r="K388" s="169" t="str">
        <f>IFERROR(Inv_SY_B!K388/Inv_SY_B!$DA388-1,"")</f>
        <v/>
      </c>
      <c r="L388" s="169" t="str">
        <f>IFERROR(Inv_SY_B!L388/Inv_SY_B!$DA388-1,"")</f>
        <v/>
      </c>
      <c r="M388" s="169" t="str">
        <f>IFERROR(Inv_SY_B!M388/Inv_SY_B!$DA388-1,"")</f>
        <v/>
      </c>
      <c r="N388" s="169" t="str">
        <f>IFERROR(Inv_SY_B!N388/Inv_SY_B!$DA388-1,"")</f>
        <v/>
      </c>
      <c r="O388" s="169" t="str">
        <f>IFERROR(Inv_SY_B!O388/Inv_SY_B!$DA388-1,"")</f>
        <v/>
      </c>
      <c r="P388" s="169" t="str">
        <f>IFERROR(Inv_SY_B!P388/Inv_SY_B!$DA388-1,"")</f>
        <v/>
      </c>
      <c r="Q388" s="169" t="str">
        <f>IFERROR(Inv_SY_B!Q388/Inv_SY_B!$DA388-1,"")</f>
        <v/>
      </c>
      <c r="R388" s="169" t="str">
        <f>IFERROR(Inv_SY_B!R388/Inv_SY_B!$DA388-1,"")</f>
        <v/>
      </c>
      <c r="S388" s="169" t="str">
        <f>IFERROR(Inv_SY_B!S388/Inv_SY_B!$DA388-1,"")</f>
        <v/>
      </c>
      <c r="T388" s="169" t="str">
        <f>IFERROR(Inv_SY_B!T388/Inv_SY_B!$DA388-1,"")</f>
        <v/>
      </c>
      <c r="U388" s="169" t="str">
        <f>IFERROR(Inv_SY_B!U388/Inv_SY_B!$DA388-1,"")</f>
        <v/>
      </c>
      <c r="V388" s="169" t="str">
        <f>IFERROR(Inv_SY_B!V388/Inv_SY_B!$DA388-1,"")</f>
        <v/>
      </c>
      <c r="W388" s="169" t="str">
        <f>IFERROR(Inv_SY_B!W388/Inv_SY_B!$DA388-1,"")</f>
        <v/>
      </c>
      <c r="X388" s="169" t="str">
        <f>IFERROR(Inv_SY_B!X388/Inv_SY_B!$DA388-1,"")</f>
        <v/>
      </c>
      <c r="Y388" s="169" t="str">
        <f>IFERROR(Inv_SY_B!Y388/Inv_SY_B!$DA388-1,"")</f>
        <v/>
      </c>
      <c r="Z388" s="169" t="str">
        <f>IFERROR(Inv_SY_B!Z388/Inv_SY_B!$DA388-1,"")</f>
        <v/>
      </c>
      <c r="AA388" s="169" t="str">
        <f>IFERROR(Inv_SY_B!AA388/Inv_SY_B!$DA388-1,"")</f>
        <v/>
      </c>
      <c r="AB388" s="169" t="str">
        <f>IFERROR(Inv_SY_B!AB388/Inv_SY_B!$DA388-1,"")</f>
        <v/>
      </c>
      <c r="AC388" s="169" t="str">
        <f>IFERROR(Inv_SY_B!AC388/Inv_SY_B!$DA388-1,"")</f>
        <v/>
      </c>
      <c r="AD388" s="169" t="str">
        <f>IFERROR(Inv_SY_B!AD388/Inv_SY_B!$DA388-1,"")</f>
        <v/>
      </c>
      <c r="AE388" s="169" t="str">
        <f>IFERROR(Inv_SY_B!AE388/Inv_SY_B!$DA388-1,"")</f>
        <v/>
      </c>
      <c r="AF388" s="169" t="str">
        <f>IFERROR(Inv_SY_B!AF388/Inv_SY_B!$DA388-1,"")</f>
        <v/>
      </c>
      <c r="AG388" s="169" t="str">
        <f>IFERROR(Inv_SY_B!AG388/Inv_SY_B!$DA388-1,"")</f>
        <v/>
      </c>
      <c r="AH388" s="169" t="str">
        <f>IFERROR(Inv_SY_B!AH388/Inv_SY_B!$DA388-1,"")</f>
        <v/>
      </c>
      <c r="AI388" s="169" t="str">
        <f>IFERROR(Inv_SY_B!AI388/Inv_SY_B!$DC388-1,"")</f>
        <v/>
      </c>
      <c r="AJ388" s="169" t="str">
        <f>IFERROR(Inv_SY_B!AJ388/Inv_SY_B!$DC388-1,"")</f>
        <v/>
      </c>
      <c r="AK388" s="169" t="str">
        <f>IFERROR(Inv_SY_B!AK388/Inv_SY_B!$DC388-1,"")</f>
        <v/>
      </c>
      <c r="AL388" s="169" t="str">
        <f>IFERROR(Inv_SY_B!AL388/Inv_SY_B!$DC388-1,"")</f>
        <v/>
      </c>
      <c r="AM388" s="169" t="str">
        <f>IFERROR(Inv_SY_B!AM388/Inv_SY_B!$DC388-1,"")</f>
        <v/>
      </c>
      <c r="AN388" s="169" t="str">
        <f>IFERROR(Inv_SY_B!AN388/Inv_SY_B!$DC388-1,"")</f>
        <v/>
      </c>
      <c r="AO388" s="169" t="str">
        <f>IFERROR(Inv_SY_B!AO388/Inv_SY_B!$DC388-1,"")</f>
        <v/>
      </c>
      <c r="AP388" s="169" t="str">
        <f>IFERROR(Inv_SY_B!AP388/Inv_SY_B!$DC388-1,"")</f>
        <v/>
      </c>
      <c r="AQ388" s="169" t="str">
        <f>IFERROR(Inv_SY_B!AQ388/Inv_SY_B!$DC388-1,"")</f>
        <v/>
      </c>
      <c r="AR388" s="169" t="str">
        <f>IFERROR(Inv_SY_B!AR388/Inv_SY_B!$DC388-1,"")</f>
        <v/>
      </c>
      <c r="AS388" s="169" t="str">
        <f>IFERROR(Inv_SY_B!AS388/Inv_SY_B!$DC388-1,"")</f>
        <v/>
      </c>
      <c r="AT388" s="169" t="str">
        <f>IFERROR(Inv_SY_B!AT388/Inv_SY_B!$DC388-1,"")</f>
        <v/>
      </c>
      <c r="AU388" s="169" t="str">
        <f>IFERROR(Inv_SY_B!AU388/Inv_SY_B!$DC388-1,"")</f>
        <v/>
      </c>
      <c r="AV388" s="169" t="str">
        <f>IFERROR(Inv_SY_B!AV388/Inv_SY_B!$DC388-1,"")</f>
        <v/>
      </c>
      <c r="AW388" s="169" t="str">
        <f>IFERROR(Inv_SY_B!AW388/Inv_SY_B!$DC388-1,"")</f>
        <v/>
      </c>
      <c r="AX388" s="169" t="str">
        <f>IFERROR(Inv_SY_B!AX388/Inv_SY_B!$DC388-1,"")</f>
        <v/>
      </c>
      <c r="AY388" s="169" t="str">
        <f>IFERROR(Inv_SY_B!AY388/Inv_SY_B!$DC388-1,"")</f>
        <v/>
      </c>
      <c r="AZ388" s="169" t="str">
        <f>IFERROR(Inv_SY_B!AZ388/Inv_SY_B!$DC388-1,"")</f>
        <v/>
      </c>
      <c r="BA388" s="169" t="str">
        <f>IFERROR(Inv_SY_B!BA388/Inv_SY_B!$DC388-1,"")</f>
        <v/>
      </c>
      <c r="BB388" s="169" t="str">
        <f>IFERROR(Inv_SY_B!BB388/Inv_SY_B!$DC388-1,"")</f>
        <v/>
      </c>
      <c r="BC388" s="169" t="str">
        <f>IFERROR(Inv_SY_B!BC388/Inv_SY_B!$DC388-1,"")</f>
        <v/>
      </c>
      <c r="BD388" s="169" t="str">
        <f>IFERROR(Inv_SY_B!BD388/Inv_SY_B!$DC388-1,"")</f>
        <v/>
      </c>
      <c r="BE388" s="169" t="str">
        <f>IFERROR(Inv_SY_B!BE388/Inv_SY_B!$DC388-1,"")</f>
        <v/>
      </c>
      <c r="BF388" s="169" t="str">
        <f>IFERROR(Inv_SY_B!BF388/Inv_SY_B!$DC388-1,"")</f>
        <v/>
      </c>
      <c r="BG388" s="169" t="str">
        <f>IFERROR(Inv_SY_B!BG388/Inv_SY_B!$DC388-1,"")</f>
        <v/>
      </c>
      <c r="BH388" s="169" t="str">
        <f>IFERROR(Inv_SY_B!BH388/Inv_SY_B!$DC388-1,"")</f>
        <v/>
      </c>
      <c r="BI388" s="169" t="str">
        <f>IFERROR(Inv_SY_B!BI388/Inv_SY_B!$DC388-1,"")</f>
        <v/>
      </c>
      <c r="BJ388" s="169" t="str">
        <f>IFERROR(Inv_SY_B!BJ388/Inv_SY_B!$DC388-1,"")</f>
        <v/>
      </c>
      <c r="BK388" s="169" t="str">
        <f>IFERROR(Inv_SY_B!BK388/Inv_SY_B!$DC388-1,"")</f>
        <v/>
      </c>
      <c r="BL388" s="169" t="str">
        <f>IFERROR(Inv_SY_B!BL388/Inv_SY_B!$DC388-1,"")</f>
        <v/>
      </c>
      <c r="BM388" s="169" t="str">
        <f>IFERROR(Inv_SY_B!BM388/Inv_SY_B!$DC388-1,"")</f>
        <v/>
      </c>
      <c r="BN388" s="169" t="str">
        <f>IFERROR(Inv_SY_B!BN388/Inv_SY_B!$DC388-1,"")</f>
        <v/>
      </c>
      <c r="BO388" s="169" t="str">
        <f>IFERROR(Inv_SY_B!BO388/Inv_SY_B!$DC388-1,"")</f>
        <v/>
      </c>
      <c r="BP388" s="169" t="str">
        <f>IFERROR(Inv_SY_B!BP388/Inv_SY_B!$DC388-1,"")</f>
        <v/>
      </c>
      <c r="BQ388" s="169" t="str">
        <f>IFERROR(Inv_SY_B!BQ388/Inv_SY_B!$DC388-1,"")</f>
        <v/>
      </c>
      <c r="BR388" s="169" t="str">
        <f>IFERROR(Inv_SY_B!BR388/Inv_SY_B!$DC388-1,"")</f>
        <v/>
      </c>
      <c r="BS388" s="169" t="str">
        <f>IFERROR(Inv_SY_B!BS388/Inv_SY_B!$DC388-1,"")</f>
        <v/>
      </c>
      <c r="BT388" s="169" t="str">
        <f>IFERROR(Inv_SY_B!BT388/Inv_SY_B!$DC388-1,"")</f>
        <v/>
      </c>
      <c r="BU388" s="169" t="str">
        <f>IFERROR(Inv_SY_B!BU388/Inv_SY_B!$DC388-1,"")</f>
        <v/>
      </c>
      <c r="BV388" s="169" t="str">
        <f>IFERROR(Inv_SY_B!BV388/Inv_SY_B!$DC388-1,"")</f>
        <v/>
      </c>
      <c r="BW388" s="169" t="str">
        <f>IFERROR(Inv_SY_B!BW388/Inv_SY_B!$DC388-1,"")</f>
        <v/>
      </c>
      <c r="BX388" s="169" t="str">
        <f>IFERROR(Inv_SY_B!BX388/Inv_SY_B!$DC388-1,"")</f>
        <v/>
      </c>
      <c r="BY388" s="169" t="str">
        <f>IFERROR(Inv_SY_B!BY388/Inv_SY_B!$DC388-1,"")</f>
        <v/>
      </c>
      <c r="BZ388" s="169" t="str">
        <f>IFERROR(Inv_SY_B!BZ388/Inv_SY_B!$DC388-1,"")</f>
        <v/>
      </c>
      <c r="CA388" s="169" t="str">
        <f>IFERROR(Inv_SY_B!CA388/Inv_SY_B!$DC388-1,"")</f>
        <v/>
      </c>
      <c r="CB388" s="169" t="str">
        <f>IFERROR(Inv_SY_B!CB388/Inv_SY_B!$DC388-1,"")</f>
        <v/>
      </c>
      <c r="CC388" s="169" t="str">
        <f>IFERROR(Inv_SY_B!CC388/Inv_SY_B!$DC388-1,"")</f>
        <v/>
      </c>
      <c r="CD388" s="169" t="str">
        <f>IFERROR(Inv_SY_B!CD388/Inv_SY_B!$DC388-1,"")</f>
        <v/>
      </c>
      <c r="CE388" s="169" t="str">
        <f>IFERROR(Inv_SY_B!CE388/Inv_SY_B!$DC388-1,"")</f>
        <v/>
      </c>
      <c r="CF388" s="169" t="str">
        <f>IFERROR(Inv_SY_B!CF388/Inv_SY_B!$DC388-1,"")</f>
        <v/>
      </c>
      <c r="CG388" s="169" t="str">
        <f>IFERROR(Inv_SY_B!CG388/Inv_SY_B!$DC388-1,"")</f>
        <v/>
      </c>
      <c r="CH388" s="169" t="str">
        <f>IFERROR(Inv_SY_B!CH388/Inv_SY_B!$DC388-1,"")</f>
        <v/>
      </c>
      <c r="CI388" s="169" t="str">
        <f>IFERROR(Inv_SY_B!CI388/Inv_SY_B!$DC388-1,"")</f>
        <v/>
      </c>
      <c r="CJ388" s="169" t="str">
        <f>IFERROR(Inv_SY_B!CJ388/Inv_SY_B!$DC388-1,"")</f>
        <v/>
      </c>
      <c r="CK388" s="169" t="str">
        <f>IFERROR(Inv_SY_B!CK388/Inv_SY_B!$DC388-1,"")</f>
        <v/>
      </c>
      <c r="CL388" s="169" t="str">
        <f>IFERROR(Inv_SY_B!CL388/Inv_SY_B!$DC388-1,"")</f>
        <v/>
      </c>
      <c r="CM388" s="169" t="str">
        <f>IFERROR(Inv_SY_B!CM388/Inv_SY_B!$DB388-1,"")</f>
        <v/>
      </c>
      <c r="CN388" s="169" t="str">
        <f>IFERROR(Inv_SY_B!CN388/Inv_SY_B!$DB388-1,"")</f>
        <v/>
      </c>
      <c r="CO388" s="169" t="str">
        <f>IFERROR(Inv_SY_B!CO388/Inv_SY_B!$DB388-1,"")</f>
        <v/>
      </c>
      <c r="CP388" s="169" t="str">
        <f>IFERROR(Inv_SY_B!CP388/Inv_SY_B!$DB388-1,"")</f>
        <v/>
      </c>
      <c r="CQ388" s="169" t="str">
        <f>IFERROR(Inv_SY_B!CQ388/Inv_SY_B!$DB388-1,"")</f>
        <v/>
      </c>
      <c r="CR388" s="169" t="str">
        <f>IFERROR(Inv_SY_B!CR388/Inv_SY_B!$DB388-1,"")</f>
        <v/>
      </c>
      <c r="CS388" s="169" t="str">
        <f>IFERROR(Inv_SY_B!CS388/Inv_SY_B!$DB388-1,"")</f>
        <v/>
      </c>
      <c r="CT388" s="169" t="str">
        <f>IFERROR(Inv_SY_B!CT388/Inv_SY_B!$DB388-1,"")</f>
        <v/>
      </c>
      <c r="CU388" s="169" t="str">
        <f>IFERROR(Inv_SY_B!CU388/Inv_SY_B!$DB388-1,"")</f>
        <v/>
      </c>
      <c r="CV388" s="169" t="str">
        <f>IFERROR(Inv_SY_B!CV388/Inv_SY_B!$DB388-1,"")</f>
        <v/>
      </c>
      <c r="CW388" s="169" t="str">
        <f>IFERROR(Inv_SY_B!CW388/Inv_SY_B!$DB388-1,"")</f>
        <v/>
      </c>
      <c r="CX388" s="169" t="str">
        <f>IFERROR(Inv_SY_B!CX388/Inv_SY_B!$DB388-1,"")</f>
        <v/>
      </c>
      <c r="CY388" s="169" t="str">
        <f>IFERROR(Inv_SY_B!CY388/Inv_SY_B!$DB388-1,"")</f>
        <v/>
      </c>
      <c r="CZ388" s="169" t="str">
        <f>IFERROR(Inv_SY_B!CZ388/Inv_SY_B!$DB388-1,"")</f>
        <v/>
      </c>
    </row>
    <row r="389" spans="2:104">
      <c r="B389" s="164">
        <f t="shared" si="7"/>
        <v>46081</v>
      </c>
      <c r="C389" s="169" t="str">
        <f>IFERROR(Inv_SY_B!C389/Inv_SY_B!$DA389-1,"")</f>
        <v/>
      </c>
      <c r="D389" s="169" t="str">
        <f>IFERROR(Inv_SY_B!D389/Inv_SY_B!$DA389-1,"")</f>
        <v/>
      </c>
      <c r="E389" s="169" t="str">
        <f>IFERROR(Inv_SY_B!E389/Inv_SY_B!$DA389-1,"")</f>
        <v/>
      </c>
      <c r="F389" s="169" t="str">
        <f>IFERROR(Inv_SY_B!F389/Inv_SY_B!$DA389-1,"")</f>
        <v/>
      </c>
      <c r="G389" s="169" t="str">
        <f>IFERROR(Inv_SY_B!G389/Inv_SY_B!$DA389-1,"")</f>
        <v/>
      </c>
      <c r="H389" s="169" t="str">
        <f>IFERROR(Inv_SY_B!H389/Inv_SY_B!$DA389-1,"")</f>
        <v/>
      </c>
      <c r="I389" s="169" t="str">
        <f>IFERROR(Inv_SY_B!I389/Inv_SY_B!$DA389-1,"")</f>
        <v/>
      </c>
      <c r="J389" s="169" t="str">
        <f>IFERROR(Inv_SY_B!J389/Inv_SY_B!$DA389-1,"")</f>
        <v/>
      </c>
      <c r="K389" s="169" t="str">
        <f>IFERROR(Inv_SY_B!K389/Inv_SY_B!$DA389-1,"")</f>
        <v/>
      </c>
      <c r="L389" s="169" t="str">
        <f>IFERROR(Inv_SY_B!L389/Inv_SY_B!$DA389-1,"")</f>
        <v/>
      </c>
      <c r="M389" s="169" t="str">
        <f>IFERROR(Inv_SY_B!M389/Inv_SY_B!$DA389-1,"")</f>
        <v/>
      </c>
      <c r="N389" s="169" t="str">
        <f>IFERROR(Inv_SY_B!N389/Inv_SY_B!$DA389-1,"")</f>
        <v/>
      </c>
      <c r="O389" s="169" t="str">
        <f>IFERROR(Inv_SY_B!O389/Inv_SY_B!$DA389-1,"")</f>
        <v/>
      </c>
      <c r="P389" s="169" t="str">
        <f>IFERROR(Inv_SY_B!P389/Inv_SY_B!$DA389-1,"")</f>
        <v/>
      </c>
      <c r="Q389" s="169" t="str">
        <f>IFERROR(Inv_SY_B!Q389/Inv_SY_B!$DA389-1,"")</f>
        <v/>
      </c>
      <c r="R389" s="169" t="str">
        <f>IFERROR(Inv_SY_B!R389/Inv_SY_B!$DA389-1,"")</f>
        <v/>
      </c>
      <c r="S389" s="169" t="str">
        <f>IFERROR(Inv_SY_B!S389/Inv_SY_B!$DA389-1,"")</f>
        <v/>
      </c>
      <c r="T389" s="169" t="str">
        <f>IFERROR(Inv_SY_B!T389/Inv_SY_B!$DA389-1,"")</f>
        <v/>
      </c>
      <c r="U389" s="169" t="str">
        <f>IFERROR(Inv_SY_B!U389/Inv_SY_B!$DA389-1,"")</f>
        <v/>
      </c>
      <c r="V389" s="169" t="str">
        <f>IFERROR(Inv_SY_B!V389/Inv_SY_B!$DA389-1,"")</f>
        <v/>
      </c>
      <c r="W389" s="169" t="str">
        <f>IFERROR(Inv_SY_B!W389/Inv_SY_B!$DA389-1,"")</f>
        <v/>
      </c>
      <c r="X389" s="169" t="str">
        <f>IFERROR(Inv_SY_B!X389/Inv_SY_B!$DA389-1,"")</f>
        <v/>
      </c>
      <c r="Y389" s="169" t="str">
        <f>IFERROR(Inv_SY_B!Y389/Inv_SY_B!$DA389-1,"")</f>
        <v/>
      </c>
      <c r="Z389" s="169" t="str">
        <f>IFERROR(Inv_SY_B!Z389/Inv_SY_B!$DA389-1,"")</f>
        <v/>
      </c>
      <c r="AA389" s="169" t="str">
        <f>IFERROR(Inv_SY_B!AA389/Inv_SY_B!$DA389-1,"")</f>
        <v/>
      </c>
      <c r="AB389" s="169" t="str">
        <f>IFERROR(Inv_SY_B!AB389/Inv_SY_B!$DA389-1,"")</f>
        <v/>
      </c>
      <c r="AC389" s="169" t="str">
        <f>IFERROR(Inv_SY_B!AC389/Inv_SY_B!$DA389-1,"")</f>
        <v/>
      </c>
      <c r="AD389" s="169" t="str">
        <f>IFERROR(Inv_SY_B!AD389/Inv_SY_B!$DA389-1,"")</f>
        <v/>
      </c>
      <c r="AE389" s="169" t="str">
        <f>IFERROR(Inv_SY_B!AE389/Inv_SY_B!$DA389-1,"")</f>
        <v/>
      </c>
      <c r="AF389" s="169" t="str">
        <f>IFERROR(Inv_SY_B!AF389/Inv_SY_B!$DA389-1,"")</f>
        <v/>
      </c>
      <c r="AG389" s="169" t="str">
        <f>IFERROR(Inv_SY_B!AG389/Inv_SY_B!$DA389-1,"")</f>
        <v/>
      </c>
      <c r="AH389" s="169" t="str">
        <f>IFERROR(Inv_SY_B!AH389/Inv_SY_B!$DA389-1,"")</f>
        <v/>
      </c>
      <c r="AI389" s="169" t="str">
        <f>IFERROR(Inv_SY_B!AI389/Inv_SY_B!$DC389-1,"")</f>
        <v/>
      </c>
      <c r="AJ389" s="169" t="str">
        <f>IFERROR(Inv_SY_B!AJ389/Inv_SY_B!$DC389-1,"")</f>
        <v/>
      </c>
      <c r="AK389" s="169" t="str">
        <f>IFERROR(Inv_SY_B!AK389/Inv_SY_B!$DC389-1,"")</f>
        <v/>
      </c>
      <c r="AL389" s="169" t="str">
        <f>IFERROR(Inv_SY_B!AL389/Inv_SY_B!$DC389-1,"")</f>
        <v/>
      </c>
      <c r="AM389" s="169" t="str">
        <f>IFERROR(Inv_SY_B!AM389/Inv_SY_B!$DC389-1,"")</f>
        <v/>
      </c>
      <c r="AN389" s="169" t="str">
        <f>IFERROR(Inv_SY_B!AN389/Inv_SY_B!$DC389-1,"")</f>
        <v/>
      </c>
      <c r="AO389" s="169" t="str">
        <f>IFERROR(Inv_SY_B!AO389/Inv_SY_B!$DC389-1,"")</f>
        <v/>
      </c>
      <c r="AP389" s="169" t="str">
        <f>IFERROR(Inv_SY_B!AP389/Inv_SY_B!$DC389-1,"")</f>
        <v/>
      </c>
      <c r="AQ389" s="169" t="str">
        <f>IFERROR(Inv_SY_B!AQ389/Inv_SY_B!$DC389-1,"")</f>
        <v/>
      </c>
      <c r="AR389" s="169" t="str">
        <f>IFERROR(Inv_SY_B!AR389/Inv_SY_B!$DC389-1,"")</f>
        <v/>
      </c>
      <c r="AS389" s="169" t="str">
        <f>IFERROR(Inv_SY_B!AS389/Inv_SY_B!$DC389-1,"")</f>
        <v/>
      </c>
      <c r="AT389" s="169" t="str">
        <f>IFERROR(Inv_SY_B!AT389/Inv_SY_B!$DC389-1,"")</f>
        <v/>
      </c>
      <c r="AU389" s="169" t="str">
        <f>IFERROR(Inv_SY_B!AU389/Inv_SY_B!$DC389-1,"")</f>
        <v/>
      </c>
      <c r="AV389" s="169" t="str">
        <f>IFERROR(Inv_SY_B!AV389/Inv_SY_B!$DC389-1,"")</f>
        <v/>
      </c>
      <c r="AW389" s="169" t="str">
        <f>IFERROR(Inv_SY_B!AW389/Inv_SY_B!$DC389-1,"")</f>
        <v/>
      </c>
      <c r="AX389" s="169" t="str">
        <f>IFERROR(Inv_SY_B!AX389/Inv_SY_B!$DC389-1,"")</f>
        <v/>
      </c>
      <c r="AY389" s="169" t="str">
        <f>IFERROR(Inv_SY_B!AY389/Inv_SY_B!$DC389-1,"")</f>
        <v/>
      </c>
      <c r="AZ389" s="169" t="str">
        <f>IFERROR(Inv_SY_B!AZ389/Inv_SY_B!$DC389-1,"")</f>
        <v/>
      </c>
      <c r="BA389" s="169" t="str">
        <f>IFERROR(Inv_SY_B!BA389/Inv_SY_B!$DC389-1,"")</f>
        <v/>
      </c>
      <c r="BB389" s="169" t="str">
        <f>IFERROR(Inv_SY_B!BB389/Inv_SY_B!$DC389-1,"")</f>
        <v/>
      </c>
      <c r="BC389" s="169" t="str">
        <f>IFERROR(Inv_SY_B!BC389/Inv_SY_B!$DC389-1,"")</f>
        <v/>
      </c>
      <c r="BD389" s="169" t="str">
        <f>IFERROR(Inv_SY_B!BD389/Inv_SY_B!$DC389-1,"")</f>
        <v/>
      </c>
      <c r="BE389" s="169" t="str">
        <f>IFERROR(Inv_SY_B!BE389/Inv_SY_B!$DC389-1,"")</f>
        <v/>
      </c>
      <c r="BF389" s="169" t="str">
        <f>IFERROR(Inv_SY_B!BF389/Inv_SY_B!$DC389-1,"")</f>
        <v/>
      </c>
      <c r="BG389" s="169" t="str">
        <f>IFERROR(Inv_SY_B!BG389/Inv_SY_B!$DC389-1,"")</f>
        <v/>
      </c>
      <c r="BH389" s="169" t="str">
        <f>IFERROR(Inv_SY_B!BH389/Inv_SY_B!$DC389-1,"")</f>
        <v/>
      </c>
      <c r="BI389" s="169" t="str">
        <f>IFERROR(Inv_SY_B!BI389/Inv_SY_B!$DC389-1,"")</f>
        <v/>
      </c>
      <c r="BJ389" s="169" t="str">
        <f>IFERROR(Inv_SY_B!BJ389/Inv_SY_B!$DC389-1,"")</f>
        <v/>
      </c>
      <c r="BK389" s="169" t="str">
        <f>IFERROR(Inv_SY_B!BK389/Inv_SY_B!$DC389-1,"")</f>
        <v/>
      </c>
      <c r="BL389" s="169" t="str">
        <f>IFERROR(Inv_SY_B!BL389/Inv_SY_B!$DC389-1,"")</f>
        <v/>
      </c>
      <c r="BM389" s="169" t="str">
        <f>IFERROR(Inv_SY_B!BM389/Inv_SY_B!$DC389-1,"")</f>
        <v/>
      </c>
      <c r="BN389" s="169" t="str">
        <f>IFERROR(Inv_SY_B!BN389/Inv_SY_B!$DC389-1,"")</f>
        <v/>
      </c>
      <c r="BO389" s="169" t="str">
        <f>IFERROR(Inv_SY_B!BO389/Inv_SY_B!$DC389-1,"")</f>
        <v/>
      </c>
      <c r="BP389" s="169" t="str">
        <f>IFERROR(Inv_SY_B!BP389/Inv_SY_B!$DC389-1,"")</f>
        <v/>
      </c>
      <c r="BQ389" s="169" t="str">
        <f>IFERROR(Inv_SY_B!BQ389/Inv_SY_B!$DC389-1,"")</f>
        <v/>
      </c>
      <c r="BR389" s="169" t="str">
        <f>IFERROR(Inv_SY_B!BR389/Inv_SY_B!$DC389-1,"")</f>
        <v/>
      </c>
      <c r="BS389" s="169" t="str">
        <f>IFERROR(Inv_SY_B!BS389/Inv_SY_B!$DC389-1,"")</f>
        <v/>
      </c>
      <c r="BT389" s="169" t="str">
        <f>IFERROR(Inv_SY_B!BT389/Inv_SY_B!$DC389-1,"")</f>
        <v/>
      </c>
      <c r="BU389" s="169" t="str">
        <f>IFERROR(Inv_SY_B!BU389/Inv_SY_B!$DC389-1,"")</f>
        <v/>
      </c>
      <c r="BV389" s="169" t="str">
        <f>IFERROR(Inv_SY_B!BV389/Inv_SY_B!$DC389-1,"")</f>
        <v/>
      </c>
      <c r="BW389" s="169" t="str">
        <f>IFERROR(Inv_SY_B!BW389/Inv_SY_B!$DC389-1,"")</f>
        <v/>
      </c>
      <c r="BX389" s="169" t="str">
        <f>IFERROR(Inv_SY_B!BX389/Inv_SY_B!$DC389-1,"")</f>
        <v/>
      </c>
      <c r="BY389" s="169" t="str">
        <f>IFERROR(Inv_SY_B!BY389/Inv_SY_B!$DC389-1,"")</f>
        <v/>
      </c>
      <c r="BZ389" s="169" t="str">
        <f>IFERROR(Inv_SY_B!BZ389/Inv_SY_B!$DC389-1,"")</f>
        <v/>
      </c>
      <c r="CA389" s="169" t="str">
        <f>IFERROR(Inv_SY_B!CA389/Inv_SY_B!$DC389-1,"")</f>
        <v/>
      </c>
      <c r="CB389" s="169" t="str">
        <f>IFERROR(Inv_SY_B!CB389/Inv_SY_B!$DC389-1,"")</f>
        <v/>
      </c>
      <c r="CC389" s="169" t="str">
        <f>IFERROR(Inv_SY_B!CC389/Inv_SY_B!$DC389-1,"")</f>
        <v/>
      </c>
      <c r="CD389" s="169" t="str">
        <f>IFERROR(Inv_SY_B!CD389/Inv_SY_B!$DC389-1,"")</f>
        <v/>
      </c>
      <c r="CE389" s="169" t="str">
        <f>IFERROR(Inv_SY_B!CE389/Inv_SY_B!$DC389-1,"")</f>
        <v/>
      </c>
      <c r="CF389" s="169" t="str">
        <f>IFERROR(Inv_SY_B!CF389/Inv_SY_B!$DC389-1,"")</f>
        <v/>
      </c>
      <c r="CG389" s="169" t="str">
        <f>IFERROR(Inv_SY_B!CG389/Inv_SY_B!$DC389-1,"")</f>
        <v/>
      </c>
      <c r="CH389" s="169" t="str">
        <f>IFERROR(Inv_SY_B!CH389/Inv_SY_B!$DC389-1,"")</f>
        <v/>
      </c>
      <c r="CI389" s="169" t="str">
        <f>IFERROR(Inv_SY_B!CI389/Inv_SY_B!$DC389-1,"")</f>
        <v/>
      </c>
      <c r="CJ389" s="169" t="str">
        <f>IFERROR(Inv_SY_B!CJ389/Inv_SY_B!$DC389-1,"")</f>
        <v/>
      </c>
      <c r="CK389" s="169" t="str">
        <f>IFERROR(Inv_SY_B!CK389/Inv_SY_B!$DC389-1,"")</f>
        <v/>
      </c>
      <c r="CL389" s="169" t="str">
        <f>IFERROR(Inv_SY_B!CL389/Inv_SY_B!$DC389-1,"")</f>
        <v/>
      </c>
      <c r="CM389" s="169" t="str">
        <f>IFERROR(Inv_SY_B!CM389/Inv_SY_B!$DB389-1,"")</f>
        <v/>
      </c>
      <c r="CN389" s="169" t="str">
        <f>IFERROR(Inv_SY_B!CN389/Inv_SY_B!$DB389-1,"")</f>
        <v/>
      </c>
      <c r="CO389" s="169" t="str">
        <f>IFERROR(Inv_SY_B!CO389/Inv_SY_B!$DB389-1,"")</f>
        <v/>
      </c>
      <c r="CP389" s="169" t="str">
        <f>IFERROR(Inv_SY_B!CP389/Inv_SY_B!$DB389-1,"")</f>
        <v/>
      </c>
      <c r="CQ389" s="169" t="str">
        <f>IFERROR(Inv_SY_B!CQ389/Inv_SY_B!$DB389-1,"")</f>
        <v/>
      </c>
      <c r="CR389" s="169" t="str">
        <f>IFERROR(Inv_SY_B!CR389/Inv_SY_B!$DB389-1,"")</f>
        <v/>
      </c>
      <c r="CS389" s="169" t="str">
        <f>IFERROR(Inv_SY_B!CS389/Inv_SY_B!$DB389-1,"")</f>
        <v/>
      </c>
      <c r="CT389" s="169" t="str">
        <f>IFERROR(Inv_SY_B!CT389/Inv_SY_B!$DB389-1,"")</f>
        <v/>
      </c>
      <c r="CU389" s="169" t="str">
        <f>IFERROR(Inv_SY_B!CU389/Inv_SY_B!$DB389-1,"")</f>
        <v/>
      </c>
      <c r="CV389" s="169" t="str">
        <f>IFERROR(Inv_SY_B!CV389/Inv_SY_B!$DB389-1,"")</f>
        <v/>
      </c>
      <c r="CW389" s="169" t="str">
        <f>IFERROR(Inv_SY_B!CW389/Inv_SY_B!$DB389-1,"")</f>
        <v/>
      </c>
      <c r="CX389" s="169" t="str">
        <f>IFERROR(Inv_SY_B!CX389/Inv_SY_B!$DB389-1,"")</f>
        <v/>
      </c>
      <c r="CY389" s="169" t="str">
        <f>IFERROR(Inv_SY_B!CY389/Inv_SY_B!$DB389-1,"")</f>
        <v/>
      </c>
      <c r="CZ389" s="169" t="str">
        <f>IFERROR(Inv_SY_B!CZ389/Inv_SY_B!$DB389-1,"")</f>
        <v/>
      </c>
    </row>
    <row r="390" spans="2:104">
      <c r="B390" s="164">
        <f t="shared" si="7"/>
        <v>46082</v>
      </c>
      <c r="C390" s="169" t="str">
        <f>IFERROR(Inv_SY_B!C390/Inv_SY_B!$DA390-1,"")</f>
        <v/>
      </c>
      <c r="D390" s="169" t="str">
        <f>IFERROR(Inv_SY_B!D390/Inv_SY_B!$DA390-1,"")</f>
        <v/>
      </c>
      <c r="E390" s="169" t="str">
        <f>IFERROR(Inv_SY_B!E390/Inv_SY_B!$DA390-1,"")</f>
        <v/>
      </c>
      <c r="F390" s="169" t="str">
        <f>IFERROR(Inv_SY_B!F390/Inv_SY_B!$DA390-1,"")</f>
        <v/>
      </c>
      <c r="G390" s="169" t="str">
        <f>IFERROR(Inv_SY_B!G390/Inv_SY_B!$DA390-1,"")</f>
        <v/>
      </c>
      <c r="H390" s="169" t="str">
        <f>IFERROR(Inv_SY_B!H390/Inv_SY_B!$DA390-1,"")</f>
        <v/>
      </c>
      <c r="I390" s="169" t="str">
        <f>IFERROR(Inv_SY_B!I390/Inv_SY_B!$DA390-1,"")</f>
        <v/>
      </c>
      <c r="J390" s="169" t="str">
        <f>IFERROR(Inv_SY_B!J390/Inv_SY_B!$DA390-1,"")</f>
        <v/>
      </c>
      <c r="K390" s="169" t="str">
        <f>IFERROR(Inv_SY_B!K390/Inv_SY_B!$DA390-1,"")</f>
        <v/>
      </c>
      <c r="L390" s="169" t="str">
        <f>IFERROR(Inv_SY_B!L390/Inv_SY_B!$DA390-1,"")</f>
        <v/>
      </c>
      <c r="M390" s="169" t="str">
        <f>IFERROR(Inv_SY_B!M390/Inv_SY_B!$DA390-1,"")</f>
        <v/>
      </c>
      <c r="N390" s="169" t="str">
        <f>IFERROR(Inv_SY_B!N390/Inv_SY_B!$DA390-1,"")</f>
        <v/>
      </c>
      <c r="O390" s="169" t="str">
        <f>IFERROR(Inv_SY_B!O390/Inv_SY_B!$DA390-1,"")</f>
        <v/>
      </c>
      <c r="P390" s="169" t="str">
        <f>IFERROR(Inv_SY_B!P390/Inv_SY_B!$DA390-1,"")</f>
        <v/>
      </c>
      <c r="Q390" s="169" t="str">
        <f>IFERROR(Inv_SY_B!Q390/Inv_SY_B!$DA390-1,"")</f>
        <v/>
      </c>
      <c r="R390" s="169" t="str">
        <f>IFERROR(Inv_SY_B!R390/Inv_SY_B!$DA390-1,"")</f>
        <v/>
      </c>
      <c r="S390" s="169" t="str">
        <f>IFERROR(Inv_SY_B!S390/Inv_SY_B!$DA390-1,"")</f>
        <v/>
      </c>
      <c r="T390" s="169" t="str">
        <f>IFERROR(Inv_SY_B!T390/Inv_SY_B!$DA390-1,"")</f>
        <v/>
      </c>
      <c r="U390" s="169" t="str">
        <f>IFERROR(Inv_SY_B!U390/Inv_SY_B!$DA390-1,"")</f>
        <v/>
      </c>
      <c r="V390" s="169" t="str">
        <f>IFERROR(Inv_SY_B!V390/Inv_SY_B!$DA390-1,"")</f>
        <v/>
      </c>
      <c r="W390" s="169" t="str">
        <f>IFERROR(Inv_SY_B!W390/Inv_SY_B!$DA390-1,"")</f>
        <v/>
      </c>
      <c r="X390" s="169" t="str">
        <f>IFERROR(Inv_SY_B!X390/Inv_SY_B!$DA390-1,"")</f>
        <v/>
      </c>
      <c r="Y390" s="169" t="str">
        <f>IFERROR(Inv_SY_B!Y390/Inv_SY_B!$DA390-1,"")</f>
        <v/>
      </c>
      <c r="Z390" s="169" t="str">
        <f>IFERROR(Inv_SY_B!Z390/Inv_SY_B!$DA390-1,"")</f>
        <v/>
      </c>
      <c r="AA390" s="169" t="str">
        <f>IFERROR(Inv_SY_B!AA390/Inv_SY_B!$DA390-1,"")</f>
        <v/>
      </c>
      <c r="AB390" s="169" t="str">
        <f>IFERROR(Inv_SY_B!AB390/Inv_SY_B!$DA390-1,"")</f>
        <v/>
      </c>
      <c r="AC390" s="169" t="str">
        <f>IFERROR(Inv_SY_B!AC390/Inv_SY_B!$DA390-1,"")</f>
        <v/>
      </c>
      <c r="AD390" s="169" t="str">
        <f>IFERROR(Inv_SY_B!AD390/Inv_SY_B!$DA390-1,"")</f>
        <v/>
      </c>
      <c r="AE390" s="169" t="str">
        <f>IFERROR(Inv_SY_B!AE390/Inv_SY_B!$DA390-1,"")</f>
        <v/>
      </c>
      <c r="AF390" s="169" t="str">
        <f>IFERROR(Inv_SY_B!AF390/Inv_SY_B!$DA390-1,"")</f>
        <v/>
      </c>
      <c r="AG390" s="169" t="str">
        <f>IFERROR(Inv_SY_B!AG390/Inv_SY_B!$DA390-1,"")</f>
        <v/>
      </c>
      <c r="AH390" s="169" t="str">
        <f>IFERROR(Inv_SY_B!AH390/Inv_SY_B!$DA390-1,"")</f>
        <v/>
      </c>
      <c r="AI390" s="169" t="str">
        <f>IFERROR(Inv_SY_B!AI390/Inv_SY_B!$DC390-1,"")</f>
        <v/>
      </c>
      <c r="AJ390" s="169" t="str">
        <f>IFERROR(Inv_SY_B!AJ390/Inv_SY_B!$DC390-1,"")</f>
        <v/>
      </c>
      <c r="AK390" s="169" t="str">
        <f>IFERROR(Inv_SY_B!AK390/Inv_SY_B!$DC390-1,"")</f>
        <v/>
      </c>
      <c r="AL390" s="169" t="str">
        <f>IFERROR(Inv_SY_B!AL390/Inv_SY_B!$DC390-1,"")</f>
        <v/>
      </c>
      <c r="AM390" s="169" t="str">
        <f>IFERROR(Inv_SY_B!AM390/Inv_SY_B!$DC390-1,"")</f>
        <v/>
      </c>
      <c r="AN390" s="169" t="str">
        <f>IFERROR(Inv_SY_B!AN390/Inv_SY_B!$DC390-1,"")</f>
        <v/>
      </c>
      <c r="AO390" s="169" t="str">
        <f>IFERROR(Inv_SY_B!AO390/Inv_SY_B!$DC390-1,"")</f>
        <v/>
      </c>
      <c r="AP390" s="169" t="str">
        <f>IFERROR(Inv_SY_B!AP390/Inv_SY_B!$DC390-1,"")</f>
        <v/>
      </c>
      <c r="AQ390" s="169" t="str">
        <f>IFERROR(Inv_SY_B!AQ390/Inv_SY_B!$DC390-1,"")</f>
        <v/>
      </c>
      <c r="AR390" s="169" t="str">
        <f>IFERROR(Inv_SY_B!AR390/Inv_SY_B!$DC390-1,"")</f>
        <v/>
      </c>
      <c r="AS390" s="169" t="str">
        <f>IFERROR(Inv_SY_B!AS390/Inv_SY_B!$DC390-1,"")</f>
        <v/>
      </c>
      <c r="AT390" s="169" t="str">
        <f>IFERROR(Inv_SY_B!AT390/Inv_SY_B!$DC390-1,"")</f>
        <v/>
      </c>
      <c r="AU390" s="169" t="str">
        <f>IFERROR(Inv_SY_B!AU390/Inv_SY_B!$DC390-1,"")</f>
        <v/>
      </c>
      <c r="AV390" s="169" t="str">
        <f>IFERROR(Inv_SY_B!AV390/Inv_SY_B!$DC390-1,"")</f>
        <v/>
      </c>
      <c r="AW390" s="169" t="str">
        <f>IFERROR(Inv_SY_B!AW390/Inv_SY_B!$DC390-1,"")</f>
        <v/>
      </c>
      <c r="AX390" s="169" t="str">
        <f>IFERROR(Inv_SY_B!AX390/Inv_SY_B!$DC390-1,"")</f>
        <v/>
      </c>
      <c r="AY390" s="169" t="str">
        <f>IFERROR(Inv_SY_B!AY390/Inv_SY_B!$DC390-1,"")</f>
        <v/>
      </c>
      <c r="AZ390" s="169" t="str">
        <f>IFERROR(Inv_SY_B!AZ390/Inv_SY_B!$DC390-1,"")</f>
        <v/>
      </c>
      <c r="BA390" s="169" t="str">
        <f>IFERROR(Inv_SY_B!BA390/Inv_SY_B!$DC390-1,"")</f>
        <v/>
      </c>
      <c r="BB390" s="169" t="str">
        <f>IFERROR(Inv_SY_B!BB390/Inv_SY_B!$DC390-1,"")</f>
        <v/>
      </c>
      <c r="BC390" s="169" t="str">
        <f>IFERROR(Inv_SY_B!BC390/Inv_SY_B!$DC390-1,"")</f>
        <v/>
      </c>
      <c r="BD390" s="169" t="str">
        <f>IFERROR(Inv_SY_B!BD390/Inv_SY_B!$DC390-1,"")</f>
        <v/>
      </c>
      <c r="BE390" s="169" t="str">
        <f>IFERROR(Inv_SY_B!BE390/Inv_SY_B!$DC390-1,"")</f>
        <v/>
      </c>
      <c r="BF390" s="169" t="str">
        <f>IFERROR(Inv_SY_B!BF390/Inv_SY_B!$DC390-1,"")</f>
        <v/>
      </c>
      <c r="BG390" s="169" t="str">
        <f>IFERROR(Inv_SY_B!BG390/Inv_SY_B!$DC390-1,"")</f>
        <v/>
      </c>
      <c r="BH390" s="169" t="str">
        <f>IFERROR(Inv_SY_B!BH390/Inv_SY_B!$DC390-1,"")</f>
        <v/>
      </c>
      <c r="BI390" s="169" t="str">
        <f>IFERROR(Inv_SY_B!BI390/Inv_SY_B!$DC390-1,"")</f>
        <v/>
      </c>
      <c r="BJ390" s="169" t="str">
        <f>IFERROR(Inv_SY_B!BJ390/Inv_SY_B!$DC390-1,"")</f>
        <v/>
      </c>
      <c r="BK390" s="169" t="str">
        <f>IFERROR(Inv_SY_B!BK390/Inv_SY_B!$DC390-1,"")</f>
        <v/>
      </c>
      <c r="BL390" s="169" t="str">
        <f>IFERROR(Inv_SY_B!BL390/Inv_SY_B!$DC390-1,"")</f>
        <v/>
      </c>
      <c r="BM390" s="169" t="str">
        <f>IFERROR(Inv_SY_B!BM390/Inv_SY_B!$DC390-1,"")</f>
        <v/>
      </c>
      <c r="BN390" s="169" t="str">
        <f>IFERROR(Inv_SY_B!BN390/Inv_SY_B!$DC390-1,"")</f>
        <v/>
      </c>
      <c r="BO390" s="169" t="str">
        <f>IFERROR(Inv_SY_B!BO390/Inv_SY_B!$DC390-1,"")</f>
        <v/>
      </c>
      <c r="BP390" s="169" t="str">
        <f>IFERROR(Inv_SY_B!BP390/Inv_SY_B!$DC390-1,"")</f>
        <v/>
      </c>
      <c r="BQ390" s="169" t="str">
        <f>IFERROR(Inv_SY_B!BQ390/Inv_SY_B!$DC390-1,"")</f>
        <v/>
      </c>
      <c r="BR390" s="169" t="str">
        <f>IFERROR(Inv_SY_B!BR390/Inv_SY_B!$DC390-1,"")</f>
        <v/>
      </c>
      <c r="BS390" s="169" t="str">
        <f>IFERROR(Inv_SY_B!BS390/Inv_SY_B!$DC390-1,"")</f>
        <v/>
      </c>
      <c r="BT390" s="169" t="str">
        <f>IFERROR(Inv_SY_B!BT390/Inv_SY_B!$DC390-1,"")</f>
        <v/>
      </c>
      <c r="BU390" s="169" t="str">
        <f>IFERROR(Inv_SY_B!BU390/Inv_SY_B!$DC390-1,"")</f>
        <v/>
      </c>
      <c r="BV390" s="169" t="str">
        <f>IFERROR(Inv_SY_B!BV390/Inv_SY_B!$DC390-1,"")</f>
        <v/>
      </c>
      <c r="BW390" s="169" t="str">
        <f>IFERROR(Inv_SY_B!BW390/Inv_SY_B!$DC390-1,"")</f>
        <v/>
      </c>
      <c r="BX390" s="169" t="str">
        <f>IFERROR(Inv_SY_B!BX390/Inv_SY_B!$DC390-1,"")</f>
        <v/>
      </c>
      <c r="BY390" s="169" t="str">
        <f>IFERROR(Inv_SY_B!BY390/Inv_SY_B!$DC390-1,"")</f>
        <v/>
      </c>
      <c r="BZ390" s="169" t="str">
        <f>IFERROR(Inv_SY_B!BZ390/Inv_SY_B!$DC390-1,"")</f>
        <v/>
      </c>
      <c r="CA390" s="169" t="str">
        <f>IFERROR(Inv_SY_B!CA390/Inv_SY_B!$DC390-1,"")</f>
        <v/>
      </c>
      <c r="CB390" s="169" t="str">
        <f>IFERROR(Inv_SY_B!CB390/Inv_SY_B!$DC390-1,"")</f>
        <v/>
      </c>
      <c r="CC390" s="169" t="str">
        <f>IFERROR(Inv_SY_B!CC390/Inv_SY_B!$DC390-1,"")</f>
        <v/>
      </c>
      <c r="CD390" s="169" t="str">
        <f>IFERROR(Inv_SY_B!CD390/Inv_SY_B!$DC390-1,"")</f>
        <v/>
      </c>
      <c r="CE390" s="169" t="str">
        <f>IFERROR(Inv_SY_B!CE390/Inv_SY_B!$DC390-1,"")</f>
        <v/>
      </c>
      <c r="CF390" s="169" t="str">
        <f>IFERROR(Inv_SY_B!CF390/Inv_SY_B!$DC390-1,"")</f>
        <v/>
      </c>
      <c r="CG390" s="169" t="str">
        <f>IFERROR(Inv_SY_B!CG390/Inv_SY_B!$DC390-1,"")</f>
        <v/>
      </c>
      <c r="CH390" s="169" t="str">
        <f>IFERROR(Inv_SY_B!CH390/Inv_SY_B!$DC390-1,"")</f>
        <v/>
      </c>
      <c r="CI390" s="169" t="str">
        <f>IFERROR(Inv_SY_B!CI390/Inv_SY_B!$DC390-1,"")</f>
        <v/>
      </c>
      <c r="CJ390" s="169" t="str">
        <f>IFERROR(Inv_SY_B!CJ390/Inv_SY_B!$DC390-1,"")</f>
        <v/>
      </c>
      <c r="CK390" s="169" t="str">
        <f>IFERROR(Inv_SY_B!CK390/Inv_SY_B!$DC390-1,"")</f>
        <v/>
      </c>
      <c r="CL390" s="169" t="str">
        <f>IFERROR(Inv_SY_B!CL390/Inv_SY_B!$DC390-1,"")</f>
        <v/>
      </c>
      <c r="CM390" s="169" t="str">
        <f>IFERROR(Inv_SY_B!CM390/Inv_SY_B!$DB390-1,"")</f>
        <v/>
      </c>
      <c r="CN390" s="169" t="str">
        <f>IFERROR(Inv_SY_B!CN390/Inv_SY_B!$DB390-1,"")</f>
        <v/>
      </c>
      <c r="CO390" s="169" t="str">
        <f>IFERROR(Inv_SY_B!CO390/Inv_SY_B!$DB390-1,"")</f>
        <v/>
      </c>
      <c r="CP390" s="169" t="str">
        <f>IFERROR(Inv_SY_B!CP390/Inv_SY_B!$DB390-1,"")</f>
        <v/>
      </c>
      <c r="CQ390" s="169" t="str">
        <f>IFERROR(Inv_SY_B!CQ390/Inv_SY_B!$DB390-1,"")</f>
        <v/>
      </c>
      <c r="CR390" s="169" t="str">
        <f>IFERROR(Inv_SY_B!CR390/Inv_SY_B!$DB390-1,"")</f>
        <v/>
      </c>
      <c r="CS390" s="169" t="str">
        <f>IFERROR(Inv_SY_B!CS390/Inv_SY_B!$DB390-1,"")</f>
        <v/>
      </c>
      <c r="CT390" s="169" t="str">
        <f>IFERROR(Inv_SY_B!CT390/Inv_SY_B!$DB390-1,"")</f>
        <v/>
      </c>
      <c r="CU390" s="169" t="str">
        <f>IFERROR(Inv_SY_B!CU390/Inv_SY_B!$DB390-1,"")</f>
        <v/>
      </c>
      <c r="CV390" s="169" t="str">
        <f>IFERROR(Inv_SY_B!CV390/Inv_SY_B!$DB390-1,"")</f>
        <v/>
      </c>
      <c r="CW390" s="169" t="str">
        <f>IFERROR(Inv_SY_B!CW390/Inv_SY_B!$DB390-1,"")</f>
        <v/>
      </c>
      <c r="CX390" s="169" t="str">
        <f>IFERROR(Inv_SY_B!CX390/Inv_SY_B!$DB390-1,"")</f>
        <v/>
      </c>
      <c r="CY390" s="169" t="str">
        <f>IFERROR(Inv_SY_B!CY390/Inv_SY_B!$DB390-1,"")</f>
        <v/>
      </c>
      <c r="CZ390" s="169" t="str">
        <f>IFERROR(Inv_SY_B!CZ390/Inv_SY_B!$DB390-1,"")</f>
        <v/>
      </c>
    </row>
    <row r="391" spans="2:104">
      <c r="B391" s="164">
        <f t="shared" si="7"/>
        <v>46083</v>
      </c>
      <c r="C391" s="169" t="str">
        <f>IFERROR(Inv_SY_B!C391/Inv_SY_B!$DA391-1,"")</f>
        <v/>
      </c>
      <c r="D391" s="169" t="str">
        <f>IFERROR(Inv_SY_B!D391/Inv_SY_B!$DA391-1,"")</f>
        <v/>
      </c>
      <c r="E391" s="169" t="str">
        <f>IFERROR(Inv_SY_B!E391/Inv_SY_B!$DA391-1,"")</f>
        <v/>
      </c>
      <c r="F391" s="169" t="str">
        <f>IFERROR(Inv_SY_B!F391/Inv_SY_B!$DA391-1,"")</f>
        <v/>
      </c>
      <c r="G391" s="169" t="str">
        <f>IFERROR(Inv_SY_B!G391/Inv_SY_B!$DA391-1,"")</f>
        <v/>
      </c>
      <c r="H391" s="169" t="str">
        <f>IFERROR(Inv_SY_B!H391/Inv_SY_B!$DA391-1,"")</f>
        <v/>
      </c>
      <c r="I391" s="169" t="str">
        <f>IFERROR(Inv_SY_B!I391/Inv_SY_B!$DA391-1,"")</f>
        <v/>
      </c>
      <c r="J391" s="169" t="str">
        <f>IFERROR(Inv_SY_B!J391/Inv_SY_B!$DA391-1,"")</f>
        <v/>
      </c>
      <c r="K391" s="169" t="str">
        <f>IFERROR(Inv_SY_B!K391/Inv_SY_B!$DA391-1,"")</f>
        <v/>
      </c>
      <c r="L391" s="169" t="str">
        <f>IFERROR(Inv_SY_B!L391/Inv_SY_B!$DA391-1,"")</f>
        <v/>
      </c>
      <c r="M391" s="169" t="str">
        <f>IFERROR(Inv_SY_B!M391/Inv_SY_B!$DA391-1,"")</f>
        <v/>
      </c>
      <c r="N391" s="169" t="str">
        <f>IFERROR(Inv_SY_B!N391/Inv_SY_B!$DA391-1,"")</f>
        <v/>
      </c>
      <c r="O391" s="169" t="str">
        <f>IFERROR(Inv_SY_B!O391/Inv_SY_B!$DA391-1,"")</f>
        <v/>
      </c>
      <c r="P391" s="169" t="str">
        <f>IFERROR(Inv_SY_B!P391/Inv_SY_B!$DA391-1,"")</f>
        <v/>
      </c>
      <c r="Q391" s="169" t="str">
        <f>IFERROR(Inv_SY_B!Q391/Inv_SY_B!$DA391-1,"")</f>
        <v/>
      </c>
      <c r="R391" s="169" t="str">
        <f>IFERROR(Inv_SY_B!R391/Inv_SY_B!$DA391-1,"")</f>
        <v/>
      </c>
      <c r="S391" s="169" t="str">
        <f>IFERROR(Inv_SY_B!S391/Inv_SY_B!$DA391-1,"")</f>
        <v/>
      </c>
      <c r="T391" s="169" t="str">
        <f>IFERROR(Inv_SY_B!T391/Inv_SY_B!$DA391-1,"")</f>
        <v/>
      </c>
      <c r="U391" s="169" t="str">
        <f>IFERROR(Inv_SY_B!U391/Inv_SY_B!$DA391-1,"")</f>
        <v/>
      </c>
      <c r="V391" s="169" t="str">
        <f>IFERROR(Inv_SY_B!V391/Inv_SY_B!$DA391-1,"")</f>
        <v/>
      </c>
      <c r="W391" s="169" t="str">
        <f>IFERROR(Inv_SY_B!W391/Inv_SY_B!$DA391-1,"")</f>
        <v/>
      </c>
      <c r="X391" s="169" t="str">
        <f>IFERROR(Inv_SY_B!X391/Inv_SY_B!$DA391-1,"")</f>
        <v/>
      </c>
      <c r="Y391" s="169" t="str">
        <f>IFERROR(Inv_SY_B!Y391/Inv_SY_B!$DA391-1,"")</f>
        <v/>
      </c>
      <c r="Z391" s="169" t="str">
        <f>IFERROR(Inv_SY_B!Z391/Inv_SY_B!$DA391-1,"")</f>
        <v/>
      </c>
      <c r="AA391" s="169" t="str">
        <f>IFERROR(Inv_SY_B!AA391/Inv_SY_B!$DA391-1,"")</f>
        <v/>
      </c>
      <c r="AB391" s="169" t="str">
        <f>IFERROR(Inv_SY_B!AB391/Inv_SY_B!$DA391-1,"")</f>
        <v/>
      </c>
      <c r="AC391" s="169" t="str">
        <f>IFERROR(Inv_SY_B!AC391/Inv_SY_B!$DA391-1,"")</f>
        <v/>
      </c>
      <c r="AD391" s="169" t="str">
        <f>IFERROR(Inv_SY_B!AD391/Inv_SY_B!$DA391-1,"")</f>
        <v/>
      </c>
      <c r="AE391" s="169" t="str">
        <f>IFERROR(Inv_SY_B!AE391/Inv_SY_B!$DA391-1,"")</f>
        <v/>
      </c>
      <c r="AF391" s="169" t="str">
        <f>IFERROR(Inv_SY_B!AF391/Inv_SY_B!$DA391-1,"")</f>
        <v/>
      </c>
      <c r="AG391" s="169" t="str">
        <f>IFERROR(Inv_SY_B!AG391/Inv_SY_B!$DA391-1,"")</f>
        <v/>
      </c>
      <c r="AH391" s="169" t="str">
        <f>IFERROR(Inv_SY_B!AH391/Inv_SY_B!$DA391-1,"")</f>
        <v/>
      </c>
      <c r="AI391" s="169" t="str">
        <f>IFERROR(Inv_SY_B!AI391/Inv_SY_B!$DC391-1,"")</f>
        <v/>
      </c>
      <c r="AJ391" s="169" t="str">
        <f>IFERROR(Inv_SY_B!AJ391/Inv_SY_B!$DC391-1,"")</f>
        <v/>
      </c>
      <c r="AK391" s="169" t="str">
        <f>IFERROR(Inv_SY_B!AK391/Inv_SY_B!$DC391-1,"")</f>
        <v/>
      </c>
      <c r="AL391" s="169" t="str">
        <f>IFERROR(Inv_SY_B!AL391/Inv_SY_B!$DC391-1,"")</f>
        <v/>
      </c>
      <c r="AM391" s="169" t="str">
        <f>IFERROR(Inv_SY_B!AM391/Inv_SY_B!$DC391-1,"")</f>
        <v/>
      </c>
      <c r="AN391" s="169" t="str">
        <f>IFERROR(Inv_SY_B!AN391/Inv_SY_B!$DC391-1,"")</f>
        <v/>
      </c>
      <c r="AO391" s="169" t="str">
        <f>IFERROR(Inv_SY_B!AO391/Inv_SY_B!$DC391-1,"")</f>
        <v/>
      </c>
      <c r="AP391" s="169" t="str">
        <f>IFERROR(Inv_SY_B!AP391/Inv_SY_B!$DC391-1,"")</f>
        <v/>
      </c>
      <c r="AQ391" s="169" t="str">
        <f>IFERROR(Inv_SY_B!AQ391/Inv_SY_B!$DC391-1,"")</f>
        <v/>
      </c>
      <c r="AR391" s="169" t="str">
        <f>IFERROR(Inv_SY_B!AR391/Inv_SY_B!$DC391-1,"")</f>
        <v/>
      </c>
      <c r="AS391" s="169" t="str">
        <f>IFERROR(Inv_SY_B!AS391/Inv_SY_B!$DC391-1,"")</f>
        <v/>
      </c>
      <c r="AT391" s="169" t="str">
        <f>IFERROR(Inv_SY_B!AT391/Inv_SY_B!$DC391-1,"")</f>
        <v/>
      </c>
      <c r="AU391" s="169" t="str">
        <f>IFERROR(Inv_SY_B!AU391/Inv_SY_B!$DC391-1,"")</f>
        <v/>
      </c>
      <c r="AV391" s="169" t="str">
        <f>IFERROR(Inv_SY_B!AV391/Inv_SY_B!$DC391-1,"")</f>
        <v/>
      </c>
      <c r="AW391" s="169" t="str">
        <f>IFERROR(Inv_SY_B!AW391/Inv_SY_B!$DC391-1,"")</f>
        <v/>
      </c>
      <c r="AX391" s="169" t="str">
        <f>IFERROR(Inv_SY_B!AX391/Inv_SY_B!$DC391-1,"")</f>
        <v/>
      </c>
      <c r="AY391" s="169" t="str">
        <f>IFERROR(Inv_SY_B!AY391/Inv_SY_B!$DC391-1,"")</f>
        <v/>
      </c>
      <c r="AZ391" s="169" t="str">
        <f>IFERROR(Inv_SY_B!AZ391/Inv_SY_B!$DC391-1,"")</f>
        <v/>
      </c>
      <c r="BA391" s="169" t="str">
        <f>IFERROR(Inv_SY_B!BA391/Inv_SY_B!$DC391-1,"")</f>
        <v/>
      </c>
      <c r="BB391" s="169" t="str">
        <f>IFERROR(Inv_SY_B!BB391/Inv_SY_B!$DC391-1,"")</f>
        <v/>
      </c>
      <c r="BC391" s="169" t="str">
        <f>IFERROR(Inv_SY_B!BC391/Inv_SY_B!$DC391-1,"")</f>
        <v/>
      </c>
      <c r="BD391" s="169" t="str">
        <f>IFERROR(Inv_SY_B!BD391/Inv_SY_B!$DC391-1,"")</f>
        <v/>
      </c>
      <c r="BE391" s="169" t="str">
        <f>IFERROR(Inv_SY_B!BE391/Inv_SY_B!$DC391-1,"")</f>
        <v/>
      </c>
      <c r="BF391" s="169" t="str">
        <f>IFERROR(Inv_SY_B!BF391/Inv_SY_B!$DC391-1,"")</f>
        <v/>
      </c>
      <c r="BG391" s="169" t="str">
        <f>IFERROR(Inv_SY_B!BG391/Inv_SY_B!$DC391-1,"")</f>
        <v/>
      </c>
      <c r="BH391" s="169" t="str">
        <f>IFERROR(Inv_SY_B!BH391/Inv_SY_B!$DC391-1,"")</f>
        <v/>
      </c>
      <c r="BI391" s="169" t="str">
        <f>IFERROR(Inv_SY_B!BI391/Inv_SY_B!$DC391-1,"")</f>
        <v/>
      </c>
      <c r="BJ391" s="169" t="str">
        <f>IFERROR(Inv_SY_B!BJ391/Inv_SY_B!$DC391-1,"")</f>
        <v/>
      </c>
      <c r="BK391" s="169" t="str">
        <f>IFERROR(Inv_SY_B!BK391/Inv_SY_B!$DC391-1,"")</f>
        <v/>
      </c>
      <c r="BL391" s="169" t="str">
        <f>IFERROR(Inv_SY_B!BL391/Inv_SY_B!$DC391-1,"")</f>
        <v/>
      </c>
      <c r="BM391" s="169" t="str">
        <f>IFERROR(Inv_SY_B!BM391/Inv_SY_B!$DC391-1,"")</f>
        <v/>
      </c>
      <c r="BN391" s="169" t="str">
        <f>IFERROR(Inv_SY_B!BN391/Inv_SY_B!$DC391-1,"")</f>
        <v/>
      </c>
      <c r="BO391" s="169" t="str">
        <f>IFERROR(Inv_SY_B!BO391/Inv_SY_B!$DC391-1,"")</f>
        <v/>
      </c>
      <c r="BP391" s="169" t="str">
        <f>IFERROR(Inv_SY_B!BP391/Inv_SY_B!$DC391-1,"")</f>
        <v/>
      </c>
      <c r="BQ391" s="169" t="str">
        <f>IFERROR(Inv_SY_B!BQ391/Inv_SY_B!$DC391-1,"")</f>
        <v/>
      </c>
      <c r="BR391" s="169" t="str">
        <f>IFERROR(Inv_SY_B!BR391/Inv_SY_B!$DC391-1,"")</f>
        <v/>
      </c>
      <c r="BS391" s="169" t="str">
        <f>IFERROR(Inv_SY_B!BS391/Inv_SY_B!$DC391-1,"")</f>
        <v/>
      </c>
      <c r="BT391" s="169" t="str">
        <f>IFERROR(Inv_SY_B!BT391/Inv_SY_B!$DC391-1,"")</f>
        <v/>
      </c>
      <c r="BU391" s="169" t="str">
        <f>IFERROR(Inv_SY_B!BU391/Inv_SY_B!$DC391-1,"")</f>
        <v/>
      </c>
      <c r="BV391" s="169" t="str">
        <f>IFERROR(Inv_SY_B!BV391/Inv_SY_B!$DC391-1,"")</f>
        <v/>
      </c>
      <c r="BW391" s="169" t="str">
        <f>IFERROR(Inv_SY_B!BW391/Inv_SY_B!$DC391-1,"")</f>
        <v/>
      </c>
      <c r="BX391" s="169" t="str">
        <f>IFERROR(Inv_SY_B!BX391/Inv_SY_B!$DC391-1,"")</f>
        <v/>
      </c>
      <c r="BY391" s="169" t="str">
        <f>IFERROR(Inv_SY_B!BY391/Inv_SY_B!$DC391-1,"")</f>
        <v/>
      </c>
      <c r="BZ391" s="169" t="str">
        <f>IFERROR(Inv_SY_B!BZ391/Inv_SY_B!$DC391-1,"")</f>
        <v/>
      </c>
      <c r="CA391" s="169" t="str">
        <f>IFERROR(Inv_SY_B!CA391/Inv_SY_B!$DC391-1,"")</f>
        <v/>
      </c>
      <c r="CB391" s="169" t="str">
        <f>IFERROR(Inv_SY_B!CB391/Inv_SY_B!$DC391-1,"")</f>
        <v/>
      </c>
      <c r="CC391" s="169" t="str">
        <f>IFERROR(Inv_SY_B!CC391/Inv_SY_B!$DC391-1,"")</f>
        <v/>
      </c>
      <c r="CD391" s="169" t="str">
        <f>IFERROR(Inv_SY_B!CD391/Inv_SY_B!$DC391-1,"")</f>
        <v/>
      </c>
      <c r="CE391" s="169" t="str">
        <f>IFERROR(Inv_SY_B!CE391/Inv_SY_B!$DC391-1,"")</f>
        <v/>
      </c>
      <c r="CF391" s="169" t="str">
        <f>IFERROR(Inv_SY_B!CF391/Inv_SY_B!$DC391-1,"")</f>
        <v/>
      </c>
      <c r="CG391" s="169" t="str">
        <f>IFERROR(Inv_SY_B!CG391/Inv_SY_B!$DC391-1,"")</f>
        <v/>
      </c>
      <c r="CH391" s="169" t="str">
        <f>IFERROR(Inv_SY_B!CH391/Inv_SY_B!$DC391-1,"")</f>
        <v/>
      </c>
      <c r="CI391" s="169" t="str">
        <f>IFERROR(Inv_SY_B!CI391/Inv_SY_B!$DC391-1,"")</f>
        <v/>
      </c>
      <c r="CJ391" s="169" t="str">
        <f>IFERROR(Inv_SY_B!CJ391/Inv_SY_B!$DC391-1,"")</f>
        <v/>
      </c>
      <c r="CK391" s="169" t="str">
        <f>IFERROR(Inv_SY_B!CK391/Inv_SY_B!$DC391-1,"")</f>
        <v/>
      </c>
      <c r="CL391" s="169" t="str">
        <f>IFERROR(Inv_SY_B!CL391/Inv_SY_B!$DC391-1,"")</f>
        <v/>
      </c>
      <c r="CM391" s="169" t="str">
        <f>IFERROR(Inv_SY_B!CM391/Inv_SY_B!$DB391-1,"")</f>
        <v/>
      </c>
      <c r="CN391" s="169" t="str">
        <f>IFERROR(Inv_SY_B!CN391/Inv_SY_B!$DB391-1,"")</f>
        <v/>
      </c>
      <c r="CO391" s="169" t="str">
        <f>IFERROR(Inv_SY_B!CO391/Inv_SY_B!$DB391-1,"")</f>
        <v/>
      </c>
      <c r="CP391" s="169" t="str">
        <f>IFERROR(Inv_SY_B!CP391/Inv_SY_B!$DB391-1,"")</f>
        <v/>
      </c>
      <c r="CQ391" s="169" t="str">
        <f>IFERROR(Inv_SY_B!CQ391/Inv_SY_B!$DB391-1,"")</f>
        <v/>
      </c>
      <c r="CR391" s="169" t="str">
        <f>IFERROR(Inv_SY_B!CR391/Inv_SY_B!$DB391-1,"")</f>
        <v/>
      </c>
      <c r="CS391" s="169" t="str">
        <f>IFERROR(Inv_SY_B!CS391/Inv_SY_B!$DB391-1,"")</f>
        <v/>
      </c>
      <c r="CT391" s="169" t="str">
        <f>IFERROR(Inv_SY_B!CT391/Inv_SY_B!$DB391-1,"")</f>
        <v/>
      </c>
      <c r="CU391" s="169" t="str">
        <f>IFERROR(Inv_SY_B!CU391/Inv_SY_B!$DB391-1,"")</f>
        <v/>
      </c>
      <c r="CV391" s="169" t="str">
        <f>IFERROR(Inv_SY_B!CV391/Inv_SY_B!$DB391-1,"")</f>
        <v/>
      </c>
      <c r="CW391" s="169" t="str">
        <f>IFERROR(Inv_SY_B!CW391/Inv_SY_B!$DB391-1,"")</f>
        <v/>
      </c>
      <c r="CX391" s="169" t="str">
        <f>IFERROR(Inv_SY_B!CX391/Inv_SY_B!$DB391-1,"")</f>
        <v/>
      </c>
      <c r="CY391" s="169" t="str">
        <f>IFERROR(Inv_SY_B!CY391/Inv_SY_B!$DB391-1,"")</f>
        <v/>
      </c>
      <c r="CZ391" s="169" t="str">
        <f>IFERROR(Inv_SY_B!CZ391/Inv_SY_B!$DB391-1,"")</f>
        <v/>
      </c>
    </row>
    <row r="392" spans="2:104">
      <c r="B392" s="164">
        <f t="shared" si="7"/>
        <v>46084</v>
      </c>
      <c r="C392" s="169" t="str">
        <f>IFERROR(Inv_SY_B!C392/Inv_SY_B!$DA392-1,"")</f>
        <v/>
      </c>
      <c r="D392" s="169" t="str">
        <f>IFERROR(Inv_SY_B!D392/Inv_SY_B!$DA392-1,"")</f>
        <v/>
      </c>
      <c r="E392" s="169" t="str">
        <f>IFERROR(Inv_SY_B!E392/Inv_SY_B!$DA392-1,"")</f>
        <v/>
      </c>
      <c r="F392" s="169" t="str">
        <f>IFERROR(Inv_SY_B!F392/Inv_SY_B!$DA392-1,"")</f>
        <v/>
      </c>
      <c r="G392" s="169" t="str">
        <f>IFERROR(Inv_SY_B!G392/Inv_SY_B!$DA392-1,"")</f>
        <v/>
      </c>
      <c r="H392" s="169" t="str">
        <f>IFERROR(Inv_SY_B!H392/Inv_SY_B!$DA392-1,"")</f>
        <v/>
      </c>
      <c r="I392" s="169" t="str">
        <f>IFERROR(Inv_SY_B!I392/Inv_SY_B!$DA392-1,"")</f>
        <v/>
      </c>
      <c r="J392" s="169" t="str">
        <f>IFERROR(Inv_SY_B!J392/Inv_SY_B!$DA392-1,"")</f>
        <v/>
      </c>
      <c r="K392" s="169" t="str">
        <f>IFERROR(Inv_SY_B!K392/Inv_SY_B!$DA392-1,"")</f>
        <v/>
      </c>
      <c r="L392" s="169" t="str">
        <f>IFERROR(Inv_SY_B!L392/Inv_SY_B!$DA392-1,"")</f>
        <v/>
      </c>
      <c r="M392" s="169" t="str">
        <f>IFERROR(Inv_SY_B!M392/Inv_SY_B!$DA392-1,"")</f>
        <v/>
      </c>
      <c r="N392" s="169" t="str">
        <f>IFERROR(Inv_SY_B!N392/Inv_SY_B!$DA392-1,"")</f>
        <v/>
      </c>
      <c r="O392" s="169" t="str">
        <f>IFERROR(Inv_SY_B!O392/Inv_SY_B!$DA392-1,"")</f>
        <v/>
      </c>
      <c r="P392" s="169" t="str">
        <f>IFERROR(Inv_SY_B!P392/Inv_SY_B!$DA392-1,"")</f>
        <v/>
      </c>
      <c r="Q392" s="169" t="str">
        <f>IFERROR(Inv_SY_B!Q392/Inv_SY_B!$DA392-1,"")</f>
        <v/>
      </c>
      <c r="R392" s="169" t="str">
        <f>IFERROR(Inv_SY_B!R392/Inv_SY_B!$DA392-1,"")</f>
        <v/>
      </c>
      <c r="S392" s="169" t="str">
        <f>IFERROR(Inv_SY_B!S392/Inv_SY_B!$DA392-1,"")</f>
        <v/>
      </c>
      <c r="T392" s="169" t="str">
        <f>IFERROR(Inv_SY_B!T392/Inv_SY_B!$DA392-1,"")</f>
        <v/>
      </c>
      <c r="U392" s="169" t="str">
        <f>IFERROR(Inv_SY_B!U392/Inv_SY_B!$DA392-1,"")</f>
        <v/>
      </c>
      <c r="V392" s="169" t="str">
        <f>IFERROR(Inv_SY_B!V392/Inv_SY_B!$DA392-1,"")</f>
        <v/>
      </c>
      <c r="W392" s="169" t="str">
        <f>IFERROR(Inv_SY_B!W392/Inv_SY_B!$DA392-1,"")</f>
        <v/>
      </c>
      <c r="X392" s="169" t="str">
        <f>IFERROR(Inv_SY_B!X392/Inv_SY_B!$DA392-1,"")</f>
        <v/>
      </c>
      <c r="Y392" s="169" t="str">
        <f>IFERROR(Inv_SY_B!Y392/Inv_SY_B!$DA392-1,"")</f>
        <v/>
      </c>
      <c r="Z392" s="169" t="str">
        <f>IFERROR(Inv_SY_B!Z392/Inv_SY_B!$DA392-1,"")</f>
        <v/>
      </c>
      <c r="AA392" s="169" t="str">
        <f>IFERROR(Inv_SY_B!AA392/Inv_SY_B!$DA392-1,"")</f>
        <v/>
      </c>
      <c r="AB392" s="169" t="str">
        <f>IFERROR(Inv_SY_B!AB392/Inv_SY_B!$DA392-1,"")</f>
        <v/>
      </c>
      <c r="AC392" s="169" t="str">
        <f>IFERROR(Inv_SY_B!AC392/Inv_SY_B!$DA392-1,"")</f>
        <v/>
      </c>
      <c r="AD392" s="169" t="str">
        <f>IFERROR(Inv_SY_B!AD392/Inv_SY_B!$DA392-1,"")</f>
        <v/>
      </c>
      <c r="AE392" s="169" t="str">
        <f>IFERROR(Inv_SY_B!AE392/Inv_SY_B!$DA392-1,"")</f>
        <v/>
      </c>
      <c r="AF392" s="169" t="str">
        <f>IFERROR(Inv_SY_B!AF392/Inv_SY_B!$DA392-1,"")</f>
        <v/>
      </c>
      <c r="AG392" s="169" t="str">
        <f>IFERROR(Inv_SY_B!AG392/Inv_SY_B!$DA392-1,"")</f>
        <v/>
      </c>
      <c r="AH392" s="169" t="str">
        <f>IFERROR(Inv_SY_B!AH392/Inv_SY_B!$DA392-1,"")</f>
        <v/>
      </c>
      <c r="AI392" s="169" t="str">
        <f>IFERROR(Inv_SY_B!AI392/Inv_SY_B!$DC392-1,"")</f>
        <v/>
      </c>
      <c r="AJ392" s="169" t="str">
        <f>IFERROR(Inv_SY_B!AJ392/Inv_SY_B!$DC392-1,"")</f>
        <v/>
      </c>
      <c r="AK392" s="169" t="str">
        <f>IFERROR(Inv_SY_B!AK392/Inv_SY_B!$DC392-1,"")</f>
        <v/>
      </c>
      <c r="AL392" s="169" t="str">
        <f>IFERROR(Inv_SY_B!AL392/Inv_SY_B!$DC392-1,"")</f>
        <v/>
      </c>
      <c r="AM392" s="169" t="str">
        <f>IFERROR(Inv_SY_B!AM392/Inv_SY_B!$DC392-1,"")</f>
        <v/>
      </c>
      <c r="AN392" s="169" t="str">
        <f>IFERROR(Inv_SY_B!AN392/Inv_SY_B!$DC392-1,"")</f>
        <v/>
      </c>
      <c r="AO392" s="169" t="str">
        <f>IFERROR(Inv_SY_B!AO392/Inv_SY_B!$DC392-1,"")</f>
        <v/>
      </c>
      <c r="AP392" s="169" t="str">
        <f>IFERROR(Inv_SY_B!AP392/Inv_SY_B!$DC392-1,"")</f>
        <v/>
      </c>
      <c r="AQ392" s="169" t="str">
        <f>IFERROR(Inv_SY_B!AQ392/Inv_SY_B!$DC392-1,"")</f>
        <v/>
      </c>
      <c r="AR392" s="169" t="str">
        <f>IFERROR(Inv_SY_B!AR392/Inv_SY_B!$DC392-1,"")</f>
        <v/>
      </c>
      <c r="AS392" s="169" t="str">
        <f>IFERROR(Inv_SY_B!AS392/Inv_SY_B!$DC392-1,"")</f>
        <v/>
      </c>
      <c r="AT392" s="169" t="str">
        <f>IFERROR(Inv_SY_B!AT392/Inv_SY_B!$DC392-1,"")</f>
        <v/>
      </c>
      <c r="AU392" s="169" t="str">
        <f>IFERROR(Inv_SY_B!AU392/Inv_SY_B!$DC392-1,"")</f>
        <v/>
      </c>
      <c r="AV392" s="169" t="str">
        <f>IFERROR(Inv_SY_B!AV392/Inv_SY_B!$DC392-1,"")</f>
        <v/>
      </c>
      <c r="AW392" s="169" t="str">
        <f>IFERROR(Inv_SY_B!AW392/Inv_SY_B!$DC392-1,"")</f>
        <v/>
      </c>
      <c r="AX392" s="169" t="str">
        <f>IFERROR(Inv_SY_B!AX392/Inv_SY_B!$DC392-1,"")</f>
        <v/>
      </c>
      <c r="AY392" s="169" t="str">
        <f>IFERROR(Inv_SY_B!AY392/Inv_SY_B!$DC392-1,"")</f>
        <v/>
      </c>
      <c r="AZ392" s="169" t="str">
        <f>IFERROR(Inv_SY_B!AZ392/Inv_SY_B!$DC392-1,"")</f>
        <v/>
      </c>
      <c r="BA392" s="169" t="str">
        <f>IFERROR(Inv_SY_B!BA392/Inv_SY_B!$DC392-1,"")</f>
        <v/>
      </c>
      <c r="BB392" s="169" t="str">
        <f>IFERROR(Inv_SY_B!BB392/Inv_SY_B!$DC392-1,"")</f>
        <v/>
      </c>
      <c r="BC392" s="169" t="str">
        <f>IFERROR(Inv_SY_B!BC392/Inv_SY_B!$DC392-1,"")</f>
        <v/>
      </c>
      <c r="BD392" s="169" t="str">
        <f>IFERROR(Inv_SY_B!BD392/Inv_SY_B!$DC392-1,"")</f>
        <v/>
      </c>
      <c r="BE392" s="169" t="str">
        <f>IFERROR(Inv_SY_B!BE392/Inv_SY_B!$DC392-1,"")</f>
        <v/>
      </c>
      <c r="BF392" s="169" t="str">
        <f>IFERROR(Inv_SY_B!BF392/Inv_SY_B!$DC392-1,"")</f>
        <v/>
      </c>
      <c r="BG392" s="169" t="str">
        <f>IFERROR(Inv_SY_B!BG392/Inv_SY_B!$DC392-1,"")</f>
        <v/>
      </c>
      <c r="BH392" s="169" t="str">
        <f>IFERROR(Inv_SY_B!BH392/Inv_SY_B!$DC392-1,"")</f>
        <v/>
      </c>
      <c r="BI392" s="169" t="str">
        <f>IFERROR(Inv_SY_B!BI392/Inv_SY_B!$DC392-1,"")</f>
        <v/>
      </c>
      <c r="BJ392" s="169" t="str">
        <f>IFERROR(Inv_SY_B!BJ392/Inv_SY_B!$DC392-1,"")</f>
        <v/>
      </c>
      <c r="BK392" s="169" t="str">
        <f>IFERROR(Inv_SY_B!BK392/Inv_SY_B!$DC392-1,"")</f>
        <v/>
      </c>
      <c r="BL392" s="169" t="str">
        <f>IFERROR(Inv_SY_B!BL392/Inv_SY_B!$DC392-1,"")</f>
        <v/>
      </c>
      <c r="BM392" s="169" t="str">
        <f>IFERROR(Inv_SY_B!BM392/Inv_SY_B!$DC392-1,"")</f>
        <v/>
      </c>
      <c r="BN392" s="169" t="str">
        <f>IFERROR(Inv_SY_B!BN392/Inv_SY_B!$DC392-1,"")</f>
        <v/>
      </c>
      <c r="BO392" s="169" t="str">
        <f>IFERROR(Inv_SY_B!BO392/Inv_SY_B!$DC392-1,"")</f>
        <v/>
      </c>
      <c r="BP392" s="169" t="str">
        <f>IFERROR(Inv_SY_B!BP392/Inv_SY_B!$DC392-1,"")</f>
        <v/>
      </c>
      <c r="BQ392" s="169" t="str">
        <f>IFERROR(Inv_SY_B!BQ392/Inv_SY_B!$DC392-1,"")</f>
        <v/>
      </c>
      <c r="BR392" s="169" t="str">
        <f>IFERROR(Inv_SY_B!BR392/Inv_SY_B!$DC392-1,"")</f>
        <v/>
      </c>
      <c r="BS392" s="169" t="str">
        <f>IFERROR(Inv_SY_B!BS392/Inv_SY_B!$DC392-1,"")</f>
        <v/>
      </c>
      <c r="BT392" s="169" t="str">
        <f>IFERROR(Inv_SY_B!BT392/Inv_SY_B!$DC392-1,"")</f>
        <v/>
      </c>
      <c r="BU392" s="169" t="str">
        <f>IFERROR(Inv_SY_B!BU392/Inv_SY_B!$DC392-1,"")</f>
        <v/>
      </c>
      <c r="BV392" s="169" t="str">
        <f>IFERROR(Inv_SY_B!BV392/Inv_SY_B!$DC392-1,"")</f>
        <v/>
      </c>
      <c r="BW392" s="169" t="str">
        <f>IFERROR(Inv_SY_B!BW392/Inv_SY_B!$DC392-1,"")</f>
        <v/>
      </c>
      <c r="BX392" s="169" t="str">
        <f>IFERROR(Inv_SY_B!BX392/Inv_SY_B!$DC392-1,"")</f>
        <v/>
      </c>
      <c r="BY392" s="169" t="str">
        <f>IFERROR(Inv_SY_B!BY392/Inv_SY_B!$DC392-1,"")</f>
        <v/>
      </c>
      <c r="BZ392" s="169" t="str">
        <f>IFERROR(Inv_SY_B!BZ392/Inv_SY_B!$DC392-1,"")</f>
        <v/>
      </c>
      <c r="CA392" s="169" t="str">
        <f>IFERROR(Inv_SY_B!CA392/Inv_SY_B!$DC392-1,"")</f>
        <v/>
      </c>
      <c r="CB392" s="169" t="str">
        <f>IFERROR(Inv_SY_B!CB392/Inv_SY_B!$DC392-1,"")</f>
        <v/>
      </c>
      <c r="CC392" s="169" t="str">
        <f>IFERROR(Inv_SY_B!CC392/Inv_SY_B!$DC392-1,"")</f>
        <v/>
      </c>
      <c r="CD392" s="169" t="str">
        <f>IFERROR(Inv_SY_B!CD392/Inv_SY_B!$DC392-1,"")</f>
        <v/>
      </c>
      <c r="CE392" s="169" t="str">
        <f>IFERROR(Inv_SY_B!CE392/Inv_SY_B!$DC392-1,"")</f>
        <v/>
      </c>
      <c r="CF392" s="169" t="str">
        <f>IFERROR(Inv_SY_B!CF392/Inv_SY_B!$DC392-1,"")</f>
        <v/>
      </c>
      <c r="CG392" s="169" t="str">
        <f>IFERROR(Inv_SY_B!CG392/Inv_SY_B!$DC392-1,"")</f>
        <v/>
      </c>
      <c r="CH392" s="169" t="str">
        <f>IFERROR(Inv_SY_B!CH392/Inv_SY_B!$DC392-1,"")</f>
        <v/>
      </c>
      <c r="CI392" s="169" t="str">
        <f>IFERROR(Inv_SY_B!CI392/Inv_SY_B!$DC392-1,"")</f>
        <v/>
      </c>
      <c r="CJ392" s="169" t="str">
        <f>IFERROR(Inv_SY_B!CJ392/Inv_SY_B!$DC392-1,"")</f>
        <v/>
      </c>
      <c r="CK392" s="169" t="str">
        <f>IFERROR(Inv_SY_B!CK392/Inv_SY_B!$DC392-1,"")</f>
        <v/>
      </c>
      <c r="CL392" s="169" t="str">
        <f>IFERROR(Inv_SY_B!CL392/Inv_SY_B!$DC392-1,"")</f>
        <v/>
      </c>
      <c r="CM392" s="169" t="str">
        <f>IFERROR(Inv_SY_B!CM392/Inv_SY_B!$DB392-1,"")</f>
        <v/>
      </c>
      <c r="CN392" s="169" t="str">
        <f>IFERROR(Inv_SY_B!CN392/Inv_SY_B!$DB392-1,"")</f>
        <v/>
      </c>
      <c r="CO392" s="169" t="str">
        <f>IFERROR(Inv_SY_B!CO392/Inv_SY_B!$DB392-1,"")</f>
        <v/>
      </c>
      <c r="CP392" s="169" t="str">
        <f>IFERROR(Inv_SY_B!CP392/Inv_SY_B!$DB392-1,"")</f>
        <v/>
      </c>
      <c r="CQ392" s="169" t="str">
        <f>IFERROR(Inv_SY_B!CQ392/Inv_SY_B!$DB392-1,"")</f>
        <v/>
      </c>
      <c r="CR392" s="169" t="str">
        <f>IFERROR(Inv_SY_B!CR392/Inv_SY_B!$DB392-1,"")</f>
        <v/>
      </c>
      <c r="CS392" s="169" t="str">
        <f>IFERROR(Inv_SY_B!CS392/Inv_SY_B!$DB392-1,"")</f>
        <v/>
      </c>
      <c r="CT392" s="169" t="str">
        <f>IFERROR(Inv_SY_B!CT392/Inv_SY_B!$DB392-1,"")</f>
        <v/>
      </c>
      <c r="CU392" s="169" t="str">
        <f>IFERROR(Inv_SY_B!CU392/Inv_SY_B!$DB392-1,"")</f>
        <v/>
      </c>
      <c r="CV392" s="169" t="str">
        <f>IFERROR(Inv_SY_B!CV392/Inv_SY_B!$DB392-1,"")</f>
        <v/>
      </c>
      <c r="CW392" s="169" t="str">
        <f>IFERROR(Inv_SY_B!CW392/Inv_SY_B!$DB392-1,"")</f>
        <v/>
      </c>
      <c r="CX392" s="169" t="str">
        <f>IFERROR(Inv_SY_B!CX392/Inv_SY_B!$DB392-1,"")</f>
        <v/>
      </c>
      <c r="CY392" s="169" t="str">
        <f>IFERROR(Inv_SY_B!CY392/Inv_SY_B!$DB392-1,"")</f>
        <v/>
      </c>
      <c r="CZ392" s="169" t="str">
        <f>IFERROR(Inv_SY_B!CZ392/Inv_SY_B!$DB392-1,"")</f>
        <v/>
      </c>
    </row>
    <row r="393" spans="2:104">
      <c r="B393" s="164">
        <f t="shared" si="7"/>
        <v>46085</v>
      </c>
      <c r="C393" s="169" t="str">
        <f>IFERROR(Inv_SY_B!C393/Inv_SY_B!$DA393-1,"")</f>
        <v/>
      </c>
      <c r="D393" s="169" t="str">
        <f>IFERROR(Inv_SY_B!D393/Inv_SY_B!$DA393-1,"")</f>
        <v/>
      </c>
      <c r="E393" s="169" t="str">
        <f>IFERROR(Inv_SY_B!E393/Inv_SY_B!$DA393-1,"")</f>
        <v/>
      </c>
      <c r="F393" s="169" t="str">
        <f>IFERROR(Inv_SY_B!F393/Inv_SY_B!$DA393-1,"")</f>
        <v/>
      </c>
      <c r="G393" s="169" t="str">
        <f>IFERROR(Inv_SY_B!G393/Inv_SY_B!$DA393-1,"")</f>
        <v/>
      </c>
      <c r="H393" s="169" t="str">
        <f>IFERROR(Inv_SY_B!H393/Inv_SY_B!$DA393-1,"")</f>
        <v/>
      </c>
      <c r="I393" s="169" t="str">
        <f>IFERROR(Inv_SY_B!I393/Inv_SY_B!$DA393-1,"")</f>
        <v/>
      </c>
      <c r="J393" s="169" t="str">
        <f>IFERROR(Inv_SY_B!J393/Inv_SY_B!$DA393-1,"")</f>
        <v/>
      </c>
      <c r="K393" s="169" t="str">
        <f>IFERROR(Inv_SY_B!K393/Inv_SY_B!$DA393-1,"")</f>
        <v/>
      </c>
      <c r="L393" s="169" t="str">
        <f>IFERROR(Inv_SY_B!L393/Inv_SY_B!$DA393-1,"")</f>
        <v/>
      </c>
      <c r="M393" s="169" t="str">
        <f>IFERROR(Inv_SY_B!M393/Inv_SY_B!$DA393-1,"")</f>
        <v/>
      </c>
      <c r="N393" s="169" t="str">
        <f>IFERROR(Inv_SY_B!N393/Inv_SY_B!$DA393-1,"")</f>
        <v/>
      </c>
      <c r="O393" s="169" t="str">
        <f>IFERROR(Inv_SY_B!O393/Inv_SY_B!$DA393-1,"")</f>
        <v/>
      </c>
      <c r="P393" s="169" t="str">
        <f>IFERROR(Inv_SY_B!P393/Inv_SY_B!$DA393-1,"")</f>
        <v/>
      </c>
      <c r="Q393" s="169" t="str">
        <f>IFERROR(Inv_SY_B!Q393/Inv_SY_B!$DA393-1,"")</f>
        <v/>
      </c>
      <c r="R393" s="169" t="str">
        <f>IFERROR(Inv_SY_B!R393/Inv_SY_B!$DA393-1,"")</f>
        <v/>
      </c>
      <c r="S393" s="169" t="str">
        <f>IFERROR(Inv_SY_B!S393/Inv_SY_B!$DA393-1,"")</f>
        <v/>
      </c>
      <c r="T393" s="169" t="str">
        <f>IFERROR(Inv_SY_B!T393/Inv_SY_B!$DA393-1,"")</f>
        <v/>
      </c>
      <c r="U393" s="169" t="str">
        <f>IFERROR(Inv_SY_B!U393/Inv_SY_B!$DA393-1,"")</f>
        <v/>
      </c>
      <c r="V393" s="169" t="str">
        <f>IFERROR(Inv_SY_B!V393/Inv_SY_B!$DA393-1,"")</f>
        <v/>
      </c>
      <c r="W393" s="169" t="str">
        <f>IFERROR(Inv_SY_B!W393/Inv_SY_B!$DA393-1,"")</f>
        <v/>
      </c>
      <c r="X393" s="169" t="str">
        <f>IFERROR(Inv_SY_B!X393/Inv_SY_B!$DA393-1,"")</f>
        <v/>
      </c>
      <c r="Y393" s="169" t="str">
        <f>IFERROR(Inv_SY_B!Y393/Inv_SY_B!$DA393-1,"")</f>
        <v/>
      </c>
      <c r="Z393" s="169" t="str">
        <f>IFERROR(Inv_SY_B!Z393/Inv_SY_B!$DA393-1,"")</f>
        <v/>
      </c>
      <c r="AA393" s="169" t="str">
        <f>IFERROR(Inv_SY_B!AA393/Inv_SY_B!$DA393-1,"")</f>
        <v/>
      </c>
      <c r="AB393" s="169" t="str">
        <f>IFERROR(Inv_SY_B!AB393/Inv_SY_B!$DA393-1,"")</f>
        <v/>
      </c>
      <c r="AC393" s="169" t="str">
        <f>IFERROR(Inv_SY_B!AC393/Inv_SY_B!$DA393-1,"")</f>
        <v/>
      </c>
      <c r="AD393" s="169" t="str">
        <f>IFERROR(Inv_SY_B!AD393/Inv_SY_B!$DA393-1,"")</f>
        <v/>
      </c>
      <c r="AE393" s="169" t="str">
        <f>IFERROR(Inv_SY_B!AE393/Inv_SY_B!$DA393-1,"")</f>
        <v/>
      </c>
      <c r="AF393" s="169" t="str">
        <f>IFERROR(Inv_SY_B!AF393/Inv_SY_B!$DA393-1,"")</f>
        <v/>
      </c>
      <c r="AG393" s="169" t="str">
        <f>IFERROR(Inv_SY_B!AG393/Inv_SY_B!$DA393-1,"")</f>
        <v/>
      </c>
      <c r="AH393" s="169" t="str">
        <f>IFERROR(Inv_SY_B!AH393/Inv_SY_B!$DA393-1,"")</f>
        <v/>
      </c>
      <c r="AI393" s="169" t="str">
        <f>IFERROR(Inv_SY_B!AI393/Inv_SY_B!$DC393-1,"")</f>
        <v/>
      </c>
      <c r="AJ393" s="169" t="str">
        <f>IFERROR(Inv_SY_B!AJ393/Inv_SY_B!$DC393-1,"")</f>
        <v/>
      </c>
      <c r="AK393" s="169" t="str">
        <f>IFERROR(Inv_SY_B!AK393/Inv_SY_B!$DC393-1,"")</f>
        <v/>
      </c>
      <c r="AL393" s="169" t="str">
        <f>IFERROR(Inv_SY_B!AL393/Inv_SY_B!$DC393-1,"")</f>
        <v/>
      </c>
      <c r="AM393" s="169" t="str">
        <f>IFERROR(Inv_SY_B!AM393/Inv_SY_B!$DC393-1,"")</f>
        <v/>
      </c>
      <c r="AN393" s="169" t="str">
        <f>IFERROR(Inv_SY_B!AN393/Inv_SY_B!$DC393-1,"")</f>
        <v/>
      </c>
      <c r="AO393" s="169" t="str">
        <f>IFERROR(Inv_SY_B!AO393/Inv_SY_B!$DC393-1,"")</f>
        <v/>
      </c>
      <c r="AP393" s="169" t="str">
        <f>IFERROR(Inv_SY_B!AP393/Inv_SY_B!$DC393-1,"")</f>
        <v/>
      </c>
      <c r="AQ393" s="169" t="str">
        <f>IFERROR(Inv_SY_B!AQ393/Inv_SY_B!$DC393-1,"")</f>
        <v/>
      </c>
      <c r="AR393" s="169" t="str">
        <f>IFERROR(Inv_SY_B!AR393/Inv_SY_B!$DC393-1,"")</f>
        <v/>
      </c>
      <c r="AS393" s="169" t="str">
        <f>IFERROR(Inv_SY_B!AS393/Inv_SY_B!$DC393-1,"")</f>
        <v/>
      </c>
      <c r="AT393" s="169" t="str">
        <f>IFERROR(Inv_SY_B!AT393/Inv_SY_B!$DC393-1,"")</f>
        <v/>
      </c>
      <c r="AU393" s="169" t="str">
        <f>IFERROR(Inv_SY_B!AU393/Inv_SY_B!$DC393-1,"")</f>
        <v/>
      </c>
      <c r="AV393" s="169" t="str">
        <f>IFERROR(Inv_SY_B!AV393/Inv_SY_B!$DC393-1,"")</f>
        <v/>
      </c>
      <c r="AW393" s="169" t="str">
        <f>IFERROR(Inv_SY_B!AW393/Inv_SY_B!$DC393-1,"")</f>
        <v/>
      </c>
      <c r="AX393" s="169" t="str">
        <f>IFERROR(Inv_SY_B!AX393/Inv_SY_B!$DC393-1,"")</f>
        <v/>
      </c>
      <c r="AY393" s="169" t="str">
        <f>IFERROR(Inv_SY_B!AY393/Inv_SY_B!$DC393-1,"")</f>
        <v/>
      </c>
      <c r="AZ393" s="169" t="str">
        <f>IFERROR(Inv_SY_B!AZ393/Inv_SY_B!$DC393-1,"")</f>
        <v/>
      </c>
      <c r="BA393" s="169" t="str">
        <f>IFERROR(Inv_SY_B!BA393/Inv_SY_B!$DC393-1,"")</f>
        <v/>
      </c>
      <c r="BB393" s="169" t="str">
        <f>IFERROR(Inv_SY_B!BB393/Inv_SY_B!$DC393-1,"")</f>
        <v/>
      </c>
      <c r="BC393" s="169" t="str">
        <f>IFERROR(Inv_SY_B!BC393/Inv_SY_B!$DC393-1,"")</f>
        <v/>
      </c>
      <c r="BD393" s="169" t="str">
        <f>IFERROR(Inv_SY_B!BD393/Inv_SY_B!$DC393-1,"")</f>
        <v/>
      </c>
      <c r="BE393" s="169" t="str">
        <f>IFERROR(Inv_SY_B!BE393/Inv_SY_B!$DC393-1,"")</f>
        <v/>
      </c>
      <c r="BF393" s="169" t="str">
        <f>IFERROR(Inv_SY_B!BF393/Inv_SY_B!$DC393-1,"")</f>
        <v/>
      </c>
      <c r="BG393" s="169" t="str">
        <f>IFERROR(Inv_SY_B!BG393/Inv_SY_B!$DC393-1,"")</f>
        <v/>
      </c>
      <c r="BH393" s="169" t="str">
        <f>IFERROR(Inv_SY_B!BH393/Inv_SY_B!$DC393-1,"")</f>
        <v/>
      </c>
      <c r="BI393" s="169" t="str">
        <f>IFERROR(Inv_SY_B!BI393/Inv_SY_B!$DC393-1,"")</f>
        <v/>
      </c>
      <c r="BJ393" s="169" t="str">
        <f>IFERROR(Inv_SY_B!BJ393/Inv_SY_B!$DC393-1,"")</f>
        <v/>
      </c>
      <c r="BK393" s="169" t="str">
        <f>IFERROR(Inv_SY_B!BK393/Inv_SY_B!$DC393-1,"")</f>
        <v/>
      </c>
      <c r="BL393" s="169" t="str">
        <f>IFERROR(Inv_SY_B!BL393/Inv_SY_B!$DC393-1,"")</f>
        <v/>
      </c>
      <c r="BM393" s="169" t="str">
        <f>IFERROR(Inv_SY_B!BM393/Inv_SY_B!$DC393-1,"")</f>
        <v/>
      </c>
      <c r="BN393" s="169" t="str">
        <f>IFERROR(Inv_SY_B!BN393/Inv_SY_B!$DC393-1,"")</f>
        <v/>
      </c>
      <c r="BO393" s="169" t="str">
        <f>IFERROR(Inv_SY_B!BO393/Inv_SY_B!$DC393-1,"")</f>
        <v/>
      </c>
      <c r="BP393" s="169" t="str">
        <f>IFERROR(Inv_SY_B!BP393/Inv_SY_B!$DC393-1,"")</f>
        <v/>
      </c>
      <c r="BQ393" s="169" t="str">
        <f>IFERROR(Inv_SY_B!BQ393/Inv_SY_B!$DC393-1,"")</f>
        <v/>
      </c>
      <c r="BR393" s="169" t="str">
        <f>IFERROR(Inv_SY_B!BR393/Inv_SY_B!$DC393-1,"")</f>
        <v/>
      </c>
      <c r="BS393" s="169" t="str">
        <f>IFERROR(Inv_SY_B!BS393/Inv_SY_B!$DC393-1,"")</f>
        <v/>
      </c>
      <c r="BT393" s="169" t="str">
        <f>IFERROR(Inv_SY_B!BT393/Inv_SY_B!$DC393-1,"")</f>
        <v/>
      </c>
      <c r="BU393" s="169" t="str">
        <f>IFERROR(Inv_SY_B!BU393/Inv_SY_B!$DC393-1,"")</f>
        <v/>
      </c>
      <c r="BV393" s="169" t="str">
        <f>IFERROR(Inv_SY_B!BV393/Inv_SY_B!$DC393-1,"")</f>
        <v/>
      </c>
      <c r="BW393" s="169" t="str">
        <f>IFERROR(Inv_SY_B!BW393/Inv_SY_B!$DC393-1,"")</f>
        <v/>
      </c>
      <c r="BX393" s="169" t="str">
        <f>IFERROR(Inv_SY_B!BX393/Inv_SY_B!$DC393-1,"")</f>
        <v/>
      </c>
      <c r="BY393" s="169" t="str">
        <f>IFERROR(Inv_SY_B!BY393/Inv_SY_B!$DC393-1,"")</f>
        <v/>
      </c>
      <c r="BZ393" s="169" t="str">
        <f>IFERROR(Inv_SY_B!BZ393/Inv_SY_B!$DC393-1,"")</f>
        <v/>
      </c>
      <c r="CA393" s="169" t="str">
        <f>IFERROR(Inv_SY_B!CA393/Inv_SY_B!$DC393-1,"")</f>
        <v/>
      </c>
      <c r="CB393" s="169" t="str">
        <f>IFERROR(Inv_SY_B!CB393/Inv_SY_B!$DC393-1,"")</f>
        <v/>
      </c>
      <c r="CC393" s="169" t="str">
        <f>IFERROR(Inv_SY_B!CC393/Inv_SY_B!$DC393-1,"")</f>
        <v/>
      </c>
      <c r="CD393" s="169" t="str">
        <f>IFERROR(Inv_SY_B!CD393/Inv_SY_B!$DC393-1,"")</f>
        <v/>
      </c>
      <c r="CE393" s="169" t="str">
        <f>IFERROR(Inv_SY_B!CE393/Inv_SY_B!$DC393-1,"")</f>
        <v/>
      </c>
      <c r="CF393" s="169" t="str">
        <f>IFERROR(Inv_SY_B!CF393/Inv_SY_B!$DC393-1,"")</f>
        <v/>
      </c>
      <c r="CG393" s="169" t="str">
        <f>IFERROR(Inv_SY_B!CG393/Inv_SY_B!$DC393-1,"")</f>
        <v/>
      </c>
      <c r="CH393" s="169" t="str">
        <f>IFERROR(Inv_SY_B!CH393/Inv_SY_B!$DC393-1,"")</f>
        <v/>
      </c>
      <c r="CI393" s="169" t="str">
        <f>IFERROR(Inv_SY_B!CI393/Inv_SY_B!$DC393-1,"")</f>
        <v/>
      </c>
      <c r="CJ393" s="169" t="str">
        <f>IFERROR(Inv_SY_B!CJ393/Inv_SY_B!$DC393-1,"")</f>
        <v/>
      </c>
      <c r="CK393" s="169" t="str">
        <f>IFERROR(Inv_SY_B!CK393/Inv_SY_B!$DC393-1,"")</f>
        <v/>
      </c>
      <c r="CL393" s="169" t="str">
        <f>IFERROR(Inv_SY_B!CL393/Inv_SY_B!$DC393-1,"")</f>
        <v/>
      </c>
      <c r="CM393" s="169" t="str">
        <f>IFERROR(Inv_SY_B!CM393/Inv_SY_B!$DB393-1,"")</f>
        <v/>
      </c>
      <c r="CN393" s="169" t="str">
        <f>IFERROR(Inv_SY_B!CN393/Inv_SY_B!$DB393-1,"")</f>
        <v/>
      </c>
      <c r="CO393" s="169" t="str">
        <f>IFERROR(Inv_SY_B!CO393/Inv_SY_B!$DB393-1,"")</f>
        <v/>
      </c>
      <c r="CP393" s="169" t="str">
        <f>IFERROR(Inv_SY_B!CP393/Inv_SY_B!$DB393-1,"")</f>
        <v/>
      </c>
      <c r="CQ393" s="169" t="str">
        <f>IFERROR(Inv_SY_B!CQ393/Inv_SY_B!$DB393-1,"")</f>
        <v/>
      </c>
      <c r="CR393" s="169" t="str">
        <f>IFERROR(Inv_SY_B!CR393/Inv_SY_B!$DB393-1,"")</f>
        <v/>
      </c>
      <c r="CS393" s="169" t="str">
        <f>IFERROR(Inv_SY_B!CS393/Inv_SY_B!$DB393-1,"")</f>
        <v/>
      </c>
      <c r="CT393" s="169" t="str">
        <f>IFERROR(Inv_SY_B!CT393/Inv_SY_B!$DB393-1,"")</f>
        <v/>
      </c>
      <c r="CU393" s="169" t="str">
        <f>IFERROR(Inv_SY_B!CU393/Inv_SY_B!$DB393-1,"")</f>
        <v/>
      </c>
      <c r="CV393" s="169" t="str">
        <f>IFERROR(Inv_SY_B!CV393/Inv_SY_B!$DB393-1,"")</f>
        <v/>
      </c>
      <c r="CW393" s="169" t="str">
        <f>IFERROR(Inv_SY_B!CW393/Inv_SY_B!$DB393-1,"")</f>
        <v/>
      </c>
      <c r="CX393" s="169" t="str">
        <f>IFERROR(Inv_SY_B!CX393/Inv_SY_B!$DB393-1,"")</f>
        <v/>
      </c>
      <c r="CY393" s="169" t="str">
        <f>IFERROR(Inv_SY_B!CY393/Inv_SY_B!$DB393-1,"")</f>
        <v/>
      </c>
      <c r="CZ393" s="169" t="str">
        <f>IFERROR(Inv_SY_B!CZ393/Inv_SY_B!$DB393-1,"")</f>
        <v/>
      </c>
    </row>
    <row r="394" spans="2:104">
      <c r="B394" s="164">
        <f t="shared" si="7"/>
        <v>46086</v>
      </c>
      <c r="C394" s="169" t="str">
        <f>IFERROR(Inv_SY_B!C394/Inv_SY_B!$DA394-1,"")</f>
        <v/>
      </c>
      <c r="D394" s="169" t="str">
        <f>IFERROR(Inv_SY_B!D394/Inv_SY_B!$DA394-1,"")</f>
        <v/>
      </c>
      <c r="E394" s="169" t="str">
        <f>IFERROR(Inv_SY_B!E394/Inv_SY_B!$DA394-1,"")</f>
        <v/>
      </c>
      <c r="F394" s="169" t="str">
        <f>IFERROR(Inv_SY_B!F394/Inv_SY_B!$DA394-1,"")</f>
        <v/>
      </c>
      <c r="G394" s="169" t="str">
        <f>IFERROR(Inv_SY_B!G394/Inv_SY_B!$DA394-1,"")</f>
        <v/>
      </c>
      <c r="H394" s="169" t="str">
        <f>IFERROR(Inv_SY_B!H394/Inv_SY_B!$DA394-1,"")</f>
        <v/>
      </c>
      <c r="I394" s="169" t="str">
        <f>IFERROR(Inv_SY_B!I394/Inv_SY_B!$DA394-1,"")</f>
        <v/>
      </c>
      <c r="J394" s="169" t="str">
        <f>IFERROR(Inv_SY_B!J394/Inv_SY_B!$DA394-1,"")</f>
        <v/>
      </c>
      <c r="K394" s="169" t="str">
        <f>IFERROR(Inv_SY_B!K394/Inv_SY_B!$DA394-1,"")</f>
        <v/>
      </c>
      <c r="L394" s="169" t="str">
        <f>IFERROR(Inv_SY_B!L394/Inv_SY_B!$DA394-1,"")</f>
        <v/>
      </c>
      <c r="M394" s="169" t="str">
        <f>IFERROR(Inv_SY_B!M394/Inv_SY_B!$DA394-1,"")</f>
        <v/>
      </c>
      <c r="N394" s="169" t="str">
        <f>IFERROR(Inv_SY_B!N394/Inv_SY_B!$DA394-1,"")</f>
        <v/>
      </c>
      <c r="O394" s="169" t="str">
        <f>IFERROR(Inv_SY_B!O394/Inv_SY_B!$DA394-1,"")</f>
        <v/>
      </c>
      <c r="P394" s="169" t="str">
        <f>IFERROR(Inv_SY_B!P394/Inv_SY_B!$DA394-1,"")</f>
        <v/>
      </c>
      <c r="Q394" s="169" t="str">
        <f>IFERROR(Inv_SY_B!Q394/Inv_SY_B!$DA394-1,"")</f>
        <v/>
      </c>
      <c r="R394" s="169" t="str">
        <f>IFERROR(Inv_SY_B!R394/Inv_SY_B!$DA394-1,"")</f>
        <v/>
      </c>
      <c r="S394" s="169" t="str">
        <f>IFERROR(Inv_SY_B!S394/Inv_SY_B!$DA394-1,"")</f>
        <v/>
      </c>
      <c r="T394" s="169" t="str">
        <f>IFERROR(Inv_SY_B!T394/Inv_SY_B!$DA394-1,"")</f>
        <v/>
      </c>
      <c r="U394" s="169" t="str">
        <f>IFERROR(Inv_SY_B!U394/Inv_SY_B!$DA394-1,"")</f>
        <v/>
      </c>
      <c r="V394" s="169" t="str">
        <f>IFERROR(Inv_SY_B!V394/Inv_SY_B!$DA394-1,"")</f>
        <v/>
      </c>
      <c r="W394" s="169" t="str">
        <f>IFERROR(Inv_SY_B!W394/Inv_SY_B!$DA394-1,"")</f>
        <v/>
      </c>
      <c r="X394" s="169" t="str">
        <f>IFERROR(Inv_SY_B!X394/Inv_SY_B!$DA394-1,"")</f>
        <v/>
      </c>
      <c r="Y394" s="169" t="str">
        <f>IFERROR(Inv_SY_B!Y394/Inv_SY_B!$DA394-1,"")</f>
        <v/>
      </c>
      <c r="Z394" s="169" t="str">
        <f>IFERROR(Inv_SY_B!Z394/Inv_SY_B!$DA394-1,"")</f>
        <v/>
      </c>
      <c r="AA394" s="169" t="str">
        <f>IFERROR(Inv_SY_B!AA394/Inv_SY_B!$DA394-1,"")</f>
        <v/>
      </c>
      <c r="AB394" s="169" t="str">
        <f>IFERROR(Inv_SY_B!AB394/Inv_SY_B!$DA394-1,"")</f>
        <v/>
      </c>
      <c r="AC394" s="169" t="str">
        <f>IFERROR(Inv_SY_B!AC394/Inv_SY_B!$DA394-1,"")</f>
        <v/>
      </c>
      <c r="AD394" s="169" t="str">
        <f>IFERROR(Inv_SY_B!AD394/Inv_SY_B!$DA394-1,"")</f>
        <v/>
      </c>
      <c r="AE394" s="169" t="str">
        <f>IFERROR(Inv_SY_B!AE394/Inv_SY_B!$DA394-1,"")</f>
        <v/>
      </c>
      <c r="AF394" s="169" t="str">
        <f>IFERROR(Inv_SY_B!AF394/Inv_SY_B!$DA394-1,"")</f>
        <v/>
      </c>
      <c r="AG394" s="169" t="str">
        <f>IFERROR(Inv_SY_B!AG394/Inv_SY_B!$DA394-1,"")</f>
        <v/>
      </c>
      <c r="AH394" s="169" t="str">
        <f>IFERROR(Inv_SY_B!AH394/Inv_SY_B!$DA394-1,"")</f>
        <v/>
      </c>
      <c r="AI394" s="169" t="str">
        <f>IFERROR(Inv_SY_B!AI394/Inv_SY_B!$DC394-1,"")</f>
        <v/>
      </c>
      <c r="AJ394" s="169" t="str">
        <f>IFERROR(Inv_SY_B!AJ394/Inv_SY_B!$DC394-1,"")</f>
        <v/>
      </c>
      <c r="AK394" s="169" t="str">
        <f>IFERROR(Inv_SY_B!AK394/Inv_SY_B!$DC394-1,"")</f>
        <v/>
      </c>
      <c r="AL394" s="169" t="str">
        <f>IFERROR(Inv_SY_B!AL394/Inv_SY_B!$DC394-1,"")</f>
        <v/>
      </c>
      <c r="AM394" s="169" t="str">
        <f>IFERROR(Inv_SY_B!AM394/Inv_SY_B!$DC394-1,"")</f>
        <v/>
      </c>
      <c r="AN394" s="169" t="str">
        <f>IFERROR(Inv_SY_B!AN394/Inv_SY_B!$DC394-1,"")</f>
        <v/>
      </c>
      <c r="AO394" s="169" t="str">
        <f>IFERROR(Inv_SY_B!AO394/Inv_SY_B!$DC394-1,"")</f>
        <v/>
      </c>
      <c r="AP394" s="169" t="str">
        <f>IFERROR(Inv_SY_B!AP394/Inv_SY_B!$DC394-1,"")</f>
        <v/>
      </c>
      <c r="AQ394" s="169" t="str">
        <f>IFERROR(Inv_SY_B!AQ394/Inv_SY_B!$DC394-1,"")</f>
        <v/>
      </c>
      <c r="AR394" s="169" t="str">
        <f>IFERROR(Inv_SY_B!AR394/Inv_SY_B!$DC394-1,"")</f>
        <v/>
      </c>
      <c r="AS394" s="169" t="str">
        <f>IFERROR(Inv_SY_B!AS394/Inv_SY_B!$DC394-1,"")</f>
        <v/>
      </c>
      <c r="AT394" s="169" t="str">
        <f>IFERROR(Inv_SY_B!AT394/Inv_SY_B!$DC394-1,"")</f>
        <v/>
      </c>
      <c r="AU394" s="169" t="str">
        <f>IFERROR(Inv_SY_B!AU394/Inv_SY_B!$DC394-1,"")</f>
        <v/>
      </c>
      <c r="AV394" s="169" t="str">
        <f>IFERROR(Inv_SY_B!AV394/Inv_SY_B!$DC394-1,"")</f>
        <v/>
      </c>
      <c r="AW394" s="169" t="str">
        <f>IFERROR(Inv_SY_B!AW394/Inv_SY_B!$DC394-1,"")</f>
        <v/>
      </c>
      <c r="AX394" s="169" t="str">
        <f>IFERROR(Inv_SY_B!AX394/Inv_SY_B!$DC394-1,"")</f>
        <v/>
      </c>
      <c r="AY394" s="169" t="str">
        <f>IFERROR(Inv_SY_B!AY394/Inv_SY_B!$DC394-1,"")</f>
        <v/>
      </c>
      <c r="AZ394" s="169" t="str">
        <f>IFERROR(Inv_SY_B!AZ394/Inv_SY_B!$DC394-1,"")</f>
        <v/>
      </c>
      <c r="BA394" s="169" t="str">
        <f>IFERROR(Inv_SY_B!BA394/Inv_SY_B!$DC394-1,"")</f>
        <v/>
      </c>
      <c r="BB394" s="169" t="str">
        <f>IFERROR(Inv_SY_B!BB394/Inv_SY_B!$DC394-1,"")</f>
        <v/>
      </c>
      <c r="BC394" s="169" t="str">
        <f>IFERROR(Inv_SY_B!BC394/Inv_SY_B!$DC394-1,"")</f>
        <v/>
      </c>
      <c r="BD394" s="169" t="str">
        <f>IFERROR(Inv_SY_B!BD394/Inv_SY_B!$DC394-1,"")</f>
        <v/>
      </c>
      <c r="BE394" s="169" t="str">
        <f>IFERROR(Inv_SY_B!BE394/Inv_SY_B!$DC394-1,"")</f>
        <v/>
      </c>
      <c r="BF394" s="169" t="str">
        <f>IFERROR(Inv_SY_B!BF394/Inv_SY_B!$DC394-1,"")</f>
        <v/>
      </c>
      <c r="BG394" s="169" t="str">
        <f>IFERROR(Inv_SY_B!BG394/Inv_SY_B!$DC394-1,"")</f>
        <v/>
      </c>
      <c r="BH394" s="169" t="str">
        <f>IFERROR(Inv_SY_B!BH394/Inv_SY_B!$DC394-1,"")</f>
        <v/>
      </c>
      <c r="BI394" s="169" t="str">
        <f>IFERROR(Inv_SY_B!BI394/Inv_SY_B!$DC394-1,"")</f>
        <v/>
      </c>
      <c r="BJ394" s="169" t="str">
        <f>IFERROR(Inv_SY_B!BJ394/Inv_SY_B!$DC394-1,"")</f>
        <v/>
      </c>
      <c r="BK394" s="169" t="str">
        <f>IFERROR(Inv_SY_B!BK394/Inv_SY_B!$DC394-1,"")</f>
        <v/>
      </c>
      <c r="BL394" s="169" t="str">
        <f>IFERROR(Inv_SY_B!BL394/Inv_SY_B!$DC394-1,"")</f>
        <v/>
      </c>
      <c r="BM394" s="169" t="str">
        <f>IFERROR(Inv_SY_B!BM394/Inv_SY_B!$DC394-1,"")</f>
        <v/>
      </c>
      <c r="BN394" s="169" t="str">
        <f>IFERROR(Inv_SY_B!BN394/Inv_SY_B!$DC394-1,"")</f>
        <v/>
      </c>
      <c r="BO394" s="169" t="str">
        <f>IFERROR(Inv_SY_B!BO394/Inv_SY_B!$DC394-1,"")</f>
        <v/>
      </c>
      <c r="BP394" s="169" t="str">
        <f>IFERROR(Inv_SY_B!BP394/Inv_SY_B!$DC394-1,"")</f>
        <v/>
      </c>
      <c r="BQ394" s="169" t="str">
        <f>IFERROR(Inv_SY_B!BQ394/Inv_SY_B!$DC394-1,"")</f>
        <v/>
      </c>
      <c r="BR394" s="169" t="str">
        <f>IFERROR(Inv_SY_B!BR394/Inv_SY_B!$DC394-1,"")</f>
        <v/>
      </c>
      <c r="BS394" s="169" t="str">
        <f>IFERROR(Inv_SY_B!BS394/Inv_SY_B!$DC394-1,"")</f>
        <v/>
      </c>
      <c r="BT394" s="169" t="str">
        <f>IFERROR(Inv_SY_B!BT394/Inv_SY_B!$DC394-1,"")</f>
        <v/>
      </c>
      <c r="BU394" s="169" t="str">
        <f>IFERROR(Inv_SY_B!BU394/Inv_SY_B!$DC394-1,"")</f>
        <v/>
      </c>
      <c r="BV394" s="169" t="str">
        <f>IFERROR(Inv_SY_B!BV394/Inv_SY_B!$DC394-1,"")</f>
        <v/>
      </c>
      <c r="BW394" s="169" t="str">
        <f>IFERROR(Inv_SY_B!BW394/Inv_SY_B!$DC394-1,"")</f>
        <v/>
      </c>
      <c r="BX394" s="169" t="str">
        <f>IFERROR(Inv_SY_B!BX394/Inv_SY_B!$DC394-1,"")</f>
        <v/>
      </c>
      <c r="BY394" s="169" t="str">
        <f>IFERROR(Inv_SY_B!BY394/Inv_SY_B!$DC394-1,"")</f>
        <v/>
      </c>
      <c r="BZ394" s="169" t="str">
        <f>IFERROR(Inv_SY_B!BZ394/Inv_SY_B!$DC394-1,"")</f>
        <v/>
      </c>
      <c r="CA394" s="169" t="str">
        <f>IFERROR(Inv_SY_B!CA394/Inv_SY_B!$DC394-1,"")</f>
        <v/>
      </c>
      <c r="CB394" s="169" t="str">
        <f>IFERROR(Inv_SY_B!CB394/Inv_SY_B!$DC394-1,"")</f>
        <v/>
      </c>
      <c r="CC394" s="169" t="str">
        <f>IFERROR(Inv_SY_B!CC394/Inv_SY_B!$DC394-1,"")</f>
        <v/>
      </c>
      <c r="CD394" s="169" t="str">
        <f>IFERROR(Inv_SY_B!CD394/Inv_SY_B!$DC394-1,"")</f>
        <v/>
      </c>
      <c r="CE394" s="169" t="str">
        <f>IFERROR(Inv_SY_B!CE394/Inv_SY_B!$DC394-1,"")</f>
        <v/>
      </c>
      <c r="CF394" s="169" t="str">
        <f>IFERROR(Inv_SY_B!CF394/Inv_SY_B!$DC394-1,"")</f>
        <v/>
      </c>
      <c r="CG394" s="169" t="str">
        <f>IFERROR(Inv_SY_B!CG394/Inv_SY_B!$DC394-1,"")</f>
        <v/>
      </c>
      <c r="CH394" s="169" t="str">
        <f>IFERROR(Inv_SY_B!CH394/Inv_SY_B!$DC394-1,"")</f>
        <v/>
      </c>
      <c r="CI394" s="169" t="str">
        <f>IFERROR(Inv_SY_B!CI394/Inv_SY_B!$DC394-1,"")</f>
        <v/>
      </c>
      <c r="CJ394" s="169" t="str">
        <f>IFERROR(Inv_SY_B!CJ394/Inv_SY_B!$DC394-1,"")</f>
        <v/>
      </c>
      <c r="CK394" s="169" t="str">
        <f>IFERROR(Inv_SY_B!CK394/Inv_SY_B!$DC394-1,"")</f>
        <v/>
      </c>
      <c r="CL394" s="169" t="str">
        <f>IFERROR(Inv_SY_B!CL394/Inv_SY_B!$DC394-1,"")</f>
        <v/>
      </c>
      <c r="CM394" s="169" t="str">
        <f>IFERROR(Inv_SY_B!CM394/Inv_SY_B!$DB394-1,"")</f>
        <v/>
      </c>
      <c r="CN394" s="169" t="str">
        <f>IFERROR(Inv_SY_B!CN394/Inv_SY_B!$DB394-1,"")</f>
        <v/>
      </c>
      <c r="CO394" s="169" t="str">
        <f>IFERROR(Inv_SY_B!CO394/Inv_SY_B!$DB394-1,"")</f>
        <v/>
      </c>
      <c r="CP394" s="169" t="str">
        <f>IFERROR(Inv_SY_B!CP394/Inv_SY_B!$DB394-1,"")</f>
        <v/>
      </c>
      <c r="CQ394" s="169" t="str">
        <f>IFERROR(Inv_SY_B!CQ394/Inv_SY_B!$DB394-1,"")</f>
        <v/>
      </c>
      <c r="CR394" s="169" t="str">
        <f>IFERROR(Inv_SY_B!CR394/Inv_SY_B!$DB394-1,"")</f>
        <v/>
      </c>
      <c r="CS394" s="169" t="str">
        <f>IFERROR(Inv_SY_B!CS394/Inv_SY_B!$DB394-1,"")</f>
        <v/>
      </c>
      <c r="CT394" s="169" t="str">
        <f>IFERROR(Inv_SY_B!CT394/Inv_SY_B!$DB394-1,"")</f>
        <v/>
      </c>
      <c r="CU394" s="169" t="str">
        <f>IFERROR(Inv_SY_B!CU394/Inv_SY_B!$DB394-1,"")</f>
        <v/>
      </c>
      <c r="CV394" s="169" t="str">
        <f>IFERROR(Inv_SY_B!CV394/Inv_SY_B!$DB394-1,"")</f>
        <v/>
      </c>
      <c r="CW394" s="169" t="str">
        <f>IFERROR(Inv_SY_B!CW394/Inv_SY_B!$DB394-1,"")</f>
        <v/>
      </c>
      <c r="CX394" s="169" t="str">
        <f>IFERROR(Inv_SY_B!CX394/Inv_SY_B!$DB394-1,"")</f>
        <v/>
      </c>
      <c r="CY394" s="169" t="str">
        <f>IFERROR(Inv_SY_B!CY394/Inv_SY_B!$DB394-1,"")</f>
        <v/>
      </c>
      <c r="CZ394" s="169" t="str">
        <f>IFERROR(Inv_SY_B!CZ394/Inv_SY_B!$DB394-1,"")</f>
        <v/>
      </c>
    </row>
    <row r="395" spans="2:104">
      <c r="B395" s="164">
        <f t="shared" si="7"/>
        <v>46087</v>
      </c>
      <c r="C395" s="169" t="str">
        <f>IFERROR(Inv_SY_B!C395/Inv_SY_B!$DA395-1,"")</f>
        <v/>
      </c>
      <c r="D395" s="169" t="str">
        <f>IFERROR(Inv_SY_B!D395/Inv_SY_B!$DA395-1,"")</f>
        <v/>
      </c>
      <c r="E395" s="169" t="str">
        <f>IFERROR(Inv_SY_B!E395/Inv_SY_B!$DA395-1,"")</f>
        <v/>
      </c>
      <c r="F395" s="169" t="str">
        <f>IFERROR(Inv_SY_B!F395/Inv_SY_B!$DA395-1,"")</f>
        <v/>
      </c>
      <c r="G395" s="169" t="str">
        <f>IFERROR(Inv_SY_B!G395/Inv_SY_B!$DA395-1,"")</f>
        <v/>
      </c>
      <c r="H395" s="169" t="str">
        <f>IFERROR(Inv_SY_B!H395/Inv_SY_B!$DA395-1,"")</f>
        <v/>
      </c>
      <c r="I395" s="169" t="str">
        <f>IFERROR(Inv_SY_B!I395/Inv_SY_B!$DA395-1,"")</f>
        <v/>
      </c>
      <c r="J395" s="169" t="str">
        <f>IFERROR(Inv_SY_B!J395/Inv_SY_B!$DA395-1,"")</f>
        <v/>
      </c>
      <c r="K395" s="169" t="str">
        <f>IFERROR(Inv_SY_B!K395/Inv_SY_B!$DA395-1,"")</f>
        <v/>
      </c>
      <c r="L395" s="169" t="str">
        <f>IFERROR(Inv_SY_B!L395/Inv_SY_B!$DA395-1,"")</f>
        <v/>
      </c>
      <c r="M395" s="169" t="str">
        <f>IFERROR(Inv_SY_B!M395/Inv_SY_B!$DA395-1,"")</f>
        <v/>
      </c>
      <c r="N395" s="169" t="str">
        <f>IFERROR(Inv_SY_B!N395/Inv_SY_B!$DA395-1,"")</f>
        <v/>
      </c>
      <c r="O395" s="169" t="str">
        <f>IFERROR(Inv_SY_B!O395/Inv_SY_B!$DA395-1,"")</f>
        <v/>
      </c>
      <c r="P395" s="169" t="str">
        <f>IFERROR(Inv_SY_B!P395/Inv_SY_B!$DA395-1,"")</f>
        <v/>
      </c>
      <c r="Q395" s="169" t="str">
        <f>IFERROR(Inv_SY_B!Q395/Inv_SY_B!$DA395-1,"")</f>
        <v/>
      </c>
      <c r="R395" s="169" t="str">
        <f>IFERROR(Inv_SY_B!R395/Inv_SY_B!$DA395-1,"")</f>
        <v/>
      </c>
      <c r="S395" s="169" t="str">
        <f>IFERROR(Inv_SY_B!S395/Inv_SY_B!$DA395-1,"")</f>
        <v/>
      </c>
      <c r="T395" s="169" t="str">
        <f>IFERROR(Inv_SY_B!T395/Inv_SY_B!$DA395-1,"")</f>
        <v/>
      </c>
      <c r="U395" s="169" t="str">
        <f>IFERROR(Inv_SY_B!U395/Inv_SY_B!$DA395-1,"")</f>
        <v/>
      </c>
      <c r="V395" s="169" t="str">
        <f>IFERROR(Inv_SY_B!V395/Inv_SY_B!$DA395-1,"")</f>
        <v/>
      </c>
      <c r="W395" s="169" t="str">
        <f>IFERROR(Inv_SY_B!W395/Inv_SY_B!$DA395-1,"")</f>
        <v/>
      </c>
      <c r="X395" s="169" t="str">
        <f>IFERROR(Inv_SY_B!X395/Inv_SY_B!$DA395-1,"")</f>
        <v/>
      </c>
      <c r="Y395" s="169" t="str">
        <f>IFERROR(Inv_SY_B!Y395/Inv_SY_B!$DA395-1,"")</f>
        <v/>
      </c>
      <c r="Z395" s="169" t="str">
        <f>IFERROR(Inv_SY_B!Z395/Inv_SY_B!$DA395-1,"")</f>
        <v/>
      </c>
      <c r="AA395" s="169" t="str">
        <f>IFERROR(Inv_SY_B!AA395/Inv_SY_B!$DA395-1,"")</f>
        <v/>
      </c>
      <c r="AB395" s="169" t="str">
        <f>IFERROR(Inv_SY_B!AB395/Inv_SY_B!$DA395-1,"")</f>
        <v/>
      </c>
      <c r="AC395" s="169" t="str">
        <f>IFERROR(Inv_SY_B!AC395/Inv_SY_B!$DA395-1,"")</f>
        <v/>
      </c>
      <c r="AD395" s="169" t="str">
        <f>IFERROR(Inv_SY_B!AD395/Inv_SY_B!$DA395-1,"")</f>
        <v/>
      </c>
      <c r="AE395" s="169" t="str">
        <f>IFERROR(Inv_SY_B!AE395/Inv_SY_B!$DA395-1,"")</f>
        <v/>
      </c>
      <c r="AF395" s="169" t="str">
        <f>IFERROR(Inv_SY_B!AF395/Inv_SY_B!$DA395-1,"")</f>
        <v/>
      </c>
      <c r="AG395" s="169" t="str">
        <f>IFERROR(Inv_SY_B!AG395/Inv_SY_B!$DA395-1,"")</f>
        <v/>
      </c>
      <c r="AH395" s="169" t="str">
        <f>IFERROR(Inv_SY_B!AH395/Inv_SY_B!$DA395-1,"")</f>
        <v/>
      </c>
      <c r="AI395" s="169" t="str">
        <f>IFERROR(Inv_SY_B!AI395/Inv_SY_B!$DC395-1,"")</f>
        <v/>
      </c>
      <c r="AJ395" s="169" t="str">
        <f>IFERROR(Inv_SY_B!AJ395/Inv_SY_B!$DC395-1,"")</f>
        <v/>
      </c>
      <c r="AK395" s="169" t="str">
        <f>IFERROR(Inv_SY_B!AK395/Inv_SY_B!$DC395-1,"")</f>
        <v/>
      </c>
      <c r="AL395" s="169" t="str">
        <f>IFERROR(Inv_SY_B!AL395/Inv_SY_B!$DC395-1,"")</f>
        <v/>
      </c>
      <c r="AM395" s="169" t="str">
        <f>IFERROR(Inv_SY_B!AM395/Inv_SY_B!$DC395-1,"")</f>
        <v/>
      </c>
      <c r="AN395" s="169" t="str">
        <f>IFERROR(Inv_SY_B!AN395/Inv_SY_B!$DC395-1,"")</f>
        <v/>
      </c>
      <c r="AO395" s="169" t="str">
        <f>IFERROR(Inv_SY_B!AO395/Inv_SY_B!$DC395-1,"")</f>
        <v/>
      </c>
      <c r="AP395" s="169" t="str">
        <f>IFERROR(Inv_SY_B!AP395/Inv_SY_B!$DC395-1,"")</f>
        <v/>
      </c>
      <c r="AQ395" s="169" t="str">
        <f>IFERROR(Inv_SY_B!AQ395/Inv_SY_B!$DC395-1,"")</f>
        <v/>
      </c>
      <c r="AR395" s="169" t="str">
        <f>IFERROR(Inv_SY_B!AR395/Inv_SY_B!$DC395-1,"")</f>
        <v/>
      </c>
      <c r="AS395" s="169" t="str">
        <f>IFERROR(Inv_SY_B!AS395/Inv_SY_B!$DC395-1,"")</f>
        <v/>
      </c>
      <c r="AT395" s="169" t="str">
        <f>IFERROR(Inv_SY_B!AT395/Inv_SY_B!$DC395-1,"")</f>
        <v/>
      </c>
      <c r="AU395" s="169" t="str">
        <f>IFERROR(Inv_SY_B!AU395/Inv_SY_B!$DC395-1,"")</f>
        <v/>
      </c>
      <c r="AV395" s="169" t="str">
        <f>IFERROR(Inv_SY_B!AV395/Inv_SY_B!$DC395-1,"")</f>
        <v/>
      </c>
      <c r="AW395" s="169" t="str">
        <f>IFERROR(Inv_SY_B!AW395/Inv_SY_B!$DC395-1,"")</f>
        <v/>
      </c>
      <c r="AX395" s="169" t="str">
        <f>IFERROR(Inv_SY_B!AX395/Inv_SY_B!$DC395-1,"")</f>
        <v/>
      </c>
      <c r="AY395" s="169" t="str">
        <f>IFERROR(Inv_SY_B!AY395/Inv_SY_B!$DC395-1,"")</f>
        <v/>
      </c>
      <c r="AZ395" s="169" t="str">
        <f>IFERROR(Inv_SY_B!AZ395/Inv_SY_B!$DC395-1,"")</f>
        <v/>
      </c>
      <c r="BA395" s="169" t="str">
        <f>IFERROR(Inv_SY_B!BA395/Inv_SY_B!$DC395-1,"")</f>
        <v/>
      </c>
      <c r="BB395" s="169" t="str">
        <f>IFERROR(Inv_SY_B!BB395/Inv_SY_B!$DC395-1,"")</f>
        <v/>
      </c>
      <c r="BC395" s="169" t="str">
        <f>IFERROR(Inv_SY_B!BC395/Inv_SY_B!$DC395-1,"")</f>
        <v/>
      </c>
      <c r="BD395" s="169" t="str">
        <f>IFERROR(Inv_SY_B!BD395/Inv_SY_B!$DC395-1,"")</f>
        <v/>
      </c>
      <c r="BE395" s="169" t="str">
        <f>IFERROR(Inv_SY_B!BE395/Inv_SY_B!$DC395-1,"")</f>
        <v/>
      </c>
      <c r="BF395" s="169" t="str">
        <f>IFERROR(Inv_SY_B!BF395/Inv_SY_B!$DC395-1,"")</f>
        <v/>
      </c>
      <c r="BG395" s="169" t="str">
        <f>IFERROR(Inv_SY_B!BG395/Inv_SY_B!$DC395-1,"")</f>
        <v/>
      </c>
      <c r="BH395" s="169" t="str">
        <f>IFERROR(Inv_SY_B!BH395/Inv_SY_B!$DC395-1,"")</f>
        <v/>
      </c>
      <c r="BI395" s="169" t="str">
        <f>IFERROR(Inv_SY_B!BI395/Inv_SY_B!$DC395-1,"")</f>
        <v/>
      </c>
      <c r="BJ395" s="169" t="str">
        <f>IFERROR(Inv_SY_B!BJ395/Inv_SY_B!$DC395-1,"")</f>
        <v/>
      </c>
      <c r="BK395" s="169" t="str">
        <f>IFERROR(Inv_SY_B!BK395/Inv_SY_B!$DC395-1,"")</f>
        <v/>
      </c>
      <c r="BL395" s="169" t="str">
        <f>IFERROR(Inv_SY_B!BL395/Inv_SY_B!$DC395-1,"")</f>
        <v/>
      </c>
      <c r="BM395" s="169" t="str">
        <f>IFERROR(Inv_SY_B!BM395/Inv_SY_B!$DC395-1,"")</f>
        <v/>
      </c>
      <c r="BN395" s="169" t="str">
        <f>IFERROR(Inv_SY_B!BN395/Inv_SY_B!$DC395-1,"")</f>
        <v/>
      </c>
      <c r="BO395" s="169" t="str">
        <f>IFERROR(Inv_SY_B!BO395/Inv_SY_B!$DC395-1,"")</f>
        <v/>
      </c>
      <c r="BP395" s="169" t="str">
        <f>IFERROR(Inv_SY_B!BP395/Inv_SY_B!$DC395-1,"")</f>
        <v/>
      </c>
      <c r="BQ395" s="169" t="str">
        <f>IFERROR(Inv_SY_B!BQ395/Inv_SY_B!$DC395-1,"")</f>
        <v/>
      </c>
      <c r="BR395" s="169" t="str">
        <f>IFERROR(Inv_SY_B!BR395/Inv_SY_B!$DC395-1,"")</f>
        <v/>
      </c>
      <c r="BS395" s="169" t="str">
        <f>IFERROR(Inv_SY_B!BS395/Inv_SY_B!$DC395-1,"")</f>
        <v/>
      </c>
      <c r="BT395" s="169" t="str">
        <f>IFERROR(Inv_SY_B!BT395/Inv_SY_B!$DC395-1,"")</f>
        <v/>
      </c>
      <c r="BU395" s="169" t="str">
        <f>IFERROR(Inv_SY_B!BU395/Inv_SY_B!$DC395-1,"")</f>
        <v/>
      </c>
      <c r="BV395" s="169" t="str">
        <f>IFERROR(Inv_SY_B!BV395/Inv_SY_B!$DC395-1,"")</f>
        <v/>
      </c>
      <c r="BW395" s="169" t="str">
        <f>IFERROR(Inv_SY_B!BW395/Inv_SY_B!$DC395-1,"")</f>
        <v/>
      </c>
      <c r="BX395" s="169" t="str">
        <f>IFERROR(Inv_SY_B!BX395/Inv_SY_B!$DC395-1,"")</f>
        <v/>
      </c>
      <c r="BY395" s="169" t="str">
        <f>IFERROR(Inv_SY_B!BY395/Inv_SY_B!$DC395-1,"")</f>
        <v/>
      </c>
      <c r="BZ395" s="169" t="str">
        <f>IFERROR(Inv_SY_B!BZ395/Inv_SY_B!$DC395-1,"")</f>
        <v/>
      </c>
      <c r="CA395" s="169" t="str">
        <f>IFERROR(Inv_SY_B!CA395/Inv_SY_B!$DC395-1,"")</f>
        <v/>
      </c>
      <c r="CB395" s="169" t="str">
        <f>IFERROR(Inv_SY_B!CB395/Inv_SY_B!$DC395-1,"")</f>
        <v/>
      </c>
      <c r="CC395" s="169" t="str">
        <f>IFERROR(Inv_SY_B!CC395/Inv_SY_B!$DC395-1,"")</f>
        <v/>
      </c>
      <c r="CD395" s="169" t="str">
        <f>IFERROR(Inv_SY_B!CD395/Inv_SY_B!$DC395-1,"")</f>
        <v/>
      </c>
      <c r="CE395" s="169" t="str">
        <f>IFERROR(Inv_SY_B!CE395/Inv_SY_B!$DC395-1,"")</f>
        <v/>
      </c>
      <c r="CF395" s="169" t="str">
        <f>IFERROR(Inv_SY_B!CF395/Inv_SY_B!$DC395-1,"")</f>
        <v/>
      </c>
      <c r="CG395" s="169" t="str">
        <f>IFERROR(Inv_SY_B!CG395/Inv_SY_B!$DC395-1,"")</f>
        <v/>
      </c>
      <c r="CH395" s="169" t="str">
        <f>IFERROR(Inv_SY_B!CH395/Inv_SY_B!$DC395-1,"")</f>
        <v/>
      </c>
      <c r="CI395" s="169" t="str">
        <f>IFERROR(Inv_SY_B!CI395/Inv_SY_B!$DC395-1,"")</f>
        <v/>
      </c>
      <c r="CJ395" s="169" t="str">
        <f>IFERROR(Inv_SY_B!CJ395/Inv_SY_B!$DC395-1,"")</f>
        <v/>
      </c>
      <c r="CK395" s="169" t="str">
        <f>IFERROR(Inv_SY_B!CK395/Inv_SY_B!$DC395-1,"")</f>
        <v/>
      </c>
      <c r="CL395" s="169" t="str">
        <f>IFERROR(Inv_SY_B!CL395/Inv_SY_B!$DC395-1,"")</f>
        <v/>
      </c>
      <c r="CM395" s="169" t="str">
        <f>IFERROR(Inv_SY_B!CM395/Inv_SY_B!$DB395-1,"")</f>
        <v/>
      </c>
      <c r="CN395" s="169" t="str">
        <f>IFERROR(Inv_SY_B!CN395/Inv_SY_B!$DB395-1,"")</f>
        <v/>
      </c>
      <c r="CO395" s="169" t="str">
        <f>IFERROR(Inv_SY_B!CO395/Inv_SY_B!$DB395-1,"")</f>
        <v/>
      </c>
      <c r="CP395" s="169" t="str">
        <f>IFERROR(Inv_SY_B!CP395/Inv_SY_B!$DB395-1,"")</f>
        <v/>
      </c>
      <c r="CQ395" s="169" t="str">
        <f>IFERROR(Inv_SY_B!CQ395/Inv_SY_B!$DB395-1,"")</f>
        <v/>
      </c>
      <c r="CR395" s="169" t="str">
        <f>IFERROR(Inv_SY_B!CR395/Inv_SY_B!$DB395-1,"")</f>
        <v/>
      </c>
      <c r="CS395" s="169" t="str">
        <f>IFERROR(Inv_SY_B!CS395/Inv_SY_B!$DB395-1,"")</f>
        <v/>
      </c>
      <c r="CT395" s="169" t="str">
        <f>IFERROR(Inv_SY_B!CT395/Inv_SY_B!$DB395-1,"")</f>
        <v/>
      </c>
      <c r="CU395" s="169" t="str">
        <f>IFERROR(Inv_SY_B!CU395/Inv_SY_B!$DB395-1,"")</f>
        <v/>
      </c>
      <c r="CV395" s="169" t="str">
        <f>IFERROR(Inv_SY_B!CV395/Inv_SY_B!$DB395-1,"")</f>
        <v/>
      </c>
      <c r="CW395" s="169" t="str">
        <f>IFERROR(Inv_SY_B!CW395/Inv_SY_B!$DB395-1,"")</f>
        <v/>
      </c>
      <c r="CX395" s="169" t="str">
        <f>IFERROR(Inv_SY_B!CX395/Inv_SY_B!$DB395-1,"")</f>
        <v/>
      </c>
      <c r="CY395" s="169" t="str">
        <f>IFERROR(Inv_SY_B!CY395/Inv_SY_B!$DB395-1,"")</f>
        <v/>
      </c>
      <c r="CZ395" s="169" t="str">
        <f>IFERROR(Inv_SY_B!CZ395/Inv_SY_B!$DB395-1,"")</f>
        <v/>
      </c>
    </row>
    <row r="396" spans="2:104">
      <c r="B396" s="164">
        <f t="shared" si="7"/>
        <v>46088</v>
      </c>
      <c r="C396" s="169" t="str">
        <f>IFERROR(Inv_SY_B!C396/Inv_SY_B!$DA396-1,"")</f>
        <v/>
      </c>
      <c r="D396" s="169" t="str">
        <f>IFERROR(Inv_SY_B!D396/Inv_SY_B!$DA396-1,"")</f>
        <v/>
      </c>
      <c r="E396" s="169" t="str">
        <f>IFERROR(Inv_SY_B!E396/Inv_SY_B!$DA396-1,"")</f>
        <v/>
      </c>
      <c r="F396" s="169" t="str">
        <f>IFERROR(Inv_SY_B!F396/Inv_SY_B!$DA396-1,"")</f>
        <v/>
      </c>
      <c r="G396" s="169" t="str">
        <f>IFERROR(Inv_SY_B!G396/Inv_SY_B!$DA396-1,"")</f>
        <v/>
      </c>
      <c r="H396" s="169" t="str">
        <f>IFERROR(Inv_SY_B!H396/Inv_SY_B!$DA396-1,"")</f>
        <v/>
      </c>
      <c r="I396" s="169" t="str">
        <f>IFERROR(Inv_SY_B!I396/Inv_SY_B!$DA396-1,"")</f>
        <v/>
      </c>
      <c r="J396" s="169" t="str">
        <f>IFERROR(Inv_SY_B!J396/Inv_SY_B!$DA396-1,"")</f>
        <v/>
      </c>
      <c r="K396" s="169" t="str">
        <f>IFERROR(Inv_SY_B!K396/Inv_SY_B!$DA396-1,"")</f>
        <v/>
      </c>
      <c r="L396" s="169" t="str">
        <f>IFERROR(Inv_SY_B!L396/Inv_SY_B!$DA396-1,"")</f>
        <v/>
      </c>
      <c r="M396" s="169" t="str">
        <f>IFERROR(Inv_SY_B!M396/Inv_SY_B!$DA396-1,"")</f>
        <v/>
      </c>
      <c r="N396" s="169" t="str">
        <f>IFERROR(Inv_SY_B!N396/Inv_SY_B!$DA396-1,"")</f>
        <v/>
      </c>
      <c r="O396" s="169" t="str">
        <f>IFERROR(Inv_SY_B!O396/Inv_SY_B!$DA396-1,"")</f>
        <v/>
      </c>
      <c r="P396" s="169" t="str">
        <f>IFERROR(Inv_SY_B!P396/Inv_SY_B!$DA396-1,"")</f>
        <v/>
      </c>
      <c r="Q396" s="169" t="str">
        <f>IFERROR(Inv_SY_B!Q396/Inv_SY_B!$DA396-1,"")</f>
        <v/>
      </c>
      <c r="R396" s="169" t="str">
        <f>IFERROR(Inv_SY_B!R396/Inv_SY_B!$DA396-1,"")</f>
        <v/>
      </c>
      <c r="S396" s="169" t="str">
        <f>IFERROR(Inv_SY_B!S396/Inv_SY_B!$DA396-1,"")</f>
        <v/>
      </c>
      <c r="T396" s="169" t="str">
        <f>IFERROR(Inv_SY_B!T396/Inv_SY_B!$DA396-1,"")</f>
        <v/>
      </c>
      <c r="U396" s="169" t="str">
        <f>IFERROR(Inv_SY_B!U396/Inv_SY_B!$DA396-1,"")</f>
        <v/>
      </c>
      <c r="V396" s="169" t="str">
        <f>IFERROR(Inv_SY_B!V396/Inv_SY_B!$DA396-1,"")</f>
        <v/>
      </c>
      <c r="W396" s="169" t="str">
        <f>IFERROR(Inv_SY_B!W396/Inv_SY_B!$DA396-1,"")</f>
        <v/>
      </c>
      <c r="X396" s="169" t="str">
        <f>IFERROR(Inv_SY_B!X396/Inv_SY_B!$DA396-1,"")</f>
        <v/>
      </c>
      <c r="Y396" s="169" t="str">
        <f>IFERROR(Inv_SY_B!Y396/Inv_SY_B!$DA396-1,"")</f>
        <v/>
      </c>
      <c r="Z396" s="169" t="str">
        <f>IFERROR(Inv_SY_B!Z396/Inv_SY_B!$DA396-1,"")</f>
        <v/>
      </c>
      <c r="AA396" s="169" t="str">
        <f>IFERROR(Inv_SY_B!AA396/Inv_SY_B!$DA396-1,"")</f>
        <v/>
      </c>
      <c r="AB396" s="169" t="str">
        <f>IFERROR(Inv_SY_B!AB396/Inv_SY_B!$DA396-1,"")</f>
        <v/>
      </c>
      <c r="AC396" s="169" t="str">
        <f>IFERROR(Inv_SY_B!AC396/Inv_SY_B!$DA396-1,"")</f>
        <v/>
      </c>
      <c r="AD396" s="169" t="str">
        <f>IFERROR(Inv_SY_B!AD396/Inv_SY_B!$DA396-1,"")</f>
        <v/>
      </c>
      <c r="AE396" s="169" t="str">
        <f>IFERROR(Inv_SY_B!AE396/Inv_SY_B!$DA396-1,"")</f>
        <v/>
      </c>
      <c r="AF396" s="169" t="str">
        <f>IFERROR(Inv_SY_B!AF396/Inv_SY_B!$DA396-1,"")</f>
        <v/>
      </c>
      <c r="AG396" s="169" t="str">
        <f>IFERROR(Inv_SY_B!AG396/Inv_SY_B!$DA396-1,"")</f>
        <v/>
      </c>
      <c r="AH396" s="169" t="str">
        <f>IFERROR(Inv_SY_B!AH396/Inv_SY_B!$DA396-1,"")</f>
        <v/>
      </c>
      <c r="AI396" s="169" t="str">
        <f>IFERROR(Inv_SY_B!AI396/Inv_SY_B!$DC396-1,"")</f>
        <v/>
      </c>
      <c r="AJ396" s="169" t="str">
        <f>IFERROR(Inv_SY_B!AJ396/Inv_SY_B!$DC396-1,"")</f>
        <v/>
      </c>
      <c r="AK396" s="169" t="str">
        <f>IFERROR(Inv_SY_B!AK396/Inv_SY_B!$DC396-1,"")</f>
        <v/>
      </c>
      <c r="AL396" s="169" t="str">
        <f>IFERROR(Inv_SY_B!AL396/Inv_SY_B!$DC396-1,"")</f>
        <v/>
      </c>
      <c r="AM396" s="169" t="str">
        <f>IFERROR(Inv_SY_B!AM396/Inv_SY_B!$DC396-1,"")</f>
        <v/>
      </c>
      <c r="AN396" s="169" t="str">
        <f>IFERROR(Inv_SY_B!AN396/Inv_SY_B!$DC396-1,"")</f>
        <v/>
      </c>
      <c r="AO396" s="169" t="str">
        <f>IFERROR(Inv_SY_B!AO396/Inv_SY_B!$DC396-1,"")</f>
        <v/>
      </c>
      <c r="AP396" s="169" t="str">
        <f>IFERROR(Inv_SY_B!AP396/Inv_SY_B!$DC396-1,"")</f>
        <v/>
      </c>
      <c r="AQ396" s="169" t="str">
        <f>IFERROR(Inv_SY_B!AQ396/Inv_SY_B!$DC396-1,"")</f>
        <v/>
      </c>
      <c r="AR396" s="169" t="str">
        <f>IFERROR(Inv_SY_B!AR396/Inv_SY_B!$DC396-1,"")</f>
        <v/>
      </c>
      <c r="AS396" s="169" t="str">
        <f>IFERROR(Inv_SY_B!AS396/Inv_SY_B!$DC396-1,"")</f>
        <v/>
      </c>
      <c r="AT396" s="169" t="str">
        <f>IFERROR(Inv_SY_B!AT396/Inv_SY_B!$DC396-1,"")</f>
        <v/>
      </c>
      <c r="AU396" s="169" t="str">
        <f>IFERROR(Inv_SY_B!AU396/Inv_SY_B!$DC396-1,"")</f>
        <v/>
      </c>
      <c r="AV396" s="169" t="str">
        <f>IFERROR(Inv_SY_B!AV396/Inv_SY_B!$DC396-1,"")</f>
        <v/>
      </c>
      <c r="AW396" s="169" t="str">
        <f>IFERROR(Inv_SY_B!AW396/Inv_SY_B!$DC396-1,"")</f>
        <v/>
      </c>
      <c r="AX396" s="169" t="str">
        <f>IFERROR(Inv_SY_B!AX396/Inv_SY_B!$DC396-1,"")</f>
        <v/>
      </c>
      <c r="AY396" s="169" t="str">
        <f>IFERROR(Inv_SY_B!AY396/Inv_SY_B!$DC396-1,"")</f>
        <v/>
      </c>
      <c r="AZ396" s="169" t="str">
        <f>IFERROR(Inv_SY_B!AZ396/Inv_SY_B!$DC396-1,"")</f>
        <v/>
      </c>
      <c r="BA396" s="169" t="str">
        <f>IFERROR(Inv_SY_B!BA396/Inv_SY_B!$DC396-1,"")</f>
        <v/>
      </c>
      <c r="BB396" s="169" t="str">
        <f>IFERROR(Inv_SY_B!BB396/Inv_SY_B!$DC396-1,"")</f>
        <v/>
      </c>
      <c r="BC396" s="169" t="str">
        <f>IFERROR(Inv_SY_B!BC396/Inv_SY_B!$DC396-1,"")</f>
        <v/>
      </c>
      <c r="BD396" s="169" t="str">
        <f>IFERROR(Inv_SY_B!BD396/Inv_SY_B!$DC396-1,"")</f>
        <v/>
      </c>
      <c r="BE396" s="169" t="str">
        <f>IFERROR(Inv_SY_B!BE396/Inv_SY_B!$DC396-1,"")</f>
        <v/>
      </c>
      <c r="BF396" s="169" t="str">
        <f>IFERROR(Inv_SY_B!BF396/Inv_SY_B!$DC396-1,"")</f>
        <v/>
      </c>
      <c r="BG396" s="169" t="str">
        <f>IFERROR(Inv_SY_B!BG396/Inv_SY_B!$DC396-1,"")</f>
        <v/>
      </c>
      <c r="BH396" s="169" t="str">
        <f>IFERROR(Inv_SY_B!BH396/Inv_SY_B!$DC396-1,"")</f>
        <v/>
      </c>
      <c r="BI396" s="169" t="str">
        <f>IFERROR(Inv_SY_B!BI396/Inv_SY_B!$DC396-1,"")</f>
        <v/>
      </c>
      <c r="BJ396" s="169" t="str">
        <f>IFERROR(Inv_SY_B!BJ396/Inv_SY_B!$DC396-1,"")</f>
        <v/>
      </c>
      <c r="BK396" s="169" t="str">
        <f>IFERROR(Inv_SY_B!BK396/Inv_SY_B!$DC396-1,"")</f>
        <v/>
      </c>
      <c r="BL396" s="169" t="str">
        <f>IFERROR(Inv_SY_B!BL396/Inv_SY_B!$DC396-1,"")</f>
        <v/>
      </c>
      <c r="BM396" s="169" t="str">
        <f>IFERROR(Inv_SY_B!BM396/Inv_SY_B!$DC396-1,"")</f>
        <v/>
      </c>
      <c r="BN396" s="169" t="str">
        <f>IFERROR(Inv_SY_B!BN396/Inv_SY_B!$DC396-1,"")</f>
        <v/>
      </c>
      <c r="BO396" s="169" t="str">
        <f>IFERROR(Inv_SY_B!BO396/Inv_SY_B!$DC396-1,"")</f>
        <v/>
      </c>
      <c r="BP396" s="169" t="str">
        <f>IFERROR(Inv_SY_B!BP396/Inv_SY_B!$DC396-1,"")</f>
        <v/>
      </c>
      <c r="BQ396" s="169" t="str">
        <f>IFERROR(Inv_SY_B!BQ396/Inv_SY_B!$DC396-1,"")</f>
        <v/>
      </c>
      <c r="BR396" s="169" t="str">
        <f>IFERROR(Inv_SY_B!BR396/Inv_SY_B!$DC396-1,"")</f>
        <v/>
      </c>
      <c r="BS396" s="169" t="str">
        <f>IFERROR(Inv_SY_B!BS396/Inv_SY_B!$DC396-1,"")</f>
        <v/>
      </c>
      <c r="BT396" s="169" t="str">
        <f>IFERROR(Inv_SY_B!BT396/Inv_SY_B!$DC396-1,"")</f>
        <v/>
      </c>
      <c r="BU396" s="169" t="str">
        <f>IFERROR(Inv_SY_B!BU396/Inv_SY_B!$DC396-1,"")</f>
        <v/>
      </c>
      <c r="BV396" s="169" t="str">
        <f>IFERROR(Inv_SY_B!BV396/Inv_SY_B!$DC396-1,"")</f>
        <v/>
      </c>
      <c r="BW396" s="169" t="str">
        <f>IFERROR(Inv_SY_B!BW396/Inv_SY_B!$DC396-1,"")</f>
        <v/>
      </c>
      <c r="BX396" s="169" t="str">
        <f>IFERROR(Inv_SY_B!BX396/Inv_SY_B!$DC396-1,"")</f>
        <v/>
      </c>
      <c r="BY396" s="169" t="str">
        <f>IFERROR(Inv_SY_B!BY396/Inv_SY_B!$DC396-1,"")</f>
        <v/>
      </c>
      <c r="BZ396" s="169" t="str">
        <f>IFERROR(Inv_SY_B!BZ396/Inv_SY_B!$DC396-1,"")</f>
        <v/>
      </c>
      <c r="CA396" s="169" t="str">
        <f>IFERROR(Inv_SY_B!CA396/Inv_SY_B!$DC396-1,"")</f>
        <v/>
      </c>
      <c r="CB396" s="169" t="str">
        <f>IFERROR(Inv_SY_B!CB396/Inv_SY_B!$DC396-1,"")</f>
        <v/>
      </c>
      <c r="CC396" s="169" t="str">
        <f>IFERROR(Inv_SY_B!CC396/Inv_SY_B!$DC396-1,"")</f>
        <v/>
      </c>
      <c r="CD396" s="169" t="str">
        <f>IFERROR(Inv_SY_B!CD396/Inv_SY_B!$DC396-1,"")</f>
        <v/>
      </c>
      <c r="CE396" s="169" t="str">
        <f>IFERROR(Inv_SY_B!CE396/Inv_SY_B!$DC396-1,"")</f>
        <v/>
      </c>
      <c r="CF396" s="169" t="str">
        <f>IFERROR(Inv_SY_B!CF396/Inv_SY_B!$DC396-1,"")</f>
        <v/>
      </c>
      <c r="CG396" s="169" t="str">
        <f>IFERROR(Inv_SY_B!CG396/Inv_SY_B!$DC396-1,"")</f>
        <v/>
      </c>
      <c r="CH396" s="169" t="str">
        <f>IFERROR(Inv_SY_B!CH396/Inv_SY_B!$DC396-1,"")</f>
        <v/>
      </c>
      <c r="CI396" s="169" t="str">
        <f>IFERROR(Inv_SY_B!CI396/Inv_SY_B!$DC396-1,"")</f>
        <v/>
      </c>
      <c r="CJ396" s="169" t="str">
        <f>IFERROR(Inv_SY_B!CJ396/Inv_SY_B!$DC396-1,"")</f>
        <v/>
      </c>
      <c r="CK396" s="169" t="str">
        <f>IFERROR(Inv_SY_B!CK396/Inv_SY_B!$DC396-1,"")</f>
        <v/>
      </c>
      <c r="CL396" s="169" t="str">
        <f>IFERROR(Inv_SY_B!CL396/Inv_SY_B!$DC396-1,"")</f>
        <v/>
      </c>
      <c r="CM396" s="169" t="str">
        <f>IFERROR(Inv_SY_B!CM396/Inv_SY_B!$DB396-1,"")</f>
        <v/>
      </c>
      <c r="CN396" s="169" t="str">
        <f>IFERROR(Inv_SY_B!CN396/Inv_SY_B!$DB396-1,"")</f>
        <v/>
      </c>
      <c r="CO396" s="169" t="str">
        <f>IFERROR(Inv_SY_B!CO396/Inv_SY_B!$DB396-1,"")</f>
        <v/>
      </c>
      <c r="CP396" s="169" t="str">
        <f>IFERROR(Inv_SY_B!CP396/Inv_SY_B!$DB396-1,"")</f>
        <v/>
      </c>
      <c r="CQ396" s="169" t="str">
        <f>IFERROR(Inv_SY_B!CQ396/Inv_SY_B!$DB396-1,"")</f>
        <v/>
      </c>
      <c r="CR396" s="169" t="str">
        <f>IFERROR(Inv_SY_B!CR396/Inv_SY_B!$DB396-1,"")</f>
        <v/>
      </c>
      <c r="CS396" s="169" t="str">
        <f>IFERROR(Inv_SY_B!CS396/Inv_SY_B!$DB396-1,"")</f>
        <v/>
      </c>
      <c r="CT396" s="169" t="str">
        <f>IFERROR(Inv_SY_B!CT396/Inv_SY_B!$DB396-1,"")</f>
        <v/>
      </c>
      <c r="CU396" s="169" t="str">
        <f>IFERROR(Inv_SY_B!CU396/Inv_SY_B!$DB396-1,"")</f>
        <v/>
      </c>
      <c r="CV396" s="169" t="str">
        <f>IFERROR(Inv_SY_B!CV396/Inv_SY_B!$DB396-1,"")</f>
        <v/>
      </c>
      <c r="CW396" s="169" t="str">
        <f>IFERROR(Inv_SY_B!CW396/Inv_SY_B!$DB396-1,"")</f>
        <v/>
      </c>
      <c r="CX396" s="169" t="str">
        <f>IFERROR(Inv_SY_B!CX396/Inv_SY_B!$DB396-1,"")</f>
        <v/>
      </c>
      <c r="CY396" s="169" t="str">
        <f>IFERROR(Inv_SY_B!CY396/Inv_SY_B!$DB396-1,"")</f>
        <v/>
      </c>
      <c r="CZ396" s="169" t="str">
        <f>IFERROR(Inv_SY_B!CZ396/Inv_SY_B!$DB396-1,"")</f>
        <v/>
      </c>
    </row>
    <row r="397" spans="2:104">
      <c r="B397" s="164">
        <f t="shared" si="7"/>
        <v>46089</v>
      </c>
      <c r="C397" s="169" t="str">
        <f>IFERROR(Inv_SY_B!C397/Inv_SY_B!$DA397-1,"")</f>
        <v/>
      </c>
      <c r="D397" s="169" t="str">
        <f>IFERROR(Inv_SY_B!D397/Inv_SY_B!$DA397-1,"")</f>
        <v/>
      </c>
      <c r="E397" s="169" t="str">
        <f>IFERROR(Inv_SY_B!E397/Inv_SY_B!$DA397-1,"")</f>
        <v/>
      </c>
      <c r="F397" s="169" t="str">
        <f>IFERROR(Inv_SY_B!F397/Inv_SY_B!$DA397-1,"")</f>
        <v/>
      </c>
      <c r="G397" s="169" t="str">
        <f>IFERROR(Inv_SY_B!G397/Inv_SY_B!$DA397-1,"")</f>
        <v/>
      </c>
      <c r="H397" s="169" t="str">
        <f>IFERROR(Inv_SY_B!H397/Inv_SY_B!$DA397-1,"")</f>
        <v/>
      </c>
      <c r="I397" s="169" t="str">
        <f>IFERROR(Inv_SY_B!I397/Inv_SY_B!$DA397-1,"")</f>
        <v/>
      </c>
      <c r="J397" s="169" t="str">
        <f>IFERROR(Inv_SY_B!J397/Inv_SY_B!$DA397-1,"")</f>
        <v/>
      </c>
      <c r="K397" s="169" t="str">
        <f>IFERROR(Inv_SY_B!K397/Inv_SY_B!$DA397-1,"")</f>
        <v/>
      </c>
      <c r="L397" s="169" t="str">
        <f>IFERROR(Inv_SY_B!L397/Inv_SY_B!$DA397-1,"")</f>
        <v/>
      </c>
      <c r="M397" s="169" t="str">
        <f>IFERROR(Inv_SY_B!M397/Inv_SY_B!$DA397-1,"")</f>
        <v/>
      </c>
      <c r="N397" s="169" t="str">
        <f>IFERROR(Inv_SY_B!N397/Inv_SY_B!$DA397-1,"")</f>
        <v/>
      </c>
      <c r="O397" s="169" t="str">
        <f>IFERROR(Inv_SY_B!O397/Inv_SY_B!$DA397-1,"")</f>
        <v/>
      </c>
      <c r="P397" s="169" t="str">
        <f>IFERROR(Inv_SY_B!P397/Inv_SY_B!$DA397-1,"")</f>
        <v/>
      </c>
      <c r="Q397" s="169" t="str">
        <f>IFERROR(Inv_SY_B!Q397/Inv_SY_B!$DA397-1,"")</f>
        <v/>
      </c>
      <c r="R397" s="169" t="str">
        <f>IFERROR(Inv_SY_B!R397/Inv_SY_B!$DA397-1,"")</f>
        <v/>
      </c>
      <c r="S397" s="169" t="str">
        <f>IFERROR(Inv_SY_B!S397/Inv_SY_B!$DA397-1,"")</f>
        <v/>
      </c>
      <c r="T397" s="169" t="str">
        <f>IFERROR(Inv_SY_B!T397/Inv_SY_B!$DA397-1,"")</f>
        <v/>
      </c>
      <c r="U397" s="169" t="str">
        <f>IFERROR(Inv_SY_B!U397/Inv_SY_B!$DA397-1,"")</f>
        <v/>
      </c>
      <c r="V397" s="169" t="str">
        <f>IFERROR(Inv_SY_B!V397/Inv_SY_B!$DA397-1,"")</f>
        <v/>
      </c>
      <c r="W397" s="169" t="str">
        <f>IFERROR(Inv_SY_B!W397/Inv_SY_B!$DA397-1,"")</f>
        <v/>
      </c>
      <c r="X397" s="169" t="str">
        <f>IFERROR(Inv_SY_B!X397/Inv_SY_B!$DA397-1,"")</f>
        <v/>
      </c>
      <c r="Y397" s="169" t="str">
        <f>IFERROR(Inv_SY_B!Y397/Inv_SY_B!$DA397-1,"")</f>
        <v/>
      </c>
      <c r="Z397" s="169" t="str">
        <f>IFERROR(Inv_SY_B!Z397/Inv_SY_B!$DA397-1,"")</f>
        <v/>
      </c>
      <c r="AA397" s="169" t="str">
        <f>IFERROR(Inv_SY_B!AA397/Inv_SY_B!$DA397-1,"")</f>
        <v/>
      </c>
      <c r="AB397" s="169" t="str">
        <f>IFERROR(Inv_SY_B!AB397/Inv_SY_B!$DA397-1,"")</f>
        <v/>
      </c>
      <c r="AC397" s="169" t="str">
        <f>IFERROR(Inv_SY_B!AC397/Inv_SY_B!$DA397-1,"")</f>
        <v/>
      </c>
      <c r="AD397" s="169" t="str">
        <f>IFERROR(Inv_SY_B!AD397/Inv_SY_B!$DA397-1,"")</f>
        <v/>
      </c>
      <c r="AE397" s="169" t="str">
        <f>IFERROR(Inv_SY_B!AE397/Inv_SY_B!$DA397-1,"")</f>
        <v/>
      </c>
      <c r="AF397" s="169" t="str">
        <f>IFERROR(Inv_SY_B!AF397/Inv_SY_B!$DA397-1,"")</f>
        <v/>
      </c>
      <c r="AG397" s="169" t="str">
        <f>IFERROR(Inv_SY_B!AG397/Inv_SY_B!$DA397-1,"")</f>
        <v/>
      </c>
      <c r="AH397" s="169" t="str">
        <f>IFERROR(Inv_SY_B!AH397/Inv_SY_B!$DA397-1,"")</f>
        <v/>
      </c>
      <c r="AI397" s="169" t="str">
        <f>IFERROR(Inv_SY_B!AI397/Inv_SY_B!$DC397-1,"")</f>
        <v/>
      </c>
      <c r="AJ397" s="169" t="str">
        <f>IFERROR(Inv_SY_B!AJ397/Inv_SY_B!$DC397-1,"")</f>
        <v/>
      </c>
      <c r="AK397" s="169" t="str">
        <f>IFERROR(Inv_SY_B!AK397/Inv_SY_B!$DC397-1,"")</f>
        <v/>
      </c>
      <c r="AL397" s="169" t="str">
        <f>IFERROR(Inv_SY_B!AL397/Inv_SY_B!$DC397-1,"")</f>
        <v/>
      </c>
      <c r="AM397" s="169" t="str">
        <f>IFERROR(Inv_SY_B!AM397/Inv_SY_B!$DC397-1,"")</f>
        <v/>
      </c>
      <c r="AN397" s="169" t="str">
        <f>IFERROR(Inv_SY_B!AN397/Inv_SY_B!$DC397-1,"")</f>
        <v/>
      </c>
      <c r="AO397" s="169" t="str">
        <f>IFERROR(Inv_SY_B!AO397/Inv_SY_B!$DC397-1,"")</f>
        <v/>
      </c>
      <c r="AP397" s="169" t="str">
        <f>IFERROR(Inv_SY_B!AP397/Inv_SY_B!$DC397-1,"")</f>
        <v/>
      </c>
      <c r="AQ397" s="169" t="str">
        <f>IFERROR(Inv_SY_B!AQ397/Inv_SY_B!$DC397-1,"")</f>
        <v/>
      </c>
      <c r="AR397" s="169" t="str">
        <f>IFERROR(Inv_SY_B!AR397/Inv_SY_B!$DC397-1,"")</f>
        <v/>
      </c>
      <c r="AS397" s="169" t="str">
        <f>IFERROR(Inv_SY_B!AS397/Inv_SY_B!$DC397-1,"")</f>
        <v/>
      </c>
      <c r="AT397" s="169" t="str">
        <f>IFERROR(Inv_SY_B!AT397/Inv_SY_B!$DC397-1,"")</f>
        <v/>
      </c>
      <c r="AU397" s="169" t="str">
        <f>IFERROR(Inv_SY_B!AU397/Inv_SY_B!$DC397-1,"")</f>
        <v/>
      </c>
      <c r="AV397" s="169" t="str">
        <f>IFERROR(Inv_SY_B!AV397/Inv_SY_B!$DC397-1,"")</f>
        <v/>
      </c>
      <c r="AW397" s="169" t="str">
        <f>IFERROR(Inv_SY_B!AW397/Inv_SY_B!$DC397-1,"")</f>
        <v/>
      </c>
      <c r="AX397" s="169" t="str">
        <f>IFERROR(Inv_SY_B!AX397/Inv_SY_B!$DC397-1,"")</f>
        <v/>
      </c>
      <c r="AY397" s="169" t="str">
        <f>IFERROR(Inv_SY_B!AY397/Inv_SY_B!$DC397-1,"")</f>
        <v/>
      </c>
      <c r="AZ397" s="169" t="str">
        <f>IFERROR(Inv_SY_B!AZ397/Inv_SY_B!$DC397-1,"")</f>
        <v/>
      </c>
      <c r="BA397" s="169" t="str">
        <f>IFERROR(Inv_SY_B!BA397/Inv_SY_B!$DC397-1,"")</f>
        <v/>
      </c>
      <c r="BB397" s="169" t="str">
        <f>IFERROR(Inv_SY_B!BB397/Inv_SY_B!$DC397-1,"")</f>
        <v/>
      </c>
      <c r="BC397" s="169" t="str">
        <f>IFERROR(Inv_SY_B!BC397/Inv_SY_B!$DC397-1,"")</f>
        <v/>
      </c>
      <c r="BD397" s="169" t="str">
        <f>IFERROR(Inv_SY_B!BD397/Inv_SY_B!$DC397-1,"")</f>
        <v/>
      </c>
      <c r="BE397" s="169" t="str">
        <f>IFERROR(Inv_SY_B!BE397/Inv_SY_B!$DC397-1,"")</f>
        <v/>
      </c>
      <c r="BF397" s="169" t="str">
        <f>IFERROR(Inv_SY_B!BF397/Inv_SY_B!$DC397-1,"")</f>
        <v/>
      </c>
      <c r="BG397" s="169" t="str">
        <f>IFERROR(Inv_SY_B!BG397/Inv_SY_B!$DC397-1,"")</f>
        <v/>
      </c>
      <c r="BH397" s="169" t="str">
        <f>IFERROR(Inv_SY_B!BH397/Inv_SY_B!$DC397-1,"")</f>
        <v/>
      </c>
      <c r="BI397" s="169" t="str">
        <f>IFERROR(Inv_SY_B!BI397/Inv_SY_B!$DC397-1,"")</f>
        <v/>
      </c>
      <c r="BJ397" s="169" t="str">
        <f>IFERROR(Inv_SY_B!BJ397/Inv_SY_B!$DC397-1,"")</f>
        <v/>
      </c>
      <c r="BK397" s="169" t="str">
        <f>IFERROR(Inv_SY_B!BK397/Inv_SY_B!$DC397-1,"")</f>
        <v/>
      </c>
      <c r="BL397" s="169" t="str">
        <f>IFERROR(Inv_SY_B!BL397/Inv_SY_B!$DC397-1,"")</f>
        <v/>
      </c>
      <c r="BM397" s="169" t="str">
        <f>IFERROR(Inv_SY_B!BM397/Inv_SY_B!$DC397-1,"")</f>
        <v/>
      </c>
      <c r="BN397" s="169" t="str">
        <f>IFERROR(Inv_SY_B!BN397/Inv_SY_B!$DC397-1,"")</f>
        <v/>
      </c>
      <c r="BO397" s="169" t="str">
        <f>IFERROR(Inv_SY_B!BO397/Inv_SY_B!$DC397-1,"")</f>
        <v/>
      </c>
      <c r="BP397" s="169" t="str">
        <f>IFERROR(Inv_SY_B!BP397/Inv_SY_B!$DC397-1,"")</f>
        <v/>
      </c>
      <c r="BQ397" s="169" t="str">
        <f>IFERROR(Inv_SY_B!BQ397/Inv_SY_B!$DC397-1,"")</f>
        <v/>
      </c>
      <c r="BR397" s="169" t="str">
        <f>IFERROR(Inv_SY_B!BR397/Inv_SY_B!$DC397-1,"")</f>
        <v/>
      </c>
      <c r="BS397" s="169" t="str">
        <f>IFERROR(Inv_SY_B!BS397/Inv_SY_B!$DC397-1,"")</f>
        <v/>
      </c>
      <c r="BT397" s="169" t="str">
        <f>IFERROR(Inv_SY_B!BT397/Inv_SY_B!$DC397-1,"")</f>
        <v/>
      </c>
      <c r="BU397" s="169" t="str">
        <f>IFERROR(Inv_SY_B!BU397/Inv_SY_B!$DC397-1,"")</f>
        <v/>
      </c>
      <c r="BV397" s="169" t="str">
        <f>IFERROR(Inv_SY_B!BV397/Inv_SY_B!$DC397-1,"")</f>
        <v/>
      </c>
      <c r="BW397" s="169" t="str">
        <f>IFERROR(Inv_SY_B!BW397/Inv_SY_B!$DC397-1,"")</f>
        <v/>
      </c>
      <c r="BX397" s="169" t="str">
        <f>IFERROR(Inv_SY_B!BX397/Inv_SY_B!$DC397-1,"")</f>
        <v/>
      </c>
      <c r="BY397" s="169" t="str">
        <f>IFERROR(Inv_SY_B!BY397/Inv_SY_B!$DC397-1,"")</f>
        <v/>
      </c>
      <c r="BZ397" s="169" t="str">
        <f>IFERROR(Inv_SY_B!BZ397/Inv_SY_B!$DC397-1,"")</f>
        <v/>
      </c>
      <c r="CA397" s="169" t="str">
        <f>IFERROR(Inv_SY_B!CA397/Inv_SY_B!$DC397-1,"")</f>
        <v/>
      </c>
      <c r="CB397" s="169" t="str">
        <f>IFERROR(Inv_SY_B!CB397/Inv_SY_B!$DC397-1,"")</f>
        <v/>
      </c>
      <c r="CC397" s="169" t="str">
        <f>IFERROR(Inv_SY_B!CC397/Inv_SY_B!$DC397-1,"")</f>
        <v/>
      </c>
      <c r="CD397" s="169" t="str">
        <f>IFERROR(Inv_SY_B!CD397/Inv_SY_B!$DC397-1,"")</f>
        <v/>
      </c>
      <c r="CE397" s="169" t="str">
        <f>IFERROR(Inv_SY_B!CE397/Inv_SY_B!$DC397-1,"")</f>
        <v/>
      </c>
      <c r="CF397" s="169" t="str">
        <f>IFERROR(Inv_SY_B!CF397/Inv_SY_B!$DC397-1,"")</f>
        <v/>
      </c>
      <c r="CG397" s="169" t="str">
        <f>IFERROR(Inv_SY_B!CG397/Inv_SY_B!$DC397-1,"")</f>
        <v/>
      </c>
      <c r="CH397" s="169" t="str">
        <f>IFERROR(Inv_SY_B!CH397/Inv_SY_B!$DC397-1,"")</f>
        <v/>
      </c>
      <c r="CI397" s="169" t="str">
        <f>IFERROR(Inv_SY_B!CI397/Inv_SY_B!$DC397-1,"")</f>
        <v/>
      </c>
      <c r="CJ397" s="169" t="str">
        <f>IFERROR(Inv_SY_B!CJ397/Inv_SY_B!$DC397-1,"")</f>
        <v/>
      </c>
      <c r="CK397" s="169" t="str">
        <f>IFERROR(Inv_SY_B!CK397/Inv_SY_B!$DC397-1,"")</f>
        <v/>
      </c>
      <c r="CL397" s="169" t="str">
        <f>IFERROR(Inv_SY_B!CL397/Inv_SY_B!$DC397-1,"")</f>
        <v/>
      </c>
      <c r="CM397" s="169" t="str">
        <f>IFERROR(Inv_SY_B!CM397/Inv_SY_B!$DB397-1,"")</f>
        <v/>
      </c>
      <c r="CN397" s="169" t="str">
        <f>IFERROR(Inv_SY_B!CN397/Inv_SY_B!$DB397-1,"")</f>
        <v/>
      </c>
      <c r="CO397" s="169" t="str">
        <f>IFERROR(Inv_SY_B!CO397/Inv_SY_B!$DB397-1,"")</f>
        <v/>
      </c>
      <c r="CP397" s="169" t="str">
        <f>IFERROR(Inv_SY_B!CP397/Inv_SY_B!$DB397-1,"")</f>
        <v/>
      </c>
      <c r="CQ397" s="169" t="str">
        <f>IFERROR(Inv_SY_B!CQ397/Inv_SY_B!$DB397-1,"")</f>
        <v/>
      </c>
      <c r="CR397" s="169" t="str">
        <f>IFERROR(Inv_SY_B!CR397/Inv_SY_B!$DB397-1,"")</f>
        <v/>
      </c>
      <c r="CS397" s="169" t="str">
        <f>IFERROR(Inv_SY_B!CS397/Inv_SY_B!$DB397-1,"")</f>
        <v/>
      </c>
      <c r="CT397" s="169" t="str">
        <f>IFERROR(Inv_SY_B!CT397/Inv_SY_B!$DB397-1,"")</f>
        <v/>
      </c>
      <c r="CU397" s="169" t="str">
        <f>IFERROR(Inv_SY_B!CU397/Inv_SY_B!$DB397-1,"")</f>
        <v/>
      </c>
      <c r="CV397" s="169" t="str">
        <f>IFERROR(Inv_SY_B!CV397/Inv_SY_B!$DB397-1,"")</f>
        <v/>
      </c>
      <c r="CW397" s="169" t="str">
        <f>IFERROR(Inv_SY_B!CW397/Inv_SY_B!$DB397-1,"")</f>
        <v/>
      </c>
      <c r="CX397" s="169" t="str">
        <f>IFERROR(Inv_SY_B!CX397/Inv_SY_B!$DB397-1,"")</f>
        <v/>
      </c>
      <c r="CY397" s="169" t="str">
        <f>IFERROR(Inv_SY_B!CY397/Inv_SY_B!$DB397-1,"")</f>
        <v/>
      </c>
      <c r="CZ397" s="169" t="str">
        <f>IFERROR(Inv_SY_B!CZ397/Inv_SY_B!$DB397-1,"")</f>
        <v/>
      </c>
    </row>
    <row r="398" spans="2:104">
      <c r="B398" s="164">
        <f t="shared" si="7"/>
        <v>46090</v>
      </c>
      <c r="C398" s="169" t="str">
        <f>IFERROR(Inv_SY_B!C398/Inv_SY_B!$DA398-1,"")</f>
        <v/>
      </c>
      <c r="D398" s="169" t="str">
        <f>IFERROR(Inv_SY_B!D398/Inv_SY_B!$DA398-1,"")</f>
        <v/>
      </c>
      <c r="E398" s="169" t="str">
        <f>IFERROR(Inv_SY_B!E398/Inv_SY_B!$DA398-1,"")</f>
        <v/>
      </c>
      <c r="F398" s="169" t="str">
        <f>IFERROR(Inv_SY_B!F398/Inv_SY_B!$DA398-1,"")</f>
        <v/>
      </c>
      <c r="G398" s="169" t="str">
        <f>IFERROR(Inv_SY_B!G398/Inv_SY_B!$DA398-1,"")</f>
        <v/>
      </c>
      <c r="H398" s="169" t="str">
        <f>IFERROR(Inv_SY_B!H398/Inv_SY_B!$DA398-1,"")</f>
        <v/>
      </c>
      <c r="I398" s="169" t="str">
        <f>IFERROR(Inv_SY_B!I398/Inv_SY_B!$DA398-1,"")</f>
        <v/>
      </c>
      <c r="J398" s="169" t="str">
        <f>IFERROR(Inv_SY_B!J398/Inv_SY_B!$DA398-1,"")</f>
        <v/>
      </c>
      <c r="K398" s="169" t="str">
        <f>IFERROR(Inv_SY_B!K398/Inv_SY_B!$DA398-1,"")</f>
        <v/>
      </c>
      <c r="L398" s="169" t="str">
        <f>IFERROR(Inv_SY_B!L398/Inv_SY_B!$DA398-1,"")</f>
        <v/>
      </c>
      <c r="M398" s="169" t="str">
        <f>IFERROR(Inv_SY_B!M398/Inv_SY_B!$DA398-1,"")</f>
        <v/>
      </c>
      <c r="N398" s="169" t="str">
        <f>IFERROR(Inv_SY_B!N398/Inv_SY_B!$DA398-1,"")</f>
        <v/>
      </c>
      <c r="O398" s="169" t="str">
        <f>IFERROR(Inv_SY_B!O398/Inv_SY_B!$DA398-1,"")</f>
        <v/>
      </c>
      <c r="P398" s="169" t="str">
        <f>IFERROR(Inv_SY_B!P398/Inv_SY_B!$DA398-1,"")</f>
        <v/>
      </c>
      <c r="Q398" s="169" t="str">
        <f>IFERROR(Inv_SY_B!Q398/Inv_SY_B!$DA398-1,"")</f>
        <v/>
      </c>
      <c r="R398" s="169" t="str">
        <f>IFERROR(Inv_SY_B!R398/Inv_SY_B!$DA398-1,"")</f>
        <v/>
      </c>
      <c r="S398" s="169" t="str">
        <f>IFERROR(Inv_SY_B!S398/Inv_SY_B!$DA398-1,"")</f>
        <v/>
      </c>
      <c r="T398" s="169" t="str">
        <f>IFERROR(Inv_SY_B!T398/Inv_SY_B!$DA398-1,"")</f>
        <v/>
      </c>
      <c r="U398" s="169" t="str">
        <f>IFERROR(Inv_SY_B!U398/Inv_SY_B!$DA398-1,"")</f>
        <v/>
      </c>
      <c r="V398" s="169" t="str">
        <f>IFERROR(Inv_SY_B!V398/Inv_SY_B!$DA398-1,"")</f>
        <v/>
      </c>
      <c r="W398" s="169" t="str">
        <f>IFERROR(Inv_SY_B!W398/Inv_SY_B!$DA398-1,"")</f>
        <v/>
      </c>
      <c r="X398" s="169" t="str">
        <f>IFERROR(Inv_SY_B!X398/Inv_SY_B!$DA398-1,"")</f>
        <v/>
      </c>
      <c r="Y398" s="169" t="str">
        <f>IFERROR(Inv_SY_B!Y398/Inv_SY_B!$DA398-1,"")</f>
        <v/>
      </c>
      <c r="Z398" s="169" t="str">
        <f>IFERROR(Inv_SY_B!Z398/Inv_SY_B!$DA398-1,"")</f>
        <v/>
      </c>
      <c r="AA398" s="169" t="str">
        <f>IFERROR(Inv_SY_B!AA398/Inv_SY_B!$DA398-1,"")</f>
        <v/>
      </c>
      <c r="AB398" s="169" t="str">
        <f>IFERROR(Inv_SY_B!AB398/Inv_SY_B!$DA398-1,"")</f>
        <v/>
      </c>
      <c r="AC398" s="169" t="str">
        <f>IFERROR(Inv_SY_B!AC398/Inv_SY_B!$DA398-1,"")</f>
        <v/>
      </c>
      <c r="AD398" s="169" t="str">
        <f>IFERROR(Inv_SY_B!AD398/Inv_SY_B!$DA398-1,"")</f>
        <v/>
      </c>
      <c r="AE398" s="169" t="str">
        <f>IFERROR(Inv_SY_B!AE398/Inv_SY_B!$DA398-1,"")</f>
        <v/>
      </c>
      <c r="AF398" s="169" t="str">
        <f>IFERROR(Inv_SY_B!AF398/Inv_SY_B!$DA398-1,"")</f>
        <v/>
      </c>
      <c r="AG398" s="169" t="str">
        <f>IFERROR(Inv_SY_B!AG398/Inv_SY_B!$DA398-1,"")</f>
        <v/>
      </c>
      <c r="AH398" s="169" t="str">
        <f>IFERROR(Inv_SY_B!AH398/Inv_SY_B!$DA398-1,"")</f>
        <v/>
      </c>
      <c r="AI398" s="169" t="str">
        <f>IFERROR(Inv_SY_B!AI398/Inv_SY_B!$DC398-1,"")</f>
        <v/>
      </c>
      <c r="AJ398" s="169" t="str">
        <f>IFERROR(Inv_SY_B!AJ398/Inv_SY_B!$DC398-1,"")</f>
        <v/>
      </c>
      <c r="AK398" s="169" t="str">
        <f>IFERROR(Inv_SY_B!AK398/Inv_SY_B!$DC398-1,"")</f>
        <v/>
      </c>
      <c r="AL398" s="169" t="str">
        <f>IFERROR(Inv_SY_B!AL398/Inv_SY_B!$DC398-1,"")</f>
        <v/>
      </c>
      <c r="AM398" s="169" t="str">
        <f>IFERROR(Inv_SY_B!AM398/Inv_SY_B!$DC398-1,"")</f>
        <v/>
      </c>
      <c r="AN398" s="169" t="str">
        <f>IFERROR(Inv_SY_B!AN398/Inv_SY_B!$DC398-1,"")</f>
        <v/>
      </c>
      <c r="AO398" s="169" t="str">
        <f>IFERROR(Inv_SY_B!AO398/Inv_SY_B!$DC398-1,"")</f>
        <v/>
      </c>
      <c r="AP398" s="169" t="str">
        <f>IFERROR(Inv_SY_B!AP398/Inv_SY_B!$DC398-1,"")</f>
        <v/>
      </c>
      <c r="AQ398" s="169" t="str">
        <f>IFERROR(Inv_SY_B!AQ398/Inv_SY_B!$DC398-1,"")</f>
        <v/>
      </c>
      <c r="AR398" s="169" t="str">
        <f>IFERROR(Inv_SY_B!AR398/Inv_SY_B!$DC398-1,"")</f>
        <v/>
      </c>
      <c r="AS398" s="169" t="str">
        <f>IFERROR(Inv_SY_B!AS398/Inv_SY_B!$DC398-1,"")</f>
        <v/>
      </c>
      <c r="AT398" s="169" t="str">
        <f>IFERROR(Inv_SY_B!AT398/Inv_SY_B!$DC398-1,"")</f>
        <v/>
      </c>
      <c r="AU398" s="169" t="str">
        <f>IFERROR(Inv_SY_B!AU398/Inv_SY_B!$DC398-1,"")</f>
        <v/>
      </c>
      <c r="AV398" s="169" t="str">
        <f>IFERROR(Inv_SY_B!AV398/Inv_SY_B!$DC398-1,"")</f>
        <v/>
      </c>
      <c r="AW398" s="169" t="str">
        <f>IFERROR(Inv_SY_B!AW398/Inv_SY_B!$DC398-1,"")</f>
        <v/>
      </c>
      <c r="AX398" s="169" t="str">
        <f>IFERROR(Inv_SY_B!AX398/Inv_SY_B!$DC398-1,"")</f>
        <v/>
      </c>
      <c r="AY398" s="169" t="str">
        <f>IFERROR(Inv_SY_B!AY398/Inv_SY_B!$DC398-1,"")</f>
        <v/>
      </c>
      <c r="AZ398" s="169" t="str">
        <f>IFERROR(Inv_SY_B!AZ398/Inv_SY_B!$DC398-1,"")</f>
        <v/>
      </c>
      <c r="BA398" s="169" t="str">
        <f>IFERROR(Inv_SY_B!BA398/Inv_SY_B!$DC398-1,"")</f>
        <v/>
      </c>
      <c r="BB398" s="169" t="str">
        <f>IFERROR(Inv_SY_B!BB398/Inv_SY_B!$DC398-1,"")</f>
        <v/>
      </c>
      <c r="BC398" s="169" t="str">
        <f>IFERROR(Inv_SY_B!BC398/Inv_SY_B!$DC398-1,"")</f>
        <v/>
      </c>
      <c r="BD398" s="169" t="str">
        <f>IFERROR(Inv_SY_B!BD398/Inv_SY_B!$DC398-1,"")</f>
        <v/>
      </c>
      <c r="BE398" s="169" t="str">
        <f>IFERROR(Inv_SY_B!BE398/Inv_SY_B!$DC398-1,"")</f>
        <v/>
      </c>
      <c r="BF398" s="169" t="str">
        <f>IFERROR(Inv_SY_B!BF398/Inv_SY_B!$DC398-1,"")</f>
        <v/>
      </c>
      <c r="BG398" s="169" t="str">
        <f>IFERROR(Inv_SY_B!BG398/Inv_SY_B!$DC398-1,"")</f>
        <v/>
      </c>
      <c r="BH398" s="169" t="str">
        <f>IFERROR(Inv_SY_B!BH398/Inv_SY_B!$DC398-1,"")</f>
        <v/>
      </c>
      <c r="BI398" s="169" t="str">
        <f>IFERROR(Inv_SY_B!BI398/Inv_SY_B!$DC398-1,"")</f>
        <v/>
      </c>
      <c r="BJ398" s="169" t="str">
        <f>IFERROR(Inv_SY_B!BJ398/Inv_SY_B!$DC398-1,"")</f>
        <v/>
      </c>
      <c r="BK398" s="169" t="str">
        <f>IFERROR(Inv_SY_B!BK398/Inv_SY_B!$DC398-1,"")</f>
        <v/>
      </c>
      <c r="BL398" s="169" t="str">
        <f>IFERROR(Inv_SY_B!BL398/Inv_SY_B!$DC398-1,"")</f>
        <v/>
      </c>
      <c r="BM398" s="169" t="str">
        <f>IFERROR(Inv_SY_B!BM398/Inv_SY_B!$DC398-1,"")</f>
        <v/>
      </c>
      <c r="BN398" s="169" t="str">
        <f>IFERROR(Inv_SY_B!BN398/Inv_SY_B!$DC398-1,"")</f>
        <v/>
      </c>
      <c r="BO398" s="169" t="str">
        <f>IFERROR(Inv_SY_B!BO398/Inv_SY_B!$DC398-1,"")</f>
        <v/>
      </c>
      <c r="BP398" s="169" t="str">
        <f>IFERROR(Inv_SY_B!BP398/Inv_SY_B!$DC398-1,"")</f>
        <v/>
      </c>
      <c r="BQ398" s="169" t="str">
        <f>IFERROR(Inv_SY_B!BQ398/Inv_SY_B!$DC398-1,"")</f>
        <v/>
      </c>
      <c r="BR398" s="169" t="str">
        <f>IFERROR(Inv_SY_B!BR398/Inv_SY_B!$DC398-1,"")</f>
        <v/>
      </c>
      <c r="BS398" s="169" t="str">
        <f>IFERROR(Inv_SY_B!BS398/Inv_SY_B!$DC398-1,"")</f>
        <v/>
      </c>
      <c r="BT398" s="169" t="str">
        <f>IFERROR(Inv_SY_B!BT398/Inv_SY_B!$DC398-1,"")</f>
        <v/>
      </c>
      <c r="BU398" s="169" t="str">
        <f>IFERROR(Inv_SY_B!BU398/Inv_SY_B!$DC398-1,"")</f>
        <v/>
      </c>
      <c r="BV398" s="169" t="str">
        <f>IFERROR(Inv_SY_B!BV398/Inv_SY_B!$DC398-1,"")</f>
        <v/>
      </c>
      <c r="BW398" s="169" t="str">
        <f>IFERROR(Inv_SY_B!BW398/Inv_SY_B!$DC398-1,"")</f>
        <v/>
      </c>
      <c r="BX398" s="169" t="str">
        <f>IFERROR(Inv_SY_B!BX398/Inv_SY_B!$DC398-1,"")</f>
        <v/>
      </c>
      <c r="BY398" s="169" t="str">
        <f>IFERROR(Inv_SY_B!BY398/Inv_SY_B!$DC398-1,"")</f>
        <v/>
      </c>
      <c r="BZ398" s="169" t="str">
        <f>IFERROR(Inv_SY_B!BZ398/Inv_SY_B!$DC398-1,"")</f>
        <v/>
      </c>
      <c r="CA398" s="169" t="str">
        <f>IFERROR(Inv_SY_B!CA398/Inv_SY_B!$DC398-1,"")</f>
        <v/>
      </c>
      <c r="CB398" s="169" t="str">
        <f>IFERROR(Inv_SY_B!CB398/Inv_SY_B!$DC398-1,"")</f>
        <v/>
      </c>
      <c r="CC398" s="169" t="str">
        <f>IFERROR(Inv_SY_B!CC398/Inv_SY_B!$DC398-1,"")</f>
        <v/>
      </c>
      <c r="CD398" s="169" t="str">
        <f>IFERROR(Inv_SY_B!CD398/Inv_SY_B!$DC398-1,"")</f>
        <v/>
      </c>
      <c r="CE398" s="169" t="str">
        <f>IFERROR(Inv_SY_B!CE398/Inv_SY_B!$DC398-1,"")</f>
        <v/>
      </c>
      <c r="CF398" s="169" t="str">
        <f>IFERROR(Inv_SY_B!CF398/Inv_SY_B!$DC398-1,"")</f>
        <v/>
      </c>
      <c r="CG398" s="169" t="str">
        <f>IFERROR(Inv_SY_B!CG398/Inv_SY_B!$DC398-1,"")</f>
        <v/>
      </c>
      <c r="CH398" s="169" t="str">
        <f>IFERROR(Inv_SY_B!CH398/Inv_SY_B!$DC398-1,"")</f>
        <v/>
      </c>
      <c r="CI398" s="169" t="str">
        <f>IFERROR(Inv_SY_B!CI398/Inv_SY_B!$DC398-1,"")</f>
        <v/>
      </c>
      <c r="CJ398" s="169" t="str">
        <f>IFERROR(Inv_SY_B!CJ398/Inv_SY_B!$DC398-1,"")</f>
        <v/>
      </c>
      <c r="CK398" s="169" t="str">
        <f>IFERROR(Inv_SY_B!CK398/Inv_SY_B!$DC398-1,"")</f>
        <v/>
      </c>
      <c r="CL398" s="169" t="str">
        <f>IFERROR(Inv_SY_B!CL398/Inv_SY_B!$DC398-1,"")</f>
        <v/>
      </c>
      <c r="CM398" s="169" t="str">
        <f>IFERROR(Inv_SY_B!CM398/Inv_SY_B!$DB398-1,"")</f>
        <v/>
      </c>
      <c r="CN398" s="169" t="str">
        <f>IFERROR(Inv_SY_B!CN398/Inv_SY_B!$DB398-1,"")</f>
        <v/>
      </c>
      <c r="CO398" s="169" t="str">
        <f>IFERROR(Inv_SY_B!CO398/Inv_SY_B!$DB398-1,"")</f>
        <v/>
      </c>
      <c r="CP398" s="169" t="str">
        <f>IFERROR(Inv_SY_B!CP398/Inv_SY_B!$DB398-1,"")</f>
        <v/>
      </c>
      <c r="CQ398" s="169" t="str">
        <f>IFERROR(Inv_SY_B!CQ398/Inv_SY_B!$DB398-1,"")</f>
        <v/>
      </c>
      <c r="CR398" s="169" t="str">
        <f>IFERROR(Inv_SY_B!CR398/Inv_SY_B!$DB398-1,"")</f>
        <v/>
      </c>
      <c r="CS398" s="169" t="str">
        <f>IFERROR(Inv_SY_B!CS398/Inv_SY_B!$DB398-1,"")</f>
        <v/>
      </c>
      <c r="CT398" s="169" t="str">
        <f>IFERROR(Inv_SY_B!CT398/Inv_SY_B!$DB398-1,"")</f>
        <v/>
      </c>
      <c r="CU398" s="169" t="str">
        <f>IFERROR(Inv_SY_B!CU398/Inv_SY_B!$DB398-1,"")</f>
        <v/>
      </c>
      <c r="CV398" s="169" t="str">
        <f>IFERROR(Inv_SY_B!CV398/Inv_SY_B!$DB398-1,"")</f>
        <v/>
      </c>
      <c r="CW398" s="169" t="str">
        <f>IFERROR(Inv_SY_B!CW398/Inv_SY_B!$DB398-1,"")</f>
        <v/>
      </c>
      <c r="CX398" s="169" t="str">
        <f>IFERROR(Inv_SY_B!CX398/Inv_SY_B!$DB398-1,"")</f>
        <v/>
      </c>
      <c r="CY398" s="169" t="str">
        <f>IFERROR(Inv_SY_B!CY398/Inv_SY_B!$DB398-1,"")</f>
        <v/>
      </c>
      <c r="CZ398" s="169" t="str">
        <f>IFERROR(Inv_SY_B!CZ398/Inv_SY_B!$DB398-1,"")</f>
        <v/>
      </c>
    </row>
    <row r="399" spans="2:104">
      <c r="B399" s="164">
        <f t="shared" si="7"/>
        <v>46091</v>
      </c>
      <c r="C399" s="169" t="str">
        <f>IFERROR(Inv_SY_B!C399/Inv_SY_B!$DA399-1,"")</f>
        <v/>
      </c>
      <c r="D399" s="169" t="str">
        <f>IFERROR(Inv_SY_B!D399/Inv_SY_B!$DA399-1,"")</f>
        <v/>
      </c>
      <c r="E399" s="169" t="str">
        <f>IFERROR(Inv_SY_B!E399/Inv_SY_B!$DA399-1,"")</f>
        <v/>
      </c>
      <c r="F399" s="169" t="str">
        <f>IFERROR(Inv_SY_B!F399/Inv_SY_B!$DA399-1,"")</f>
        <v/>
      </c>
      <c r="G399" s="169" t="str">
        <f>IFERROR(Inv_SY_B!G399/Inv_SY_B!$DA399-1,"")</f>
        <v/>
      </c>
      <c r="H399" s="169" t="str">
        <f>IFERROR(Inv_SY_B!H399/Inv_SY_B!$DA399-1,"")</f>
        <v/>
      </c>
      <c r="I399" s="169" t="str">
        <f>IFERROR(Inv_SY_B!I399/Inv_SY_B!$DA399-1,"")</f>
        <v/>
      </c>
      <c r="J399" s="169" t="str">
        <f>IFERROR(Inv_SY_B!J399/Inv_SY_B!$DA399-1,"")</f>
        <v/>
      </c>
      <c r="K399" s="169" t="str">
        <f>IFERROR(Inv_SY_B!K399/Inv_SY_B!$DA399-1,"")</f>
        <v/>
      </c>
      <c r="L399" s="169" t="str">
        <f>IFERROR(Inv_SY_B!L399/Inv_SY_B!$DA399-1,"")</f>
        <v/>
      </c>
      <c r="M399" s="169" t="str">
        <f>IFERROR(Inv_SY_B!M399/Inv_SY_B!$DA399-1,"")</f>
        <v/>
      </c>
      <c r="N399" s="169" t="str">
        <f>IFERROR(Inv_SY_B!N399/Inv_SY_B!$DA399-1,"")</f>
        <v/>
      </c>
      <c r="O399" s="169" t="str">
        <f>IFERROR(Inv_SY_B!O399/Inv_SY_B!$DA399-1,"")</f>
        <v/>
      </c>
      <c r="P399" s="169" t="str">
        <f>IFERROR(Inv_SY_B!P399/Inv_SY_B!$DA399-1,"")</f>
        <v/>
      </c>
      <c r="Q399" s="169" t="str">
        <f>IFERROR(Inv_SY_B!Q399/Inv_SY_B!$DA399-1,"")</f>
        <v/>
      </c>
      <c r="R399" s="169" t="str">
        <f>IFERROR(Inv_SY_B!R399/Inv_SY_B!$DA399-1,"")</f>
        <v/>
      </c>
      <c r="S399" s="169" t="str">
        <f>IFERROR(Inv_SY_B!S399/Inv_SY_B!$DA399-1,"")</f>
        <v/>
      </c>
      <c r="T399" s="169" t="str">
        <f>IFERROR(Inv_SY_B!T399/Inv_SY_B!$DA399-1,"")</f>
        <v/>
      </c>
      <c r="U399" s="169" t="str">
        <f>IFERROR(Inv_SY_B!U399/Inv_SY_B!$DA399-1,"")</f>
        <v/>
      </c>
      <c r="V399" s="169" t="str">
        <f>IFERROR(Inv_SY_B!V399/Inv_SY_B!$DA399-1,"")</f>
        <v/>
      </c>
      <c r="W399" s="169" t="str">
        <f>IFERROR(Inv_SY_B!W399/Inv_SY_B!$DA399-1,"")</f>
        <v/>
      </c>
      <c r="X399" s="169" t="str">
        <f>IFERROR(Inv_SY_B!X399/Inv_SY_B!$DA399-1,"")</f>
        <v/>
      </c>
      <c r="Y399" s="169" t="str">
        <f>IFERROR(Inv_SY_B!Y399/Inv_SY_B!$DA399-1,"")</f>
        <v/>
      </c>
      <c r="Z399" s="169" t="str">
        <f>IFERROR(Inv_SY_B!Z399/Inv_SY_B!$DA399-1,"")</f>
        <v/>
      </c>
      <c r="AA399" s="169" t="str">
        <f>IFERROR(Inv_SY_B!AA399/Inv_SY_B!$DA399-1,"")</f>
        <v/>
      </c>
      <c r="AB399" s="169" t="str">
        <f>IFERROR(Inv_SY_B!AB399/Inv_SY_B!$DA399-1,"")</f>
        <v/>
      </c>
      <c r="AC399" s="169" t="str">
        <f>IFERROR(Inv_SY_B!AC399/Inv_SY_B!$DA399-1,"")</f>
        <v/>
      </c>
      <c r="AD399" s="169" t="str">
        <f>IFERROR(Inv_SY_B!AD399/Inv_SY_B!$DA399-1,"")</f>
        <v/>
      </c>
      <c r="AE399" s="169" t="str">
        <f>IFERROR(Inv_SY_B!AE399/Inv_SY_B!$DA399-1,"")</f>
        <v/>
      </c>
      <c r="AF399" s="169" t="str">
        <f>IFERROR(Inv_SY_B!AF399/Inv_SY_B!$DA399-1,"")</f>
        <v/>
      </c>
      <c r="AG399" s="169" t="str">
        <f>IFERROR(Inv_SY_B!AG399/Inv_SY_B!$DA399-1,"")</f>
        <v/>
      </c>
      <c r="AH399" s="169" t="str">
        <f>IFERROR(Inv_SY_B!AH399/Inv_SY_B!$DA399-1,"")</f>
        <v/>
      </c>
      <c r="AI399" s="169" t="str">
        <f>IFERROR(Inv_SY_B!AI399/Inv_SY_B!$DC399-1,"")</f>
        <v/>
      </c>
      <c r="AJ399" s="169" t="str">
        <f>IFERROR(Inv_SY_B!AJ399/Inv_SY_B!$DC399-1,"")</f>
        <v/>
      </c>
      <c r="AK399" s="169" t="str">
        <f>IFERROR(Inv_SY_B!AK399/Inv_SY_B!$DC399-1,"")</f>
        <v/>
      </c>
      <c r="AL399" s="169" t="str">
        <f>IFERROR(Inv_SY_B!AL399/Inv_SY_B!$DC399-1,"")</f>
        <v/>
      </c>
      <c r="AM399" s="169" t="str">
        <f>IFERROR(Inv_SY_B!AM399/Inv_SY_B!$DC399-1,"")</f>
        <v/>
      </c>
      <c r="AN399" s="169" t="str">
        <f>IFERROR(Inv_SY_B!AN399/Inv_SY_B!$DC399-1,"")</f>
        <v/>
      </c>
      <c r="AO399" s="169" t="str">
        <f>IFERROR(Inv_SY_B!AO399/Inv_SY_B!$DC399-1,"")</f>
        <v/>
      </c>
      <c r="AP399" s="169" t="str">
        <f>IFERROR(Inv_SY_B!AP399/Inv_SY_B!$DC399-1,"")</f>
        <v/>
      </c>
      <c r="AQ399" s="169" t="str">
        <f>IFERROR(Inv_SY_B!AQ399/Inv_SY_B!$DC399-1,"")</f>
        <v/>
      </c>
      <c r="AR399" s="169" t="str">
        <f>IFERROR(Inv_SY_B!AR399/Inv_SY_B!$DC399-1,"")</f>
        <v/>
      </c>
      <c r="AS399" s="169" t="str">
        <f>IFERROR(Inv_SY_B!AS399/Inv_SY_B!$DC399-1,"")</f>
        <v/>
      </c>
      <c r="AT399" s="169" t="str">
        <f>IFERROR(Inv_SY_B!AT399/Inv_SY_B!$DC399-1,"")</f>
        <v/>
      </c>
      <c r="AU399" s="169" t="str">
        <f>IFERROR(Inv_SY_B!AU399/Inv_SY_B!$DC399-1,"")</f>
        <v/>
      </c>
      <c r="AV399" s="169" t="str">
        <f>IFERROR(Inv_SY_B!AV399/Inv_SY_B!$DC399-1,"")</f>
        <v/>
      </c>
      <c r="AW399" s="169" t="str">
        <f>IFERROR(Inv_SY_B!AW399/Inv_SY_B!$DC399-1,"")</f>
        <v/>
      </c>
      <c r="AX399" s="169" t="str">
        <f>IFERROR(Inv_SY_B!AX399/Inv_SY_B!$DC399-1,"")</f>
        <v/>
      </c>
      <c r="AY399" s="169" t="str">
        <f>IFERROR(Inv_SY_B!AY399/Inv_SY_B!$DC399-1,"")</f>
        <v/>
      </c>
      <c r="AZ399" s="169" t="str">
        <f>IFERROR(Inv_SY_B!AZ399/Inv_SY_B!$DC399-1,"")</f>
        <v/>
      </c>
      <c r="BA399" s="169" t="str">
        <f>IFERROR(Inv_SY_B!BA399/Inv_SY_B!$DC399-1,"")</f>
        <v/>
      </c>
      <c r="BB399" s="169" t="str">
        <f>IFERROR(Inv_SY_B!BB399/Inv_SY_B!$DC399-1,"")</f>
        <v/>
      </c>
      <c r="BC399" s="169" t="str">
        <f>IFERROR(Inv_SY_B!BC399/Inv_SY_B!$DC399-1,"")</f>
        <v/>
      </c>
      <c r="BD399" s="169" t="str">
        <f>IFERROR(Inv_SY_B!BD399/Inv_SY_B!$DC399-1,"")</f>
        <v/>
      </c>
      <c r="BE399" s="169" t="str">
        <f>IFERROR(Inv_SY_B!BE399/Inv_SY_B!$DC399-1,"")</f>
        <v/>
      </c>
      <c r="BF399" s="169" t="str">
        <f>IFERROR(Inv_SY_B!BF399/Inv_SY_B!$DC399-1,"")</f>
        <v/>
      </c>
      <c r="BG399" s="169" t="str">
        <f>IFERROR(Inv_SY_B!BG399/Inv_SY_B!$DC399-1,"")</f>
        <v/>
      </c>
      <c r="BH399" s="169" t="str">
        <f>IFERROR(Inv_SY_B!BH399/Inv_SY_B!$DC399-1,"")</f>
        <v/>
      </c>
      <c r="BI399" s="169" t="str">
        <f>IFERROR(Inv_SY_B!BI399/Inv_SY_B!$DC399-1,"")</f>
        <v/>
      </c>
      <c r="BJ399" s="169" t="str">
        <f>IFERROR(Inv_SY_B!BJ399/Inv_SY_B!$DC399-1,"")</f>
        <v/>
      </c>
      <c r="BK399" s="169" t="str">
        <f>IFERROR(Inv_SY_B!BK399/Inv_SY_B!$DC399-1,"")</f>
        <v/>
      </c>
      <c r="BL399" s="169" t="str">
        <f>IFERROR(Inv_SY_B!BL399/Inv_SY_B!$DC399-1,"")</f>
        <v/>
      </c>
      <c r="BM399" s="169" t="str">
        <f>IFERROR(Inv_SY_B!BM399/Inv_SY_B!$DC399-1,"")</f>
        <v/>
      </c>
      <c r="BN399" s="169" t="str">
        <f>IFERROR(Inv_SY_B!BN399/Inv_SY_B!$DC399-1,"")</f>
        <v/>
      </c>
      <c r="BO399" s="169" t="str">
        <f>IFERROR(Inv_SY_B!BO399/Inv_SY_B!$DC399-1,"")</f>
        <v/>
      </c>
      <c r="BP399" s="169" t="str">
        <f>IFERROR(Inv_SY_B!BP399/Inv_SY_B!$DC399-1,"")</f>
        <v/>
      </c>
      <c r="BQ399" s="169" t="str">
        <f>IFERROR(Inv_SY_B!BQ399/Inv_SY_B!$DC399-1,"")</f>
        <v/>
      </c>
      <c r="BR399" s="169" t="str">
        <f>IFERROR(Inv_SY_B!BR399/Inv_SY_B!$DC399-1,"")</f>
        <v/>
      </c>
      <c r="BS399" s="169" t="str">
        <f>IFERROR(Inv_SY_B!BS399/Inv_SY_B!$DC399-1,"")</f>
        <v/>
      </c>
      <c r="BT399" s="169" t="str">
        <f>IFERROR(Inv_SY_B!BT399/Inv_SY_B!$DC399-1,"")</f>
        <v/>
      </c>
      <c r="BU399" s="169" t="str">
        <f>IFERROR(Inv_SY_B!BU399/Inv_SY_B!$DC399-1,"")</f>
        <v/>
      </c>
      <c r="BV399" s="169" t="str">
        <f>IFERROR(Inv_SY_B!BV399/Inv_SY_B!$DC399-1,"")</f>
        <v/>
      </c>
      <c r="BW399" s="169" t="str">
        <f>IFERROR(Inv_SY_B!BW399/Inv_SY_B!$DC399-1,"")</f>
        <v/>
      </c>
      <c r="BX399" s="169" t="str">
        <f>IFERROR(Inv_SY_B!BX399/Inv_SY_B!$DC399-1,"")</f>
        <v/>
      </c>
      <c r="BY399" s="169" t="str">
        <f>IFERROR(Inv_SY_B!BY399/Inv_SY_B!$DC399-1,"")</f>
        <v/>
      </c>
      <c r="BZ399" s="169" t="str">
        <f>IFERROR(Inv_SY_B!BZ399/Inv_SY_B!$DC399-1,"")</f>
        <v/>
      </c>
      <c r="CA399" s="169" t="str">
        <f>IFERROR(Inv_SY_B!CA399/Inv_SY_B!$DC399-1,"")</f>
        <v/>
      </c>
      <c r="CB399" s="169" t="str">
        <f>IFERROR(Inv_SY_B!CB399/Inv_SY_B!$DC399-1,"")</f>
        <v/>
      </c>
      <c r="CC399" s="169" t="str">
        <f>IFERROR(Inv_SY_B!CC399/Inv_SY_B!$DC399-1,"")</f>
        <v/>
      </c>
      <c r="CD399" s="169" t="str">
        <f>IFERROR(Inv_SY_B!CD399/Inv_SY_B!$DC399-1,"")</f>
        <v/>
      </c>
      <c r="CE399" s="169" t="str">
        <f>IFERROR(Inv_SY_B!CE399/Inv_SY_B!$DC399-1,"")</f>
        <v/>
      </c>
      <c r="CF399" s="169" t="str">
        <f>IFERROR(Inv_SY_B!CF399/Inv_SY_B!$DC399-1,"")</f>
        <v/>
      </c>
      <c r="CG399" s="169" t="str">
        <f>IFERROR(Inv_SY_B!CG399/Inv_SY_B!$DC399-1,"")</f>
        <v/>
      </c>
      <c r="CH399" s="169" t="str">
        <f>IFERROR(Inv_SY_B!CH399/Inv_SY_B!$DC399-1,"")</f>
        <v/>
      </c>
      <c r="CI399" s="169" t="str">
        <f>IFERROR(Inv_SY_B!CI399/Inv_SY_B!$DC399-1,"")</f>
        <v/>
      </c>
      <c r="CJ399" s="169" t="str">
        <f>IFERROR(Inv_SY_B!CJ399/Inv_SY_B!$DC399-1,"")</f>
        <v/>
      </c>
      <c r="CK399" s="169" t="str">
        <f>IFERROR(Inv_SY_B!CK399/Inv_SY_B!$DC399-1,"")</f>
        <v/>
      </c>
      <c r="CL399" s="169" t="str">
        <f>IFERROR(Inv_SY_B!CL399/Inv_SY_B!$DC399-1,"")</f>
        <v/>
      </c>
      <c r="CM399" s="169" t="str">
        <f>IFERROR(Inv_SY_B!CM399/Inv_SY_B!$DB399-1,"")</f>
        <v/>
      </c>
      <c r="CN399" s="169" t="str">
        <f>IFERROR(Inv_SY_B!CN399/Inv_SY_B!$DB399-1,"")</f>
        <v/>
      </c>
      <c r="CO399" s="169" t="str">
        <f>IFERROR(Inv_SY_B!CO399/Inv_SY_B!$DB399-1,"")</f>
        <v/>
      </c>
      <c r="CP399" s="169" t="str">
        <f>IFERROR(Inv_SY_B!CP399/Inv_SY_B!$DB399-1,"")</f>
        <v/>
      </c>
      <c r="CQ399" s="169" t="str">
        <f>IFERROR(Inv_SY_B!CQ399/Inv_SY_B!$DB399-1,"")</f>
        <v/>
      </c>
      <c r="CR399" s="169" t="str">
        <f>IFERROR(Inv_SY_B!CR399/Inv_SY_B!$DB399-1,"")</f>
        <v/>
      </c>
      <c r="CS399" s="169" t="str">
        <f>IFERROR(Inv_SY_B!CS399/Inv_SY_B!$DB399-1,"")</f>
        <v/>
      </c>
      <c r="CT399" s="169" t="str">
        <f>IFERROR(Inv_SY_B!CT399/Inv_SY_B!$DB399-1,"")</f>
        <v/>
      </c>
      <c r="CU399" s="169" t="str">
        <f>IFERROR(Inv_SY_B!CU399/Inv_SY_B!$DB399-1,"")</f>
        <v/>
      </c>
      <c r="CV399" s="169" t="str">
        <f>IFERROR(Inv_SY_B!CV399/Inv_SY_B!$DB399-1,"")</f>
        <v/>
      </c>
      <c r="CW399" s="169" t="str">
        <f>IFERROR(Inv_SY_B!CW399/Inv_SY_B!$DB399-1,"")</f>
        <v/>
      </c>
      <c r="CX399" s="169" t="str">
        <f>IFERROR(Inv_SY_B!CX399/Inv_SY_B!$DB399-1,"")</f>
        <v/>
      </c>
      <c r="CY399" s="169" t="str">
        <f>IFERROR(Inv_SY_B!CY399/Inv_SY_B!$DB399-1,"")</f>
        <v/>
      </c>
      <c r="CZ399" s="169" t="str">
        <f>IFERROR(Inv_SY_B!CZ399/Inv_SY_B!$DB399-1,"")</f>
        <v/>
      </c>
    </row>
    <row r="400" spans="2:104">
      <c r="B400" s="164">
        <f t="shared" si="7"/>
        <v>46092</v>
      </c>
      <c r="C400" s="169" t="str">
        <f>IFERROR(Inv_SY_B!C400/Inv_SY_B!$DA400-1,"")</f>
        <v/>
      </c>
      <c r="D400" s="169" t="str">
        <f>IFERROR(Inv_SY_B!D400/Inv_SY_B!$DA400-1,"")</f>
        <v/>
      </c>
      <c r="E400" s="169" t="str">
        <f>IFERROR(Inv_SY_B!E400/Inv_SY_B!$DA400-1,"")</f>
        <v/>
      </c>
      <c r="F400" s="169" t="str">
        <f>IFERROR(Inv_SY_B!F400/Inv_SY_B!$DA400-1,"")</f>
        <v/>
      </c>
      <c r="G400" s="169" t="str">
        <f>IFERROR(Inv_SY_B!G400/Inv_SY_B!$DA400-1,"")</f>
        <v/>
      </c>
      <c r="H400" s="169" t="str">
        <f>IFERROR(Inv_SY_B!H400/Inv_SY_B!$DA400-1,"")</f>
        <v/>
      </c>
      <c r="I400" s="169" t="str">
        <f>IFERROR(Inv_SY_B!I400/Inv_SY_B!$DA400-1,"")</f>
        <v/>
      </c>
      <c r="J400" s="169" t="str">
        <f>IFERROR(Inv_SY_B!J400/Inv_SY_B!$DA400-1,"")</f>
        <v/>
      </c>
      <c r="K400" s="169" t="str">
        <f>IFERROR(Inv_SY_B!K400/Inv_SY_B!$DA400-1,"")</f>
        <v/>
      </c>
      <c r="L400" s="169" t="str">
        <f>IFERROR(Inv_SY_B!L400/Inv_SY_B!$DA400-1,"")</f>
        <v/>
      </c>
      <c r="M400" s="169" t="str">
        <f>IFERROR(Inv_SY_B!M400/Inv_SY_B!$DA400-1,"")</f>
        <v/>
      </c>
      <c r="N400" s="169" t="str">
        <f>IFERROR(Inv_SY_B!N400/Inv_SY_B!$DA400-1,"")</f>
        <v/>
      </c>
      <c r="O400" s="169" t="str">
        <f>IFERROR(Inv_SY_B!O400/Inv_SY_B!$DA400-1,"")</f>
        <v/>
      </c>
      <c r="P400" s="169" t="str">
        <f>IFERROR(Inv_SY_B!P400/Inv_SY_B!$DA400-1,"")</f>
        <v/>
      </c>
      <c r="Q400" s="169" t="str">
        <f>IFERROR(Inv_SY_B!Q400/Inv_SY_B!$DA400-1,"")</f>
        <v/>
      </c>
      <c r="R400" s="169" t="str">
        <f>IFERROR(Inv_SY_B!R400/Inv_SY_B!$DA400-1,"")</f>
        <v/>
      </c>
      <c r="S400" s="169" t="str">
        <f>IFERROR(Inv_SY_B!S400/Inv_SY_B!$DA400-1,"")</f>
        <v/>
      </c>
      <c r="T400" s="169" t="str">
        <f>IFERROR(Inv_SY_B!T400/Inv_SY_B!$DA400-1,"")</f>
        <v/>
      </c>
      <c r="U400" s="169" t="str">
        <f>IFERROR(Inv_SY_B!U400/Inv_SY_B!$DA400-1,"")</f>
        <v/>
      </c>
      <c r="V400" s="169" t="str">
        <f>IFERROR(Inv_SY_B!V400/Inv_SY_B!$DA400-1,"")</f>
        <v/>
      </c>
      <c r="W400" s="169" t="str">
        <f>IFERROR(Inv_SY_B!W400/Inv_SY_B!$DA400-1,"")</f>
        <v/>
      </c>
      <c r="X400" s="169" t="str">
        <f>IFERROR(Inv_SY_B!X400/Inv_SY_B!$DA400-1,"")</f>
        <v/>
      </c>
      <c r="Y400" s="169" t="str">
        <f>IFERROR(Inv_SY_B!Y400/Inv_SY_B!$DA400-1,"")</f>
        <v/>
      </c>
      <c r="Z400" s="169" t="str">
        <f>IFERROR(Inv_SY_B!Z400/Inv_SY_B!$DA400-1,"")</f>
        <v/>
      </c>
      <c r="AA400" s="169" t="str">
        <f>IFERROR(Inv_SY_B!AA400/Inv_SY_B!$DA400-1,"")</f>
        <v/>
      </c>
      <c r="AB400" s="169" t="str">
        <f>IFERROR(Inv_SY_B!AB400/Inv_SY_B!$DA400-1,"")</f>
        <v/>
      </c>
      <c r="AC400" s="169" t="str">
        <f>IFERROR(Inv_SY_B!AC400/Inv_SY_B!$DA400-1,"")</f>
        <v/>
      </c>
      <c r="AD400" s="169" t="str">
        <f>IFERROR(Inv_SY_B!AD400/Inv_SY_B!$DA400-1,"")</f>
        <v/>
      </c>
      <c r="AE400" s="169" t="str">
        <f>IFERROR(Inv_SY_B!AE400/Inv_SY_B!$DA400-1,"")</f>
        <v/>
      </c>
      <c r="AF400" s="169" t="str">
        <f>IFERROR(Inv_SY_B!AF400/Inv_SY_B!$DA400-1,"")</f>
        <v/>
      </c>
      <c r="AG400" s="169" t="str">
        <f>IFERROR(Inv_SY_B!AG400/Inv_SY_B!$DA400-1,"")</f>
        <v/>
      </c>
      <c r="AH400" s="169" t="str">
        <f>IFERROR(Inv_SY_B!AH400/Inv_SY_B!$DA400-1,"")</f>
        <v/>
      </c>
      <c r="AI400" s="169" t="str">
        <f>IFERROR(Inv_SY_B!AI400/Inv_SY_B!$DC400-1,"")</f>
        <v/>
      </c>
      <c r="AJ400" s="169" t="str">
        <f>IFERROR(Inv_SY_B!AJ400/Inv_SY_B!$DC400-1,"")</f>
        <v/>
      </c>
      <c r="AK400" s="169" t="str">
        <f>IFERROR(Inv_SY_B!AK400/Inv_SY_B!$DC400-1,"")</f>
        <v/>
      </c>
      <c r="AL400" s="169" t="str">
        <f>IFERROR(Inv_SY_B!AL400/Inv_SY_B!$DC400-1,"")</f>
        <v/>
      </c>
      <c r="AM400" s="169" t="str">
        <f>IFERROR(Inv_SY_B!AM400/Inv_SY_B!$DC400-1,"")</f>
        <v/>
      </c>
      <c r="AN400" s="169" t="str">
        <f>IFERROR(Inv_SY_B!AN400/Inv_SY_B!$DC400-1,"")</f>
        <v/>
      </c>
      <c r="AO400" s="169" t="str">
        <f>IFERROR(Inv_SY_B!AO400/Inv_SY_B!$DC400-1,"")</f>
        <v/>
      </c>
      <c r="AP400" s="169" t="str">
        <f>IFERROR(Inv_SY_B!AP400/Inv_SY_B!$DC400-1,"")</f>
        <v/>
      </c>
      <c r="AQ400" s="169" t="str">
        <f>IFERROR(Inv_SY_B!AQ400/Inv_SY_B!$DC400-1,"")</f>
        <v/>
      </c>
      <c r="AR400" s="169" t="str">
        <f>IFERROR(Inv_SY_B!AR400/Inv_SY_B!$DC400-1,"")</f>
        <v/>
      </c>
      <c r="AS400" s="169" t="str">
        <f>IFERROR(Inv_SY_B!AS400/Inv_SY_B!$DC400-1,"")</f>
        <v/>
      </c>
      <c r="AT400" s="169" t="str">
        <f>IFERROR(Inv_SY_B!AT400/Inv_SY_B!$DC400-1,"")</f>
        <v/>
      </c>
      <c r="AU400" s="169" t="str">
        <f>IFERROR(Inv_SY_B!AU400/Inv_SY_B!$DC400-1,"")</f>
        <v/>
      </c>
      <c r="AV400" s="169" t="str">
        <f>IFERROR(Inv_SY_B!AV400/Inv_SY_B!$DC400-1,"")</f>
        <v/>
      </c>
      <c r="AW400" s="169" t="str">
        <f>IFERROR(Inv_SY_B!AW400/Inv_SY_B!$DC400-1,"")</f>
        <v/>
      </c>
      <c r="AX400" s="169" t="str">
        <f>IFERROR(Inv_SY_B!AX400/Inv_SY_B!$DC400-1,"")</f>
        <v/>
      </c>
      <c r="AY400" s="169" t="str">
        <f>IFERROR(Inv_SY_B!AY400/Inv_SY_B!$DC400-1,"")</f>
        <v/>
      </c>
      <c r="AZ400" s="169" t="str">
        <f>IFERROR(Inv_SY_B!AZ400/Inv_SY_B!$DC400-1,"")</f>
        <v/>
      </c>
      <c r="BA400" s="169" t="str">
        <f>IFERROR(Inv_SY_B!BA400/Inv_SY_B!$DC400-1,"")</f>
        <v/>
      </c>
      <c r="BB400" s="169" t="str">
        <f>IFERROR(Inv_SY_B!BB400/Inv_SY_B!$DC400-1,"")</f>
        <v/>
      </c>
      <c r="BC400" s="169" t="str">
        <f>IFERROR(Inv_SY_B!BC400/Inv_SY_B!$DC400-1,"")</f>
        <v/>
      </c>
      <c r="BD400" s="169" t="str">
        <f>IFERROR(Inv_SY_B!BD400/Inv_SY_B!$DC400-1,"")</f>
        <v/>
      </c>
      <c r="BE400" s="169" t="str">
        <f>IFERROR(Inv_SY_B!BE400/Inv_SY_B!$DC400-1,"")</f>
        <v/>
      </c>
      <c r="BF400" s="169" t="str">
        <f>IFERROR(Inv_SY_B!BF400/Inv_SY_B!$DC400-1,"")</f>
        <v/>
      </c>
      <c r="BG400" s="169" t="str">
        <f>IFERROR(Inv_SY_B!BG400/Inv_SY_B!$DC400-1,"")</f>
        <v/>
      </c>
      <c r="BH400" s="169" t="str">
        <f>IFERROR(Inv_SY_B!BH400/Inv_SY_B!$DC400-1,"")</f>
        <v/>
      </c>
      <c r="BI400" s="169" t="str">
        <f>IFERROR(Inv_SY_B!BI400/Inv_SY_B!$DC400-1,"")</f>
        <v/>
      </c>
      <c r="BJ400" s="169" t="str">
        <f>IFERROR(Inv_SY_B!BJ400/Inv_SY_B!$DC400-1,"")</f>
        <v/>
      </c>
      <c r="BK400" s="169" t="str">
        <f>IFERROR(Inv_SY_B!BK400/Inv_SY_B!$DC400-1,"")</f>
        <v/>
      </c>
      <c r="BL400" s="169" t="str">
        <f>IFERROR(Inv_SY_B!BL400/Inv_SY_B!$DC400-1,"")</f>
        <v/>
      </c>
      <c r="BM400" s="169" t="str">
        <f>IFERROR(Inv_SY_B!BM400/Inv_SY_B!$DC400-1,"")</f>
        <v/>
      </c>
      <c r="BN400" s="169" t="str">
        <f>IFERROR(Inv_SY_B!BN400/Inv_SY_B!$DC400-1,"")</f>
        <v/>
      </c>
      <c r="BO400" s="169" t="str">
        <f>IFERROR(Inv_SY_B!BO400/Inv_SY_B!$DC400-1,"")</f>
        <v/>
      </c>
      <c r="BP400" s="169" t="str">
        <f>IFERROR(Inv_SY_B!BP400/Inv_SY_B!$DC400-1,"")</f>
        <v/>
      </c>
      <c r="BQ400" s="169" t="str">
        <f>IFERROR(Inv_SY_B!BQ400/Inv_SY_B!$DC400-1,"")</f>
        <v/>
      </c>
      <c r="BR400" s="169" t="str">
        <f>IFERROR(Inv_SY_B!BR400/Inv_SY_B!$DC400-1,"")</f>
        <v/>
      </c>
      <c r="BS400" s="169" t="str">
        <f>IFERROR(Inv_SY_B!BS400/Inv_SY_B!$DC400-1,"")</f>
        <v/>
      </c>
      <c r="BT400" s="169" t="str">
        <f>IFERROR(Inv_SY_B!BT400/Inv_SY_B!$DC400-1,"")</f>
        <v/>
      </c>
      <c r="BU400" s="169" t="str">
        <f>IFERROR(Inv_SY_B!BU400/Inv_SY_B!$DC400-1,"")</f>
        <v/>
      </c>
      <c r="BV400" s="169" t="str">
        <f>IFERROR(Inv_SY_B!BV400/Inv_SY_B!$DC400-1,"")</f>
        <v/>
      </c>
      <c r="BW400" s="169" t="str">
        <f>IFERROR(Inv_SY_B!BW400/Inv_SY_B!$DC400-1,"")</f>
        <v/>
      </c>
      <c r="BX400" s="169" t="str">
        <f>IFERROR(Inv_SY_B!BX400/Inv_SY_B!$DC400-1,"")</f>
        <v/>
      </c>
      <c r="BY400" s="169" t="str">
        <f>IFERROR(Inv_SY_B!BY400/Inv_SY_B!$DC400-1,"")</f>
        <v/>
      </c>
      <c r="BZ400" s="169" t="str">
        <f>IFERROR(Inv_SY_B!BZ400/Inv_SY_B!$DC400-1,"")</f>
        <v/>
      </c>
      <c r="CA400" s="169" t="str">
        <f>IFERROR(Inv_SY_B!CA400/Inv_SY_B!$DC400-1,"")</f>
        <v/>
      </c>
      <c r="CB400" s="169" t="str">
        <f>IFERROR(Inv_SY_B!CB400/Inv_SY_B!$DC400-1,"")</f>
        <v/>
      </c>
      <c r="CC400" s="169" t="str">
        <f>IFERROR(Inv_SY_B!CC400/Inv_SY_B!$DC400-1,"")</f>
        <v/>
      </c>
      <c r="CD400" s="169" t="str">
        <f>IFERROR(Inv_SY_B!CD400/Inv_SY_B!$DC400-1,"")</f>
        <v/>
      </c>
      <c r="CE400" s="169" t="str">
        <f>IFERROR(Inv_SY_B!CE400/Inv_SY_B!$DC400-1,"")</f>
        <v/>
      </c>
      <c r="CF400" s="169" t="str">
        <f>IFERROR(Inv_SY_B!CF400/Inv_SY_B!$DC400-1,"")</f>
        <v/>
      </c>
      <c r="CG400" s="169" t="str">
        <f>IFERROR(Inv_SY_B!CG400/Inv_SY_B!$DC400-1,"")</f>
        <v/>
      </c>
      <c r="CH400" s="169" t="str">
        <f>IFERROR(Inv_SY_B!CH400/Inv_SY_B!$DC400-1,"")</f>
        <v/>
      </c>
      <c r="CI400" s="169" t="str">
        <f>IFERROR(Inv_SY_B!CI400/Inv_SY_B!$DC400-1,"")</f>
        <v/>
      </c>
      <c r="CJ400" s="169" t="str">
        <f>IFERROR(Inv_SY_B!CJ400/Inv_SY_B!$DC400-1,"")</f>
        <v/>
      </c>
      <c r="CK400" s="169" t="str">
        <f>IFERROR(Inv_SY_B!CK400/Inv_SY_B!$DC400-1,"")</f>
        <v/>
      </c>
      <c r="CL400" s="169" t="str">
        <f>IFERROR(Inv_SY_B!CL400/Inv_SY_B!$DC400-1,"")</f>
        <v/>
      </c>
      <c r="CM400" s="169" t="str">
        <f>IFERROR(Inv_SY_B!CM400/Inv_SY_B!$DB400-1,"")</f>
        <v/>
      </c>
      <c r="CN400" s="169" t="str">
        <f>IFERROR(Inv_SY_B!CN400/Inv_SY_B!$DB400-1,"")</f>
        <v/>
      </c>
      <c r="CO400" s="169" t="str">
        <f>IFERROR(Inv_SY_B!CO400/Inv_SY_B!$DB400-1,"")</f>
        <v/>
      </c>
      <c r="CP400" s="169" t="str">
        <f>IFERROR(Inv_SY_B!CP400/Inv_SY_B!$DB400-1,"")</f>
        <v/>
      </c>
      <c r="CQ400" s="169" t="str">
        <f>IFERROR(Inv_SY_B!CQ400/Inv_SY_B!$DB400-1,"")</f>
        <v/>
      </c>
      <c r="CR400" s="169" t="str">
        <f>IFERROR(Inv_SY_B!CR400/Inv_SY_B!$DB400-1,"")</f>
        <v/>
      </c>
      <c r="CS400" s="169" t="str">
        <f>IFERROR(Inv_SY_B!CS400/Inv_SY_B!$DB400-1,"")</f>
        <v/>
      </c>
      <c r="CT400" s="169" t="str">
        <f>IFERROR(Inv_SY_B!CT400/Inv_SY_B!$DB400-1,"")</f>
        <v/>
      </c>
      <c r="CU400" s="169" t="str">
        <f>IFERROR(Inv_SY_B!CU400/Inv_SY_B!$DB400-1,"")</f>
        <v/>
      </c>
      <c r="CV400" s="169" t="str">
        <f>IFERROR(Inv_SY_B!CV400/Inv_SY_B!$DB400-1,"")</f>
        <v/>
      </c>
      <c r="CW400" s="169" t="str">
        <f>IFERROR(Inv_SY_B!CW400/Inv_SY_B!$DB400-1,"")</f>
        <v/>
      </c>
      <c r="CX400" s="169" t="str">
        <f>IFERROR(Inv_SY_B!CX400/Inv_SY_B!$DB400-1,"")</f>
        <v/>
      </c>
      <c r="CY400" s="169" t="str">
        <f>IFERROR(Inv_SY_B!CY400/Inv_SY_B!$DB400-1,"")</f>
        <v/>
      </c>
      <c r="CZ400" s="169" t="str">
        <f>IFERROR(Inv_SY_B!CZ400/Inv_SY_B!$DB400-1,"")</f>
        <v/>
      </c>
    </row>
    <row r="401" spans="2:104">
      <c r="B401" s="164">
        <f t="shared" si="7"/>
        <v>46093</v>
      </c>
      <c r="C401" s="169" t="str">
        <f>IFERROR(Inv_SY_B!C401/Inv_SY_B!$DA401-1,"")</f>
        <v/>
      </c>
      <c r="D401" s="169" t="str">
        <f>IFERROR(Inv_SY_B!D401/Inv_SY_B!$DA401-1,"")</f>
        <v/>
      </c>
      <c r="E401" s="169" t="str">
        <f>IFERROR(Inv_SY_B!E401/Inv_SY_B!$DA401-1,"")</f>
        <v/>
      </c>
      <c r="F401" s="169" t="str">
        <f>IFERROR(Inv_SY_B!F401/Inv_SY_B!$DA401-1,"")</f>
        <v/>
      </c>
      <c r="G401" s="169" t="str">
        <f>IFERROR(Inv_SY_B!G401/Inv_SY_B!$DA401-1,"")</f>
        <v/>
      </c>
      <c r="H401" s="169" t="str">
        <f>IFERROR(Inv_SY_B!H401/Inv_SY_B!$DA401-1,"")</f>
        <v/>
      </c>
      <c r="I401" s="169" t="str">
        <f>IFERROR(Inv_SY_B!I401/Inv_SY_B!$DA401-1,"")</f>
        <v/>
      </c>
      <c r="J401" s="169" t="str">
        <f>IFERROR(Inv_SY_B!J401/Inv_SY_B!$DA401-1,"")</f>
        <v/>
      </c>
      <c r="K401" s="169" t="str">
        <f>IFERROR(Inv_SY_B!K401/Inv_SY_B!$DA401-1,"")</f>
        <v/>
      </c>
      <c r="L401" s="169" t="str">
        <f>IFERROR(Inv_SY_B!L401/Inv_SY_B!$DA401-1,"")</f>
        <v/>
      </c>
      <c r="M401" s="169" t="str">
        <f>IFERROR(Inv_SY_B!M401/Inv_SY_B!$DA401-1,"")</f>
        <v/>
      </c>
      <c r="N401" s="169" t="str">
        <f>IFERROR(Inv_SY_B!N401/Inv_SY_B!$DA401-1,"")</f>
        <v/>
      </c>
      <c r="O401" s="169" t="str">
        <f>IFERROR(Inv_SY_B!O401/Inv_SY_B!$DA401-1,"")</f>
        <v/>
      </c>
      <c r="P401" s="169" t="str">
        <f>IFERROR(Inv_SY_B!P401/Inv_SY_B!$DA401-1,"")</f>
        <v/>
      </c>
      <c r="Q401" s="169" t="str">
        <f>IFERROR(Inv_SY_B!Q401/Inv_SY_B!$DA401-1,"")</f>
        <v/>
      </c>
      <c r="R401" s="169" t="str">
        <f>IFERROR(Inv_SY_B!R401/Inv_SY_B!$DA401-1,"")</f>
        <v/>
      </c>
      <c r="S401" s="169" t="str">
        <f>IFERROR(Inv_SY_B!S401/Inv_SY_B!$DA401-1,"")</f>
        <v/>
      </c>
      <c r="T401" s="169" t="str">
        <f>IFERROR(Inv_SY_B!T401/Inv_SY_B!$DA401-1,"")</f>
        <v/>
      </c>
      <c r="U401" s="169" t="str">
        <f>IFERROR(Inv_SY_B!U401/Inv_SY_B!$DA401-1,"")</f>
        <v/>
      </c>
      <c r="V401" s="169" t="str">
        <f>IFERROR(Inv_SY_B!V401/Inv_SY_B!$DA401-1,"")</f>
        <v/>
      </c>
      <c r="W401" s="169" t="str">
        <f>IFERROR(Inv_SY_B!W401/Inv_SY_B!$DA401-1,"")</f>
        <v/>
      </c>
      <c r="X401" s="169" t="str">
        <f>IFERROR(Inv_SY_B!X401/Inv_SY_B!$DA401-1,"")</f>
        <v/>
      </c>
      <c r="Y401" s="169" t="str">
        <f>IFERROR(Inv_SY_B!Y401/Inv_SY_B!$DA401-1,"")</f>
        <v/>
      </c>
      <c r="Z401" s="169" t="str">
        <f>IFERROR(Inv_SY_B!Z401/Inv_SY_B!$DA401-1,"")</f>
        <v/>
      </c>
      <c r="AA401" s="169" t="str">
        <f>IFERROR(Inv_SY_B!AA401/Inv_SY_B!$DA401-1,"")</f>
        <v/>
      </c>
      <c r="AB401" s="169" t="str">
        <f>IFERROR(Inv_SY_B!AB401/Inv_SY_B!$DA401-1,"")</f>
        <v/>
      </c>
      <c r="AC401" s="169" t="str">
        <f>IFERROR(Inv_SY_B!AC401/Inv_SY_B!$DA401-1,"")</f>
        <v/>
      </c>
      <c r="AD401" s="169" t="str">
        <f>IFERROR(Inv_SY_B!AD401/Inv_SY_B!$DA401-1,"")</f>
        <v/>
      </c>
      <c r="AE401" s="169" t="str">
        <f>IFERROR(Inv_SY_B!AE401/Inv_SY_B!$DA401-1,"")</f>
        <v/>
      </c>
      <c r="AF401" s="169" t="str">
        <f>IFERROR(Inv_SY_B!AF401/Inv_SY_B!$DA401-1,"")</f>
        <v/>
      </c>
      <c r="AG401" s="169" t="str">
        <f>IFERROR(Inv_SY_B!AG401/Inv_SY_B!$DA401-1,"")</f>
        <v/>
      </c>
      <c r="AH401" s="169" t="str">
        <f>IFERROR(Inv_SY_B!AH401/Inv_SY_B!$DA401-1,"")</f>
        <v/>
      </c>
      <c r="AI401" s="169" t="str">
        <f>IFERROR(Inv_SY_B!AI401/Inv_SY_B!$DC401-1,"")</f>
        <v/>
      </c>
      <c r="AJ401" s="169" t="str">
        <f>IFERROR(Inv_SY_B!AJ401/Inv_SY_B!$DC401-1,"")</f>
        <v/>
      </c>
      <c r="AK401" s="169" t="str">
        <f>IFERROR(Inv_SY_B!AK401/Inv_SY_B!$DC401-1,"")</f>
        <v/>
      </c>
      <c r="AL401" s="169" t="str">
        <f>IFERROR(Inv_SY_B!AL401/Inv_SY_B!$DC401-1,"")</f>
        <v/>
      </c>
      <c r="AM401" s="169" t="str">
        <f>IFERROR(Inv_SY_B!AM401/Inv_SY_B!$DC401-1,"")</f>
        <v/>
      </c>
      <c r="AN401" s="169" t="str">
        <f>IFERROR(Inv_SY_B!AN401/Inv_SY_B!$DC401-1,"")</f>
        <v/>
      </c>
      <c r="AO401" s="169" t="str">
        <f>IFERROR(Inv_SY_B!AO401/Inv_SY_B!$DC401-1,"")</f>
        <v/>
      </c>
      <c r="AP401" s="169" t="str">
        <f>IFERROR(Inv_SY_B!AP401/Inv_SY_B!$DC401-1,"")</f>
        <v/>
      </c>
      <c r="AQ401" s="169" t="str">
        <f>IFERROR(Inv_SY_B!AQ401/Inv_SY_B!$DC401-1,"")</f>
        <v/>
      </c>
      <c r="AR401" s="169" t="str">
        <f>IFERROR(Inv_SY_B!AR401/Inv_SY_B!$DC401-1,"")</f>
        <v/>
      </c>
      <c r="AS401" s="169" t="str">
        <f>IFERROR(Inv_SY_B!AS401/Inv_SY_B!$DC401-1,"")</f>
        <v/>
      </c>
      <c r="AT401" s="169" t="str">
        <f>IFERROR(Inv_SY_B!AT401/Inv_SY_B!$DC401-1,"")</f>
        <v/>
      </c>
      <c r="AU401" s="169" t="str">
        <f>IFERROR(Inv_SY_B!AU401/Inv_SY_B!$DC401-1,"")</f>
        <v/>
      </c>
      <c r="AV401" s="169" t="str">
        <f>IFERROR(Inv_SY_B!AV401/Inv_SY_B!$DC401-1,"")</f>
        <v/>
      </c>
      <c r="AW401" s="169" t="str">
        <f>IFERROR(Inv_SY_B!AW401/Inv_SY_B!$DC401-1,"")</f>
        <v/>
      </c>
      <c r="AX401" s="169" t="str">
        <f>IFERROR(Inv_SY_B!AX401/Inv_SY_B!$DC401-1,"")</f>
        <v/>
      </c>
      <c r="AY401" s="169" t="str">
        <f>IFERROR(Inv_SY_B!AY401/Inv_SY_B!$DC401-1,"")</f>
        <v/>
      </c>
      <c r="AZ401" s="169" t="str">
        <f>IFERROR(Inv_SY_B!AZ401/Inv_SY_B!$DC401-1,"")</f>
        <v/>
      </c>
      <c r="BA401" s="169" t="str">
        <f>IFERROR(Inv_SY_B!BA401/Inv_SY_B!$DC401-1,"")</f>
        <v/>
      </c>
      <c r="BB401" s="169" t="str">
        <f>IFERROR(Inv_SY_B!BB401/Inv_SY_B!$DC401-1,"")</f>
        <v/>
      </c>
      <c r="BC401" s="169" t="str">
        <f>IFERROR(Inv_SY_B!BC401/Inv_SY_B!$DC401-1,"")</f>
        <v/>
      </c>
      <c r="BD401" s="169" t="str">
        <f>IFERROR(Inv_SY_B!BD401/Inv_SY_B!$DC401-1,"")</f>
        <v/>
      </c>
      <c r="BE401" s="169" t="str">
        <f>IFERROR(Inv_SY_B!BE401/Inv_SY_B!$DC401-1,"")</f>
        <v/>
      </c>
      <c r="BF401" s="169" t="str">
        <f>IFERROR(Inv_SY_B!BF401/Inv_SY_B!$DC401-1,"")</f>
        <v/>
      </c>
      <c r="BG401" s="169" t="str">
        <f>IFERROR(Inv_SY_B!BG401/Inv_SY_B!$DC401-1,"")</f>
        <v/>
      </c>
      <c r="BH401" s="169" t="str">
        <f>IFERROR(Inv_SY_B!BH401/Inv_SY_B!$DC401-1,"")</f>
        <v/>
      </c>
      <c r="BI401" s="169" t="str">
        <f>IFERROR(Inv_SY_B!BI401/Inv_SY_B!$DC401-1,"")</f>
        <v/>
      </c>
      <c r="BJ401" s="169" t="str">
        <f>IFERROR(Inv_SY_B!BJ401/Inv_SY_B!$DC401-1,"")</f>
        <v/>
      </c>
      <c r="BK401" s="169" t="str">
        <f>IFERROR(Inv_SY_B!BK401/Inv_SY_B!$DC401-1,"")</f>
        <v/>
      </c>
      <c r="BL401" s="169" t="str">
        <f>IFERROR(Inv_SY_B!BL401/Inv_SY_B!$DC401-1,"")</f>
        <v/>
      </c>
      <c r="BM401" s="169" t="str">
        <f>IFERROR(Inv_SY_B!BM401/Inv_SY_B!$DC401-1,"")</f>
        <v/>
      </c>
      <c r="BN401" s="169" t="str">
        <f>IFERROR(Inv_SY_B!BN401/Inv_SY_B!$DC401-1,"")</f>
        <v/>
      </c>
      <c r="BO401" s="169" t="str">
        <f>IFERROR(Inv_SY_B!BO401/Inv_SY_B!$DC401-1,"")</f>
        <v/>
      </c>
      <c r="BP401" s="169" t="str">
        <f>IFERROR(Inv_SY_B!BP401/Inv_SY_B!$DC401-1,"")</f>
        <v/>
      </c>
      <c r="BQ401" s="169" t="str">
        <f>IFERROR(Inv_SY_B!BQ401/Inv_SY_B!$DC401-1,"")</f>
        <v/>
      </c>
      <c r="BR401" s="169" t="str">
        <f>IFERROR(Inv_SY_B!BR401/Inv_SY_B!$DC401-1,"")</f>
        <v/>
      </c>
      <c r="BS401" s="169" t="str">
        <f>IFERROR(Inv_SY_B!BS401/Inv_SY_B!$DC401-1,"")</f>
        <v/>
      </c>
      <c r="BT401" s="169" t="str">
        <f>IFERROR(Inv_SY_B!BT401/Inv_SY_B!$DC401-1,"")</f>
        <v/>
      </c>
      <c r="BU401" s="169" t="str">
        <f>IFERROR(Inv_SY_B!BU401/Inv_SY_B!$DC401-1,"")</f>
        <v/>
      </c>
      <c r="BV401" s="169" t="str">
        <f>IFERROR(Inv_SY_B!BV401/Inv_SY_B!$DC401-1,"")</f>
        <v/>
      </c>
      <c r="BW401" s="169" t="str">
        <f>IFERROR(Inv_SY_B!BW401/Inv_SY_B!$DC401-1,"")</f>
        <v/>
      </c>
      <c r="BX401" s="169" t="str">
        <f>IFERROR(Inv_SY_B!BX401/Inv_SY_B!$DC401-1,"")</f>
        <v/>
      </c>
      <c r="BY401" s="169" t="str">
        <f>IFERROR(Inv_SY_B!BY401/Inv_SY_B!$DC401-1,"")</f>
        <v/>
      </c>
      <c r="BZ401" s="169" t="str">
        <f>IFERROR(Inv_SY_B!BZ401/Inv_SY_B!$DC401-1,"")</f>
        <v/>
      </c>
      <c r="CA401" s="169" t="str">
        <f>IFERROR(Inv_SY_B!CA401/Inv_SY_B!$DC401-1,"")</f>
        <v/>
      </c>
      <c r="CB401" s="169" t="str">
        <f>IFERROR(Inv_SY_B!CB401/Inv_SY_B!$DC401-1,"")</f>
        <v/>
      </c>
      <c r="CC401" s="169" t="str">
        <f>IFERROR(Inv_SY_B!CC401/Inv_SY_B!$DC401-1,"")</f>
        <v/>
      </c>
      <c r="CD401" s="169" t="str">
        <f>IFERROR(Inv_SY_B!CD401/Inv_SY_B!$DC401-1,"")</f>
        <v/>
      </c>
      <c r="CE401" s="169" t="str">
        <f>IFERROR(Inv_SY_B!CE401/Inv_SY_B!$DC401-1,"")</f>
        <v/>
      </c>
      <c r="CF401" s="169" t="str">
        <f>IFERROR(Inv_SY_B!CF401/Inv_SY_B!$DC401-1,"")</f>
        <v/>
      </c>
      <c r="CG401" s="169" t="str">
        <f>IFERROR(Inv_SY_B!CG401/Inv_SY_B!$DC401-1,"")</f>
        <v/>
      </c>
      <c r="CH401" s="169" t="str">
        <f>IFERROR(Inv_SY_B!CH401/Inv_SY_B!$DC401-1,"")</f>
        <v/>
      </c>
      <c r="CI401" s="169" t="str">
        <f>IFERROR(Inv_SY_B!CI401/Inv_SY_B!$DC401-1,"")</f>
        <v/>
      </c>
      <c r="CJ401" s="169" t="str">
        <f>IFERROR(Inv_SY_B!CJ401/Inv_SY_B!$DC401-1,"")</f>
        <v/>
      </c>
      <c r="CK401" s="169" t="str">
        <f>IFERROR(Inv_SY_B!CK401/Inv_SY_B!$DC401-1,"")</f>
        <v/>
      </c>
      <c r="CL401" s="169" t="str">
        <f>IFERROR(Inv_SY_B!CL401/Inv_SY_B!$DC401-1,"")</f>
        <v/>
      </c>
      <c r="CM401" s="169" t="str">
        <f>IFERROR(Inv_SY_B!CM401/Inv_SY_B!$DB401-1,"")</f>
        <v/>
      </c>
      <c r="CN401" s="169" t="str">
        <f>IFERROR(Inv_SY_B!CN401/Inv_SY_B!$DB401-1,"")</f>
        <v/>
      </c>
      <c r="CO401" s="169" t="str">
        <f>IFERROR(Inv_SY_B!CO401/Inv_SY_B!$DB401-1,"")</f>
        <v/>
      </c>
      <c r="CP401" s="169" t="str">
        <f>IFERROR(Inv_SY_B!CP401/Inv_SY_B!$DB401-1,"")</f>
        <v/>
      </c>
      <c r="CQ401" s="169" t="str">
        <f>IFERROR(Inv_SY_B!CQ401/Inv_SY_B!$DB401-1,"")</f>
        <v/>
      </c>
      <c r="CR401" s="169" t="str">
        <f>IFERROR(Inv_SY_B!CR401/Inv_SY_B!$DB401-1,"")</f>
        <v/>
      </c>
      <c r="CS401" s="169" t="str">
        <f>IFERROR(Inv_SY_B!CS401/Inv_SY_B!$DB401-1,"")</f>
        <v/>
      </c>
      <c r="CT401" s="169" t="str">
        <f>IFERROR(Inv_SY_B!CT401/Inv_SY_B!$DB401-1,"")</f>
        <v/>
      </c>
      <c r="CU401" s="169" t="str">
        <f>IFERROR(Inv_SY_B!CU401/Inv_SY_B!$DB401-1,"")</f>
        <v/>
      </c>
      <c r="CV401" s="169" t="str">
        <f>IFERROR(Inv_SY_B!CV401/Inv_SY_B!$DB401-1,"")</f>
        <v/>
      </c>
      <c r="CW401" s="169" t="str">
        <f>IFERROR(Inv_SY_B!CW401/Inv_SY_B!$DB401-1,"")</f>
        <v/>
      </c>
      <c r="CX401" s="169" t="str">
        <f>IFERROR(Inv_SY_B!CX401/Inv_SY_B!$DB401-1,"")</f>
        <v/>
      </c>
      <c r="CY401" s="169" t="str">
        <f>IFERROR(Inv_SY_B!CY401/Inv_SY_B!$DB401-1,"")</f>
        <v/>
      </c>
      <c r="CZ401" s="169" t="str">
        <f>IFERROR(Inv_SY_B!CZ401/Inv_SY_B!$DB401-1,"")</f>
        <v/>
      </c>
    </row>
    <row r="402" spans="2:104">
      <c r="B402" s="164">
        <f t="shared" si="7"/>
        <v>46094</v>
      </c>
      <c r="C402" s="169" t="str">
        <f>IFERROR(Inv_SY_B!C402/Inv_SY_B!$DA402-1,"")</f>
        <v/>
      </c>
      <c r="D402" s="169" t="str">
        <f>IFERROR(Inv_SY_B!D402/Inv_SY_B!$DA402-1,"")</f>
        <v/>
      </c>
      <c r="E402" s="169" t="str">
        <f>IFERROR(Inv_SY_B!E402/Inv_SY_B!$DA402-1,"")</f>
        <v/>
      </c>
      <c r="F402" s="169" t="str">
        <f>IFERROR(Inv_SY_B!F402/Inv_SY_B!$DA402-1,"")</f>
        <v/>
      </c>
      <c r="G402" s="169" t="str">
        <f>IFERROR(Inv_SY_B!G402/Inv_SY_B!$DA402-1,"")</f>
        <v/>
      </c>
      <c r="H402" s="169" t="str">
        <f>IFERROR(Inv_SY_B!H402/Inv_SY_B!$DA402-1,"")</f>
        <v/>
      </c>
      <c r="I402" s="169" t="str">
        <f>IFERROR(Inv_SY_B!I402/Inv_SY_B!$DA402-1,"")</f>
        <v/>
      </c>
      <c r="J402" s="169" t="str">
        <f>IFERROR(Inv_SY_B!J402/Inv_SY_B!$DA402-1,"")</f>
        <v/>
      </c>
      <c r="K402" s="169" t="str">
        <f>IFERROR(Inv_SY_B!K402/Inv_SY_B!$DA402-1,"")</f>
        <v/>
      </c>
      <c r="L402" s="169" t="str">
        <f>IFERROR(Inv_SY_B!L402/Inv_SY_B!$DA402-1,"")</f>
        <v/>
      </c>
      <c r="M402" s="169" t="str">
        <f>IFERROR(Inv_SY_B!M402/Inv_SY_B!$DA402-1,"")</f>
        <v/>
      </c>
      <c r="N402" s="169" t="str">
        <f>IFERROR(Inv_SY_B!N402/Inv_SY_B!$DA402-1,"")</f>
        <v/>
      </c>
      <c r="O402" s="169" t="str">
        <f>IFERROR(Inv_SY_B!O402/Inv_SY_B!$DA402-1,"")</f>
        <v/>
      </c>
      <c r="P402" s="169" t="str">
        <f>IFERROR(Inv_SY_B!P402/Inv_SY_B!$DA402-1,"")</f>
        <v/>
      </c>
      <c r="Q402" s="169" t="str">
        <f>IFERROR(Inv_SY_B!Q402/Inv_SY_B!$DA402-1,"")</f>
        <v/>
      </c>
      <c r="R402" s="169" t="str">
        <f>IFERROR(Inv_SY_B!R402/Inv_SY_B!$DA402-1,"")</f>
        <v/>
      </c>
      <c r="S402" s="169" t="str">
        <f>IFERROR(Inv_SY_B!S402/Inv_SY_B!$DA402-1,"")</f>
        <v/>
      </c>
      <c r="T402" s="169" t="str">
        <f>IFERROR(Inv_SY_B!T402/Inv_SY_B!$DA402-1,"")</f>
        <v/>
      </c>
      <c r="U402" s="169" t="str">
        <f>IFERROR(Inv_SY_B!U402/Inv_SY_B!$DA402-1,"")</f>
        <v/>
      </c>
      <c r="V402" s="169" t="str">
        <f>IFERROR(Inv_SY_B!V402/Inv_SY_B!$DA402-1,"")</f>
        <v/>
      </c>
      <c r="W402" s="169" t="str">
        <f>IFERROR(Inv_SY_B!W402/Inv_SY_B!$DA402-1,"")</f>
        <v/>
      </c>
      <c r="X402" s="169" t="str">
        <f>IFERROR(Inv_SY_B!X402/Inv_SY_B!$DA402-1,"")</f>
        <v/>
      </c>
      <c r="Y402" s="169" t="str">
        <f>IFERROR(Inv_SY_B!Y402/Inv_SY_B!$DA402-1,"")</f>
        <v/>
      </c>
      <c r="Z402" s="169" t="str">
        <f>IFERROR(Inv_SY_B!Z402/Inv_SY_B!$DA402-1,"")</f>
        <v/>
      </c>
      <c r="AA402" s="169" t="str">
        <f>IFERROR(Inv_SY_B!AA402/Inv_SY_B!$DA402-1,"")</f>
        <v/>
      </c>
      <c r="AB402" s="169" t="str">
        <f>IFERROR(Inv_SY_B!AB402/Inv_SY_B!$DA402-1,"")</f>
        <v/>
      </c>
      <c r="AC402" s="169" t="str">
        <f>IFERROR(Inv_SY_B!AC402/Inv_SY_B!$DA402-1,"")</f>
        <v/>
      </c>
      <c r="AD402" s="169" t="str">
        <f>IFERROR(Inv_SY_B!AD402/Inv_SY_B!$DA402-1,"")</f>
        <v/>
      </c>
      <c r="AE402" s="169" t="str">
        <f>IFERROR(Inv_SY_B!AE402/Inv_SY_B!$DA402-1,"")</f>
        <v/>
      </c>
      <c r="AF402" s="169" t="str">
        <f>IFERROR(Inv_SY_B!AF402/Inv_SY_B!$DA402-1,"")</f>
        <v/>
      </c>
      <c r="AG402" s="169" t="str">
        <f>IFERROR(Inv_SY_B!AG402/Inv_SY_B!$DA402-1,"")</f>
        <v/>
      </c>
      <c r="AH402" s="169" t="str">
        <f>IFERROR(Inv_SY_B!AH402/Inv_SY_B!$DA402-1,"")</f>
        <v/>
      </c>
      <c r="AI402" s="169" t="str">
        <f>IFERROR(Inv_SY_B!AI402/Inv_SY_B!$DC402-1,"")</f>
        <v/>
      </c>
      <c r="AJ402" s="169" t="str">
        <f>IFERROR(Inv_SY_B!AJ402/Inv_SY_B!$DC402-1,"")</f>
        <v/>
      </c>
      <c r="AK402" s="169" t="str">
        <f>IFERROR(Inv_SY_B!AK402/Inv_SY_B!$DC402-1,"")</f>
        <v/>
      </c>
      <c r="AL402" s="169" t="str">
        <f>IFERROR(Inv_SY_B!AL402/Inv_SY_B!$DC402-1,"")</f>
        <v/>
      </c>
      <c r="AM402" s="169" t="str">
        <f>IFERROR(Inv_SY_B!AM402/Inv_SY_B!$DC402-1,"")</f>
        <v/>
      </c>
      <c r="AN402" s="169" t="str">
        <f>IFERROR(Inv_SY_B!AN402/Inv_SY_B!$DC402-1,"")</f>
        <v/>
      </c>
      <c r="AO402" s="169" t="str">
        <f>IFERROR(Inv_SY_B!AO402/Inv_SY_B!$DC402-1,"")</f>
        <v/>
      </c>
      <c r="AP402" s="169" t="str">
        <f>IFERROR(Inv_SY_B!AP402/Inv_SY_B!$DC402-1,"")</f>
        <v/>
      </c>
      <c r="AQ402" s="169" t="str">
        <f>IFERROR(Inv_SY_B!AQ402/Inv_SY_B!$DC402-1,"")</f>
        <v/>
      </c>
      <c r="AR402" s="169" t="str">
        <f>IFERROR(Inv_SY_B!AR402/Inv_SY_B!$DC402-1,"")</f>
        <v/>
      </c>
      <c r="AS402" s="169" t="str">
        <f>IFERROR(Inv_SY_B!AS402/Inv_SY_B!$DC402-1,"")</f>
        <v/>
      </c>
      <c r="AT402" s="169" t="str">
        <f>IFERROR(Inv_SY_B!AT402/Inv_SY_B!$DC402-1,"")</f>
        <v/>
      </c>
      <c r="AU402" s="169" t="str">
        <f>IFERROR(Inv_SY_B!AU402/Inv_SY_B!$DC402-1,"")</f>
        <v/>
      </c>
      <c r="AV402" s="169" t="str">
        <f>IFERROR(Inv_SY_B!AV402/Inv_SY_B!$DC402-1,"")</f>
        <v/>
      </c>
      <c r="AW402" s="169" t="str">
        <f>IFERROR(Inv_SY_B!AW402/Inv_SY_B!$DC402-1,"")</f>
        <v/>
      </c>
      <c r="AX402" s="169" t="str">
        <f>IFERROR(Inv_SY_B!AX402/Inv_SY_B!$DC402-1,"")</f>
        <v/>
      </c>
      <c r="AY402" s="169" t="str">
        <f>IFERROR(Inv_SY_B!AY402/Inv_SY_B!$DC402-1,"")</f>
        <v/>
      </c>
      <c r="AZ402" s="169" t="str">
        <f>IFERROR(Inv_SY_B!AZ402/Inv_SY_B!$DC402-1,"")</f>
        <v/>
      </c>
      <c r="BA402" s="169" t="str">
        <f>IFERROR(Inv_SY_B!BA402/Inv_SY_B!$DC402-1,"")</f>
        <v/>
      </c>
      <c r="BB402" s="169" t="str">
        <f>IFERROR(Inv_SY_B!BB402/Inv_SY_B!$DC402-1,"")</f>
        <v/>
      </c>
      <c r="BC402" s="169" t="str">
        <f>IFERROR(Inv_SY_B!BC402/Inv_SY_B!$DC402-1,"")</f>
        <v/>
      </c>
      <c r="BD402" s="169" t="str">
        <f>IFERROR(Inv_SY_B!BD402/Inv_SY_B!$DC402-1,"")</f>
        <v/>
      </c>
      <c r="BE402" s="169" t="str">
        <f>IFERROR(Inv_SY_B!BE402/Inv_SY_B!$DC402-1,"")</f>
        <v/>
      </c>
      <c r="BF402" s="169" t="str">
        <f>IFERROR(Inv_SY_B!BF402/Inv_SY_B!$DC402-1,"")</f>
        <v/>
      </c>
      <c r="BG402" s="169" t="str">
        <f>IFERROR(Inv_SY_B!BG402/Inv_SY_B!$DC402-1,"")</f>
        <v/>
      </c>
      <c r="BH402" s="169" t="str">
        <f>IFERROR(Inv_SY_B!BH402/Inv_SY_B!$DC402-1,"")</f>
        <v/>
      </c>
      <c r="BI402" s="169" t="str">
        <f>IFERROR(Inv_SY_B!BI402/Inv_SY_B!$DC402-1,"")</f>
        <v/>
      </c>
      <c r="BJ402" s="169" t="str">
        <f>IFERROR(Inv_SY_B!BJ402/Inv_SY_B!$DC402-1,"")</f>
        <v/>
      </c>
      <c r="BK402" s="169" t="str">
        <f>IFERROR(Inv_SY_B!BK402/Inv_SY_B!$DC402-1,"")</f>
        <v/>
      </c>
      <c r="BL402" s="169" t="str">
        <f>IFERROR(Inv_SY_B!BL402/Inv_SY_B!$DC402-1,"")</f>
        <v/>
      </c>
      <c r="BM402" s="169" t="str">
        <f>IFERROR(Inv_SY_B!BM402/Inv_SY_B!$DC402-1,"")</f>
        <v/>
      </c>
      <c r="BN402" s="169" t="str">
        <f>IFERROR(Inv_SY_B!BN402/Inv_SY_B!$DC402-1,"")</f>
        <v/>
      </c>
      <c r="BO402" s="169" t="str">
        <f>IFERROR(Inv_SY_B!BO402/Inv_SY_B!$DC402-1,"")</f>
        <v/>
      </c>
      <c r="BP402" s="169" t="str">
        <f>IFERROR(Inv_SY_B!BP402/Inv_SY_B!$DC402-1,"")</f>
        <v/>
      </c>
      <c r="BQ402" s="169" t="str">
        <f>IFERROR(Inv_SY_B!BQ402/Inv_SY_B!$DC402-1,"")</f>
        <v/>
      </c>
      <c r="BR402" s="169" t="str">
        <f>IFERROR(Inv_SY_B!BR402/Inv_SY_B!$DC402-1,"")</f>
        <v/>
      </c>
      <c r="BS402" s="169" t="str">
        <f>IFERROR(Inv_SY_B!BS402/Inv_SY_B!$DC402-1,"")</f>
        <v/>
      </c>
      <c r="BT402" s="169" t="str">
        <f>IFERROR(Inv_SY_B!BT402/Inv_SY_B!$DC402-1,"")</f>
        <v/>
      </c>
      <c r="BU402" s="169" t="str">
        <f>IFERROR(Inv_SY_B!BU402/Inv_SY_B!$DC402-1,"")</f>
        <v/>
      </c>
      <c r="BV402" s="169" t="str">
        <f>IFERROR(Inv_SY_B!BV402/Inv_SY_B!$DC402-1,"")</f>
        <v/>
      </c>
      <c r="BW402" s="169" t="str">
        <f>IFERROR(Inv_SY_B!BW402/Inv_SY_B!$DC402-1,"")</f>
        <v/>
      </c>
      <c r="BX402" s="169" t="str">
        <f>IFERROR(Inv_SY_B!BX402/Inv_SY_B!$DC402-1,"")</f>
        <v/>
      </c>
      <c r="BY402" s="169" t="str">
        <f>IFERROR(Inv_SY_B!BY402/Inv_SY_B!$DC402-1,"")</f>
        <v/>
      </c>
      <c r="BZ402" s="169" t="str">
        <f>IFERROR(Inv_SY_B!BZ402/Inv_SY_B!$DC402-1,"")</f>
        <v/>
      </c>
      <c r="CA402" s="169" t="str">
        <f>IFERROR(Inv_SY_B!CA402/Inv_SY_B!$DC402-1,"")</f>
        <v/>
      </c>
      <c r="CB402" s="169" t="str">
        <f>IFERROR(Inv_SY_B!CB402/Inv_SY_B!$DC402-1,"")</f>
        <v/>
      </c>
      <c r="CC402" s="169" t="str">
        <f>IFERROR(Inv_SY_B!CC402/Inv_SY_B!$DC402-1,"")</f>
        <v/>
      </c>
      <c r="CD402" s="169" t="str">
        <f>IFERROR(Inv_SY_B!CD402/Inv_SY_B!$DC402-1,"")</f>
        <v/>
      </c>
      <c r="CE402" s="169" t="str">
        <f>IFERROR(Inv_SY_B!CE402/Inv_SY_B!$DC402-1,"")</f>
        <v/>
      </c>
      <c r="CF402" s="169" t="str">
        <f>IFERROR(Inv_SY_B!CF402/Inv_SY_B!$DC402-1,"")</f>
        <v/>
      </c>
      <c r="CG402" s="169" t="str">
        <f>IFERROR(Inv_SY_B!CG402/Inv_SY_B!$DC402-1,"")</f>
        <v/>
      </c>
      <c r="CH402" s="169" t="str">
        <f>IFERROR(Inv_SY_B!CH402/Inv_SY_B!$DC402-1,"")</f>
        <v/>
      </c>
      <c r="CI402" s="169" t="str">
        <f>IFERROR(Inv_SY_B!CI402/Inv_SY_B!$DC402-1,"")</f>
        <v/>
      </c>
      <c r="CJ402" s="169" t="str">
        <f>IFERROR(Inv_SY_B!CJ402/Inv_SY_B!$DC402-1,"")</f>
        <v/>
      </c>
      <c r="CK402" s="169" t="str">
        <f>IFERROR(Inv_SY_B!CK402/Inv_SY_B!$DC402-1,"")</f>
        <v/>
      </c>
      <c r="CL402" s="169" t="str">
        <f>IFERROR(Inv_SY_B!CL402/Inv_SY_B!$DC402-1,"")</f>
        <v/>
      </c>
      <c r="CM402" s="169" t="str">
        <f>IFERROR(Inv_SY_B!CM402/Inv_SY_B!$DB402-1,"")</f>
        <v/>
      </c>
      <c r="CN402" s="169" t="str">
        <f>IFERROR(Inv_SY_B!CN402/Inv_SY_B!$DB402-1,"")</f>
        <v/>
      </c>
      <c r="CO402" s="169" t="str">
        <f>IFERROR(Inv_SY_B!CO402/Inv_SY_B!$DB402-1,"")</f>
        <v/>
      </c>
      <c r="CP402" s="169" t="str">
        <f>IFERROR(Inv_SY_B!CP402/Inv_SY_B!$DB402-1,"")</f>
        <v/>
      </c>
      <c r="CQ402" s="169" t="str">
        <f>IFERROR(Inv_SY_B!CQ402/Inv_SY_B!$DB402-1,"")</f>
        <v/>
      </c>
      <c r="CR402" s="169" t="str">
        <f>IFERROR(Inv_SY_B!CR402/Inv_SY_B!$DB402-1,"")</f>
        <v/>
      </c>
      <c r="CS402" s="169" t="str">
        <f>IFERROR(Inv_SY_B!CS402/Inv_SY_B!$DB402-1,"")</f>
        <v/>
      </c>
      <c r="CT402" s="169" t="str">
        <f>IFERROR(Inv_SY_B!CT402/Inv_SY_B!$DB402-1,"")</f>
        <v/>
      </c>
      <c r="CU402" s="169" t="str">
        <f>IFERROR(Inv_SY_B!CU402/Inv_SY_B!$DB402-1,"")</f>
        <v/>
      </c>
      <c r="CV402" s="169" t="str">
        <f>IFERROR(Inv_SY_B!CV402/Inv_SY_B!$DB402-1,"")</f>
        <v/>
      </c>
      <c r="CW402" s="169" t="str">
        <f>IFERROR(Inv_SY_B!CW402/Inv_SY_B!$DB402-1,"")</f>
        <v/>
      </c>
      <c r="CX402" s="169" t="str">
        <f>IFERROR(Inv_SY_B!CX402/Inv_SY_B!$DB402-1,"")</f>
        <v/>
      </c>
      <c r="CY402" s="169" t="str">
        <f>IFERROR(Inv_SY_B!CY402/Inv_SY_B!$DB402-1,"")</f>
        <v/>
      </c>
      <c r="CZ402" s="169" t="str">
        <f>IFERROR(Inv_SY_B!CZ402/Inv_SY_B!$DB402-1,"")</f>
        <v/>
      </c>
    </row>
    <row r="403" spans="2:104">
      <c r="B403" s="164">
        <f t="shared" si="7"/>
        <v>46095</v>
      </c>
      <c r="C403" s="169" t="str">
        <f>IFERROR(Inv_SY_B!C403/Inv_SY_B!$DA403-1,"")</f>
        <v/>
      </c>
      <c r="D403" s="169" t="str">
        <f>IFERROR(Inv_SY_B!D403/Inv_SY_B!$DA403-1,"")</f>
        <v/>
      </c>
      <c r="E403" s="169" t="str">
        <f>IFERROR(Inv_SY_B!E403/Inv_SY_B!$DA403-1,"")</f>
        <v/>
      </c>
      <c r="F403" s="169" t="str">
        <f>IFERROR(Inv_SY_B!F403/Inv_SY_B!$DA403-1,"")</f>
        <v/>
      </c>
      <c r="G403" s="169" t="str">
        <f>IFERROR(Inv_SY_B!G403/Inv_SY_B!$DA403-1,"")</f>
        <v/>
      </c>
      <c r="H403" s="169" t="str">
        <f>IFERROR(Inv_SY_B!H403/Inv_SY_B!$DA403-1,"")</f>
        <v/>
      </c>
      <c r="I403" s="169" t="str">
        <f>IFERROR(Inv_SY_B!I403/Inv_SY_B!$DA403-1,"")</f>
        <v/>
      </c>
      <c r="J403" s="169" t="str">
        <f>IFERROR(Inv_SY_B!J403/Inv_SY_B!$DA403-1,"")</f>
        <v/>
      </c>
      <c r="K403" s="169" t="str">
        <f>IFERROR(Inv_SY_B!K403/Inv_SY_B!$DA403-1,"")</f>
        <v/>
      </c>
      <c r="L403" s="169" t="str">
        <f>IFERROR(Inv_SY_B!L403/Inv_SY_B!$DA403-1,"")</f>
        <v/>
      </c>
      <c r="M403" s="169" t="str">
        <f>IFERROR(Inv_SY_B!M403/Inv_SY_B!$DA403-1,"")</f>
        <v/>
      </c>
      <c r="N403" s="169" t="str">
        <f>IFERROR(Inv_SY_B!N403/Inv_SY_B!$DA403-1,"")</f>
        <v/>
      </c>
      <c r="O403" s="169" t="str">
        <f>IFERROR(Inv_SY_B!O403/Inv_SY_B!$DA403-1,"")</f>
        <v/>
      </c>
      <c r="P403" s="169" t="str">
        <f>IFERROR(Inv_SY_B!P403/Inv_SY_B!$DA403-1,"")</f>
        <v/>
      </c>
      <c r="Q403" s="169" t="str">
        <f>IFERROR(Inv_SY_B!Q403/Inv_SY_B!$DA403-1,"")</f>
        <v/>
      </c>
      <c r="R403" s="169" t="str">
        <f>IFERROR(Inv_SY_B!R403/Inv_SY_B!$DA403-1,"")</f>
        <v/>
      </c>
      <c r="S403" s="169" t="str">
        <f>IFERROR(Inv_SY_B!S403/Inv_SY_B!$DA403-1,"")</f>
        <v/>
      </c>
      <c r="T403" s="169" t="str">
        <f>IFERROR(Inv_SY_B!T403/Inv_SY_B!$DA403-1,"")</f>
        <v/>
      </c>
      <c r="U403" s="169" t="str">
        <f>IFERROR(Inv_SY_B!U403/Inv_SY_B!$DA403-1,"")</f>
        <v/>
      </c>
      <c r="V403" s="169" t="str">
        <f>IFERROR(Inv_SY_B!V403/Inv_SY_B!$DA403-1,"")</f>
        <v/>
      </c>
      <c r="W403" s="169" t="str">
        <f>IFERROR(Inv_SY_B!W403/Inv_SY_B!$DA403-1,"")</f>
        <v/>
      </c>
      <c r="X403" s="169" t="str">
        <f>IFERROR(Inv_SY_B!X403/Inv_SY_B!$DA403-1,"")</f>
        <v/>
      </c>
      <c r="Y403" s="169" t="str">
        <f>IFERROR(Inv_SY_B!Y403/Inv_SY_B!$DA403-1,"")</f>
        <v/>
      </c>
      <c r="Z403" s="169" t="str">
        <f>IFERROR(Inv_SY_B!Z403/Inv_SY_B!$DA403-1,"")</f>
        <v/>
      </c>
      <c r="AA403" s="169" t="str">
        <f>IFERROR(Inv_SY_B!AA403/Inv_SY_B!$DA403-1,"")</f>
        <v/>
      </c>
      <c r="AB403" s="169" t="str">
        <f>IFERROR(Inv_SY_B!AB403/Inv_SY_B!$DA403-1,"")</f>
        <v/>
      </c>
      <c r="AC403" s="169" t="str">
        <f>IFERROR(Inv_SY_B!AC403/Inv_SY_B!$DA403-1,"")</f>
        <v/>
      </c>
      <c r="AD403" s="169" t="str">
        <f>IFERROR(Inv_SY_B!AD403/Inv_SY_B!$DA403-1,"")</f>
        <v/>
      </c>
      <c r="AE403" s="169" t="str">
        <f>IFERROR(Inv_SY_B!AE403/Inv_SY_B!$DA403-1,"")</f>
        <v/>
      </c>
      <c r="AF403" s="169" t="str">
        <f>IFERROR(Inv_SY_B!AF403/Inv_SY_B!$DA403-1,"")</f>
        <v/>
      </c>
      <c r="AG403" s="169" t="str">
        <f>IFERROR(Inv_SY_B!AG403/Inv_SY_B!$DA403-1,"")</f>
        <v/>
      </c>
      <c r="AH403" s="169" t="str">
        <f>IFERROR(Inv_SY_B!AH403/Inv_SY_B!$DA403-1,"")</f>
        <v/>
      </c>
      <c r="AI403" s="169" t="str">
        <f>IFERROR(Inv_SY_B!AI403/Inv_SY_B!$DC403-1,"")</f>
        <v/>
      </c>
      <c r="AJ403" s="169" t="str">
        <f>IFERROR(Inv_SY_B!AJ403/Inv_SY_B!$DC403-1,"")</f>
        <v/>
      </c>
      <c r="AK403" s="169" t="str">
        <f>IFERROR(Inv_SY_B!AK403/Inv_SY_B!$DC403-1,"")</f>
        <v/>
      </c>
      <c r="AL403" s="169" t="str">
        <f>IFERROR(Inv_SY_B!AL403/Inv_SY_B!$DC403-1,"")</f>
        <v/>
      </c>
      <c r="AM403" s="169" t="str">
        <f>IFERROR(Inv_SY_B!AM403/Inv_SY_B!$DC403-1,"")</f>
        <v/>
      </c>
      <c r="AN403" s="169" t="str">
        <f>IFERROR(Inv_SY_B!AN403/Inv_SY_B!$DC403-1,"")</f>
        <v/>
      </c>
      <c r="AO403" s="169" t="str">
        <f>IFERROR(Inv_SY_B!AO403/Inv_SY_B!$DC403-1,"")</f>
        <v/>
      </c>
      <c r="AP403" s="169" t="str">
        <f>IFERROR(Inv_SY_B!AP403/Inv_SY_B!$DC403-1,"")</f>
        <v/>
      </c>
      <c r="AQ403" s="169" t="str">
        <f>IFERROR(Inv_SY_B!AQ403/Inv_SY_B!$DC403-1,"")</f>
        <v/>
      </c>
      <c r="AR403" s="169" t="str">
        <f>IFERROR(Inv_SY_B!AR403/Inv_SY_B!$DC403-1,"")</f>
        <v/>
      </c>
      <c r="AS403" s="169" t="str">
        <f>IFERROR(Inv_SY_B!AS403/Inv_SY_B!$DC403-1,"")</f>
        <v/>
      </c>
      <c r="AT403" s="169" t="str">
        <f>IFERROR(Inv_SY_B!AT403/Inv_SY_B!$DC403-1,"")</f>
        <v/>
      </c>
      <c r="AU403" s="169" t="str">
        <f>IFERROR(Inv_SY_B!AU403/Inv_SY_B!$DC403-1,"")</f>
        <v/>
      </c>
      <c r="AV403" s="169" t="str">
        <f>IFERROR(Inv_SY_B!AV403/Inv_SY_B!$DC403-1,"")</f>
        <v/>
      </c>
      <c r="AW403" s="169" t="str">
        <f>IFERROR(Inv_SY_B!AW403/Inv_SY_B!$DC403-1,"")</f>
        <v/>
      </c>
      <c r="AX403" s="169" t="str">
        <f>IFERROR(Inv_SY_B!AX403/Inv_SY_B!$DC403-1,"")</f>
        <v/>
      </c>
      <c r="AY403" s="169" t="str">
        <f>IFERROR(Inv_SY_B!AY403/Inv_SY_B!$DC403-1,"")</f>
        <v/>
      </c>
      <c r="AZ403" s="169" t="str">
        <f>IFERROR(Inv_SY_B!AZ403/Inv_SY_B!$DC403-1,"")</f>
        <v/>
      </c>
      <c r="BA403" s="169" t="str">
        <f>IFERROR(Inv_SY_B!BA403/Inv_SY_B!$DC403-1,"")</f>
        <v/>
      </c>
      <c r="BB403" s="169" t="str">
        <f>IFERROR(Inv_SY_B!BB403/Inv_SY_B!$DC403-1,"")</f>
        <v/>
      </c>
      <c r="BC403" s="169" t="str">
        <f>IFERROR(Inv_SY_B!BC403/Inv_SY_B!$DC403-1,"")</f>
        <v/>
      </c>
      <c r="BD403" s="169" t="str">
        <f>IFERROR(Inv_SY_B!BD403/Inv_SY_B!$DC403-1,"")</f>
        <v/>
      </c>
      <c r="BE403" s="169" t="str">
        <f>IFERROR(Inv_SY_B!BE403/Inv_SY_B!$DC403-1,"")</f>
        <v/>
      </c>
      <c r="BF403" s="169" t="str">
        <f>IFERROR(Inv_SY_B!BF403/Inv_SY_B!$DC403-1,"")</f>
        <v/>
      </c>
      <c r="BG403" s="169" t="str">
        <f>IFERROR(Inv_SY_B!BG403/Inv_SY_B!$DC403-1,"")</f>
        <v/>
      </c>
      <c r="BH403" s="169" t="str">
        <f>IFERROR(Inv_SY_B!BH403/Inv_SY_B!$DC403-1,"")</f>
        <v/>
      </c>
      <c r="BI403" s="169" t="str">
        <f>IFERROR(Inv_SY_B!BI403/Inv_SY_B!$DC403-1,"")</f>
        <v/>
      </c>
      <c r="BJ403" s="169" t="str">
        <f>IFERROR(Inv_SY_B!BJ403/Inv_SY_B!$DC403-1,"")</f>
        <v/>
      </c>
      <c r="BK403" s="169" t="str">
        <f>IFERROR(Inv_SY_B!BK403/Inv_SY_B!$DC403-1,"")</f>
        <v/>
      </c>
      <c r="BL403" s="169" t="str">
        <f>IFERROR(Inv_SY_B!BL403/Inv_SY_B!$DC403-1,"")</f>
        <v/>
      </c>
      <c r="BM403" s="169" t="str">
        <f>IFERROR(Inv_SY_B!BM403/Inv_SY_B!$DC403-1,"")</f>
        <v/>
      </c>
      <c r="BN403" s="169" t="str">
        <f>IFERROR(Inv_SY_B!BN403/Inv_SY_B!$DC403-1,"")</f>
        <v/>
      </c>
      <c r="BO403" s="169" t="str">
        <f>IFERROR(Inv_SY_B!BO403/Inv_SY_B!$DC403-1,"")</f>
        <v/>
      </c>
      <c r="BP403" s="169" t="str">
        <f>IFERROR(Inv_SY_B!BP403/Inv_SY_B!$DC403-1,"")</f>
        <v/>
      </c>
      <c r="BQ403" s="169" t="str">
        <f>IFERROR(Inv_SY_B!BQ403/Inv_SY_B!$DC403-1,"")</f>
        <v/>
      </c>
      <c r="BR403" s="169" t="str">
        <f>IFERROR(Inv_SY_B!BR403/Inv_SY_B!$DC403-1,"")</f>
        <v/>
      </c>
      <c r="BS403" s="169" t="str">
        <f>IFERROR(Inv_SY_B!BS403/Inv_SY_B!$DC403-1,"")</f>
        <v/>
      </c>
      <c r="BT403" s="169" t="str">
        <f>IFERROR(Inv_SY_B!BT403/Inv_SY_B!$DC403-1,"")</f>
        <v/>
      </c>
      <c r="BU403" s="169" t="str">
        <f>IFERROR(Inv_SY_B!BU403/Inv_SY_B!$DC403-1,"")</f>
        <v/>
      </c>
      <c r="BV403" s="169" t="str">
        <f>IFERROR(Inv_SY_B!BV403/Inv_SY_B!$DC403-1,"")</f>
        <v/>
      </c>
      <c r="BW403" s="169" t="str">
        <f>IFERROR(Inv_SY_B!BW403/Inv_SY_B!$DC403-1,"")</f>
        <v/>
      </c>
      <c r="BX403" s="169" t="str">
        <f>IFERROR(Inv_SY_B!BX403/Inv_SY_B!$DC403-1,"")</f>
        <v/>
      </c>
      <c r="BY403" s="169" t="str">
        <f>IFERROR(Inv_SY_B!BY403/Inv_SY_B!$DC403-1,"")</f>
        <v/>
      </c>
      <c r="BZ403" s="169" t="str">
        <f>IFERROR(Inv_SY_B!BZ403/Inv_SY_B!$DC403-1,"")</f>
        <v/>
      </c>
      <c r="CA403" s="169" t="str">
        <f>IFERROR(Inv_SY_B!CA403/Inv_SY_B!$DC403-1,"")</f>
        <v/>
      </c>
      <c r="CB403" s="169" t="str">
        <f>IFERROR(Inv_SY_B!CB403/Inv_SY_B!$DC403-1,"")</f>
        <v/>
      </c>
      <c r="CC403" s="169" t="str">
        <f>IFERROR(Inv_SY_B!CC403/Inv_SY_B!$DC403-1,"")</f>
        <v/>
      </c>
      <c r="CD403" s="169" t="str">
        <f>IFERROR(Inv_SY_B!CD403/Inv_SY_B!$DC403-1,"")</f>
        <v/>
      </c>
      <c r="CE403" s="169" t="str">
        <f>IFERROR(Inv_SY_B!CE403/Inv_SY_B!$DC403-1,"")</f>
        <v/>
      </c>
      <c r="CF403" s="169" t="str">
        <f>IFERROR(Inv_SY_B!CF403/Inv_SY_B!$DC403-1,"")</f>
        <v/>
      </c>
      <c r="CG403" s="169" t="str">
        <f>IFERROR(Inv_SY_B!CG403/Inv_SY_B!$DC403-1,"")</f>
        <v/>
      </c>
      <c r="CH403" s="169" t="str">
        <f>IFERROR(Inv_SY_B!CH403/Inv_SY_B!$DC403-1,"")</f>
        <v/>
      </c>
      <c r="CI403" s="169" t="str">
        <f>IFERROR(Inv_SY_B!CI403/Inv_SY_B!$DC403-1,"")</f>
        <v/>
      </c>
      <c r="CJ403" s="169" t="str">
        <f>IFERROR(Inv_SY_B!CJ403/Inv_SY_B!$DC403-1,"")</f>
        <v/>
      </c>
      <c r="CK403" s="169" t="str">
        <f>IFERROR(Inv_SY_B!CK403/Inv_SY_B!$DC403-1,"")</f>
        <v/>
      </c>
      <c r="CL403" s="169" t="str">
        <f>IFERROR(Inv_SY_B!CL403/Inv_SY_B!$DC403-1,"")</f>
        <v/>
      </c>
      <c r="CM403" s="169" t="str">
        <f>IFERROR(Inv_SY_B!CM403/Inv_SY_B!$DB403-1,"")</f>
        <v/>
      </c>
      <c r="CN403" s="169" t="str">
        <f>IFERROR(Inv_SY_B!CN403/Inv_SY_B!$DB403-1,"")</f>
        <v/>
      </c>
      <c r="CO403" s="169" t="str">
        <f>IFERROR(Inv_SY_B!CO403/Inv_SY_B!$DB403-1,"")</f>
        <v/>
      </c>
      <c r="CP403" s="169" t="str">
        <f>IFERROR(Inv_SY_B!CP403/Inv_SY_B!$DB403-1,"")</f>
        <v/>
      </c>
      <c r="CQ403" s="169" t="str">
        <f>IFERROR(Inv_SY_B!CQ403/Inv_SY_B!$DB403-1,"")</f>
        <v/>
      </c>
      <c r="CR403" s="169" t="str">
        <f>IFERROR(Inv_SY_B!CR403/Inv_SY_B!$DB403-1,"")</f>
        <v/>
      </c>
      <c r="CS403" s="169" t="str">
        <f>IFERROR(Inv_SY_B!CS403/Inv_SY_B!$DB403-1,"")</f>
        <v/>
      </c>
      <c r="CT403" s="169" t="str">
        <f>IFERROR(Inv_SY_B!CT403/Inv_SY_B!$DB403-1,"")</f>
        <v/>
      </c>
      <c r="CU403" s="169" t="str">
        <f>IFERROR(Inv_SY_B!CU403/Inv_SY_B!$DB403-1,"")</f>
        <v/>
      </c>
      <c r="CV403" s="169" t="str">
        <f>IFERROR(Inv_SY_B!CV403/Inv_SY_B!$DB403-1,"")</f>
        <v/>
      </c>
      <c r="CW403" s="169" t="str">
        <f>IFERROR(Inv_SY_B!CW403/Inv_SY_B!$DB403-1,"")</f>
        <v/>
      </c>
      <c r="CX403" s="169" t="str">
        <f>IFERROR(Inv_SY_B!CX403/Inv_SY_B!$DB403-1,"")</f>
        <v/>
      </c>
      <c r="CY403" s="169" t="str">
        <f>IFERROR(Inv_SY_B!CY403/Inv_SY_B!$DB403-1,"")</f>
        <v/>
      </c>
      <c r="CZ403" s="169" t="str">
        <f>IFERROR(Inv_SY_B!CZ403/Inv_SY_B!$DB403-1,"")</f>
        <v/>
      </c>
    </row>
    <row r="404" spans="2:104">
      <c r="B404" s="164">
        <f t="shared" si="7"/>
        <v>46096</v>
      </c>
      <c r="C404" s="169" t="str">
        <f>IFERROR(Inv_SY_B!C404/Inv_SY_B!$DA404-1,"")</f>
        <v/>
      </c>
      <c r="D404" s="169" t="str">
        <f>IFERROR(Inv_SY_B!D404/Inv_SY_B!$DA404-1,"")</f>
        <v/>
      </c>
      <c r="E404" s="169" t="str">
        <f>IFERROR(Inv_SY_B!E404/Inv_SY_B!$DA404-1,"")</f>
        <v/>
      </c>
      <c r="F404" s="169" t="str">
        <f>IFERROR(Inv_SY_B!F404/Inv_SY_B!$DA404-1,"")</f>
        <v/>
      </c>
      <c r="G404" s="169" t="str">
        <f>IFERROR(Inv_SY_B!G404/Inv_SY_B!$DA404-1,"")</f>
        <v/>
      </c>
      <c r="H404" s="169" t="str">
        <f>IFERROR(Inv_SY_B!H404/Inv_SY_B!$DA404-1,"")</f>
        <v/>
      </c>
      <c r="I404" s="169" t="str">
        <f>IFERROR(Inv_SY_B!I404/Inv_SY_B!$DA404-1,"")</f>
        <v/>
      </c>
      <c r="J404" s="169" t="str">
        <f>IFERROR(Inv_SY_B!J404/Inv_SY_B!$DA404-1,"")</f>
        <v/>
      </c>
      <c r="K404" s="169" t="str">
        <f>IFERROR(Inv_SY_B!K404/Inv_SY_B!$DA404-1,"")</f>
        <v/>
      </c>
      <c r="L404" s="169" t="str">
        <f>IFERROR(Inv_SY_B!L404/Inv_SY_B!$DA404-1,"")</f>
        <v/>
      </c>
      <c r="M404" s="169" t="str">
        <f>IFERROR(Inv_SY_B!M404/Inv_SY_B!$DA404-1,"")</f>
        <v/>
      </c>
      <c r="N404" s="169" t="str">
        <f>IFERROR(Inv_SY_B!N404/Inv_SY_B!$DA404-1,"")</f>
        <v/>
      </c>
      <c r="O404" s="169" t="str">
        <f>IFERROR(Inv_SY_B!O404/Inv_SY_B!$DA404-1,"")</f>
        <v/>
      </c>
      <c r="P404" s="169" t="str">
        <f>IFERROR(Inv_SY_B!P404/Inv_SY_B!$DA404-1,"")</f>
        <v/>
      </c>
      <c r="Q404" s="169" t="str">
        <f>IFERROR(Inv_SY_B!Q404/Inv_SY_B!$DA404-1,"")</f>
        <v/>
      </c>
      <c r="R404" s="169" t="str">
        <f>IFERROR(Inv_SY_B!R404/Inv_SY_B!$DA404-1,"")</f>
        <v/>
      </c>
      <c r="S404" s="169" t="str">
        <f>IFERROR(Inv_SY_B!S404/Inv_SY_B!$DA404-1,"")</f>
        <v/>
      </c>
      <c r="T404" s="169" t="str">
        <f>IFERROR(Inv_SY_B!T404/Inv_SY_B!$DA404-1,"")</f>
        <v/>
      </c>
      <c r="U404" s="169" t="str">
        <f>IFERROR(Inv_SY_B!U404/Inv_SY_B!$DA404-1,"")</f>
        <v/>
      </c>
      <c r="V404" s="169" t="str">
        <f>IFERROR(Inv_SY_B!V404/Inv_SY_B!$DA404-1,"")</f>
        <v/>
      </c>
      <c r="W404" s="169" t="str">
        <f>IFERROR(Inv_SY_B!W404/Inv_SY_B!$DA404-1,"")</f>
        <v/>
      </c>
      <c r="X404" s="169" t="str">
        <f>IFERROR(Inv_SY_B!X404/Inv_SY_B!$DA404-1,"")</f>
        <v/>
      </c>
      <c r="Y404" s="169" t="str">
        <f>IFERROR(Inv_SY_B!Y404/Inv_SY_B!$DA404-1,"")</f>
        <v/>
      </c>
      <c r="Z404" s="169" t="str">
        <f>IFERROR(Inv_SY_B!Z404/Inv_SY_B!$DA404-1,"")</f>
        <v/>
      </c>
      <c r="AA404" s="169" t="str">
        <f>IFERROR(Inv_SY_B!AA404/Inv_SY_B!$DA404-1,"")</f>
        <v/>
      </c>
      <c r="AB404" s="169" t="str">
        <f>IFERROR(Inv_SY_B!AB404/Inv_SY_B!$DA404-1,"")</f>
        <v/>
      </c>
      <c r="AC404" s="169" t="str">
        <f>IFERROR(Inv_SY_B!AC404/Inv_SY_B!$DA404-1,"")</f>
        <v/>
      </c>
      <c r="AD404" s="169" t="str">
        <f>IFERROR(Inv_SY_B!AD404/Inv_SY_B!$DA404-1,"")</f>
        <v/>
      </c>
      <c r="AE404" s="169" t="str">
        <f>IFERROR(Inv_SY_B!AE404/Inv_SY_B!$DA404-1,"")</f>
        <v/>
      </c>
      <c r="AF404" s="169" t="str">
        <f>IFERROR(Inv_SY_B!AF404/Inv_SY_B!$DA404-1,"")</f>
        <v/>
      </c>
      <c r="AG404" s="169" t="str">
        <f>IFERROR(Inv_SY_B!AG404/Inv_SY_B!$DA404-1,"")</f>
        <v/>
      </c>
      <c r="AH404" s="169" t="str">
        <f>IFERROR(Inv_SY_B!AH404/Inv_SY_B!$DA404-1,"")</f>
        <v/>
      </c>
      <c r="AI404" s="169" t="str">
        <f>IFERROR(Inv_SY_B!AI404/Inv_SY_B!$DC404-1,"")</f>
        <v/>
      </c>
      <c r="AJ404" s="169" t="str">
        <f>IFERROR(Inv_SY_B!AJ404/Inv_SY_B!$DC404-1,"")</f>
        <v/>
      </c>
      <c r="AK404" s="169" t="str">
        <f>IFERROR(Inv_SY_B!AK404/Inv_SY_B!$DC404-1,"")</f>
        <v/>
      </c>
      <c r="AL404" s="169" t="str">
        <f>IFERROR(Inv_SY_B!AL404/Inv_SY_B!$DC404-1,"")</f>
        <v/>
      </c>
      <c r="AM404" s="169" t="str">
        <f>IFERROR(Inv_SY_B!AM404/Inv_SY_B!$DC404-1,"")</f>
        <v/>
      </c>
      <c r="AN404" s="169" t="str">
        <f>IFERROR(Inv_SY_B!AN404/Inv_SY_B!$DC404-1,"")</f>
        <v/>
      </c>
      <c r="AO404" s="169" t="str">
        <f>IFERROR(Inv_SY_B!AO404/Inv_SY_B!$DC404-1,"")</f>
        <v/>
      </c>
      <c r="AP404" s="169" t="str">
        <f>IFERROR(Inv_SY_B!AP404/Inv_SY_B!$DC404-1,"")</f>
        <v/>
      </c>
      <c r="AQ404" s="169" t="str">
        <f>IFERROR(Inv_SY_B!AQ404/Inv_SY_B!$DC404-1,"")</f>
        <v/>
      </c>
      <c r="AR404" s="169" t="str">
        <f>IFERROR(Inv_SY_B!AR404/Inv_SY_B!$DC404-1,"")</f>
        <v/>
      </c>
      <c r="AS404" s="169" t="str">
        <f>IFERROR(Inv_SY_B!AS404/Inv_SY_B!$DC404-1,"")</f>
        <v/>
      </c>
      <c r="AT404" s="169" t="str">
        <f>IFERROR(Inv_SY_B!AT404/Inv_SY_B!$DC404-1,"")</f>
        <v/>
      </c>
      <c r="AU404" s="169" t="str">
        <f>IFERROR(Inv_SY_B!AU404/Inv_SY_B!$DC404-1,"")</f>
        <v/>
      </c>
      <c r="AV404" s="169" t="str">
        <f>IFERROR(Inv_SY_B!AV404/Inv_SY_B!$DC404-1,"")</f>
        <v/>
      </c>
      <c r="AW404" s="169" t="str">
        <f>IFERROR(Inv_SY_B!AW404/Inv_SY_B!$DC404-1,"")</f>
        <v/>
      </c>
      <c r="AX404" s="169" t="str">
        <f>IFERROR(Inv_SY_B!AX404/Inv_SY_B!$DC404-1,"")</f>
        <v/>
      </c>
      <c r="AY404" s="169" t="str">
        <f>IFERROR(Inv_SY_B!AY404/Inv_SY_B!$DC404-1,"")</f>
        <v/>
      </c>
      <c r="AZ404" s="169" t="str">
        <f>IFERROR(Inv_SY_B!AZ404/Inv_SY_B!$DC404-1,"")</f>
        <v/>
      </c>
      <c r="BA404" s="169" t="str">
        <f>IFERROR(Inv_SY_B!BA404/Inv_SY_B!$DC404-1,"")</f>
        <v/>
      </c>
      <c r="BB404" s="169" t="str">
        <f>IFERROR(Inv_SY_B!BB404/Inv_SY_B!$DC404-1,"")</f>
        <v/>
      </c>
      <c r="BC404" s="169" t="str">
        <f>IFERROR(Inv_SY_B!BC404/Inv_SY_B!$DC404-1,"")</f>
        <v/>
      </c>
      <c r="BD404" s="169" t="str">
        <f>IFERROR(Inv_SY_B!BD404/Inv_SY_B!$DC404-1,"")</f>
        <v/>
      </c>
      <c r="BE404" s="169" t="str">
        <f>IFERROR(Inv_SY_B!BE404/Inv_SY_B!$DC404-1,"")</f>
        <v/>
      </c>
      <c r="BF404" s="169" t="str">
        <f>IFERROR(Inv_SY_B!BF404/Inv_SY_B!$DC404-1,"")</f>
        <v/>
      </c>
      <c r="BG404" s="169" t="str">
        <f>IFERROR(Inv_SY_B!BG404/Inv_SY_B!$DC404-1,"")</f>
        <v/>
      </c>
      <c r="BH404" s="169" t="str">
        <f>IFERROR(Inv_SY_B!BH404/Inv_SY_B!$DC404-1,"")</f>
        <v/>
      </c>
      <c r="BI404" s="169" t="str">
        <f>IFERROR(Inv_SY_B!BI404/Inv_SY_B!$DC404-1,"")</f>
        <v/>
      </c>
      <c r="BJ404" s="169" t="str">
        <f>IFERROR(Inv_SY_B!BJ404/Inv_SY_B!$DC404-1,"")</f>
        <v/>
      </c>
      <c r="BK404" s="169" t="str">
        <f>IFERROR(Inv_SY_B!BK404/Inv_SY_B!$DC404-1,"")</f>
        <v/>
      </c>
      <c r="BL404" s="169" t="str">
        <f>IFERROR(Inv_SY_B!BL404/Inv_SY_B!$DC404-1,"")</f>
        <v/>
      </c>
      <c r="BM404" s="169" t="str">
        <f>IFERROR(Inv_SY_B!BM404/Inv_SY_B!$DC404-1,"")</f>
        <v/>
      </c>
      <c r="BN404" s="169" t="str">
        <f>IFERROR(Inv_SY_B!BN404/Inv_SY_B!$DC404-1,"")</f>
        <v/>
      </c>
      <c r="BO404" s="169" t="str">
        <f>IFERROR(Inv_SY_B!BO404/Inv_SY_B!$DC404-1,"")</f>
        <v/>
      </c>
      <c r="BP404" s="169" t="str">
        <f>IFERROR(Inv_SY_B!BP404/Inv_SY_B!$DC404-1,"")</f>
        <v/>
      </c>
      <c r="BQ404" s="169" t="str">
        <f>IFERROR(Inv_SY_B!BQ404/Inv_SY_B!$DC404-1,"")</f>
        <v/>
      </c>
      <c r="BR404" s="169" t="str">
        <f>IFERROR(Inv_SY_B!BR404/Inv_SY_B!$DC404-1,"")</f>
        <v/>
      </c>
      <c r="BS404" s="169" t="str">
        <f>IFERROR(Inv_SY_B!BS404/Inv_SY_B!$DC404-1,"")</f>
        <v/>
      </c>
      <c r="BT404" s="169" t="str">
        <f>IFERROR(Inv_SY_B!BT404/Inv_SY_B!$DC404-1,"")</f>
        <v/>
      </c>
      <c r="BU404" s="169" t="str">
        <f>IFERROR(Inv_SY_B!BU404/Inv_SY_B!$DC404-1,"")</f>
        <v/>
      </c>
      <c r="BV404" s="169" t="str">
        <f>IFERROR(Inv_SY_B!BV404/Inv_SY_B!$DC404-1,"")</f>
        <v/>
      </c>
      <c r="BW404" s="169" t="str">
        <f>IFERROR(Inv_SY_B!BW404/Inv_SY_B!$DC404-1,"")</f>
        <v/>
      </c>
      <c r="BX404" s="169" t="str">
        <f>IFERROR(Inv_SY_B!BX404/Inv_SY_B!$DC404-1,"")</f>
        <v/>
      </c>
      <c r="BY404" s="169" t="str">
        <f>IFERROR(Inv_SY_B!BY404/Inv_SY_B!$DC404-1,"")</f>
        <v/>
      </c>
      <c r="BZ404" s="169" t="str">
        <f>IFERROR(Inv_SY_B!BZ404/Inv_SY_B!$DC404-1,"")</f>
        <v/>
      </c>
      <c r="CA404" s="169" t="str">
        <f>IFERROR(Inv_SY_B!CA404/Inv_SY_B!$DC404-1,"")</f>
        <v/>
      </c>
      <c r="CB404" s="169" t="str">
        <f>IFERROR(Inv_SY_B!CB404/Inv_SY_B!$DC404-1,"")</f>
        <v/>
      </c>
      <c r="CC404" s="169" t="str">
        <f>IFERROR(Inv_SY_B!CC404/Inv_SY_B!$DC404-1,"")</f>
        <v/>
      </c>
      <c r="CD404" s="169" t="str">
        <f>IFERROR(Inv_SY_B!CD404/Inv_SY_B!$DC404-1,"")</f>
        <v/>
      </c>
      <c r="CE404" s="169" t="str">
        <f>IFERROR(Inv_SY_B!CE404/Inv_SY_B!$DC404-1,"")</f>
        <v/>
      </c>
      <c r="CF404" s="169" t="str">
        <f>IFERROR(Inv_SY_B!CF404/Inv_SY_B!$DC404-1,"")</f>
        <v/>
      </c>
      <c r="CG404" s="169" t="str">
        <f>IFERROR(Inv_SY_B!CG404/Inv_SY_B!$DC404-1,"")</f>
        <v/>
      </c>
      <c r="CH404" s="169" t="str">
        <f>IFERROR(Inv_SY_B!CH404/Inv_SY_B!$DC404-1,"")</f>
        <v/>
      </c>
      <c r="CI404" s="169" t="str">
        <f>IFERROR(Inv_SY_B!CI404/Inv_SY_B!$DC404-1,"")</f>
        <v/>
      </c>
      <c r="CJ404" s="169" t="str">
        <f>IFERROR(Inv_SY_B!CJ404/Inv_SY_B!$DC404-1,"")</f>
        <v/>
      </c>
      <c r="CK404" s="169" t="str">
        <f>IFERROR(Inv_SY_B!CK404/Inv_SY_B!$DC404-1,"")</f>
        <v/>
      </c>
      <c r="CL404" s="169" t="str">
        <f>IFERROR(Inv_SY_B!CL404/Inv_SY_B!$DC404-1,"")</f>
        <v/>
      </c>
      <c r="CM404" s="169" t="str">
        <f>IFERROR(Inv_SY_B!CM404/Inv_SY_B!$DB404-1,"")</f>
        <v/>
      </c>
      <c r="CN404" s="169" t="str">
        <f>IFERROR(Inv_SY_B!CN404/Inv_SY_B!$DB404-1,"")</f>
        <v/>
      </c>
      <c r="CO404" s="169" t="str">
        <f>IFERROR(Inv_SY_B!CO404/Inv_SY_B!$DB404-1,"")</f>
        <v/>
      </c>
      <c r="CP404" s="169" t="str">
        <f>IFERROR(Inv_SY_B!CP404/Inv_SY_B!$DB404-1,"")</f>
        <v/>
      </c>
      <c r="CQ404" s="169" t="str">
        <f>IFERROR(Inv_SY_B!CQ404/Inv_SY_B!$DB404-1,"")</f>
        <v/>
      </c>
      <c r="CR404" s="169" t="str">
        <f>IFERROR(Inv_SY_B!CR404/Inv_SY_B!$DB404-1,"")</f>
        <v/>
      </c>
      <c r="CS404" s="169" t="str">
        <f>IFERROR(Inv_SY_B!CS404/Inv_SY_B!$DB404-1,"")</f>
        <v/>
      </c>
      <c r="CT404" s="169" t="str">
        <f>IFERROR(Inv_SY_B!CT404/Inv_SY_B!$DB404-1,"")</f>
        <v/>
      </c>
      <c r="CU404" s="169" t="str">
        <f>IFERROR(Inv_SY_B!CU404/Inv_SY_B!$DB404-1,"")</f>
        <v/>
      </c>
      <c r="CV404" s="169" t="str">
        <f>IFERROR(Inv_SY_B!CV404/Inv_SY_B!$DB404-1,"")</f>
        <v/>
      </c>
      <c r="CW404" s="169" t="str">
        <f>IFERROR(Inv_SY_B!CW404/Inv_SY_B!$DB404-1,"")</f>
        <v/>
      </c>
      <c r="CX404" s="169" t="str">
        <f>IFERROR(Inv_SY_B!CX404/Inv_SY_B!$DB404-1,"")</f>
        <v/>
      </c>
      <c r="CY404" s="169" t="str">
        <f>IFERROR(Inv_SY_B!CY404/Inv_SY_B!$DB404-1,"")</f>
        <v/>
      </c>
      <c r="CZ404" s="169" t="str">
        <f>IFERROR(Inv_SY_B!CZ404/Inv_SY_B!$DB404-1,"")</f>
        <v/>
      </c>
    </row>
    <row r="405" spans="2:104">
      <c r="B405" s="164">
        <f t="shared" si="7"/>
        <v>46097</v>
      </c>
      <c r="C405" s="169" t="str">
        <f>IFERROR(Inv_SY_B!C405/Inv_SY_B!$DA405-1,"")</f>
        <v/>
      </c>
      <c r="D405" s="169" t="str">
        <f>IFERROR(Inv_SY_B!D405/Inv_SY_B!$DA405-1,"")</f>
        <v/>
      </c>
      <c r="E405" s="169" t="str">
        <f>IFERROR(Inv_SY_B!E405/Inv_SY_B!$DA405-1,"")</f>
        <v/>
      </c>
      <c r="F405" s="169" t="str">
        <f>IFERROR(Inv_SY_B!F405/Inv_SY_B!$DA405-1,"")</f>
        <v/>
      </c>
      <c r="G405" s="169" t="str">
        <f>IFERROR(Inv_SY_B!G405/Inv_SY_B!$DA405-1,"")</f>
        <v/>
      </c>
      <c r="H405" s="169" t="str">
        <f>IFERROR(Inv_SY_B!H405/Inv_SY_B!$DA405-1,"")</f>
        <v/>
      </c>
      <c r="I405" s="169" t="str">
        <f>IFERROR(Inv_SY_B!I405/Inv_SY_B!$DA405-1,"")</f>
        <v/>
      </c>
      <c r="J405" s="169" t="str">
        <f>IFERROR(Inv_SY_B!J405/Inv_SY_B!$DA405-1,"")</f>
        <v/>
      </c>
      <c r="K405" s="169" t="str">
        <f>IFERROR(Inv_SY_B!K405/Inv_SY_B!$DA405-1,"")</f>
        <v/>
      </c>
      <c r="L405" s="169" t="str">
        <f>IFERROR(Inv_SY_B!L405/Inv_SY_B!$DA405-1,"")</f>
        <v/>
      </c>
      <c r="M405" s="169" t="str">
        <f>IFERROR(Inv_SY_B!M405/Inv_SY_B!$DA405-1,"")</f>
        <v/>
      </c>
      <c r="N405" s="169" t="str">
        <f>IFERROR(Inv_SY_B!N405/Inv_SY_B!$DA405-1,"")</f>
        <v/>
      </c>
      <c r="O405" s="169" t="str">
        <f>IFERROR(Inv_SY_B!O405/Inv_SY_B!$DA405-1,"")</f>
        <v/>
      </c>
      <c r="P405" s="169" t="str">
        <f>IFERROR(Inv_SY_B!P405/Inv_SY_B!$DA405-1,"")</f>
        <v/>
      </c>
      <c r="Q405" s="169" t="str">
        <f>IFERROR(Inv_SY_B!Q405/Inv_SY_B!$DA405-1,"")</f>
        <v/>
      </c>
      <c r="R405" s="169" t="str">
        <f>IFERROR(Inv_SY_B!R405/Inv_SY_B!$DA405-1,"")</f>
        <v/>
      </c>
      <c r="S405" s="169" t="str">
        <f>IFERROR(Inv_SY_B!S405/Inv_SY_B!$DA405-1,"")</f>
        <v/>
      </c>
      <c r="T405" s="169" t="str">
        <f>IFERROR(Inv_SY_B!T405/Inv_SY_B!$DA405-1,"")</f>
        <v/>
      </c>
      <c r="U405" s="169" t="str">
        <f>IFERROR(Inv_SY_B!U405/Inv_SY_B!$DA405-1,"")</f>
        <v/>
      </c>
      <c r="V405" s="169" t="str">
        <f>IFERROR(Inv_SY_B!V405/Inv_SY_B!$DA405-1,"")</f>
        <v/>
      </c>
      <c r="W405" s="169" t="str">
        <f>IFERROR(Inv_SY_B!W405/Inv_SY_B!$DA405-1,"")</f>
        <v/>
      </c>
      <c r="X405" s="169" t="str">
        <f>IFERROR(Inv_SY_B!X405/Inv_SY_B!$DA405-1,"")</f>
        <v/>
      </c>
      <c r="Y405" s="169" t="str">
        <f>IFERROR(Inv_SY_B!Y405/Inv_SY_B!$DA405-1,"")</f>
        <v/>
      </c>
      <c r="Z405" s="169" t="str">
        <f>IFERROR(Inv_SY_B!Z405/Inv_SY_B!$DA405-1,"")</f>
        <v/>
      </c>
      <c r="AA405" s="169" t="str">
        <f>IFERROR(Inv_SY_B!AA405/Inv_SY_B!$DA405-1,"")</f>
        <v/>
      </c>
      <c r="AB405" s="169" t="str">
        <f>IFERROR(Inv_SY_B!AB405/Inv_SY_B!$DA405-1,"")</f>
        <v/>
      </c>
      <c r="AC405" s="169" t="str">
        <f>IFERROR(Inv_SY_B!AC405/Inv_SY_B!$DA405-1,"")</f>
        <v/>
      </c>
      <c r="AD405" s="169" t="str">
        <f>IFERROR(Inv_SY_B!AD405/Inv_SY_B!$DA405-1,"")</f>
        <v/>
      </c>
      <c r="AE405" s="169" t="str">
        <f>IFERROR(Inv_SY_B!AE405/Inv_SY_B!$DA405-1,"")</f>
        <v/>
      </c>
      <c r="AF405" s="169" t="str">
        <f>IFERROR(Inv_SY_B!AF405/Inv_SY_B!$DA405-1,"")</f>
        <v/>
      </c>
      <c r="AG405" s="169" t="str">
        <f>IFERROR(Inv_SY_B!AG405/Inv_SY_B!$DA405-1,"")</f>
        <v/>
      </c>
      <c r="AH405" s="169" t="str">
        <f>IFERROR(Inv_SY_B!AH405/Inv_SY_B!$DA405-1,"")</f>
        <v/>
      </c>
      <c r="AI405" s="169" t="str">
        <f>IFERROR(Inv_SY_B!AI405/Inv_SY_B!$DC405-1,"")</f>
        <v/>
      </c>
      <c r="AJ405" s="169" t="str">
        <f>IFERROR(Inv_SY_B!AJ405/Inv_SY_B!$DC405-1,"")</f>
        <v/>
      </c>
      <c r="AK405" s="169" t="str">
        <f>IFERROR(Inv_SY_B!AK405/Inv_SY_B!$DC405-1,"")</f>
        <v/>
      </c>
      <c r="AL405" s="169" t="str">
        <f>IFERROR(Inv_SY_B!AL405/Inv_SY_B!$DC405-1,"")</f>
        <v/>
      </c>
      <c r="AM405" s="169" t="str">
        <f>IFERROR(Inv_SY_B!AM405/Inv_SY_B!$DC405-1,"")</f>
        <v/>
      </c>
      <c r="AN405" s="169" t="str">
        <f>IFERROR(Inv_SY_B!AN405/Inv_SY_B!$DC405-1,"")</f>
        <v/>
      </c>
      <c r="AO405" s="169" t="str">
        <f>IFERROR(Inv_SY_B!AO405/Inv_SY_B!$DC405-1,"")</f>
        <v/>
      </c>
      <c r="AP405" s="169" t="str">
        <f>IFERROR(Inv_SY_B!AP405/Inv_SY_B!$DC405-1,"")</f>
        <v/>
      </c>
      <c r="AQ405" s="169" t="str">
        <f>IFERROR(Inv_SY_B!AQ405/Inv_SY_B!$DC405-1,"")</f>
        <v/>
      </c>
      <c r="AR405" s="169" t="str">
        <f>IFERROR(Inv_SY_B!AR405/Inv_SY_B!$DC405-1,"")</f>
        <v/>
      </c>
      <c r="AS405" s="169" t="str">
        <f>IFERROR(Inv_SY_B!AS405/Inv_SY_B!$DC405-1,"")</f>
        <v/>
      </c>
      <c r="AT405" s="169" t="str">
        <f>IFERROR(Inv_SY_B!AT405/Inv_SY_B!$DC405-1,"")</f>
        <v/>
      </c>
      <c r="AU405" s="169" t="str">
        <f>IFERROR(Inv_SY_B!AU405/Inv_SY_B!$DC405-1,"")</f>
        <v/>
      </c>
      <c r="AV405" s="169" t="str">
        <f>IFERROR(Inv_SY_B!AV405/Inv_SY_B!$DC405-1,"")</f>
        <v/>
      </c>
      <c r="AW405" s="169" t="str">
        <f>IFERROR(Inv_SY_B!AW405/Inv_SY_B!$DC405-1,"")</f>
        <v/>
      </c>
      <c r="AX405" s="169" t="str">
        <f>IFERROR(Inv_SY_B!AX405/Inv_SY_B!$DC405-1,"")</f>
        <v/>
      </c>
      <c r="AY405" s="169" t="str">
        <f>IFERROR(Inv_SY_B!AY405/Inv_SY_B!$DC405-1,"")</f>
        <v/>
      </c>
      <c r="AZ405" s="169" t="str">
        <f>IFERROR(Inv_SY_B!AZ405/Inv_SY_B!$DC405-1,"")</f>
        <v/>
      </c>
      <c r="BA405" s="169" t="str">
        <f>IFERROR(Inv_SY_B!BA405/Inv_SY_B!$DC405-1,"")</f>
        <v/>
      </c>
      <c r="BB405" s="169" t="str">
        <f>IFERROR(Inv_SY_B!BB405/Inv_SY_B!$DC405-1,"")</f>
        <v/>
      </c>
      <c r="BC405" s="169" t="str">
        <f>IFERROR(Inv_SY_B!BC405/Inv_SY_B!$DC405-1,"")</f>
        <v/>
      </c>
      <c r="BD405" s="169" t="str">
        <f>IFERROR(Inv_SY_B!BD405/Inv_SY_B!$DC405-1,"")</f>
        <v/>
      </c>
      <c r="BE405" s="169" t="str">
        <f>IFERROR(Inv_SY_B!BE405/Inv_SY_B!$DC405-1,"")</f>
        <v/>
      </c>
      <c r="BF405" s="169" t="str">
        <f>IFERROR(Inv_SY_B!BF405/Inv_SY_B!$DC405-1,"")</f>
        <v/>
      </c>
      <c r="BG405" s="169" t="str">
        <f>IFERROR(Inv_SY_B!BG405/Inv_SY_B!$DC405-1,"")</f>
        <v/>
      </c>
      <c r="BH405" s="169" t="str">
        <f>IFERROR(Inv_SY_B!BH405/Inv_SY_B!$DC405-1,"")</f>
        <v/>
      </c>
      <c r="BI405" s="169" t="str">
        <f>IFERROR(Inv_SY_B!BI405/Inv_SY_B!$DC405-1,"")</f>
        <v/>
      </c>
      <c r="BJ405" s="169" t="str">
        <f>IFERROR(Inv_SY_B!BJ405/Inv_SY_B!$DC405-1,"")</f>
        <v/>
      </c>
      <c r="BK405" s="169" t="str">
        <f>IFERROR(Inv_SY_B!BK405/Inv_SY_B!$DC405-1,"")</f>
        <v/>
      </c>
      <c r="BL405" s="169" t="str">
        <f>IFERROR(Inv_SY_B!BL405/Inv_SY_B!$DC405-1,"")</f>
        <v/>
      </c>
      <c r="BM405" s="169" t="str">
        <f>IFERROR(Inv_SY_B!BM405/Inv_SY_B!$DC405-1,"")</f>
        <v/>
      </c>
      <c r="BN405" s="169" t="str">
        <f>IFERROR(Inv_SY_B!BN405/Inv_SY_B!$DC405-1,"")</f>
        <v/>
      </c>
      <c r="BO405" s="169" t="str">
        <f>IFERROR(Inv_SY_B!BO405/Inv_SY_B!$DC405-1,"")</f>
        <v/>
      </c>
      <c r="BP405" s="169" t="str">
        <f>IFERROR(Inv_SY_B!BP405/Inv_SY_B!$DC405-1,"")</f>
        <v/>
      </c>
      <c r="BQ405" s="169" t="str">
        <f>IFERROR(Inv_SY_B!BQ405/Inv_SY_B!$DC405-1,"")</f>
        <v/>
      </c>
      <c r="BR405" s="169" t="str">
        <f>IFERROR(Inv_SY_B!BR405/Inv_SY_B!$DC405-1,"")</f>
        <v/>
      </c>
      <c r="BS405" s="169" t="str">
        <f>IFERROR(Inv_SY_B!BS405/Inv_SY_B!$DC405-1,"")</f>
        <v/>
      </c>
      <c r="BT405" s="169" t="str">
        <f>IFERROR(Inv_SY_B!BT405/Inv_SY_B!$DC405-1,"")</f>
        <v/>
      </c>
      <c r="BU405" s="169" t="str">
        <f>IFERROR(Inv_SY_B!BU405/Inv_SY_B!$DC405-1,"")</f>
        <v/>
      </c>
      <c r="BV405" s="169" t="str">
        <f>IFERROR(Inv_SY_B!BV405/Inv_SY_B!$DC405-1,"")</f>
        <v/>
      </c>
      <c r="BW405" s="169" t="str">
        <f>IFERROR(Inv_SY_B!BW405/Inv_SY_B!$DC405-1,"")</f>
        <v/>
      </c>
      <c r="BX405" s="169" t="str">
        <f>IFERROR(Inv_SY_B!BX405/Inv_SY_B!$DC405-1,"")</f>
        <v/>
      </c>
      <c r="BY405" s="169" t="str">
        <f>IFERROR(Inv_SY_B!BY405/Inv_SY_B!$DC405-1,"")</f>
        <v/>
      </c>
      <c r="BZ405" s="169" t="str">
        <f>IFERROR(Inv_SY_B!BZ405/Inv_SY_B!$DC405-1,"")</f>
        <v/>
      </c>
      <c r="CA405" s="169" t="str">
        <f>IFERROR(Inv_SY_B!CA405/Inv_SY_B!$DC405-1,"")</f>
        <v/>
      </c>
      <c r="CB405" s="169" t="str">
        <f>IFERROR(Inv_SY_B!CB405/Inv_SY_B!$DC405-1,"")</f>
        <v/>
      </c>
      <c r="CC405" s="169" t="str">
        <f>IFERROR(Inv_SY_B!CC405/Inv_SY_B!$DC405-1,"")</f>
        <v/>
      </c>
      <c r="CD405" s="169" t="str">
        <f>IFERROR(Inv_SY_B!CD405/Inv_SY_B!$DC405-1,"")</f>
        <v/>
      </c>
      <c r="CE405" s="169" t="str">
        <f>IFERROR(Inv_SY_B!CE405/Inv_SY_B!$DC405-1,"")</f>
        <v/>
      </c>
      <c r="CF405" s="169" t="str">
        <f>IFERROR(Inv_SY_B!CF405/Inv_SY_B!$DC405-1,"")</f>
        <v/>
      </c>
      <c r="CG405" s="169" t="str">
        <f>IFERROR(Inv_SY_B!CG405/Inv_SY_B!$DC405-1,"")</f>
        <v/>
      </c>
      <c r="CH405" s="169" t="str">
        <f>IFERROR(Inv_SY_B!CH405/Inv_SY_B!$DC405-1,"")</f>
        <v/>
      </c>
      <c r="CI405" s="169" t="str">
        <f>IFERROR(Inv_SY_B!CI405/Inv_SY_B!$DC405-1,"")</f>
        <v/>
      </c>
      <c r="CJ405" s="169" t="str">
        <f>IFERROR(Inv_SY_B!CJ405/Inv_SY_B!$DC405-1,"")</f>
        <v/>
      </c>
      <c r="CK405" s="169" t="str">
        <f>IFERROR(Inv_SY_B!CK405/Inv_SY_B!$DC405-1,"")</f>
        <v/>
      </c>
      <c r="CL405" s="169" t="str">
        <f>IFERROR(Inv_SY_B!CL405/Inv_SY_B!$DC405-1,"")</f>
        <v/>
      </c>
      <c r="CM405" s="169" t="str">
        <f>IFERROR(Inv_SY_B!CM405/Inv_SY_B!$DB405-1,"")</f>
        <v/>
      </c>
      <c r="CN405" s="169" t="str">
        <f>IFERROR(Inv_SY_B!CN405/Inv_SY_B!$DB405-1,"")</f>
        <v/>
      </c>
      <c r="CO405" s="169" t="str">
        <f>IFERROR(Inv_SY_B!CO405/Inv_SY_B!$DB405-1,"")</f>
        <v/>
      </c>
      <c r="CP405" s="169" t="str">
        <f>IFERROR(Inv_SY_B!CP405/Inv_SY_B!$DB405-1,"")</f>
        <v/>
      </c>
      <c r="CQ405" s="169" t="str">
        <f>IFERROR(Inv_SY_B!CQ405/Inv_SY_B!$DB405-1,"")</f>
        <v/>
      </c>
      <c r="CR405" s="169" t="str">
        <f>IFERROR(Inv_SY_B!CR405/Inv_SY_B!$DB405-1,"")</f>
        <v/>
      </c>
      <c r="CS405" s="169" t="str">
        <f>IFERROR(Inv_SY_B!CS405/Inv_SY_B!$DB405-1,"")</f>
        <v/>
      </c>
      <c r="CT405" s="169" t="str">
        <f>IFERROR(Inv_SY_B!CT405/Inv_SY_B!$DB405-1,"")</f>
        <v/>
      </c>
      <c r="CU405" s="169" t="str">
        <f>IFERROR(Inv_SY_B!CU405/Inv_SY_B!$DB405-1,"")</f>
        <v/>
      </c>
      <c r="CV405" s="169" t="str">
        <f>IFERROR(Inv_SY_B!CV405/Inv_SY_B!$DB405-1,"")</f>
        <v/>
      </c>
      <c r="CW405" s="169" t="str">
        <f>IFERROR(Inv_SY_B!CW405/Inv_SY_B!$DB405-1,"")</f>
        <v/>
      </c>
      <c r="CX405" s="169" t="str">
        <f>IFERROR(Inv_SY_B!CX405/Inv_SY_B!$DB405-1,"")</f>
        <v/>
      </c>
      <c r="CY405" s="169" t="str">
        <f>IFERROR(Inv_SY_B!CY405/Inv_SY_B!$DB405-1,"")</f>
        <v/>
      </c>
      <c r="CZ405" s="169" t="str">
        <f>IFERROR(Inv_SY_B!CZ405/Inv_SY_B!$DB405-1,"")</f>
        <v/>
      </c>
    </row>
    <row r="406" spans="2:104">
      <c r="B406" s="164">
        <f t="shared" si="7"/>
        <v>46098</v>
      </c>
      <c r="C406" s="169" t="str">
        <f>IFERROR(Inv_SY_B!C406/Inv_SY_B!$DA406-1,"")</f>
        <v/>
      </c>
      <c r="D406" s="169" t="str">
        <f>IFERROR(Inv_SY_B!D406/Inv_SY_B!$DA406-1,"")</f>
        <v/>
      </c>
      <c r="E406" s="169" t="str">
        <f>IFERROR(Inv_SY_B!E406/Inv_SY_B!$DA406-1,"")</f>
        <v/>
      </c>
      <c r="F406" s="169" t="str">
        <f>IFERROR(Inv_SY_B!F406/Inv_SY_B!$DA406-1,"")</f>
        <v/>
      </c>
      <c r="G406" s="169" t="str">
        <f>IFERROR(Inv_SY_B!G406/Inv_SY_B!$DA406-1,"")</f>
        <v/>
      </c>
      <c r="H406" s="169" t="str">
        <f>IFERROR(Inv_SY_B!H406/Inv_SY_B!$DA406-1,"")</f>
        <v/>
      </c>
      <c r="I406" s="169" t="str">
        <f>IFERROR(Inv_SY_B!I406/Inv_SY_B!$DA406-1,"")</f>
        <v/>
      </c>
      <c r="J406" s="169" t="str">
        <f>IFERROR(Inv_SY_B!J406/Inv_SY_B!$DA406-1,"")</f>
        <v/>
      </c>
      <c r="K406" s="169" t="str">
        <f>IFERROR(Inv_SY_B!K406/Inv_SY_B!$DA406-1,"")</f>
        <v/>
      </c>
      <c r="L406" s="169" t="str">
        <f>IFERROR(Inv_SY_B!L406/Inv_SY_B!$DA406-1,"")</f>
        <v/>
      </c>
      <c r="M406" s="169" t="str">
        <f>IFERROR(Inv_SY_B!M406/Inv_SY_B!$DA406-1,"")</f>
        <v/>
      </c>
      <c r="N406" s="169" t="str">
        <f>IFERROR(Inv_SY_B!N406/Inv_SY_B!$DA406-1,"")</f>
        <v/>
      </c>
      <c r="O406" s="169" t="str">
        <f>IFERROR(Inv_SY_B!O406/Inv_SY_B!$DA406-1,"")</f>
        <v/>
      </c>
      <c r="P406" s="169" t="str">
        <f>IFERROR(Inv_SY_B!P406/Inv_SY_B!$DA406-1,"")</f>
        <v/>
      </c>
      <c r="Q406" s="169" t="str">
        <f>IFERROR(Inv_SY_B!Q406/Inv_SY_B!$DA406-1,"")</f>
        <v/>
      </c>
      <c r="R406" s="169" t="str">
        <f>IFERROR(Inv_SY_B!R406/Inv_SY_B!$DA406-1,"")</f>
        <v/>
      </c>
      <c r="S406" s="169" t="str">
        <f>IFERROR(Inv_SY_B!S406/Inv_SY_B!$DA406-1,"")</f>
        <v/>
      </c>
      <c r="T406" s="169" t="str">
        <f>IFERROR(Inv_SY_B!T406/Inv_SY_B!$DA406-1,"")</f>
        <v/>
      </c>
      <c r="U406" s="169" t="str">
        <f>IFERROR(Inv_SY_B!U406/Inv_SY_B!$DA406-1,"")</f>
        <v/>
      </c>
      <c r="V406" s="169" t="str">
        <f>IFERROR(Inv_SY_B!V406/Inv_SY_B!$DA406-1,"")</f>
        <v/>
      </c>
      <c r="W406" s="169" t="str">
        <f>IFERROR(Inv_SY_B!W406/Inv_SY_B!$DA406-1,"")</f>
        <v/>
      </c>
      <c r="X406" s="169" t="str">
        <f>IFERROR(Inv_SY_B!X406/Inv_SY_B!$DA406-1,"")</f>
        <v/>
      </c>
      <c r="Y406" s="169" t="str">
        <f>IFERROR(Inv_SY_B!Y406/Inv_SY_B!$DA406-1,"")</f>
        <v/>
      </c>
      <c r="Z406" s="169" t="str">
        <f>IFERROR(Inv_SY_B!Z406/Inv_SY_B!$DA406-1,"")</f>
        <v/>
      </c>
      <c r="AA406" s="169" t="str">
        <f>IFERROR(Inv_SY_B!AA406/Inv_SY_B!$DA406-1,"")</f>
        <v/>
      </c>
      <c r="AB406" s="169" t="str">
        <f>IFERROR(Inv_SY_B!AB406/Inv_SY_B!$DA406-1,"")</f>
        <v/>
      </c>
      <c r="AC406" s="169" t="str">
        <f>IFERROR(Inv_SY_B!AC406/Inv_SY_B!$DA406-1,"")</f>
        <v/>
      </c>
      <c r="AD406" s="169" t="str">
        <f>IFERROR(Inv_SY_B!AD406/Inv_SY_B!$DA406-1,"")</f>
        <v/>
      </c>
      <c r="AE406" s="169" t="str">
        <f>IFERROR(Inv_SY_B!AE406/Inv_SY_B!$DA406-1,"")</f>
        <v/>
      </c>
      <c r="AF406" s="169" t="str">
        <f>IFERROR(Inv_SY_B!AF406/Inv_SY_B!$DA406-1,"")</f>
        <v/>
      </c>
      <c r="AG406" s="169" t="str">
        <f>IFERROR(Inv_SY_B!AG406/Inv_SY_B!$DA406-1,"")</f>
        <v/>
      </c>
      <c r="AH406" s="169" t="str">
        <f>IFERROR(Inv_SY_B!AH406/Inv_SY_B!$DA406-1,"")</f>
        <v/>
      </c>
      <c r="AI406" s="169" t="str">
        <f>IFERROR(Inv_SY_B!AI406/Inv_SY_B!$DC406-1,"")</f>
        <v/>
      </c>
      <c r="AJ406" s="169" t="str">
        <f>IFERROR(Inv_SY_B!AJ406/Inv_SY_B!$DC406-1,"")</f>
        <v/>
      </c>
      <c r="AK406" s="169" t="str">
        <f>IFERROR(Inv_SY_B!AK406/Inv_SY_B!$DC406-1,"")</f>
        <v/>
      </c>
      <c r="AL406" s="169" t="str">
        <f>IFERROR(Inv_SY_B!AL406/Inv_SY_B!$DC406-1,"")</f>
        <v/>
      </c>
      <c r="AM406" s="169" t="str">
        <f>IFERROR(Inv_SY_B!AM406/Inv_SY_B!$DC406-1,"")</f>
        <v/>
      </c>
      <c r="AN406" s="169" t="str">
        <f>IFERROR(Inv_SY_B!AN406/Inv_SY_B!$DC406-1,"")</f>
        <v/>
      </c>
      <c r="AO406" s="169" t="str">
        <f>IFERROR(Inv_SY_B!AO406/Inv_SY_B!$DC406-1,"")</f>
        <v/>
      </c>
      <c r="AP406" s="169" t="str">
        <f>IFERROR(Inv_SY_B!AP406/Inv_SY_B!$DC406-1,"")</f>
        <v/>
      </c>
      <c r="AQ406" s="169" t="str">
        <f>IFERROR(Inv_SY_B!AQ406/Inv_SY_B!$DC406-1,"")</f>
        <v/>
      </c>
      <c r="AR406" s="169" t="str">
        <f>IFERROR(Inv_SY_B!AR406/Inv_SY_B!$DC406-1,"")</f>
        <v/>
      </c>
      <c r="AS406" s="169" t="str">
        <f>IFERROR(Inv_SY_B!AS406/Inv_SY_B!$DC406-1,"")</f>
        <v/>
      </c>
      <c r="AT406" s="169" t="str">
        <f>IFERROR(Inv_SY_B!AT406/Inv_SY_B!$DC406-1,"")</f>
        <v/>
      </c>
      <c r="AU406" s="169" t="str">
        <f>IFERROR(Inv_SY_B!AU406/Inv_SY_B!$DC406-1,"")</f>
        <v/>
      </c>
      <c r="AV406" s="169" t="str">
        <f>IFERROR(Inv_SY_B!AV406/Inv_SY_B!$DC406-1,"")</f>
        <v/>
      </c>
      <c r="AW406" s="169" t="str">
        <f>IFERROR(Inv_SY_B!AW406/Inv_SY_B!$DC406-1,"")</f>
        <v/>
      </c>
      <c r="AX406" s="169" t="str">
        <f>IFERROR(Inv_SY_B!AX406/Inv_SY_B!$DC406-1,"")</f>
        <v/>
      </c>
      <c r="AY406" s="169" t="str">
        <f>IFERROR(Inv_SY_B!AY406/Inv_SY_B!$DC406-1,"")</f>
        <v/>
      </c>
      <c r="AZ406" s="169" t="str">
        <f>IFERROR(Inv_SY_B!AZ406/Inv_SY_B!$DC406-1,"")</f>
        <v/>
      </c>
      <c r="BA406" s="169" t="str">
        <f>IFERROR(Inv_SY_B!BA406/Inv_SY_B!$DC406-1,"")</f>
        <v/>
      </c>
      <c r="BB406" s="169" t="str">
        <f>IFERROR(Inv_SY_B!BB406/Inv_SY_B!$DC406-1,"")</f>
        <v/>
      </c>
      <c r="BC406" s="169" t="str">
        <f>IFERROR(Inv_SY_B!BC406/Inv_SY_B!$DC406-1,"")</f>
        <v/>
      </c>
      <c r="BD406" s="169" t="str">
        <f>IFERROR(Inv_SY_B!BD406/Inv_SY_B!$DC406-1,"")</f>
        <v/>
      </c>
      <c r="BE406" s="169" t="str">
        <f>IFERROR(Inv_SY_B!BE406/Inv_SY_B!$DC406-1,"")</f>
        <v/>
      </c>
      <c r="BF406" s="169" t="str">
        <f>IFERROR(Inv_SY_B!BF406/Inv_SY_B!$DC406-1,"")</f>
        <v/>
      </c>
      <c r="BG406" s="169" t="str">
        <f>IFERROR(Inv_SY_B!BG406/Inv_SY_B!$DC406-1,"")</f>
        <v/>
      </c>
      <c r="BH406" s="169" t="str">
        <f>IFERROR(Inv_SY_B!BH406/Inv_SY_B!$DC406-1,"")</f>
        <v/>
      </c>
      <c r="BI406" s="169" t="str">
        <f>IFERROR(Inv_SY_B!BI406/Inv_SY_B!$DC406-1,"")</f>
        <v/>
      </c>
      <c r="BJ406" s="169" t="str">
        <f>IFERROR(Inv_SY_B!BJ406/Inv_SY_B!$DC406-1,"")</f>
        <v/>
      </c>
      <c r="BK406" s="169" t="str">
        <f>IFERROR(Inv_SY_B!BK406/Inv_SY_B!$DC406-1,"")</f>
        <v/>
      </c>
      <c r="BL406" s="169" t="str">
        <f>IFERROR(Inv_SY_B!BL406/Inv_SY_B!$DC406-1,"")</f>
        <v/>
      </c>
      <c r="BM406" s="169" t="str">
        <f>IFERROR(Inv_SY_B!BM406/Inv_SY_B!$DC406-1,"")</f>
        <v/>
      </c>
      <c r="BN406" s="169" t="str">
        <f>IFERROR(Inv_SY_B!BN406/Inv_SY_B!$DC406-1,"")</f>
        <v/>
      </c>
      <c r="BO406" s="169" t="str">
        <f>IFERROR(Inv_SY_B!BO406/Inv_SY_B!$DC406-1,"")</f>
        <v/>
      </c>
      <c r="BP406" s="169" t="str">
        <f>IFERROR(Inv_SY_B!BP406/Inv_SY_B!$DC406-1,"")</f>
        <v/>
      </c>
      <c r="BQ406" s="169" t="str">
        <f>IFERROR(Inv_SY_B!BQ406/Inv_SY_B!$DC406-1,"")</f>
        <v/>
      </c>
      <c r="BR406" s="169" t="str">
        <f>IFERROR(Inv_SY_B!BR406/Inv_SY_B!$DC406-1,"")</f>
        <v/>
      </c>
      <c r="BS406" s="169" t="str">
        <f>IFERROR(Inv_SY_B!BS406/Inv_SY_B!$DC406-1,"")</f>
        <v/>
      </c>
      <c r="BT406" s="169" t="str">
        <f>IFERROR(Inv_SY_B!BT406/Inv_SY_B!$DC406-1,"")</f>
        <v/>
      </c>
      <c r="BU406" s="169" t="str">
        <f>IFERROR(Inv_SY_B!BU406/Inv_SY_B!$DC406-1,"")</f>
        <v/>
      </c>
      <c r="BV406" s="169" t="str">
        <f>IFERROR(Inv_SY_B!BV406/Inv_SY_B!$DC406-1,"")</f>
        <v/>
      </c>
      <c r="BW406" s="169" t="str">
        <f>IFERROR(Inv_SY_B!BW406/Inv_SY_B!$DC406-1,"")</f>
        <v/>
      </c>
      <c r="BX406" s="169" t="str">
        <f>IFERROR(Inv_SY_B!BX406/Inv_SY_B!$DC406-1,"")</f>
        <v/>
      </c>
      <c r="BY406" s="169" t="str">
        <f>IFERROR(Inv_SY_B!BY406/Inv_SY_B!$DC406-1,"")</f>
        <v/>
      </c>
      <c r="BZ406" s="169" t="str">
        <f>IFERROR(Inv_SY_B!BZ406/Inv_SY_B!$DC406-1,"")</f>
        <v/>
      </c>
      <c r="CA406" s="169" t="str">
        <f>IFERROR(Inv_SY_B!CA406/Inv_SY_B!$DC406-1,"")</f>
        <v/>
      </c>
      <c r="CB406" s="169" t="str">
        <f>IFERROR(Inv_SY_B!CB406/Inv_SY_B!$DC406-1,"")</f>
        <v/>
      </c>
      <c r="CC406" s="169" t="str">
        <f>IFERROR(Inv_SY_B!CC406/Inv_SY_B!$DC406-1,"")</f>
        <v/>
      </c>
      <c r="CD406" s="169" t="str">
        <f>IFERROR(Inv_SY_B!CD406/Inv_SY_B!$DC406-1,"")</f>
        <v/>
      </c>
      <c r="CE406" s="169" t="str">
        <f>IFERROR(Inv_SY_B!CE406/Inv_SY_B!$DC406-1,"")</f>
        <v/>
      </c>
      <c r="CF406" s="169" t="str">
        <f>IFERROR(Inv_SY_B!CF406/Inv_SY_B!$DC406-1,"")</f>
        <v/>
      </c>
      <c r="CG406" s="169" t="str">
        <f>IFERROR(Inv_SY_B!CG406/Inv_SY_B!$DC406-1,"")</f>
        <v/>
      </c>
      <c r="CH406" s="169" t="str">
        <f>IFERROR(Inv_SY_B!CH406/Inv_SY_B!$DC406-1,"")</f>
        <v/>
      </c>
      <c r="CI406" s="169" t="str">
        <f>IFERROR(Inv_SY_B!CI406/Inv_SY_B!$DC406-1,"")</f>
        <v/>
      </c>
      <c r="CJ406" s="169" t="str">
        <f>IFERROR(Inv_SY_B!CJ406/Inv_SY_B!$DC406-1,"")</f>
        <v/>
      </c>
      <c r="CK406" s="169" t="str">
        <f>IFERROR(Inv_SY_B!CK406/Inv_SY_B!$DC406-1,"")</f>
        <v/>
      </c>
      <c r="CL406" s="169" t="str">
        <f>IFERROR(Inv_SY_B!CL406/Inv_SY_B!$DC406-1,"")</f>
        <v/>
      </c>
      <c r="CM406" s="169" t="str">
        <f>IFERROR(Inv_SY_B!CM406/Inv_SY_B!$DB406-1,"")</f>
        <v/>
      </c>
      <c r="CN406" s="169" t="str">
        <f>IFERROR(Inv_SY_B!CN406/Inv_SY_B!$DB406-1,"")</f>
        <v/>
      </c>
      <c r="CO406" s="169" t="str">
        <f>IFERROR(Inv_SY_B!CO406/Inv_SY_B!$DB406-1,"")</f>
        <v/>
      </c>
      <c r="CP406" s="169" t="str">
        <f>IFERROR(Inv_SY_B!CP406/Inv_SY_B!$DB406-1,"")</f>
        <v/>
      </c>
      <c r="CQ406" s="169" t="str">
        <f>IFERROR(Inv_SY_B!CQ406/Inv_SY_B!$DB406-1,"")</f>
        <v/>
      </c>
      <c r="CR406" s="169" t="str">
        <f>IFERROR(Inv_SY_B!CR406/Inv_SY_B!$DB406-1,"")</f>
        <v/>
      </c>
      <c r="CS406" s="169" t="str">
        <f>IFERROR(Inv_SY_B!CS406/Inv_SY_B!$DB406-1,"")</f>
        <v/>
      </c>
      <c r="CT406" s="169" t="str">
        <f>IFERROR(Inv_SY_B!CT406/Inv_SY_B!$DB406-1,"")</f>
        <v/>
      </c>
      <c r="CU406" s="169" t="str">
        <f>IFERROR(Inv_SY_B!CU406/Inv_SY_B!$DB406-1,"")</f>
        <v/>
      </c>
      <c r="CV406" s="169" t="str">
        <f>IFERROR(Inv_SY_B!CV406/Inv_SY_B!$DB406-1,"")</f>
        <v/>
      </c>
      <c r="CW406" s="169" t="str">
        <f>IFERROR(Inv_SY_B!CW406/Inv_SY_B!$DB406-1,"")</f>
        <v/>
      </c>
      <c r="CX406" s="169" t="str">
        <f>IFERROR(Inv_SY_B!CX406/Inv_SY_B!$DB406-1,"")</f>
        <v/>
      </c>
      <c r="CY406" s="169" t="str">
        <f>IFERROR(Inv_SY_B!CY406/Inv_SY_B!$DB406-1,"")</f>
        <v/>
      </c>
      <c r="CZ406" s="169" t="str">
        <f>IFERROR(Inv_SY_B!CZ406/Inv_SY_B!$DB406-1,"")</f>
        <v/>
      </c>
    </row>
    <row r="407" spans="2:104">
      <c r="B407" s="164">
        <f t="shared" si="7"/>
        <v>46099</v>
      </c>
      <c r="C407" s="169" t="str">
        <f>IFERROR(Inv_SY_B!C407/Inv_SY_B!$DA407-1,"")</f>
        <v/>
      </c>
      <c r="D407" s="169" t="str">
        <f>IFERROR(Inv_SY_B!D407/Inv_SY_B!$DA407-1,"")</f>
        <v/>
      </c>
      <c r="E407" s="169" t="str">
        <f>IFERROR(Inv_SY_B!E407/Inv_SY_B!$DA407-1,"")</f>
        <v/>
      </c>
      <c r="F407" s="169" t="str">
        <f>IFERROR(Inv_SY_B!F407/Inv_SY_B!$DA407-1,"")</f>
        <v/>
      </c>
      <c r="G407" s="169" t="str">
        <f>IFERROR(Inv_SY_B!G407/Inv_SY_B!$DA407-1,"")</f>
        <v/>
      </c>
      <c r="H407" s="169" t="str">
        <f>IFERROR(Inv_SY_B!H407/Inv_SY_B!$DA407-1,"")</f>
        <v/>
      </c>
      <c r="I407" s="169" t="str">
        <f>IFERROR(Inv_SY_B!I407/Inv_SY_B!$DA407-1,"")</f>
        <v/>
      </c>
      <c r="J407" s="169" t="str">
        <f>IFERROR(Inv_SY_B!J407/Inv_SY_B!$DA407-1,"")</f>
        <v/>
      </c>
      <c r="K407" s="169" t="str">
        <f>IFERROR(Inv_SY_B!K407/Inv_SY_B!$DA407-1,"")</f>
        <v/>
      </c>
      <c r="L407" s="169" t="str">
        <f>IFERROR(Inv_SY_B!L407/Inv_SY_B!$DA407-1,"")</f>
        <v/>
      </c>
      <c r="M407" s="169" t="str">
        <f>IFERROR(Inv_SY_B!M407/Inv_SY_B!$DA407-1,"")</f>
        <v/>
      </c>
      <c r="N407" s="169" t="str">
        <f>IFERROR(Inv_SY_B!N407/Inv_SY_B!$DA407-1,"")</f>
        <v/>
      </c>
      <c r="O407" s="169" t="str">
        <f>IFERROR(Inv_SY_B!O407/Inv_SY_B!$DA407-1,"")</f>
        <v/>
      </c>
      <c r="P407" s="169" t="str">
        <f>IFERROR(Inv_SY_B!P407/Inv_SY_B!$DA407-1,"")</f>
        <v/>
      </c>
      <c r="Q407" s="169" t="str">
        <f>IFERROR(Inv_SY_B!Q407/Inv_SY_B!$DA407-1,"")</f>
        <v/>
      </c>
      <c r="R407" s="169" t="str">
        <f>IFERROR(Inv_SY_B!R407/Inv_SY_B!$DA407-1,"")</f>
        <v/>
      </c>
      <c r="S407" s="169" t="str">
        <f>IFERROR(Inv_SY_B!S407/Inv_SY_B!$DA407-1,"")</f>
        <v/>
      </c>
      <c r="T407" s="169" t="str">
        <f>IFERROR(Inv_SY_B!T407/Inv_SY_B!$DA407-1,"")</f>
        <v/>
      </c>
      <c r="U407" s="169" t="str">
        <f>IFERROR(Inv_SY_B!U407/Inv_SY_B!$DA407-1,"")</f>
        <v/>
      </c>
      <c r="V407" s="169" t="str">
        <f>IFERROR(Inv_SY_B!V407/Inv_SY_B!$DA407-1,"")</f>
        <v/>
      </c>
      <c r="W407" s="169" t="str">
        <f>IFERROR(Inv_SY_B!W407/Inv_SY_B!$DA407-1,"")</f>
        <v/>
      </c>
      <c r="X407" s="169" t="str">
        <f>IFERROR(Inv_SY_B!X407/Inv_SY_B!$DA407-1,"")</f>
        <v/>
      </c>
      <c r="Y407" s="169" t="str">
        <f>IFERROR(Inv_SY_B!Y407/Inv_SY_B!$DA407-1,"")</f>
        <v/>
      </c>
      <c r="Z407" s="169" t="str">
        <f>IFERROR(Inv_SY_B!Z407/Inv_SY_B!$DA407-1,"")</f>
        <v/>
      </c>
      <c r="AA407" s="169" t="str">
        <f>IFERROR(Inv_SY_B!AA407/Inv_SY_B!$DA407-1,"")</f>
        <v/>
      </c>
      <c r="AB407" s="169" t="str">
        <f>IFERROR(Inv_SY_B!AB407/Inv_SY_B!$DA407-1,"")</f>
        <v/>
      </c>
      <c r="AC407" s="169" t="str">
        <f>IFERROR(Inv_SY_B!AC407/Inv_SY_B!$DA407-1,"")</f>
        <v/>
      </c>
      <c r="AD407" s="169" t="str">
        <f>IFERROR(Inv_SY_B!AD407/Inv_SY_B!$DA407-1,"")</f>
        <v/>
      </c>
      <c r="AE407" s="169" t="str">
        <f>IFERROR(Inv_SY_B!AE407/Inv_SY_B!$DA407-1,"")</f>
        <v/>
      </c>
      <c r="AF407" s="169" t="str">
        <f>IFERROR(Inv_SY_B!AF407/Inv_SY_B!$DA407-1,"")</f>
        <v/>
      </c>
      <c r="AG407" s="169" t="str">
        <f>IFERROR(Inv_SY_B!AG407/Inv_SY_B!$DA407-1,"")</f>
        <v/>
      </c>
      <c r="AH407" s="169" t="str">
        <f>IFERROR(Inv_SY_B!AH407/Inv_SY_B!$DA407-1,"")</f>
        <v/>
      </c>
      <c r="AI407" s="169" t="str">
        <f>IFERROR(Inv_SY_B!AI407/Inv_SY_B!$DC407-1,"")</f>
        <v/>
      </c>
      <c r="AJ407" s="169" t="str">
        <f>IFERROR(Inv_SY_B!AJ407/Inv_SY_B!$DC407-1,"")</f>
        <v/>
      </c>
      <c r="AK407" s="169" t="str">
        <f>IFERROR(Inv_SY_B!AK407/Inv_SY_B!$DC407-1,"")</f>
        <v/>
      </c>
      <c r="AL407" s="169" t="str">
        <f>IFERROR(Inv_SY_B!AL407/Inv_SY_B!$DC407-1,"")</f>
        <v/>
      </c>
      <c r="AM407" s="169" t="str">
        <f>IFERROR(Inv_SY_B!AM407/Inv_SY_B!$DC407-1,"")</f>
        <v/>
      </c>
      <c r="AN407" s="169" t="str">
        <f>IFERROR(Inv_SY_B!AN407/Inv_SY_B!$DC407-1,"")</f>
        <v/>
      </c>
      <c r="AO407" s="169" t="str">
        <f>IFERROR(Inv_SY_B!AO407/Inv_SY_B!$DC407-1,"")</f>
        <v/>
      </c>
      <c r="AP407" s="169" t="str">
        <f>IFERROR(Inv_SY_B!AP407/Inv_SY_B!$DC407-1,"")</f>
        <v/>
      </c>
      <c r="AQ407" s="169" t="str">
        <f>IFERROR(Inv_SY_B!AQ407/Inv_SY_B!$DC407-1,"")</f>
        <v/>
      </c>
      <c r="AR407" s="169" t="str">
        <f>IFERROR(Inv_SY_B!AR407/Inv_SY_B!$DC407-1,"")</f>
        <v/>
      </c>
      <c r="AS407" s="169" t="str">
        <f>IFERROR(Inv_SY_B!AS407/Inv_SY_B!$DC407-1,"")</f>
        <v/>
      </c>
      <c r="AT407" s="169" t="str">
        <f>IFERROR(Inv_SY_B!AT407/Inv_SY_B!$DC407-1,"")</f>
        <v/>
      </c>
      <c r="AU407" s="169" t="str">
        <f>IFERROR(Inv_SY_B!AU407/Inv_SY_B!$DC407-1,"")</f>
        <v/>
      </c>
      <c r="AV407" s="169" t="str">
        <f>IFERROR(Inv_SY_B!AV407/Inv_SY_B!$DC407-1,"")</f>
        <v/>
      </c>
      <c r="AW407" s="169" t="str">
        <f>IFERROR(Inv_SY_B!AW407/Inv_SY_B!$DC407-1,"")</f>
        <v/>
      </c>
      <c r="AX407" s="169" t="str">
        <f>IFERROR(Inv_SY_B!AX407/Inv_SY_B!$DC407-1,"")</f>
        <v/>
      </c>
      <c r="AY407" s="169" t="str">
        <f>IFERROR(Inv_SY_B!AY407/Inv_SY_B!$DC407-1,"")</f>
        <v/>
      </c>
      <c r="AZ407" s="169" t="str">
        <f>IFERROR(Inv_SY_B!AZ407/Inv_SY_B!$DC407-1,"")</f>
        <v/>
      </c>
      <c r="BA407" s="169" t="str">
        <f>IFERROR(Inv_SY_B!BA407/Inv_SY_B!$DC407-1,"")</f>
        <v/>
      </c>
      <c r="BB407" s="169" t="str">
        <f>IFERROR(Inv_SY_B!BB407/Inv_SY_B!$DC407-1,"")</f>
        <v/>
      </c>
      <c r="BC407" s="169" t="str">
        <f>IFERROR(Inv_SY_B!BC407/Inv_SY_B!$DC407-1,"")</f>
        <v/>
      </c>
      <c r="BD407" s="169" t="str">
        <f>IFERROR(Inv_SY_B!BD407/Inv_SY_B!$DC407-1,"")</f>
        <v/>
      </c>
      <c r="BE407" s="169" t="str">
        <f>IFERROR(Inv_SY_B!BE407/Inv_SY_B!$DC407-1,"")</f>
        <v/>
      </c>
      <c r="BF407" s="169" t="str">
        <f>IFERROR(Inv_SY_B!BF407/Inv_SY_B!$DC407-1,"")</f>
        <v/>
      </c>
      <c r="BG407" s="169" t="str">
        <f>IFERROR(Inv_SY_B!BG407/Inv_SY_B!$DC407-1,"")</f>
        <v/>
      </c>
      <c r="BH407" s="169" t="str">
        <f>IFERROR(Inv_SY_B!BH407/Inv_SY_B!$DC407-1,"")</f>
        <v/>
      </c>
      <c r="BI407" s="169" t="str">
        <f>IFERROR(Inv_SY_B!BI407/Inv_SY_B!$DC407-1,"")</f>
        <v/>
      </c>
      <c r="BJ407" s="169" t="str">
        <f>IFERROR(Inv_SY_B!BJ407/Inv_SY_B!$DC407-1,"")</f>
        <v/>
      </c>
      <c r="BK407" s="169" t="str">
        <f>IFERROR(Inv_SY_B!BK407/Inv_SY_B!$DC407-1,"")</f>
        <v/>
      </c>
      <c r="BL407" s="169" t="str">
        <f>IFERROR(Inv_SY_B!BL407/Inv_SY_B!$DC407-1,"")</f>
        <v/>
      </c>
      <c r="BM407" s="169" t="str">
        <f>IFERROR(Inv_SY_B!BM407/Inv_SY_B!$DC407-1,"")</f>
        <v/>
      </c>
      <c r="BN407" s="169" t="str">
        <f>IFERROR(Inv_SY_B!BN407/Inv_SY_B!$DC407-1,"")</f>
        <v/>
      </c>
      <c r="BO407" s="169" t="str">
        <f>IFERROR(Inv_SY_B!BO407/Inv_SY_B!$DC407-1,"")</f>
        <v/>
      </c>
      <c r="BP407" s="169" t="str">
        <f>IFERROR(Inv_SY_B!BP407/Inv_SY_B!$DC407-1,"")</f>
        <v/>
      </c>
      <c r="BQ407" s="169" t="str">
        <f>IFERROR(Inv_SY_B!BQ407/Inv_SY_B!$DC407-1,"")</f>
        <v/>
      </c>
      <c r="BR407" s="169" t="str">
        <f>IFERROR(Inv_SY_B!BR407/Inv_SY_B!$DC407-1,"")</f>
        <v/>
      </c>
      <c r="BS407" s="169" t="str">
        <f>IFERROR(Inv_SY_B!BS407/Inv_SY_B!$DC407-1,"")</f>
        <v/>
      </c>
      <c r="BT407" s="169" t="str">
        <f>IFERROR(Inv_SY_B!BT407/Inv_SY_B!$DC407-1,"")</f>
        <v/>
      </c>
      <c r="BU407" s="169" t="str">
        <f>IFERROR(Inv_SY_B!BU407/Inv_SY_B!$DC407-1,"")</f>
        <v/>
      </c>
      <c r="BV407" s="169" t="str">
        <f>IFERROR(Inv_SY_B!BV407/Inv_SY_B!$DC407-1,"")</f>
        <v/>
      </c>
      <c r="BW407" s="169" t="str">
        <f>IFERROR(Inv_SY_B!BW407/Inv_SY_B!$DC407-1,"")</f>
        <v/>
      </c>
      <c r="BX407" s="169" t="str">
        <f>IFERROR(Inv_SY_B!BX407/Inv_SY_B!$DC407-1,"")</f>
        <v/>
      </c>
      <c r="BY407" s="169" t="str">
        <f>IFERROR(Inv_SY_B!BY407/Inv_SY_B!$DC407-1,"")</f>
        <v/>
      </c>
      <c r="BZ407" s="169" t="str">
        <f>IFERROR(Inv_SY_B!BZ407/Inv_SY_B!$DC407-1,"")</f>
        <v/>
      </c>
      <c r="CA407" s="169" t="str">
        <f>IFERROR(Inv_SY_B!CA407/Inv_SY_B!$DC407-1,"")</f>
        <v/>
      </c>
      <c r="CB407" s="169" t="str">
        <f>IFERROR(Inv_SY_B!CB407/Inv_SY_B!$DC407-1,"")</f>
        <v/>
      </c>
      <c r="CC407" s="169" t="str">
        <f>IFERROR(Inv_SY_B!CC407/Inv_SY_B!$DC407-1,"")</f>
        <v/>
      </c>
      <c r="CD407" s="169" t="str">
        <f>IFERROR(Inv_SY_B!CD407/Inv_SY_B!$DC407-1,"")</f>
        <v/>
      </c>
      <c r="CE407" s="169" t="str">
        <f>IFERROR(Inv_SY_B!CE407/Inv_SY_B!$DC407-1,"")</f>
        <v/>
      </c>
      <c r="CF407" s="169" t="str">
        <f>IFERROR(Inv_SY_B!CF407/Inv_SY_B!$DC407-1,"")</f>
        <v/>
      </c>
      <c r="CG407" s="169" t="str">
        <f>IFERROR(Inv_SY_B!CG407/Inv_SY_B!$DC407-1,"")</f>
        <v/>
      </c>
      <c r="CH407" s="169" t="str">
        <f>IFERROR(Inv_SY_B!CH407/Inv_SY_B!$DC407-1,"")</f>
        <v/>
      </c>
      <c r="CI407" s="169" t="str">
        <f>IFERROR(Inv_SY_B!CI407/Inv_SY_B!$DC407-1,"")</f>
        <v/>
      </c>
      <c r="CJ407" s="169" t="str">
        <f>IFERROR(Inv_SY_B!CJ407/Inv_SY_B!$DC407-1,"")</f>
        <v/>
      </c>
      <c r="CK407" s="169" t="str">
        <f>IFERROR(Inv_SY_B!CK407/Inv_SY_B!$DC407-1,"")</f>
        <v/>
      </c>
      <c r="CL407" s="169" t="str">
        <f>IFERROR(Inv_SY_B!CL407/Inv_SY_B!$DC407-1,"")</f>
        <v/>
      </c>
      <c r="CM407" s="169" t="str">
        <f>IFERROR(Inv_SY_B!CM407/Inv_SY_B!$DB407-1,"")</f>
        <v/>
      </c>
      <c r="CN407" s="169" t="str">
        <f>IFERROR(Inv_SY_B!CN407/Inv_SY_B!$DB407-1,"")</f>
        <v/>
      </c>
      <c r="CO407" s="169" t="str">
        <f>IFERROR(Inv_SY_B!CO407/Inv_SY_B!$DB407-1,"")</f>
        <v/>
      </c>
      <c r="CP407" s="169" t="str">
        <f>IFERROR(Inv_SY_B!CP407/Inv_SY_B!$DB407-1,"")</f>
        <v/>
      </c>
      <c r="CQ407" s="169" t="str">
        <f>IFERROR(Inv_SY_B!CQ407/Inv_SY_B!$DB407-1,"")</f>
        <v/>
      </c>
      <c r="CR407" s="169" t="str">
        <f>IFERROR(Inv_SY_B!CR407/Inv_SY_B!$DB407-1,"")</f>
        <v/>
      </c>
      <c r="CS407" s="169" t="str">
        <f>IFERROR(Inv_SY_B!CS407/Inv_SY_B!$DB407-1,"")</f>
        <v/>
      </c>
      <c r="CT407" s="169" t="str">
        <f>IFERROR(Inv_SY_B!CT407/Inv_SY_B!$DB407-1,"")</f>
        <v/>
      </c>
      <c r="CU407" s="169" t="str">
        <f>IFERROR(Inv_SY_B!CU407/Inv_SY_B!$DB407-1,"")</f>
        <v/>
      </c>
      <c r="CV407" s="169" t="str">
        <f>IFERROR(Inv_SY_B!CV407/Inv_SY_B!$DB407-1,"")</f>
        <v/>
      </c>
      <c r="CW407" s="169" t="str">
        <f>IFERROR(Inv_SY_B!CW407/Inv_SY_B!$DB407-1,"")</f>
        <v/>
      </c>
      <c r="CX407" s="169" t="str">
        <f>IFERROR(Inv_SY_B!CX407/Inv_SY_B!$DB407-1,"")</f>
        <v/>
      </c>
      <c r="CY407" s="169" t="str">
        <f>IFERROR(Inv_SY_B!CY407/Inv_SY_B!$DB407-1,"")</f>
        <v/>
      </c>
      <c r="CZ407" s="169" t="str">
        <f>IFERROR(Inv_SY_B!CZ407/Inv_SY_B!$DB407-1,"")</f>
        <v/>
      </c>
    </row>
    <row r="408" spans="2:104">
      <c r="B408" s="164">
        <f t="shared" si="7"/>
        <v>46100</v>
      </c>
      <c r="C408" s="169" t="str">
        <f>IFERROR(Inv_SY_B!C408/Inv_SY_B!$DA408-1,"")</f>
        <v/>
      </c>
      <c r="D408" s="169" t="str">
        <f>IFERROR(Inv_SY_B!D408/Inv_SY_B!$DA408-1,"")</f>
        <v/>
      </c>
      <c r="E408" s="169" t="str">
        <f>IFERROR(Inv_SY_B!E408/Inv_SY_B!$DA408-1,"")</f>
        <v/>
      </c>
      <c r="F408" s="169" t="str">
        <f>IFERROR(Inv_SY_B!F408/Inv_SY_B!$DA408-1,"")</f>
        <v/>
      </c>
      <c r="G408" s="169" t="str">
        <f>IFERROR(Inv_SY_B!G408/Inv_SY_B!$DA408-1,"")</f>
        <v/>
      </c>
      <c r="H408" s="169" t="str">
        <f>IFERROR(Inv_SY_B!H408/Inv_SY_B!$DA408-1,"")</f>
        <v/>
      </c>
      <c r="I408" s="169" t="str">
        <f>IFERROR(Inv_SY_B!I408/Inv_SY_B!$DA408-1,"")</f>
        <v/>
      </c>
      <c r="J408" s="169" t="str">
        <f>IFERROR(Inv_SY_B!J408/Inv_SY_B!$DA408-1,"")</f>
        <v/>
      </c>
      <c r="K408" s="169" t="str">
        <f>IFERROR(Inv_SY_B!K408/Inv_SY_B!$DA408-1,"")</f>
        <v/>
      </c>
      <c r="L408" s="169" t="str">
        <f>IFERROR(Inv_SY_B!L408/Inv_SY_B!$DA408-1,"")</f>
        <v/>
      </c>
      <c r="M408" s="169" t="str">
        <f>IFERROR(Inv_SY_B!M408/Inv_SY_B!$DA408-1,"")</f>
        <v/>
      </c>
      <c r="N408" s="169" t="str">
        <f>IFERROR(Inv_SY_B!N408/Inv_SY_B!$DA408-1,"")</f>
        <v/>
      </c>
      <c r="O408" s="169" t="str">
        <f>IFERROR(Inv_SY_B!O408/Inv_SY_B!$DA408-1,"")</f>
        <v/>
      </c>
      <c r="P408" s="169" t="str">
        <f>IFERROR(Inv_SY_B!P408/Inv_SY_B!$DA408-1,"")</f>
        <v/>
      </c>
      <c r="Q408" s="169" t="str">
        <f>IFERROR(Inv_SY_B!Q408/Inv_SY_B!$DA408-1,"")</f>
        <v/>
      </c>
      <c r="R408" s="169" t="str">
        <f>IFERROR(Inv_SY_B!R408/Inv_SY_B!$DA408-1,"")</f>
        <v/>
      </c>
      <c r="S408" s="169" t="str">
        <f>IFERROR(Inv_SY_B!S408/Inv_SY_B!$DA408-1,"")</f>
        <v/>
      </c>
      <c r="T408" s="169" t="str">
        <f>IFERROR(Inv_SY_B!T408/Inv_SY_B!$DA408-1,"")</f>
        <v/>
      </c>
      <c r="U408" s="169" t="str">
        <f>IFERROR(Inv_SY_B!U408/Inv_SY_B!$DA408-1,"")</f>
        <v/>
      </c>
      <c r="V408" s="169" t="str">
        <f>IFERROR(Inv_SY_B!V408/Inv_SY_B!$DA408-1,"")</f>
        <v/>
      </c>
      <c r="W408" s="169" t="str">
        <f>IFERROR(Inv_SY_B!W408/Inv_SY_B!$DA408-1,"")</f>
        <v/>
      </c>
      <c r="X408" s="169" t="str">
        <f>IFERROR(Inv_SY_B!X408/Inv_SY_B!$DA408-1,"")</f>
        <v/>
      </c>
      <c r="Y408" s="169" t="str">
        <f>IFERROR(Inv_SY_B!Y408/Inv_SY_B!$DA408-1,"")</f>
        <v/>
      </c>
      <c r="Z408" s="169" t="str">
        <f>IFERROR(Inv_SY_B!Z408/Inv_SY_B!$DA408-1,"")</f>
        <v/>
      </c>
      <c r="AA408" s="169" t="str">
        <f>IFERROR(Inv_SY_B!AA408/Inv_SY_B!$DA408-1,"")</f>
        <v/>
      </c>
      <c r="AB408" s="169" t="str">
        <f>IFERROR(Inv_SY_B!AB408/Inv_SY_B!$DA408-1,"")</f>
        <v/>
      </c>
      <c r="AC408" s="169" t="str">
        <f>IFERROR(Inv_SY_B!AC408/Inv_SY_B!$DA408-1,"")</f>
        <v/>
      </c>
      <c r="AD408" s="169" t="str">
        <f>IFERROR(Inv_SY_B!AD408/Inv_SY_B!$DA408-1,"")</f>
        <v/>
      </c>
      <c r="AE408" s="169" t="str">
        <f>IFERROR(Inv_SY_B!AE408/Inv_SY_B!$DA408-1,"")</f>
        <v/>
      </c>
      <c r="AF408" s="169" t="str">
        <f>IFERROR(Inv_SY_B!AF408/Inv_SY_B!$DA408-1,"")</f>
        <v/>
      </c>
      <c r="AG408" s="169" t="str">
        <f>IFERROR(Inv_SY_B!AG408/Inv_SY_B!$DA408-1,"")</f>
        <v/>
      </c>
      <c r="AH408" s="169" t="str">
        <f>IFERROR(Inv_SY_B!AH408/Inv_SY_B!$DA408-1,"")</f>
        <v/>
      </c>
      <c r="AI408" s="169" t="str">
        <f>IFERROR(Inv_SY_B!AI408/Inv_SY_B!$DC408-1,"")</f>
        <v/>
      </c>
      <c r="AJ408" s="169" t="str">
        <f>IFERROR(Inv_SY_B!AJ408/Inv_SY_B!$DC408-1,"")</f>
        <v/>
      </c>
      <c r="AK408" s="169" t="str">
        <f>IFERROR(Inv_SY_B!AK408/Inv_SY_B!$DC408-1,"")</f>
        <v/>
      </c>
      <c r="AL408" s="169" t="str">
        <f>IFERROR(Inv_SY_B!AL408/Inv_SY_B!$DC408-1,"")</f>
        <v/>
      </c>
      <c r="AM408" s="169" t="str">
        <f>IFERROR(Inv_SY_B!AM408/Inv_SY_B!$DC408-1,"")</f>
        <v/>
      </c>
      <c r="AN408" s="169" t="str">
        <f>IFERROR(Inv_SY_B!AN408/Inv_SY_B!$DC408-1,"")</f>
        <v/>
      </c>
      <c r="AO408" s="169" t="str">
        <f>IFERROR(Inv_SY_B!AO408/Inv_SY_B!$DC408-1,"")</f>
        <v/>
      </c>
      <c r="AP408" s="169" t="str">
        <f>IFERROR(Inv_SY_B!AP408/Inv_SY_B!$DC408-1,"")</f>
        <v/>
      </c>
      <c r="AQ408" s="169" t="str">
        <f>IFERROR(Inv_SY_B!AQ408/Inv_SY_B!$DC408-1,"")</f>
        <v/>
      </c>
      <c r="AR408" s="169" t="str">
        <f>IFERROR(Inv_SY_B!AR408/Inv_SY_B!$DC408-1,"")</f>
        <v/>
      </c>
      <c r="AS408" s="169" t="str">
        <f>IFERROR(Inv_SY_B!AS408/Inv_SY_B!$DC408-1,"")</f>
        <v/>
      </c>
      <c r="AT408" s="169" t="str">
        <f>IFERROR(Inv_SY_B!AT408/Inv_SY_B!$DC408-1,"")</f>
        <v/>
      </c>
      <c r="AU408" s="169" t="str">
        <f>IFERROR(Inv_SY_B!AU408/Inv_SY_B!$DC408-1,"")</f>
        <v/>
      </c>
      <c r="AV408" s="169" t="str">
        <f>IFERROR(Inv_SY_B!AV408/Inv_SY_B!$DC408-1,"")</f>
        <v/>
      </c>
      <c r="AW408" s="169" t="str">
        <f>IFERROR(Inv_SY_B!AW408/Inv_SY_B!$DC408-1,"")</f>
        <v/>
      </c>
      <c r="AX408" s="169" t="str">
        <f>IFERROR(Inv_SY_B!AX408/Inv_SY_B!$DC408-1,"")</f>
        <v/>
      </c>
      <c r="AY408" s="169" t="str">
        <f>IFERROR(Inv_SY_B!AY408/Inv_SY_B!$DC408-1,"")</f>
        <v/>
      </c>
      <c r="AZ408" s="169" t="str">
        <f>IFERROR(Inv_SY_B!AZ408/Inv_SY_B!$DC408-1,"")</f>
        <v/>
      </c>
      <c r="BA408" s="169" t="str">
        <f>IFERROR(Inv_SY_B!BA408/Inv_SY_B!$DC408-1,"")</f>
        <v/>
      </c>
      <c r="BB408" s="169" t="str">
        <f>IFERROR(Inv_SY_B!BB408/Inv_SY_B!$DC408-1,"")</f>
        <v/>
      </c>
      <c r="BC408" s="169" t="str">
        <f>IFERROR(Inv_SY_B!BC408/Inv_SY_B!$DC408-1,"")</f>
        <v/>
      </c>
      <c r="BD408" s="169" t="str">
        <f>IFERROR(Inv_SY_B!BD408/Inv_SY_B!$DC408-1,"")</f>
        <v/>
      </c>
      <c r="BE408" s="169" t="str">
        <f>IFERROR(Inv_SY_B!BE408/Inv_SY_B!$DC408-1,"")</f>
        <v/>
      </c>
      <c r="BF408" s="169" t="str">
        <f>IFERROR(Inv_SY_B!BF408/Inv_SY_B!$DC408-1,"")</f>
        <v/>
      </c>
      <c r="BG408" s="169" t="str">
        <f>IFERROR(Inv_SY_B!BG408/Inv_SY_B!$DC408-1,"")</f>
        <v/>
      </c>
      <c r="BH408" s="169" t="str">
        <f>IFERROR(Inv_SY_B!BH408/Inv_SY_B!$DC408-1,"")</f>
        <v/>
      </c>
      <c r="BI408" s="169" t="str">
        <f>IFERROR(Inv_SY_B!BI408/Inv_SY_B!$DC408-1,"")</f>
        <v/>
      </c>
      <c r="BJ408" s="169" t="str">
        <f>IFERROR(Inv_SY_B!BJ408/Inv_SY_B!$DC408-1,"")</f>
        <v/>
      </c>
      <c r="BK408" s="169" t="str">
        <f>IFERROR(Inv_SY_B!BK408/Inv_SY_B!$DC408-1,"")</f>
        <v/>
      </c>
      <c r="BL408" s="169" t="str">
        <f>IFERROR(Inv_SY_B!BL408/Inv_SY_B!$DC408-1,"")</f>
        <v/>
      </c>
      <c r="BM408" s="169" t="str">
        <f>IFERROR(Inv_SY_B!BM408/Inv_SY_B!$DC408-1,"")</f>
        <v/>
      </c>
      <c r="BN408" s="169" t="str">
        <f>IFERROR(Inv_SY_B!BN408/Inv_SY_B!$DC408-1,"")</f>
        <v/>
      </c>
      <c r="BO408" s="169" t="str">
        <f>IFERROR(Inv_SY_B!BO408/Inv_SY_B!$DC408-1,"")</f>
        <v/>
      </c>
      <c r="BP408" s="169" t="str">
        <f>IFERROR(Inv_SY_B!BP408/Inv_SY_B!$DC408-1,"")</f>
        <v/>
      </c>
      <c r="BQ408" s="169" t="str">
        <f>IFERROR(Inv_SY_B!BQ408/Inv_SY_B!$DC408-1,"")</f>
        <v/>
      </c>
      <c r="BR408" s="169" t="str">
        <f>IFERROR(Inv_SY_B!BR408/Inv_SY_B!$DC408-1,"")</f>
        <v/>
      </c>
      <c r="BS408" s="169" t="str">
        <f>IFERROR(Inv_SY_B!BS408/Inv_SY_B!$DC408-1,"")</f>
        <v/>
      </c>
      <c r="BT408" s="169" t="str">
        <f>IFERROR(Inv_SY_B!BT408/Inv_SY_B!$DC408-1,"")</f>
        <v/>
      </c>
      <c r="BU408" s="169" t="str">
        <f>IFERROR(Inv_SY_B!BU408/Inv_SY_B!$DC408-1,"")</f>
        <v/>
      </c>
      <c r="BV408" s="169" t="str">
        <f>IFERROR(Inv_SY_B!BV408/Inv_SY_B!$DC408-1,"")</f>
        <v/>
      </c>
      <c r="BW408" s="169" t="str">
        <f>IFERROR(Inv_SY_B!BW408/Inv_SY_B!$DC408-1,"")</f>
        <v/>
      </c>
      <c r="BX408" s="169" t="str">
        <f>IFERROR(Inv_SY_B!BX408/Inv_SY_B!$DC408-1,"")</f>
        <v/>
      </c>
      <c r="BY408" s="169" t="str">
        <f>IFERROR(Inv_SY_B!BY408/Inv_SY_B!$DC408-1,"")</f>
        <v/>
      </c>
      <c r="BZ408" s="169" t="str">
        <f>IFERROR(Inv_SY_B!BZ408/Inv_SY_B!$DC408-1,"")</f>
        <v/>
      </c>
      <c r="CA408" s="169" t="str">
        <f>IFERROR(Inv_SY_B!CA408/Inv_SY_B!$DC408-1,"")</f>
        <v/>
      </c>
      <c r="CB408" s="169" t="str">
        <f>IFERROR(Inv_SY_B!CB408/Inv_SY_B!$DC408-1,"")</f>
        <v/>
      </c>
      <c r="CC408" s="169" t="str">
        <f>IFERROR(Inv_SY_B!CC408/Inv_SY_B!$DC408-1,"")</f>
        <v/>
      </c>
      <c r="CD408" s="169" t="str">
        <f>IFERROR(Inv_SY_B!CD408/Inv_SY_B!$DC408-1,"")</f>
        <v/>
      </c>
      <c r="CE408" s="169" t="str">
        <f>IFERROR(Inv_SY_B!CE408/Inv_SY_B!$DC408-1,"")</f>
        <v/>
      </c>
      <c r="CF408" s="169" t="str">
        <f>IFERROR(Inv_SY_B!CF408/Inv_SY_B!$DC408-1,"")</f>
        <v/>
      </c>
      <c r="CG408" s="169" t="str">
        <f>IFERROR(Inv_SY_B!CG408/Inv_SY_B!$DC408-1,"")</f>
        <v/>
      </c>
      <c r="CH408" s="169" t="str">
        <f>IFERROR(Inv_SY_B!CH408/Inv_SY_B!$DC408-1,"")</f>
        <v/>
      </c>
      <c r="CI408" s="169" t="str">
        <f>IFERROR(Inv_SY_B!CI408/Inv_SY_B!$DC408-1,"")</f>
        <v/>
      </c>
      <c r="CJ408" s="169" t="str">
        <f>IFERROR(Inv_SY_B!CJ408/Inv_SY_B!$DC408-1,"")</f>
        <v/>
      </c>
      <c r="CK408" s="169" t="str">
        <f>IFERROR(Inv_SY_B!CK408/Inv_SY_B!$DC408-1,"")</f>
        <v/>
      </c>
      <c r="CL408" s="169" t="str">
        <f>IFERROR(Inv_SY_B!CL408/Inv_SY_B!$DC408-1,"")</f>
        <v/>
      </c>
      <c r="CM408" s="169" t="str">
        <f>IFERROR(Inv_SY_B!CM408/Inv_SY_B!$DB408-1,"")</f>
        <v/>
      </c>
      <c r="CN408" s="169" t="str">
        <f>IFERROR(Inv_SY_B!CN408/Inv_SY_B!$DB408-1,"")</f>
        <v/>
      </c>
      <c r="CO408" s="169" t="str">
        <f>IFERROR(Inv_SY_B!CO408/Inv_SY_B!$DB408-1,"")</f>
        <v/>
      </c>
      <c r="CP408" s="169" t="str">
        <f>IFERROR(Inv_SY_B!CP408/Inv_SY_B!$DB408-1,"")</f>
        <v/>
      </c>
      <c r="CQ408" s="169" t="str">
        <f>IFERROR(Inv_SY_B!CQ408/Inv_SY_B!$DB408-1,"")</f>
        <v/>
      </c>
      <c r="CR408" s="169" t="str">
        <f>IFERROR(Inv_SY_B!CR408/Inv_SY_B!$DB408-1,"")</f>
        <v/>
      </c>
      <c r="CS408" s="169" t="str">
        <f>IFERROR(Inv_SY_B!CS408/Inv_SY_B!$DB408-1,"")</f>
        <v/>
      </c>
      <c r="CT408" s="169" t="str">
        <f>IFERROR(Inv_SY_B!CT408/Inv_SY_B!$DB408-1,"")</f>
        <v/>
      </c>
      <c r="CU408" s="169" t="str">
        <f>IFERROR(Inv_SY_B!CU408/Inv_SY_B!$DB408-1,"")</f>
        <v/>
      </c>
      <c r="CV408" s="169" t="str">
        <f>IFERROR(Inv_SY_B!CV408/Inv_SY_B!$DB408-1,"")</f>
        <v/>
      </c>
      <c r="CW408" s="169" t="str">
        <f>IFERROR(Inv_SY_B!CW408/Inv_SY_B!$DB408-1,"")</f>
        <v/>
      </c>
      <c r="CX408" s="169" t="str">
        <f>IFERROR(Inv_SY_B!CX408/Inv_SY_B!$DB408-1,"")</f>
        <v/>
      </c>
      <c r="CY408" s="169" t="str">
        <f>IFERROR(Inv_SY_B!CY408/Inv_SY_B!$DB408-1,"")</f>
        <v/>
      </c>
      <c r="CZ408" s="169" t="str">
        <f>IFERROR(Inv_SY_B!CZ408/Inv_SY_B!$DB408-1,"")</f>
        <v/>
      </c>
    </row>
    <row r="409" spans="2:104">
      <c r="B409" s="164">
        <f t="shared" si="7"/>
        <v>46101</v>
      </c>
      <c r="C409" s="169" t="str">
        <f>IFERROR(Inv_SY_B!C409/Inv_SY_B!$DA409-1,"")</f>
        <v/>
      </c>
      <c r="D409" s="169" t="str">
        <f>IFERROR(Inv_SY_B!D409/Inv_SY_B!$DA409-1,"")</f>
        <v/>
      </c>
      <c r="E409" s="169" t="str">
        <f>IFERROR(Inv_SY_B!E409/Inv_SY_B!$DA409-1,"")</f>
        <v/>
      </c>
      <c r="F409" s="169" t="str">
        <f>IFERROR(Inv_SY_B!F409/Inv_SY_B!$DA409-1,"")</f>
        <v/>
      </c>
      <c r="G409" s="169" t="str">
        <f>IFERROR(Inv_SY_B!G409/Inv_SY_B!$DA409-1,"")</f>
        <v/>
      </c>
      <c r="H409" s="169" t="str">
        <f>IFERROR(Inv_SY_B!H409/Inv_SY_B!$DA409-1,"")</f>
        <v/>
      </c>
      <c r="I409" s="169" t="str">
        <f>IFERROR(Inv_SY_B!I409/Inv_SY_B!$DA409-1,"")</f>
        <v/>
      </c>
      <c r="J409" s="169" t="str">
        <f>IFERROR(Inv_SY_B!J409/Inv_SY_B!$DA409-1,"")</f>
        <v/>
      </c>
      <c r="K409" s="169" t="str">
        <f>IFERROR(Inv_SY_B!K409/Inv_SY_B!$DA409-1,"")</f>
        <v/>
      </c>
      <c r="L409" s="169" t="str">
        <f>IFERROR(Inv_SY_B!L409/Inv_SY_B!$DA409-1,"")</f>
        <v/>
      </c>
      <c r="M409" s="169" t="str">
        <f>IFERROR(Inv_SY_B!M409/Inv_SY_B!$DA409-1,"")</f>
        <v/>
      </c>
      <c r="N409" s="169" t="str">
        <f>IFERROR(Inv_SY_B!N409/Inv_SY_B!$DA409-1,"")</f>
        <v/>
      </c>
      <c r="O409" s="169" t="str">
        <f>IFERROR(Inv_SY_B!O409/Inv_SY_B!$DA409-1,"")</f>
        <v/>
      </c>
      <c r="P409" s="169" t="str">
        <f>IFERROR(Inv_SY_B!P409/Inv_SY_B!$DA409-1,"")</f>
        <v/>
      </c>
      <c r="Q409" s="169" t="str">
        <f>IFERROR(Inv_SY_B!Q409/Inv_SY_B!$DA409-1,"")</f>
        <v/>
      </c>
      <c r="R409" s="169" t="str">
        <f>IFERROR(Inv_SY_B!R409/Inv_SY_B!$DA409-1,"")</f>
        <v/>
      </c>
      <c r="S409" s="169" t="str">
        <f>IFERROR(Inv_SY_B!S409/Inv_SY_B!$DA409-1,"")</f>
        <v/>
      </c>
      <c r="T409" s="169" t="str">
        <f>IFERROR(Inv_SY_B!T409/Inv_SY_B!$DA409-1,"")</f>
        <v/>
      </c>
      <c r="U409" s="169" t="str">
        <f>IFERROR(Inv_SY_B!U409/Inv_SY_B!$DA409-1,"")</f>
        <v/>
      </c>
      <c r="V409" s="169" t="str">
        <f>IFERROR(Inv_SY_B!V409/Inv_SY_B!$DA409-1,"")</f>
        <v/>
      </c>
      <c r="W409" s="169" t="str">
        <f>IFERROR(Inv_SY_B!W409/Inv_SY_B!$DA409-1,"")</f>
        <v/>
      </c>
      <c r="X409" s="169" t="str">
        <f>IFERROR(Inv_SY_B!X409/Inv_SY_B!$DA409-1,"")</f>
        <v/>
      </c>
      <c r="Y409" s="169" t="str">
        <f>IFERROR(Inv_SY_B!Y409/Inv_SY_B!$DA409-1,"")</f>
        <v/>
      </c>
      <c r="Z409" s="169" t="str">
        <f>IFERROR(Inv_SY_B!Z409/Inv_SY_B!$DA409-1,"")</f>
        <v/>
      </c>
      <c r="AA409" s="169" t="str">
        <f>IFERROR(Inv_SY_B!AA409/Inv_SY_B!$DA409-1,"")</f>
        <v/>
      </c>
      <c r="AB409" s="169" t="str">
        <f>IFERROR(Inv_SY_B!AB409/Inv_SY_B!$DA409-1,"")</f>
        <v/>
      </c>
      <c r="AC409" s="169" t="str">
        <f>IFERROR(Inv_SY_B!AC409/Inv_SY_B!$DA409-1,"")</f>
        <v/>
      </c>
      <c r="AD409" s="169" t="str">
        <f>IFERROR(Inv_SY_B!AD409/Inv_SY_B!$DA409-1,"")</f>
        <v/>
      </c>
      <c r="AE409" s="169" t="str">
        <f>IFERROR(Inv_SY_B!AE409/Inv_SY_B!$DA409-1,"")</f>
        <v/>
      </c>
      <c r="AF409" s="169" t="str">
        <f>IFERROR(Inv_SY_B!AF409/Inv_SY_B!$DA409-1,"")</f>
        <v/>
      </c>
      <c r="AG409" s="169" t="str">
        <f>IFERROR(Inv_SY_B!AG409/Inv_SY_B!$DA409-1,"")</f>
        <v/>
      </c>
      <c r="AH409" s="169" t="str">
        <f>IFERROR(Inv_SY_B!AH409/Inv_SY_B!$DA409-1,"")</f>
        <v/>
      </c>
      <c r="AI409" s="169" t="str">
        <f>IFERROR(Inv_SY_B!AI409/Inv_SY_B!$DC409-1,"")</f>
        <v/>
      </c>
      <c r="AJ409" s="169" t="str">
        <f>IFERROR(Inv_SY_B!AJ409/Inv_SY_B!$DC409-1,"")</f>
        <v/>
      </c>
      <c r="AK409" s="169" t="str">
        <f>IFERROR(Inv_SY_B!AK409/Inv_SY_B!$DC409-1,"")</f>
        <v/>
      </c>
      <c r="AL409" s="169" t="str">
        <f>IFERROR(Inv_SY_B!AL409/Inv_SY_B!$DC409-1,"")</f>
        <v/>
      </c>
      <c r="AM409" s="169" t="str">
        <f>IFERROR(Inv_SY_B!AM409/Inv_SY_B!$DC409-1,"")</f>
        <v/>
      </c>
      <c r="AN409" s="169" t="str">
        <f>IFERROR(Inv_SY_B!AN409/Inv_SY_B!$DC409-1,"")</f>
        <v/>
      </c>
      <c r="AO409" s="169" t="str">
        <f>IFERROR(Inv_SY_B!AO409/Inv_SY_B!$DC409-1,"")</f>
        <v/>
      </c>
      <c r="AP409" s="169" t="str">
        <f>IFERROR(Inv_SY_B!AP409/Inv_SY_B!$DC409-1,"")</f>
        <v/>
      </c>
      <c r="AQ409" s="169" t="str">
        <f>IFERROR(Inv_SY_B!AQ409/Inv_SY_B!$DC409-1,"")</f>
        <v/>
      </c>
      <c r="AR409" s="169" t="str">
        <f>IFERROR(Inv_SY_B!AR409/Inv_SY_B!$DC409-1,"")</f>
        <v/>
      </c>
      <c r="AS409" s="169" t="str">
        <f>IFERROR(Inv_SY_B!AS409/Inv_SY_B!$DC409-1,"")</f>
        <v/>
      </c>
      <c r="AT409" s="169" t="str">
        <f>IFERROR(Inv_SY_B!AT409/Inv_SY_B!$DC409-1,"")</f>
        <v/>
      </c>
      <c r="AU409" s="169" t="str">
        <f>IFERROR(Inv_SY_B!AU409/Inv_SY_B!$DC409-1,"")</f>
        <v/>
      </c>
      <c r="AV409" s="169" t="str">
        <f>IFERROR(Inv_SY_B!AV409/Inv_SY_B!$DC409-1,"")</f>
        <v/>
      </c>
      <c r="AW409" s="169" t="str">
        <f>IFERROR(Inv_SY_B!AW409/Inv_SY_B!$DC409-1,"")</f>
        <v/>
      </c>
      <c r="AX409" s="169" t="str">
        <f>IFERROR(Inv_SY_B!AX409/Inv_SY_B!$DC409-1,"")</f>
        <v/>
      </c>
      <c r="AY409" s="169" t="str">
        <f>IFERROR(Inv_SY_B!AY409/Inv_SY_B!$DC409-1,"")</f>
        <v/>
      </c>
      <c r="AZ409" s="169" t="str">
        <f>IFERROR(Inv_SY_B!AZ409/Inv_SY_B!$DC409-1,"")</f>
        <v/>
      </c>
      <c r="BA409" s="169" t="str">
        <f>IFERROR(Inv_SY_B!BA409/Inv_SY_B!$DC409-1,"")</f>
        <v/>
      </c>
      <c r="BB409" s="169" t="str">
        <f>IFERROR(Inv_SY_B!BB409/Inv_SY_B!$DC409-1,"")</f>
        <v/>
      </c>
      <c r="BC409" s="169" t="str">
        <f>IFERROR(Inv_SY_B!BC409/Inv_SY_B!$DC409-1,"")</f>
        <v/>
      </c>
      <c r="BD409" s="169" t="str">
        <f>IFERROR(Inv_SY_B!BD409/Inv_SY_B!$DC409-1,"")</f>
        <v/>
      </c>
      <c r="BE409" s="169" t="str">
        <f>IFERROR(Inv_SY_B!BE409/Inv_SY_B!$DC409-1,"")</f>
        <v/>
      </c>
      <c r="BF409" s="169" t="str">
        <f>IFERROR(Inv_SY_B!BF409/Inv_SY_B!$DC409-1,"")</f>
        <v/>
      </c>
      <c r="BG409" s="169" t="str">
        <f>IFERROR(Inv_SY_B!BG409/Inv_SY_B!$DC409-1,"")</f>
        <v/>
      </c>
      <c r="BH409" s="169" t="str">
        <f>IFERROR(Inv_SY_B!BH409/Inv_SY_B!$DC409-1,"")</f>
        <v/>
      </c>
      <c r="BI409" s="169" t="str">
        <f>IFERROR(Inv_SY_B!BI409/Inv_SY_B!$DC409-1,"")</f>
        <v/>
      </c>
      <c r="BJ409" s="169" t="str">
        <f>IFERROR(Inv_SY_B!BJ409/Inv_SY_B!$DC409-1,"")</f>
        <v/>
      </c>
      <c r="BK409" s="169" t="str">
        <f>IFERROR(Inv_SY_B!BK409/Inv_SY_B!$DC409-1,"")</f>
        <v/>
      </c>
      <c r="BL409" s="169" t="str">
        <f>IFERROR(Inv_SY_B!BL409/Inv_SY_B!$DC409-1,"")</f>
        <v/>
      </c>
      <c r="BM409" s="169" t="str">
        <f>IFERROR(Inv_SY_B!BM409/Inv_SY_B!$DC409-1,"")</f>
        <v/>
      </c>
      <c r="BN409" s="169" t="str">
        <f>IFERROR(Inv_SY_B!BN409/Inv_SY_B!$DC409-1,"")</f>
        <v/>
      </c>
      <c r="BO409" s="169" t="str">
        <f>IFERROR(Inv_SY_B!BO409/Inv_SY_B!$DC409-1,"")</f>
        <v/>
      </c>
      <c r="BP409" s="169" t="str">
        <f>IFERROR(Inv_SY_B!BP409/Inv_SY_B!$DC409-1,"")</f>
        <v/>
      </c>
      <c r="BQ409" s="169" t="str">
        <f>IFERROR(Inv_SY_B!BQ409/Inv_SY_B!$DC409-1,"")</f>
        <v/>
      </c>
      <c r="BR409" s="169" t="str">
        <f>IFERROR(Inv_SY_B!BR409/Inv_SY_B!$DC409-1,"")</f>
        <v/>
      </c>
      <c r="BS409" s="169" t="str">
        <f>IFERROR(Inv_SY_B!BS409/Inv_SY_B!$DC409-1,"")</f>
        <v/>
      </c>
      <c r="BT409" s="169" t="str">
        <f>IFERROR(Inv_SY_B!BT409/Inv_SY_B!$DC409-1,"")</f>
        <v/>
      </c>
      <c r="BU409" s="169" t="str">
        <f>IFERROR(Inv_SY_B!BU409/Inv_SY_B!$DC409-1,"")</f>
        <v/>
      </c>
      <c r="BV409" s="169" t="str">
        <f>IFERROR(Inv_SY_B!BV409/Inv_SY_B!$DC409-1,"")</f>
        <v/>
      </c>
      <c r="BW409" s="169" t="str">
        <f>IFERROR(Inv_SY_B!BW409/Inv_SY_B!$DC409-1,"")</f>
        <v/>
      </c>
      <c r="BX409" s="169" t="str">
        <f>IFERROR(Inv_SY_B!BX409/Inv_SY_B!$DC409-1,"")</f>
        <v/>
      </c>
      <c r="BY409" s="169" t="str">
        <f>IFERROR(Inv_SY_B!BY409/Inv_SY_B!$DC409-1,"")</f>
        <v/>
      </c>
      <c r="BZ409" s="169" t="str">
        <f>IFERROR(Inv_SY_B!BZ409/Inv_SY_B!$DC409-1,"")</f>
        <v/>
      </c>
      <c r="CA409" s="169" t="str">
        <f>IFERROR(Inv_SY_B!CA409/Inv_SY_B!$DC409-1,"")</f>
        <v/>
      </c>
      <c r="CB409" s="169" t="str">
        <f>IFERROR(Inv_SY_B!CB409/Inv_SY_B!$DC409-1,"")</f>
        <v/>
      </c>
      <c r="CC409" s="169" t="str">
        <f>IFERROR(Inv_SY_B!CC409/Inv_SY_B!$DC409-1,"")</f>
        <v/>
      </c>
      <c r="CD409" s="169" t="str">
        <f>IFERROR(Inv_SY_B!CD409/Inv_SY_B!$DC409-1,"")</f>
        <v/>
      </c>
      <c r="CE409" s="169" t="str">
        <f>IFERROR(Inv_SY_B!CE409/Inv_SY_B!$DC409-1,"")</f>
        <v/>
      </c>
      <c r="CF409" s="169" t="str">
        <f>IFERROR(Inv_SY_B!CF409/Inv_SY_B!$DC409-1,"")</f>
        <v/>
      </c>
      <c r="CG409" s="169" t="str">
        <f>IFERROR(Inv_SY_B!CG409/Inv_SY_B!$DC409-1,"")</f>
        <v/>
      </c>
      <c r="CH409" s="169" t="str">
        <f>IFERROR(Inv_SY_B!CH409/Inv_SY_B!$DC409-1,"")</f>
        <v/>
      </c>
      <c r="CI409" s="169" t="str">
        <f>IFERROR(Inv_SY_B!CI409/Inv_SY_B!$DC409-1,"")</f>
        <v/>
      </c>
      <c r="CJ409" s="169" t="str">
        <f>IFERROR(Inv_SY_B!CJ409/Inv_SY_B!$DC409-1,"")</f>
        <v/>
      </c>
      <c r="CK409" s="169" t="str">
        <f>IFERROR(Inv_SY_B!CK409/Inv_SY_B!$DC409-1,"")</f>
        <v/>
      </c>
      <c r="CL409" s="169" t="str">
        <f>IFERROR(Inv_SY_B!CL409/Inv_SY_B!$DC409-1,"")</f>
        <v/>
      </c>
      <c r="CM409" s="169" t="str">
        <f>IFERROR(Inv_SY_B!CM409/Inv_SY_B!$DB409-1,"")</f>
        <v/>
      </c>
      <c r="CN409" s="169" t="str">
        <f>IFERROR(Inv_SY_B!CN409/Inv_SY_B!$DB409-1,"")</f>
        <v/>
      </c>
      <c r="CO409" s="169" t="str">
        <f>IFERROR(Inv_SY_B!CO409/Inv_SY_B!$DB409-1,"")</f>
        <v/>
      </c>
      <c r="CP409" s="169" t="str">
        <f>IFERROR(Inv_SY_B!CP409/Inv_SY_B!$DB409-1,"")</f>
        <v/>
      </c>
      <c r="CQ409" s="169" t="str">
        <f>IFERROR(Inv_SY_B!CQ409/Inv_SY_B!$DB409-1,"")</f>
        <v/>
      </c>
      <c r="CR409" s="169" t="str">
        <f>IFERROR(Inv_SY_B!CR409/Inv_SY_B!$DB409-1,"")</f>
        <v/>
      </c>
      <c r="CS409" s="169" t="str">
        <f>IFERROR(Inv_SY_B!CS409/Inv_SY_B!$DB409-1,"")</f>
        <v/>
      </c>
      <c r="CT409" s="169" t="str">
        <f>IFERROR(Inv_SY_B!CT409/Inv_SY_B!$DB409-1,"")</f>
        <v/>
      </c>
      <c r="CU409" s="169" t="str">
        <f>IFERROR(Inv_SY_B!CU409/Inv_SY_B!$DB409-1,"")</f>
        <v/>
      </c>
      <c r="CV409" s="169" t="str">
        <f>IFERROR(Inv_SY_B!CV409/Inv_SY_B!$DB409-1,"")</f>
        <v/>
      </c>
      <c r="CW409" s="169" t="str">
        <f>IFERROR(Inv_SY_B!CW409/Inv_SY_B!$DB409-1,"")</f>
        <v/>
      </c>
      <c r="CX409" s="169" t="str">
        <f>IFERROR(Inv_SY_B!CX409/Inv_SY_B!$DB409-1,"")</f>
        <v/>
      </c>
      <c r="CY409" s="169" t="str">
        <f>IFERROR(Inv_SY_B!CY409/Inv_SY_B!$DB409-1,"")</f>
        <v/>
      </c>
      <c r="CZ409" s="169" t="str">
        <f>IFERROR(Inv_SY_B!CZ409/Inv_SY_B!$DB409-1,"")</f>
        <v/>
      </c>
    </row>
    <row r="410" spans="2:104">
      <c r="B410" s="164">
        <f t="shared" si="7"/>
        <v>46102</v>
      </c>
      <c r="C410" s="169" t="str">
        <f>IFERROR(Inv_SY_B!C410/Inv_SY_B!$DA410-1,"")</f>
        <v/>
      </c>
      <c r="D410" s="169" t="str">
        <f>IFERROR(Inv_SY_B!D410/Inv_SY_B!$DA410-1,"")</f>
        <v/>
      </c>
      <c r="E410" s="169" t="str">
        <f>IFERROR(Inv_SY_B!E410/Inv_SY_B!$DA410-1,"")</f>
        <v/>
      </c>
      <c r="F410" s="169" t="str">
        <f>IFERROR(Inv_SY_B!F410/Inv_SY_B!$DA410-1,"")</f>
        <v/>
      </c>
      <c r="G410" s="169" t="str">
        <f>IFERROR(Inv_SY_B!G410/Inv_SY_B!$DA410-1,"")</f>
        <v/>
      </c>
      <c r="H410" s="169" t="str">
        <f>IFERROR(Inv_SY_B!H410/Inv_SY_B!$DA410-1,"")</f>
        <v/>
      </c>
      <c r="I410" s="169" t="str">
        <f>IFERROR(Inv_SY_B!I410/Inv_SY_B!$DA410-1,"")</f>
        <v/>
      </c>
      <c r="J410" s="169" t="str">
        <f>IFERROR(Inv_SY_B!J410/Inv_SY_B!$DA410-1,"")</f>
        <v/>
      </c>
      <c r="K410" s="169" t="str">
        <f>IFERROR(Inv_SY_B!K410/Inv_SY_B!$DA410-1,"")</f>
        <v/>
      </c>
      <c r="L410" s="169" t="str">
        <f>IFERROR(Inv_SY_B!L410/Inv_SY_B!$DA410-1,"")</f>
        <v/>
      </c>
      <c r="M410" s="169" t="str">
        <f>IFERROR(Inv_SY_B!M410/Inv_SY_B!$DA410-1,"")</f>
        <v/>
      </c>
      <c r="N410" s="169" t="str">
        <f>IFERROR(Inv_SY_B!N410/Inv_SY_B!$DA410-1,"")</f>
        <v/>
      </c>
      <c r="O410" s="169" t="str">
        <f>IFERROR(Inv_SY_B!O410/Inv_SY_B!$DA410-1,"")</f>
        <v/>
      </c>
      <c r="P410" s="169" t="str">
        <f>IFERROR(Inv_SY_B!P410/Inv_SY_B!$DA410-1,"")</f>
        <v/>
      </c>
      <c r="Q410" s="169" t="str">
        <f>IFERROR(Inv_SY_B!Q410/Inv_SY_B!$DA410-1,"")</f>
        <v/>
      </c>
      <c r="R410" s="169" t="str">
        <f>IFERROR(Inv_SY_B!R410/Inv_SY_B!$DA410-1,"")</f>
        <v/>
      </c>
      <c r="S410" s="169" t="str">
        <f>IFERROR(Inv_SY_B!S410/Inv_SY_B!$DA410-1,"")</f>
        <v/>
      </c>
      <c r="T410" s="169" t="str">
        <f>IFERROR(Inv_SY_B!T410/Inv_SY_B!$DA410-1,"")</f>
        <v/>
      </c>
      <c r="U410" s="169" t="str">
        <f>IFERROR(Inv_SY_B!U410/Inv_SY_B!$DA410-1,"")</f>
        <v/>
      </c>
      <c r="V410" s="169" t="str">
        <f>IFERROR(Inv_SY_B!V410/Inv_SY_B!$DA410-1,"")</f>
        <v/>
      </c>
      <c r="W410" s="169" t="str">
        <f>IFERROR(Inv_SY_B!W410/Inv_SY_B!$DA410-1,"")</f>
        <v/>
      </c>
      <c r="X410" s="169" t="str">
        <f>IFERROR(Inv_SY_B!X410/Inv_SY_B!$DA410-1,"")</f>
        <v/>
      </c>
      <c r="Y410" s="169" t="str">
        <f>IFERROR(Inv_SY_B!Y410/Inv_SY_B!$DA410-1,"")</f>
        <v/>
      </c>
      <c r="Z410" s="169" t="str">
        <f>IFERROR(Inv_SY_B!Z410/Inv_SY_B!$DA410-1,"")</f>
        <v/>
      </c>
      <c r="AA410" s="169" t="str">
        <f>IFERROR(Inv_SY_B!AA410/Inv_SY_B!$DA410-1,"")</f>
        <v/>
      </c>
      <c r="AB410" s="169" t="str">
        <f>IFERROR(Inv_SY_B!AB410/Inv_SY_B!$DA410-1,"")</f>
        <v/>
      </c>
      <c r="AC410" s="169" t="str">
        <f>IFERROR(Inv_SY_B!AC410/Inv_SY_B!$DA410-1,"")</f>
        <v/>
      </c>
      <c r="AD410" s="169" t="str">
        <f>IFERROR(Inv_SY_B!AD410/Inv_SY_B!$DA410-1,"")</f>
        <v/>
      </c>
      <c r="AE410" s="169" t="str">
        <f>IFERROR(Inv_SY_B!AE410/Inv_SY_B!$DA410-1,"")</f>
        <v/>
      </c>
      <c r="AF410" s="169" t="str">
        <f>IFERROR(Inv_SY_B!AF410/Inv_SY_B!$DA410-1,"")</f>
        <v/>
      </c>
      <c r="AG410" s="169" t="str">
        <f>IFERROR(Inv_SY_B!AG410/Inv_SY_B!$DA410-1,"")</f>
        <v/>
      </c>
      <c r="AH410" s="169" t="str">
        <f>IFERROR(Inv_SY_B!AH410/Inv_SY_B!$DA410-1,"")</f>
        <v/>
      </c>
      <c r="AI410" s="169" t="str">
        <f>IFERROR(Inv_SY_B!AI410/Inv_SY_B!$DC410-1,"")</f>
        <v/>
      </c>
      <c r="AJ410" s="169" t="str">
        <f>IFERROR(Inv_SY_B!AJ410/Inv_SY_B!$DC410-1,"")</f>
        <v/>
      </c>
      <c r="AK410" s="169" t="str">
        <f>IFERROR(Inv_SY_B!AK410/Inv_SY_B!$DC410-1,"")</f>
        <v/>
      </c>
      <c r="AL410" s="169" t="str">
        <f>IFERROR(Inv_SY_B!AL410/Inv_SY_B!$DC410-1,"")</f>
        <v/>
      </c>
      <c r="AM410" s="169" t="str">
        <f>IFERROR(Inv_SY_B!AM410/Inv_SY_B!$DC410-1,"")</f>
        <v/>
      </c>
      <c r="AN410" s="169" t="str">
        <f>IFERROR(Inv_SY_B!AN410/Inv_SY_B!$DC410-1,"")</f>
        <v/>
      </c>
      <c r="AO410" s="169" t="str">
        <f>IFERROR(Inv_SY_B!AO410/Inv_SY_B!$DC410-1,"")</f>
        <v/>
      </c>
      <c r="AP410" s="169" t="str">
        <f>IFERROR(Inv_SY_B!AP410/Inv_SY_B!$DC410-1,"")</f>
        <v/>
      </c>
      <c r="AQ410" s="169" t="str">
        <f>IFERROR(Inv_SY_B!AQ410/Inv_SY_B!$DC410-1,"")</f>
        <v/>
      </c>
      <c r="AR410" s="169" t="str">
        <f>IFERROR(Inv_SY_B!AR410/Inv_SY_B!$DC410-1,"")</f>
        <v/>
      </c>
      <c r="AS410" s="169" t="str">
        <f>IFERROR(Inv_SY_B!AS410/Inv_SY_B!$DC410-1,"")</f>
        <v/>
      </c>
      <c r="AT410" s="169" t="str">
        <f>IFERROR(Inv_SY_B!AT410/Inv_SY_B!$DC410-1,"")</f>
        <v/>
      </c>
      <c r="AU410" s="169" t="str">
        <f>IFERROR(Inv_SY_B!AU410/Inv_SY_B!$DC410-1,"")</f>
        <v/>
      </c>
      <c r="AV410" s="169" t="str">
        <f>IFERROR(Inv_SY_B!AV410/Inv_SY_B!$DC410-1,"")</f>
        <v/>
      </c>
      <c r="AW410" s="169" t="str">
        <f>IFERROR(Inv_SY_B!AW410/Inv_SY_B!$DC410-1,"")</f>
        <v/>
      </c>
      <c r="AX410" s="169" t="str">
        <f>IFERROR(Inv_SY_B!AX410/Inv_SY_B!$DC410-1,"")</f>
        <v/>
      </c>
      <c r="AY410" s="169" t="str">
        <f>IFERROR(Inv_SY_B!AY410/Inv_SY_B!$DC410-1,"")</f>
        <v/>
      </c>
      <c r="AZ410" s="169" t="str">
        <f>IFERROR(Inv_SY_B!AZ410/Inv_SY_B!$DC410-1,"")</f>
        <v/>
      </c>
      <c r="BA410" s="169" t="str">
        <f>IFERROR(Inv_SY_B!BA410/Inv_SY_B!$DC410-1,"")</f>
        <v/>
      </c>
      <c r="BB410" s="169" t="str">
        <f>IFERROR(Inv_SY_B!BB410/Inv_SY_B!$DC410-1,"")</f>
        <v/>
      </c>
      <c r="BC410" s="169" t="str">
        <f>IFERROR(Inv_SY_B!BC410/Inv_SY_B!$DC410-1,"")</f>
        <v/>
      </c>
      <c r="BD410" s="169" t="str">
        <f>IFERROR(Inv_SY_B!BD410/Inv_SY_B!$DC410-1,"")</f>
        <v/>
      </c>
      <c r="BE410" s="169" t="str">
        <f>IFERROR(Inv_SY_B!BE410/Inv_SY_B!$DC410-1,"")</f>
        <v/>
      </c>
      <c r="BF410" s="169" t="str">
        <f>IFERROR(Inv_SY_B!BF410/Inv_SY_B!$DC410-1,"")</f>
        <v/>
      </c>
      <c r="BG410" s="169" t="str">
        <f>IFERROR(Inv_SY_B!BG410/Inv_SY_B!$DC410-1,"")</f>
        <v/>
      </c>
      <c r="BH410" s="169" t="str">
        <f>IFERROR(Inv_SY_B!BH410/Inv_SY_B!$DC410-1,"")</f>
        <v/>
      </c>
      <c r="BI410" s="169" t="str">
        <f>IFERROR(Inv_SY_B!BI410/Inv_SY_B!$DC410-1,"")</f>
        <v/>
      </c>
      <c r="BJ410" s="169" t="str">
        <f>IFERROR(Inv_SY_B!BJ410/Inv_SY_B!$DC410-1,"")</f>
        <v/>
      </c>
      <c r="BK410" s="169" t="str">
        <f>IFERROR(Inv_SY_B!BK410/Inv_SY_B!$DC410-1,"")</f>
        <v/>
      </c>
      <c r="BL410" s="169" t="str">
        <f>IFERROR(Inv_SY_B!BL410/Inv_SY_B!$DC410-1,"")</f>
        <v/>
      </c>
      <c r="BM410" s="169" t="str">
        <f>IFERROR(Inv_SY_B!BM410/Inv_SY_B!$DC410-1,"")</f>
        <v/>
      </c>
      <c r="BN410" s="169" t="str">
        <f>IFERROR(Inv_SY_B!BN410/Inv_SY_B!$DC410-1,"")</f>
        <v/>
      </c>
      <c r="BO410" s="169" t="str">
        <f>IFERROR(Inv_SY_B!BO410/Inv_SY_B!$DC410-1,"")</f>
        <v/>
      </c>
      <c r="BP410" s="169" t="str">
        <f>IFERROR(Inv_SY_B!BP410/Inv_SY_B!$DC410-1,"")</f>
        <v/>
      </c>
      <c r="BQ410" s="169" t="str">
        <f>IFERROR(Inv_SY_B!BQ410/Inv_SY_B!$DC410-1,"")</f>
        <v/>
      </c>
      <c r="BR410" s="169" t="str">
        <f>IFERROR(Inv_SY_B!BR410/Inv_SY_B!$DC410-1,"")</f>
        <v/>
      </c>
      <c r="BS410" s="169" t="str">
        <f>IFERROR(Inv_SY_B!BS410/Inv_SY_B!$DC410-1,"")</f>
        <v/>
      </c>
      <c r="BT410" s="169" t="str">
        <f>IFERROR(Inv_SY_B!BT410/Inv_SY_B!$DC410-1,"")</f>
        <v/>
      </c>
      <c r="BU410" s="169" t="str">
        <f>IFERROR(Inv_SY_B!BU410/Inv_SY_B!$DC410-1,"")</f>
        <v/>
      </c>
      <c r="BV410" s="169" t="str">
        <f>IFERROR(Inv_SY_B!BV410/Inv_SY_B!$DC410-1,"")</f>
        <v/>
      </c>
      <c r="BW410" s="169" t="str">
        <f>IFERROR(Inv_SY_B!BW410/Inv_SY_B!$DC410-1,"")</f>
        <v/>
      </c>
      <c r="BX410" s="169" t="str">
        <f>IFERROR(Inv_SY_B!BX410/Inv_SY_B!$DC410-1,"")</f>
        <v/>
      </c>
      <c r="BY410" s="169" t="str">
        <f>IFERROR(Inv_SY_B!BY410/Inv_SY_B!$DC410-1,"")</f>
        <v/>
      </c>
      <c r="BZ410" s="169" t="str">
        <f>IFERROR(Inv_SY_B!BZ410/Inv_SY_B!$DC410-1,"")</f>
        <v/>
      </c>
      <c r="CA410" s="169" t="str">
        <f>IFERROR(Inv_SY_B!CA410/Inv_SY_B!$DC410-1,"")</f>
        <v/>
      </c>
      <c r="CB410" s="169" t="str">
        <f>IFERROR(Inv_SY_B!CB410/Inv_SY_B!$DC410-1,"")</f>
        <v/>
      </c>
      <c r="CC410" s="169" t="str">
        <f>IFERROR(Inv_SY_B!CC410/Inv_SY_B!$DC410-1,"")</f>
        <v/>
      </c>
      <c r="CD410" s="169" t="str">
        <f>IFERROR(Inv_SY_B!CD410/Inv_SY_B!$DC410-1,"")</f>
        <v/>
      </c>
      <c r="CE410" s="169" t="str">
        <f>IFERROR(Inv_SY_B!CE410/Inv_SY_B!$DC410-1,"")</f>
        <v/>
      </c>
      <c r="CF410" s="169" t="str">
        <f>IFERROR(Inv_SY_B!CF410/Inv_SY_B!$DC410-1,"")</f>
        <v/>
      </c>
      <c r="CG410" s="169" t="str">
        <f>IFERROR(Inv_SY_B!CG410/Inv_SY_B!$DC410-1,"")</f>
        <v/>
      </c>
      <c r="CH410" s="169" t="str">
        <f>IFERROR(Inv_SY_B!CH410/Inv_SY_B!$DC410-1,"")</f>
        <v/>
      </c>
      <c r="CI410" s="169" t="str">
        <f>IFERROR(Inv_SY_B!CI410/Inv_SY_B!$DC410-1,"")</f>
        <v/>
      </c>
      <c r="CJ410" s="169" t="str">
        <f>IFERROR(Inv_SY_B!CJ410/Inv_SY_B!$DC410-1,"")</f>
        <v/>
      </c>
      <c r="CK410" s="169" t="str">
        <f>IFERROR(Inv_SY_B!CK410/Inv_SY_B!$DC410-1,"")</f>
        <v/>
      </c>
      <c r="CL410" s="169" t="str">
        <f>IFERROR(Inv_SY_B!CL410/Inv_SY_B!$DC410-1,"")</f>
        <v/>
      </c>
      <c r="CM410" s="169" t="str">
        <f>IFERROR(Inv_SY_B!CM410/Inv_SY_B!$DB410-1,"")</f>
        <v/>
      </c>
      <c r="CN410" s="169" t="str">
        <f>IFERROR(Inv_SY_B!CN410/Inv_SY_B!$DB410-1,"")</f>
        <v/>
      </c>
      <c r="CO410" s="169" t="str">
        <f>IFERROR(Inv_SY_B!CO410/Inv_SY_B!$DB410-1,"")</f>
        <v/>
      </c>
      <c r="CP410" s="169" t="str">
        <f>IFERROR(Inv_SY_B!CP410/Inv_SY_B!$DB410-1,"")</f>
        <v/>
      </c>
      <c r="CQ410" s="169" t="str">
        <f>IFERROR(Inv_SY_B!CQ410/Inv_SY_B!$DB410-1,"")</f>
        <v/>
      </c>
      <c r="CR410" s="169" t="str">
        <f>IFERROR(Inv_SY_B!CR410/Inv_SY_B!$DB410-1,"")</f>
        <v/>
      </c>
      <c r="CS410" s="169" t="str">
        <f>IFERROR(Inv_SY_B!CS410/Inv_SY_B!$DB410-1,"")</f>
        <v/>
      </c>
      <c r="CT410" s="169" t="str">
        <f>IFERROR(Inv_SY_B!CT410/Inv_SY_B!$DB410-1,"")</f>
        <v/>
      </c>
      <c r="CU410" s="169" t="str">
        <f>IFERROR(Inv_SY_B!CU410/Inv_SY_B!$DB410-1,"")</f>
        <v/>
      </c>
      <c r="CV410" s="169" t="str">
        <f>IFERROR(Inv_SY_B!CV410/Inv_SY_B!$DB410-1,"")</f>
        <v/>
      </c>
      <c r="CW410" s="169" t="str">
        <f>IFERROR(Inv_SY_B!CW410/Inv_SY_B!$DB410-1,"")</f>
        <v/>
      </c>
      <c r="CX410" s="169" t="str">
        <f>IFERROR(Inv_SY_B!CX410/Inv_SY_B!$DB410-1,"")</f>
        <v/>
      </c>
      <c r="CY410" s="169" t="str">
        <f>IFERROR(Inv_SY_B!CY410/Inv_SY_B!$DB410-1,"")</f>
        <v/>
      </c>
      <c r="CZ410" s="169" t="str">
        <f>IFERROR(Inv_SY_B!CZ410/Inv_SY_B!$DB410-1,"")</f>
        <v/>
      </c>
    </row>
    <row r="411" spans="2:104">
      <c r="B411" s="164">
        <f t="shared" si="7"/>
        <v>46103</v>
      </c>
      <c r="C411" s="169" t="str">
        <f>IFERROR(Inv_SY_B!C411/Inv_SY_B!$DA411-1,"")</f>
        <v/>
      </c>
      <c r="D411" s="169" t="str">
        <f>IFERROR(Inv_SY_B!D411/Inv_SY_B!$DA411-1,"")</f>
        <v/>
      </c>
      <c r="E411" s="169" t="str">
        <f>IFERROR(Inv_SY_B!E411/Inv_SY_B!$DA411-1,"")</f>
        <v/>
      </c>
      <c r="F411" s="169" t="str">
        <f>IFERROR(Inv_SY_B!F411/Inv_SY_B!$DA411-1,"")</f>
        <v/>
      </c>
      <c r="G411" s="169" t="str">
        <f>IFERROR(Inv_SY_B!G411/Inv_SY_B!$DA411-1,"")</f>
        <v/>
      </c>
      <c r="H411" s="169" t="str">
        <f>IFERROR(Inv_SY_B!H411/Inv_SY_B!$DA411-1,"")</f>
        <v/>
      </c>
      <c r="I411" s="169" t="str">
        <f>IFERROR(Inv_SY_B!I411/Inv_SY_B!$DA411-1,"")</f>
        <v/>
      </c>
      <c r="J411" s="169" t="str">
        <f>IFERROR(Inv_SY_B!J411/Inv_SY_B!$DA411-1,"")</f>
        <v/>
      </c>
      <c r="K411" s="169" t="str">
        <f>IFERROR(Inv_SY_B!K411/Inv_SY_B!$DA411-1,"")</f>
        <v/>
      </c>
      <c r="L411" s="169" t="str">
        <f>IFERROR(Inv_SY_B!L411/Inv_SY_B!$DA411-1,"")</f>
        <v/>
      </c>
      <c r="M411" s="169" t="str">
        <f>IFERROR(Inv_SY_B!M411/Inv_SY_B!$DA411-1,"")</f>
        <v/>
      </c>
      <c r="N411" s="169" t="str">
        <f>IFERROR(Inv_SY_B!N411/Inv_SY_B!$DA411-1,"")</f>
        <v/>
      </c>
      <c r="O411" s="169" t="str">
        <f>IFERROR(Inv_SY_B!O411/Inv_SY_B!$DA411-1,"")</f>
        <v/>
      </c>
      <c r="P411" s="169" t="str">
        <f>IFERROR(Inv_SY_B!P411/Inv_SY_B!$DA411-1,"")</f>
        <v/>
      </c>
      <c r="Q411" s="169" t="str">
        <f>IFERROR(Inv_SY_B!Q411/Inv_SY_B!$DA411-1,"")</f>
        <v/>
      </c>
      <c r="R411" s="169" t="str">
        <f>IFERROR(Inv_SY_B!R411/Inv_SY_B!$DA411-1,"")</f>
        <v/>
      </c>
      <c r="S411" s="169" t="str">
        <f>IFERROR(Inv_SY_B!S411/Inv_SY_B!$DA411-1,"")</f>
        <v/>
      </c>
      <c r="T411" s="169" t="str">
        <f>IFERROR(Inv_SY_B!T411/Inv_SY_B!$DA411-1,"")</f>
        <v/>
      </c>
      <c r="U411" s="169" t="str">
        <f>IFERROR(Inv_SY_B!U411/Inv_SY_B!$DA411-1,"")</f>
        <v/>
      </c>
      <c r="V411" s="169" t="str">
        <f>IFERROR(Inv_SY_B!V411/Inv_SY_B!$DA411-1,"")</f>
        <v/>
      </c>
      <c r="W411" s="169" t="str">
        <f>IFERROR(Inv_SY_B!W411/Inv_SY_B!$DA411-1,"")</f>
        <v/>
      </c>
      <c r="X411" s="169" t="str">
        <f>IFERROR(Inv_SY_B!X411/Inv_SY_B!$DA411-1,"")</f>
        <v/>
      </c>
      <c r="Y411" s="169" t="str">
        <f>IFERROR(Inv_SY_B!Y411/Inv_SY_B!$DA411-1,"")</f>
        <v/>
      </c>
      <c r="Z411" s="169" t="str">
        <f>IFERROR(Inv_SY_B!Z411/Inv_SY_B!$DA411-1,"")</f>
        <v/>
      </c>
      <c r="AA411" s="169" t="str">
        <f>IFERROR(Inv_SY_B!AA411/Inv_SY_B!$DA411-1,"")</f>
        <v/>
      </c>
      <c r="AB411" s="169" t="str">
        <f>IFERROR(Inv_SY_B!AB411/Inv_SY_B!$DA411-1,"")</f>
        <v/>
      </c>
      <c r="AC411" s="169" t="str">
        <f>IFERROR(Inv_SY_B!AC411/Inv_SY_B!$DA411-1,"")</f>
        <v/>
      </c>
      <c r="AD411" s="169" t="str">
        <f>IFERROR(Inv_SY_B!AD411/Inv_SY_B!$DA411-1,"")</f>
        <v/>
      </c>
      <c r="AE411" s="169" t="str">
        <f>IFERROR(Inv_SY_B!AE411/Inv_SY_B!$DA411-1,"")</f>
        <v/>
      </c>
      <c r="AF411" s="169" t="str">
        <f>IFERROR(Inv_SY_B!AF411/Inv_SY_B!$DA411-1,"")</f>
        <v/>
      </c>
      <c r="AG411" s="169" t="str">
        <f>IFERROR(Inv_SY_B!AG411/Inv_SY_B!$DA411-1,"")</f>
        <v/>
      </c>
      <c r="AH411" s="169" t="str">
        <f>IFERROR(Inv_SY_B!AH411/Inv_SY_B!$DA411-1,"")</f>
        <v/>
      </c>
      <c r="AI411" s="169" t="str">
        <f>IFERROR(Inv_SY_B!AI411/Inv_SY_B!$DC411-1,"")</f>
        <v/>
      </c>
      <c r="AJ411" s="169" t="str">
        <f>IFERROR(Inv_SY_B!AJ411/Inv_SY_B!$DC411-1,"")</f>
        <v/>
      </c>
      <c r="AK411" s="169" t="str">
        <f>IFERROR(Inv_SY_B!AK411/Inv_SY_B!$DC411-1,"")</f>
        <v/>
      </c>
      <c r="AL411" s="169" t="str">
        <f>IFERROR(Inv_SY_B!AL411/Inv_SY_B!$DC411-1,"")</f>
        <v/>
      </c>
      <c r="AM411" s="169" t="str">
        <f>IFERROR(Inv_SY_B!AM411/Inv_SY_B!$DC411-1,"")</f>
        <v/>
      </c>
      <c r="AN411" s="169" t="str">
        <f>IFERROR(Inv_SY_B!AN411/Inv_SY_B!$DC411-1,"")</f>
        <v/>
      </c>
      <c r="AO411" s="169" t="str">
        <f>IFERROR(Inv_SY_B!AO411/Inv_SY_B!$DC411-1,"")</f>
        <v/>
      </c>
      <c r="AP411" s="169" t="str">
        <f>IFERROR(Inv_SY_B!AP411/Inv_SY_B!$DC411-1,"")</f>
        <v/>
      </c>
      <c r="AQ411" s="169" t="str">
        <f>IFERROR(Inv_SY_B!AQ411/Inv_SY_B!$DC411-1,"")</f>
        <v/>
      </c>
      <c r="AR411" s="169" t="str">
        <f>IFERROR(Inv_SY_B!AR411/Inv_SY_B!$DC411-1,"")</f>
        <v/>
      </c>
      <c r="AS411" s="169" t="str">
        <f>IFERROR(Inv_SY_B!AS411/Inv_SY_B!$DC411-1,"")</f>
        <v/>
      </c>
      <c r="AT411" s="169" t="str">
        <f>IFERROR(Inv_SY_B!AT411/Inv_SY_B!$DC411-1,"")</f>
        <v/>
      </c>
      <c r="AU411" s="169" t="str">
        <f>IFERROR(Inv_SY_B!AU411/Inv_SY_B!$DC411-1,"")</f>
        <v/>
      </c>
      <c r="AV411" s="169" t="str">
        <f>IFERROR(Inv_SY_B!AV411/Inv_SY_B!$DC411-1,"")</f>
        <v/>
      </c>
      <c r="AW411" s="169" t="str">
        <f>IFERROR(Inv_SY_B!AW411/Inv_SY_B!$DC411-1,"")</f>
        <v/>
      </c>
      <c r="AX411" s="169" t="str">
        <f>IFERROR(Inv_SY_B!AX411/Inv_SY_B!$DC411-1,"")</f>
        <v/>
      </c>
      <c r="AY411" s="169" t="str">
        <f>IFERROR(Inv_SY_B!AY411/Inv_SY_B!$DC411-1,"")</f>
        <v/>
      </c>
      <c r="AZ411" s="169" t="str">
        <f>IFERROR(Inv_SY_B!AZ411/Inv_SY_B!$DC411-1,"")</f>
        <v/>
      </c>
      <c r="BA411" s="169" t="str">
        <f>IFERROR(Inv_SY_B!BA411/Inv_SY_B!$DC411-1,"")</f>
        <v/>
      </c>
      <c r="BB411" s="169" t="str">
        <f>IFERROR(Inv_SY_B!BB411/Inv_SY_B!$DC411-1,"")</f>
        <v/>
      </c>
      <c r="BC411" s="169" t="str">
        <f>IFERROR(Inv_SY_B!BC411/Inv_SY_B!$DC411-1,"")</f>
        <v/>
      </c>
      <c r="BD411" s="169" t="str">
        <f>IFERROR(Inv_SY_B!BD411/Inv_SY_B!$DC411-1,"")</f>
        <v/>
      </c>
      <c r="BE411" s="169" t="str">
        <f>IFERROR(Inv_SY_B!BE411/Inv_SY_B!$DC411-1,"")</f>
        <v/>
      </c>
      <c r="BF411" s="169" t="str">
        <f>IFERROR(Inv_SY_B!BF411/Inv_SY_B!$DC411-1,"")</f>
        <v/>
      </c>
      <c r="BG411" s="169" t="str">
        <f>IFERROR(Inv_SY_B!BG411/Inv_SY_B!$DC411-1,"")</f>
        <v/>
      </c>
      <c r="BH411" s="169" t="str">
        <f>IFERROR(Inv_SY_B!BH411/Inv_SY_B!$DC411-1,"")</f>
        <v/>
      </c>
      <c r="BI411" s="169" t="str">
        <f>IFERROR(Inv_SY_B!BI411/Inv_SY_B!$DC411-1,"")</f>
        <v/>
      </c>
      <c r="BJ411" s="169" t="str">
        <f>IFERROR(Inv_SY_B!BJ411/Inv_SY_B!$DC411-1,"")</f>
        <v/>
      </c>
      <c r="BK411" s="169" t="str">
        <f>IFERROR(Inv_SY_B!BK411/Inv_SY_B!$DC411-1,"")</f>
        <v/>
      </c>
      <c r="BL411" s="169" t="str">
        <f>IFERROR(Inv_SY_B!BL411/Inv_SY_B!$DC411-1,"")</f>
        <v/>
      </c>
      <c r="BM411" s="169" t="str">
        <f>IFERROR(Inv_SY_B!BM411/Inv_SY_B!$DC411-1,"")</f>
        <v/>
      </c>
      <c r="BN411" s="169" t="str">
        <f>IFERROR(Inv_SY_B!BN411/Inv_SY_B!$DC411-1,"")</f>
        <v/>
      </c>
      <c r="BO411" s="169" t="str">
        <f>IFERROR(Inv_SY_B!BO411/Inv_SY_B!$DC411-1,"")</f>
        <v/>
      </c>
      <c r="BP411" s="169" t="str">
        <f>IFERROR(Inv_SY_B!BP411/Inv_SY_B!$DC411-1,"")</f>
        <v/>
      </c>
      <c r="BQ411" s="169" t="str">
        <f>IFERROR(Inv_SY_B!BQ411/Inv_SY_B!$DC411-1,"")</f>
        <v/>
      </c>
      <c r="BR411" s="169" t="str">
        <f>IFERROR(Inv_SY_B!BR411/Inv_SY_B!$DC411-1,"")</f>
        <v/>
      </c>
      <c r="BS411" s="169" t="str">
        <f>IFERROR(Inv_SY_B!BS411/Inv_SY_B!$DC411-1,"")</f>
        <v/>
      </c>
      <c r="BT411" s="169" t="str">
        <f>IFERROR(Inv_SY_B!BT411/Inv_SY_B!$DC411-1,"")</f>
        <v/>
      </c>
      <c r="BU411" s="169" t="str">
        <f>IFERROR(Inv_SY_B!BU411/Inv_SY_B!$DC411-1,"")</f>
        <v/>
      </c>
      <c r="BV411" s="169" t="str">
        <f>IFERROR(Inv_SY_B!BV411/Inv_SY_B!$DC411-1,"")</f>
        <v/>
      </c>
      <c r="BW411" s="169" t="str">
        <f>IFERROR(Inv_SY_B!BW411/Inv_SY_B!$DC411-1,"")</f>
        <v/>
      </c>
      <c r="BX411" s="169" t="str">
        <f>IFERROR(Inv_SY_B!BX411/Inv_SY_B!$DC411-1,"")</f>
        <v/>
      </c>
      <c r="BY411" s="169" t="str">
        <f>IFERROR(Inv_SY_B!BY411/Inv_SY_B!$DC411-1,"")</f>
        <v/>
      </c>
      <c r="BZ411" s="169" t="str">
        <f>IFERROR(Inv_SY_B!BZ411/Inv_SY_B!$DC411-1,"")</f>
        <v/>
      </c>
      <c r="CA411" s="169" t="str">
        <f>IFERROR(Inv_SY_B!CA411/Inv_SY_B!$DC411-1,"")</f>
        <v/>
      </c>
      <c r="CB411" s="169" t="str">
        <f>IFERROR(Inv_SY_B!CB411/Inv_SY_B!$DC411-1,"")</f>
        <v/>
      </c>
      <c r="CC411" s="169" t="str">
        <f>IFERROR(Inv_SY_B!CC411/Inv_SY_B!$DC411-1,"")</f>
        <v/>
      </c>
      <c r="CD411" s="169" t="str">
        <f>IFERROR(Inv_SY_B!CD411/Inv_SY_B!$DC411-1,"")</f>
        <v/>
      </c>
      <c r="CE411" s="169" t="str">
        <f>IFERROR(Inv_SY_B!CE411/Inv_SY_B!$DC411-1,"")</f>
        <v/>
      </c>
      <c r="CF411" s="169" t="str">
        <f>IFERROR(Inv_SY_B!CF411/Inv_SY_B!$DC411-1,"")</f>
        <v/>
      </c>
      <c r="CG411" s="169" t="str">
        <f>IFERROR(Inv_SY_B!CG411/Inv_SY_B!$DC411-1,"")</f>
        <v/>
      </c>
      <c r="CH411" s="169" t="str">
        <f>IFERROR(Inv_SY_B!CH411/Inv_SY_B!$DC411-1,"")</f>
        <v/>
      </c>
      <c r="CI411" s="169" t="str">
        <f>IFERROR(Inv_SY_B!CI411/Inv_SY_B!$DC411-1,"")</f>
        <v/>
      </c>
      <c r="CJ411" s="169" t="str">
        <f>IFERROR(Inv_SY_B!CJ411/Inv_SY_B!$DC411-1,"")</f>
        <v/>
      </c>
      <c r="CK411" s="169" t="str">
        <f>IFERROR(Inv_SY_B!CK411/Inv_SY_B!$DC411-1,"")</f>
        <v/>
      </c>
      <c r="CL411" s="169" t="str">
        <f>IFERROR(Inv_SY_B!CL411/Inv_SY_B!$DC411-1,"")</f>
        <v/>
      </c>
      <c r="CM411" s="169" t="str">
        <f>IFERROR(Inv_SY_B!CM411/Inv_SY_B!$DB411-1,"")</f>
        <v/>
      </c>
      <c r="CN411" s="169" t="str">
        <f>IFERROR(Inv_SY_B!CN411/Inv_SY_B!$DB411-1,"")</f>
        <v/>
      </c>
      <c r="CO411" s="169" t="str">
        <f>IFERROR(Inv_SY_B!CO411/Inv_SY_B!$DB411-1,"")</f>
        <v/>
      </c>
      <c r="CP411" s="169" t="str">
        <f>IFERROR(Inv_SY_B!CP411/Inv_SY_B!$DB411-1,"")</f>
        <v/>
      </c>
      <c r="CQ411" s="169" t="str">
        <f>IFERROR(Inv_SY_B!CQ411/Inv_SY_B!$DB411-1,"")</f>
        <v/>
      </c>
      <c r="CR411" s="169" t="str">
        <f>IFERROR(Inv_SY_B!CR411/Inv_SY_B!$DB411-1,"")</f>
        <v/>
      </c>
      <c r="CS411" s="169" t="str">
        <f>IFERROR(Inv_SY_B!CS411/Inv_SY_B!$DB411-1,"")</f>
        <v/>
      </c>
      <c r="CT411" s="169" t="str">
        <f>IFERROR(Inv_SY_B!CT411/Inv_SY_B!$DB411-1,"")</f>
        <v/>
      </c>
      <c r="CU411" s="169" t="str">
        <f>IFERROR(Inv_SY_B!CU411/Inv_SY_B!$DB411-1,"")</f>
        <v/>
      </c>
      <c r="CV411" s="169" t="str">
        <f>IFERROR(Inv_SY_B!CV411/Inv_SY_B!$DB411-1,"")</f>
        <v/>
      </c>
      <c r="CW411" s="169" t="str">
        <f>IFERROR(Inv_SY_B!CW411/Inv_SY_B!$DB411-1,"")</f>
        <v/>
      </c>
      <c r="CX411" s="169" t="str">
        <f>IFERROR(Inv_SY_B!CX411/Inv_SY_B!$DB411-1,"")</f>
        <v/>
      </c>
      <c r="CY411" s="169" t="str">
        <f>IFERROR(Inv_SY_B!CY411/Inv_SY_B!$DB411-1,"")</f>
        <v/>
      </c>
      <c r="CZ411" s="169" t="str">
        <f>IFERROR(Inv_SY_B!CZ411/Inv_SY_B!$DB411-1,"")</f>
        <v/>
      </c>
    </row>
    <row r="412" spans="2:104">
      <c r="B412" s="164">
        <f t="shared" si="7"/>
        <v>46104</v>
      </c>
      <c r="C412" s="169" t="str">
        <f>IFERROR(Inv_SY_B!C412/Inv_SY_B!$DA412-1,"")</f>
        <v/>
      </c>
      <c r="D412" s="169" t="str">
        <f>IFERROR(Inv_SY_B!D412/Inv_SY_B!$DA412-1,"")</f>
        <v/>
      </c>
      <c r="E412" s="169" t="str">
        <f>IFERROR(Inv_SY_B!E412/Inv_SY_B!$DA412-1,"")</f>
        <v/>
      </c>
      <c r="F412" s="169" t="str">
        <f>IFERROR(Inv_SY_B!F412/Inv_SY_B!$DA412-1,"")</f>
        <v/>
      </c>
      <c r="G412" s="169" t="str">
        <f>IFERROR(Inv_SY_B!G412/Inv_SY_B!$DA412-1,"")</f>
        <v/>
      </c>
      <c r="H412" s="169" t="str">
        <f>IFERROR(Inv_SY_B!H412/Inv_SY_B!$DA412-1,"")</f>
        <v/>
      </c>
      <c r="I412" s="169" t="str">
        <f>IFERROR(Inv_SY_B!I412/Inv_SY_B!$DA412-1,"")</f>
        <v/>
      </c>
      <c r="J412" s="169" t="str">
        <f>IFERROR(Inv_SY_B!J412/Inv_SY_B!$DA412-1,"")</f>
        <v/>
      </c>
      <c r="K412" s="169" t="str">
        <f>IFERROR(Inv_SY_B!K412/Inv_SY_B!$DA412-1,"")</f>
        <v/>
      </c>
      <c r="L412" s="169" t="str">
        <f>IFERROR(Inv_SY_B!L412/Inv_SY_B!$DA412-1,"")</f>
        <v/>
      </c>
      <c r="M412" s="169" t="str">
        <f>IFERROR(Inv_SY_B!M412/Inv_SY_B!$DA412-1,"")</f>
        <v/>
      </c>
      <c r="N412" s="169" t="str">
        <f>IFERROR(Inv_SY_B!N412/Inv_SY_B!$DA412-1,"")</f>
        <v/>
      </c>
      <c r="O412" s="169" t="str">
        <f>IFERROR(Inv_SY_B!O412/Inv_SY_B!$DA412-1,"")</f>
        <v/>
      </c>
      <c r="P412" s="169" t="str">
        <f>IFERROR(Inv_SY_B!P412/Inv_SY_B!$DA412-1,"")</f>
        <v/>
      </c>
      <c r="Q412" s="169" t="str">
        <f>IFERROR(Inv_SY_B!Q412/Inv_SY_B!$DA412-1,"")</f>
        <v/>
      </c>
      <c r="R412" s="169" t="str">
        <f>IFERROR(Inv_SY_B!R412/Inv_SY_B!$DA412-1,"")</f>
        <v/>
      </c>
      <c r="S412" s="169" t="str">
        <f>IFERROR(Inv_SY_B!S412/Inv_SY_B!$DA412-1,"")</f>
        <v/>
      </c>
      <c r="T412" s="169" t="str">
        <f>IFERROR(Inv_SY_B!T412/Inv_SY_B!$DA412-1,"")</f>
        <v/>
      </c>
      <c r="U412" s="169" t="str">
        <f>IFERROR(Inv_SY_B!U412/Inv_SY_B!$DA412-1,"")</f>
        <v/>
      </c>
      <c r="V412" s="169" t="str">
        <f>IFERROR(Inv_SY_B!V412/Inv_SY_B!$DA412-1,"")</f>
        <v/>
      </c>
      <c r="W412" s="169" t="str">
        <f>IFERROR(Inv_SY_B!W412/Inv_SY_B!$DA412-1,"")</f>
        <v/>
      </c>
      <c r="X412" s="169" t="str">
        <f>IFERROR(Inv_SY_B!X412/Inv_SY_B!$DA412-1,"")</f>
        <v/>
      </c>
      <c r="Y412" s="169" t="str">
        <f>IFERROR(Inv_SY_B!Y412/Inv_SY_B!$DA412-1,"")</f>
        <v/>
      </c>
      <c r="Z412" s="169" t="str">
        <f>IFERROR(Inv_SY_B!Z412/Inv_SY_B!$DA412-1,"")</f>
        <v/>
      </c>
      <c r="AA412" s="169" t="str">
        <f>IFERROR(Inv_SY_B!AA412/Inv_SY_B!$DA412-1,"")</f>
        <v/>
      </c>
      <c r="AB412" s="169" t="str">
        <f>IFERROR(Inv_SY_B!AB412/Inv_SY_B!$DA412-1,"")</f>
        <v/>
      </c>
      <c r="AC412" s="169" t="str">
        <f>IFERROR(Inv_SY_B!AC412/Inv_SY_B!$DA412-1,"")</f>
        <v/>
      </c>
      <c r="AD412" s="169" t="str">
        <f>IFERROR(Inv_SY_B!AD412/Inv_SY_B!$DA412-1,"")</f>
        <v/>
      </c>
      <c r="AE412" s="169" t="str">
        <f>IFERROR(Inv_SY_B!AE412/Inv_SY_B!$DA412-1,"")</f>
        <v/>
      </c>
      <c r="AF412" s="169" t="str">
        <f>IFERROR(Inv_SY_B!AF412/Inv_SY_B!$DA412-1,"")</f>
        <v/>
      </c>
      <c r="AG412" s="169" t="str">
        <f>IFERROR(Inv_SY_B!AG412/Inv_SY_B!$DA412-1,"")</f>
        <v/>
      </c>
      <c r="AH412" s="169" t="str">
        <f>IFERROR(Inv_SY_B!AH412/Inv_SY_B!$DA412-1,"")</f>
        <v/>
      </c>
      <c r="AI412" s="169" t="str">
        <f>IFERROR(Inv_SY_B!AI412/Inv_SY_B!$DC412-1,"")</f>
        <v/>
      </c>
      <c r="AJ412" s="169" t="str">
        <f>IFERROR(Inv_SY_B!AJ412/Inv_SY_B!$DC412-1,"")</f>
        <v/>
      </c>
      <c r="AK412" s="169" t="str">
        <f>IFERROR(Inv_SY_B!AK412/Inv_SY_B!$DC412-1,"")</f>
        <v/>
      </c>
      <c r="AL412" s="169" t="str">
        <f>IFERROR(Inv_SY_B!AL412/Inv_SY_B!$DC412-1,"")</f>
        <v/>
      </c>
      <c r="AM412" s="169" t="str">
        <f>IFERROR(Inv_SY_B!AM412/Inv_SY_B!$DC412-1,"")</f>
        <v/>
      </c>
      <c r="AN412" s="169" t="str">
        <f>IFERROR(Inv_SY_B!AN412/Inv_SY_B!$DC412-1,"")</f>
        <v/>
      </c>
      <c r="AO412" s="169" t="str">
        <f>IFERROR(Inv_SY_B!AO412/Inv_SY_B!$DC412-1,"")</f>
        <v/>
      </c>
      <c r="AP412" s="169" t="str">
        <f>IFERROR(Inv_SY_B!AP412/Inv_SY_B!$DC412-1,"")</f>
        <v/>
      </c>
      <c r="AQ412" s="169" t="str">
        <f>IFERROR(Inv_SY_B!AQ412/Inv_SY_B!$DC412-1,"")</f>
        <v/>
      </c>
      <c r="AR412" s="169" t="str">
        <f>IFERROR(Inv_SY_B!AR412/Inv_SY_B!$DC412-1,"")</f>
        <v/>
      </c>
      <c r="AS412" s="169" t="str">
        <f>IFERROR(Inv_SY_B!AS412/Inv_SY_B!$DC412-1,"")</f>
        <v/>
      </c>
      <c r="AT412" s="169" t="str">
        <f>IFERROR(Inv_SY_B!AT412/Inv_SY_B!$DC412-1,"")</f>
        <v/>
      </c>
      <c r="AU412" s="169" t="str">
        <f>IFERROR(Inv_SY_B!AU412/Inv_SY_B!$DC412-1,"")</f>
        <v/>
      </c>
      <c r="AV412" s="169" t="str">
        <f>IFERROR(Inv_SY_B!AV412/Inv_SY_B!$DC412-1,"")</f>
        <v/>
      </c>
      <c r="AW412" s="169" t="str">
        <f>IFERROR(Inv_SY_B!AW412/Inv_SY_B!$DC412-1,"")</f>
        <v/>
      </c>
      <c r="AX412" s="169" t="str">
        <f>IFERROR(Inv_SY_B!AX412/Inv_SY_B!$DC412-1,"")</f>
        <v/>
      </c>
      <c r="AY412" s="169" t="str">
        <f>IFERROR(Inv_SY_B!AY412/Inv_SY_B!$DC412-1,"")</f>
        <v/>
      </c>
      <c r="AZ412" s="169" t="str">
        <f>IFERROR(Inv_SY_B!AZ412/Inv_SY_B!$DC412-1,"")</f>
        <v/>
      </c>
      <c r="BA412" s="169" t="str">
        <f>IFERROR(Inv_SY_B!BA412/Inv_SY_B!$DC412-1,"")</f>
        <v/>
      </c>
      <c r="BB412" s="169" t="str">
        <f>IFERROR(Inv_SY_B!BB412/Inv_SY_B!$DC412-1,"")</f>
        <v/>
      </c>
      <c r="BC412" s="169" t="str">
        <f>IFERROR(Inv_SY_B!BC412/Inv_SY_B!$DC412-1,"")</f>
        <v/>
      </c>
      <c r="BD412" s="169" t="str">
        <f>IFERROR(Inv_SY_B!BD412/Inv_SY_B!$DC412-1,"")</f>
        <v/>
      </c>
      <c r="BE412" s="169" t="str">
        <f>IFERROR(Inv_SY_B!BE412/Inv_SY_B!$DC412-1,"")</f>
        <v/>
      </c>
      <c r="BF412" s="169" t="str">
        <f>IFERROR(Inv_SY_B!BF412/Inv_SY_B!$DC412-1,"")</f>
        <v/>
      </c>
      <c r="BG412" s="169" t="str">
        <f>IFERROR(Inv_SY_B!BG412/Inv_SY_B!$DC412-1,"")</f>
        <v/>
      </c>
      <c r="BH412" s="169" t="str">
        <f>IFERROR(Inv_SY_B!BH412/Inv_SY_B!$DC412-1,"")</f>
        <v/>
      </c>
      <c r="BI412" s="169" t="str">
        <f>IFERROR(Inv_SY_B!BI412/Inv_SY_B!$DC412-1,"")</f>
        <v/>
      </c>
      <c r="BJ412" s="169" t="str">
        <f>IFERROR(Inv_SY_B!BJ412/Inv_SY_B!$DC412-1,"")</f>
        <v/>
      </c>
      <c r="BK412" s="169" t="str">
        <f>IFERROR(Inv_SY_B!BK412/Inv_SY_B!$DC412-1,"")</f>
        <v/>
      </c>
      <c r="BL412" s="169" t="str">
        <f>IFERROR(Inv_SY_B!BL412/Inv_SY_B!$DC412-1,"")</f>
        <v/>
      </c>
      <c r="BM412" s="169" t="str">
        <f>IFERROR(Inv_SY_B!BM412/Inv_SY_B!$DC412-1,"")</f>
        <v/>
      </c>
      <c r="BN412" s="169" t="str">
        <f>IFERROR(Inv_SY_B!BN412/Inv_SY_B!$DC412-1,"")</f>
        <v/>
      </c>
      <c r="BO412" s="169" t="str">
        <f>IFERROR(Inv_SY_B!BO412/Inv_SY_B!$DC412-1,"")</f>
        <v/>
      </c>
      <c r="BP412" s="169" t="str">
        <f>IFERROR(Inv_SY_B!BP412/Inv_SY_B!$DC412-1,"")</f>
        <v/>
      </c>
      <c r="BQ412" s="169" t="str">
        <f>IFERROR(Inv_SY_B!BQ412/Inv_SY_B!$DC412-1,"")</f>
        <v/>
      </c>
      <c r="BR412" s="169" t="str">
        <f>IFERROR(Inv_SY_B!BR412/Inv_SY_B!$DC412-1,"")</f>
        <v/>
      </c>
      <c r="BS412" s="169" t="str">
        <f>IFERROR(Inv_SY_B!BS412/Inv_SY_B!$DC412-1,"")</f>
        <v/>
      </c>
      <c r="BT412" s="169" t="str">
        <f>IFERROR(Inv_SY_B!BT412/Inv_SY_B!$DC412-1,"")</f>
        <v/>
      </c>
      <c r="BU412" s="169" t="str">
        <f>IFERROR(Inv_SY_B!BU412/Inv_SY_B!$DC412-1,"")</f>
        <v/>
      </c>
      <c r="BV412" s="169" t="str">
        <f>IFERROR(Inv_SY_B!BV412/Inv_SY_B!$DC412-1,"")</f>
        <v/>
      </c>
      <c r="BW412" s="169" t="str">
        <f>IFERROR(Inv_SY_B!BW412/Inv_SY_B!$DC412-1,"")</f>
        <v/>
      </c>
      <c r="BX412" s="169" t="str">
        <f>IFERROR(Inv_SY_B!BX412/Inv_SY_B!$DC412-1,"")</f>
        <v/>
      </c>
      <c r="BY412" s="169" t="str">
        <f>IFERROR(Inv_SY_B!BY412/Inv_SY_B!$DC412-1,"")</f>
        <v/>
      </c>
      <c r="BZ412" s="169" t="str">
        <f>IFERROR(Inv_SY_B!BZ412/Inv_SY_B!$DC412-1,"")</f>
        <v/>
      </c>
      <c r="CA412" s="169" t="str">
        <f>IFERROR(Inv_SY_B!CA412/Inv_SY_B!$DC412-1,"")</f>
        <v/>
      </c>
      <c r="CB412" s="169" t="str">
        <f>IFERROR(Inv_SY_B!CB412/Inv_SY_B!$DC412-1,"")</f>
        <v/>
      </c>
      <c r="CC412" s="169" t="str">
        <f>IFERROR(Inv_SY_B!CC412/Inv_SY_B!$DC412-1,"")</f>
        <v/>
      </c>
      <c r="CD412" s="169" t="str">
        <f>IFERROR(Inv_SY_B!CD412/Inv_SY_B!$DC412-1,"")</f>
        <v/>
      </c>
      <c r="CE412" s="169" t="str">
        <f>IFERROR(Inv_SY_B!CE412/Inv_SY_B!$DC412-1,"")</f>
        <v/>
      </c>
      <c r="CF412" s="169" t="str">
        <f>IFERROR(Inv_SY_B!CF412/Inv_SY_B!$DC412-1,"")</f>
        <v/>
      </c>
      <c r="CG412" s="169" t="str">
        <f>IFERROR(Inv_SY_B!CG412/Inv_SY_B!$DC412-1,"")</f>
        <v/>
      </c>
      <c r="CH412" s="169" t="str">
        <f>IFERROR(Inv_SY_B!CH412/Inv_SY_B!$DC412-1,"")</f>
        <v/>
      </c>
      <c r="CI412" s="169" t="str">
        <f>IFERROR(Inv_SY_B!CI412/Inv_SY_B!$DC412-1,"")</f>
        <v/>
      </c>
      <c r="CJ412" s="169" t="str">
        <f>IFERROR(Inv_SY_B!CJ412/Inv_SY_B!$DC412-1,"")</f>
        <v/>
      </c>
      <c r="CK412" s="169" t="str">
        <f>IFERROR(Inv_SY_B!CK412/Inv_SY_B!$DC412-1,"")</f>
        <v/>
      </c>
      <c r="CL412" s="169" t="str">
        <f>IFERROR(Inv_SY_B!CL412/Inv_SY_B!$DC412-1,"")</f>
        <v/>
      </c>
      <c r="CM412" s="169" t="str">
        <f>IFERROR(Inv_SY_B!CM412/Inv_SY_B!$DB412-1,"")</f>
        <v/>
      </c>
      <c r="CN412" s="169" t="str">
        <f>IFERROR(Inv_SY_B!CN412/Inv_SY_B!$DB412-1,"")</f>
        <v/>
      </c>
      <c r="CO412" s="169" t="str">
        <f>IFERROR(Inv_SY_B!CO412/Inv_SY_B!$DB412-1,"")</f>
        <v/>
      </c>
      <c r="CP412" s="169" t="str">
        <f>IFERROR(Inv_SY_B!CP412/Inv_SY_B!$DB412-1,"")</f>
        <v/>
      </c>
      <c r="CQ412" s="169" t="str">
        <f>IFERROR(Inv_SY_B!CQ412/Inv_SY_B!$DB412-1,"")</f>
        <v/>
      </c>
      <c r="CR412" s="169" t="str">
        <f>IFERROR(Inv_SY_B!CR412/Inv_SY_B!$DB412-1,"")</f>
        <v/>
      </c>
      <c r="CS412" s="169" t="str">
        <f>IFERROR(Inv_SY_B!CS412/Inv_SY_B!$DB412-1,"")</f>
        <v/>
      </c>
      <c r="CT412" s="169" t="str">
        <f>IFERROR(Inv_SY_B!CT412/Inv_SY_B!$DB412-1,"")</f>
        <v/>
      </c>
      <c r="CU412" s="169" t="str">
        <f>IFERROR(Inv_SY_B!CU412/Inv_SY_B!$DB412-1,"")</f>
        <v/>
      </c>
      <c r="CV412" s="169" t="str">
        <f>IFERROR(Inv_SY_B!CV412/Inv_SY_B!$DB412-1,"")</f>
        <v/>
      </c>
      <c r="CW412" s="169" t="str">
        <f>IFERROR(Inv_SY_B!CW412/Inv_SY_B!$DB412-1,"")</f>
        <v/>
      </c>
      <c r="CX412" s="169" t="str">
        <f>IFERROR(Inv_SY_B!CX412/Inv_SY_B!$DB412-1,"")</f>
        <v/>
      </c>
      <c r="CY412" s="169" t="str">
        <f>IFERROR(Inv_SY_B!CY412/Inv_SY_B!$DB412-1,"")</f>
        <v/>
      </c>
      <c r="CZ412" s="169" t="str">
        <f>IFERROR(Inv_SY_B!CZ412/Inv_SY_B!$DB412-1,"")</f>
        <v/>
      </c>
    </row>
    <row r="413" spans="2:104">
      <c r="B413" s="164">
        <f t="shared" si="7"/>
        <v>46105</v>
      </c>
      <c r="C413" s="169" t="str">
        <f>IFERROR(Inv_SY_B!C413/Inv_SY_B!$DA413-1,"")</f>
        <v/>
      </c>
      <c r="D413" s="169" t="str">
        <f>IFERROR(Inv_SY_B!D413/Inv_SY_B!$DA413-1,"")</f>
        <v/>
      </c>
      <c r="E413" s="169" t="str">
        <f>IFERROR(Inv_SY_B!E413/Inv_SY_B!$DA413-1,"")</f>
        <v/>
      </c>
      <c r="F413" s="169" t="str">
        <f>IFERROR(Inv_SY_B!F413/Inv_SY_B!$DA413-1,"")</f>
        <v/>
      </c>
      <c r="G413" s="169" t="str">
        <f>IFERROR(Inv_SY_B!G413/Inv_SY_B!$DA413-1,"")</f>
        <v/>
      </c>
      <c r="H413" s="169" t="str">
        <f>IFERROR(Inv_SY_B!H413/Inv_SY_B!$DA413-1,"")</f>
        <v/>
      </c>
      <c r="I413" s="169" t="str">
        <f>IFERROR(Inv_SY_B!I413/Inv_SY_B!$DA413-1,"")</f>
        <v/>
      </c>
      <c r="J413" s="169" t="str">
        <f>IFERROR(Inv_SY_B!J413/Inv_SY_B!$DA413-1,"")</f>
        <v/>
      </c>
      <c r="K413" s="169" t="str">
        <f>IFERROR(Inv_SY_B!K413/Inv_SY_B!$DA413-1,"")</f>
        <v/>
      </c>
      <c r="L413" s="169" t="str">
        <f>IFERROR(Inv_SY_B!L413/Inv_SY_B!$DA413-1,"")</f>
        <v/>
      </c>
      <c r="M413" s="169" t="str">
        <f>IFERROR(Inv_SY_B!M413/Inv_SY_B!$DA413-1,"")</f>
        <v/>
      </c>
      <c r="N413" s="169" t="str">
        <f>IFERROR(Inv_SY_B!N413/Inv_SY_B!$DA413-1,"")</f>
        <v/>
      </c>
      <c r="O413" s="169" t="str">
        <f>IFERROR(Inv_SY_B!O413/Inv_SY_B!$DA413-1,"")</f>
        <v/>
      </c>
      <c r="P413" s="169" t="str">
        <f>IFERROR(Inv_SY_B!P413/Inv_SY_B!$DA413-1,"")</f>
        <v/>
      </c>
      <c r="Q413" s="169" t="str">
        <f>IFERROR(Inv_SY_B!Q413/Inv_SY_B!$DA413-1,"")</f>
        <v/>
      </c>
      <c r="R413" s="169" t="str">
        <f>IFERROR(Inv_SY_B!R413/Inv_SY_B!$DA413-1,"")</f>
        <v/>
      </c>
      <c r="S413" s="169" t="str">
        <f>IFERROR(Inv_SY_B!S413/Inv_SY_B!$DA413-1,"")</f>
        <v/>
      </c>
      <c r="T413" s="169" t="str">
        <f>IFERROR(Inv_SY_B!T413/Inv_SY_B!$DA413-1,"")</f>
        <v/>
      </c>
      <c r="U413" s="169" t="str">
        <f>IFERROR(Inv_SY_B!U413/Inv_SY_B!$DA413-1,"")</f>
        <v/>
      </c>
      <c r="V413" s="169" t="str">
        <f>IFERROR(Inv_SY_B!V413/Inv_SY_B!$DA413-1,"")</f>
        <v/>
      </c>
      <c r="W413" s="169" t="str">
        <f>IFERROR(Inv_SY_B!W413/Inv_SY_B!$DA413-1,"")</f>
        <v/>
      </c>
      <c r="X413" s="169" t="str">
        <f>IFERROR(Inv_SY_B!X413/Inv_SY_B!$DA413-1,"")</f>
        <v/>
      </c>
      <c r="Y413" s="169" t="str">
        <f>IFERROR(Inv_SY_B!Y413/Inv_SY_B!$DA413-1,"")</f>
        <v/>
      </c>
      <c r="Z413" s="169" t="str">
        <f>IFERROR(Inv_SY_B!Z413/Inv_SY_B!$DA413-1,"")</f>
        <v/>
      </c>
      <c r="AA413" s="169" t="str">
        <f>IFERROR(Inv_SY_B!AA413/Inv_SY_B!$DA413-1,"")</f>
        <v/>
      </c>
      <c r="AB413" s="169" t="str">
        <f>IFERROR(Inv_SY_B!AB413/Inv_SY_B!$DA413-1,"")</f>
        <v/>
      </c>
      <c r="AC413" s="169" t="str">
        <f>IFERROR(Inv_SY_B!AC413/Inv_SY_B!$DA413-1,"")</f>
        <v/>
      </c>
      <c r="AD413" s="169" t="str">
        <f>IFERROR(Inv_SY_B!AD413/Inv_SY_B!$DA413-1,"")</f>
        <v/>
      </c>
      <c r="AE413" s="169" t="str">
        <f>IFERROR(Inv_SY_B!AE413/Inv_SY_B!$DA413-1,"")</f>
        <v/>
      </c>
      <c r="AF413" s="169" t="str">
        <f>IFERROR(Inv_SY_B!AF413/Inv_SY_B!$DA413-1,"")</f>
        <v/>
      </c>
      <c r="AG413" s="169" t="str">
        <f>IFERROR(Inv_SY_B!AG413/Inv_SY_B!$DA413-1,"")</f>
        <v/>
      </c>
      <c r="AH413" s="169" t="str">
        <f>IFERROR(Inv_SY_B!AH413/Inv_SY_B!$DA413-1,"")</f>
        <v/>
      </c>
      <c r="AI413" s="169" t="str">
        <f>IFERROR(Inv_SY_B!AI413/Inv_SY_B!$DC413-1,"")</f>
        <v/>
      </c>
      <c r="AJ413" s="169" t="str">
        <f>IFERROR(Inv_SY_B!AJ413/Inv_SY_B!$DC413-1,"")</f>
        <v/>
      </c>
      <c r="AK413" s="169" t="str">
        <f>IFERROR(Inv_SY_B!AK413/Inv_SY_B!$DC413-1,"")</f>
        <v/>
      </c>
      <c r="AL413" s="169" t="str">
        <f>IFERROR(Inv_SY_B!AL413/Inv_SY_B!$DC413-1,"")</f>
        <v/>
      </c>
      <c r="AM413" s="169" t="str">
        <f>IFERROR(Inv_SY_B!AM413/Inv_SY_B!$DC413-1,"")</f>
        <v/>
      </c>
      <c r="AN413" s="169" t="str">
        <f>IFERROR(Inv_SY_B!AN413/Inv_SY_B!$DC413-1,"")</f>
        <v/>
      </c>
      <c r="AO413" s="169" t="str">
        <f>IFERROR(Inv_SY_B!AO413/Inv_SY_B!$DC413-1,"")</f>
        <v/>
      </c>
      <c r="AP413" s="169" t="str">
        <f>IFERROR(Inv_SY_B!AP413/Inv_SY_B!$DC413-1,"")</f>
        <v/>
      </c>
      <c r="AQ413" s="169" t="str">
        <f>IFERROR(Inv_SY_B!AQ413/Inv_SY_B!$DC413-1,"")</f>
        <v/>
      </c>
      <c r="AR413" s="169" t="str">
        <f>IFERROR(Inv_SY_B!AR413/Inv_SY_B!$DC413-1,"")</f>
        <v/>
      </c>
      <c r="AS413" s="169" t="str">
        <f>IFERROR(Inv_SY_B!AS413/Inv_SY_B!$DC413-1,"")</f>
        <v/>
      </c>
      <c r="AT413" s="169" t="str">
        <f>IFERROR(Inv_SY_B!AT413/Inv_SY_B!$DC413-1,"")</f>
        <v/>
      </c>
      <c r="AU413" s="169" t="str">
        <f>IFERROR(Inv_SY_B!AU413/Inv_SY_B!$DC413-1,"")</f>
        <v/>
      </c>
      <c r="AV413" s="169" t="str">
        <f>IFERROR(Inv_SY_B!AV413/Inv_SY_B!$DC413-1,"")</f>
        <v/>
      </c>
      <c r="AW413" s="169" t="str">
        <f>IFERROR(Inv_SY_B!AW413/Inv_SY_B!$DC413-1,"")</f>
        <v/>
      </c>
      <c r="AX413" s="169" t="str">
        <f>IFERROR(Inv_SY_B!AX413/Inv_SY_B!$DC413-1,"")</f>
        <v/>
      </c>
      <c r="AY413" s="169" t="str">
        <f>IFERROR(Inv_SY_B!AY413/Inv_SY_B!$DC413-1,"")</f>
        <v/>
      </c>
      <c r="AZ413" s="169" t="str">
        <f>IFERROR(Inv_SY_B!AZ413/Inv_SY_B!$DC413-1,"")</f>
        <v/>
      </c>
      <c r="BA413" s="169" t="str">
        <f>IFERROR(Inv_SY_B!BA413/Inv_SY_B!$DC413-1,"")</f>
        <v/>
      </c>
      <c r="BB413" s="169" t="str">
        <f>IFERROR(Inv_SY_B!BB413/Inv_SY_B!$DC413-1,"")</f>
        <v/>
      </c>
      <c r="BC413" s="169" t="str">
        <f>IFERROR(Inv_SY_B!BC413/Inv_SY_B!$DC413-1,"")</f>
        <v/>
      </c>
      <c r="BD413" s="169" t="str">
        <f>IFERROR(Inv_SY_B!BD413/Inv_SY_B!$DC413-1,"")</f>
        <v/>
      </c>
      <c r="BE413" s="169" t="str">
        <f>IFERROR(Inv_SY_B!BE413/Inv_SY_B!$DC413-1,"")</f>
        <v/>
      </c>
      <c r="BF413" s="169" t="str">
        <f>IFERROR(Inv_SY_B!BF413/Inv_SY_B!$DC413-1,"")</f>
        <v/>
      </c>
      <c r="BG413" s="169" t="str">
        <f>IFERROR(Inv_SY_B!BG413/Inv_SY_B!$DC413-1,"")</f>
        <v/>
      </c>
      <c r="BH413" s="169" t="str">
        <f>IFERROR(Inv_SY_B!BH413/Inv_SY_B!$DC413-1,"")</f>
        <v/>
      </c>
      <c r="BI413" s="169" t="str">
        <f>IFERROR(Inv_SY_B!BI413/Inv_SY_B!$DC413-1,"")</f>
        <v/>
      </c>
      <c r="BJ413" s="169" t="str">
        <f>IFERROR(Inv_SY_B!BJ413/Inv_SY_B!$DC413-1,"")</f>
        <v/>
      </c>
      <c r="BK413" s="169" t="str">
        <f>IFERROR(Inv_SY_B!BK413/Inv_SY_B!$DC413-1,"")</f>
        <v/>
      </c>
      <c r="BL413" s="169" t="str">
        <f>IFERROR(Inv_SY_B!BL413/Inv_SY_B!$DC413-1,"")</f>
        <v/>
      </c>
      <c r="BM413" s="169" t="str">
        <f>IFERROR(Inv_SY_B!BM413/Inv_SY_B!$DC413-1,"")</f>
        <v/>
      </c>
      <c r="BN413" s="169" t="str">
        <f>IFERROR(Inv_SY_B!BN413/Inv_SY_B!$DC413-1,"")</f>
        <v/>
      </c>
      <c r="BO413" s="169" t="str">
        <f>IFERROR(Inv_SY_B!BO413/Inv_SY_B!$DC413-1,"")</f>
        <v/>
      </c>
      <c r="BP413" s="169" t="str">
        <f>IFERROR(Inv_SY_B!BP413/Inv_SY_B!$DC413-1,"")</f>
        <v/>
      </c>
      <c r="BQ413" s="169" t="str">
        <f>IFERROR(Inv_SY_B!BQ413/Inv_SY_B!$DC413-1,"")</f>
        <v/>
      </c>
      <c r="BR413" s="169" t="str">
        <f>IFERROR(Inv_SY_B!BR413/Inv_SY_B!$DC413-1,"")</f>
        <v/>
      </c>
      <c r="BS413" s="169" t="str">
        <f>IFERROR(Inv_SY_B!BS413/Inv_SY_B!$DC413-1,"")</f>
        <v/>
      </c>
      <c r="BT413" s="169" t="str">
        <f>IFERROR(Inv_SY_B!BT413/Inv_SY_B!$DC413-1,"")</f>
        <v/>
      </c>
      <c r="BU413" s="169" t="str">
        <f>IFERROR(Inv_SY_B!BU413/Inv_SY_B!$DC413-1,"")</f>
        <v/>
      </c>
      <c r="BV413" s="169" t="str">
        <f>IFERROR(Inv_SY_B!BV413/Inv_SY_B!$DC413-1,"")</f>
        <v/>
      </c>
      <c r="BW413" s="169" t="str">
        <f>IFERROR(Inv_SY_B!BW413/Inv_SY_B!$DC413-1,"")</f>
        <v/>
      </c>
      <c r="BX413" s="169" t="str">
        <f>IFERROR(Inv_SY_B!BX413/Inv_SY_B!$DC413-1,"")</f>
        <v/>
      </c>
      <c r="BY413" s="169" t="str">
        <f>IFERROR(Inv_SY_B!BY413/Inv_SY_B!$DC413-1,"")</f>
        <v/>
      </c>
      <c r="BZ413" s="169" t="str">
        <f>IFERROR(Inv_SY_B!BZ413/Inv_SY_B!$DC413-1,"")</f>
        <v/>
      </c>
      <c r="CA413" s="169" t="str">
        <f>IFERROR(Inv_SY_B!CA413/Inv_SY_B!$DC413-1,"")</f>
        <v/>
      </c>
      <c r="CB413" s="169" t="str">
        <f>IFERROR(Inv_SY_B!CB413/Inv_SY_B!$DC413-1,"")</f>
        <v/>
      </c>
      <c r="CC413" s="169" t="str">
        <f>IFERROR(Inv_SY_B!CC413/Inv_SY_B!$DC413-1,"")</f>
        <v/>
      </c>
      <c r="CD413" s="169" t="str">
        <f>IFERROR(Inv_SY_B!CD413/Inv_SY_B!$DC413-1,"")</f>
        <v/>
      </c>
      <c r="CE413" s="169" t="str">
        <f>IFERROR(Inv_SY_B!CE413/Inv_SY_B!$DC413-1,"")</f>
        <v/>
      </c>
      <c r="CF413" s="169" t="str">
        <f>IFERROR(Inv_SY_B!CF413/Inv_SY_B!$DC413-1,"")</f>
        <v/>
      </c>
      <c r="CG413" s="169" t="str">
        <f>IFERROR(Inv_SY_B!CG413/Inv_SY_B!$DC413-1,"")</f>
        <v/>
      </c>
      <c r="CH413" s="169" t="str">
        <f>IFERROR(Inv_SY_B!CH413/Inv_SY_B!$DC413-1,"")</f>
        <v/>
      </c>
      <c r="CI413" s="169" t="str">
        <f>IFERROR(Inv_SY_B!CI413/Inv_SY_B!$DC413-1,"")</f>
        <v/>
      </c>
      <c r="CJ413" s="169" t="str">
        <f>IFERROR(Inv_SY_B!CJ413/Inv_SY_B!$DC413-1,"")</f>
        <v/>
      </c>
      <c r="CK413" s="169" t="str">
        <f>IFERROR(Inv_SY_B!CK413/Inv_SY_B!$DC413-1,"")</f>
        <v/>
      </c>
      <c r="CL413" s="169" t="str">
        <f>IFERROR(Inv_SY_B!CL413/Inv_SY_B!$DC413-1,"")</f>
        <v/>
      </c>
      <c r="CM413" s="169" t="str">
        <f>IFERROR(Inv_SY_B!CM413/Inv_SY_B!$DB413-1,"")</f>
        <v/>
      </c>
      <c r="CN413" s="169" t="str">
        <f>IFERROR(Inv_SY_B!CN413/Inv_SY_B!$DB413-1,"")</f>
        <v/>
      </c>
      <c r="CO413" s="169" t="str">
        <f>IFERROR(Inv_SY_B!CO413/Inv_SY_B!$DB413-1,"")</f>
        <v/>
      </c>
      <c r="CP413" s="169" t="str">
        <f>IFERROR(Inv_SY_B!CP413/Inv_SY_B!$DB413-1,"")</f>
        <v/>
      </c>
      <c r="CQ413" s="169" t="str">
        <f>IFERROR(Inv_SY_B!CQ413/Inv_SY_B!$DB413-1,"")</f>
        <v/>
      </c>
      <c r="CR413" s="169" t="str">
        <f>IFERROR(Inv_SY_B!CR413/Inv_SY_B!$DB413-1,"")</f>
        <v/>
      </c>
      <c r="CS413" s="169" t="str">
        <f>IFERROR(Inv_SY_B!CS413/Inv_SY_B!$DB413-1,"")</f>
        <v/>
      </c>
      <c r="CT413" s="169" t="str">
        <f>IFERROR(Inv_SY_B!CT413/Inv_SY_B!$DB413-1,"")</f>
        <v/>
      </c>
      <c r="CU413" s="169" t="str">
        <f>IFERROR(Inv_SY_B!CU413/Inv_SY_B!$DB413-1,"")</f>
        <v/>
      </c>
      <c r="CV413" s="169" t="str">
        <f>IFERROR(Inv_SY_B!CV413/Inv_SY_B!$DB413-1,"")</f>
        <v/>
      </c>
      <c r="CW413" s="169" t="str">
        <f>IFERROR(Inv_SY_B!CW413/Inv_SY_B!$DB413-1,"")</f>
        <v/>
      </c>
      <c r="CX413" s="169" t="str">
        <f>IFERROR(Inv_SY_B!CX413/Inv_SY_B!$DB413-1,"")</f>
        <v/>
      </c>
      <c r="CY413" s="169" t="str">
        <f>IFERROR(Inv_SY_B!CY413/Inv_SY_B!$DB413-1,"")</f>
        <v/>
      </c>
      <c r="CZ413" s="169" t="str">
        <f>IFERROR(Inv_SY_B!CZ413/Inv_SY_B!$DB413-1,"")</f>
        <v/>
      </c>
    </row>
    <row r="414" spans="2:104">
      <c r="B414" s="164">
        <f t="shared" si="7"/>
        <v>46106</v>
      </c>
      <c r="C414" s="169" t="str">
        <f>IFERROR(Inv_SY_B!C414/Inv_SY_B!$DA414-1,"")</f>
        <v/>
      </c>
      <c r="D414" s="169" t="str">
        <f>IFERROR(Inv_SY_B!D414/Inv_SY_B!$DA414-1,"")</f>
        <v/>
      </c>
      <c r="E414" s="169" t="str">
        <f>IFERROR(Inv_SY_B!E414/Inv_SY_B!$DA414-1,"")</f>
        <v/>
      </c>
      <c r="F414" s="169" t="str">
        <f>IFERROR(Inv_SY_B!F414/Inv_SY_B!$DA414-1,"")</f>
        <v/>
      </c>
      <c r="G414" s="169" t="str">
        <f>IFERROR(Inv_SY_B!G414/Inv_SY_B!$DA414-1,"")</f>
        <v/>
      </c>
      <c r="H414" s="169" t="str">
        <f>IFERROR(Inv_SY_B!H414/Inv_SY_B!$DA414-1,"")</f>
        <v/>
      </c>
      <c r="I414" s="169" t="str">
        <f>IFERROR(Inv_SY_B!I414/Inv_SY_B!$DA414-1,"")</f>
        <v/>
      </c>
      <c r="J414" s="169" t="str">
        <f>IFERROR(Inv_SY_B!J414/Inv_SY_B!$DA414-1,"")</f>
        <v/>
      </c>
      <c r="K414" s="169" t="str">
        <f>IFERROR(Inv_SY_B!K414/Inv_SY_B!$DA414-1,"")</f>
        <v/>
      </c>
      <c r="L414" s="169" t="str">
        <f>IFERROR(Inv_SY_B!L414/Inv_SY_B!$DA414-1,"")</f>
        <v/>
      </c>
      <c r="M414" s="169" t="str">
        <f>IFERROR(Inv_SY_B!M414/Inv_SY_B!$DA414-1,"")</f>
        <v/>
      </c>
      <c r="N414" s="169" t="str">
        <f>IFERROR(Inv_SY_B!N414/Inv_SY_B!$DA414-1,"")</f>
        <v/>
      </c>
      <c r="O414" s="169" t="str">
        <f>IFERROR(Inv_SY_B!O414/Inv_SY_B!$DA414-1,"")</f>
        <v/>
      </c>
      <c r="P414" s="169" t="str">
        <f>IFERROR(Inv_SY_B!P414/Inv_SY_B!$DA414-1,"")</f>
        <v/>
      </c>
      <c r="Q414" s="169" t="str">
        <f>IFERROR(Inv_SY_B!Q414/Inv_SY_B!$DA414-1,"")</f>
        <v/>
      </c>
      <c r="R414" s="169" t="str">
        <f>IFERROR(Inv_SY_B!R414/Inv_SY_B!$DA414-1,"")</f>
        <v/>
      </c>
      <c r="S414" s="169" t="str">
        <f>IFERROR(Inv_SY_B!S414/Inv_SY_B!$DA414-1,"")</f>
        <v/>
      </c>
      <c r="T414" s="169" t="str">
        <f>IFERROR(Inv_SY_B!T414/Inv_SY_B!$DA414-1,"")</f>
        <v/>
      </c>
      <c r="U414" s="169" t="str">
        <f>IFERROR(Inv_SY_B!U414/Inv_SY_B!$DA414-1,"")</f>
        <v/>
      </c>
      <c r="V414" s="169" t="str">
        <f>IFERROR(Inv_SY_B!V414/Inv_SY_B!$DA414-1,"")</f>
        <v/>
      </c>
      <c r="W414" s="169" t="str">
        <f>IFERROR(Inv_SY_B!W414/Inv_SY_B!$DA414-1,"")</f>
        <v/>
      </c>
      <c r="X414" s="169" t="str">
        <f>IFERROR(Inv_SY_B!X414/Inv_SY_B!$DA414-1,"")</f>
        <v/>
      </c>
      <c r="Y414" s="169" t="str">
        <f>IFERROR(Inv_SY_B!Y414/Inv_SY_B!$DA414-1,"")</f>
        <v/>
      </c>
      <c r="Z414" s="169" t="str">
        <f>IFERROR(Inv_SY_B!Z414/Inv_SY_B!$DA414-1,"")</f>
        <v/>
      </c>
      <c r="AA414" s="169" t="str">
        <f>IFERROR(Inv_SY_B!AA414/Inv_SY_B!$DA414-1,"")</f>
        <v/>
      </c>
      <c r="AB414" s="169" t="str">
        <f>IFERROR(Inv_SY_B!AB414/Inv_SY_B!$DA414-1,"")</f>
        <v/>
      </c>
      <c r="AC414" s="169" t="str">
        <f>IFERROR(Inv_SY_B!AC414/Inv_SY_B!$DA414-1,"")</f>
        <v/>
      </c>
      <c r="AD414" s="169" t="str">
        <f>IFERROR(Inv_SY_B!AD414/Inv_SY_B!$DA414-1,"")</f>
        <v/>
      </c>
      <c r="AE414" s="169" t="str">
        <f>IFERROR(Inv_SY_B!AE414/Inv_SY_B!$DA414-1,"")</f>
        <v/>
      </c>
      <c r="AF414" s="169" t="str">
        <f>IFERROR(Inv_SY_B!AF414/Inv_SY_B!$DA414-1,"")</f>
        <v/>
      </c>
      <c r="AG414" s="169" t="str">
        <f>IFERROR(Inv_SY_B!AG414/Inv_SY_B!$DA414-1,"")</f>
        <v/>
      </c>
      <c r="AH414" s="169" t="str">
        <f>IFERROR(Inv_SY_B!AH414/Inv_SY_B!$DA414-1,"")</f>
        <v/>
      </c>
      <c r="AI414" s="169" t="str">
        <f>IFERROR(Inv_SY_B!AI414/Inv_SY_B!$DC414-1,"")</f>
        <v/>
      </c>
      <c r="AJ414" s="169" t="str">
        <f>IFERROR(Inv_SY_B!AJ414/Inv_SY_B!$DC414-1,"")</f>
        <v/>
      </c>
      <c r="AK414" s="169" t="str">
        <f>IFERROR(Inv_SY_B!AK414/Inv_SY_B!$DC414-1,"")</f>
        <v/>
      </c>
      <c r="AL414" s="169" t="str">
        <f>IFERROR(Inv_SY_B!AL414/Inv_SY_B!$DC414-1,"")</f>
        <v/>
      </c>
      <c r="AM414" s="169" t="str">
        <f>IFERROR(Inv_SY_B!AM414/Inv_SY_B!$DC414-1,"")</f>
        <v/>
      </c>
      <c r="AN414" s="169" t="str">
        <f>IFERROR(Inv_SY_B!AN414/Inv_SY_B!$DC414-1,"")</f>
        <v/>
      </c>
      <c r="AO414" s="169" t="str">
        <f>IFERROR(Inv_SY_B!AO414/Inv_SY_B!$DC414-1,"")</f>
        <v/>
      </c>
      <c r="AP414" s="169" t="str">
        <f>IFERROR(Inv_SY_B!AP414/Inv_SY_B!$DC414-1,"")</f>
        <v/>
      </c>
      <c r="AQ414" s="169" t="str">
        <f>IFERROR(Inv_SY_B!AQ414/Inv_SY_B!$DC414-1,"")</f>
        <v/>
      </c>
      <c r="AR414" s="169" t="str">
        <f>IFERROR(Inv_SY_B!AR414/Inv_SY_B!$DC414-1,"")</f>
        <v/>
      </c>
      <c r="AS414" s="169" t="str">
        <f>IFERROR(Inv_SY_B!AS414/Inv_SY_B!$DC414-1,"")</f>
        <v/>
      </c>
      <c r="AT414" s="169" t="str">
        <f>IFERROR(Inv_SY_B!AT414/Inv_SY_B!$DC414-1,"")</f>
        <v/>
      </c>
      <c r="AU414" s="169" t="str">
        <f>IFERROR(Inv_SY_B!AU414/Inv_SY_B!$DC414-1,"")</f>
        <v/>
      </c>
      <c r="AV414" s="169" t="str">
        <f>IFERROR(Inv_SY_B!AV414/Inv_SY_B!$DC414-1,"")</f>
        <v/>
      </c>
      <c r="AW414" s="169" t="str">
        <f>IFERROR(Inv_SY_B!AW414/Inv_SY_B!$DC414-1,"")</f>
        <v/>
      </c>
      <c r="AX414" s="169" t="str">
        <f>IFERROR(Inv_SY_B!AX414/Inv_SY_B!$DC414-1,"")</f>
        <v/>
      </c>
      <c r="AY414" s="169" t="str">
        <f>IFERROR(Inv_SY_B!AY414/Inv_SY_B!$DC414-1,"")</f>
        <v/>
      </c>
      <c r="AZ414" s="169" t="str">
        <f>IFERROR(Inv_SY_B!AZ414/Inv_SY_B!$DC414-1,"")</f>
        <v/>
      </c>
      <c r="BA414" s="169" t="str">
        <f>IFERROR(Inv_SY_B!BA414/Inv_SY_B!$DC414-1,"")</f>
        <v/>
      </c>
      <c r="BB414" s="169" t="str">
        <f>IFERROR(Inv_SY_B!BB414/Inv_SY_B!$DC414-1,"")</f>
        <v/>
      </c>
      <c r="BC414" s="169" t="str">
        <f>IFERROR(Inv_SY_B!BC414/Inv_SY_B!$DC414-1,"")</f>
        <v/>
      </c>
      <c r="BD414" s="169" t="str">
        <f>IFERROR(Inv_SY_B!BD414/Inv_SY_B!$DC414-1,"")</f>
        <v/>
      </c>
      <c r="BE414" s="169" t="str">
        <f>IFERROR(Inv_SY_B!BE414/Inv_SY_B!$DC414-1,"")</f>
        <v/>
      </c>
      <c r="BF414" s="169" t="str">
        <f>IFERROR(Inv_SY_B!BF414/Inv_SY_B!$DC414-1,"")</f>
        <v/>
      </c>
      <c r="BG414" s="169" t="str">
        <f>IFERROR(Inv_SY_B!BG414/Inv_SY_B!$DC414-1,"")</f>
        <v/>
      </c>
      <c r="BH414" s="169" t="str">
        <f>IFERROR(Inv_SY_B!BH414/Inv_SY_B!$DC414-1,"")</f>
        <v/>
      </c>
      <c r="BI414" s="169" t="str">
        <f>IFERROR(Inv_SY_B!BI414/Inv_SY_B!$DC414-1,"")</f>
        <v/>
      </c>
      <c r="BJ414" s="169" t="str">
        <f>IFERROR(Inv_SY_B!BJ414/Inv_SY_B!$DC414-1,"")</f>
        <v/>
      </c>
      <c r="BK414" s="169" t="str">
        <f>IFERROR(Inv_SY_B!BK414/Inv_SY_B!$DC414-1,"")</f>
        <v/>
      </c>
      <c r="BL414" s="169" t="str">
        <f>IFERROR(Inv_SY_B!BL414/Inv_SY_B!$DC414-1,"")</f>
        <v/>
      </c>
      <c r="BM414" s="169" t="str">
        <f>IFERROR(Inv_SY_B!BM414/Inv_SY_B!$DC414-1,"")</f>
        <v/>
      </c>
      <c r="BN414" s="169" t="str">
        <f>IFERROR(Inv_SY_B!BN414/Inv_SY_B!$DC414-1,"")</f>
        <v/>
      </c>
      <c r="BO414" s="169" t="str">
        <f>IFERROR(Inv_SY_B!BO414/Inv_SY_B!$DC414-1,"")</f>
        <v/>
      </c>
      <c r="BP414" s="169" t="str">
        <f>IFERROR(Inv_SY_B!BP414/Inv_SY_B!$DC414-1,"")</f>
        <v/>
      </c>
      <c r="BQ414" s="169" t="str">
        <f>IFERROR(Inv_SY_B!BQ414/Inv_SY_B!$DC414-1,"")</f>
        <v/>
      </c>
      <c r="BR414" s="169" t="str">
        <f>IFERROR(Inv_SY_B!BR414/Inv_SY_B!$DC414-1,"")</f>
        <v/>
      </c>
      <c r="BS414" s="169" t="str">
        <f>IFERROR(Inv_SY_B!BS414/Inv_SY_B!$DC414-1,"")</f>
        <v/>
      </c>
      <c r="BT414" s="169" t="str">
        <f>IFERROR(Inv_SY_B!BT414/Inv_SY_B!$DC414-1,"")</f>
        <v/>
      </c>
      <c r="BU414" s="169" t="str">
        <f>IFERROR(Inv_SY_B!BU414/Inv_SY_B!$DC414-1,"")</f>
        <v/>
      </c>
      <c r="BV414" s="169" t="str">
        <f>IFERROR(Inv_SY_B!BV414/Inv_SY_B!$DC414-1,"")</f>
        <v/>
      </c>
      <c r="BW414" s="169" t="str">
        <f>IFERROR(Inv_SY_B!BW414/Inv_SY_B!$DC414-1,"")</f>
        <v/>
      </c>
      <c r="BX414" s="169" t="str">
        <f>IFERROR(Inv_SY_B!BX414/Inv_SY_B!$DC414-1,"")</f>
        <v/>
      </c>
      <c r="BY414" s="169" t="str">
        <f>IFERROR(Inv_SY_B!BY414/Inv_SY_B!$DC414-1,"")</f>
        <v/>
      </c>
      <c r="BZ414" s="169" t="str">
        <f>IFERROR(Inv_SY_B!BZ414/Inv_SY_B!$DC414-1,"")</f>
        <v/>
      </c>
      <c r="CA414" s="169" t="str">
        <f>IFERROR(Inv_SY_B!CA414/Inv_SY_B!$DC414-1,"")</f>
        <v/>
      </c>
      <c r="CB414" s="169" t="str">
        <f>IFERROR(Inv_SY_B!CB414/Inv_SY_B!$DC414-1,"")</f>
        <v/>
      </c>
      <c r="CC414" s="169" t="str">
        <f>IFERROR(Inv_SY_B!CC414/Inv_SY_B!$DC414-1,"")</f>
        <v/>
      </c>
      <c r="CD414" s="169" t="str">
        <f>IFERROR(Inv_SY_B!CD414/Inv_SY_B!$DC414-1,"")</f>
        <v/>
      </c>
      <c r="CE414" s="169" t="str">
        <f>IFERROR(Inv_SY_B!CE414/Inv_SY_B!$DC414-1,"")</f>
        <v/>
      </c>
      <c r="CF414" s="169" t="str">
        <f>IFERROR(Inv_SY_B!CF414/Inv_SY_B!$DC414-1,"")</f>
        <v/>
      </c>
      <c r="CG414" s="169" t="str">
        <f>IFERROR(Inv_SY_B!CG414/Inv_SY_B!$DC414-1,"")</f>
        <v/>
      </c>
      <c r="CH414" s="169" t="str">
        <f>IFERROR(Inv_SY_B!CH414/Inv_SY_B!$DC414-1,"")</f>
        <v/>
      </c>
      <c r="CI414" s="169" t="str">
        <f>IFERROR(Inv_SY_B!CI414/Inv_SY_B!$DC414-1,"")</f>
        <v/>
      </c>
      <c r="CJ414" s="169" t="str">
        <f>IFERROR(Inv_SY_B!CJ414/Inv_SY_B!$DC414-1,"")</f>
        <v/>
      </c>
      <c r="CK414" s="169" t="str">
        <f>IFERROR(Inv_SY_B!CK414/Inv_SY_B!$DC414-1,"")</f>
        <v/>
      </c>
      <c r="CL414" s="169" t="str">
        <f>IFERROR(Inv_SY_B!CL414/Inv_SY_B!$DC414-1,"")</f>
        <v/>
      </c>
      <c r="CM414" s="169" t="str">
        <f>IFERROR(Inv_SY_B!CM414/Inv_SY_B!$DB414-1,"")</f>
        <v/>
      </c>
      <c r="CN414" s="169" t="str">
        <f>IFERROR(Inv_SY_B!CN414/Inv_SY_B!$DB414-1,"")</f>
        <v/>
      </c>
      <c r="CO414" s="169" t="str">
        <f>IFERROR(Inv_SY_B!CO414/Inv_SY_B!$DB414-1,"")</f>
        <v/>
      </c>
      <c r="CP414" s="169" t="str">
        <f>IFERROR(Inv_SY_B!CP414/Inv_SY_B!$DB414-1,"")</f>
        <v/>
      </c>
      <c r="CQ414" s="169" t="str">
        <f>IFERROR(Inv_SY_B!CQ414/Inv_SY_B!$DB414-1,"")</f>
        <v/>
      </c>
      <c r="CR414" s="169" t="str">
        <f>IFERROR(Inv_SY_B!CR414/Inv_SY_B!$DB414-1,"")</f>
        <v/>
      </c>
      <c r="CS414" s="169" t="str">
        <f>IFERROR(Inv_SY_B!CS414/Inv_SY_B!$DB414-1,"")</f>
        <v/>
      </c>
      <c r="CT414" s="169" t="str">
        <f>IFERROR(Inv_SY_B!CT414/Inv_SY_B!$DB414-1,"")</f>
        <v/>
      </c>
      <c r="CU414" s="169" t="str">
        <f>IFERROR(Inv_SY_B!CU414/Inv_SY_B!$DB414-1,"")</f>
        <v/>
      </c>
      <c r="CV414" s="169" t="str">
        <f>IFERROR(Inv_SY_B!CV414/Inv_SY_B!$DB414-1,"")</f>
        <v/>
      </c>
      <c r="CW414" s="169" t="str">
        <f>IFERROR(Inv_SY_B!CW414/Inv_SY_B!$DB414-1,"")</f>
        <v/>
      </c>
      <c r="CX414" s="169" t="str">
        <f>IFERROR(Inv_SY_B!CX414/Inv_SY_B!$DB414-1,"")</f>
        <v/>
      </c>
      <c r="CY414" s="169" t="str">
        <f>IFERROR(Inv_SY_B!CY414/Inv_SY_B!$DB414-1,"")</f>
        <v/>
      </c>
      <c r="CZ414" s="169" t="str">
        <f>IFERROR(Inv_SY_B!CZ414/Inv_SY_B!$DB414-1,"")</f>
        <v/>
      </c>
    </row>
    <row r="415" spans="2:104">
      <c r="B415" s="164">
        <f t="shared" si="7"/>
        <v>46107</v>
      </c>
      <c r="C415" s="169" t="str">
        <f>IFERROR(Inv_SY_B!C415/Inv_SY_B!$DA415-1,"")</f>
        <v/>
      </c>
      <c r="D415" s="169" t="str">
        <f>IFERROR(Inv_SY_B!D415/Inv_SY_B!$DA415-1,"")</f>
        <v/>
      </c>
      <c r="E415" s="169" t="str">
        <f>IFERROR(Inv_SY_B!E415/Inv_SY_B!$DA415-1,"")</f>
        <v/>
      </c>
      <c r="F415" s="169" t="str">
        <f>IFERROR(Inv_SY_B!F415/Inv_SY_B!$DA415-1,"")</f>
        <v/>
      </c>
      <c r="G415" s="169" t="str">
        <f>IFERROR(Inv_SY_B!G415/Inv_SY_B!$DA415-1,"")</f>
        <v/>
      </c>
      <c r="H415" s="169" t="str">
        <f>IFERROR(Inv_SY_B!H415/Inv_SY_B!$DA415-1,"")</f>
        <v/>
      </c>
      <c r="I415" s="169" t="str">
        <f>IFERROR(Inv_SY_B!I415/Inv_SY_B!$DA415-1,"")</f>
        <v/>
      </c>
      <c r="J415" s="169" t="str">
        <f>IFERROR(Inv_SY_B!J415/Inv_SY_B!$DA415-1,"")</f>
        <v/>
      </c>
      <c r="K415" s="169" t="str">
        <f>IFERROR(Inv_SY_B!K415/Inv_SY_B!$DA415-1,"")</f>
        <v/>
      </c>
      <c r="L415" s="169" t="str">
        <f>IFERROR(Inv_SY_B!L415/Inv_SY_B!$DA415-1,"")</f>
        <v/>
      </c>
      <c r="M415" s="169" t="str">
        <f>IFERROR(Inv_SY_B!M415/Inv_SY_B!$DA415-1,"")</f>
        <v/>
      </c>
      <c r="N415" s="169" t="str">
        <f>IFERROR(Inv_SY_B!N415/Inv_SY_B!$DA415-1,"")</f>
        <v/>
      </c>
      <c r="O415" s="169" t="str">
        <f>IFERROR(Inv_SY_B!O415/Inv_SY_B!$DA415-1,"")</f>
        <v/>
      </c>
      <c r="P415" s="169" t="str">
        <f>IFERROR(Inv_SY_B!P415/Inv_SY_B!$DA415-1,"")</f>
        <v/>
      </c>
      <c r="Q415" s="169" t="str">
        <f>IFERROR(Inv_SY_B!Q415/Inv_SY_B!$DA415-1,"")</f>
        <v/>
      </c>
      <c r="R415" s="169" t="str">
        <f>IFERROR(Inv_SY_B!R415/Inv_SY_B!$DA415-1,"")</f>
        <v/>
      </c>
      <c r="S415" s="169" t="str">
        <f>IFERROR(Inv_SY_B!S415/Inv_SY_B!$DA415-1,"")</f>
        <v/>
      </c>
      <c r="T415" s="169" t="str">
        <f>IFERROR(Inv_SY_B!T415/Inv_SY_B!$DA415-1,"")</f>
        <v/>
      </c>
      <c r="U415" s="169" t="str">
        <f>IFERROR(Inv_SY_B!U415/Inv_SY_B!$DA415-1,"")</f>
        <v/>
      </c>
      <c r="V415" s="169" t="str">
        <f>IFERROR(Inv_SY_B!V415/Inv_SY_B!$DA415-1,"")</f>
        <v/>
      </c>
      <c r="W415" s="169" t="str">
        <f>IFERROR(Inv_SY_B!W415/Inv_SY_B!$DA415-1,"")</f>
        <v/>
      </c>
      <c r="X415" s="169" t="str">
        <f>IFERROR(Inv_SY_B!X415/Inv_SY_B!$DA415-1,"")</f>
        <v/>
      </c>
      <c r="Y415" s="169" t="str">
        <f>IFERROR(Inv_SY_B!Y415/Inv_SY_B!$DA415-1,"")</f>
        <v/>
      </c>
      <c r="Z415" s="169" t="str">
        <f>IFERROR(Inv_SY_B!Z415/Inv_SY_B!$DA415-1,"")</f>
        <v/>
      </c>
      <c r="AA415" s="169" t="str">
        <f>IFERROR(Inv_SY_B!AA415/Inv_SY_B!$DA415-1,"")</f>
        <v/>
      </c>
      <c r="AB415" s="169" t="str">
        <f>IFERROR(Inv_SY_B!AB415/Inv_SY_B!$DA415-1,"")</f>
        <v/>
      </c>
      <c r="AC415" s="169" t="str">
        <f>IFERROR(Inv_SY_B!AC415/Inv_SY_B!$DA415-1,"")</f>
        <v/>
      </c>
      <c r="AD415" s="169" t="str">
        <f>IFERROR(Inv_SY_B!AD415/Inv_SY_B!$DA415-1,"")</f>
        <v/>
      </c>
      <c r="AE415" s="169" t="str">
        <f>IFERROR(Inv_SY_B!AE415/Inv_SY_B!$DA415-1,"")</f>
        <v/>
      </c>
      <c r="AF415" s="169" t="str">
        <f>IFERROR(Inv_SY_B!AF415/Inv_SY_B!$DA415-1,"")</f>
        <v/>
      </c>
      <c r="AG415" s="169" t="str">
        <f>IFERROR(Inv_SY_B!AG415/Inv_SY_B!$DA415-1,"")</f>
        <v/>
      </c>
      <c r="AH415" s="169" t="str">
        <f>IFERROR(Inv_SY_B!AH415/Inv_SY_B!$DA415-1,"")</f>
        <v/>
      </c>
      <c r="AI415" s="169" t="str">
        <f>IFERROR(Inv_SY_B!AI415/Inv_SY_B!$DC415-1,"")</f>
        <v/>
      </c>
      <c r="AJ415" s="169" t="str">
        <f>IFERROR(Inv_SY_B!AJ415/Inv_SY_B!$DC415-1,"")</f>
        <v/>
      </c>
      <c r="AK415" s="169" t="str">
        <f>IFERROR(Inv_SY_B!AK415/Inv_SY_B!$DC415-1,"")</f>
        <v/>
      </c>
      <c r="AL415" s="169" t="str">
        <f>IFERROR(Inv_SY_B!AL415/Inv_SY_B!$DC415-1,"")</f>
        <v/>
      </c>
      <c r="AM415" s="169" t="str">
        <f>IFERROR(Inv_SY_B!AM415/Inv_SY_B!$DC415-1,"")</f>
        <v/>
      </c>
      <c r="AN415" s="169" t="str">
        <f>IFERROR(Inv_SY_B!AN415/Inv_SY_B!$DC415-1,"")</f>
        <v/>
      </c>
      <c r="AO415" s="169" t="str">
        <f>IFERROR(Inv_SY_B!AO415/Inv_SY_B!$DC415-1,"")</f>
        <v/>
      </c>
      <c r="AP415" s="169" t="str">
        <f>IFERROR(Inv_SY_B!AP415/Inv_SY_B!$DC415-1,"")</f>
        <v/>
      </c>
      <c r="AQ415" s="169" t="str">
        <f>IFERROR(Inv_SY_B!AQ415/Inv_SY_B!$DC415-1,"")</f>
        <v/>
      </c>
      <c r="AR415" s="169" t="str">
        <f>IFERROR(Inv_SY_B!AR415/Inv_SY_B!$DC415-1,"")</f>
        <v/>
      </c>
      <c r="AS415" s="169" t="str">
        <f>IFERROR(Inv_SY_B!AS415/Inv_SY_B!$DC415-1,"")</f>
        <v/>
      </c>
      <c r="AT415" s="169" t="str">
        <f>IFERROR(Inv_SY_B!AT415/Inv_SY_B!$DC415-1,"")</f>
        <v/>
      </c>
      <c r="AU415" s="169" t="str">
        <f>IFERROR(Inv_SY_B!AU415/Inv_SY_B!$DC415-1,"")</f>
        <v/>
      </c>
      <c r="AV415" s="169" t="str">
        <f>IFERROR(Inv_SY_B!AV415/Inv_SY_B!$DC415-1,"")</f>
        <v/>
      </c>
      <c r="AW415" s="169" t="str">
        <f>IFERROR(Inv_SY_B!AW415/Inv_SY_B!$DC415-1,"")</f>
        <v/>
      </c>
      <c r="AX415" s="169" t="str">
        <f>IFERROR(Inv_SY_B!AX415/Inv_SY_B!$DC415-1,"")</f>
        <v/>
      </c>
      <c r="AY415" s="169" t="str">
        <f>IFERROR(Inv_SY_B!AY415/Inv_SY_B!$DC415-1,"")</f>
        <v/>
      </c>
      <c r="AZ415" s="169" t="str">
        <f>IFERROR(Inv_SY_B!AZ415/Inv_SY_B!$DC415-1,"")</f>
        <v/>
      </c>
      <c r="BA415" s="169" t="str">
        <f>IFERROR(Inv_SY_B!BA415/Inv_SY_B!$DC415-1,"")</f>
        <v/>
      </c>
      <c r="BB415" s="169" t="str">
        <f>IFERROR(Inv_SY_B!BB415/Inv_SY_B!$DC415-1,"")</f>
        <v/>
      </c>
      <c r="BC415" s="169" t="str">
        <f>IFERROR(Inv_SY_B!BC415/Inv_SY_B!$DC415-1,"")</f>
        <v/>
      </c>
      <c r="BD415" s="169" t="str">
        <f>IFERROR(Inv_SY_B!BD415/Inv_SY_B!$DC415-1,"")</f>
        <v/>
      </c>
      <c r="BE415" s="169" t="str">
        <f>IFERROR(Inv_SY_B!BE415/Inv_SY_B!$DC415-1,"")</f>
        <v/>
      </c>
      <c r="BF415" s="169" t="str">
        <f>IFERROR(Inv_SY_B!BF415/Inv_SY_B!$DC415-1,"")</f>
        <v/>
      </c>
      <c r="BG415" s="169" t="str">
        <f>IFERROR(Inv_SY_B!BG415/Inv_SY_B!$DC415-1,"")</f>
        <v/>
      </c>
      <c r="BH415" s="169" t="str">
        <f>IFERROR(Inv_SY_B!BH415/Inv_SY_B!$DC415-1,"")</f>
        <v/>
      </c>
      <c r="BI415" s="169" t="str">
        <f>IFERROR(Inv_SY_B!BI415/Inv_SY_B!$DC415-1,"")</f>
        <v/>
      </c>
      <c r="BJ415" s="169" t="str">
        <f>IFERROR(Inv_SY_B!BJ415/Inv_SY_B!$DC415-1,"")</f>
        <v/>
      </c>
      <c r="BK415" s="169" t="str">
        <f>IFERROR(Inv_SY_B!BK415/Inv_SY_B!$DC415-1,"")</f>
        <v/>
      </c>
      <c r="BL415" s="169" t="str">
        <f>IFERROR(Inv_SY_B!BL415/Inv_SY_B!$DC415-1,"")</f>
        <v/>
      </c>
      <c r="BM415" s="169" t="str">
        <f>IFERROR(Inv_SY_B!BM415/Inv_SY_B!$DC415-1,"")</f>
        <v/>
      </c>
      <c r="BN415" s="169" t="str">
        <f>IFERROR(Inv_SY_B!BN415/Inv_SY_B!$DC415-1,"")</f>
        <v/>
      </c>
      <c r="BO415" s="169" t="str">
        <f>IFERROR(Inv_SY_B!BO415/Inv_SY_B!$DC415-1,"")</f>
        <v/>
      </c>
      <c r="BP415" s="169" t="str">
        <f>IFERROR(Inv_SY_B!BP415/Inv_SY_B!$DC415-1,"")</f>
        <v/>
      </c>
      <c r="BQ415" s="169" t="str">
        <f>IFERROR(Inv_SY_B!BQ415/Inv_SY_B!$DC415-1,"")</f>
        <v/>
      </c>
      <c r="BR415" s="169" t="str">
        <f>IFERROR(Inv_SY_B!BR415/Inv_SY_B!$DC415-1,"")</f>
        <v/>
      </c>
      <c r="BS415" s="169" t="str">
        <f>IFERROR(Inv_SY_B!BS415/Inv_SY_B!$DC415-1,"")</f>
        <v/>
      </c>
      <c r="BT415" s="169" t="str">
        <f>IFERROR(Inv_SY_B!BT415/Inv_SY_B!$DC415-1,"")</f>
        <v/>
      </c>
      <c r="BU415" s="169" t="str">
        <f>IFERROR(Inv_SY_B!BU415/Inv_SY_B!$DC415-1,"")</f>
        <v/>
      </c>
      <c r="BV415" s="169" t="str">
        <f>IFERROR(Inv_SY_B!BV415/Inv_SY_B!$DC415-1,"")</f>
        <v/>
      </c>
      <c r="BW415" s="169" t="str">
        <f>IFERROR(Inv_SY_B!BW415/Inv_SY_B!$DC415-1,"")</f>
        <v/>
      </c>
      <c r="BX415" s="169" t="str">
        <f>IFERROR(Inv_SY_B!BX415/Inv_SY_B!$DC415-1,"")</f>
        <v/>
      </c>
      <c r="BY415" s="169" t="str">
        <f>IFERROR(Inv_SY_B!BY415/Inv_SY_B!$DC415-1,"")</f>
        <v/>
      </c>
      <c r="BZ415" s="169" t="str">
        <f>IFERROR(Inv_SY_B!BZ415/Inv_SY_B!$DC415-1,"")</f>
        <v/>
      </c>
      <c r="CA415" s="169" t="str">
        <f>IFERROR(Inv_SY_B!CA415/Inv_SY_B!$DC415-1,"")</f>
        <v/>
      </c>
      <c r="CB415" s="169" t="str">
        <f>IFERROR(Inv_SY_B!CB415/Inv_SY_B!$DC415-1,"")</f>
        <v/>
      </c>
      <c r="CC415" s="169" t="str">
        <f>IFERROR(Inv_SY_B!CC415/Inv_SY_B!$DC415-1,"")</f>
        <v/>
      </c>
      <c r="CD415" s="169" t="str">
        <f>IFERROR(Inv_SY_B!CD415/Inv_SY_B!$DC415-1,"")</f>
        <v/>
      </c>
      <c r="CE415" s="169" t="str">
        <f>IFERROR(Inv_SY_B!CE415/Inv_SY_B!$DC415-1,"")</f>
        <v/>
      </c>
      <c r="CF415" s="169" t="str">
        <f>IFERROR(Inv_SY_B!CF415/Inv_SY_B!$DC415-1,"")</f>
        <v/>
      </c>
      <c r="CG415" s="169" t="str">
        <f>IFERROR(Inv_SY_B!CG415/Inv_SY_B!$DC415-1,"")</f>
        <v/>
      </c>
      <c r="CH415" s="169" t="str">
        <f>IFERROR(Inv_SY_B!CH415/Inv_SY_B!$DC415-1,"")</f>
        <v/>
      </c>
      <c r="CI415" s="169" t="str">
        <f>IFERROR(Inv_SY_B!CI415/Inv_SY_B!$DC415-1,"")</f>
        <v/>
      </c>
      <c r="CJ415" s="169" t="str">
        <f>IFERROR(Inv_SY_B!CJ415/Inv_SY_B!$DC415-1,"")</f>
        <v/>
      </c>
      <c r="CK415" s="169" t="str">
        <f>IFERROR(Inv_SY_B!CK415/Inv_SY_B!$DC415-1,"")</f>
        <v/>
      </c>
      <c r="CL415" s="169" t="str">
        <f>IFERROR(Inv_SY_B!CL415/Inv_SY_B!$DC415-1,"")</f>
        <v/>
      </c>
      <c r="CM415" s="169" t="str">
        <f>IFERROR(Inv_SY_B!CM415/Inv_SY_B!$DB415-1,"")</f>
        <v/>
      </c>
      <c r="CN415" s="169" t="str">
        <f>IFERROR(Inv_SY_B!CN415/Inv_SY_B!$DB415-1,"")</f>
        <v/>
      </c>
      <c r="CO415" s="169" t="str">
        <f>IFERROR(Inv_SY_B!CO415/Inv_SY_B!$DB415-1,"")</f>
        <v/>
      </c>
      <c r="CP415" s="169" t="str">
        <f>IFERROR(Inv_SY_B!CP415/Inv_SY_B!$DB415-1,"")</f>
        <v/>
      </c>
      <c r="CQ415" s="169" t="str">
        <f>IFERROR(Inv_SY_B!CQ415/Inv_SY_B!$DB415-1,"")</f>
        <v/>
      </c>
      <c r="CR415" s="169" t="str">
        <f>IFERROR(Inv_SY_B!CR415/Inv_SY_B!$DB415-1,"")</f>
        <v/>
      </c>
      <c r="CS415" s="169" t="str">
        <f>IFERROR(Inv_SY_B!CS415/Inv_SY_B!$DB415-1,"")</f>
        <v/>
      </c>
      <c r="CT415" s="169" t="str">
        <f>IFERROR(Inv_SY_B!CT415/Inv_SY_B!$DB415-1,"")</f>
        <v/>
      </c>
      <c r="CU415" s="169" t="str">
        <f>IFERROR(Inv_SY_B!CU415/Inv_SY_B!$DB415-1,"")</f>
        <v/>
      </c>
      <c r="CV415" s="169" t="str">
        <f>IFERROR(Inv_SY_B!CV415/Inv_SY_B!$DB415-1,"")</f>
        <v/>
      </c>
      <c r="CW415" s="169" t="str">
        <f>IFERROR(Inv_SY_B!CW415/Inv_SY_B!$DB415-1,"")</f>
        <v/>
      </c>
      <c r="CX415" s="169" t="str">
        <f>IFERROR(Inv_SY_B!CX415/Inv_SY_B!$DB415-1,"")</f>
        <v/>
      </c>
      <c r="CY415" s="169" t="str">
        <f>IFERROR(Inv_SY_B!CY415/Inv_SY_B!$DB415-1,"")</f>
        <v/>
      </c>
      <c r="CZ415" s="169" t="str">
        <f>IFERROR(Inv_SY_B!CZ415/Inv_SY_B!$DB415-1,"")</f>
        <v/>
      </c>
    </row>
    <row r="416" spans="2:104">
      <c r="B416" s="164">
        <f t="shared" si="7"/>
        <v>46108</v>
      </c>
      <c r="C416" s="169" t="str">
        <f>IFERROR(Inv_SY_B!C416/Inv_SY_B!$DA416-1,"")</f>
        <v/>
      </c>
      <c r="D416" s="169" t="str">
        <f>IFERROR(Inv_SY_B!D416/Inv_SY_B!$DA416-1,"")</f>
        <v/>
      </c>
      <c r="E416" s="169" t="str">
        <f>IFERROR(Inv_SY_B!E416/Inv_SY_B!$DA416-1,"")</f>
        <v/>
      </c>
      <c r="F416" s="169" t="str">
        <f>IFERROR(Inv_SY_B!F416/Inv_SY_B!$DA416-1,"")</f>
        <v/>
      </c>
      <c r="G416" s="169" t="str">
        <f>IFERROR(Inv_SY_B!G416/Inv_SY_B!$DA416-1,"")</f>
        <v/>
      </c>
      <c r="H416" s="169" t="str">
        <f>IFERROR(Inv_SY_B!H416/Inv_SY_B!$DA416-1,"")</f>
        <v/>
      </c>
      <c r="I416" s="169" t="str">
        <f>IFERROR(Inv_SY_B!I416/Inv_SY_B!$DA416-1,"")</f>
        <v/>
      </c>
      <c r="J416" s="169" t="str">
        <f>IFERROR(Inv_SY_B!J416/Inv_SY_B!$DA416-1,"")</f>
        <v/>
      </c>
      <c r="K416" s="169" t="str">
        <f>IFERROR(Inv_SY_B!K416/Inv_SY_B!$DA416-1,"")</f>
        <v/>
      </c>
      <c r="L416" s="169" t="str">
        <f>IFERROR(Inv_SY_B!L416/Inv_SY_B!$DA416-1,"")</f>
        <v/>
      </c>
      <c r="M416" s="169" t="str">
        <f>IFERROR(Inv_SY_B!M416/Inv_SY_B!$DA416-1,"")</f>
        <v/>
      </c>
      <c r="N416" s="169" t="str">
        <f>IFERROR(Inv_SY_B!N416/Inv_SY_B!$DA416-1,"")</f>
        <v/>
      </c>
      <c r="O416" s="169" t="str">
        <f>IFERROR(Inv_SY_B!O416/Inv_SY_B!$DA416-1,"")</f>
        <v/>
      </c>
      <c r="P416" s="169" t="str">
        <f>IFERROR(Inv_SY_B!P416/Inv_SY_B!$DA416-1,"")</f>
        <v/>
      </c>
      <c r="Q416" s="169" t="str">
        <f>IFERROR(Inv_SY_B!Q416/Inv_SY_B!$DA416-1,"")</f>
        <v/>
      </c>
      <c r="R416" s="169" t="str">
        <f>IFERROR(Inv_SY_B!R416/Inv_SY_B!$DA416-1,"")</f>
        <v/>
      </c>
      <c r="S416" s="169" t="str">
        <f>IFERROR(Inv_SY_B!S416/Inv_SY_B!$DA416-1,"")</f>
        <v/>
      </c>
      <c r="T416" s="169" t="str">
        <f>IFERROR(Inv_SY_B!T416/Inv_SY_B!$DA416-1,"")</f>
        <v/>
      </c>
      <c r="U416" s="169" t="str">
        <f>IFERROR(Inv_SY_B!U416/Inv_SY_B!$DA416-1,"")</f>
        <v/>
      </c>
      <c r="V416" s="169" t="str">
        <f>IFERROR(Inv_SY_B!V416/Inv_SY_B!$DA416-1,"")</f>
        <v/>
      </c>
      <c r="W416" s="169" t="str">
        <f>IFERROR(Inv_SY_B!W416/Inv_SY_B!$DA416-1,"")</f>
        <v/>
      </c>
      <c r="X416" s="169" t="str">
        <f>IFERROR(Inv_SY_B!X416/Inv_SY_B!$DA416-1,"")</f>
        <v/>
      </c>
      <c r="Y416" s="169" t="str">
        <f>IFERROR(Inv_SY_B!Y416/Inv_SY_B!$DA416-1,"")</f>
        <v/>
      </c>
      <c r="Z416" s="169" t="str">
        <f>IFERROR(Inv_SY_B!Z416/Inv_SY_B!$DA416-1,"")</f>
        <v/>
      </c>
      <c r="AA416" s="169" t="str">
        <f>IFERROR(Inv_SY_B!AA416/Inv_SY_B!$DA416-1,"")</f>
        <v/>
      </c>
      <c r="AB416" s="169" t="str">
        <f>IFERROR(Inv_SY_B!AB416/Inv_SY_B!$DA416-1,"")</f>
        <v/>
      </c>
      <c r="AC416" s="169" t="str">
        <f>IFERROR(Inv_SY_B!AC416/Inv_SY_B!$DA416-1,"")</f>
        <v/>
      </c>
      <c r="AD416" s="169" t="str">
        <f>IFERROR(Inv_SY_B!AD416/Inv_SY_B!$DA416-1,"")</f>
        <v/>
      </c>
      <c r="AE416" s="169" t="str">
        <f>IFERROR(Inv_SY_B!AE416/Inv_SY_B!$DA416-1,"")</f>
        <v/>
      </c>
      <c r="AF416" s="169" t="str">
        <f>IFERROR(Inv_SY_B!AF416/Inv_SY_B!$DA416-1,"")</f>
        <v/>
      </c>
      <c r="AG416" s="169" t="str">
        <f>IFERROR(Inv_SY_B!AG416/Inv_SY_B!$DA416-1,"")</f>
        <v/>
      </c>
      <c r="AH416" s="169" t="str">
        <f>IFERROR(Inv_SY_B!AH416/Inv_SY_B!$DA416-1,"")</f>
        <v/>
      </c>
      <c r="AI416" s="169" t="str">
        <f>IFERROR(Inv_SY_B!AI416/Inv_SY_B!$DC416-1,"")</f>
        <v/>
      </c>
      <c r="AJ416" s="169" t="str">
        <f>IFERROR(Inv_SY_B!AJ416/Inv_SY_B!$DC416-1,"")</f>
        <v/>
      </c>
      <c r="AK416" s="169" t="str">
        <f>IFERROR(Inv_SY_B!AK416/Inv_SY_B!$DC416-1,"")</f>
        <v/>
      </c>
      <c r="AL416" s="169" t="str">
        <f>IFERROR(Inv_SY_B!AL416/Inv_SY_B!$DC416-1,"")</f>
        <v/>
      </c>
      <c r="AM416" s="169" t="str">
        <f>IFERROR(Inv_SY_B!AM416/Inv_SY_B!$DC416-1,"")</f>
        <v/>
      </c>
      <c r="AN416" s="169" t="str">
        <f>IFERROR(Inv_SY_B!AN416/Inv_SY_B!$DC416-1,"")</f>
        <v/>
      </c>
      <c r="AO416" s="169" t="str">
        <f>IFERROR(Inv_SY_B!AO416/Inv_SY_B!$DC416-1,"")</f>
        <v/>
      </c>
      <c r="AP416" s="169" t="str">
        <f>IFERROR(Inv_SY_B!AP416/Inv_SY_B!$DC416-1,"")</f>
        <v/>
      </c>
      <c r="AQ416" s="169" t="str">
        <f>IFERROR(Inv_SY_B!AQ416/Inv_SY_B!$DC416-1,"")</f>
        <v/>
      </c>
      <c r="AR416" s="169" t="str">
        <f>IFERROR(Inv_SY_B!AR416/Inv_SY_B!$DC416-1,"")</f>
        <v/>
      </c>
      <c r="AS416" s="169" t="str">
        <f>IFERROR(Inv_SY_B!AS416/Inv_SY_B!$DC416-1,"")</f>
        <v/>
      </c>
      <c r="AT416" s="169" t="str">
        <f>IFERROR(Inv_SY_B!AT416/Inv_SY_B!$DC416-1,"")</f>
        <v/>
      </c>
      <c r="AU416" s="169" t="str">
        <f>IFERROR(Inv_SY_B!AU416/Inv_SY_B!$DC416-1,"")</f>
        <v/>
      </c>
      <c r="AV416" s="169" t="str">
        <f>IFERROR(Inv_SY_B!AV416/Inv_SY_B!$DC416-1,"")</f>
        <v/>
      </c>
      <c r="AW416" s="169" t="str">
        <f>IFERROR(Inv_SY_B!AW416/Inv_SY_B!$DC416-1,"")</f>
        <v/>
      </c>
      <c r="AX416" s="169" t="str">
        <f>IFERROR(Inv_SY_B!AX416/Inv_SY_B!$DC416-1,"")</f>
        <v/>
      </c>
      <c r="AY416" s="169" t="str">
        <f>IFERROR(Inv_SY_B!AY416/Inv_SY_B!$DC416-1,"")</f>
        <v/>
      </c>
      <c r="AZ416" s="169" t="str">
        <f>IFERROR(Inv_SY_B!AZ416/Inv_SY_B!$DC416-1,"")</f>
        <v/>
      </c>
      <c r="BA416" s="169" t="str">
        <f>IFERROR(Inv_SY_B!BA416/Inv_SY_B!$DC416-1,"")</f>
        <v/>
      </c>
      <c r="BB416" s="169" t="str">
        <f>IFERROR(Inv_SY_B!BB416/Inv_SY_B!$DC416-1,"")</f>
        <v/>
      </c>
      <c r="BC416" s="169" t="str">
        <f>IFERROR(Inv_SY_B!BC416/Inv_SY_B!$DC416-1,"")</f>
        <v/>
      </c>
      <c r="BD416" s="169" t="str">
        <f>IFERROR(Inv_SY_B!BD416/Inv_SY_B!$DC416-1,"")</f>
        <v/>
      </c>
      <c r="BE416" s="169" t="str">
        <f>IFERROR(Inv_SY_B!BE416/Inv_SY_B!$DC416-1,"")</f>
        <v/>
      </c>
      <c r="BF416" s="169" t="str">
        <f>IFERROR(Inv_SY_B!BF416/Inv_SY_B!$DC416-1,"")</f>
        <v/>
      </c>
      <c r="BG416" s="169" t="str">
        <f>IFERROR(Inv_SY_B!BG416/Inv_SY_B!$DC416-1,"")</f>
        <v/>
      </c>
      <c r="BH416" s="169" t="str">
        <f>IFERROR(Inv_SY_B!BH416/Inv_SY_B!$DC416-1,"")</f>
        <v/>
      </c>
      <c r="BI416" s="169" t="str">
        <f>IFERROR(Inv_SY_B!BI416/Inv_SY_B!$DC416-1,"")</f>
        <v/>
      </c>
      <c r="BJ416" s="169" t="str">
        <f>IFERROR(Inv_SY_B!BJ416/Inv_SY_B!$DC416-1,"")</f>
        <v/>
      </c>
      <c r="BK416" s="169" t="str">
        <f>IFERROR(Inv_SY_B!BK416/Inv_SY_B!$DC416-1,"")</f>
        <v/>
      </c>
      <c r="BL416" s="169" t="str">
        <f>IFERROR(Inv_SY_B!BL416/Inv_SY_B!$DC416-1,"")</f>
        <v/>
      </c>
      <c r="BM416" s="169" t="str">
        <f>IFERROR(Inv_SY_B!BM416/Inv_SY_B!$DC416-1,"")</f>
        <v/>
      </c>
      <c r="BN416" s="169" t="str">
        <f>IFERROR(Inv_SY_B!BN416/Inv_SY_B!$DC416-1,"")</f>
        <v/>
      </c>
      <c r="BO416" s="169" t="str">
        <f>IFERROR(Inv_SY_B!BO416/Inv_SY_B!$DC416-1,"")</f>
        <v/>
      </c>
      <c r="BP416" s="169" t="str">
        <f>IFERROR(Inv_SY_B!BP416/Inv_SY_B!$DC416-1,"")</f>
        <v/>
      </c>
      <c r="BQ416" s="169" t="str">
        <f>IFERROR(Inv_SY_B!BQ416/Inv_SY_B!$DC416-1,"")</f>
        <v/>
      </c>
      <c r="BR416" s="169" t="str">
        <f>IFERROR(Inv_SY_B!BR416/Inv_SY_B!$DC416-1,"")</f>
        <v/>
      </c>
      <c r="BS416" s="169" t="str">
        <f>IFERROR(Inv_SY_B!BS416/Inv_SY_B!$DC416-1,"")</f>
        <v/>
      </c>
      <c r="BT416" s="169" t="str">
        <f>IFERROR(Inv_SY_B!BT416/Inv_SY_B!$DC416-1,"")</f>
        <v/>
      </c>
      <c r="BU416" s="169" t="str">
        <f>IFERROR(Inv_SY_B!BU416/Inv_SY_B!$DC416-1,"")</f>
        <v/>
      </c>
      <c r="BV416" s="169" t="str">
        <f>IFERROR(Inv_SY_B!BV416/Inv_SY_B!$DC416-1,"")</f>
        <v/>
      </c>
      <c r="BW416" s="169" t="str">
        <f>IFERROR(Inv_SY_B!BW416/Inv_SY_B!$DC416-1,"")</f>
        <v/>
      </c>
      <c r="BX416" s="169" t="str">
        <f>IFERROR(Inv_SY_B!BX416/Inv_SY_B!$DC416-1,"")</f>
        <v/>
      </c>
      <c r="BY416" s="169" t="str">
        <f>IFERROR(Inv_SY_B!BY416/Inv_SY_B!$DC416-1,"")</f>
        <v/>
      </c>
      <c r="BZ416" s="169" t="str">
        <f>IFERROR(Inv_SY_B!BZ416/Inv_SY_B!$DC416-1,"")</f>
        <v/>
      </c>
      <c r="CA416" s="169" t="str">
        <f>IFERROR(Inv_SY_B!CA416/Inv_SY_B!$DC416-1,"")</f>
        <v/>
      </c>
      <c r="CB416" s="169" t="str">
        <f>IFERROR(Inv_SY_B!CB416/Inv_SY_B!$DC416-1,"")</f>
        <v/>
      </c>
      <c r="CC416" s="169" t="str">
        <f>IFERROR(Inv_SY_B!CC416/Inv_SY_B!$DC416-1,"")</f>
        <v/>
      </c>
      <c r="CD416" s="169" t="str">
        <f>IFERROR(Inv_SY_B!CD416/Inv_SY_B!$DC416-1,"")</f>
        <v/>
      </c>
      <c r="CE416" s="169" t="str">
        <f>IFERROR(Inv_SY_B!CE416/Inv_SY_B!$DC416-1,"")</f>
        <v/>
      </c>
      <c r="CF416" s="169" t="str">
        <f>IFERROR(Inv_SY_B!CF416/Inv_SY_B!$DC416-1,"")</f>
        <v/>
      </c>
      <c r="CG416" s="169" t="str">
        <f>IFERROR(Inv_SY_B!CG416/Inv_SY_B!$DC416-1,"")</f>
        <v/>
      </c>
      <c r="CH416" s="169" t="str">
        <f>IFERROR(Inv_SY_B!CH416/Inv_SY_B!$DC416-1,"")</f>
        <v/>
      </c>
      <c r="CI416" s="169" t="str">
        <f>IFERROR(Inv_SY_B!CI416/Inv_SY_B!$DC416-1,"")</f>
        <v/>
      </c>
      <c r="CJ416" s="169" t="str">
        <f>IFERROR(Inv_SY_B!CJ416/Inv_SY_B!$DC416-1,"")</f>
        <v/>
      </c>
      <c r="CK416" s="169" t="str">
        <f>IFERROR(Inv_SY_B!CK416/Inv_SY_B!$DC416-1,"")</f>
        <v/>
      </c>
      <c r="CL416" s="169" t="str">
        <f>IFERROR(Inv_SY_B!CL416/Inv_SY_B!$DC416-1,"")</f>
        <v/>
      </c>
      <c r="CM416" s="169" t="str">
        <f>IFERROR(Inv_SY_B!CM416/Inv_SY_B!$DB416-1,"")</f>
        <v/>
      </c>
      <c r="CN416" s="169" t="str">
        <f>IFERROR(Inv_SY_B!CN416/Inv_SY_B!$DB416-1,"")</f>
        <v/>
      </c>
      <c r="CO416" s="169" t="str">
        <f>IFERROR(Inv_SY_B!CO416/Inv_SY_B!$DB416-1,"")</f>
        <v/>
      </c>
      <c r="CP416" s="169" t="str">
        <f>IFERROR(Inv_SY_B!CP416/Inv_SY_B!$DB416-1,"")</f>
        <v/>
      </c>
      <c r="CQ416" s="169" t="str">
        <f>IFERROR(Inv_SY_B!CQ416/Inv_SY_B!$DB416-1,"")</f>
        <v/>
      </c>
      <c r="CR416" s="169" t="str">
        <f>IFERROR(Inv_SY_B!CR416/Inv_SY_B!$DB416-1,"")</f>
        <v/>
      </c>
      <c r="CS416" s="169" t="str">
        <f>IFERROR(Inv_SY_B!CS416/Inv_SY_B!$DB416-1,"")</f>
        <v/>
      </c>
      <c r="CT416" s="169" t="str">
        <f>IFERROR(Inv_SY_B!CT416/Inv_SY_B!$DB416-1,"")</f>
        <v/>
      </c>
      <c r="CU416" s="169" t="str">
        <f>IFERROR(Inv_SY_B!CU416/Inv_SY_B!$DB416-1,"")</f>
        <v/>
      </c>
      <c r="CV416" s="169" t="str">
        <f>IFERROR(Inv_SY_B!CV416/Inv_SY_B!$DB416-1,"")</f>
        <v/>
      </c>
      <c r="CW416" s="169" t="str">
        <f>IFERROR(Inv_SY_B!CW416/Inv_SY_B!$DB416-1,"")</f>
        <v/>
      </c>
      <c r="CX416" s="169" t="str">
        <f>IFERROR(Inv_SY_B!CX416/Inv_SY_B!$DB416-1,"")</f>
        <v/>
      </c>
      <c r="CY416" s="169" t="str">
        <f>IFERROR(Inv_SY_B!CY416/Inv_SY_B!$DB416-1,"")</f>
        <v/>
      </c>
      <c r="CZ416" s="169" t="str">
        <f>IFERROR(Inv_SY_B!CZ416/Inv_SY_B!$DB416-1,"")</f>
        <v/>
      </c>
    </row>
    <row r="417" spans="2:104">
      <c r="B417" s="164">
        <f t="shared" si="7"/>
        <v>46109</v>
      </c>
      <c r="C417" s="169" t="str">
        <f>IFERROR(Inv_SY_B!C417/Inv_SY_B!$DA417-1,"")</f>
        <v/>
      </c>
      <c r="D417" s="169" t="str">
        <f>IFERROR(Inv_SY_B!D417/Inv_SY_B!$DA417-1,"")</f>
        <v/>
      </c>
      <c r="E417" s="169" t="str">
        <f>IFERROR(Inv_SY_B!E417/Inv_SY_B!$DA417-1,"")</f>
        <v/>
      </c>
      <c r="F417" s="169" t="str">
        <f>IFERROR(Inv_SY_B!F417/Inv_SY_B!$DA417-1,"")</f>
        <v/>
      </c>
      <c r="G417" s="169" t="str">
        <f>IFERROR(Inv_SY_B!G417/Inv_SY_B!$DA417-1,"")</f>
        <v/>
      </c>
      <c r="H417" s="169" t="str">
        <f>IFERROR(Inv_SY_B!H417/Inv_SY_B!$DA417-1,"")</f>
        <v/>
      </c>
      <c r="I417" s="169" t="str">
        <f>IFERROR(Inv_SY_B!I417/Inv_SY_B!$DA417-1,"")</f>
        <v/>
      </c>
      <c r="J417" s="169" t="str">
        <f>IFERROR(Inv_SY_B!J417/Inv_SY_B!$DA417-1,"")</f>
        <v/>
      </c>
      <c r="K417" s="169" t="str">
        <f>IFERROR(Inv_SY_B!K417/Inv_SY_B!$DA417-1,"")</f>
        <v/>
      </c>
      <c r="L417" s="169" t="str">
        <f>IFERROR(Inv_SY_B!L417/Inv_SY_B!$DA417-1,"")</f>
        <v/>
      </c>
      <c r="M417" s="169" t="str">
        <f>IFERROR(Inv_SY_B!M417/Inv_SY_B!$DA417-1,"")</f>
        <v/>
      </c>
      <c r="N417" s="169" t="str">
        <f>IFERROR(Inv_SY_B!N417/Inv_SY_B!$DA417-1,"")</f>
        <v/>
      </c>
      <c r="O417" s="169" t="str">
        <f>IFERROR(Inv_SY_B!O417/Inv_SY_B!$DA417-1,"")</f>
        <v/>
      </c>
      <c r="P417" s="169" t="str">
        <f>IFERROR(Inv_SY_B!P417/Inv_SY_B!$DA417-1,"")</f>
        <v/>
      </c>
      <c r="Q417" s="169" t="str">
        <f>IFERROR(Inv_SY_B!Q417/Inv_SY_B!$DA417-1,"")</f>
        <v/>
      </c>
      <c r="R417" s="169" t="str">
        <f>IFERROR(Inv_SY_B!R417/Inv_SY_B!$DA417-1,"")</f>
        <v/>
      </c>
      <c r="S417" s="169" t="str">
        <f>IFERROR(Inv_SY_B!S417/Inv_SY_B!$DA417-1,"")</f>
        <v/>
      </c>
      <c r="T417" s="169" t="str">
        <f>IFERROR(Inv_SY_B!T417/Inv_SY_B!$DA417-1,"")</f>
        <v/>
      </c>
      <c r="U417" s="169" t="str">
        <f>IFERROR(Inv_SY_B!U417/Inv_SY_B!$DA417-1,"")</f>
        <v/>
      </c>
      <c r="V417" s="169" t="str">
        <f>IFERROR(Inv_SY_B!V417/Inv_SY_B!$DA417-1,"")</f>
        <v/>
      </c>
      <c r="W417" s="169" t="str">
        <f>IFERROR(Inv_SY_B!W417/Inv_SY_B!$DA417-1,"")</f>
        <v/>
      </c>
      <c r="X417" s="169" t="str">
        <f>IFERROR(Inv_SY_B!X417/Inv_SY_B!$DA417-1,"")</f>
        <v/>
      </c>
      <c r="Y417" s="169" t="str">
        <f>IFERROR(Inv_SY_B!Y417/Inv_SY_B!$DA417-1,"")</f>
        <v/>
      </c>
      <c r="Z417" s="169" t="str">
        <f>IFERROR(Inv_SY_B!Z417/Inv_SY_B!$DA417-1,"")</f>
        <v/>
      </c>
      <c r="AA417" s="169" t="str">
        <f>IFERROR(Inv_SY_B!AA417/Inv_SY_B!$DA417-1,"")</f>
        <v/>
      </c>
      <c r="AB417" s="169" t="str">
        <f>IFERROR(Inv_SY_B!AB417/Inv_SY_B!$DA417-1,"")</f>
        <v/>
      </c>
      <c r="AC417" s="169" t="str">
        <f>IFERROR(Inv_SY_B!AC417/Inv_SY_B!$DA417-1,"")</f>
        <v/>
      </c>
      <c r="AD417" s="169" t="str">
        <f>IFERROR(Inv_SY_B!AD417/Inv_SY_B!$DA417-1,"")</f>
        <v/>
      </c>
      <c r="AE417" s="169" t="str">
        <f>IFERROR(Inv_SY_B!AE417/Inv_SY_B!$DA417-1,"")</f>
        <v/>
      </c>
      <c r="AF417" s="169" t="str">
        <f>IFERROR(Inv_SY_B!AF417/Inv_SY_B!$DA417-1,"")</f>
        <v/>
      </c>
      <c r="AG417" s="169" t="str">
        <f>IFERROR(Inv_SY_B!AG417/Inv_SY_B!$DA417-1,"")</f>
        <v/>
      </c>
      <c r="AH417" s="169" t="str">
        <f>IFERROR(Inv_SY_B!AH417/Inv_SY_B!$DA417-1,"")</f>
        <v/>
      </c>
      <c r="AI417" s="169" t="str">
        <f>IFERROR(Inv_SY_B!AI417/Inv_SY_B!$DC417-1,"")</f>
        <v/>
      </c>
      <c r="AJ417" s="169" t="str">
        <f>IFERROR(Inv_SY_B!AJ417/Inv_SY_B!$DC417-1,"")</f>
        <v/>
      </c>
      <c r="AK417" s="169" t="str">
        <f>IFERROR(Inv_SY_B!AK417/Inv_SY_B!$DC417-1,"")</f>
        <v/>
      </c>
      <c r="AL417" s="169" t="str">
        <f>IFERROR(Inv_SY_B!AL417/Inv_SY_B!$DC417-1,"")</f>
        <v/>
      </c>
      <c r="AM417" s="169" t="str">
        <f>IFERROR(Inv_SY_B!AM417/Inv_SY_B!$DC417-1,"")</f>
        <v/>
      </c>
      <c r="AN417" s="169" t="str">
        <f>IFERROR(Inv_SY_B!AN417/Inv_SY_B!$DC417-1,"")</f>
        <v/>
      </c>
      <c r="AO417" s="169" t="str">
        <f>IFERROR(Inv_SY_B!AO417/Inv_SY_B!$DC417-1,"")</f>
        <v/>
      </c>
      <c r="AP417" s="169" t="str">
        <f>IFERROR(Inv_SY_B!AP417/Inv_SY_B!$DC417-1,"")</f>
        <v/>
      </c>
      <c r="AQ417" s="169" t="str">
        <f>IFERROR(Inv_SY_B!AQ417/Inv_SY_B!$DC417-1,"")</f>
        <v/>
      </c>
      <c r="AR417" s="169" t="str">
        <f>IFERROR(Inv_SY_B!AR417/Inv_SY_B!$DC417-1,"")</f>
        <v/>
      </c>
      <c r="AS417" s="169" t="str">
        <f>IFERROR(Inv_SY_B!AS417/Inv_SY_B!$DC417-1,"")</f>
        <v/>
      </c>
      <c r="AT417" s="169" t="str">
        <f>IFERROR(Inv_SY_B!AT417/Inv_SY_B!$DC417-1,"")</f>
        <v/>
      </c>
      <c r="AU417" s="169" t="str">
        <f>IFERROR(Inv_SY_B!AU417/Inv_SY_B!$DC417-1,"")</f>
        <v/>
      </c>
      <c r="AV417" s="169" t="str">
        <f>IFERROR(Inv_SY_B!AV417/Inv_SY_B!$DC417-1,"")</f>
        <v/>
      </c>
      <c r="AW417" s="169" t="str">
        <f>IFERROR(Inv_SY_B!AW417/Inv_SY_B!$DC417-1,"")</f>
        <v/>
      </c>
      <c r="AX417" s="169" t="str">
        <f>IFERROR(Inv_SY_B!AX417/Inv_SY_B!$DC417-1,"")</f>
        <v/>
      </c>
      <c r="AY417" s="169" t="str">
        <f>IFERROR(Inv_SY_B!AY417/Inv_SY_B!$DC417-1,"")</f>
        <v/>
      </c>
      <c r="AZ417" s="169" t="str">
        <f>IFERROR(Inv_SY_B!AZ417/Inv_SY_B!$DC417-1,"")</f>
        <v/>
      </c>
      <c r="BA417" s="169" t="str">
        <f>IFERROR(Inv_SY_B!BA417/Inv_SY_B!$DC417-1,"")</f>
        <v/>
      </c>
      <c r="BB417" s="169" t="str">
        <f>IFERROR(Inv_SY_B!BB417/Inv_SY_B!$DC417-1,"")</f>
        <v/>
      </c>
      <c r="BC417" s="169" t="str">
        <f>IFERROR(Inv_SY_B!BC417/Inv_SY_B!$DC417-1,"")</f>
        <v/>
      </c>
      <c r="BD417" s="169" t="str">
        <f>IFERROR(Inv_SY_B!BD417/Inv_SY_B!$DC417-1,"")</f>
        <v/>
      </c>
      <c r="BE417" s="169" t="str">
        <f>IFERROR(Inv_SY_B!BE417/Inv_SY_B!$DC417-1,"")</f>
        <v/>
      </c>
      <c r="BF417" s="169" t="str">
        <f>IFERROR(Inv_SY_B!BF417/Inv_SY_B!$DC417-1,"")</f>
        <v/>
      </c>
      <c r="BG417" s="169" t="str">
        <f>IFERROR(Inv_SY_B!BG417/Inv_SY_B!$DC417-1,"")</f>
        <v/>
      </c>
      <c r="BH417" s="169" t="str">
        <f>IFERROR(Inv_SY_B!BH417/Inv_SY_B!$DC417-1,"")</f>
        <v/>
      </c>
      <c r="BI417" s="169" t="str">
        <f>IFERROR(Inv_SY_B!BI417/Inv_SY_B!$DC417-1,"")</f>
        <v/>
      </c>
      <c r="BJ417" s="169" t="str">
        <f>IFERROR(Inv_SY_B!BJ417/Inv_SY_B!$DC417-1,"")</f>
        <v/>
      </c>
      <c r="BK417" s="169" t="str">
        <f>IFERROR(Inv_SY_B!BK417/Inv_SY_B!$DC417-1,"")</f>
        <v/>
      </c>
      <c r="BL417" s="169" t="str">
        <f>IFERROR(Inv_SY_B!BL417/Inv_SY_B!$DC417-1,"")</f>
        <v/>
      </c>
      <c r="BM417" s="169" t="str">
        <f>IFERROR(Inv_SY_B!BM417/Inv_SY_B!$DC417-1,"")</f>
        <v/>
      </c>
      <c r="BN417" s="169" t="str">
        <f>IFERROR(Inv_SY_B!BN417/Inv_SY_B!$DC417-1,"")</f>
        <v/>
      </c>
      <c r="BO417" s="169" t="str">
        <f>IFERROR(Inv_SY_B!BO417/Inv_SY_B!$DC417-1,"")</f>
        <v/>
      </c>
      <c r="BP417" s="169" t="str">
        <f>IFERROR(Inv_SY_B!BP417/Inv_SY_B!$DC417-1,"")</f>
        <v/>
      </c>
      <c r="BQ417" s="169" t="str">
        <f>IFERROR(Inv_SY_B!BQ417/Inv_SY_B!$DC417-1,"")</f>
        <v/>
      </c>
      <c r="BR417" s="169" t="str">
        <f>IFERROR(Inv_SY_B!BR417/Inv_SY_B!$DC417-1,"")</f>
        <v/>
      </c>
      <c r="BS417" s="169" t="str">
        <f>IFERROR(Inv_SY_B!BS417/Inv_SY_B!$DC417-1,"")</f>
        <v/>
      </c>
      <c r="BT417" s="169" t="str">
        <f>IFERROR(Inv_SY_B!BT417/Inv_SY_B!$DC417-1,"")</f>
        <v/>
      </c>
      <c r="BU417" s="169" t="str">
        <f>IFERROR(Inv_SY_B!BU417/Inv_SY_B!$DC417-1,"")</f>
        <v/>
      </c>
      <c r="BV417" s="169" t="str">
        <f>IFERROR(Inv_SY_B!BV417/Inv_SY_B!$DC417-1,"")</f>
        <v/>
      </c>
      <c r="BW417" s="169" t="str">
        <f>IFERROR(Inv_SY_B!BW417/Inv_SY_B!$DC417-1,"")</f>
        <v/>
      </c>
      <c r="BX417" s="169" t="str">
        <f>IFERROR(Inv_SY_B!BX417/Inv_SY_B!$DC417-1,"")</f>
        <v/>
      </c>
      <c r="BY417" s="169" t="str">
        <f>IFERROR(Inv_SY_B!BY417/Inv_SY_B!$DC417-1,"")</f>
        <v/>
      </c>
      <c r="BZ417" s="169" t="str">
        <f>IFERROR(Inv_SY_B!BZ417/Inv_SY_B!$DC417-1,"")</f>
        <v/>
      </c>
      <c r="CA417" s="169" t="str">
        <f>IFERROR(Inv_SY_B!CA417/Inv_SY_B!$DC417-1,"")</f>
        <v/>
      </c>
      <c r="CB417" s="169" t="str">
        <f>IFERROR(Inv_SY_B!CB417/Inv_SY_B!$DC417-1,"")</f>
        <v/>
      </c>
      <c r="CC417" s="169" t="str">
        <f>IFERROR(Inv_SY_B!CC417/Inv_SY_B!$DC417-1,"")</f>
        <v/>
      </c>
      <c r="CD417" s="169" t="str">
        <f>IFERROR(Inv_SY_B!CD417/Inv_SY_B!$DC417-1,"")</f>
        <v/>
      </c>
      <c r="CE417" s="169" t="str">
        <f>IFERROR(Inv_SY_B!CE417/Inv_SY_B!$DC417-1,"")</f>
        <v/>
      </c>
      <c r="CF417" s="169" t="str">
        <f>IFERROR(Inv_SY_B!CF417/Inv_SY_B!$DC417-1,"")</f>
        <v/>
      </c>
      <c r="CG417" s="169" t="str">
        <f>IFERROR(Inv_SY_B!CG417/Inv_SY_B!$DC417-1,"")</f>
        <v/>
      </c>
      <c r="CH417" s="169" t="str">
        <f>IFERROR(Inv_SY_B!CH417/Inv_SY_B!$DC417-1,"")</f>
        <v/>
      </c>
      <c r="CI417" s="169" t="str">
        <f>IFERROR(Inv_SY_B!CI417/Inv_SY_B!$DC417-1,"")</f>
        <v/>
      </c>
      <c r="CJ417" s="169" t="str">
        <f>IFERROR(Inv_SY_B!CJ417/Inv_SY_B!$DC417-1,"")</f>
        <v/>
      </c>
      <c r="CK417" s="169" t="str">
        <f>IFERROR(Inv_SY_B!CK417/Inv_SY_B!$DC417-1,"")</f>
        <v/>
      </c>
      <c r="CL417" s="169" t="str">
        <f>IFERROR(Inv_SY_B!CL417/Inv_SY_B!$DC417-1,"")</f>
        <v/>
      </c>
      <c r="CM417" s="169" t="str">
        <f>IFERROR(Inv_SY_B!CM417/Inv_SY_B!$DB417-1,"")</f>
        <v/>
      </c>
      <c r="CN417" s="169" t="str">
        <f>IFERROR(Inv_SY_B!CN417/Inv_SY_B!$DB417-1,"")</f>
        <v/>
      </c>
      <c r="CO417" s="169" t="str">
        <f>IFERROR(Inv_SY_B!CO417/Inv_SY_B!$DB417-1,"")</f>
        <v/>
      </c>
      <c r="CP417" s="169" t="str">
        <f>IFERROR(Inv_SY_B!CP417/Inv_SY_B!$DB417-1,"")</f>
        <v/>
      </c>
      <c r="CQ417" s="169" t="str">
        <f>IFERROR(Inv_SY_B!CQ417/Inv_SY_B!$DB417-1,"")</f>
        <v/>
      </c>
      <c r="CR417" s="169" t="str">
        <f>IFERROR(Inv_SY_B!CR417/Inv_SY_B!$DB417-1,"")</f>
        <v/>
      </c>
      <c r="CS417" s="169" t="str">
        <f>IFERROR(Inv_SY_B!CS417/Inv_SY_B!$DB417-1,"")</f>
        <v/>
      </c>
      <c r="CT417" s="169" t="str">
        <f>IFERROR(Inv_SY_B!CT417/Inv_SY_B!$DB417-1,"")</f>
        <v/>
      </c>
      <c r="CU417" s="169" t="str">
        <f>IFERROR(Inv_SY_B!CU417/Inv_SY_B!$DB417-1,"")</f>
        <v/>
      </c>
      <c r="CV417" s="169" t="str">
        <f>IFERROR(Inv_SY_B!CV417/Inv_SY_B!$DB417-1,"")</f>
        <v/>
      </c>
      <c r="CW417" s="169" t="str">
        <f>IFERROR(Inv_SY_B!CW417/Inv_SY_B!$DB417-1,"")</f>
        <v/>
      </c>
      <c r="CX417" s="169" t="str">
        <f>IFERROR(Inv_SY_B!CX417/Inv_SY_B!$DB417-1,"")</f>
        <v/>
      </c>
      <c r="CY417" s="169" t="str">
        <f>IFERROR(Inv_SY_B!CY417/Inv_SY_B!$DB417-1,"")</f>
        <v/>
      </c>
      <c r="CZ417" s="169" t="str">
        <f>IFERROR(Inv_SY_B!CZ417/Inv_SY_B!$DB417-1,"")</f>
        <v/>
      </c>
    </row>
    <row r="418" spans="2:104">
      <c r="B418" s="164">
        <f t="shared" si="7"/>
        <v>46110</v>
      </c>
      <c r="C418" s="169" t="str">
        <f>IFERROR(Inv_SY_B!C418/Inv_SY_B!$DA418-1,"")</f>
        <v/>
      </c>
      <c r="D418" s="169" t="str">
        <f>IFERROR(Inv_SY_B!D418/Inv_SY_B!$DA418-1,"")</f>
        <v/>
      </c>
      <c r="E418" s="169" t="str">
        <f>IFERROR(Inv_SY_B!E418/Inv_SY_B!$DA418-1,"")</f>
        <v/>
      </c>
      <c r="F418" s="169" t="str">
        <f>IFERROR(Inv_SY_B!F418/Inv_SY_B!$DA418-1,"")</f>
        <v/>
      </c>
      <c r="G418" s="169" t="str">
        <f>IFERROR(Inv_SY_B!G418/Inv_SY_B!$DA418-1,"")</f>
        <v/>
      </c>
      <c r="H418" s="169" t="str">
        <f>IFERROR(Inv_SY_B!H418/Inv_SY_B!$DA418-1,"")</f>
        <v/>
      </c>
      <c r="I418" s="169" t="str">
        <f>IFERROR(Inv_SY_B!I418/Inv_SY_B!$DA418-1,"")</f>
        <v/>
      </c>
      <c r="J418" s="169" t="str">
        <f>IFERROR(Inv_SY_B!J418/Inv_SY_B!$DA418-1,"")</f>
        <v/>
      </c>
      <c r="K418" s="169" t="str">
        <f>IFERROR(Inv_SY_B!K418/Inv_SY_B!$DA418-1,"")</f>
        <v/>
      </c>
      <c r="L418" s="169" t="str">
        <f>IFERROR(Inv_SY_B!L418/Inv_SY_B!$DA418-1,"")</f>
        <v/>
      </c>
      <c r="M418" s="169" t="str">
        <f>IFERROR(Inv_SY_B!M418/Inv_SY_B!$DA418-1,"")</f>
        <v/>
      </c>
      <c r="N418" s="169" t="str">
        <f>IFERROR(Inv_SY_B!N418/Inv_SY_B!$DA418-1,"")</f>
        <v/>
      </c>
      <c r="O418" s="169" t="str">
        <f>IFERROR(Inv_SY_B!O418/Inv_SY_B!$DA418-1,"")</f>
        <v/>
      </c>
      <c r="P418" s="169" t="str">
        <f>IFERROR(Inv_SY_B!P418/Inv_SY_B!$DA418-1,"")</f>
        <v/>
      </c>
      <c r="Q418" s="169" t="str">
        <f>IFERROR(Inv_SY_B!Q418/Inv_SY_B!$DA418-1,"")</f>
        <v/>
      </c>
      <c r="R418" s="169" t="str">
        <f>IFERROR(Inv_SY_B!R418/Inv_SY_B!$DA418-1,"")</f>
        <v/>
      </c>
      <c r="S418" s="169" t="str">
        <f>IFERROR(Inv_SY_B!S418/Inv_SY_B!$DA418-1,"")</f>
        <v/>
      </c>
      <c r="T418" s="169" t="str">
        <f>IFERROR(Inv_SY_B!T418/Inv_SY_B!$DA418-1,"")</f>
        <v/>
      </c>
      <c r="U418" s="169" t="str">
        <f>IFERROR(Inv_SY_B!U418/Inv_SY_B!$DA418-1,"")</f>
        <v/>
      </c>
      <c r="V418" s="169" t="str">
        <f>IFERROR(Inv_SY_B!V418/Inv_SY_B!$DA418-1,"")</f>
        <v/>
      </c>
      <c r="W418" s="169" t="str">
        <f>IFERROR(Inv_SY_B!W418/Inv_SY_B!$DA418-1,"")</f>
        <v/>
      </c>
      <c r="X418" s="169" t="str">
        <f>IFERROR(Inv_SY_B!X418/Inv_SY_B!$DA418-1,"")</f>
        <v/>
      </c>
      <c r="Y418" s="169" t="str">
        <f>IFERROR(Inv_SY_B!Y418/Inv_SY_B!$DA418-1,"")</f>
        <v/>
      </c>
      <c r="Z418" s="169" t="str">
        <f>IFERROR(Inv_SY_B!Z418/Inv_SY_B!$DA418-1,"")</f>
        <v/>
      </c>
      <c r="AA418" s="169" t="str">
        <f>IFERROR(Inv_SY_B!AA418/Inv_SY_B!$DA418-1,"")</f>
        <v/>
      </c>
      <c r="AB418" s="169" t="str">
        <f>IFERROR(Inv_SY_B!AB418/Inv_SY_B!$DA418-1,"")</f>
        <v/>
      </c>
      <c r="AC418" s="169" t="str">
        <f>IFERROR(Inv_SY_B!AC418/Inv_SY_B!$DA418-1,"")</f>
        <v/>
      </c>
      <c r="AD418" s="169" t="str">
        <f>IFERROR(Inv_SY_B!AD418/Inv_SY_B!$DA418-1,"")</f>
        <v/>
      </c>
      <c r="AE418" s="169" t="str">
        <f>IFERROR(Inv_SY_B!AE418/Inv_SY_B!$DA418-1,"")</f>
        <v/>
      </c>
      <c r="AF418" s="169" t="str">
        <f>IFERROR(Inv_SY_B!AF418/Inv_SY_B!$DA418-1,"")</f>
        <v/>
      </c>
      <c r="AG418" s="169" t="str">
        <f>IFERROR(Inv_SY_B!AG418/Inv_SY_B!$DA418-1,"")</f>
        <v/>
      </c>
      <c r="AH418" s="169" t="str">
        <f>IFERROR(Inv_SY_B!AH418/Inv_SY_B!$DA418-1,"")</f>
        <v/>
      </c>
      <c r="AI418" s="169" t="str">
        <f>IFERROR(Inv_SY_B!AI418/Inv_SY_B!$DC418-1,"")</f>
        <v/>
      </c>
      <c r="AJ418" s="169" t="str">
        <f>IFERROR(Inv_SY_B!AJ418/Inv_SY_B!$DC418-1,"")</f>
        <v/>
      </c>
      <c r="AK418" s="169" t="str">
        <f>IFERROR(Inv_SY_B!AK418/Inv_SY_B!$DC418-1,"")</f>
        <v/>
      </c>
      <c r="AL418" s="169" t="str">
        <f>IFERROR(Inv_SY_B!AL418/Inv_SY_B!$DC418-1,"")</f>
        <v/>
      </c>
      <c r="AM418" s="169" t="str">
        <f>IFERROR(Inv_SY_B!AM418/Inv_SY_B!$DC418-1,"")</f>
        <v/>
      </c>
      <c r="AN418" s="169" t="str">
        <f>IFERROR(Inv_SY_B!AN418/Inv_SY_B!$DC418-1,"")</f>
        <v/>
      </c>
      <c r="AO418" s="169" t="str">
        <f>IFERROR(Inv_SY_B!AO418/Inv_SY_B!$DC418-1,"")</f>
        <v/>
      </c>
      <c r="AP418" s="169" t="str">
        <f>IFERROR(Inv_SY_B!AP418/Inv_SY_B!$DC418-1,"")</f>
        <v/>
      </c>
      <c r="AQ418" s="169" t="str">
        <f>IFERROR(Inv_SY_B!AQ418/Inv_SY_B!$DC418-1,"")</f>
        <v/>
      </c>
      <c r="AR418" s="169" t="str">
        <f>IFERROR(Inv_SY_B!AR418/Inv_SY_B!$DC418-1,"")</f>
        <v/>
      </c>
      <c r="AS418" s="169" t="str">
        <f>IFERROR(Inv_SY_B!AS418/Inv_SY_B!$DC418-1,"")</f>
        <v/>
      </c>
      <c r="AT418" s="169" t="str">
        <f>IFERROR(Inv_SY_B!AT418/Inv_SY_B!$DC418-1,"")</f>
        <v/>
      </c>
      <c r="AU418" s="169" t="str">
        <f>IFERROR(Inv_SY_B!AU418/Inv_SY_B!$DC418-1,"")</f>
        <v/>
      </c>
      <c r="AV418" s="169" t="str">
        <f>IFERROR(Inv_SY_B!AV418/Inv_SY_B!$DC418-1,"")</f>
        <v/>
      </c>
      <c r="AW418" s="169" t="str">
        <f>IFERROR(Inv_SY_B!AW418/Inv_SY_B!$DC418-1,"")</f>
        <v/>
      </c>
      <c r="AX418" s="169" t="str">
        <f>IFERROR(Inv_SY_B!AX418/Inv_SY_B!$DC418-1,"")</f>
        <v/>
      </c>
      <c r="AY418" s="169" t="str">
        <f>IFERROR(Inv_SY_B!AY418/Inv_SY_B!$DC418-1,"")</f>
        <v/>
      </c>
      <c r="AZ418" s="169" t="str">
        <f>IFERROR(Inv_SY_B!AZ418/Inv_SY_B!$DC418-1,"")</f>
        <v/>
      </c>
      <c r="BA418" s="169" t="str">
        <f>IFERROR(Inv_SY_B!BA418/Inv_SY_B!$DC418-1,"")</f>
        <v/>
      </c>
      <c r="BB418" s="169" t="str">
        <f>IFERROR(Inv_SY_B!BB418/Inv_SY_B!$DC418-1,"")</f>
        <v/>
      </c>
      <c r="BC418" s="169" t="str">
        <f>IFERROR(Inv_SY_B!BC418/Inv_SY_B!$DC418-1,"")</f>
        <v/>
      </c>
      <c r="BD418" s="169" t="str">
        <f>IFERROR(Inv_SY_B!BD418/Inv_SY_B!$DC418-1,"")</f>
        <v/>
      </c>
      <c r="BE418" s="169" t="str">
        <f>IFERROR(Inv_SY_B!BE418/Inv_SY_B!$DC418-1,"")</f>
        <v/>
      </c>
      <c r="BF418" s="169" t="str">
        <f>IFERROR(Inv_SY_B!BF418/Inv_SY_B!$DC418-1,"")</f>
        <v/>
      </c>
      <c r="BG418" s="169" t="str">
        <f>IFERROR(Inv_SY_B!BG418/Inv_SY_B!$DC418-1,"")</f>
        <v/>
      </c>
      <c r="BH418" s="169" t="str">
        <f>IFERROR(Inv_SY_B!BH418/Inv_SY_B!$DC418-1,"")</f>
        <v/>
      </c>
      <c r="BI418" s="169" t="str">
        <f>IFERROR(Inv_SY_B!BI418/Inv_SY_B!$DC418-1,"")</f>
        <v/>
      </c>
      <c r="BJ418" s="169" t="str">
        <f>IFERROR(Inv_SY_B!BJ418/Inv_SY_B!$DC418-1,"")</f>
        <v/>
      </c>
      <c r="BK418" s="169" t="str">
        <f>IFERROR(Inv_SY_B!BK418/Inv_SY_B!$DC418-1,"")</f>
        <v/>
      </c>
      <c r="BL418" s="169" t="str">
        <f>IFERROR(Inv_SY_B!BL418/Inv_SY_B!$DC418-1,"")</f>
        <v/>
      </c>
      <c r="BM418" s="169" t="str">
        <f>IFERROR(Inv_SY_B!BM418/Inv_SY_B!$DC418-1,"")</f>
        <v/>
      </c>
      <c r="BN418" s="169" t="str">
        <f>IFERROR(Inv_SY_B!BN418/Inv_SY_B!$DC418-1,"")</f>
        <v/>
      </c>
      <c r="BO418" s="169" t="str">
        <f>IFERROR(Inv_SY_B!BO418/Inv_SY_B!$DC418-1,"")</f>
        <v/>
      </c>
      <c r="BP418" s="169" t="str">
        <f>IFERROR(Inv_SY_B!BP418/Inv_SY_B!$DC418-1,"")</f>
        <v/>
      </c>
      <c r="BQ418" s="169" t="str">
        <f>IFERROR(Inv_SY_B!BQ418/Inv_SY_B!$DC418-1,"")</f>
        <v/>
      </c>
      <c r="BR418" s="169" t="str">
        <f>IFERROR(Inv_SY_B!BR418/Inv_SY_B!$DC418-1,"")</f>
        <v/>
      </c>
      <c r="BS418" s="169" t="str">
        <f>IFERROR(Inv_SY_B!BS418/Inv_SY_B!$DC418-1,"")</f>
        <v/>
      </c>
      <c r="BT418" s="169" t="str">
        <f>IFERROR(Inv_SY_B!BT418/Inv_SY_B!$DC418-1,"")</f>
        <v/>
      </c>
      <c r="BU418" s="169" t="str">
        <f>IFERROR(Inv_SY_B!BU418/Inv_SY_B!$DC418-1,"")</f>
        <v/>
      </c>
      <c r="BV418" s="169" t="str">
        <f>IFERROR(Inv_SY_B!BV418/Inv_SY_B!$DC418-1,"")</f>
        <v/>
      </c>
      <c r="BW418" s="169" t="str">
        <f>IFERROR(Inv_SY_B!BW418/Inv_SY_B!$DC418-1,"")</f>
        <v/>
      </c>
      <c r="BX418" s="169" t="str">
        <f>IFERROR(Inv_SY_B!BX418/Inv_SY_B!$DC418-1,"")</f>
        <v/>
      </c>
      <c r="BY418" s="169" t="str">
        <f>IFERROR(Inv_SY_B!BY418/Inv_SY_B!$DC418-1,"")</f>
        <v/>
      </c>
      <c r="BZ418" s="169" t="str">
        <f>IFERROR(Inv_SY_B!BZ418/Inv_SY_B!$DC418-1,"")</f>
        <v/>
      </c>
      <c r="CA418" s="169" t="str">
        <f>IFERROR(Inv_SY_B!CA418/Inv_SY_B!$DC418-1,"")</f>
        <v/>
      </c>
      <c r="CB418" s="169" t="str">
        <f>IFERROR(Inv_SY_B!CB418/Inv_SY_B!$DC418-1,"")</f>
        <v/>
      </c>
      <c r="CC418" s="169" t="str">
        <f>IFERROR(Inv_SY_B!CC418/Inv_SY_B!$DC418-1,"")</f>
        <v/>
      </c>
      <c r="CD418" s="169" t="str">
        <f>IFERROR(Inv_SY_B!CD418/Inv_SY_B!$DC418-1,"")</f>
        <v/>
      </c>
      <c r="CE418" s="169" t="str">
        <f>IFERROR(Inv_SY_B!CE418/Inv_SY_B!$DC418-1,"")</f>
        <v/>
      </c>
      <c r="CF418" s="169" t="str">
        <f>IFERROR(Inv_SY_B!CF418/Inv_SY_B!$DC418-1,"")</f>
        <v/>
      </c>
      <c r="CG418" s="169" t="str">
        <f>IFERROR(Inv_SY_B!CG418/Inv_SY_B!$DC418-1,"")</f>
        <v/>
      </c>
      <c r="CH418" s="169" t="str">
        <f>IFERROR(Inv_SY_B!CH418/Inv_SY_B!$DC418-1,"")</f>
        <v/>
      </c>
      <c r="CI418" s="169" t="str">
        <f>IFERROR(Inv_SY_B!CI418/Inv_SY_B!$DC418-1,"")</f>
        <v/>
      </c>
      <c r="CJ418" s="169" t="str">
        <f>IFERROR(Inv_SY_B!CJ418/Inv_SY_B!$DC418-1,"")</f>
        <v/>
      </c>
      <c r="CK418" s="169" t="str">
        <f>IFERROR(Inv_SY_B!CK418/Inv_SY_B!$DC418-1,"")</f>
        <v/>
      </c>
      <c r="CL418" s="169" t="str">
        <f>IFERROR(Inv_SY_B!CL418/Inv_SY_B!$DC418-1,"")</f>
        <v/>
      </c>
      <c r="CM418" s="169" t="str">
        <f>IFERROR(Inv_SY_B!CM418/Inv_SY_B!$DB418-1,"")</f>
        <v/>
      </c>
      <c r="CN418" s="169" t="str">
        <f>IFERROR(Inv_SY_B!CN418/Inv_SY_B!$DB418-1,"")</f>
        <v/>
      </c>
      <c r="CO418" s="169" t="str">
        <f>IFERROR(Inv_SY_B!CO418/Inv_SY_B!$DB418-1,"")</f>
        <v/>
      </c>
      <c r="CP418" s="169" t="str">
        <f>IFERROR(Inv_SY_B!CP418/Inv_SY_B!$DB418-1,"")</f>
        <v/>
      </c>
      <c r="CQ418" s="169" t="str">
        <f>IFERROR(Inv_SY_B!CQ418/Inv_SY_B!$DB418-1,"")</f>
        <v/>
      </c>
      <c r="CR418" s="169" t="str">
        <f>IFERROR(Inv_SY_B!CR418/Inv_SY_B!$DB418-1,"")</f>
        <v/>
      </c>
      <c r="CS418" s="169" t="str">
        <f>IFERROR(Inv_SY_B!CS418/Inv_SY_B!$DB418-1,"")</f>
        <v/>
      </c>
      <c r="CT418" s="169" t="str">
        <f>IFERROR(Inv_SY_B!CT418/Inv_SY_B!$DB418-1,"")</f>
        <v/>
      </c>
      <c r="CU418" s="169" t="str">
        <f>IFERROR(Inv_SY_B!CU418/Inv_SY_B!$DB418-1,"")</f>
        <v/>
      </c>
      <c r="CV418" s="169" t="str">
        <f>IFERROR(Inv_SY_B!CV418/Inv_SY_B!$DB418-1,"")</f>
        <v/>
      </c>
      <c r="CW418" s="169" t="str">
        <f>IFERROR(Inv_SY_B!CW418/Inv_SY_B!$DB418-1,"")</f>
        <v/>
      </c>
      <c r="CX418" s="169" t="str">
        <f>IFERROR(Inv_SY_B!CX418/Inv_SY_B!$DB418-1,"")</f>
        <v/>
      </c>
      <c r="CY418" s="169" t="str">
        <f>IFERROR(Inv_SY_B!CY418/Inv_SY_B!$DB418-1,"")</f>
        <v/>
      </c>
      <c r="CZ418" s="169" t="str">
        <f>IFERROR(Inv_SY_B!CZ418/Inv_SY_B!$DB418-1,"")</f>
        <v/>
      </c>
    </row>
    <row r="419" spans="2:104">
      <c r="B419" s="164">
        <f t="shared" si="7"/>
        <v>46111</v>
      </c>
      <c r="C419" s="169" t="str">
        <f>IFERROR(Inv_SY_B!C419/Inv_SY_B!$DA419-1,"")</f>
        <v/>
      </c>
      <c r="D419" s="169" t="str">
        <f>IFERROR(Inv_SY_B!D419/Inv_SY_B!$DA419-1,"")</f>
        <v/>
      </c>
      <c r="E419" s="169" t="str">
        <f>IFERROR(Inv_SY_B!E419/Inv_SY_B!$DA419-1,"")</f>
        <v/>
      </c>
      <c r="F419" s="169" t="str">
        <f>IFERROR(Inv_SY_B!F419/Inv_SY_B!$DA419-1,"")</f>
        <v/>
      </c>
      <c r="G419" s="169" t="str">
        <f>IFERROR(Inv_SY_B!G419/Inv_SY_B!$DA419-1,"")</f>
        <v/>
      </c>
      <c r="H419" s="169" t="str">
        <f>IFERROR(Inv_SY_B!H419/Inv_SY_B!$DA419-1,"")</f>
        <v/>
      </c>
      <c r="I419" s="169" t="str">
        <f>IFERROR(Inv_SY_B!I419/Inv_SY_B!$DA419-1,"")</f>
        <v/>
      </c>
      <c r="J419" s="169" t="str">
        <f>IFERROR(Inv_SY_B!J419/Inv_SY_B!$DA419-1,"")</f>
        <v/>
      </c>
      <c r="K419" s="169" t="str">
        <f>IFERROR(Inv_SY_B!K419/Inv_SY_B!$DA419-1,"")</f>
        <v/>
      </c>
      <c r="L419" s="169" t="str">
        <f>IFERROR(Inv_SY_B!L419/Inv_SY_B!$DA419-1,"")</f>
        <v/>
      </c>
      <c r="M419" s="169" t="str">
        <f>IFERROR(Inv_SY_B!M419/Inv_SY_B!$DA419-1,"")</f>
        <v/>
      </c>
      <c r="N419" s="169" t="str">
        <f>IFERROR(Inv_SY_B!N419/Inv_SY_B!$DA419-1,"")</f>
        <v/>
      </c>
      <c r="O419" s="169" t="str">
        <f>IFERROR(Inv_SY_B!O419/Inv_SY_B!$DA419-1,"")</f>
        <v/>
      </c>
      <c r="P419" s="169" t="str">
        <f>IFERROR(Inv_SY_B!P419/Inv_SY_B!$DA419-1,"")</f>
        <v/>
      </c>
      <c r="Q419" s="169" t="str">
        <f>IFERROR(Inv_SY_B!Q419/Inv_SY_B!$DA419-1,"")</f>
        <v/>
      </c>
      <c r="R419" s="169" t="str">
        <f>IFERROR(Inv_SY_B!R419/Inv_SY_B!$DA419-1,"")</f>
        <v/>
      </c>
      <c r="S419" s="169" t="str">
        <f>IFERROR(Inv_SY_B!S419/Inv_SY_B!$DA419-1,"")</f>
        <v/>
      </c>
      <c r="T419" s="169" t="str">
        <f>IFERROR(Inv_SY_B!T419/Inv_SY_B!$DA419-1,"")</f>
        <v/>
      </c>
      <c r="U419" s="169" t="str">
        <f>IFERROR(Inv_SY_B!U419/Inv_SY_B!$DA419-1,"")</f>
        <v/>
      </c>
      <c r="V419" s="169" t="str">
        <f>IFERROR(Inv_SY_B!V419/Inv_SY_B!$DA419-1,"")</f>
        <v/>
      </c>
      <c r="W419" s="169" t="str">
        <f>IFERROR(Inv_SY_B!W419/Inv_SY_B!$DA419-1,"")</f>
        <v/>
      </c>
      <c r="X419" s="169" t="str">
        <f>IFERROR(Inv_SY_B!X419/Inv_SY_B!$DA419-1,"")</f>
        <v/>
      </c>
      <c r="Y419" s="169" t="str">
        <f>IFERROR(Inv_SY_B!Y419/Inv_SY_B!$DA419-1,"")</f>
        <v/>
      </c>
      <c r="Z419" s="169" t="str">
        <f>IFERROR(Inv_SY_B!Z419/Inv_SY_B!$DA419-1,"")</f>
        <v/>
      </c>
      <c r="AA419" s="169" t="str">
        <f>IFERROR(Inv_SY_B!AA419/Inv_SY_B!$DA419-1,"")</f>
        <v/>
      </c>
      <c r="AB419" s="169" t="str">
        <f>IFERROR(Inv_SY_B!AB419/Inv_SY_B!$DA419-1,"")</f>
        <v/>
      </c>
      <c r="AC419" s="169" t="str">
        <f>IFERROR(Inv_SY_B!AC419/Inv_SY_B!$DA419-1,"")</f>
        <v/>
      </c>
      <c r="AD419" s="169" t="str">
        <f>IFERROR(Inv_SY_B!AD419/Inv_SY_B!$DA419-1,"")</f>
        <v/>
      </c>
      <c r="AE419" s="169" t="str">
        <f>IFERROR(Inv_SY_B!AE419/Inv_SY_B!$DA419-1,"")</f>
        <v/>
      </c>
      <c r="AF419" s="169" t="str">
        <f>IFERROR(Inv_SY_B!AF419/Inv_SY_B!$DA419-1,"")</f>
        <v/>
      </c>
      <c r="AG419" s="169" t="str">
        <f>IFERROR(Inv_SY_B!AG419/Inv_SY_B!$DA419-1,"")</f>
        <v/>
      </c>
      <c r="AH419" s="169" t="str">
        <f>IFERROR(Inv_SY_B!AH419/Inv_SY_B!$DA419-1,"")</f>
        <v/>
      </c>
      <c r="AI419" s="169" t="str">
        <f>IFERROR(Inv_SY_B!AI419/Inv_SY_B!$DC419-1,"")</f>
        <v/>
      </c>
      <c r="AJ419" s="169" t="str">
        <f>IFERROR(Inv_SY_B!AJ419/Inv_SY_B!$DC419-1,"")</f>
        <v/>
      </c>
      <c r="AK419" s="169" t="str">
        <f>IFERROR(Inv_SY_B!AK419/Inv_SY_B!$DC419-1,"")</f>
        <v/>
      </c>
      <c r="AL419" s="169" t="str">
        <f>IFERROR(Inv_SY_B!AL419/Inv_SY_B!$DC419-1,"")</f>
        <v/>
      </c>
      <c r="AM419" s="169" t="str">
        <f>IFERROR(Inv_SY_B!AM419/Inv_SY_B!$DC419-1,"")</f>
        <v/>
      </c>
      <c r="AN419" s="169" t="str">
        <f>IFERROR(Inv_SY_B!AN419/Inv_SY_B!$DC419-1,"")</f>
        <v/>
      </c>
      <c r="AO419" s="169" t="str">
        <f>IFERROR(Inv_SY_B!AO419/Inv_SY_B!$DC419-1,"")</f>
        <v/>
      </c>
      <c r="AP419" s="169" t="str">
        <f>IFERROR(Inv_SY_B!AP419/Inv_SY_B!$DC419-1,"")</f>
        <v/>
      </c>
      <c r="AQ419" s="169" t="str">
        <f>IFERROR(Inv_SY_B!AQ419/Inv_SY_B!$DC419-1,"")</f>
        <v/>
      </c>
      <c r="AR419" s="169" t="str">
        <f>IFERROR(Inv_SY_B!AR419/Inv_SY_B!$DC419-1,"")</f>
        <v/>
      </c>
      <c r="AS419" s="169" t="str">
        <f>IFERROR(Inv_SY_B!AS419/Inv_SY_B!$DC419-1,"")</f>
        <v/>
      </c>
      <c r="AT419" s="169" t="str">
        <f>IFERROR(Inv_SY_B!AT419/Inv_SY_B!$DC419-1,"")</f>
        <v/>
      </c>
      <c r="AU419" s="169" t="str">
        <f>IFERROR(Inv_SY_B!AU419/Inv_SY_B!$DC419-1,"")</f>
        <v/>
      </c>
      <c r="AV419" s="169" t="str">
        <f>IFERROR(Inv_SY_B!AV419/Inv_SY_B!$DC419-1,"")</f>
        <v/>
      </c>
      <c r="AW419" s="169" t="str">
        <f>IFERROR(Inv_SY_B!AW419/Inv_SY_B!$DC419-1,"")</f>
        <v/>
      </c>
      <c r="AX419" s="169" t="str">
        <f>IFERROR(Inv_SY_B!AX419/Inv_SY_B!$DC419-1,"")</f>
        <v/>
      </c>
      <c r="AY419" s="169" t="str">
        <f>IFERROR(Inv_SY_B!AY419/Inv_SY_B!$DC419-1,"")</f>
        <v/>
      </c>
      <c r="AZ419" s="169" t="str">
        <f>IFERROR(Inv_SY_B!AZ419/Inv_SY_B!$DC419-1,"")</f>
        <v/>
      </c>
      <c r="BA419" s="169" t="str">
        <f>IFERROR(Inv_SY_B!BA419/Inv_SY_B!$DC419-1,"")</f>
        <v/>
      </c>
      <c r="BB419" s="169" t="str">
        <f>IFERROR(Inv_SY_B!BB419/Inv_SY_B!$DC419-1,"")</f>
        <v/>
      </c>
      <c r="BC419" s="169" t="str">
        <f>IFERROR(Inv_SY_B!BC419/Inv_SY_B!$DC419-1,"")</f>
        <v/>
      </c>
      <c r="BD419" s="169" t="str">
        <f>IFERROR(Inv_SY_B!BD419/Inv_SY_B!$DC419-1,"")</f>
        <v/>
      </c>
      <c r="BE419" s="169" t="str">
        <f>IFERROR(Inv_SY_B!BE419/Inv_SY_B!$DC419-1,"")</f>
        <v/>
      </c>
      <c r="BF419" s="169" t="str">
        <f>IFERROR(Inv_SY_B!BF419/Inv_SY_B!$DC419-1,"")</f>
        <v/>
      </c>
      <c r="BG419" s="169" t="str">
        <f>IFERROR(Inv_SY_B!BG419/Inv_SY_B!$DC419-1,"")</f>
        <v/>
      </c>
      <c r="BH419" s="169" t="str">
        <f>IFERROR(Inv_SY_B!BH419/Inv_SY_B!$DC419-1,"")</f>
        <v/>
      </c>
      <c r="BI419" s="169" t="str">
        <f>IFERROR(Inv_SY_B!BI419/Inv_SY_B!$DC419-1,"")</f>
        <v/>
      </c>
      <c r="BJ419" s="169" t="str">
        <f>IFERROR(Inv_SY_B!BJ419/Inv_SY_B!$DC419-1,"")</f>
        <v/>
      </c>
      <c r="BK419" s="169" t="str">
        <f>IFERROR(Inv_SY_B!BK419/Inv_SY_B!$DC419-1,"")</f>
        <v/>
      </c>
      <c r="BL419" s="169" t="str">
        <f>IFERROR(Inv_SY_B!BL419/Inv_SY_B!$DC419-1,"")</f>
        <v/>
      </c>
      <c r="BM419" s="169" t="str">
        <f>IFERROR(Inv_SY_B!BM419/Inv_SY_B!$DC419-1,"")</f>
        <v/>
      </c>
      <c r="BN419" s="169" t="str">
        <f>IFERROR(Inv_SY_B!BN419/Inv_SY_B!$DC419-1,"")</f>
        <v/>
      </c>
      <c r="BO419" s="169" t="str">
        <f>IFERROR(Inv_SY_B!BO419/Inv_SY_B!$DC419-1,"")</f>
        <v/>
      </c>
      <c r="BP419" s="169" t="str">
        <f>IFERROR(Inv_SY_B!BP419/Inv_SY_B!$DC419-1,"")</f>
        <v/>
      </c>
      <c r="BQ419" s="169" t="str">
        <f>IFERROR(Inv_SY_B!BQ419/Inv_SY_B!$DC419-1,"")</f>
        <v/>
      </c>
      <c r="BR419" s="169" t="str">
        <f>IFERROR(Inv_SY_B!BR419/Inv_SY_B!$DC419-1,"")</f>
        <v/>
      </c>
      <c r="BS419" s="169" t="str">
        <f>IFERROR(Inv_SY_B!BS419/Inv_SY_B!$DC419-1,"")</f>
        <v/>
      </c>
      <c r="BT419" s="169" t="str">
        <f>IFERROR(Inv_SY_B!BT419/Inv_SY_B!$DC419-1,"")</f>
        <v/>
      </c>
      <c r="BU419" s="169" t="str">
        <f>IFERROR(Inv_SY_B!BU419/Inv_SY_B!$DC419-1,"")</f>
        <v/>
      </c>
      <c r="BV419" s="169" t="str">
        <f>IFERROR(Inv_SY_B!BV419/Inv_SY_B!$DC419-1,"")</f>
        <v/>
      </c>
      <c r="BW419" s="169" t="str">
        <f>IFERROR(Inv_SY_B!BW419/Inv_SY_B!$DC419-1,"")</f>
        <v/>
      </c>
      <c r="BX419" s="169" t="str">
        <f>IFERROR(Inv_SY_B!BX419/Inv_SY_B!$DC419-1,"")</f>
        <v/>
      </c>
      <c r="BY419" s="169" t="str">
        <f>IFERROR(Inv_SY_B!BY419/Inv_SY_B!$DC419-1,"")</f>
        <v/>
      </c>
      <c r="BZ419" s="169" t="str">
        <f>IFERROR(Inv_SY_B!BZ419/Inv_SY_B!$DC419-1,"")</f>
        <v/>
      </c>
      <c r="CA419" s="169" t="str">
        <f>IFERROR(Inv_SY_B!CA419/Inv_SY_B!$DC419-1,"")</f>
        <v/>
      </c>
      <c r="CB419" s="169" t="str">
        <f>IFERROR(Inv_SY_B!CB419/Inv_SY_B!$DC419-1,"")</f>
        <v/>
      </c>
      <c r="CC419" s="169" t="str">
        <f>IFERROR(Inv_SY_B!CC419/Inv_SY_B!$DC419-1,"")</f>
        <v/>
      </c>
      <c r="CD419" s="169" t="str">
        <f>IFERROR(Inv_SY_B!CD419/Inv_SY_B!$DC419-1,"")</f>
        <v/>
      </c>
      <c r="CE419" s="169" t="str">
        <f>IFERROR(Inv_SY_B!CE419/Inv_SY_B!$DC419-1,"")</f>
        <v/>
      </c>
      <c r="CF419" s="169" t="str">
        <f>IFERROR(Inv_SY_B!CF419/Inv_SY_B!$DC419-1,"")</f>
        <v/>
      </c>
      <c r="CG419" s="169" t="str">
        <f>IFERROR(Inv_SY_B!CG419/Inv_SY_B!$DC419-1,"")</f>
        <v/>
      </c>
      <c r="CH419" s="169" t="str">
        <f>IFERROR(Inv_SY_B!CH419/Inv_SY_B!$DC419-1,"")</f>
        <v/>
      </c>
      <c r="CI419" s="169" t="str">
        <f>IFERROR(Inv_SY_B!CI419/Inv_SY_B!$DC419-1,"")</f>
        <v/>
      </c>
      <c r="CJ419" s="169" t="str">
        <f>IFERROR(Inv_SY_B!CJ419/Inv_SY_B!$DC419-1,"")</f>
        <v/>
      </c>
      <c r="CK419" s="169" t="str">
        <f>IFERROR(Inv_SY_B!CK419/Inv_SY_B!$DC419-1,"")</f>
        <v/>
      </c>
      <c r="CL419" s="169" t="str">
        <f>IFERROR(Inv_SY_B!CL419/Inv_SY_B!$DC419-1,"")</f>
        <v/>
      </c>
      <c r="CM419" s="169" t="str">
        <f>IFERROR(Inv_SY_B!CM419/Inv_SY_B!$DB419-1,"")</f>
        <v/>
      </c>
      <c r="CN419" s="169" t="str">
        <f>IFERROR(Inv_SY_B!CN419/Inv_SY_B!$DB419-1,"")</f>
        <v/>
      </c>
      <c r="CO419" s="169" t="str">
        <f>IFERROR(Inv_SY_B!CO419/Inv_SY_B!$DB419-1,"")</f>
        <v/>
      </c>
      <c r="CP419" s="169" t="str">
        <f>IFERROR(Inv_SY_B!CP419/Inv_SY_B!$DB419-1,"")</f>
        <v/>
      </c>
      <c r="CQ419" s="169" t="str">
        <f>IFERROR(Inv_SY_B!CQ419/Inv_SY_B!$DB419-1,"")</f>
        <v/>
      </c>
      <c r="CR419" s="169" t="str">
        <f>IFERROR(Inv_SY_B!CR419/Inv_SY_B!$DB419-1,"")</f>
        <v/>
      </c>
      <c r="CS419" s="169" t="str">
        <f>IFERROR(Inv_SY_B!CS419/Inv_SY_B!$DB419-1,"")</f>
        <v/>
      </c>
      <c r="CT419" s="169" t="str">
        <f>IFERROR(Inv_SY_B!CT419/Inv_SY_B!$DB419-1,"")</f>
        <v/>
      </c>
      <c r="CU419" s="169" t="str">
        <f>IFERROR(Inv_SY_B!CU419/Inv_SY_B!$DB419-1,"")</f>
        <v/>
      </c>
      <c r="CV419" s="169" t="str">
        <f>IFERROR(Inv_SY_B!CV419/Inv_SY_B!$DB419-1,"")</f>
        <v/>
      </c>
      <c r="CW419" s="169" t="str">
        <f>IFERROR(Inv_SY_B!CW419/Inv_SY_B!$DB419-1,"")</f>
        <v/>
      </c>
      <c r="CX419" s="169" t="str">
        <f>IFERROR(Inv_SY_B!CX419/Inv_SY_B!$DB419-1,"")</f>
        <v/>
      </c>
      <c r="CY419" s="169" t="str">
        <f>IFERROR(Inv_SY_B!CY419/Inv_SY_B!$DB419-1,"")</f>
        <v/>
      </c>
      <c r="CZ419" s="169" t="str">
        <f>IFERROR(Inv_SY_B!CZ419/Inv_SY_B!$DB419-1,"")</f>
        <v/>
      </c>
    </row>
    <row r="420" spans="2:104">
      <c r="B420" s="164">
        <f t="shared" si="7"/>
        <v>46112</v>
      </c>
      <c r="C420" s="169" t="str">
        <f>IFERROR(Inv_SY_B!C420/Inv_SY_B!$DA420-1,"")</f>
        <v/>
      </c>
      <c r="D420" s="169" t="str">
        <f>IFERROR(Inv_SY_B!D420/Inv_SY_B!$DA420-1,"")</f>
        <v/>
      </c>
      <c r="E420" s="169" t="str">
        <f>IFERROR(Inv_SY_B!E420/Inv_SY_B!$DA420-1,"")</f>
        <v/>
      </c>
      <c r="F420" s="169" t="str">
        <f>IFERROR(Inv_SY_B!F420/Inv_SY_B!$DA420-1,"")</f>
        <v/>
      </c>
      <c r="G420" s="169" t="str">
        <f>IFERROR(Inv_SY_B!G420/Inv_SY_B!$DA420-1,"")</f>
        <v/>
      </c>
      <c r="H420" s="169" t="str">
        <f>IFERROR(Inv_SY_B!H420/Inv_SY_B!$DA420-1,"")</f>
        <v/>
      </c>
      <c r="I420" s="169" t="str">
        <f>IFERROR(Inv_SY_B!I420/Inv_SY_B!$DA420-1,"")</f>
        <v/>
      </c>
      <c r="J420" s="169" t="str">
        <f>IFERROR(Inv_SY_B!J420/Inv_SY_B!$DA420-1,"")</f>
        <v/>
      </c>
      <c r="K420" s="169" t="str">
        <f>IFERROR(Inv_SY_B!K420/Inv_SY_B!$DA420-1,"")</f>
        <v/>
      </c>
      <c r="L420" s="169" t="str">
        <f>IFERROR(Inv_SY_B!L420/Inv_SY_B!$DA420-1,"")</f>
        <v/>
      </c>
      <c r="M420" s="169" t="str">
        <f>IFERROR(Inv_SY_B!M420/Inv_SY_B!$DA420-1,"")</f>
        <v/>
      </c>
      <c r="N420" s="169" t="str">
        <f>IFERROR(Inv_SY_B!N420/Inv_SY_B!$DA420-1,"")</f>
        <v/>
      </c>
      <c r="O420" s="169" t="str">
        <f>IFERROR(Inv_SY_B!O420/Inv_SY_B!$DA420-1,"")</f>
        <v/>
      </c>
      <c r="P420" s="169" t="str">
        <f>IFERROR(Inv_SY_B!P420/Inv_SY_B!$DA420-1,"")</f>
        <v/>
      </c>
      <c r="Q420" s="169" t="str">
        <f>IFERROR(Inv_SY_B!Q420/Inv_SY_B!$DA420-1,"")</f>
        <v/>
      </c>
      <c r="R420" s="169" t="str">
        <f>IFERROR(Inv_SY_B!R420/Inv_SY_B!$DA420-1,"")</f>
        <v/>
      </c>
      <c r="S420" s="169" t="str">
        <f>IFERROR(Inv_SY_B!S420/Inv_SY_B!$DA420-1,"")</f>
        <v/>
      </c>
      <c r="T420" s="169" t="str">
        <f>IFERROR(Inv_SY_B!T420/Inv_SY_B!$DA420-1,"")</f>
        <v/>
      </c>
      <c r="U420" s="169" t="str">
        <f>IFERROR(Inv_SY_B!U420/Inv_SY_B!$DA420-1,"")</f>
        <v/>
      </c>
      <c r="V420" s="169" t="str">
        <f>IFERROR(Inv_SY_B!V420/Inv_SY_B!$DA420-1,"")</f>
        <v/>
      </c>
      <c r="W420" s="169" t="str">
        <f>IFERROR(Inv_SY_B!W420/Inv_SY_B!$DA420-1,"")</f>
        <v/>
      </c>
      <c r="X420" s="169" t="str">
        <f>IFERROR(Inv_SY_B!X420/Inv_SY_B!$DA420-1,"")</f>
        <v/>
      </c>
      <c r="Y420" s="169" t="str">
        <f>IFERROR(Inv_SY_B!Y420/Inv_SY_B!$DA420-1,"")</f>
        <v/>
      </c>
      <c r="Z420" s="169" t="str">
        <f>IFERROR(Inv_SY_B!Z420/Inv_SY_B!$DA420-1,"")</f>
        <v/>
      </c>
      <c r="AA420" s="169" t="str">
        <f>IFERROR(Inv_SY_B!AA420/Inv_SY_B!$DA420-1,"")</f>
        <v/>
      </c>
      <c r="AB420" s="169" t="str">
        <f>IFERROR(Inv_SY_B!AB420/Inv_SY_B!$DA420-1,"")</f>
        <v/>
      </c>
      <c r="AC420" s="169" t="str">
        <f>IFERROR(Inv_SY_B!AC420/Inv_SY_B!$DA420-1,"")</f>
        <v/>
      </c>
      <c r="AD420" s="169" t="str">
        <f>IFERROR(Inv_SY_B!AD420/Inv_SY_B!$DA420-1,"")</f>
        <v/>
      </c>
      <c r="AE420" s="169" t="str">
        <f>IFERROR(Inv_SY_B!AE420/Inv_SY_B!$DA420-1,"")</f>
        <v/>
      </c>
      <c r="AF420" s="169" t="str">
        <f>IFERROR(Inv_SY_B!AF420/Inv_SY_B!$DA420-1,"")</f>
        <v/>
      </c>
      <c r="AG420" s="169" t="str">
        <f>IFERROR(Inv_SY_B!AG420/Inv_SY_B!$DA420-1,"")</f>
        <v/>
      </c>
      <c r="AH420" s="169" t="str">
        <f>IFERROR(Inv_SY_B!AH420/Inv_SY_B!$DA420-1,"")</f>
        <v/>
      </c>
      <c r="AI420" s="169" t="str">
        <f>IFERROR(Inv_SY_B!AI420/Inv_SY_B!$DC420-1,"")</f>
        <v/>
      </c>
      <c r="AJ420" s="169" t="str">
        <f>IFERROR(Inv_SY_B!AJ420/Inv_SY_B!$DC420-1,"")</f>
        <v/>
      </c>
      <c r="AK420" s="169" t="str">
        <f>IFERROR(Inv_SY_B!AK420/Inv_SY_B!$DC420-1,"")</f>
        <v/>
      </c>
      <c r="AL420" s="169" t="str">
        <f>IFERROR(Inv_SY_B!AL420/Inv_SY_B!$DC420-1,"")</f>
        <v/>
      </c>
      <c r="AM420" s="169" t="str">
        <f>IFERROR(Inv_SY_B!AM420/Inv_SY_B!$DC420-1,"")</f>
        <v/>
      </c>
      <c r="AN420" s="169" t="str">
        <f>IFERROR(Inv_SY_B!AN420/Inv_SY_B!$DC420-1,"")</f>
        <v/>
      </c>
      <c r="AO420" s="169" t="str">
        <f>IFERROR(Inv_SY_B!AO420/Inv_SY_B!$DC420-1,"")</f>
        <v/>
      </c>
      <c r="AP420" s="169" t="str">
        <f>IFERROR(Inv_SY_B!AP420/Inv_SY_B!$DC420-1,"")</f>
        <v/>
      </c>
      <c r="AQ420" s="169" t="str">
        <f>IFERROR(Inv_SY_B!AQ420/Inv_SY_B!$DC420-1,"")</f>
        <v/>
      </c>
      <c r="AR420" s="169" t="str">
        <f>IFERROR(Inv_SY_B!AR420/Inv_SY_B!$DC420-1,"")</f>
        <v/>
      </c>
      <c r="AS420" s="169" t="str">
        <f>IFERROR(Inv_SY_B!AS420/Inv_SY_B!$DC420-1,"")</f>
        <v/>
      </c>
      <c r="AT420" s="169" t="str">
        <f>IFERROR(Inv_SY_B!AT420/Inv_SY_B!$DC420-1,"")</f>
        <v/>
      </c>
      <c r="AU420" s="169" t="str">
        <f>IFERROR(Inv_SY_B!AU420/Inv_SY_B!$DC420-1,"")</f>
        <v/>
      </c>
      <c r="AV420" s="169" t="str">
        <f>IFERROR(Inv_SY_B!AV420/Inv_SY_B!$DC420-1,"")</f>
        <v/>
      </c>
      <c r="AW420" s="169" t="str">
        <f>IFERROR(Inv_SY_B!AW420/Inv_SY_B!$DC420-1,"")</f>
        <v/>
      </c>
      <c r="AX420" s="169" t="str">
        <f>IFERROR(Inv_SY_B!AX420/Inv_SY_B!$DC420-1,"")</f>
        <v/>
      </c>
      <c r="AY420" s="169" t="str">
        <f>IFERROR(Inv_SY_B!AY420/Inv_SY_B!$DC420-1,"")</f>
        <v/>
      </c>
      <c r="AZ420" s="169" t="str">
        <f>IFERROR(Inv_SY_B!AZ420/Inv_SY_B!$DC420-1,"")</f>
        <v/>
      </c>
      <c r="BA420" s="169" t="str">
        <f>IFERROR(Inv_SY_B!BA420/Inv_SY_B!$DC420-1,"")</f>
        <v/>
      </c>
      <c r="BB420" s="169" t="str">
        <f>IFERROR(Inv_SY_B!BB420/Inv_SY_B!$DC420-1,"")</f>
        <v/>
      </c>
      <c r="BC420" s="169" t="str">
        <f>IFERROR(Inv_SY_B!BC420/Inv_SY_B!$DC420-1,"")</f>
        <v/>
      </c>
      <c r="BD420" s="169" t="str">
        <f>IFERROR(Inv_SY_B!BD420/Inv_SY_B!$DC420-1,"")</f>
        <v/>
      </c>
      <c r="BE420" s="169" t="str">
        <f>IFERROR(Inv_SY_B!BE420/Inv_SY_B!$DC420-1,"")</f>
        <v/>
      </c>
      <c r="BF420" s="169" t="str">
        <f>IFERROR(Inv_SY_B!BF420/Inv_SY_B!$DC420-1,"")</f>
        <v/>
      </c>
      <c r="BG420" s="169" t="str">
        <f>IFERROR(Inv_SY_B!BG420/Inv_SY_B!$DC420-1,"")</f>
        <v/>
      </c>
      <c r="BH420" s="169" t="str">
        <f>IFERROR(Inv_SY_B!BH420/Inv_SY_B!$DC420-1,"")</f>
        <v/>
      </c>
      <c r="BI420" s="169" t="str">
        <f>IFERROR(Inv_SY_B!BI420/Inv_SY_B!$DC420-1,"")</f>
        <v/>
      </c>
      <c r="BJ420" s="169" t="str">
        <f>IFERROR(Inv_SY_B!BJ420/Inv_SY_B!$DC420-1,"")</f>
        <v/>
      </c>
      <c r="BK420" s="169" t="str">
        <f>IFERROR(Inv_SY_B!BK420/Inv_SY_B!$DC420-1,"")</f>
        <v/>
      </c>
      <c r="BL420" s="169" t="str">
        <f>IFERROR(Inv_SY_B!BL420/Inv_SY_B!$DC420-1,"")</f>
        <v/>
      </c>
      <c r="BM420" s="169" t="str">
        <f>IFERROR(Inv_SY_B!BM420/Inv_SY_B!$DC420-1,"")</f>
        <v/>
      </c>
      <c r="BN420" s="169" t="str">
        <f>IFERROR(Inv_SY_B!BN420/Inv_SY_B!$DC420-1,"")</f>
        <v/>
      </c>
      <c r="BO420" s="169" t="str">
        <f>IFERROR(Inv_SY_B!BO420/Inv_SY_B!$DC420-1,"")</f>
        <v/>
      </c>
      <c r="BP420" s="169" t="str">
        <f>IFERROR(Inv_SY_B!BP420/Inv_SY_B!$DC420-1,"")</f>
        <v/>
      </c>
      <c r="BQ420" s="169" t="str">
        <f>IFERROR(Inv_SY_B!BQ420/Inv_SY_B!$DC420-1,"")</f>
        <v/>
      </c>
      <c r="BR420" s="169" t="str">
        <f>IFERROR(Inv_SY_B!BR420/Inv_SY_B!$DC420-1,"")</f>
        <v/>
      </c>
      <c r="BS420" s="169" t="str">
        <f>IFERROR(Inv_SY_B!BS420/Inv_SY_B!$DC420-1,"")</f>
        <v/>
      </c>
      <c r="BT420" s="169" t="str">
        <f>IFERROR(Inv_SY_B!BT420/Inv_SY_B!$DC420-1,"")</f>
        <v/>
      </c>
      <c r="BU420" s="169" t="str">
        <f>IFERROR(Inv_SY_B!BU420/Inv_SY_B!$DC420-1,"")</f>
        <v/>
      </c>
      <c r="BV420" s="169" t="str">
        <f>IFERROR(Inv_SY_B!BV420/Inv_SY_B!$DC420-1,"")</f>
        <v/>
      </c>
      <c r="BW420" s="169" t="str">
        <f>IFERROR(Inv_SY_B!BW420/Inv_SY_B!$DC420-1,"")</f>
        <v/>
      </c>
      <c r="BX420" s="169" t="str">
        <f>IFERROR(Inv_SY_B!BX420/Inv_SY_B!$DC420-1,"")</f>
        <v/>
      </c>
      <c r="BY420" s="169" t="str">
        <f>IFERROR(Inv_SY_B!BY420/Inv_SY_B!$DC420-1,"")</f>
        <v/>
      </c>
      <c r="BZ420" s="169" t="str">
        <f>IFERROR(Inv_SY_B!BZ420/Inv_SY_B!$DC420-1,"")</f>
        <v/>
      </c>
      <c r="CA420" s="169" t="str">
        <f>IFERROR(Inv_SY_B!CA420/Inv_SY_B!$DC420-1,"")</f>
        <v/>
      </c>
      <c r="CB420" s="169" t="str">
        <f>IFERROR(Inv_SY_B!CB420/Inv_SY_B!$DC420-1,"")</f>
        <v/>
      </c>
      <c r="CC420" s="169" t="str">
        <f>IFERROR(Inv_SY_B!CC420/Inv_SY_B!$DC420-1,"")</f>
        <v/>
      </c>
      <c r="CD420" s="169" t="str">
        <f>IFERROR(Inv_SY_B!CD420/Inv_SY_B!$DC420-1,"")</f>
        <v/>
      </c>
      <c r="CE420" s="169" t="str">
        <f>IFERROR(Inv_SY_B!CE420/Inv_SY_B!$DC420-1,"")</f>
        <v/>
      </c>
      <c r="CF420" s="169" t="str">
        <f>IFERROR(Inv_SY_B!CF420/Inv_SY_B!$DC420-1,"")</f>
        <v/>
      </c>
      <c r="CG420" s="169" t="str">
        <f>IFERROR(Inv_SY_B!CG420/Inv_SY_B!$DC420-1,"")</f>
        <v/>
      </c>
      <c r="CH420" s="169" t="str">
        <f>IFERROR(Inv_SY_B!CH420/Inv_SY_B!$DC420-1,"")</f>
        <v/>
      </c>
      <c r="CI420" s="169" t="str">
        <f>IFERROR(Inv_SY_B!CI420/Inv_SY_B!$DC420-1,"")</f>
        <v/>
      </c>
      <c r="CJ420" s="169" t="str">
        <f>IFERROR(Inv_SY_B!CJ420/Inv_SY_B!$DC420-1,"")</f>
        <v/>
      </c>
      <c r="CK420" s="169" t="str">
        <f>IFERROR(Inv_SY_B!CK420/Inv_SY_B!$DC420-1,"")</f>
        <v/>
      </c>
      <c r="CL420" s="169" t="str">
        <f>IFERROR(Inv_SY_B!CL420/Inv_SY_B!$DC420-1,"")</f>
        <v/>
      </c>
      <c r="CM420" s="169" t="str">
        <f>IFERROR(Inv_SY_B!CM420/Inv_SY_B!$DB420-1,"")</f>
        <v/>
      </c>
      <c r="CN420" s="169" t="str">
        <f>IFERROR(Inv_SY_B!CN420/Inv_SY_B!$DB420-1,"")</f>
        <v/>
      </c>
      <c r="CO420" s="169" t="str">
        <f>IFERROR(Inv_SY_B!CO420/Inv_SY_B!$DB420-1,"")</f>
        <v/>
      </c>
      <c r="CP420" s="169" t="str">
        <f>IFERROR(Inv_SY_B!CP420/Inv_SY_B!$DB420-1,"")</f>
        <v/>
      </c>
      <c r="CQ420" s="169" t="str">
        <f>IFERROR(Inv_SY_B!CQ420/Inv_SY_B!$DB420-1,"")</f>
        <v/>
      </c>
      <c r="CR420" s="169" t="str">
        <f>IFERROR(Inv_SY_B!CR420/Inv_SY_B!$DB420-1,"")</f>
        <v/>
      </c>
      <c r="CS420" s="169" t="str">
        <f>IFERROR(Inv_SY_B!CS420/Inv_SY_B!$DB420-1,"")</f>
        <v/>
      </c>
      <c r="CT420" s="169" t="str">
        <f>IFERROR(Inv_SY_B!CT420/Inv_SY_B!$DB420-1,"")</f>
        <v/>
      </c>
      <c r="CU420" s="169" t="str">
        <f>IFERROR(Inv_SY_B!CU420/Inv_SY_B!$DB420-1,"")</f>
        <v/>
      </c>
      <c r="CV420" s="169" t="str">
        <f>IFERROR(Inv_SY_B!CV420/Inv_SY_B!$DB420-1,"")</f>
        <v/>
      </c>
      <c r="CW420" s="169" t="str">
        <f>IFERROR(Inv_SY_B!CW420/Inv_SY_B!$DB420-1,"")</f>
        <v/>
      </c>
      <c r="CX420" s="169" t="str">
        <f>IFERROR(Inv_SY_B!CX420/Inv_SY_B!$DB420-1,"")</f>
        <v/>
      </c>
      <c r="CY420" s="169" t="str">
        <f>IFERROR(Inv_SY_B!CY420/Inv_SY_B!$DB420-1,"")</f>
        <v/>
      </c>
      <c r="CZ420" s="169" t="str">
        <f>IFERROR(Inv_SY_B!CZ420/Inv_SY_B!$DB420-1,"")</f>
        <v/>
      </c>
    </row>
  </sheetData>
  <phoneticPr fontId="70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ignoredErrors>
    <ignoredError sqref="B4:C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I16" sqref="I16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346</v>
      </c>
      <c r="F1" s="151" t="s">
        <v>347</v>
      </c>
      <c r="G1" s="151" t="s">
        <v>348</v>
      </c>
      <c r="H1" s="151" t="s">
        <v>33</v>
      </c>
      <c r="I1" s="151" t="s">
        <v>349</v>
      </c>
      <c r="J1" s="151" t="s">
        <v>350</v>
      </c>
      <c r="K1" s="151" t="s">
        <v>351</v>
      </c>
      <c r="L1" s="151" t="s">
        <v>352</v>
      </c>
      <c r="M1" s="151" t="s">
        <v>353</v>
      </c>
      <c r="N1" s="151" t="s">
        <v>354</v>
      </c>
      <c r="O1" s="151" t="s">
        <v>355</v>
      </c>
      <c r="P1" s="151" t="s">
        <v>356</v>
      </c>
      <c r="Q1" s="151" t="s">
        <v>357</v>
      </c>
      <c r="R1" s="151" t="s">
        <v>358</v>
      </c>
      <c r="S1" s="151" t="s">
        <v>359</v>
      </c>
      <c r="T1" s="151" t="s">
        <v>360</v>
      </c>
      <c r="U1" s="151" t="s">
        <v>361</v>
      </c>
      <c r="V1" s="152" t="s">
        <v>362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363</v>
      </c>
      <c r="F2" s="134" t="s">
        <v>363</v>
      </c>
      <c r="G2" s="134" t="s">
        <v>364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0.24113152860703727</v>
      </c>
      <c r="K2" s="30" t="s">
        <v>365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366</v>
      </c>
      <c r="S2" s="156" t="s">
        <v>367</v>
      </c>
      <c r="T2" s="171">
        <f ca="1">IFERROR(IGA_BD[[#This Row],[Breakdown Time]]*IGA_BD[[#This Row],[Plant Equivalent Weightage]],"")</f>
        <v>1.193601066604834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5">
        <v>45774</v>
      </c>
      <c r="C3" s="154">
        <v>2026</v>
      </c>
      <c r="D3" s="155">
        <v>2025</v>
      </c>
      <c r="E3" s="134" t="s">
        <v>363</v>
      </c>
      <c r="F3" s="134" t="s">
        <v>363</v>
      </c>
      <c r="G3" s="134" t="s">
        <v>364</v>
      </c>
      <c r="H3" s="174" t="str">
        <f>_xlfn.XLOOKUP(IGA_BD[[#This Row],[Affected Feeder ]],'Basic Data'!N:N,'Basic Data'!O:O)</f>
        <v>GP</v>
      </c>
      <c r="I3" s="174" t="str">
        <f>_xlfn.XLOOKUP(IGA_BD[[#This Row],[Affected Feeder ]],'Basic Data'!N:N,'Basic Data'!P:P)</f>
        <v>GP</v>
      </c>
      <c r="J3" s="221">
        <f ca="1">IFERROR(_xlfn.XLOOKUP(IGA_BD[[#This Row],[Affected Feeder ]],'Basic Data'!N:N,'Basic Data'!R:R),"")</f>
        <v>0.24113152860703727</v>
      </c>
      <c r="K3" s="322" t="s">
        <v>368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369</v>
      </c>
      <c r="S3" s="158" t="s">
        <v>367</v>
      </c>
      <c r="T3" s="171">
        <f ca="1">IFERROR(IGA_BD[[#This Row],[Breakdown Time]]*IGA_BD[[#This Row],[Plant Equivalent Weightage]],"")</f>
        <v>0.29739555194867923</v>
      </c>
      <c r="U3" s="323">
        <v>0.60199999999999998</v>
      </c>
      <c r="V3" s="324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5">
        <v>45783</v>
      </c>
      <c r="C4" s="154">
        <v>2026</v>
      </c>
      <c r="D4" s="155">
        <v>2025</v>
      </c>
      <c r="E4" s="134" t="s">
        <v>363</v>
      </c>
      <c r="F4" s="134" t="s">
        <v>363</v>
      </c>
      <c r="G4" s="134" t="s">
        <v>370</v>
      </c>
      <c r="H4" s="174" t="str">
        <f>_xlfn.XLOOKUP(IGA_BD[[#This Row],[Affected Feeder ]],'Basic Data'!N:N,'Basic Data'!O:O)</f>
        <v>GP</v>
      </c>
      <c r="I4" s="174" t="str">
        <f>_xlfn.XLOOKUP(IGA_BD[[#This Row],[Affected Feeder ]],'Basic Data'!N:N,'Basic Data'!P:P)</f>
        <v>GP</v>
      </c>
      <c r="J4" s="221">
        <f ca="1">IFERROR(_xlfn.XLOOKUP(IGA_BD[[#This Row],[Affected Feeder ]],'Basic Data'!N:N,'Basic Data'!R:R),"")</f>
        <v>0.16696391513535447</v>
      </c>
      <c r="K4" s="322" t="s">
        <v>368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369</v>
      </c>
      <c r="S4" s="158" t="s">
        <v>367</v>
      </c>
      <c r="T4" s="171">
        <f ca="1">IFERROR(IGA_BD[[#This Row],[Breakdown Time]]*IGA_BD[[#This Row],[Plant Equivalent Weightage]],"")</f>
        <v>0.32836236643286393</v>
      </c>
      <c r="U4" s="323">
        <v>0</v>
      </c>
      <c r="V4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5">
        <v>45793</v>
      </c>
      <c r="C5" s="154">
        <v>2026</v>
      </c>
      <c r="D5" s="155">
        <v>2025</v>
      </c>
      <c r="E5" s="134" t="s">
        <v>363</v>
      </c>
      <c r="F5" s="134" t="s">
        <v>363</v>
      </c>
      <c r="G5" s="134" t="s">
        <v>364</v>
      </c>
      <c r="H5" s="174" t="str">
        <f>_xlfn.XLOOKUP(IGA_BD[[#This Row],[Affected Feeder ]],'Basic Data'!N:N,'Basic Data'!O:O)</f>
        <v>GP</v>
      </c>
      <c r="I5" s="174" t="str">
        <f>_xlfn.XLOOKUP(IGA_BD[[#This Row],[Affected Feeder ]],'Basic Data'!N:N,'Basic Data'!P:P)</f>
        <v>GP</v>
      </c>
      <c r="J5" s="221">
        <f ca="1">IFERROR(_xlfn.XLOOKUP(IGA_BD[[#This Row],[Affected Feeder ]],'Basic Data'!N:N,'Basic Data'!R:R),"")</f>
        <v>0.24113152860703727</v>
      </c>
      <c r="K5" s="322" t="s">
        <v>368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371</v>
      </c>
      <c r="S5" s="158" t="s">
        <v>367</v>
      </c>
      <c r="T5" s="171">
        <f ca="1">IFERROR(IGA_BD[[#This Row],[Breakdown Time]]*IGA_BD[[#This Row],[Plant Equivalent Weightage]],"")</f>
        <v>1.1895822077947169</v>
      </c>
      <c r="U5" s="323">
        <v>1.2529999999999999</v>
      </c>
      <c r="V5" s="324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8">
        <v>5</v>
      </c>
      <c r="B6" s="295">
        <v>45796</v>
      </c>
      <c r="C6" s="154">
        <v>2026</v>
      </c>
      <c r="D6" s="155">
        <v>2025</v>
      </c>
      <c r="E6" s="134" t="s">
        <v>363</v>
      </c>
      <c r="F6" s="134" t="s">
        <v>363</v>
      </c>
      <c r="G6" s="134" t="s">
        <v>372</v>
      </c>
      <c r="H6" s="174" t="str">
        <f>_xlfn.XLOOKUP(IGA_BD[[#This Row],[Affected Feeder ]],'Basic Data'!N:N,'Basic Data'!O:O)</f>
        <v>GP</v>
      </c>
      <c r="I6" s="174" t="str">
        <f>_xlfn.XLOOKUP(IGA_BD[[#This Row],[Affected Feeder ]],'Basic Data'!N:N,'Basic Data'!P:P)</f>
        <v>GP</v>
      </c>
      <c r="J6" s="221">
        <f ca="1">IFERROR(_xlfn.XLOOKUP(IGA_BD[[#This Row],[Affected Feeder ]],'Basic Data'!N:N,'Basic Data'!R:R),"")</f>
        <v>0.20468358356037328</v>
      </c>
      <c r="K6" s="322" t="s">
        <v>373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369</v>
      </c>
      <c r="S6" s="158" t="s">
        <v>367</v>
      </c>
      <c r="T6" s="171">
        <f ca="1">IFERROR(IGA_BD[[#This Row],[Breakdown Time]]*IGA_BD[[#This Row],[Plant Equivalent Weightage]],"")</f>
        <v>0.15351268767027995</v>
      </c>
      <c r="U6" s="323">
        <v>0</v>
      </c>
      <c r="V6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8">
        <v>6</v>
      </c>
      <c r="B7" s="295">
        <v>45796</v>
      </c>
      <c r="C7" s="154">
        <v>2026</v>
      </c>
      <c r="D7" s="155">
        <v>2025</v>
      </c>
      <c r="E7" s="134" t="s">
        <v>363</v>
      </c>
      <c r="F7" s="134" t="s">
        <v>363</v>
      </c>
      <c r="G7" s="134" t="s">
        <v>374</v>
      </c>
      <c r="H7" s="174" t="str">
        <f>_xlfn.XLOOKUP(IGA_BD[[#This Row],[Affected Feeder ]],'Basic Data'!N:N,'Basic Data'!O:O)</f>
        <v>GP</v>
      </c>
      <c r="I7" s="174" t="str">
        <f>_xlfn.XLOOKUP(IGA_BD[[#This Row],[Affected Feeder ]],'Basic Data'!N:N,'Basic Data'!P:P)</f>
        <v>GP</v>
      </c>
      <c r="J7" s="221">
        <f ca="1">IFERROR(_xlfn.XLOOKUP(IGA_BD[[#This Row],[Affected Feeder ]],'Basic Data'!N:N,'Basic Data'!R:R),"")</f>
        <v>0.1123235174772477</v>
      </c>
      <c r="K7" s="322" t="s">
        <v>373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369</v>
      </c>
      <c r="S7" s="158" t="s">
        <v>367</v>
      </c>
      <c r="T7" s="171">
        <f ca="1">IFERROR(IGA_BD[[#This Row],[Breakdown Time]]*IGA_BD[[#This Row],[Plant Equivalent Weightage]],"")</f>
        <v>8.424263810793578E-2</v>
      </c>
      <c r="U7" s="323">
        <v>0</v>
      </c>
      <c r="V7" s="32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5">
        <v>45797</v>
      </c>
      <c r="C8" s="154">
        <v>2026</v>
      </c>
      <c r="D8" s="155">
        <v>2025</v>
      </c>
      <c r="E8" s="134" t="s">
        <v>363</v>
      </c>
      <c r="F8" s="134" t="s">
        <v>363</v>
      </c>
      <c r="G8" s="134" t="s">
        <v>370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0.16696391513535447</v>
      </c>
      <c r="K8" s="322" t="s">
        <v>373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369</v>
      </c>
      <c r="S8" s="158" t="s">
        <v>367</v>
      </c>
      <c r="T8" s="171">
        <f ca="1">IFERROR(IGA_BD[[#This Row],[Breakdown Time]]*IGA_BD[[#This Row],[Plant Equivalent Weightage]],"")</f>
        <v>2.5044587270303082E-2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8">
        <v>8</v>
      </c>
      <c r="B9" s="295">
        <v>45804</v>
      </c>
      <c r="C9" s="154">
        <v>2026</v>
      </c>
      <c r="D9" s="155">
        <v>2025</v>
      </c>
      <c r="E9" s="134" t="s">
        <v>363</v>
      </c>
      <c r="F9" s="134" t="s">
        <v>363</v>
      </c>
      <c r="G9" s="134" t="s">
        <v>370</v>
      </c>
      <c r="H9" s="174" t="str">
        <f>_xlfn.XLOOKUP(IGA_BD[[#This Row],[Affected Feeder ]],'Basic Data'!N:N,'Basic Data'!O:O)</f>
        <v>GP</v>
      </c>
      <c r="I9" s="174" t="str">
        <f>_xlfn.XLOOKUP(IGA_BD[[#This Row],[Affected Feeder ]],'Basic Data'!N:N,'Basic Data'!P:P)</f>
        <v>GP</v>
      </c>
      <c r="J9" s="221">
        <f ca="1">IFERROR(_xlfn.XLOOKUP(IGA_BD[[#This Row],[Affected Feeder ]],'Basic Data'!N:N,'Basic Data'!R:R),"")</f>
        <v>0.16696391513535447</v>
      </c>
      <c r="K9" s="322" t="s">
        <v>373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369</v>
      </c>
      <c r="S9" s="158" t="s">
        <v>367</v>
      </c>
      <c r="T9" s="299">
        <f ca="1">IFERROR(IGA_BD[[#This Row],[Breakdown Time]]*IGA_BD[[#This Row],[Plant Equivalent Weightage]],"")</f>
        <v>3.6175514945993338E-2</v>
      </c>
      <c r="U9" s="323">
        <v>1.7000000000000001E-2</v>
      </c>
      <c r="V9" s="324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5">
        <v>45805</v>
      </c>
      <c r="C10" s="154">
        <v>2026</v>
      </c>
      <c r="D10" s="155">
        <v>2025</v>
      </c>
      <c r="E10" s="134" t="s">
        <v>363</v>
      </c>
      <c r="F10" s="134" t="s">
        <v>363</v>
      </c>
      <c r="G10" s="134" t="s">
        <v>370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0.16696391513535447</v>
      </c>
      <c r="K10" s="322" t="s">
        <v>373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369</v>
      </c>
      <c r="S10" s="158" t="s">
        <v>367</v>
      </c>
      <c r="T10" s="171">
        <f ca="1">IFERROR(IGA_BD[[#This Row],[Breakdown Time]]*IGA_BD[[#This Row],[Plant Equivalent Weightage]],"")</f>
        <v>3.8958246864916349E-2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8">
        <v>10</v>
      </c>
      <c r="B11" s="295">
        <v>45816</v>
      </c>
      <c r="C11" s="154">
        <v>2026</v>
      </c>
      <c r="D11" s="155">
        <v>2025</v>
      </c>
      <c r="E11" s="134" t="s">
        <v>363</v>
      </c>
      <c r="F11" s="134" t="s">
        <v>363</v>
      </c>
      <c r="G11" s="134" t="s">
        <v>370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0.16696391513535447</v>
      </c>
      <c r="K11" s="30" t="s">
        <v>368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369</v>
      </c>
      <c r="S11" s="156" t="s">
        <v>367</v>
      </c>
      <c r="T11" s="171">
        <f ca="1">IFERROR(IGA_BD[[#This Row],[Breakdown Time]]*IGA_BD[[#This Row],[Plant Equivalent Weightage]],"")</f>
        <v>1.9479123432458036E-2</v>
      </c>
      <c r="U11" s="303">
        <v>0</v>
      </c>
      <c r="V11" s="304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5">
        <v>45817</v>
      </c>
      <c r="C12" s="154">
        <v>2026</v>
      </c>
      <c r="D12" s="155">
        <v>2025</v>
      </c>
      <c r="E12" s="134" t="s">
        <v>363</v>
      </c>
      <c r="F12" s="134" t="s">
        <v>363</v>
      </c>
      <c r="G12" s="134" t="s">
        <v>370</v>
      </c>
      <c r="H12" s="174" t="str">
        <f>_xlfn.XLOOKUP(IGA_BD[[#This Row],[Affected Feeder ]],'Basic Data'!N:N,'Basic Data'!O:O)</f>
        <v>GP</v>
      </c>
      <c r="I12" s="174" t="str">
        <f>_xlfn.XLOOKUP(IGA_BD[[#This Row],[Affected Feeder ]],'Basic Data'!N:N,'Basic Data'!P:P)</f>
        <v>GP</v>
      </c>
      <c r="J12" s="221">
        <f ca="1">IFERROR(_xlfn.XLOOKUP(IGA_BD[[#This Row],[Affected Feeder ]],'Basic Data'!N:N,'Basic Data'!R:R),"")</f>
        <v>0.16696391513535447</v>
      </c>
      <c r="K12" s="134" t="s">
        <v>375</v>
      </c>
      <c r="L12" s="305">
        <v>0.46180555555555558</v>
      </c>
      <c r="M12" s="305">
        <v>0.46180555555555558</v>
      </c>
      <c r="N12" s="305">
        <v>0.48888888888888887</v>
      </c>
      <c r="O12" s="306">
        <f>(IGA_BD[[#This Row],[Work Start TimeStamp]]-IGA_BD[[#This Row],[Fault Start TimeStamp]])*24</f>
        <v>0</v>
      </c>
      <c r="P12" s="306">
        <f>(IGA_BD[[#This Row],[Fault Clearance time]]-IGA_BD[[#This Row],[Work Start TimeStamp]])*24</f>
        <v>0.64999999999999902</v>
      </c>
      <c r="Q12" s="306">
        <f>(IGA_BD[[#This Row],[Fault Clearance time]]-IGA_BD[[#This Row],[Fault Start TimeStamp]])*24</f>
        <v>0.64999999999999902</v>
      </c>
      <c r="R12" s="134" t="s">
        <v>369</v>
      </c>
      <c r="S12" s="158" t="s">
        <v>367</v>
      </c>
      <c r="T12" s="299">
        <f ca="1">IFERROR(IGA_BD[[#This Row],[Breakdown Time]]*IGA_BD[[#This Row],[Plant Equivalent Weightage]],"")</f>
        <v>0.10852654483798024</v>
      </c>
      <c r="U12" s="307">
        <v>0.39200000000000002</v>
      </c>
      <c r="V12" s="308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5">
        <v>45820</v>
      </c>
      <c r="C13" s="154">
        <v>2026</v>
      </c>
      <c r="D13" s="155">
        <v>2025</v>
      </c>
      <c r="E13" s="134" t="s">
        <v>363</v>
      </c>
      <c r="F13" s="134" t="s">
        <v>363</v>
      </c>
      <c r="G13" s="134" t="s">
        <v>370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0.16696391513535447</v>
      </c>
      <c r="K13" s="322" t="s">
        <v>373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369</v>
      </c>
      <c r="S13" s="158" t="s">
        <v>367</v>
      </c>
      <c r="T13" s="171">
        <f ca="1">IFERROR(IGA_BD[[#This Row],[Breakdown Time]]*IGA_BD[[#This Row],[Plant Equivalent Weightage]],"")</f>
        <v>3.3392783027070778E-2</v>
      </c>
      <c r="U13" s="303">
        <v>1.0999999999999999E-2</v>
      </c>
      <c r="V13" s="304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8">
        <v>13</v>
      </c>
      <c r="B14" s="295">
        <v>45820</v>
      </c>
      <c r="C14" s="154">
        <v>2026</v>
      </c>
      <c r="D14" s="155">
        <v>2025</v>
      </c>
      <c r="E14" s="134" t="s">
        <v>363</v>
      </c>
      <c r="F14" s="134" t="s">
        <v>363</v>
      </c>
      <c r="G14" s="134" t="s">
        <v>370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0.16696391513535447</v>
      </c>
      <c r="K14" s="322" t="s">
        <v>373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369</v>
      </c>
      <c r="S14" s="158" t="s">
        <v>367</v>
      </c>
      <c r="T14" s="171">
        <f ca="1">IFERROR(IGA_BD[[#This Row],[Breakdown Time]]*IGA_BD[[#This Row],[Plant Equivalent Weightage]],"")</f>
        <v>8.0699225648754591E-2</v>
      </c>
      <c r="U14" s="303">
        <v>7.5999999999999998E-2</v>
      </c>
      <c r="V14" s="304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8">
        <v>14</v>
      </c>
      <c r="B15" s="295">
        <v>45821</v>
      </c>
      <c r="C15" s="154">
        <v>2026</v>
      </c>
      <c r="D15" s="155">
        <v>2025</v>
      </c>
      <c r="E15" s="134" t="s">
        <v>363</v>
      </c>
      <c r="F15" s="134" t="s">
        <v>363</v>
      </c>
      <c r="G15" s="134" t="s">
        <v>370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0.16696391513535447</v>
      </c>
      <c r="K15" s="30" t="s">
        <v>376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377</v>
      </c>
      <c r="S15" s="158" t="s">
        <v>367</v>
      </c>
      <c r="T15" s="171">
        <f ca="1">IFERROR(IGA_BD[[#This Row],[Breakdown Time]]*IGA_BD[[#This Row],[Plant Equivalent Weightage]],"")</f>
        <v>8.6264689486599946E-2</v>
      </c>
      <c r="U15" s="303">
        <v>0.125</v>
      </c>
      <c r="V15" s="304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5">
        <v>45823</v>
      </c>
      <c r="C16" s="154">
        <v>2026</v>
      </c>
      <c r="D16" s="155">
        <v>2025</v>
      </c>
      <c r="E16" s="134" t="s">
        <v>363</v>
      </c>
      <c r="F16" s="134" t="s">
        <v>363</v>
      </c>
      <c r="G16" s="134" t="s">
        <v>370</v>
      </c>
      <c r="H16" s="174" t="str">
        <f>_xlfn.XLOOKUP(IGA_BD[[#This Row],[Affected Feeder ]],'Basic Data'!N:N,'Basic Data'!O:O)</f>
        <v>GP</v>
      </c>
      <c r="I16" s="174" t="str">
        <f>_xlfn.XLOOKUP(IGA_BD[[#This Row],[Affected Feeder ]],'Basic Data'!N:N,'Basic Data'!P:P)</f>
        <v>GP</v>
      </c>
      <c r="J16" s="221">
        <f ca="1">IFERROR(_xlfn.XLOOKUP(IGA_BD[[#This Row],[Affected Feeder ]],'Basic Data'!N:N,'Basic Data'!R:R),"")</f>
        <v>0.16696391513535447</v>
      </c>
      <c r="K16" s="322" t="s">
        <v>373</v>
      </c>
      <c r="L16" s="305">
        <v>0.32291666666666669</v>
      </c>
      <c r="M16" s="305">
        <v>0.32291666666666669</v>
      </c>
      <c r="N16" s="305">
        <v>0.36805555555555558</v>
      </c>
      <c r="O16" s="306">
        <f>(IGA_BD[[#This Row],[Work Start TimeStamp]]-IGA_BD[[#This Row],[Fault Start TimeStamp]])*24</f>
        <v>0</v>
      </c>
      <c r="P16" s="306">
        <f>(IGA_BD[[#This Row],[Fault Clearance time]]-IGA_BD[[#This Row],[Work Start TimeStamp]])*24</f>
        <v>1.0833333333333335</v>
      </c>
      <c r="Q16" s="306">
        <f>(IGA_BD[[#This Row],[Fault Clearance time]]-IGA_BD[[#This Row],[Fault Start TimeStamp]])*24</f>
        <v>1.0833333333333335</v>
      </c>
      <c r="R16" s="134" t="s">
        <v>378</v>
      </c>
      <c r="S16" s="158" t="s">
        <v>367</v>
      </c>
      <c r="T16" s="299">
        <f ca="1">IFERROR(IGA_BD[[#This Row],[Breakdown Time]]*IGA_BD[[#This Row],[Plant Equivalent Weightage]],"")</f>
        <v>0.18087757472996738</v>
      </c>
      <c r="U16" s="307">
        <v>0.221</v>
      </c>
      <c r="V16" s="308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5">
        <v>45825</v>
      </c>
      <c r="C17" s="154">
        <v>2026</v>
      </c>
      <c r="D17" s="155">
        <v>2025</v>
      </c>
      <c r="E17" s="134" t="s">
        <v>363</v>
      </c>
      <c r="F17" s="134" t="s">
        <v>363</v>
      </c>
      <c r="G17" s="134" t="s">
        <v>370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0.16696391513535447</v>
      </c>
      <c r="K17" s="322" t="s">
        <v>373</v>
      </c>
      <c r="L17" s="305">
        <v>0.30138888888888887</v>
      </c>
      <c r="M17" s="305">
        <v>0.30138888888888887</v>
      </c>
      <c r="N17" s="305">
        <v>0.34097222222222223</v>
      </c>
      <c r="O17" s="306">
        <f>(IGA_BD[[#This Row],[Work Start TimeStamp]]-IGA_BD[[#This Row],[Fault Start TimeStamp]])*24</f>
        <v>0</v>
      </c>
      <c r="P17" s="306">
        <f>(IGA_BD[[#This Row],[Fault Clearance time]]-IGA_BD[[#This Row],[Work Start TimeStamp]])*24</f>
        <v>0.95000000000000062</v>
      </c>
      <c r="Q17" s="306">
        <f>(IGA_BD[[#This Row],[Fault Clearance time]]-IGA_BD[[#This Row],[Fault Start TimeStamp]])*24</f>
        <v>0.95000000000000062</v>
      </c>
      <c r="R17" s="134" t="s">
        <v>378</v>
      </c>
      <c r="S17" s="158" t="s">
        <v>367</v>
      </c>
      <c r="T17" s="171">
        <f ca="1">IFERROR(IGA_BD[[#This Row],[Breakdown Time]]*IGA_BD[[#This Row],[Plant Equivalent Weightage]],"")</f>
        <v>0.15861571937858684</v>
      </c>
      <c r="U17" s="303">
        <v>0.14299999999999999</v>
      </c>
      <c r="V17" s="304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5">
        <v>45825</v>
      </c>
      <c r="C18" s="154">
        <v>2026</v>
      </c>
      <c r="D18" s="155">
        <v>2025</v>
      </c>
      <c r="E18" s="134" t="s">
        <v>363</v>
      </c>
      <c r="F18" s="134" t="s">
        <v>363</v>
      </c>
      <c r="G18" s="134" t="s">
        <v>372</v>
      </c>
      <c r="H18" s="174" t="str">
        <f>_xlfn.XLOOKUP(IGA_BD[[#This Row],[Affected Feeder ]],'Basic Data'!N:N,'Basic Data'!O:O)</f>
        <v>GP</v>
      </c>
      <c r="I18" s="174" t="str">
        <f>_xlfn.XLOOKUP(IGA_BD[[#This Row],[Affected Feeder ]],'Basic Data'!N:N,'Basic Data'!P:P)</f>
        <v>GP</v>
      </c>
      <c r="J18" s="221">
        <f ca="1">IFERROR(_xlfn.XLOOKUP(IGA_BD[[#This Row],[Affected Feeder ]],'Basic Data'!N:N,'Basic Data'!R:R),"")</f>
        <v>0.20468358356037328</v>
      </c>
      <c r="K18" s="322" t="s">
        <v>373</v>
      </c>
      <c r="L18" s="305">
        <v>0.40625</v>
      </c>
      <c r="M18" s="305">
        <v>0.40625</v>
      </c>
      <c r="N18" s="305">
        <v>0.4284722222222222</v>
      </c>
      <c r="O18" s="306">
        <f>(IGA_BD[[#This Row],[Work Start TimeStamp]]-IGA_BD[[#This Row],[Fault Start TimeStamp]])*24</f>
        <v>0</v>
      </c>
      <c r="P18" s="306">
        <f>(IGA_BD[[#This Row],[Fault Clearance time]]-IGA_BD[[#This Row],[Work Start TimeStamp]])*24</f>
        <v>0.53333333333333277</v>
      </c>
      <c r="Q18" s="306">
        <f>(IGA_BD[[#This Row],[Fault Clearance time]]-IGA_BD[[#This Row],[Fault Start TimeStamp]])*24</f>
        <v>0.53333333333333277</v>
      </c>
      <c r="R18" s="134" t="s">
        <v>369</v>
      </c>
      <c r="S18" s="158" t="s">
        <v>367</v>
      </c>
      <c r="T18" s="299">
        <f ca="1">IFERROR(IGA_BD[[#This Row],[Breakdown Time]]*IGA_BD[[#This Row],[Plant Equivalent Weightage]],"")</f>
        <v>0.10916457789886563</v>
      </c>
      <c r="U18" s="307">
        <v>0.24299999999999999</v>
      </c>
      <c r="V18" s="308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19">
        <v>45834</v>
      </c>
      <c r="C19" s="154">
        <v>2026</v>
      </c>
      <c r="D19" s="155">
        <v>2025</v>
      </c>
      <c r="E19" s="134" t="s">
        <v>363</v>
      </c>
      <c r="F19" s="134" t="s">
        <v>363</v>
      </c>
      <c r="G19" s="134" t="s">
        <v>372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0.20468358356037328</v>
      </c>
      <c r="K19" s="322" t="s">
        <v>373</v>
      </c>
      <c r="L19" s="305">
        <v>0.53888888888888886</v>
      </c>
      <c r="M19" s="305">
        <v>0.53888888888888886</v>
      </c>
      <c r="N19" s="305">
        <v>0.56597222222222221</v>
      </c>
      <c r="O19" s="306">
        <f>(IGA_BD[[#This Row],[Work Start TimeStamp]]-IGA_BD[[#This Row],[Fault Start TimeStamp]])*24</f>
        <v>0</v>
      </c>
      <c r="P19" s="306">
        <f>(IGA_BD[[#This Row],[Fault Clearance time]]-IGA_BD[[#This Row],[Work Start TimeStamp]])*24</f>
        <v>0.65000000000000036</v>
      </c>
      <c r="Q19" s="306">
        <f>(IGA_BD[[#This Row],[Fault Clearance time]]-IGA_BD[[#This Row],[Fault Start TimeStamp]])*24</f>
        <v>0.65000000000000036</v>
      </c>
      <c r="R19" s="30" t="s">
        <v>369</v>
      </c>
      <c r="S19" s="156" t="s">
        <v>367</v>
      </c>
      <c r="T19" s="171">
        <f ca="1">IFERROR(IGA_BD[[#This Row],[Breakdown Time]]*IGA_BD[[#This Row],[Plant Equivalent Weightage]],"")</f>
        <v>0.1330443293142427</v>
      </c>
      <c r="U19" s="303">
        <v>0.33</v>
      </c>
      <c r="V19" s="304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8">
        <v>19</v>
      </c>
      <c r="B20" s="295">
        <v>45834</v>
      </c>
      <c r="C20" s="154">
        <v>2026</v>
      </c>
      <c r="D20" s="155">
        <v>2025</v>
      </c>
      <c r="E20" s="134" t="s">
        <v>363</v>
      </c>
      <c r="F20" s="134" t="s">
        <v>363</v>
      </c>
      <c r="G20" s="134" t="s">
        <v>372</v>
      </c>
      <c r="H20" s="174" t="str">
        <f>_xlfn.XLOOKUP(IGA_BD[[#This Row],[Affected Feeder ]],'Basic Data'!N:N,'Basic Data'!O:O)</f>
        <v>GP</v>
      </c>
      <c r="I20" s="174" t="str">
        <f>_xlfn.XLOOKUP(IGA_BD[[#This Row],[Affected Feeder ]],'Basic Data'!N:N,'Basic Data'!P:P)</f>
        <v>GP</v>
      </c>
      <c r="J20" s="221">
        <f ca="1">IFERROR(_xlfn.XLOOKUP(IGA_BD[[#This Row],[Affected Feeder ]],'Basic Data'!N:N,'Basic Data'!R:R),"")</f>
        <v>0.20468358356037328</v>
      </c>
      <c r="K20" s="322" t="s">
        <v>373</v>
      </c>
      <c r="L20" s="305">
        <v>0.57708333333333328</v>
      </c>
      <c r="M20" s="305">
        <v>0.57708333333333328</v>
      </c>
      <c r="N20" s="305">
        <v>0.60624999999999996</v>
      </c>
      <c r="O20" s="306">
        <f>(IGA_BD[[#This Row],[Work Start TimeStamp]]-IGA_BD[[#This Row],[Fault Start TimeStamp]])*24</f>
        <v>0</v>
      </c>
      <c r="P20" s="306">
        <f>(IGA_BD[[#This Row],[Fault Clearance time]]-IGA_BD[[#This Row],[Work Start TimeStamp]])*24</f>
        <v>0.70000000000000018</v>
      </c>
      <c r="Q20" s="306">
        <f>(IGA_BD[[#This Row],[Fault Clearance time]]-IGA_BD[[#This Row],[Fault Start TimeStamp]])*24</f>
        <v>0.70000000000000018</v>
      </c>
      <c r="R20" s="134" t="s">
        <v>369</v>
      </c>
      <c r="S20" s="158" t="s">
        <v>367</v>
      </c>
      <c r="T20" s="299">
        <f ca="1">IFERROR(IGA_BD[[#This Row],[Breakdown Time]]*IGA_BD[[#This Row],[Plant Equivalent Weightage]],"")</f>
        <v>0.14327850849226134</v>
      </c>
      <c r="U20" s="307">
        <v>0.308</v>
      </c>
      <c r="V20" s="308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5">
        <v>45835</v>
      </c>
      <c r="C21" s="154">
        <v>2026</v>
      </c>
      <c r="D21" s="155">
        <v>2025</v>
      </c>
      <c r="E21" s="134" t="s">
        <v>363</v>
      </c>
      <c r="F21" s="134" t="s">
        <v>363</v>
      </c>
      <c r="G21" s="134" t="s">
        <v>372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0.20468358356037328</v>
      </c>
      <c r="K21" s="322" t="s">
        <v>373</v>
      </c>
      <c r="L21" s="305">
        <v>0.3527777777777778</v>
      </c>
      <c r="M21" s="305">
        <v>0.3527777777777778</v>
      </c>
      <c r="N21" s="305">
        <v>0.38055555555555554</v>
      </c>
      <c r="O21" s="306">
        <f>(IGA_BD[[#This Row],[Work Start TimeStamp]]-IGA_BD[[#This Row],[Fault Start TimeStamp]])*24</f>
        <v>0</v>
      </c>
      <c r="P21" s="306">
        <f>(IGA_BD[[#This Row],[Fault Clearance time]]-IGA_BD[[#This Row],[Work Start TimeStamp]])*24</f>
        <v>0.66666666666666563</v>
      </c>
      <c r="Q21" s="306">
        <f>(IGA_BD[[#This Row],[Fault Clearance time]]-IGA_BD[[#This Row],[Fault Start TimeStamp]])*24</f>
        <v>0.66666666666666563</v>
      </c>
      <c r="R21" s="134" t="s">
        <v>369</v>
      </c>
      <c r="S21" s="158" t="s">
        <v>367</v>
      </c>
      <c r="T21" s="171">
        <f ca="1">IFERROR(IGA_BD[[#This Row],[Breakdown Time]]*IGA_BD[[#This Row],[Plant Equivalent Weightage]],"")</f>
        <v>0.13645572237358197</v>
      </c>
      <c r="U21" s="303">
        <v>0.27400000000000002</v>
      </c>
      <c r="V21" s="304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8">
        <v>21</v>
      </c>
      <c r="B22" s="295">
        <v>45843</v>
      </c>
      <c r="C22" s="154">
        <v>2026</v>
      </c>
      <c r="D22" s="155">
        <v>2025</v>
      </c>
      <c r="E22" s="134" t="s">
        <v>363</v>
      </c>
      <c r="F22" s="134" t="s">
        <v>363</v>
      </c>
      <c r="G22" s="134" t="s">
        <v>370</v>
      </c>
      <c r="H22" s="174" t="str">
        <f>_xlfn.XLOOKUP(IGA_BD[[#This Row],[Affected Feeder ]],'Basic Data'!N:N,'Basic Data'!O:O)</f>
        <v>GP</v>
      </c>
      <c r="I22" s="174" t="str">
        <f>_xlfn.XLOOKUP(IGA_BD[[#This Row],[Affected Feeder ]],'Basic Data'!N:N,'Basic Data'!P:P)</f>
        <v>GP</v>
      </c>
      <c r="J22" s="221">
        <f ca="1">IFERROR(_xlfn.XLOOKUP(IGA_BD[[#This Row],[Affected Feeder ]],'Basic Data'!N:N,'Basic Data'!R:R),"")</f>
        <v>0.16696391513535447</v>
      </c>
      <c r="K22" s="322" t="s">
        <v>373</v>
      </c>
      <c r="L22" s="305">
        <v>0.27708333333333335</v>
      </c>
      <c r="M22" s="305">
        <v>0.27708333333333335</v>
      </c>
      <c r="N22" s="305">
        <v>0.29722222222222222</v>
      </c>
      <c r="O22" s="306">
        <f>(IGA_BD[[#This Row],[Work Start TimeStamp]]-IGA_BD[[#This Row],[Fault Start TimeStamp]])*24</f>
        <v>0</v>
      </c>
      <c r="P22" s="306">
        <f>(IGA_BD[[#This Row],[Fault Clearance time]]-IGA_BD[[#This Row],[Work Start TimeStamp]])*24</f>
        <v>0.48333333333333295</v>
      </c>
      <c r="Q22" s="306">
        <f>(IGA_BD[[#This Row],[Fault Clearance time]]-IGA_BD[[#This Row],[Fault Start TimeStamp]])*24</f>
        <v>0.48333333333333295</v>
      </c>
      <c r="R22" s="134" t="s">
        <v>369</v>
      </c>
      <c r="S22" s="158" t="s">
        <v>367</v>
      </c>
      <c r="T22" s="171">
        <f ca="1">IFERROR(IGA_BD[[#This Row],[Breakdown Time]]*IGA_BD[[#This Row],[Plant Equivalent Weightage]],"")</f>
        <v>8.0699225648754591E-2</v>
      </c>
      <c r="U22" s="323">
        <v>1.32E-2</v>
      </c>
      <c r="V22" s="324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5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1120"/>
  <sheetViews>
    <sheetView zoomScale="90" zoomScaleNormal="90" workbookViewId="0">
      <pane xSplit="2" ySplit="1" topLeftCell="AD1105" activePane="bottomRight" state="frozen"/>
      <selection pane="topRight" activeCell="Z69" sqref="Z69"/>
      <selection pane="bottomLeft" activeCell="Z69" sqref="Z69"/>
      <selection pane="bottomRight" activeCell="AL1119" sqref="AL1119:AL1120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379</v>
      </c>
      <c r="F1" s="28" t="s">
        <v>347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380</v>
      </c>
      <c r="L1" s="28" t="s">
        <v>381</v>
      </c>
      <c r="M1" s="28" t="s">
        <v>382</v>
      </c>
      <c r="N1" s="28" t="s">
        <v>383</v>
      </c>
      <c r="O1" s="28" t="s">
        <v>384</v>
      </c>
      <c r="P1" s="28" t="s">
        <v>385</v>
      </c>
      <c r="Q1" s="28" t="s">
        <v>386</v>
      </c>
      <c r="R1" s="28" t="s">
        <v>387</v>
      </c>
      <c r="S1" s="28" t="s">
        <v>388</v>
      </c>
      <c r="T1" s="28" t="s">
        <v>389</v>
      </c>
      <c r="U1" s="28" t="s">
        <v>390</v>
      </c>
      <c r="V1" s="28" t="s">
        <v>350</v>
      </c>
      <c r="W1" s="28" t="s">
        <v>391</v>
      </c>
      <c r="X1" s="28" t="s">
        <v>392</v>
      </c>
      <c r="Y1" s="28" t="s">
        <v>351</v>
      </c>
      <c r="Z1" s="28" t="s">
        <v>393</v>
      </c>
      <c r="AA1" s="28" t="s">
        <v>394</v>
      </c>
      <c r="AB1" s="28" t="s">
        <v>395</v>
      </c>
      <c r="AC1" s="28" t="s">
        <v>396</v>
      </c>
      <c r="AD1" s="28" t="s">
        <v>397</v>
      </c>
      <c r="AE1" s="28" t="s">
        <v>355</v>
      </c>
      <c r="AF1" s="28" t="s">
        <v>356</v>
      </c>
      <c r="AG1" s="28" t="s">
        <v>357</v>
      </c>
      <c r="AH1" s="28" t="s">
        <v>358</v>
      </c>
      <c r="AI1" s="28" t="s">
        <v>359</v>
      </c>
      <c r="AJ1" s="28" t="s">
        <v>360</v>
      </c>
      <c r="AK1" s="28" t="s">
        <v>398</v>
      </c>
      <c r="AL1" s="48" t="s">
        <v>399</v>
      </c>
      <c r="AM1" s="48" t="s">
        <v>400</v>
      </c>
      <c r="AN1" t="s">
        <v>401</v>
      </c>
    </row>
    <row r="2" spans="1:40">
      <c r="A2" s="29">
        <v>1</v>
      </c>
      <c r="B2" s="134">
        <v>45748</v>
      </c>
      <c r="C2" s="183">
        <f>YEAR(PA[[#This Row],[Date]])+IF(MONTH(PA[[#This Row],[Date]])&gt;=4,1,0)</f>
        <v>2026</v>
      </c>
      <c r="D2" s="32">
        <f>YEAR(PA[[#This Row],[Date]])</f>
        <v>2025</v>
      </c>
      <c r="E2" s="36" t="s">
        <v>363</v>
      </c>
      <c r="F2" s="36" t="s">
        <v>363</v>
      </c>
      <c r="G2" s="216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402</v>
      </c>
      <c r="M2" s="36" t="s">
        <v>403</v>
      </c>
      <c r="N2" s="36" t="s">
        <v>404</v>
      </c>
      <c r="O2" s="35" t="s">
        <v>405</v>
      </c>
      <c r="P2" s="35" t="s">
        <v>406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8">
        <f ca="1">IFERROR(_xlfn.XLOOKUP(PA[[#This Row],[Affected Equipment ]],'Basic Data'!N:N,'Basic Data'!R:R),"")</f>
        <v>1.8491681641643964E-4</v>
      </c>
      <c r="W2" s="35" t="s">
        <v>407</v>
      </c>
      <c r="X2" s="38"/>
      <c r="Y2" s="39" t="s">
        <v>408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409</v>
      </c>
      <c r="AI2" s="36" t="s">
        <v>367</v>
      </c>
      <c r="AJ2" s="34">
        <f ca="1">IFERROR(PA[[#This Row],[Breakdown Time]]*PA[[#This Row],[Plant Equivalent Weightage]],"")</f>
        <v>1.1310745270805558E-3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3">
        <f>A2+1</f>
        <v>2</v>
      </c>
      <c r="B3" s="134">
        <v>45748</v>
      </c>
      <c r="C3" s="183">
        <f>YEAR(PA[[#This Row],[Date]])+IF(MONTH(PA[[#This Row],[Date]])&gt;=4,1,0)</f>
        <v>2026</v>
      </c>
      <c r="D3" s="32">
        <f>YEAR(PA[[#This Row],[Date]])</f>
        <v>2025</v>
      </c>
      <c r="E3" s="36" t="s">
        <v>363</v>
      </c>
      <c r="F3" s="36" t="s">
        <v>363</v>
      </c>
      <c r="G3" s="216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402</v>
      </c>
      <c r="M3" s="32" t="s">
        <v>410</v>
      </c>
      <c r="N3" s="36" t="s">
        <v>404</v>
      </c>
      <c r="O3" s="35" t="s">
        <v>405</v>
      </c>
      <c r="P3" s="35" t="s">
        <v>406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8">
        <f ca="1">IFERROR(_xlfn.XLOOKUP(PA[[#This Row],[Affected Equipment ]],'Basic Data'!N:N,'Basic Data'!R:R),"")</f>
        <v>1.8491681641643964E-4</v>
      </c>
      <c r="W3" s="35" t="s">
        <v>407</v>
      </c>
      <c r="X3" s="38"/>
      <c r="Y3" s="39" t="s">
        <v>408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409</v>
      </c>
      <c r="AI3" s="36" t="s">
        <v>367</v>
      </c>
      <c r="AJ3" s="34">
        <f ca="1">IFERROR(PA[[#This Row],[Breakdown Time]]*PA[[#This Row],[Plant Equivalent Weightage]],"")</f>
        <v>1.1618939964832956E-3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3">
        <f t="shared" ref="A4:A67" si="0">A3+1</f>
        <v>3</v>
      </c>
      <c r="B4" s="134">
        <v>45749</v>
      </c>
      <c r="C4" s="183">
        <f>YEAR(PA[[#This Row],[Date]])+IF(MONTH(PA[[#This Row],[Date]])&gt;=4,1,0)</f>
        <v>2026</v>
      </c>
      <c r="D4" s="32">
        <f>YEAR(PA[[#This Row],[Date]])</f>
        <v>2025</v>
      </c>
      <c r="E4" s="36" t="s">
        <v>363</v>
      </c>
      <c r="F4" s="36" t="s">
        <v>363</v>
      </c>
      <c r="G4" s="216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411</v>
      </c>
      <c r="M4" s="32" t="s">
        <v>410</v>
      </c>
      <c r="N4" s="36" t="s">
        <v>412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8">
        <f ca="1">IFERROR(_xlfn.XLOOKUP(PA[[#This Row],[Affected Equipment ]],'Basic Data'!N:N,'Basic Data'!R:R),"")</f>
        <v>1.3314010781983651E-2</v>
      </c>
      <c r="W4" s="35" t="s">
        <v>413</v>
      </c>
      <c r="X4" s="38"/>
      <c r="Y4" s="38" t="s">
        <v>414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415</v>
      </c>
      <c r="AI4" s="36" t="s">
        <v>367</v>
      </c>
      <c r="AJ4" s="34">
        <f ca="1">IFERROR(PA[[#This Row],[Breakdown Time]]*PA[[#This Row],[Plant Equivalent Weightage]],"")</f>
        <v>1.5976812938380377E-2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3">
        <f t="shared" si="0"/>
        <v>4</v>
      </c>
      <c r="B5" s="30">
        <v>45749</v>
      </c>
      <c r="C5" s="183">
        <f>YEAR(PA[[#This Row],[Date]])+IF(MONTH(PA[[#This Row],[Date]])&gt;=4,1,0)</f>
        <v>2026</v>
      </c>
      <c r="D5" s="32">
        <f>YEAR(PA[[#This Row],[Date]])</f>
        <v>2025</v>
      </c>
      <c r="E5" s="36" t="s">
        <v>363</v>
      </c>
      <c r="F5" s="36" t="s">
        <v>363</v>
      </c>
      <c r="G5" s="216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411</v>
      </c>
      <c r="M5" s="32" t="s">
        <v>410</v>
      </c>
      <c r="N5" s="36" t="s">
        <v>416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8">
        <f ca="1">IFERROR(_xlfn.XLOOKUP(PA[[#This Row],[Affected Equipment ]],'Basic Data'!N:N,'Basic Data'!R:R),"")</f>
        <v>1.2112051475276797E-2</v>
      </c>
      <c r="W5" s="35" t="s">
        <v>413</v>
      </c>
      <c r="X5" s="38"/>
      <c r="Y5" s="38" t="s">
        <v>417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415</v>
      </c>
      <c r="AI5" s="36" t="s">
        <v>367</v>
      </c>
      <c r="AJ5" s="34">
        <f ca="1">IFERROR(PA[[#This Row],[Breakdown Time]]*PA[[#This Row],[Plant Equivalent Weightage]],"")</f>
        <v>1.8168077212915132E-3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3">
        <f t="shared" si="0"/>
        <v>5</v>
      </c>
      <c r="B6" s="30">
        <v>45749</v>
      </c>
      <c r="C6" s="183">
        <f>YEAR(PA[[#This Row],[Date]])+IF(MONTH(PA[[#This Row],[Date]])&gt;=4,1,0)</f>
        <v>2026</v>
      </c>
      <c r="D6" s="32">
        <f>YEAR(PA[[#This Row],[Date]])</f>
        <v>2025</v>
      </c>
      <c r="E6" s="36" t="s">
        <v>363</v>
      </c>
      <c r="F6" s="36" t="s">
        <v>363</v>
      </c>
      <c r="G6" s="216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418</v>
      </c>
      <c r="M6" s="32"/>
      <c r="N6" s="32"/>
      <c r="O6" s="35"/>
      <c r="P6" s="35"/>
      <c r="Q6" s="32" t="s">
        <v>419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8">
        <f ca="1">IFERROR(_xlfn.XLOOKUP(PA[[#This Row],[Affected Equipment ]],'Basic Data'!N:N,'Basic Data'!R:R),"")</f>
        <v>6.7494637992000464E-2</v>
      </c>
      <c r="W6" s="35" t="s">
        <v>420</v>
      </c>
      <c r="X6" s="38"/>
      <c r="Y6" s="38" t="s">
        <v>421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422</v>
      </c>
      <c r="AI6" s="32" t="s">
        <v>367</v>
      </c>
      <c r="AJ6" s="34">
        <f ca="1">IFERROR(PA[[#This Row],[Breakdown Time]]*PA[[#This Row],[Plant Equivalent Weightage]],"")</f>
        <v>3.3747318996000114E-3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3">
        <f t="shared" si="0"/>
        <v>6</v>
      </c>
      <c r="B7" s="134">
        <v>45749</v>
      </c>
      <c r="C7" s="182">
        <f>YEAR(PA[[#This Row],[Date]])+IF(MONTH(PA[[#This Row],[Date]])&gt;=4,1,0)</f>
        <v>2026</v>
      </c>
      <c r="D7" s="32">
        <f>YEAR(PA[[#This Row],[Date]])</f>
        <v>2025</v>
      </c>
      <c r="E7" s="36" t="s">
        <v>363</v>
      </c>
      <c r="F7" s="36" t="s">
        <v>363</v>
      </c>
      <c r="G7" s="216">
        <v>45748</v>
      </c>
      <c r="H7" s="174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423</v>
      </c>
      <c r="M7" s="36"/>
      <c r="N7" s="36"/>
      <c r="O7" s="37"/>
      <c r="P7" s="37"/>
      <c r="Q7" s="32" t="s">
        <v>419</v>
      </c>
      <c r="R7" s="174">
        <f>IF((PA[[#This Row],[String Type(If String BD)]]&amp;PA[[#This Row],[Equipment (If any BD other than PV  array and inv)]])="",1,0)</f>
        <v>0</v>
      </c>
      <c r="S7" s="174">
        <f>IF(PA[[#This Row],[String Type(If String BD)]]="",1,0)</f>
        <v>1</v>
      </c>
      <c r="T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5">
        <f>IFERROR(_xlfn.XLOOKUP(PA[[#This Row],[Affected Equipment ]],'Basic Data'!N:N,'Basic Data'!Q:Q),"")</f>
        <v>11675.400000000001</v>
      </c>
      <c r="V7" s="179">
        <f ca="1">IFERROR(_xlfn.XLOOKUP(PA[[#This Row],[Affected Equipment ]],'Basic Data'!N:N,'Basic Data'!R:R),"")</f>
        <v>6.7679554808416906E-2</v>
      </c>
      <c r="W7" s="35" t="s">
        <v>420</v>
      </c>
      <c r="X7" s="39"/>
      <c r="Y7" s="38" t="s">
        <v>421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6">
        <f>IF(PA[[#This Row],[Acknowledgement Time ]]="NA","",(PA[[#This Row],[Acknowledgement Time ]]-PA[[#This Row],[Fault Time]])*24)</f>
        <v>0</v>
      </c>
      <c r="AE7" s="176">
        <f>IF(PA[[#This Row],[Work Start time on Fault]]="NA","",(PA[[#This Row],[Work Start time on Fault]]-PA[[#This Row],[Fault Time]])*24)</f>
        <v>0</v>
      </c>
      <c r="AF7" s="177">
        <f>IF(PA[[#This Row],[Status]]="Open","",(PA[[#This Row],[Work Completion time on fault]]-PA[[#This Row],[Fault Time]])*24)</f>
        <v>4.9999999999999822E-2</v>
      </c>
      <c r="AG7" s="176">
        <f>IFERROR((PA[[#This Row],[Work Completion time on fault]]-PA[[#This Row],[Fault Time]])*24,"")</f>
        <v>4.9999999999999822E-2</v>
      </c>
      <c r="AH7" s="37" t="s">
        <v>422</v>
      </c>
      <c r="AI7" s="32" t="s">
        <v>367</v>
      </c>
      <c r="AJ7" s="175">
        <f ca="1">IFERROR(PA[[#This Row],[Breakdown Time]]*PA[[#This Row],[Plant Equivalent Weightage]],"")</f>
        <v>3.3839777404208334E-3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3">
        <f t="shared" si="0"/>
        <v>7</v>
      </c>
      <c r="B8" s="30">
        <v>45749</v>
      </c>
      <c r="C8" s="183">
        <f>YEAR(PA[[#This Row],[Date]])+IF(MONTH(PA[[#This Row],[Date]])&gt;=4,1,0)</f>
        <v>2026</v>
      </c>
      <c r="D8" s="32">
        <f>YEAR(PA[[#This Row],[Date]])</f>
        <v>2025</v>
      </c>
      <c r="E8" s="36" t="s">
        <v>363</v>
      </c>
      <c r="F8" s="36" t="s">
        <v>363</v>
      </c>
      <c r="G8" s="216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424</v>
      </c>
      <c r="M8" s="32"/>
      <c r="N8" s="32"/>
      <c r="O8" s="35"/>
      <c r="P8" s="35"/>
      <c r="Q8" s="32" t="s">
        <v>419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8">
        <f ca="1">IFERROR(_xlfn.XLOOKUP(PA[[#This Row],[Affected Equipment ]],'Basic Data'!N:N,'Basic Data'!R:R),"")</f>
        <v>8.5845950959364689E-2</v>
      </c>
      <c r="W8" s="35" t="s">
        <v>420</v>
      </c>
      <c r="X8" s="38"/>
      <c r="Y8" s="38" t="s">
        <v>425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422</v>
      </c>
      <c r="AI8" s="32" t="s">
        <v>367</v>
      </c>
      <c r="AJ8" s="34">
        <f ca="1">IFERROR(PA[[#This Row],[Breakdown Time]]*PA[[#This Row],[Plant Equivalent Weightage]],"")</f>
        <v>1.2876892643904658E-2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3">
        <f t="shared" si="0"/>
        <v>8</v>
      </c>
      <c r="B9" s="134">
        <v>45749</v>
      </c>
      <c r="C9" s="182">
        <f>YEAR(PA[[#This Row],[Date]])+IF(MONTH(PA[[#This Row],[Date]])&gt;=4,1,0)</f>
        <v>2026</v>
      </c>
      <c r="D9" s="32">
        <f>YEAR(PA[[#This Row],[Date]])</f>
        <v>2025</v>
      </c>
      <c r="E9" s="36" t="s">
        <v>363</v>
      </c>
      <c r="F9" s="36" t="s">
        <v>363</v>
      </c>
      <c r="G9" s="216">
        <v>45748</v>
      </c>
      <c r="H9" s="174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426</v>
      </c>
      <c r="M9" s="36"/>
      <c r="N9" s="36"/>
      <c r="O9" s="37"/>
      <c r="P9" s="37"/>
      <c r="Q9" s="32" t="s">
        <v>419</v>
      </c>
      <c r="R9" s="174">
        <f>IF((PA[[#This Row],[String Type(If String BD)]]&amp;PA[[#This Row],[Equipment (If any BD other than PV  array and inv)]])="",1,0)</f>
        <v>0</v>
      </c>
      <c r="S9" s="174">
        <f>IF(PA[[#This Row],[String Type(If String BD)]]="",1,0)</f>
        <v>1</v>
      </c>
      <c r="T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5">
        <f>IFERROR(_xlfn.XLOOKUP(PA[[#This Row],[Affected Equipment ]],'Basic Data'!N:N,'Basic Data'!Q:Q),"")</f>
        <v>4567.6450000000004</v>
      </c>
      <c r="V9" s="179">
        <f ca="1">IFERROR(_xlfn.XLOOKUP(PA[[#This Row],[Affected Equipment ]],'Basic Data'!N:N,'Basic Data'!R:R),"")</f>
        <v>2.6477566517883022E-2</v>
      </c>
      <c r="W9" s="35" t="s">
        <v>420</v>
      </c>
      <c r="X9" s="39"/>
      <c r="Y9" s="38" t="s">
        <v>425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6">
        <f>IF(PA[[#This Row],[Acknowledgement Time ]]="NA","",(PA[[#This Row],[Acknowledgement Time ]]-PA[[#This Row],[Fault Time]])*24)</f>
        <v>0</v>
      </c>
      <c r="AE9" s="176">
        <f>IF(PA[[#This Row],[Work Start time on Fault]]="NA","",(PA[[#This Row],[Work Start time on Fault]]-PA[[#This Row],[Fault Time]])*24)</f>
        <v>0</v>
      </c>
      <c r="AF9" s="177">
        <f>IF(PA[[#This Row],[Status]]="Open","",(PA[[#This Row],[Work Completion time on fault]]-PA[[#This Row],[Fault Time]])*24)</f>
        <v>0.14999999999999947</v>
      </c>
      <c r="AG9" s="176">
        <f>IFERROR((PA[[#This Row],[Work Completion time on fault]]-PA[[#This Row],[Fault Time]])*24,"")</f>
        <v>0.14999999999999947</v>
      </c>
      <c r="AH9" s="37" t="s">
        <v>422</v>
      </c>
      <c r="AI9" s="32" t="s">
        <v>367</v>
      </c>
      <c r="AJ9" s="175">
        <f ca="1">IFERROR(PA[[#This Row],[Breakdown Time]]*PA[[#This Row],[Plant Equivalent Weightage]],"")</f>
        <v>3.9716349776824393E-3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3">
        <f t="shared" si="0"/>
        <v>9</v>
      </c>
      <c r="B10" s="134">
        <v>45749</v>
      </c>
      <c r="C10" s="183">
        <f>YEAR(PA[[#This Row],[Date]])+IF(MONTH(PA[[#This Row],[Date]])&gt;=4,1,0)</f>
        <v>2026</v>
      </c>
      <c r="D10" s="32">
        <f>YEAR(PA[[#This Row],[Date]])</f>
        <v>2025</v>
      </c>
      <c r="E10" s="36" t="s">
        <v>363</v>
      </c>
      <c r="F10" s="36" t="s">
        <v>363</v>
      </c>
      <c r="G10" s="216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427</v>
      </c>
      <c r="M10" s="32"/>
      <c r="N10" s="32"/>
      <c r="O10" s="35"/>
      <c r="P10" s="35"/>
      <c r="Q10" s="32" t="s">
        <v>419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8">
        <f ca="1">IFERROR(_xlfn.XLOOKUP(PA[[#This Row],[Affected Equipment ]],'Basic Data'!N:N,'Basic Data'!R:R),"")</f>
        <v>4.33327343342415E-2</v>
      </c>
      <c r="W10" s="35" t="s">
        <v>428</v>
      </c>
      <c r="X10" s="38"/>
      <c r="Y10" s="38" t="s">
        <v>429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430</v>
      </c>
      <c r="AI10" s="32" t="s">
        <v>367</v>
      </c>
      <c r="AJ10" s="34">
        <f ca="1">IFERROR(PA[[#This Row],[Breakdown Time]]*PA[[#This Row],[Plant Equivalent Weightage]],"")</f>
        <v>1.8777518211504699E-2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3">
        <f t="shared" si="0"/>
        <v>10</v>
      </c>
      <c r="B11" s="134">
        <v>45750</v>
      </c>
      <c r="C11" s="183">
        <f>YEAR(PA[[#This Row],[Date]])+IF(MONTH(PA[[#This Row],[Date]])&gt;=4,1,0)</f>
        <v>2026</v>
      </c>
      <c r="D11" s="32">
        <f>YEAR(PA[[#This Row],[Date]])</f>
        <v>2025</v>
      </c>
      <c r="E11" s="36" t="s">
        <v>363</v>
      </c>
      <c r="F11" s="36" t="s">
        <v>363</v>
      </c>
      <c r="G11" s="216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427</v>
      </c>
      <c r="M11" s="32"/>
      <c r="N11" s="32"/>
      <c r="O11" s="35"/>
      <c r="P11" s="35"/>
      <c r="Q11" s="32" t="s">
        <v>419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8">
        <f ca="1">IFERROR(_xlfn.XLOOKUP(PA[[#This Row],[Affected Equipment ]],'Basic Data'!N:N,'Basic Data'!R:R),"")</f>
        <v>4.33327343342415E-2</v>
      </c>
      <c r="W11" s="35" t="s">
        <v>428</v>
      </c>
      <c r="X11" s="38"/>
      <c r="Y11" s="38" t="s">
        <v>429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430</v>
      </c>
      <c r="AI11" s="32" t="s">
        <v>367</v>
      </c>
      <c r="AJ11" s="34">
        <f ca="1">IFERROR(PA[[#This Row],[Breakdown Time]]*PA[[#This Row],[Plant Equivalent Weightage]],"")</f>
        <v>1.5166457016984471E-2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3">
        <f t="shared" si="0"/>
        <v>11</v>
      </c>
      <c r="B12" s="134">
        <v>45750</v>
      </c>
      <c r="C12" s="183">
        <f>YEAR(PA[[#This Row],[Date]])+IF(MONTH(PA[[#This Row],[Date]])&gt;=4,1,0)</f>
        <v>2026</v>
      </c>
      <c r="D12" s="32">
        <f>YEAR(PA[[#This Row],[Date]])</f>
        <v>2025</v>
      </c>
      <c r="E12" s="36" t="s">
        <v>363</v>
      </c>
      <c r="F12" s="36" t="s">
        <v>363</v>
      </c>
      <c r="G12" s="216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411</v>
      </c>
      <c r="M12" s="32"/>
      <c r="N12" s="32"/>
      <c r="O12" s="35"/>
      <c r="P12" s="35"/>
      <c r="Q12" s="32" t="s">
        <v>419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8">
        <f ca="1">IFERROR(_xlfn.XLOOKUP(PA[[#This Row],[Affected Equipment ]],'Basic Data'!N:N,'Basic Data'!R:R),"")</f>
        <v>9.2989623789925202E-2</v>
      </c>
      <c r="W12" s="35" t="s">
        <v>428</v>
      </c>
      <c r="X12" s="38"/>
      <c r="Y12" s="38" t="s">
        <v>429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430</v>
      </c>
      <c r="AI12" s="32" t="s">
        <v>367</v>
      </c>
      <c r="AJ12" s="34">
        <f ca="1">IFERROR(PA[[#This Row],[Breakdown Time]]*PA[[#This Row],[Plant Equivalent Weightage]],"")</f>
        <v>4.9594466021293512E-2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3">
        <f t="shared" si="0"/>
        <v>12</v>
      </c>
      <c r="B13" s="134">
        <v>45750</v>
      </c>
      <c r="C13" s="183">
        <f>YEAR(PA[[#This Row],[Date]])+IF(MONTH(PA[[#This Row],[Date]])&gt;=4,1,0)</f>
        <v>2026</v>
      </c>
      <c r="D13" s="32">
        <f>YEAR(PA[[#This Row],[Date]])</f>
        <v>2025</v>
      </c>
      <c r="E13" s="36" t="s">
        <v>363</v>
      </c>
      <c r="F13" s="36" t="s">
        <v>363</v>
      </c>
      <c r="G13" s="216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427</v>
      </c>
      <c r="M13" s="32"/>
      <c r="N13" s="32"/>
      <c r="O13" s="35"/>
      <c r="P13" s="35"/>
      <c r="Q13" s="32" t="s">
        <v>419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8">
        <f ca="1">IFERROR(_xlfn.XLOOKUP(PA[[#This Row],[Affected Equipment ]],'Basic Data'!N:N,'Basic Data'!R:R),"")</f>
        <v>4.33327343342415E-2</v>
      </c>
      <c r="W13" s="35" t="s">
        <v>428</v>
      </c>
      <c r="X13" s="38"/>
      <c r="Y13" s="38" t="s">
        <v>429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430</v>
      </c>
      <c r="AI13" s="32" t="s">
        <v>367</v>
      </c>
      <c r="AJ13" s="34">
        <f ca="1">IFERROR(PA[[#This Row],[Breakdown Time]]*PA[[#This Row],[Plant Equivalent Weightage]],"")</f>
        <v>1.2277608061368381E-2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3">
        <f t="shared" si="0"/>
        <v>13</v>
      </c>
      <c r="B14" s="134">
        <v>45750</v>
      </c>
      <c r="C14" s="183">
        <f>YEAR(PA[[#This Row],[Date]])+IF(MONTH(PA[[#This Row],[Date]])&gt;=4,1,0)</f>
        <v>2026</v>
      </c>
      <c r="D14" s="32">
        <f>YEAR(PA[[#This Row],[Date]])</f>
        <v>2025</v>
      </c>
      <c r="E14" s="36" t="s">
        <v>363</v>
      </c>
      <c r="F14" s="36" t="s">
        <v>363</v>
      </c>
      <c r="G14" s="216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418</v>
      </c>
      <c r="M14" s="36" t="s">
        <v>403</v>
      </c>
      <c r="N14" s="36" t="s">
        <v>404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8">
        <f ca="1">IFERROR(_xlfn.XLOOKUP(PA[[#This Row],[Affected Equipment ]],'Basic Data'!N:N,'Basic Data'!R:R),"")</f>
        <v>8.7835487797808809E-3</v>
      </c>
      <c r="W14" s="35" t="s">
        <v>413</v>
      </c>
      <c r="X14" s="38"/>
      <c r="Y14" s="38" t="s">
        <v>431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432</v>
      </c>
      <c r="AI14" s="32" t="s">
        <v>367</v>
      </c>
      <c r="AJ14" s="34">
        <f ca="1">IFERROR(PA[[#This Row],[Breakdown Time]]*PA[[#This Row],[Plant Equivalent Weightage]],"")</f>
        <v>4.8309518288794911E-3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3">
        <f t="shared" si="0"/>
        <v>14</v>
      </c>
      <c r="B15" s="134">
        <v>45750</v>
      </c>
      <c r="C15" s="183">
        <f>YEAR(PA[[#This Row],[Date]])+IF(MONTH(PA[[#This Row],[Date]])&gt;=4,1,0)</f>
        <v>2026</v>
      </c>
      <c r="D15" s="32">
        <f>YEAR(PA[[#This Row],[Date]])</f>
        <v>2025</v>
      </c>
      <c r="E15" s="36" t="s">
        <v>363</v>
      </c>
      <c r="F15" s="36" t="s">
        <v>363</v>
      </c>
      <c r="G15" s="216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418</v>
      </c>
      <c r="M15" s="36" t="s">
        <v>403</v>
      </c>
      <c r="N15" s="36" t="s">
        <v>404</v>
      </c>
      <c r="O15" s="35" t="s">
        <v>405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8">
        <f ca="1">IFERROR(_xlfn.XLOOKUP(PA[[#This Row],[Affected Equipment ]],'Basic Data'!N:N,'Basic Data'!R:R),"")</f>
        <v>1.6642513477479568E-3</v>
      </c>
      <c r="W15" s="35" t="s">
        <v>433</v>
      </c>
      <c r="X15" s="38"/>
      <c r="Y15" s="38" t="s">
        <v>434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435</v>
      </c>
      <c r="AI15" s="32" t="s">
        <v>367</v>
      </c>
      <c r="AJ15" s="34">
        <f ca="1">IFERROR(PA[[#This Row],[Breakdown Time]]*PA[[#This Row],[Plant Equivalent Weightage]],"")</f>
        <v>7.1840183177786796E-3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3">
        <f t="shared" si="0"/>
        <v>15</v>
      </c>
      <c r="B16" s="134">
        <v>45750</v>
      </c>
      <c r="C16" s="182">
        <f>YEAR(PA[[#This Row],[Date]])+IF(MONTH(PA[[#This Row],[Date]])&gt;=4,1,0)</f>
        <v>2026</v>
      </c>
      <c r="D16" s="32">
        <f>YEAR(PA[[#This Row],[Date]])</f>
        <v>2025</v>
      </c>
      <c r="E16" s="36" t="s">
        <v>363</v>
      </c>
      <c r="F16" s="36" t="s">
        <v>363</v>
      </c>
      <c r="G16" s="216">
        <v>45748</v>
      </c>
      <c r="H16" s="174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424</v>
      </c>
      <c r="M16" s="36" t="s">
        <v>436</v>
      </c>
      <c r="N16" s="36" t="s">
        <v>412</v>
      </c>
      <c r="O16" s="37"/>
      <c r="P16" s="37"/>
      <c r="Q16" s="36"/>
      <c r="R16" s="174">
        <f>IF((PA[[#This Row],[String Type(If String BD)]]&amp;PA[[#This Row],[Equipment (If any BD other than PV  array and inv)]])="",1,0)</f>
        <v>1</v>
      </c>
      <c r="S16" s="174">
        <f>IF(PA[[#This Row],[String Type(If String BD)]]="",1,0)</f>
        <v>1</v>
      </c>
      <c r="T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5">
        <f>IFERROR(_xlfn.XLOOKUP(PA[[#This Row],[Affected Equipment ]],'Basic Data'!N:N,'Basic Data'!Q:Q),"")</f>
        <v>1817.5750000000003</v>
      </c>
      <c r="V16" s="179">
        <f ca="1">IFERROR(_xlfn.XLOOKUP(PA[[#This Row],[Affected Equipment ]],'Basic Data'!N:N,'Basic Data'!R:R),"")</f>
        <v>1.0536055880818506E-2</v>
      </c>
      <c r="W16" s="35" t="s">
        <v>413</v>
      </c>
      <c r="X16" s="39"/>
      <c r="Y16" s="38" t="s">
        <v>431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6">
        <f>IF(PA[[#This Row],[Acknowledgement Time ]]="NA","",(PA[[#This Row],[Acknowledgement Time ]]-PA[[#This Row],[Fault Time]])*24)</f>
        <v>0</v>
      </c>
      <c r="AE16" s="176">
        <f>IF(PA[[#This Row],[Work Start time on Fault]]="NA","",(PA[[#This Row],[Work Start time on Fault]]-PA[[#This Row],[Fault Time]])*24)</f>
        <v>0</v>
      </c>
      <c r="AF16" s="177">
        <f>IF(PA[[#This Row],[Status]]="Open","",(PA[[#This Row],[Work Completion time on fault]]-PA[[#This Row],[Fault Time]])*24)</f>
        <v>1.4500000000000002</v>
      </c>
      <c r="AG16" s="176">
        <f>IFERROR((PA[[#This Row],[Work Completion time on fault]]-PA[[#This Row],[Fault Time]])*24,"")</f>
        <v>1.4500000000000002</v>
      </c>
      <c r="AH16" s="35" t="s">
        <v>437</v>
      </c>
      <c r="AI16" s="32" t="s">
        <v>367</v>
      </c>
      <c r="AJ16" s="175">
        <f ca="1">IFERROR(PA[[#This Row],[Breakdown Time]]*PA[[#This Row],[Plant Equivalent Weightage]],"")</f>
        <v>1.5277281027186835E-2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3">
        <f t="shared" si="0"/>
        <v>16</v>
      </c>
      <c r="B17" s="134">
        <v>45750</v>
      </c>
      <c r="C17" s="183">
        <f>YEAR(PA[[#This Row],[Date]])+IF(MONTH(PA[[#This Row],[Date]])&gt;=4,1,0)</f>
        <v>2026</v>
      </c>
      <c r="D17" s="32">
        <f>YEAR(PA[[#This Row],[Date]])</f>
        <v>2025</v>
      </c>
      <c r="E17" s="36" t="s">
        <v>363</v>
      </c>
      <c r="F17" s="36" t="s">
        <v>363</v>
      </c>
      <c r="G17" s="216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424</v>
      </c>
      <c r="M17" s="36" t="s">
        <v>403</v>
      </c>
      <c r="N17" s="36" t="s">
        <v>412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8">
        <f ca="1">IFERROR(_xlfn.XLOOKUP(PA[[#This Row],[Affected Equipment ]],'Basic Data'!N:N,'Basic Data'!R:R),"")</f>
        <v>1.15438525302881E-2</v>
      </c>
      <c r="W17" s="35" t="s">
        <v>413</v>
      </c>
      <c r="X17" s="38"/>
      <c r="Y17" s="38" t="s">
        <v>438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439</v>
      </c>
      <c r="AI17" s="32" t="s">
        <v>367</v>
      </c>
      <c r="AJ17" s="34">
        <f ca="1">IFERROR(PA[[#This Row],[Breakdown Time]]*PA[[#This Row],[Plant Equivalent Weightage]],"")</f>
        <v>3.1745594458292288E-2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3">
        <f t="shared" si="0"/>
        <v>17</v>
      </c>
      <c r="B18" s="134">
        <v>45750</v>
      </c>
      <c r="C18" s="183">
        <f>YEAR(PA[[#This Row],[Date]])+IF(MONTH(PA[[#This Row],[Date]])&gt;=4,1,0)</f>
        <v>2026</v>
      </c>
      <c r="D18" s="32">
        <f>YEAR(PA[[#This Row],[Date]])</f>
        <v>2025</v>
      </c>
      <c r="E18" s="36" t="s">
        <v>363</v>
      </c>
      <c r="F18" s="36" t="s">
        <v>363</v>
      </c>
      <c r="G18" s="216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424</v>
      </c>
      <c r="M18" s="36" t="s">
        <v>436</v>
      </c>
      <c r="N18" s="36" t="s">
        <v>412</v>
      </c>
      <c r="O18" s="35" t="s">
        <v>440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8">
        <f ca="1">IFERROR(_xlfn.XLOOKUP(PA[[#This Row],[Affected Equipment ]],'Basic Data'!N:N,'Basic Data'!R:R),"")</f>
        <v>1.2826502811431222E-3</v>
      </c>
      <c r="W18" s="35" t="s">
        <v>433</v>
      </c>
      <c r="X18" s="38"/>
      <c r="Y18" s="38" t="s">
        <v>441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442</v>
      </c>
      <c r="AI18" s="32" t="s">
        <v>367</v>
      </c>
      <c r="AJ18" s="34">
        <f ca="1">IFERROR(PA[[#This Row],[Breakdown Time]]*PA[[#This Row],[Plant Equivalent Weightage]],"")</f>
        <v>5.4512636948582703E-3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3">
        <f t="shared" si="0"/>
        <v>18</v>
      </c>
      <c r="B19" s="134">
        <v>45751</v>
      </c>
      <c r="C19" s="183">
        <f>YEAR(PA[[#This Row],[Date]])+IF(MONTH(PA[[#This Row],[Date]])&gt;=4,1,0)</f>
        <v>2026</v>
      </c>
      <c r="D19" s="32">
        <f>YEAR(PA[[#This Row],[Date]])</f>
        <v>2025</v>
      </c>
      <c r="E19" s="36" t="s">
        <v>363</v>
      </c>
      <c r="F19" s="36" t="s">
        <v>363</v>
      </c>
      <c r="G19" s="216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418</v>
      </c>
      <c r="M19" s="36" t="s">
        <v>403</v>
      </c>
      <c r="N19" s="36" t="s">
        <v>412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8">
        <f ca="1">IFERROR(_xlfn.XLOOKUP(PA[[#This Row],[Affected Equipment ]],'Basic Data'!N:N,'Basic Data'!R:R),"")</f>
        <v>8.043881514115123E-3</v>
      </c>
      <c r="W19" s="35" t="s">
        <v>413</v>
      </c>
      <c r="X19" s="39"/>
      <c r="Y19" s="38" t="s">
        <v>431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6">
        <f>IF(PA[[#This Row],[Acknowledgement Time ]]="NA","",(PA[[#This Row],[Acknowledgement Time ]]-PA[[#This Row],[Fault Time]])*24)</f>
        <v>0</v>
      </c>
      <c r="AE19" s="176">
        <f>IF(PA[[#This Row],[Work Start time on Fault]]="NA","",(PA[[#This Row],[Work Start time on Fault]]-PA[[#This Row],[Fault Time]])*24)</f>
        <v>0</v>
      </c>
      <c r="AF19" s="177">
        <f>IF(PA[[#This Row],[Status]]="Open","",(PA[[#This Row],[Work Completion time on fault]]-PA[[#This Row],[Fault Time]])*24)</f>
        <v>2.0333333333333328</v>
      </c>
      <c r="AG19" s="176">
        <f>IFERROR((PA[[#This Row],[Work Completion time on fault]]-PA[[#This Row],[Fault Time]])*24,"")</f>
        <v>2.0333333333333328</v>
      </c>
      <c r="AH19" s="35" t="s">
        <v>432</v>
      </c>
      <c r="AI19" s="32" t="s">
        <v>367</v>
      </c>
      <c r="AJ19" s="175">
        <f ca="1">IFERROR(PA[[#This Row],[Breakdown Time]]*PA[[#This Row],[Plant Equivalent Weightage]],"")</f>
        <v>1.6355892412034077E-2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3">
        <f t="shared" si="0"/>
        <v>19</v>
      </c>
      <c r="B20" s="134">
        <v>45751</v>
      </c>
      <c r="C20" s="183">
        <f>YEAR(PA[[#This Row],[Date]])+IF(MONTH(PA[[#This Row],[Date]])&gt;=4,1,0)</f>
        <v>2026</v>
      </c>
      <c r="D20" s="32">
        <f>YEAR(PA[[#This Row],[Date]])</f>
        <v>2025</v>
      </c>
      <c r="E20" s="36" t="s">
        <v>363</v>
      </c>
      <c r="F20" s="36" t="s">
        <v>363</v>
      </c>
      <c r="G20" s="216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418</v>
      </c>
      <c r="M20" s="36" t="s">
        <v>403</v>
      </c>
      <c r="N20" s="32" t="s">
        <v>443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8">
        <f ca="1">IFERROR(_xlfn.XLOOKUP(PA[[#This Row],[Affected Equipment ]],'Basic Data'!N:N,'Basic Data'!R:R),"")</f>
        <v>8.5986319633644427E-3</v>
      </c>
      <c r="W20" s="35" t="s">
        <v>413</v>
      </c>
      <c r="X20" s="38"/>
      <c r="Y20" s="38" t="s">
        <v>431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444</v>
      </c>
      <c r="AI20" s="32" t="s">
        <v>367</v>
      </c>
      <c r="AJ20" s="34">
        <f ca="1">IFERROR(PA[[#This Row],[Breakdown Time]]*PA[[#This Row],[Plant Equivalent Weightage]],"")</f>
        <v>7.7387687670279941E-3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3">
        <f t="shared" si="0"/>
        <v>20</v>
      </c>
      <c r="B21" s="134">
        <v>45751</v>
      </c>
      <c r="C21" s="183">
        <f>YEAR(PA[[#This Row],[Date]])+IF(MONTH(PA[[#This Row],[Date]])&gt;=4,1,0)</f>
        <v>2026</v>
      </c>
      <c r="D21" s="32">
        <f>YEAR(PA[[#This Row],[Date]])</f>
        <v>2025</v>
      </c>
      <c r="E21" s="36" t="s">
        <v>363</v>
      </c>
      <c r="F21" s="36" t="s">
        <v>363</v>
      </c>
      <c r="G21" s="216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411</v>
      </c>
      <c r="M21" s="36" t="s">
        <v>403</v>
      </c>
      <c r="N21" s="36" t="s">
        <v>412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8">
        <f ca="1">IFERROR(_xlfn.XLOOKUP(PA[[#This Row],[Affected Equipment ]],'Basic Data'!N:N,'Basic Data'!R:R),"")</f>
        <v>1.3406469190191873E-2</v>
      </c>
      <c r="W21" s="35" t="s">
        <v>413</v>
      </c>
      <c r="X21" s="38"/>
      <c r="Y21" s="38" t="s">
        <v>431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445</v>
      </c>
      <c r="AI21" s="32" t="s">
        <v>367</v>
      </c>
      <c r="AJ21" s="34">
        <f ca="1">IFERROR(PA[[#This Row],[Breakdown Time]]*PA[[#This Row],[Plant Equivalent Weightage]],"")</f>
        <v>1.2736145730682271E-2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3">
        <f t="shared" si="0"/>
        <v>21</v>
      </c>
      <c r="B22" s="134">
        <v>45751</v>
      </c>
      <c r="C22" s="183">
        <f>YEAR(PA[[#This Row],[Date]])+IF(MONTH(PA[[#This Row],[Date]])&gt;=4,1,0)</f>
        <v>2026</v>
      </c>
      <c r="D22" s="32">
        <f>YEAR(PA[[#This Row],[Date]])</f>
        <v>2025</v>
      </c>
      <c r="E22" s="36" t="s">
        <v>363</v>
      </c>
      <c r="F22" s="36" t="s">
        <v>363</v>
      </c>
      <c r="G22" s="216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411</v>
      </c>
      <c r="M22" s="36" t="s">
        <v>403</v>
      </c>
      <c r="N22" s="36" t="s">
        <v>412</v>
      </c>
      <c r="O22" s="35" t="s">
        <v>446</v>
      </c>
      <c r="P22" s="35" t="s">
        <v>406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8">
        <f ca="1">IFERROR(_xlfn.XLOOKUP(PA[[#This Row],[Affected Equipment ]],'Basic Data'!N:N,'Basic Data'!R:R),"")</f>
        <v>1.8491681641643964E-4</v>
      </c>
      <c r="W22" s="35" t="s">
        <v>447</v>
      </c>
      <c r="X22" s="38"/>
      <c r="Y22" s="38" t="s">
        <v>448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449</v>
      </c>
      <c r="AI22" s="32" t="s">
        <v>367</v>
      </c>
      <c r="AJ22" s="34">
        <f ca="1">IFERROR(PA[[#This Row],[Breakdown Time]]*PA[[#This Row],[Plant Equivalent Weightage]],"")</f>
        <v>7.7356868200877268E-4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3">
        <f t="shared" si="0"/>
        <v>22</v>
      </c>
      <c r="B23" s="134">
        <v>45751</v>
      </c>
      <c r="C23" s="183">
        <f>YEAR(PA[[#This Row],[Date]])+IF(MONTH(PA[[#This Row],[Date]])&gt;=4,1,0)</f>
        <v>2026</v>
      </c>
      <c r="D23" s="32">
        <f>YEAR(PA[[#This Row],[Date]])</f>
        <v>2025</v>
      </c>
      <c r="E23" s="36" t="s">
        <v>363</v>
      </c>
      <c r="F23" s="36" t="s">
        <v>363</v>
      </c>
      <c r="G23" s="216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450</v>
      </c>
      <c r="M23" s="32" t="s">
        <v>403</v>
      </c>
      <c r="N23" s="36" t="s">
        <v>412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8">
        <f ca="1">IFERROR(_xlfn.XLOOKUP(PA[[#This Row],[Affected Equipment ]],'Basic Data'!N:N,'Basic Data'!R:R),"")</f>
        <v>9.0609240044055416E-3</v>
      </c>
      <c r="W23" s="35" t="s">
        <v>413</v>
      </c>
      <c r="X23" s="38"/>
      <c r="Y23" s="38" t="s">
        <v>451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452</v>
      </c>
      <c r="AI23" s="32" t="s">
        <v>367</v>
      </c>
      <c r="AJ23" s="34">
        <f ca="1">IFERROR(PA[[#This Row],[Breakdown Time]]*PA[[#This Row],[Plant Equivalent Weightage]],"")</f>
        <v>2.0387079009912469E-2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3">
        <f t="shared" si="0"/>
        <v>23</v>
      </c>
      <c r="B24" s="134">
        <v>45751</v>
      </c>
      <c r="C24" s="183">
        <f>YEAR(PA[[#This Row],[Date]])+IF(MONTH(PA[[#This Row],[Date]])&gt;=4,1,0)</f>
        <v>2026</v>
      </c>
      <c r="D24" s="32">
        <f>YEAR(PA[[#This Row],[Date]])</f>
        <v>2025</v>
      </c>
      <c r="E24" s="36" t="s">
        <v>363</v>
      </c>
      <c r="F24" s="36" t="s">
        <v>363</v>
      </c>
      <c r="G24" s="216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418</v>
      </c>
      <c r="M24" s="32" t="s">
        <v>410</v>
      </c>
      <c r="N24" s="32" t="s">
        <v>416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8">
        <f ca="1">IFERROR(_xlfn.XLOOKUP(PA[[#This Row],[Affected Equipment ]],'Basic Data'!N:N,'Basic Data'!R:R),"")</f>
        <v>9.1533824126137607E-3</v>
      </c>
      <c r="W24" s="35" t="s">
        <v>413</v>
      </c>
      <c r="X24" s="38"/>
      <c r="Y24" s="38" t="s">
        <v>451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452</v>
      </c>
      <c r="AI24" s="32" t="s">
        <v>367</v>
      </c>
      <c r="AJ24" s="34">
        <f ca="1">IFERROR(PA[[#This Row],[Breakdown Time]]*PA[[#This Row],[Plant Equivalent Weightage]],"")</f>
        <v>2.5171801634687851E-2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3">
        <f t="shared" si="0"/>
        <v>24</v>
      </c>
      <c r="B25" s="134">
        <v>45751</v>
      </c>
      <c r="C25" s="183">
        <f>YEAR(PA[[#This Row],[Date]])+IF(MONTH(PA[[#This Row],[Date]])&gt;=4,1,0)</f>
        <v>2026</v>
      </c>
      <c r="D25" s="32">
        <f>YEAR(PA[[#This Row],[Date]])</f>
        <v>2025</v>
      </c>
      <c r="E25" s="36" t="s">
        <v>363</v>
      </c>
      <c r="F25" s="36" t="s">
        <v>363</v>
      </c>
      <c r="G25" s="216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418</v>
      </c>
      <c r="M25" s="32" t="s">
        <v>410</v>
      </c>
      <c r="N25" s="36" t="s">
        <v>412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8">
        <f ca="1">IFERROR(_xlfn.XLOOKUP(PA[[#This Row],[Affected Equipment ]],'Basic Data'!N:N,'Basic Data'!R:R),"")</f>
        <v>7.9514231059069039E-3</v>
      </c>
      <c r="W25" s="35" t="s">
        <v>413</v>
      </c>
      <c r="X25" s="38"/>
      <c r="Y25" s="38" t="s">
        <v>451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452</v>
      </c>
      <c r="AI25" s="32" t="s">
        <v>367</v>
      </c>
      <c r="AJ25" s="34">
        <f ca="1">IFERROR(PA[[#This Row],[Breakdown Time]]*PA[[#This Row],[Plant Equivalent Weightage]],"")</f>
        <v>2.1601366104380432E-2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3">
        <f t="shared" si="0"/>
        <v>25</v>
      </c>
      <c r="B26" s="134">
        <v>45751</v>
      </c>
      <c r="C26" s="183">
        <f>YEAR(PA[[#This Row],[Date]])+IF(MONTH(PA[[#This Row],[Date]])&gt;=4,1,0)</f>
        <v>2026</v>
      </c>
      <c r="D26" s="32">
        <f>YEAR(PA[[#This Row],[Date]])</f>
        <v>2025</v>
      </c>
      <c r="E26" s="36" t="s">
        <v>363</v>
      </c>
      <c r="F26" s="36" t="s">
        <v>363</v>
      </c>
      <c r="G26" s="216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424</v>
      </c>
      <c r="M26" s="32"/>
      <c r="N26" s="32"/>
      <c r="O26" s="35"/>
      <c r="P26" s="35"/>
      <c r="Q26" s="32" t="s">
        <v>419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8">
        <f ca="1">IFERROR(_xlfn.XLOOKUP(PA[[#This Row],[Affected Equipment ]],'Basic Data'!N:N,'Basic Data'!R:R),"")</f>
        <v>8.5845950959364689E-2</v>
      </c>
      <c r="W26" s="35" t="s">
        <v>420</v>
      </c>
      <c r="X26" s="38"/>
      <c r="Y26" s="38" t="s">
        <v>453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454</v>
      </c>
      <c r="AI26" s="32" t="s">
        <v>367</v>
      </c>
      <c r="AJ26" s="34">
        <f ca="1">IFERROR(PA[[#This Row],[Breakdown Time]]*PA[[#This Row],[Plant Equivalent Weightage]],"")</f>
        <v>2.0030721890518355E-2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3">
        <f t="shared" si="0"/>
        <v>26</v>
      </c>
      <c r="B27" s="134">
        <v>45751</v>
      </c>
      <c r="C27" s="183">
        <f>YEAR(PA[[#This Row],[Date]])+IF(MONTH(PA[[#This Row],[Date]])&gt;=4,1,0)</f>
        <v>2026</v>
      </c>
      <c r="D27" s="32">
        <f>YEAR(PA[[#This Row],[Date]])</f>
        <v>2025</v>
      </c>
      <c r="E27" s="36" t="s">
        <v>363</v>
      </c>
      <c r="F27" s="36" t="s">
        <v>363</v>
      </c>
      <c r="G27" s="216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426</v>
      </c>
      <c r="M27" s="32"/>
      <c r="N27" s="32"/>
      <c r="O27" s="35"/>
      <c r="P27" s="35"/>
      <c r="Q27" s="32" t="s">
        <v>419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8">
        <f ca="1">IFERROR(_xlfn.XLOOKUP(PA[[#This Row],[Affected Equipment ]],'Basic Data'!N:N,'Basic Data'!R:R),"")</f>
        <v>2.6477566517883022E-2</v>
      </c>
      <c r="W27" s="35" t="s">
        <v>420</v>
      </c>
      <c r="X27" s="38"/>
      <c r="Y27" s="38" t="s">
        <v>453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454</v>
      </c>
      <c r="AI27" s="32" t="s">
        <v>367</v>
      </c>
      <c r="AJ27" s="34">
        <f ca="1">IFERROR(PA[[#This Row],[Breakdown Time]]*PA[[#This Row],[Plant Equivalent Weightage]],"")</f>
        <v>6.178098854172683E-3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3">
        <f t="shared" si="0"/>
        <v>27</v>
      </c>
      <c r="B28" s="134">
        <v>45751</v>
      </c>
      <c r="C28" s="183">
        <f>YEAR(PA[[#This Row],[Date]])+IF(MONTH(PA[[#This Row],[Date]])&gt;=4,1,0)</f>
        <v>2026</v>
      </c>
      <c r="D28" s="32">
        <f>YEAR(PA[[#This Row],[Date]])</f>
        <v>2025</v>
      </c>
      <c r="E28" s="36" t="s">
        <v>363</v>
      </c>
      <c r="F28" s="36" t="s">
        <v>363</v>
      </c>
      <c r="G28" s="216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418</v>
      </c>
      <c r="M28" s="32" t="s">
        <v>403</v>
      </c>
      <c r="N28" s="36" t="s">
        <v>404</v>
      </c>
      <c r="O28" s="35" t="s">
        <v>405</v>
      </c>
      <c r="P28" s="35" t="s">
        <v>406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8">
        <f ca="1">IFERROR(_xlfn.XLOOKUP(PA[[#This Row],[Affected Equipment ]],'Basic Data'!N:N,'Basic Data'!R:R),"")</f>
        <v>1.8491681641643964E-4</v>
      </c>
      <c r="W28" s="35" t="s">
        <v>447</v>
      </c>
      <c r="X28" s="38"/>
      <c r="Y28" s="38" t="s">
        <v>448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455</v>
      </c>
      <c r="AI28" s="32" t="s">
        <v>367</v>
      </c>
      <c r="AJ28" s="34">
        <f ca="1">IFERROR(PA[[#This Row],[Breakdown Time]]*PA[[#This Row],[Plant Equivalent Weightage]],"")</f>
        <v>1.0447800127528837E-3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3">
        <f t="shared" si="0"/>
        <v>28</v>
      </c>
      <c r="B29" s="134">
        <v>45751</v>
      </c>
      <c r="C29" s="183">
        <f>YEAR(PA[[#This Row],[Date]])+IF(MONTH(PA[[#This Row],[Date]])&gt;=4,1,0)</f>
        <v>2026</v>
      </c>
      <c r="D29" s="32">
        <f>YEAR(PA[[#This Row],[Date]])</f>
        <v>2025</v>
      </c>
      <c r="E29" s="36" t="s">
        <v>363</v>
      </c>
      <c r="F29" s="36" t="s">
        <v>363</v>
      </c>
      <c r="G29" s="216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418</v>
      </c>
      <c r="M29" s="32" t="s">
        <v>403</v>
      </c>
      <c r="N29" s="36" t="s">
        <v>404</v>
      </c>
      <c r="O29" s="35" t="s">
        <v>405</v>
      </c>
      <c r="P29" s="35" t="s">
        <v>406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8">
        <f ca="1">IFERROR(_xlfn.XLOOKUP(PA[[#This Row],[Affected Equipment ]],'Basic Data'!N:N,'Basic Data'!R:R),"")</f>
        <v>1.8491681641643964E-4</v>
      </c>
      <c r="W29" s="35" t="s">
        <v>447</v>
      </c>
      <c r="X29" s="38"/>
      <c r="Y29" s="38" t="s">
        <v>448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455</v>
      </c>
      <c r="AI29" s="32" t="s">
        <v>367</v>
      </c>
      <c r="AJ29" s="34">
        <f ca="1">IFERROR(PA[[#This Row],[Breakdown Time]]*PA[[#This Row],[Plant Equivalent Weightage]],"")</f>
        <v>1.075599482155624E-3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3">
        <f t="shared" si="0"/>
        <v>29</v>
      </c>
      <c r="B30" s="134">
        <v>45751</v>
      </c>
      <c r="C30" s="183">
        <f>YEAR(PA[[#This Row],[Date]])+IF(MONTH(PA[[#This Row],[Date]])&gt;=4,1,0)</f>
        <v>2026</v>
      </c>
      <c r="D30" s="32">
        <f>YEAR(PA[[#This Row],[Date]])</f>
        <v>2025</v>
      </c>
      <c r="E30" s="36" t="s">
        <v>363</v>
      </c>
      <c r="F30" s="36" t="s">
        <v>363</v>
      </c>
      <c r="G30" s="216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418</v>
      </c>
      <c r="M30" s="32" t="s">
        <v>403</v>
      </c>
      <c r="N30" s="36" t="s">
        <v>404</v>
      </c>
      <c r="O30" s="35" t="s">
        <v>456</v>
      </c>
      <c r="P30" s="35" t="s">
        <v>406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8">
        <f ca="1">IFERROR(_xlfn.XLOOKUP(PA[[#This Row],[Affected Equipment ]],'Basic Data'!N:N,'Basic Data'!R:R),"")</f>
        <v>1.8491681641643964E-4</v>
      </c>
      <c r="W30" s="35" t="s">
        <v>447</v>
      </c>
      <c r="X30" s="38"/>
      <c r="Y30" s="38" t="s">
        <v>448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457</v>
      </c>
      <c r="AI30" s="32" t="s">
        <v>367</v>
      </c>
      <c r="AJ30" s="34">
        <f ca="1">IFERROR(PA[[#This Row],[Breakdown Time]]*PA[[#This Row],[Plant Equivalent Weightage]],"")</f>
        <v>1.1988773597665838E-3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3">
        <f t="shared" si="0"/>
        <v>30</v>
      </c>
      <c r="B31" s="134">
        <v>45751</v>
      </c>
      <c r="C31" s="183">
        <f>YEAR(PA[[#This Row],[Date]])+IF(MONTH(PA[[#This Row],[Date]])&gt;=4,1,0)</f>
        <v>2026</v>
      </c>
      <c r="D31" s="32">
        <f>YEAR(PA[[#This Row],[Date]])</f>
        <v>2025</v>
      </c>
      <c r="E31" s="36" t="s">
        <v>363</v>
      </c>
      <c r="F31" s="36" t="s">
        <v>363</v>
      </c>
      <c r="G31" s="216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418</v>
      </c>
      <c r="M31" s="32" t="s">
        <v>403</v>
      </c>
      <c r="N31" s="36" t="s">
        <v>404</v>
      </c>
      <c r="O31" s="35" t="s">
        <v>456</v>
      </c>
      <c r="P31" s="35" t="s">
        <v>406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8">
        <f ca="1">IFERROR(_xlfn.XLOOKUP(PA[[#This Row],[Affected Equipment ]],'Basic Data'!N:N,'Basic Data'!R:R),"")</f>
        <v>1.8491681641643964E-4</v>
      </c>
      <c r="W31" s="35" t="s">
        <v>447</v>
      </c>
      <c r="X31" s="38"/>
      <c r="Y31" s="38" t="s">
        <v>448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457</v>
      </c>
      <c r="AI31" s="32" t="s">
        <v>367</v>
      </c>
      <c r="AJ31" s="34">
        <f ca="1">IFERROR(PA[[#This Row],[Breakdown Time]]*PA[[#This Row],[Plant Equivalent Weightage]],"")</f>
        <v>1.2296968291693237E-3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3">
        <f t="shared" si="0"/>
        <v>31</v>
      </c>
      <c r="B32" s="134">
        <v>45751</v>
      </c>
      <c r="C32" s="183">
        <f>YEAR(PA[[#This Row],[Date]])+IF(MONTH(PA[[#This Row],[Date]])&gt;=4,1,0)</f>
        <v>2026</v>
      </c>
      <c r="D32" s="32">
        <f>YEAR(PA[[#This Row],[Date]])</f>
        <v>2025</v>
      </c>
      <c r="E32" s="36" t="s">
        <v>363</v>
      </c>
      <c r="F32" s="36" t="s">
        <v>363</v>
      </c>
      <c r="G32" s="216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402</v>
      </c>
      <c r="M32" s="32" t="s">
        <v>410</v>
      </c>
      <c r="N32" s="32" t="s">
        <v>443</v>
      </c>
      <c r="O32" s="35" t="s">
        <v>458</v>
      </c>
      <c r="P32" s="35" t="s">
        <v>406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8">
        <f ca="1">IFERROR(_xlfn.XLOOKUP(PA[[#This Row],[Affected Equipment ]],'Basic Data'!N:N,'Basic Data'!R:R),"")</f>
        <v>1.8491681641643964E-4</v>
      </c>
      <c r="W32" s="37" t="s">
        <v>407</v>
      </c>
      <c r="X32" s="38"/>
      <c r="Y32" s="38" t="s">
        <v>459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460</v>
      </c>
      <c r="AI32" s="32" t="s">
        <v>367</v>
      </c>
      <c r="AJ32" s="34">
        <f ca="1">IFERROR(PA[[#This Row],[Breakdown Time]]*PA[[#This Row],[Plant Equivalent Weightage]],"")</f>
        <v>1.6611694008076829E-3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3">
        <f t="shared" si="0"/>
        <v>32</v>
      </c>
      <c r="B33" s="134">
        <v>45751</v>
      </c>
      <c r="C33" s="183">
        <f>YEAR(PA[[#This Row],[Date]])+IF(MONTH(PA[[#This Row],[Date]])&gt;=4,1,0)</f>
        <v>2026</v>
      </c>
      <c r="D33" s="32">
        <f>YEAR(PA[[#This Row],[Date]])</f>
        <v>2025</v>
      </c>
      <c r="E33" s="36" t="s">
        <v>363</v>
      </c>
      <c r="F33" s="36" t="s">
        <v>363</v>
      </c>
      <c r="G33" s="216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402</v>
      </c>
      <c r="M33" s="32" t="s">
        <v>403</v>
      </c>
      <c r="N33" s="32" t="s">
        <v>412</v>
      </c>
      <c r="O33" s="35" t="s">
        <v>446</v>
      </c>
      <c r="P33" s="35" t="s">
        <v>461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8">
        <f ca="1">IFERROR(_xlfn.XLOOKUP(PA[[#This Row],[Affected Equipment ]],'Basic Data'!N:N,'Basic Data'!R:R),"")</f>
        <v>9.2458408208219819E-5</v>
      </c>
      <c r="W33" s="37" t="s">
        <v>407</v>
      </c>
      <c r="X33" s="38"/>
      <c r="Y33" s="38" t="s">
        <v>459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460</v>
      </c>
      <c r="AI33" s="32" t="s">
        <v>367</v>
      </c>
      <c r="AJ33" s="34">
        <f ca="1">IFERROR(PA[[#This Row],[Breakdown Time]]*PA[[#This Row],[Plant Equivalent Weightage]],"")</f>
        <v>8.6140416980658131E-4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3">
        <f t="shared" si="0"/>
        <v>33</v>
      </c>
      <c r="B34" s="134">
        <v>45751</v>
      </c>
      <c r="C34" s="183">
        <f>YEAR(PA[[#This Row],[Date]])+IF(MONTH(PA[[#This Row],[Date]])&gt;=4,1,0)</f>
        <v>2026</v>
      </c>
      <c r="D34" s="32">
        <f>YEAR(PA[[#This Row],[Date]])</f>
        <v>2025</v>
      </c>
      <c r="E34" s="36" t="s">
        <v>363</v>
      </c>
      <c r="F34" s="36" t="s">
        <v>363</v>
      </c>
      <c r="G34" s="216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402</v>
      </c>
      <c r="M34" s="32" t="s">
        <v>410</v>
      </c>
      <c r="N34" s="36" t="s">
        <v>404</v>
      </c>
      <c r="O34" s="35" t="s">
        <v>446</v>
      </c>
      <c r="P34" s="35" t="s">
        <v>461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8">
        <f ca="1">IFERROR(_xlfn.XLOOKUP(PA[[#This Row],[Affected Equipment ]],'Basic Data'!N:N,'Basic Data'!R:R),"")</f>
        <v>9.2458408208219819E-5</v>
      </c>
      <c r="W34" s="37" t="s">
        <v>407</v>
      </c>
      <c r="X34" s="38"/>
      <c r="Y34" s="38" t="s">
        <v>459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462</v>
      </c>
      <c r="AI34" s="32" t="s">
        <v>367</v>
      </c>
      <c r="AJ34" s="34">
        <f ca="1">IFERROR(PA[[#This Row],[Breakdown Time]]*PA[[#This Row],[Plant Equivalent Weightage]],"")</f>
        <v>8.7681390450795134E-4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3">
        <f t="shared" si="0"/>
        <v>34</v>
      </c>
      <c r="B35" s="134">
        <v>45751</v>
      </c>
      <c r="C35" s="182">
        <f>YEAR(PA[[#This Row],[Date]])+IF(MONTH(PA[[#This Row],[Date]])&gt;=4,1,0)</f>
        <v>2026</v>
      </c>
      <c r="D35" s="32">
        <f>YEAR(PA[[#This Row],[Date]])</f>
        <v>2025</v>
      </c>
      <c r="E35" s="36" t="s">
        <v>363</v>
      </c>
      <c r="F35" s="36" t="s">
        <v>363</v>
      </c>
      <c r="G35" s="216">
        <v>45748</v>
      </c>
      <c r="H35" s="174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402</v>
      </c>
      <c r="M35" s="32" t="s">
        <v>403</v>
      </c>
      <c r="N35" s="32" t="s">
        <v>412</v>
      </c>
      <c r="O35" s="35" t="s">
        <v>456</v>
      </c>
      <c r="P35" s="35" t="s">
        <v>461</v>
      </c>
      <c r="Q35" s="36"/>
      <c r="R35" s="174">
        <f>IF((PA[[#This Row],[String Type(If String BD)]]&amp;PA[[#This Row],[Equipment (If any BD other than PV  array and inv)]])="",1,0)</f>
        <v>0</v>
      </c>
      <c r="S35" s="174">
        <f>IF(PA[[#This Row],[String Type(If String BD)]]="",1,0)</f>
        <v>0</v>
      </c>
      <c r="T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5">
        <f>IFERROR(_xlfn.XLOOKUP(PA[[#This Row],[Affected Equipment ]],'Basic Data'!N:N,'Basic Data'!Q:Q),"")</f>
        <v>15.950000000000001</v>
      </c>
      <c r="V35" s="179">
        <f ca="1">IFERROR(_xlfn.XLOOKUP(PA[[#This Row],[Affected Equipment ]],'Basic Data'!N:N,'Basic Data'!R:R),"")</f>
        <v>9.2458408208219819E-5</v>
      </c>
      <c r="W35" s="37" t="s">
        <v>407</v>
      </c>
      <c r="X35" s="39"/>
      <c r="Y35" s="38" t="s">
        <v>459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6">
        <f>IF(PA[[#This Row],[Acknowledgement Time ]]="NA","",(PA[[#This Row],[Acknowledgement Time ]]-PA[[#This Row],[Fault Time]])*24)</f>
        <v>0</v>
      </c>
      <c r="AE35" s="176">
        <f>IF(PA[[#This Row],[Work Start time on Fault]]="NA","",(PA[[#This Row],[Work Start time on Fault]]-PA[[#This Row],[Fault Time]])*24)</f>
        <v>0</v>
      </c>
      <c r="AF35" s="177">
        <f>IF(PA[[#This Row],[Status]]="Open","",(PA[[#This Row],[Work Completion time on fault]]-PA[[#This Row],[Fault Time]])*24)</f>
        <v>10.649999999999999</v>
      </c>
      <c r="AG35" s="176">
        <f>IFERROR((PA[[#This Row],[Work Completion time on fault]]-PA[[#This Row],[Fault Time]])*24,"")</f>
        <v>10.649999999999999</v>
      </c>
      <c r="AH35" s="35" t="s">
        <v>460</v>
      </c>
      <c r="AI35" s="32" t="s">
        <v>367</v>
      </c>
      <c r="AJ35" s="175">
        <f ca="1">IFERROR(PA[[#This Row],[Breakdown Time]]*PA[[#This Row],[Plant Equivalent Weightage]],"")</f>
        <v>9.8468204741754099E-4</v>
      </c>
      <c r="AK35" s="37">
        <v>7091</v>
      </c>
      <c r="AL35" s="277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3">
        <f t="shared" si="0"/>
        <v>35</v>
      </c>
      <c r="B36" s="134">
        <v>45752</v>
      </c>
      <c r="C36" s="183">
        <f>YEAR(PA[[#This Row],[Date]])+IF(MONTH(PA[[#This Row],[Date]])&gt;=4,1,0)</f>
        <v>2026</v>
      </c>
      <c r="D36" s="32">
        <f>YEAR(PA[[#This Row],[Date]])</f>
        <v>2025</v>
      </c>
      <c r="E36" s="36" t="s">
        <v>363</v>
      </c>
      <c r="F36" s="36" t="s">
        <v>363</v>
      </c>
      <c r="G36" s="216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424</v>
      </c>
      <c r="M36" s="32"/>
      <c r="N36" s="32"/>
      <c r="O36" s="35"/>
      <c r="P36" s="35"/>
      <c r="Q36" s="32" t="s">
        <v>419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8">
        <f ca="1">IFERROR(_xlfn.XLOOKUP(PA[[#This Row],[Affected Equipment ]],'Basic Data'!N:N,'Basic Data'!R:R),"")</f>
        <v>8.5845950959364689E-2</v>
      </c>
      <c r="W36" s="35" t="s">
        <v>420</v>
      </c>
      <c r="X36" s="38"/>
      <c r="Y36" s="38" t="s">
        <v>453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463</v>
      </c>
      <c r="AI36" s="32" t="s">
        <v>367</v>
      </c>
      <c r="AJ36" s="34">
        <f ca="1">IFERROR(PA[[#This Row],[Breakdown Time]]*PA[[#This Row],[Plant Equivalent Weightage]],"")</f>
        <v>1.8599956041195732E-2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3">
        <f t="shared" si="0"/>
        <v>36</v>
      </c>
      <c r="B37" s="134">
        <v>45752</v>
      </c>
      <c r="C37" s="183">
        <f>YEAR(PA[[#This Row],[Date]])+IF(MONTH(PA[[#This Row],[Date]])&gt;=4,1,0)</f>
        <v>2026</v>
      </c>
      <c r="D37" s="32">
        <f>YEAR(PA[[#This Row],[Date]])</f>
        <v>2025</v>
      </c>
      <c r="E37" s="36" t="s">
        <v>363</v>
      </c>
      <c r="F37" s="36" t="s">
        <v>363</v>
      </c>
      <c r="G37" s="216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426</v>
      </c>
      <c r="M37" s="32"/>
      <c r="N37" s="32"/>
      <c r="O37" s="35"/>
      <c r="P37" s="35"/>
      <c r="Q37" s="32" t="s">
        <v>419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8">
        <f ca="1">IFERROR(_xlfn.XLOOKUP(PA[[#This Row],[Affected Equipment ]],'Basic Data'!N:N,'Basic Data'!R:R),"")</f>
        <v>2.6477566517883022E-2</v>
      </c>
      <c r="W37" s="35" t="s">
        <v>420</v>
      </c>
      <c r="X37" s="38"/>
      <c r="Y37" s="38" t="s">
        <v>453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463</v>
      </c>
      <c r="AI37" s="32" t="s">
        <v>367</v>
      </c>
      <c r="AJ37" s="34">
        <f ca="1">IFERROR(PA[[#This Row],[Breakdown Time]]*PA[[#This Row],[Plant Equivalent Weightage]],"")</f>
        <v>5.7368060788746695E-3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3">
        <f t="shared" si="0"/>
        <v>37</v>
      </c>
      <c r="B38" s="134">
        <v>45752</v>
      </c>
      <c r="C38" s="183">
        <f>YEAR(PA[[#This Row],[Date]])+IF(MONTH(PA[[#This Row],[Date]])&gt;=4,1,0)</f>
        <v>2026</v>
      </c>
      <c r="D38" s="32">
        <f>YEAR(PA[[#This Row],[Date]])</f>
        <v>2025</v>
      </c>
      <c r="E38" s="36" t="s">
        <v>363</v>
      </c>
      <c r="F38" s="36" t="s">
        <v>363</v>
      </c>
      <c r="G38" s="216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411</v>
      </c>
      <c r="M38" s="32" t="s">
        <v>403</v>
      </c>
      <c r="N38" s="32" t="s">
        <v>412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8">
        <f ca="1">IFERROR(_xlfn.XLOOKUP(PA[[#This Row],[Affected Equipment ]],'Basic Data'!N:N,'Basic Data'!R:R),"")</f>
        <v>1.3406469190191873E-2</v>
      </c>
      <c r="W38" s="35" t="s">
        <v>413</v>
      </c>
      <c r="X38" s="38"/>
      <c r="Y38" s="38" t="s">
        <v>431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464</v>
      </c>
      <c r="AI38" s="32" t="s">
        <v>367</v>
      </c>
      <c r="AJ38" s="34">
        <f ca="1">IFERROR(PA[[#This Row],[Breakdown Time]]*PA[[#This Row],[Plant Equivalent Weightage]],"")</f>
        <v>2.5695732614534422E-2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3">
        <f t="shared" si="0"/>
        <v>38</v>
      </c>
      <c r="B39" s="134">
        <v>45752</v>
      </c>
      <c r="C39" s="183">
        <f>YEAR(PA[[#This Row],[Date]])+IF(MONTH(PA[[#This Row],[Date]])&gt;=4,1,0)</f>
        <v>2026</v>
      </c>
      <c r="D39" s="32">
        <f>YEAR(PA[[#This Row],[Date]])</f>
        <v>2025</v>
      </c>
      <c r="E39" s="36" t="s">
        <v>363</v>
      </c>
      <c r="F39" s="36" t="s">
        <v>363</v>
      </c>
      <c r="G39" s="216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465</v>
      </c>
      <c r="M39" s="32" t="s">
        <v>403</v>
      </c>
      <c r="N39" s="32" t="s">
        <v>416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8">
        <f ca="1">IFERROR(_xlfn.XLOOKUP(PA[[#This Row],[Affected Equipment ]],'Basic Data'!N:N,'Basic Data'!R:R),"")</f>
        <v>1.2204509883485017E-2</v>
      </c>
      <c r="W39" s="35" t="s">
        <v>413</v>
      </c>
      <c r="X39" s="38"/>
      <c r="Y39" s="38" t="s">
        <v>431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466</v>
      </c>
      <c r="AI39" s="32" t="s">
        <v>367</v>
      </c>
      <c r="AJ39" s="34">
        <f ca="1">IFERROR(PA[[#This Row],[Breakdown Time]]*PA[[#This Row],[Plant Equivalent Weightage]],"")</f>
        <v>5.0852124514520888E-3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3">
        <f t="shared" si="0"/>
        <v>39</v>
      </c>
      <c r="B40" s="134">
        <v>45752</v>
      </c>
      <c r="C40" s="183">
        <f>YEAR(PA[[#This Row],[Date]])+IF(MONTH(PA[[#This Row],[Date]])&gt;=4,1,0)</f>
        <v>2026</v>
      </c>
      <c r="D40" s="32">
        <f>YEAR(PA[[#This Row],[Date]])</f>
        <v>2025</v>
      </c>
      <c r="E40" s="36" t="s">
        <v>363</v>
      </c>
      <c r="F40" s="36" t="s">
        <v>363</v>
      </c>
      <c r="G40" s="216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411</v>
      </c>
      <c r="M40" s="32" t="s">
        <v>403</v>
      </c>
      <c r="N40" s="32" t="s">
        <v>412</v>
      </c>
      <c r="O40" s="35" t="s">
        <v>467</v>
      </c>
      <c r="P40" s="35" t="s">
        <v>406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8">
        <f ca="1">IFERROR(_xlfn.XLOOKUP(PA[[#This Row],[Affected Equipment ]],'Basic Data'!N:N,'Basic Data'!R:R),"")</f>
        <v>1.8491681641643964E-4</v>
      </c>
      <c r="W40" s="35" t="s">
        <v>447</v>
      </c>
      <c r="X40" s="38"/>
      <c r="Y40" s="38" t="s">
        <v>448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468</v>
      </c>
      <c r="AI40" s="32" t="s">
        <v>367</v>
      </c>
      <c r="AJ40" s="34">
        <f ca="1">IFERROR(PA[[#This Row],[Breakdown Time]]*PA[[#This Row],[Plant Equivalent Weightage]],"")</f>
        <v>1.3067455026761737E-3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3">
        <f t="shared" si="0"/>
        <v>40</v>
      </c>
      <c r="B41" s="134">
        <v>45752</v>
      </c>
      <c r="C41" s="183">
        <f>YEAR(PA[[#This Row],[Date]])+IF(MONTH(PA[[#This Row],[Date]])&gt;=4,1,0)</f>
        <v>2026</v>
      </c>
      <c r="D41" s="32">
        <f>YEAR(PA[[#This Row],[Date]])</f>
        <v>2025</v>
      </c>
      <c r="E41" s="36" t="s">
        <v>363</v>
      </c>
      <c r="F41" s="36" t="s">
        <v>363</v>
      </c>
      <c r="G41" s="216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465</v>
      </c>
      <c r="M41" s="32" t="s">
        <v>403</v>
      </c>
      <c r="N41" s="32" t="s">
        <v>416</v>
      </c>
      <c r="O41" s="35" t="s">
        <v>456</v>
      </c>
      <c r="P41" s="35" t="s">
        <v>406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8">
        <f ca="1">IFERROR(_xlfn.XLOOKUP(PA[[#This Row],[Affected Equipment ]],'Basic Data'!N:N,'Basic Data'!R:R),"")</f>
        <v>1.8491681641643964E-4</v>
      </c>
      <c r="W41" s="35" t="s">
        <v>447</v>
      </c>
      <c r="X41" s="38"/>
      <c r="Y41" s="38" t="s">
        <v>448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455</v>
      </c>
      <c r="AI41" s="32" t="s">
        <v>367</v>
      </c>
      <c r="AJ41" s="34">
        <f ca="1">IFERROR(PA[[#This Row],[Breakdown Time]]*PA[[#This Row],[Plant Equivalent Weightage]],"")</f>
        <v>1.1218286862597338E-3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3">
        <f t="shared" si="0"/>
        <v>41</v>
      </c>
      <c r="B42" s="134">
        <v>45752</v>
      </c>
      <c r="C42" s="183">
        <f>YEAR(PA[[#This Row],[Date]])+IF(MONTH(PA[[#This Row],[Date]])&gt;=4,1,0)</f>
        <v>2026</v>
      </c>
      <c r="D42" s="32">
        <f>YEAR(PA[[#This Row],[Date]])</f>
        <v>2025</v>
      </c>
      <c r="E42" s="36" t="s">
        <v>363</v>
      </c>
      <c r="F42" s="36" t="s">
        <v>363</v>
      </c>
      <c r="G42" s="216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418</v>
      </c>
      <c r="M42" s="36" t="s">
        <v>410</v>
      </c>
      <c r="N42" s="36" t="s">
        <v>412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8">
        <f ca="1">IFERROR(_xlfn.XLOOKUP(PA[[#This Row],[Affected Equipment ]],'Basic Data'!N:N,'Basic Data'!R:R),"")</f>
        <v>7.9514231059069039E-3</v>
      </c>
      <c r="W42" s="35" t="s">
        <v>413</v>
      </c>
      <c r="X42" s="38"/>
      <c r="Y42" s="38" t="s">
        <v>451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452</v>
      </c>
      <c r="AI42" s="32" t="s">
        <v>367</v>
      </c>
      <c r="AJ42" s="34">
        <f ca="1">IFERROR(PA[[#This Row],[Breakdown Time]]*PA[[#This Row],[Plant Equivalent Weightage]],"")</f>
        <v>1.06018974745425E-3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3">
        <f t="shared" si="0"/>
        <v>42</v>
      </c>
      <c r="B43" s="134">
        <v>45752</v>
      </c>
      <c r="C43" s="183">
        <f>YEAR(PA[[#This Row],[Date]])+IF(MONTH(PA[[#This Row],[Date]])&gt;=4,1,0)</f>
        <v>2026</v>
      </c>
      <c r="D43" s="32">
        <f>YEAR(PA[[#This Row],[Date]])</f>
        <v>2025</v>
      </c>
      <c r="E43" s="36" t="s">
        <v>363</v>
      </c>
      <c r="F43" s="36" t="s">
        <v>363</v>
      </c>
      <c r="G43" s="216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402</v>
      </c>
      <c r="M43" s="36" t="s">
        <v>410</v>
      </c>
      <c r="N43" s="32" t="s">
        <v>416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8">
        <f ca="1">IFERROR(_xlfn.XLOOKUP(PA[[#This Row],[Affected Equipment ]],'Basic Data'!N:N,'Basic Data'!R:R),"")</f>
        <v>9.2458408208219815E-3</v>
      </c>
      <c r="W43" s="35" t="s">
        <v>413</v>
      </c>
      <c r="X43" s="38"/>
      <c r="Y43" s="38" t="s">
        <v>451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452</v>
      </c>
      <c r="AI43" s="32" t="s">
        <v>367</v>
      </c>
      <c r="AJ43" s="34">
        <f ca="1">IFERROR(PA[[#This Row],[Breakdown Time]]*PA[[#This Row],[Plant Equivalent Weightage]],"")</f>
        <v>6.1638938805479659E-4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3">
        <f t="shared" si="0"/>
        <v>43</v>
      </c>
      <c r="B44" s="30">
        <v>45752</v>
      </c>
      <c r="C44" s="183">
        <f>YEAR(PA[[#This Row],[Date]])+IF(MONTH(PA[[#This Row],[Date]])&gt;=4,1,0)</f>
        <v>2026</v>
      </c>
      <c r="D44" s="32">
        <f>YEAR(PA[[#This Row],[Date]])</f>
        <v>2025</v>
      </c>
      <c r="E44" s="36" t="s">
        <v>363</v>
      </c>
      <c r="F44" s="36" t="s">
        <v>363</v>
      </c>
      <c r="G44" s="216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423</v>
      </c>
      <c r="M44" s="36" t="s">
        <v>410</v>
      </c>
      <c r="N44" s="32" t="s">
        <v>404</v>
      </c>
      <c r="O44" s="35" t="s">
        <v>458</v>
      </c>
      <c r="P44" s="35" t="s">
        <v>406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8">
        <f ca="1">IFERROR(_xlfn.XLOOKUP(PA[[#This Row],[Affected Equipment ]],'Basic Data'!N:N,'Basic Data'!R:R),"")</f>
        <v>1.8491681641643964E-4</v>
      </c>
      <c r="W44" s="35" t="s">
        <v>447</v>
      </c>
      <c r="X44" s="38"/>
      <c r="Y44" s="38" t="s">
        <v>469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455</v>
      </c>
      <c r="AI44" s="32" t="s">
        <v>367</v>
      </c>
      <c r="AJ44" s="34">
        <f ca="1">IFERROR(PA[[#This Row],[Breakdown Time]]*PA[[#This Row],[Plant Equivalent Weightage]],"")</f>
        <v>1.9108071029698759E-3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3">
        <f t="shared" si="0"/>
        <v>44</v>
      </c>
      <c r="B45" s="30">
        <v>45752</v>
      </c>
      <c r="C45" s="183">
        <f>YEAR(PA[[#This Row],[Date]])+IF(MONTH(PA[[#This Row],[Date]])&gt;=4,1,0)</f>
        <v>2026</v>
      </c>
      <c r="D45" s="32">
        <f>YEAR(PA[[#This Row],[Date]])</f>
        <v>2025</v>
      </c>
      <c r="E45" s="36" t="s">
        <v>363</v>
      </c>
      <c r="F45" s="36" t="s">
        <v>363</v>
      </c>
      <c r="G45" s="216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423</v>
      </c>
      <c r="M45" s="36" t="s">
        <v>410</v>
      </c>
      <c r="N45" s="32" t="s">
        <v>404</v>
      </c>
      <c r="O45" s="35" t="s">
        <v>405</v>
      </c>
      <c r="P45" s="35" t="s">
        <v>406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8">
        <f ca="1">IFERROR(_xlfn.XLOOKUP(PA[[#This Row],[Affected Equipment ]],'Basic Data'!N:N,'Basic Data'!R:R),"")</f>
        <v>1.8491681641643964E-4</v>
      </c>
      <c r="W45" s="35" t="s">
        <v>447</v>
      </c>
      <c r="X45" s="38"/>
      <c r="Y45" s="38" t="s">
        <v>469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455</v>
      </c>
      <c r="AI45" s="32" t="s">
        <v>367</v>
      </c>
      <c r="AJ45" s="34">
        <f ca="1">IFERROR(PA[[#This Row],[Breakdown Time]]*PA[[#This Row],[Plant Equivalent Weightage]],"")</f>
        <v>1.9724460417753563E-3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3">
        <f t="shared" si="0"/>
        <v>45</v>
      </c>
      <c r="B46" s="30">
        <v>45752</v>
      </c>
      <c r="C46" s="183">
        <f>YEAR(PA[[#This Row],[Date]])+IF(MONTH(PA[[#This Row],[Date]])&gt;=4,1,0)</f>
        <v>2026</v>
      </c>
      <c r="D46" s="32">
        <f>YEAR(PA[[#This Row],[Date]])</f>
        <v>2025</v>
      </c>
      <c r="E46" s="36" t="s">
        <v>363</v>
      </c>
      <c r="F46" s="36" t="s">
        <v>363</v>
      </c>
      <c r="G46" s="216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424</v>
      </c>
      <c r="M46" s="36" t="s">
        <v>410</v>
      </c>
      <c r="N46" s="36" t="s">
        <v>412</v>
      </c>
      <c r="O46" s="35" t="s">
        <v>470</v>
      </c>
      <c r="P46" s="35" t="s">
        <v>471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8">
        <f ca="1">IFERROR(_xlfn.XLOOKUP(PA[[#This Row],[Affected Equipment ]],'Basic Data'!N:N,'Basic Data'!R:R),"")</f>
        <v>1.8323575444901746E-4</v>
      </c>
      <c r="W46" s="35" t="s">
        <v>447</v>
      </c>
      <c r="X46" s="38"/>
      <c r="Y46" s="38" t="s">
        <v>469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409</v>
      </c>
      <c r="AI46" s="32" t="s">
        <v>367</v>
      </c>
      <c r="AJ46" s="34">
        <f ca="1">IFERROR(PA[[#This Row],[Breakdown Time]]*PA[[#This Row],[Plant Equivalent Weightage]],"")</f>
        <v>1.0383359418777655E-3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3">
        <f t="shared" si="0"/>
        <v>46</v>
      </c>
      <c r="B47" s="30">
        <v>45752</v>
      </c>
      <c r="C47" s="183">
        <f>YEAR(PA[[#This Row],[Date]])+IF(MONTH(PA[[#This Row],[Date]])&gt;=4,1,0)</f>
        <v>2026</v>
      </c>
      <c r="D47" s="32">
        <f>YEAR(PA[[#This Row],[Date]])</f>
        <v>2025</v>
      </c>
      <c r="E47" s="36" t="s">
        <v>363</v>
      </c>
      <c r="F47" s="36" t="s">
        <v>363</v>
      </c>
      <c r="G47" s="216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426</v>
      </c>
      <c r="M47" s="32" t="s">
        <v>403</v>
      </c>
      <c r="N47" s="32" t="s">
        <v>416</v>
      </c>
      <c r="O47" s="35" t="s">
        <v>440</v>
      </c>
      <c r="P47" s="35" t="s">
        <v>471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8">
        <f ca="1">IFERROR(_xlfn.XLOOKUP(PA[[#This Row],[Affected Equipment ]],'Basic Data'!N:N,'Basic Data'!R:R),"")</f>
        <v>1.8323575444901746E-4</v>
      </c>
      <c r="W47" s="35" t="s">
        <v>447</v>
      </c>
      <c r="X47" s="38"/>
      <c r="Y47" s="38" t="s">
        <v>469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409</v>
      </c>
      <c r="AI47" s="32" t="s">
        <v>367</v>
      </c>
      <c r="AJ47" s="34">
        <f ca="1">IFERROR(PA[[#This Row],[Breakdown Time]]*PA[[#This Row],[Plant Equivalent Weightage]],"")</f>
        <v>1.068875234285935E-3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3">
        <f t="shared" si="0"/>
        <v>47</v>
      </c>
      <c r="B48" s="30">
        <v>45752</v>
      </c>
      <c r="C48" s="183">
        <f>YEAR(PA[[#This Row],[Date]])+IF(MONTH(PA[[#This Row],[Date]])&gt;=4,1,0)</f>
        <v>2026</v>
      </c>
      <c r="D48" s="32">
        <f>YEAR(PA[[#This Row],[Date]])</f>
        <v>2025</v>
      </c>
      <c r="E48" s="36" t="s">
        <v>363</v>
      </c>
      <c r="F48" s="36" t="s">
        <v>363</v>
      </c>
      <c r="G48" s="216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426</v>
      </c>
      <c r="M48" s="32" t="s">
        <v>403</v>
      </c>
      <c r="N48" s="32" t="s">
        <v>416</v>
      </c>
      <c r="O48" s="35" t="s">
        <v>446</v>
      </c>
      <c r="P48" s="35" t="s">
        <v>471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8">
        <f ca="1">IFERROR(_xlfn.XLOOKUP(PA[[#This Row],[Affected Equipment ]],'Basic Data'!N:N,'Basic Data'!R:R),"")</f>
        <v>1.8323575444901746E-4</v>
      </c>
      <c r="W48" s="35" t="s">
        <v>407</v>
      </c>
      <c r="X48" s="38"/>
      <c r="Y48" s="38" t="s">
        <v>469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409</v>
      </c>
      <c r="AI48" s="32" t="s">
        <v>367</v>
      </c>
      <c r="AJ48" s="34">
        <f ca="1">IFERROR(PA[[#This Row],[Breakdown Time]]*PA[[#This Row],[Plant Equivalent Weightage]],"")</f>
        <v>1.2826502811431222E-3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3">
        <f t="shared" si="0"/>
        <v>48</v>
      </c>
      <c r="B49" s="30">
        <v>45752</v>
      </c>
      <c r="C49" s="183">
        <f>YEAR(PA[[#This Row],[Date]])+IF(MONTH(PA[[#This Row],[Date]])&gt;=4,1,0)</f>
        <v>2026</v>
      </c>
      <c r="D49" s="32">
        <f>YEAR(PA[[#This Row],[Date]])</f>
        <v>2025</v>
      </c>
      <c r="E49" s="36" t="s">
        <v>363</v>
      </c>
      <c r="F49" s="36" t="s">
        <v>363</v>
      </c>
      <c r="G49" s="216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426</v>
      </c>
      <c r="M49" s="32" t="s">
        <v>403</v>
      </c>
      <c r="N49" s="36" t="s">
        <v>412</v>
      </c>
      <c r="O49" s="35" t="s">
        <v>456</v>
      </c>
      <c r="P49" s="35" t="s">
        <v>471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8">
        <f ca="1">IFERROR(_xlfn.XLOOKUP(PA[[#This Row],[Affected Equipment ]],'Basic Data'!N:N,'Basic Data'!R:R),"")</f>
        <v>1.8323575444901746E-4</v>
      </c>
      <c r="W49" s="35" t="s">
        <v>407</v>
      </c>
      <c r="X49" s="38"/>
      <c r="Y49" s="38" t="s">
        <v>469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409</v>
      </c>
      <c r="AI49" s="32" t="s">
        <v>367</v>
      </c>
      <c r="AJ49" s="34">
        <f ca="1">IFERROR(PA[[#This Row],[Breakdown Time]]*PA[[#This Row],[Plant Equivalent Weightage]],"")</f>
        <v>1.3131895735512917E-3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3">
        <f t="shared" si="0"/>
        <v>49</v>
      </c>
      <c r="B50" s="30">
        <v>45752</v>
      </c>
      <c r="C50" s="183">
        <f>YEAR(PA[[#This Row],[Date]])+IF(MONTH(PA[[#This Row],[Date]])&gt;=4,1,0)</f>
        <v>2026</v>
      </c>
      <c r="D50" s="32">
        <f>YEAR(PA[[#This Row],[Date]])</f>
        <v>2025</v>
      </c>
      <c r="E50" s="36" t="s">
        <v>363</v>
      </c>
      <c r="F50" s="36" t="s">
        <v>363</v>
      </c>
      <c r="G50" s="216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426</v>
      </c>
      <c r="M50" s="32" t="s">
        <v>403</v>
      </c>
      <c r="N50" s="36" t="s">
        <v>412</v>
      </c>
      <c r="O50" s="35" t="s">
        <v>405</v>
      </c>
      <c r="P50" s="35" t="s">
        <v>471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8">
        <f ca="1">IFERROR(_xlfn.XLOOKUP(PA[[#This Row],[Affected Equipment ]],'Basic Data'!N:N,'Basic Data'!R:R),"")</f>
        <v>1.8323575444901746E-4</v>
      </c>
      <c r="W50" s="35" t="s">
        <v>407</v>
      </c>
      <c r="X50" s="38"/>
      <c r="Y50" s="38" t="s">
        <v>469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409</v>
      </c>
      <c r="AI50" s="32" t="s">
        <v>367</v>
      </c>
      <c r="AJ50" s="34">
        <f ca="1">IFERROR(PA[[#This Row],[Breakdown Time]]*PA[[#This Row],[Plant Equivalent Weightage]],"")</f>
        <v>1.6185824976329875E-3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3">
        <f t="shared" si="0"/>
        <v>50</v>
      </c>
      <c r="B51" s="134">
        <v>45752</v>
      </c>
      <c r="C51" s="182">
        <f>YEAR(PA[[#This Row],[Date]])+IF(MONTH(PA[[#This Row],[Date]])&gt;=4,1,0)</f>
        <v>2026</v>
      </c>
      <c r="D51" s="32">
        <f>YEAR(PA[[#This Row],[Date]])</f>
        <v>2025</v>
      </c>
      <c r="E51" s="36" t="s">
        <v>363</v>
      </c>
      <c r="F51" s="36" t="s">
        <v>363</v>
      </c>
      <c r="G51" s="216">
        <v>45748</v>
      </c>
      <c r="H51" s="174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426</v>
      </c>
      <c r="M51" s="32" t="s">
        <v>403</v>
      </c>
      <c r="N51" s="36" t="s">
        <v>404</v>
      </c>
      <c r="O51" s="35" t="s">
        <v>456</v>
      </c>
      <c r="P51" s="35" t="s">
        <v>471</v>
      </c>
      <c r="Q51" s="36"/>
      <c r="R51" s="174">
        <f>IF((PA[[#This Row],[String Type(If String BD)]]&amp;PA[[#This Row],[Equipment (If any BD other than PV  array and inv)]])="",1,0)</f>
        <v>0</v>
      </c>
      <c r="S51" s="174">
        <f>IF(PA[[#This Row],[String Type(If String BD)]]="",1,0)</f>
        <v>0</v>
      </c>
      <c r="T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5">
        <f>IFERROR(_xlfn.XLOOKUP(PA[[#This Row],[Affected Equipment ]],'Basic Data'!N:N,'Basic Data'!Q:Q),"")</f>
        <v>31.610000000000003</v>
      </c>
      <c r="V51" s="179">
        <f ca="1">IFERROR(_xlfn.XLOOKUP(PA[[#This Row],[Affected Equipment ]],'Basic Data'!N:N,'Basic Data'!R:R),"")</f>
        <v>1.8323575444901746E-4</v>
      </c>
      <c r="W51" s="35" t="s">
        <v>447</v>
      </c>
      <c r="X51" s="39"/>
      <c r="Y51" s="38" t="s">
        <v>469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6">
        <f>IF(PA[[#This Row],[Acknowledgement Time ]]="NA","",(PA[[#This Row],[Acknowledgement Time ]]-PA[[#This Row],[Fault Time]])*24)</f>
        <v>0</v>
      </c>
      <c r="AE51" s="176">
        <f>IF(PA[[#This Row],[Work Start time on Fault]]="NA","",(PA[[#This Row],[Work Start time on Fault]]-PA[[#This Row],[Fault Time]])*24)</f>
        <v>0</v>
      </c>
      <c r="AF51" s="177">
        <f>IF(PA[[#This Row],[Status]]="Open","",(PA[[#This Row],[Work Completion time on fault]]-PA[[#This Row],[Fault Time]])*24)</f>
        <v>9.0000000000000018</v>
      </c>
      <c r="AG51" s="176">
        <f>IFERROR((PA[[#This Row],[Work Completion time on fault]]-PA[[#This Row],[Fault Time]])*24,"")</f>
        <v>9.0000000000000018</v>
      </c>
      <c r="AH51" s="35" t="s">
        <v>409</v>
      </c>
      <c r="AI51" s="32" t="s">
        <v>367</v>
      </c>
      <c r="AJ51" s="175">
        <f ca="1">IFERROR(PA[[#This Row],[Breakdown Time]]*PA[[#This Row],[Plant Equivalent Weightage]],"")</f>
        <v>1.6491217900411574E-3</v>
      </c>
      <c r="AK51" s="37">
        <v>6344</v>
      </c>
      <c r="AL51" s="277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3">
        <f t="shared" si="0"/>
        <v>51</v>
      </c>
      <c r="B52" s="134">
        <v>45752</v>
      </c>
      <c r="C52" s="182">
        <f>YEAR(PA[[#This Row],[Date]])+IF(MONTH(PA[[#This Row],[Date]])&gt;=4,1,0)</f>
        <v>2026</v>
      </c>
      <c r="D52" s="32">
        <f>YEAR(PA[[#This Row],[Date]])</f>
        <v>2025</v>
      </c>
      <c r="E52" s="36" t="s">
        <v>363</v>
      </c>
      <c r="F52" s="36" t="s">
        <v>363</v>
      </c>
      <c r="G52" s="216">
        <v>45748</v>
      </c>
      <c r="H52" s="174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426</v>
      </c>
      <c r="M52" s="32" t="s">
        <v>403</v>
      </c>
      <c r="N52" s="36" t="s">
        <v>404</v>
      </c>
      <c r="O52" s="35" t="s">
        <v>472</v>
      </c>
      <c r="P52" s="35" t="s">
        <v>471</v>
      </c>
      <c r="Q52" s="36"/>
      <c r="R52" s="174">
        <f>IF((PA[[#This Row],[String Type(If String BD)]]&amp;PA[[#This Row],[Equipment (If any BD other than PV  array and inv)]])="",1,0)</f>
        <v>0</v>
      </c>
      <c r="S52" s="174">
        <f>IF(PA[[#This Row],[String Type(If String BD)]]="",1,0)</f>
        <v>0</v>
      </c>
      <c r="T5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5">
        <f>IFERROR(_xlfn.XLOOKUP(PA[[#This Row],[Affected Equipment ]],'Basic Data'!N:N,'Basic Data'!Q:Q),"")</f>
        <v>31.610000000000003</v>
      </c>
      <c r="V52" s="179">
        <f ca="1">IFERROR(_xlfn.XLOOKUP(PA[[#This Row],[Affected Equipment ]],'Basic Data'!N:N,'Basic Data'!R:R),"")</f>
        <v>1.8323575444901746E-4</v>
      </c>
      <c r="W52" s="35" t="s">
        <v>447</v>
      </c>
      <c r="X52" s="39"/>
      <c r="Y52" s="38" t="s">
        <v>469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6">
        <f>IF(PA[[#This Row],[Acknowledgement Time ]]="NA","",(PA[[#This Row],[Acknowledgement Time ]]-PA[[#This Row],[Fault Time]])*24)</f>
        <v>0</v>
      </c>
      <c r="AE52" s="176">
        <f>IF(PA[[#This Row],[Work Start time on Fault]]="NA","",(PA[[#This Row],[Work Start time on Fault]]-PA[[#This Row],[Fault Time]])*24)</f>
        <v>0</v>
      </c>
      <c r="AF52" s="177">
        <f>IF(PA[[#This Row],[Status]]="Open","",(PA[[#This Row],[Work Completion time on fault]]-PA[[#This Row],[Fault Time]])*24)</f>
        <v>9.6666666666666679</v>
      </c>
      <c r="AG52" s="176">
        <f>IFERROR((PA[[#This Row],[Work Completion time on fault]]-PA[[#This Row],[Fault Time]])*24,"")</f>
        <v>9.6666666666666679</v>
      </c>
      <c r="AH52" s="35" t="s">
        <v>409</v>
      </c>
      <c r="AI52" s="32" t="s">
        <v>367</v>
      </c>
      <c r="AJ52" s="175">
        <f ca="1">IFERROR(PA[[#This Row],[Breakdown Time]]*PA[[#This Row],[Plant Equivalent Weightage]],"")</f>
        <v>1.7712789596738357E-3</v>
      </c>
      <c r="AK52" s="37">
        <v>6457</v>
      </c>
      <c r="AL52" s="277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3">
        <f t="shared" si="0"/>
        <v>52</v>
      </c>
      <c r="B53" s="134">
        <v>45753</v>
      </c>
      <c r="C53" s="183">
        <f>YEAR(PA[[#This Row],[Date]])+IF(MONTH(PA[[#This Row],[Date]])&gt;=4,1,0)</f>
        <v>2026</v>
      </c>
      <c r="D53" s="32">
        <f>YEAR(PA[[#This Row],[Date]])</f>
        <v>2025</v>
      </c>
      <c r="E53" s="36" t="s">
        <v>363</v>
      </c>
      <c r="F53" s="36" t="s">
        <v>363</v>
      </c>
      <c r="G53" s="216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402</v>
      </c>
      <c r="M53" s="32" t="s">
        <v>403</v>
      </c>
      <c r="N53" s="36" t="s">
        <v>404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8">
        <f ca="1">IFERROR(_xlfn.XLOOKUP(PA[[#This Row],[Affected Equipment ]],'Basic Data'!N:N,'Basic Data'!R:R),"")</f>
        <v>9.0609240044055434E-3</v>
      </c>
      <c r="W53" s="35" t="s">
        <v>413</v>
      </c>
      <c r="X53" s="38"/>
      <c r="Y53" s="312" t="s">
        <v>431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444</v>
      </c>
      <c r="AI53" s="32" t="s">
        <v>367</v>
      </c>
      <c r="AJ53" s="34">
        <f ca="1">IFERROR(PA[[#This Row],[Breakdown Time]]*PA[[#This Row],[Plant Equivalent Weightage]],"")</f>
        <v>8.3058470040384101E-3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3">
        <f t="shared" si="0"/>
        <v>53</v>
      </c>
      <c r="B54" s="30">
        <v>45753</v>
      </c>
      <c r="C54" s="183">
        <f>YEAR(PA[[#This Row],[Date]])+IF(MONTH(PA[[#This Row],[Date]])&gt;=4,1,0)</f>
        <v>2026</v>
      </c>
      <c r="D54" s="32">
        <f>YEAR(PA[[#This Row],[Date]])</f>
        <v>2025</v>
      </c>
      <c r="E54" s="36" t="s">
        <v>363</v>
      </c>
      <c r="F54" s="36" t="s">
        <v>363</v>
      </c>
      <c r="G54" s="216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473</v>
      </c>
      <c r="M54" s="32" t="s">
        <v>403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8">
        <f ca="1">IFERROR(_xlfn.XLOOKUP(PA[[#This Row],[Affected Equipment ]],'Basic Data'!N:N,'Basic Data'!R:R),"")</f>
        <v>2.2904469306127186E-2</v>
      </c>
      <c r="W54" s="35" t="s">
        <v>474</v>
      </c>
      <c r="X54" s="38"/>
      <c r="Y54" s="312" t="s">
        <v>475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3" t="s">
        <v>476</v>
      </c>
      <c r="AI54" s="32" t="s">
        <v>367</v>
      </c>
      <c r="AJ54" s="34">
        <f ca="1">IFERROR(PA[[#This Row],[Breakdown Time]]*PA[[#This Row],[Plant Equivalent Weightage]],"")</f>
        <v>1.0688752342859346E-2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3">
        <f t="shared" si="0"/>
        <v>54</v>
      </c>
      <c r="B55" s="30">
        <v>45753</v>
      </c>
      <c r="C55" s="183">
        <f>YEAR(PA[[#This Row],[Date]])+IF(MONTH(PA[[#This Row],[Date]])&gt;=4,1,0)</f>
        <v>2026</v>
      </c>
      <c r="D55" s="32">
        <f>YEAR(PA[[#This Row],[Date]])</f>
        <v>2025</v>
      </c>
      <c r="E55" s="36" t="s">
        <v>363</v>
      </c>
      <c r="F55" s="36" t="s">
        <v>363</v>
      </c>
      <c r="G55" s="216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465</v>
      </c>
      <c r="M55" s="32" t="s">
        <v>403</v>
      </c>
      <c r="N55" s="32" t="s">
        <v>416</v>
      </c>
      <c r="O55" s="35" t="s">
        <v>467</v>
      </c>
      <c r="P55" s="35" t="s">
        <v>406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8">
        <f ca="1">IFERROR(_xlfn.XLOOKUP(PA[[#This Row],[Affected Equipment ]],'Basic Data'!N:N,'Basic Data'!R:R),"")</f>
        <v>1.8491681641643964E-4</v>
      </c>
      <c r="W55" s="35" t="s">
        <v>447</v>
      </c>
      <c r="X55" s="38"/>
      <c r="Y55" s="38" t="s">
        <v>469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3" t="s">
        <v>477</v>
      </c>
      <c r="AI55" s="32" t="s">
        <v>367</v>
      </c>
      <c r="AJ55" s="34">
        <f ca="1">IFERROR(PA[[#This Row],[Breakdown Time]]*PA[[#This Row],[Plant Equivalent Weightage]],"")</f>
        <v>1.0971731107375419E-3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3">
        <f t="shared" si="0"/>
        <v>55</v>
      </c>
      <c r="B56" s="30">
        <v>45753</v>
      </c>
      <c r="C56" s="183">
        <f>YEAR(PA[[#This Row],[Date]])+IF(MONTH(PA[[#This Row],[Date]])&gt;=4,1,0)</f>
        <v>2026</v>
      </c>
      <c r="D56" s="32">
        <f>YEAR(PA[[#This Row],[Date]])</f>
        <v>2025</v>
      </c>
      <c r="E56" s="36" t="s">
        <v>363</v>
      </c>
      <c r="F56" s="36" t="s">
        <v>363</v>
      </c>
      <c r="G56" s="216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478</v>
      </c>
      <c r="M56" s="32" t="s">
        <v>403</v>
      </c>
      <c r="N56" s="36" t="s">
        <v>412</v>
      </c>
      <c r="O56" s="35" t="s">
        <v>467</v>
      </c>
      <c r="P56" s="35" t="s">
        <v>406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8">
        <f ca="1">IFERROR(_xlfn.XLOOKUP(PA[[#This Row],[Affected Equipment ]],'Basic Data'!N:N,'Basic Data'!R:R),"")</f>
        <v>1.8491681641643964E-4</v>
      </c>
      <c r="W56" s="35" t="s">
        <v>447</v>
      </c>
      <c r="X56" s="38"/>
      <c r="Y56" s="38" t="s">
        <v>469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3" t="s">
        <v>479</v>
      </c>
      <c r="AI56" s="32" t="s">
        <v>367</v>
      </c>
      <c r="AJ56" s="34">
        <f ca="1">IFERROR(PA[[#This Row],[Breakdown Time]]*PA[[#This Row],[Plant Equivalent Weightage]],"")</f>
        <v>1.5902846211813804E-3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3">
        <f t="shared" si="0"/>
        <v>56</v>
      </c>
      <c r="B57" s="30">
        <v>45753</v>
      </c>
      <c r="C57" s="183">
        <f>YEAR(PA[[#This Row],[Date]])+IF(MONTH(PA[[#This Row],[Date]])&gt;=4,1,0)</f>
        <v>2026</v>
      </c>
      <c r="D57" s="32">
        <f>YEAR(PA[[#This Row],[Date]])</f>
        <v>2025</v>
      </c>
      <c r="E57" s="36" t="s">
        <v>363</v>
      </c>
      <c r="F57" s="36" t="s">
        <v>363</v>
      </c>
      <c r="G57" s="216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478</v>
      </c>
      <c r="M57" s="32" t="s">
        <v>403</v>
      </c>
      <c r="N57" s="36" t="s">
        <v>412</v>
      </c>
      <c r="O57" s="35" t="s">
        <v>467</v>
      </c>
      <c r="P57" s="35" t="s">
        <v>406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8">
        <f ca="1">IFERROR(_xlfn.XLOOKUP(PA[[#This Row],[Affected Equipment ]],'Basic Data'!N:N,'Basic Data'!R:R),"")</f>
        <v>1.8491681641643964E-4</v>
      </c>
      <c r="W57" s="35" t="s">
        <v>447</v>
      </c>
      <c r="X57" s="38"/>
      <c r="Y57" s="38" t="s">
        <v>469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3" t="s">
        <v>479</v>
      </c>
      <c r="AI57" s="32" t="s">
        <v>367</v>
      </c>
      <c r="AJ57" s="34">
        <f ca="1">IFERROR(PA[[#This Row],[Breakdown Time]]*PA[[#This Row],[Plant Equivalent Weightage]],"")</f>
        <v>1.6211040905841207E-3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3">
        <f t="shared" si="0"/>
        <v>57</v>
      </c>
      <c r="B58" s="134">
        <v>45753</v>
      </c>
      <c r="C58" s="182">
        <f>YEAR(PA[[#This Row],[Date]])+IF(MONTH(PA[[#This Row],[Date]])&gt;=4,1,0)</f>
        <v>2026</v>
      </c>
      <c r="D58" s="32">
        <f>YEAR(PA[[#This Row],[Date]])</f>
        <v>2025</v>
      </c>
      <c r="E58" s="36" t="s">
        <v>363</v>
      </c>
      <c r="F58" s="36" t="s">
        <v>363</v>
      </c>
      <c r="G58" s="216">
        <v>45748</v>
      </c>
      <c r="H58" s="174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478</v>
      </c>
      <c r="M58" s="32" t="s">
        <v>403</v>
      </c>
      <c r="N58" s="36" t="s">
        <v>412</v>
      </c>
      <c r="O58" s="35" t="s">
        <v>467</v>
      </c>
      <c r="P58" s="35" t="s">
        <v>406</v>
      </c>
      <c r="Q58" s="36"/>
      <c r="R58" s="174">
        <f>IF((PA[[#This Row],[String Type(If String BD)]]&amp;PA[[#This Row],[Equipment (If any BD other than PV  array and inv)]])="",1,0)</f>
        <v>0</v>
      </c>
      <c r="S58" s="174">
        <f>IF(PA[[#This Row],[String Type(If String BD)]]="",1,0)</f>
        <v>0</v>
      </c>
      <c r="T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5">
        <f>IFERROR(_xlfn.XLOOKUP(PA[[#This Row],[Affected Equipment ]],'Basic Data'!N:N,'Basic Data'!Q:Q),"")</f>
        <v>31.900000000000002</v>
      </c>
      <c r="V58" s="179">
        <f ca="1">IFERROR(_xlfn.XLOOKUP(PA[[#This Row],[Affected Equipment ]],'Basic Data'!N:N,'Basic Data'!R:R),"")</f>
        <v>1.8491681641643964E-4</v>
      </c>
      <c r="W58" s="35" t="s">
        <v>447</v>
      </c>
      <c r="X58" s="39"/>
      <c r="Y58" s="38" t="s">
        <v>469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6">
        <f>IF(PA[[#This Row],[Acknowledgement Time ]]="NA","",(PA[[#This Row],[Acknowledgement Time ]]-PA[[#This Row],[Fault Time]])*24)</f>
        <v>0</v>
      </c>
      <c r="AE58" s="176">
        <f>IF(PA[[#This Row],[Work Start time on Fault]]="NA","",(PA[[#This Row],[Work Start time on Fault]]-PA[[#This Row],[Fault Time]])*24)</f>
        <v>0</v>
      </c>
      <c r="AF58" s="177">
        <f>IF(PA[[#This Row],[Status]]="Open","",(PA[[#This Row],[Work Completion time on fault]]-PA[[#This Row],[Fault Time]])*24)</f>
        <v>8.9333333333333336</v>
      </c>
      <c r="AG58" s="176">
        <f>IFERROR((PA[[#This Row],[Work Completion time on fault]]-PA[[#This Row],[Fault Time]])*24,"")</f>
        <v>8.9333333333333336</v>
      </c>
      <c r="AH58" s="313" t="s">
        <v>477</v>
      </c>
      <c r="AI58" s="32" t="s">
        <v>367</v>
      </c>
      <c r="AJ58" s="175">
        <f ca="1">IFERROR(PA[[#This Row],[Breakdown Time]]*PA[[#This Row],[Plant Equivalent Weightage]],"")</f>
        <v>1.6519235599868607E-3</v>
      </c>
      <c r="AK58" s="37">
        <v>5911</v>
      </c>
      <c r="AL58" s="277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3">
        <f t="shared" si="0"/>
        <v>58</v>
      </c>
      <c r="B59" s="134">
        <v>45753</v>
      </c>
      <c r="C59" s="183">
        <f>YEAR(PA[[#This Row],[Date]])+IF(MONTH(PA[[#This Row],[Date]])&gt;=4,1,0)</f>
        <v>2026</v>
      </c>
      <c r="D59" s="32">
        <f>YEAR(PA[[#This Row],[Date]])</f>
        <v>2025</v>
      </c>
      <c r="E59" s="36" t="s">
        <v>363</v>
      </c>
      <c r="F59" s="36" t="s">
        <v>363</v>
      </c>
      <c r="G59" s="216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424</v>
      </c>
      <c r="M59" s="32" t="s">
        <v>403</v>
      </c>
      <c r="N59" s="32" t="s">
        <v>416</v>
      </c>
      <c r="O59" s="35" t="s">
        <v>440</v>
      </c>
      <c r="P59" s="35" t="s">
        <v>471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8">
        <f ca="1">IFERROR(_xlfn.XLOOKUP(PA[[#This Row],[Affected Equipment ]],'Basic Data'!N:N,'Basic Data'!R:R),"")</f>
        <v>1.8323575444901746E-4</v>
      </c>
      <c r="W59" s="35" t="s">
        <v>447</v>
      </c>
      <c r="X59" s="38"/>
      <c r="Y59" s="38" t="s">
        <v>469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409</v>
      </c>
      <c r="AI59" s="32" t="s">
        <v>367</v>
      </c>
      <c r="AJ59" s="34">
        <f ca="1">IFERROR(PA[[#This Row],[Breakdown Time]]*PA[[#This Row],[Plant Equivalent Weightage]],"")</f>
        <v>1.0261202249144976E-3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3">
        <f t="shared" si="0"/>
        <v>59</v>
      </c>
      <c r="B60" s="134">
        <v>45753</v>
      </c>
      <c r="C60" s="183">
        <f>YEAR(PA[[#This Row],[Date]])+IF(MONTH(PA[[#This Row],[Date]])&gt;=4,1,0)</f>
        <v>2026</v>
      </c>
      <c r="D60" s="32">
        <f>YEAR(PA[[#This Row],[Date]])</f>
        <v>2025</v>
      </c>
      <c r="E60" s="36" t="s">
        <v>363</v>
      </c>
      <c r="F60" s="36" t="s">
        <v>363</v>
      </c>
      <c r="G60" s="216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424</v>
      </c>
      <c r="M60" s="32" t="s">
        <v>403</v>
      </c>
      <c r="N60" s="32" t="s">
        <v>416</v>
      </c>
      <c r="O60" s="35" t="s">
        <v>405</v>
      </c>
      <c r="P60" s="35" t="s">
        <v>480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8">
        <f ca="1">IFERROR(_xlfn.XLOOKUP(PA[[#This Row],[Affected Equipment ]],'Basic Data'!N:N,'Basic Data'!R:R),"")</f>
        <v>9.1617877224508732E-5</v>
      </c>
      <c r="W60" s="35" t="s">
        <v>447</v>
      </c>
      <c r="X60" s="38"/>
      <c r="Y60" s="38" t="s">
        <v>469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409</v>
      </c>
      <c r="AI60" s="32" t="s">
        <v>367</v>
      </c>
      <c r="AJ60" s="34">
        <f ca="1">IFERROR(PA[[#This Row],[Breakdown Time]]*PA[[#This Row],[Plant Equivalent Weightage]],"")</f>
        <v>5.7413869727358801E-4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3">
        <f t="shared" si="0"/>
        <v>60</v>
      </c>
      <c r="B61" s="134">
        <v>45753</v>
      </c>
      <c r="C61" s="183">
        <f>YEAR(PA[[#This Row],[Date]])+IF(MONTH(PA[[#This Row],[Date]])&gt;=4,1,0)</f>
        <v>2026</v>
      </c>
      <c r="D61" s="32">
        <f>YEAR(PA[[#This Row],[Date]])</f>
        <v>2025</v>
      </c>
      <c r="E61" s="36" t="s">
        <v>363</v>
      </c>
      <c r="F61" s="36" t="s">
        <v>363</v>
      </c>
      <c r="G61" s="216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424</v>
      </c>
      <c r="M61" s="32" t="s">
        <v>403</v>
      </c>
      <c r="N61" s="36" t="s">
        <v>412</v>
      </c>
      <c r="O61" s="35" t="s">
        <v>458</v>
      </c>
      <c r="P61" s="35" t="s">
        <v>471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8">
        <f ca="1">IFERROR(_xlfn.XLOOKUP(PA[[#This Row],[Affected Equipment ]],'Basic Data'!N:N,'Basic Data'!R:R),"")</f>
        <v>1.8323575444901746E-4</v>
      </c>
      <c r="W61" s="35" t="s">
        <v>447</v>
      </c>
      <c r="X61" s="38"/>
      <c r="Y61" s="38" t="s">
        <v>469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409</v>
      </c>
      <c r="AI61" s="32" t="s">
        <v>367</v>
      </c>
      <c r="AJ61" s="34">
        <f ca="1">IFERROR(PA[[#This Row],[Breakdown Time]]*PA[[#This Row],[Plant Equivalent Weightage]],"")</f>
        <v>1.3925917338125328E-3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3">
        <f t="shared" si="0"/>
        <v>61</v>
      </c>
      <c r="B62" s="134">
        <v>45753</v>
      </c>
      <c r="C62" s="183">
        <f>YEAR(PA[[#This Row],[Date]])+IF(MONTH(PA[[#This Row],[Date]])&gt;=4,1,0)</f>
        <v>2026</v>
      </c>
      <c r="D62" s="32">
        <f>YEAR(PA[[#This Row],[Date]])</f>
        <v>2025</v>
      </c>
      <c r="E62" s="36" t="s">
        <v>363</v>
      </c>
      <c r="F62" s="36" t="s">
        <v>363</v>
      </c>
      <c r="G62" s="216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424</v>
      </c>
      <c r="M62" s="32" t="s">
        <v>403</v>
      </c>
      <c r="N62" s="36" t="s">
        <v>412</v>
      </c>
      <c r="O62" s="35" t="s">
        <v>458</v>
      </c>
      <c r="P62" s="35" t="s">
        <v>471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8">
        <f ca="1">IFERROR(_xlfn.XLOOKUP(PA[[#This Row],[Affected Equipment ]],'Basic Data'!N:N,'Basic Data'!R:R),"")</f>
        <v>1.8323575444901746E-4</v>
      </c>
      <c r="W62" s="35" t="s">
        <v>447</v>
      </c>
      <c r="X62" s="38"/>
      <c r="Y62" s="38" t="s">
        <v>469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409</v>
      </c>
      <c r="AI62" s="32" t="s">
        <v>367</v>
      </c>
      <c r="AJ62" s="34">
        <f ca="1">IFERROR(PA[[#This Row],[Breakdown Time]]*PA[[#This Row],[Plant Equivalent Weightage]],"")</f>
        <v>1.423131026220702E-3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3">
        <f t="shared" si="0"/>
        <v>62</v>
      </c>
      <c r="B63" s="134">
        <v>45753</v>
      </c>
      <c r="C63" s="183">
        <f>YEAR(PA[[#This Row],[Date]])+IF(MONTH(PA[[#This Row],[Date]])&gt;=4,1,0)</f>
        <v>2026</v>
      </c>
      <c r="D63" s="32">
        <f>YEAR(PA[[#This Row],[Date]])</f>
        <v>2025</v>
      </c>
      <c r="E63" s="36" t="s">
        <v>363</v>
      </c>
      <c r="F63" s="36" t="s">
        <v>363</v>
      </c>
      <c r="G63" s="216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424</v>
      </c>
      <c r="M63" s="32" t="s">
        <v>403</v>
      </c>
      <c r="N63" s="36" t="s">
        <v>412</v>
      </c>
      <c r="O63" s="35" t="s">
        <v>458</v>
      </c>
      <c r="P63" s="35" t="s">
        <v>471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8">
        <f ca="1">IFERROR(_xlfn.XLOOKUP(PA[[#This Row],[Affected Equipment ]],'Basic Data'!N:N,'Basic Data'!R:R),"")</f>
        <v>1.8323575444901746E-4</v>
      </c>
      <c r="W63" s="35" t="s">
        <v>447</v>
      </c>
      <c r="X63" s="38"/>
      <c r="Y63" s="38" t="s">
        <v>469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409</v>
      </c>
      <c r="AI63" s="32" t="s">
        <v>367</v>
      </c>
      <c r="AJ63" s="34">
        <f ca="1">IFERROR(PA[[#This Row],[Breakdown Time]]*PA[[#This Row],[Plant Equivalent Weightage]],"")</f>
        <v>1.4536703186288716E-3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3">
        <f t="shared" si="0"/>
        <v>63</v>
      </c>
      <c r="B64" s="134">
        <v>45753</v>
      </c>
      <c r="C64" s="183">
        <f>YEAR(PA[[#This Row],[Date]])+IF(MONTH(PA[[#This Row],[Date]])&gt;=4,1,0)</f>
        <v>2026</v>
      </c>
      <c r="D64" s="32">
        <f>YEAR(PA[[#This Row],[Date]])</f>
        <v>2025</v>
      </c>
      <c r="E64" s="36" t="s">
        <v>363</v>
      </c>
      <c r="F64" s="36" t="s">
        <v>363</v>
      </c>
      <c r="G64" s="216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424</v>
      </c>
      <c r="M64" s="32" t="s">
        <v>410</v>
      </c>
      <c r="N64" s="36" t="s">
        <v>412</v>
      </c>
      <c r="O64" s="35" t="s">
        <v>456</v>
      </c>
      <c r="P64" s="35" t="s">
        <v>471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8">
        <f ca="1">IFERROR(_xlfn.XLOOKUP(PA[[#This Row],[Affected Equipment ]],'Basic Data'!N:N,'Basic Data'!R:R),"")</f>
        <v>1.8323575444901746E-4</v>
      </c>
      <c r="W64" s="35" t="s">
        <v>407</v>
      </c>
      <c r="X64" s="38"/>
      <c r="Y64" s="38" t="s">
        <v>469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409</v>
      </c>
      <c r="AI64" s="32" t="s">
        <v>367</v>
      </c>
      <c r="AJ64" s="34">
        <f ca="1">IFERROR(PA[[#This Row],[Breakdown Time]]*PA[[#This Row],[Plant Equivalent Weightage]],"")</f>
        <v>1.6063667806697195E-3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3">
        <f t="shared" si="0"/>
        <v>64</v>
      </c>
      <c r="B65" s="134">
        <v>45753</v>
      </c>
      <c r="C65" s="183">
        <f>YEAR(PA[[#This Row],[Date]])+IF(MONTH(PA[[#This Row],[Date]])&gt;=4,1,0)</f>
        <v>2026</v>
      </c>
      <c r="D65" s="32">
        <f>YEAR(PA[[#This Row],[Date]])</f>
        <v>2025</v>
      </c>
      <c r="E65" s="36" t="s">
        <v>363</v>
      </c>
      <c r="F65" s="36" t="s">
        <v>363</v>
      </c>
      <c r="G65" s="216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424</v>
      </c>
      <c r="M65" s="32" t="s">
        <v>436</v>
      </c>
      <c r="N65" s="36" t="s">
        <v>412</v>
      </c>
      <c r="O65" s="35" t="s">
        <v>440</v>
      </c>
      <c r="P65" s="35" t="s">
        <v>471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8">
        <f ca="1">IFERROR(_xlfn.XLOOKUP(PA[[#This Row],[Affected Equipment ]],'Basic Data'!N:N,'Basic Data'!R:R),"")</f>
        <v>1.8323575444901746E-4</v>
      </c>
      <c r="W65" s="35" t="s">
        <v>407</v>
      </c>
      <c r="X65" s="38"/>
      <c r="Y65" s="38" t="s">
        <v>469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409</v>
      </c>
      <c r="AI65" s="32" t="s">
        <v>367</v>
      </c>
      <c r="AJ65" s="34">
        <f ca="1">IFERROR(PA[[#This Row],[Breakdown Time]]*PA[[#This Row],[Plant Equivalent Weightage]],"")</f>
        <v>1.6369060730778895E-3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3">
        <f t="shared" si="0"/>
        <v>65</v>
      </c>
      <c r="B66" s="134">
        <v>45753</v>
      </c>
      <c r="C66" s="183">
        <f>YEAR(PA[[#This Row],[Date]])+IF(MONTH(PA[[#This Row],[Date]])&gt;=4,1,0)</f>
        <v>2026</v>
      </c>
      <c r="D66" s="32">
        <f>YEAR(PA[[#This Row],[Date]])</f>
        <v>2025</v>
      </c>
      <c r="E66" s="36" t="s">
        <v>363</v>
      </c>
      <c r="F66" s="36" t="s">
        <v>363</v>
      </c>
      <c r="G66" s="216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424</v>
      </c>
      <c r="M66" s="32" t="s">
        <v>403</v>
      </c>
      <c r="N66" s="32" t="s">
        <v>416</v>
      </c>
      <c r="O66" s="35" t="s">
        <v>472</v>
      </c>
      <c r="P66" s="35" t="s">
        <v>480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8">
        <f ca="1">IFERROR(_xlfn.XLOOKUP(PA[[#This Row],[Affected Equipment ]],'Basic Data'!N:N,'Basic Data'!R:R),"")</f>
        <v>9.1617877224508732E-5</v>
      </c>
      <c r="W66" s="35" t="s">
        <v>407</v>
      </c>
      <c r="X66" s="38"/>
      <c r="Y66" s="38" t="s">
        <v>469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409</v>
      </c>
      <c r="AI66" s="32" t="s">
        <v>367</v>
      </c>
      <c r="AJ66" s="34">
        <f ca="1">IFERROR(PA[[#This Row],[Breakdown Time]]*PA[[#This Row],[Plant Equivalent Weightage]],"")</f>
        <v>8.9480126755936851E-4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3">
        <f t="shared" si="0"/>
        <v>66</v>
      </c>
      <c r="B67" s="134">
        <v>45753</v>
      </c>
      <c r="C67" s="183">
        <f>YEAR(PA[[#This Row],[Date]])+IF(MONTH(PA[[#This Row],[Date]])&gt;=4,1,0)</f>
        <v>2026</v>
      </c>
      <c r="D67" s="32">
        <f>YEAR(PA[[#This Row],[Date]])</f>
        <v>2025</v>
      </c>
      <c r="E67" s="36" t="s">
        <v>363</v>
      </c>
      <c r="F67" s="36" t="s">
        <v>363</v>
      </c>
      <c r="G67" s="216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424</v>
      </c>
      <c r="M67" s="32" t="s">
        <v>403</v>
      </c>
      <c r="N67" s="32" t="s">
        <v>416</v>
      </c>
      <c r="O67" s="35" t="s">
        <v>446</v>
      </c>
      <c r="P67" s="35" t="s">
        <v>480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8">
        <f ca="1">IFERROR(_xlfn.XLOOKUP(PA[[#This Row],[Affected Equipment ]],'Basic Data'!N:N,'Basic Data'!R:R),"")</f>
        <v>9.1617877224508732E-5</v>
      </c>
      <c r="W67" s="35" t="s">
        <v>481</v>
      </c>
      <c r="X67" s="38"/>
      <c r="Y67" s="38" t="s">
        <v>469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409</v>
      </c>
      <c r="AI67" s="32" t="s">
        <v>367</v>
      </c>
      <c r="AJ67" s="34">
        <f ca="1">IFERROR(PA[[#This Row],[Breakdown Time]]*PA[[#This Row],[Plant Equivalent Weightage]],"")</f>
        <v>9.4061020617162289E-4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3">
        <f t="shared" ref="A68:A131" si="1">A67+1</f>
        <v>67</v>
      </c>
      <c r="B68" s="134">
        <v>45754</v>
      </c>
      <c r="C68" s="183">
        <f>YEAR(PA[[#This Row],[Date]])+IF(MONTH(PA[[#This Row],[Date]])&gt;=4,1,0)</f>
        <v>2026</v>
      </c>
      <c r="D68" s="32">
        <f>YEAR(PA[[#This Row],[Date]])</f>
        <v>2025</v>
      </c>
      <c r="E68" s="36" t="s">
        <v>363</v>
      </c>
      <c r="F68" s="36" t="s">
        <v>363</v>
      </c>
      <c r="G68" s="216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426</v>
      </c>
      <c r="M68" s="32"/>
      <c r="N68" s="32"/>
      <c r="O68" s="35"/>
      <c r="P68" s="35"/>
      <c r="Q68" s="32" t="s">
        <v>419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8">
        <f ca="1">IFERROR(_xlfn.XLOOKUP(PA[[#This Row],[Affected Equipment ]],'Basic Data'!N:N,'Basic Data'!R:R),"")</f>
        <v>2.6477566517883022E-2</v>
      </c>
      <c r="W68" s="35" t="s">
        <v>428</v>
      </c>
      <c r="X68" s="38"/>
      <c r="Y68" s="38" t="s">
        <v>429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422</v>
      </c>
      <c r="AI68" s="32" t="s">
        <v>367</v>
      </c>
      <c r="AJ68" s="34">
        <f ca="1">IFERROR(PA[[#This Row],[Breakdown Time]]*PA[[#This Row],[Plant Equivalent Weightage]],"")</f>
        <v>5.7368060788746348E-3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3">
        <f t="shared" si="1"/>
        <v>68</v>
      </c>
      <c r="B69" s="134">
        <v>45754</v>
      </c>
      <c r="C69" s="183">
        <f>YEAR(PA[[#This Row],[Date]])+IF(MONTH(PA[[#This Row],[Date]])&gt;=4,1,0)</f>
        <v>2026</v>
      </c>
      <c r="D69" s="32">
        <f>YEAR(PA[[#This Row],[Date]])</f>
        <v>2025</v>
      </c>
      <c r="E69" s="36" t="s">
        <v>363</v>
      </c>
      <c r="F69" s="36" t="s">
        <v>363</v>
      </c>
      <c r="G69" s="216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424</v>
      </c>
      <c r="M69" s="32" t="s">
        <v>410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8">
        <f ca="1">IFERROR(_xlfn.XLOOKUP(PA[[#This Row],[Affected Equipment ]],'Basic Data'!N:N,'Basic Data'!R:R),"")</f>
        <v>2.4003883832821291E-2</v>
      </c>
      <c r="W69" s="35" t="s">
        <v>474</v>
      </c>
      <c r="X69" s="38"/>
      <c r="Y69" s="38" t="s">
        <v>438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482</v>
      </c>
      <c r="AI69" s="32" t="s">
        <v>367</v>
      </c>
      <c r="AJ69" s="34">
        <f ca="1">IFERROR(PA[[#This Row],[Breakdown Time]]*PA[[#This Row],[Plant Equivalent Weightage]],"")</f>
        <v>2.9204725329932596E-2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3">
        <f t="shared" si="1"/>
        <v>69</v>
      </c>
      <c r="B70" s="134">
        <v>45754</v>
      </c>
      <c r="C70" s="183">
        <f>YEAR(PA[[#This Row],[Date]])+IF(MONTH(PA[[#This Row],[Date]])&gt;=4,1,0)</f>
        <v>2026</v>
      </c>
      <c r="D70" s="32">
        <f>YEAR(PA[[#This Row],[Date]])</f>
        <v>2025</v>
      </c>
      <c r="E70" s="36" t="s">
        <v>363</v>
      </c>
      <c r="F70" s="36" t="s">
        <v>363</v>
      </c>
      <c r="G70" s="216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424</v>
      </c>
      <c r="M70" s="32" t="s">
        <v>403</v>
      </c>
      <c r="N70" s="36" t="s">
        <v>412</v>
      </c>
      <c r="O70" s="35" t="s">
        <v>458</v>
      </c>
      <c r="P70" s="35" t="s">
        <v>471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8">
        <f ca="1">IFERROR(_xlfn.XLOOKUP(PA[[#This Row],[Affected Equipment ]],'Basic Data'!N:N,'Basic Data'!R:R),"")</f>
        <v>1.8323575444901746E-4</v>
      </c>
      <c r="W70" s="35" t="s">
        <v>447</v>
      </c>
      <c r="X70" s="38"/>
      <c r="Y70" s="38" t="s">
        <v>469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409</v>
      </c>
      <c r="AI70" s="32" t="s">
        <v>367</v>
      </c>
      <c r="AJ70" s="34">
        <f ca="1">IFERROR(PA[[#This Row],[Breakdown Time]]*PA[[#This Row],[Plant Equivalent Weightage]],"")</f>
        <v>9.680955693389759E-4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3">
        <f t="shared" si="1"/>
        <v>70</v>
      </c>
      <c r="B71" s="134">
        <v>45754</v>
      </c>
      <c r="C71" s="183">
        <f>YEAR(PA[[#This Row],[Date]])+IF(MONTH(PA[[#This Row],[Date]])&gt;=4,1,0)</f>
        <v>2026</v>
      </c>
      <c r="D71" s="32">
        <f>YEAR(PA[[#This Row],[Date]])</f>
        <v>2025</v>
      </c>
      <c r="E71" s="36" t="s">
        <v>363</v>
      </c>
      <c r="F71" s="36" t="s">
        <v>363</v>
      </c>
      <c r="G71" s="216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424</v>
      </c>
      <c r="M71" s="32" t="s">
        <v>403</v>
      </c>
      <c r="N71" s="36" t="s">
        <v>412</v>
      </c>
      <c r="O71" s="35" t="s">
        <v>405</v>
      </c>
      <c r="P71" s="35" t="s">
        <v>471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8">
        <f ca="1">IFERROR(_xlfn.XLOOKUP(PA[[#This Row],[Affected Equipment ]],'Basic Data'!N:N,'Basic Data'!R:R),"")</f>
        <v>1.8323575444901746E-4</v>
      </c>
      <c r="W71" s="35" t="s">
        <v>447</v>
      </c>
      <c r="X71" s="38"/>
      <c r="Y71" s="38" t="s">
        <v>469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409</v>
      </c>
      <c r="AI71" s="32" t="s">
        <v>367</v>
      </c>
      <c r="AJ71" s="34">
        <f ca="1">IFERROR(PA[[#This Row],[Breakdown Time]]*PA[[#This Row],[Plant Equivalent Weightage]],"")</f>
        <v>1.0597134465634842E-3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3">
        <f t="shared" si="1"/>
        <v>71</v>
      </c>
      <c r="B72" s="134">
        <v>45754</v>
      </c>
      <c r="C72" s="183">
        <f>YEAR(PA[[#This Row],[Date]])+IF(MONTH(PA[[#This Row],[Date]])&gt;=4,1,0)</f>
        <v>2026</v>
      </c>
      <c r="D72" s="32">
        <f>YEAR(PA[[#This Row],[Date]])</f>
        <v>2025</v>
      </c>
      <c r="E72" s="36" t="s">
        <v>363</v>
      </c>
      <c r="F72" s="36" t="s">
        <v>363</v>
      </c>
      <c r="G72" s="216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424</v>
      </c>
      <c r="M72" s="32" t="s">
        <v>403</v>
      </c>
      <c r="N72" s="36" t="s">
        <v>412</v>
      </c>
      <c r="O72" s="35" t="s">
        <v>440</v>
      </c>
      <c r="P72" s="35" t="s">
        <v>471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8">
        <f ca="1">IFERROR(_xlfn.XLOOKUP(PA[[#This Row],[Affected Equipment ]],'Basic Data'!N:N,'Basic Data'!R:R),"")</f>
        <v>1.8323575444901746E-4</v>
      </c>
      <c r="W72" s="35" t="s">
        <v>447</v>
      </c>
      <c r="X72" s="38"/>
      <c r="Y72" s="38" t="s">
        <v>469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409</v>
      </c>
      <c r="AI72" s="32" t="s">
        <v>367</v>
      </c>
      <c r="AJ72" s="34">
        <f ca="1">IFERROR(PA[[#This Row],[Breakdown Time]]*PA[[#This Row],[Plant Equivalent Weightage]],"")</f>
        <v>1.1207920313798237E-3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3">
        <f t="shared" si="1"/>
        <v>72</v>
      </c>
      <c r="B73" s="134">
        <v>45754</v>
      </c>
      <c r="C73" s="183">
        <f>YEAR(PA[[#This Row],[Date]])+IF(MONTH(PA[[#This Row],[Date]])&gt;=4,1,0)</f>
        <v>2026</v>
      </c>
      <c r="D73" s="32">
        <f>YEAR(PA[[#This Row],[Date]])</f>
        <v>2025</v>
      </c>
      <c r="E73" s="36" t="s">
        <v>363</v>
      </c>
      <c r="F73" s="36" t="s">
        <v>363</v>
      </c>
      <c r="G73" s="216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424</v>
      </c>
      <c r="M73" s="32" t="s">
        <v>403</v>
      </c>
      <c r="N73" s="36" t="s">
        <v>412</v>
      </c>
      <c r="O73" s="35" t="s">
        <v>446</v>
      </c>
      <c r="P73" s="35" t="s">
        <v>471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8">
        <f ca="1">IFERROR(_xlfn.XLOOKUP(PA[[#This Row],[Affected Equipment ]],'Basic Data'!N:N,'Basic Data'!R:R),"")</f>
        <v>1.8323575444901746E-4</v>
      </c>
      <c r="W73" s="35" t="s">
        <v>447</v>
      </c>
      <c r="X73" s="38"/>
      <c r="Y73" s="38" t="s">
        <v>469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409</v>
      </c>
      <c r="AI73" s="32" t="s">
        <v>367</v>
      </c>
      <c r="AJ73" s="34">
        <f ca="1">IFERROR(PA[[#This Row],[Breakdown Time]]*PA[[#This Row],[Plant Equivalent Weightage]],"")</f>
        <v>1.1818706161961625E-3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3">
        <f t="shared" si="1"/>
        <v>73</v>
      </c>
      <c r="B74" s="134">
        <v>45754</v>
      </c>
      <c r="C74" s="183">
        <f>YEAR(PA[[#This Row],[Date]])+IF(MONTH(PA[[#This Row],[Date]])&gt;=4,1,0)</f>
        <v>2026</v>
      </c>
      <c r="D74" s="32">
        <f>YEAR(PA[[#This Row],[Date]])</f>
        <v>2025</v>
      </c>
      <c r="E74" s="36" t="s">
        <v>363</v>
      </c>
      <c r="F74" s="36" t="s">
        <v>363</v>
      </c>
      <c r="G74" s="216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424</v>
      </c>
      <c r="M74" s="32" t="s">
        <v>403</v>
      </c>
      <c r="N74" s="36" t="s">
        <v>412</v>
      </c>
      <c r="O74" s="35" t="s">
        <v>446</v>
      </c>
      <c r="P74" s="35" t="s">
        <v>471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8">
        <f ca="1">IFERROR(_xlfn.XLOOKUP(PA[[#This Row],[Affected Equipment ]],'Basic Data'!N:N,'Basic Data'!R:R),"")</f>
        <v>1.8323575444901746E-4</v>
      </c>
      <c r="W74" s="35" t="s">
        <v>447</v>
      </c>
      <c r="X74" s="38"/>
      <c r="Y74" s="38" t="s">
        <v>469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409</v>
      </c>
      <c r="AI74" s="32" t="s">
        <v>367</v>
      </c>
      <c r="AJ74" s="34">
        <f ca="1">IFERROR(PA[[#This Row],[Breakdown Time]]*PA[[#This Row],[Plant Equivalent Weightage]],"")</f>
        <v>1.3956456630533497E-3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3">
        <f t="shared" si="1"/>
        <v>74</v>
      </c>
      <c r="B75" s="134">
        <v>45754</v>
      </c>
      <c r="C75" s="183">
        <f>YEAR(PA[[#This Row],[Date]])+IF(MONTH(PA[[#This Row],[Date]])&gt;=4,1,0)</f>
        <v>2026</v>
      </c>
      <c r="D75" s="32">
        <f>YEAR(PA[[#This Row],[Date]])</f>
        <v>2025</v>
      </c>
      <c r="E75" s="36" t="s">
        <v>363</v>
      </c>
      <c r="F75" s="36" t="s">
        <v>363</v>
      </c>
      <c r="G75" s="216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424</v>
      </c>
      <c r="M75" s="32" t="s">
        <v>403</v>
      </c>
      <c r="N75" s="36" t="s">
        <v>412</v>
      </c>
      <c r="O75" s="35" t="s">
        <v>446</v>
      </c>
      <c r="P75" s="35" t="s">
        <v>471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8">
        <f ca="1">IFERROR(_xlfn.XLOOKUP(PA[[#This Row],[Affected Equipment ]],'Basic Data'!N:N,'Basic Data'!R:R),"")</f>
        <v>1.8323575444901746E-4</v>
      </c>
      <c r="W75" s="35" t="s">
        <v>407</v>
      </c>
      <c r="X75" s="38"/>
      <c r="Y75" s="38" t="s">
        <v>469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409</v>
      </c>
      <c r="AI75" s="32" t="s">
        <v>367</v>
      </c>
      <c r="AJ75" s="34">
        <f ca="1">IFERROR(PA[[#This Row],[Breakdown Time]]*PA[[#This Row],[Plant Equivalent Weightage]],"")</f>
        <v>1.4261849554615192E-3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3">
        <f t="shared" si="1"/>
        <v>75</v>
      </c>
      <c r="B76" s="134">
        <v>45754</v>
      </c>
      <c r="C76" s="183">
        <f>YEAR(PA[[#This Row],[Date]])+IF(MONTH(PA[[#This Row],[Date]])&gt;=4,1,0)</f>
        <v>2026</v>
      </c>
      <c r="D76" s="32">
        <f>YEAR(PA[[#This Row],[Date]])</f>
        <v>2025</v>
      </c>
      <c r="E76" s="36" t="s">
        <v>363</v>
      </c>
      <c r="F76" s="36" t="s">
        <v>363</v>
      </c>
      <c r="G76" s="216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424</v>
      </c>
      <c r="M76" s="32" t="s">
        <v>436</v>
      </c>
      <c r="N76" s="32" t="s">
        <v>416</v>
      </c>
      <c r="O76" s="35" t="s">
        <v>456</v>
      </c>
      <c r="P76" s="35" t="s">
        <v>471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8">
        <f ca="1">IFERROR(_xlfn.XLOOKUP(PA[[#This Row],[Affected Equipment ]],'Basic Data'!N:N,'Basic Data'!R:R),"")</f>
        <v>1.8323575444901746E-4</v>
      </c>
      <c r="W76" s="35" t="s">
        <v>481</v>
      </c>
      <c r="X76" s="38"/>
      <c r="Y76" s="38" t="s">
        <v>469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409</v>
      </c>
      <c r="AI76" s="32" t="s">
        <v>367</v>
      </c>
      <c r="AJ76" s="34">
        <f ca="1">IFERROR(PA[[#This Row],[Breakdown Time]]*PA[[#This Row],[Plant Equivalent Weightage]],"")</f>
        <v>1.4567242478696887E-3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3">
        <f t="shared" si="1"/>
        <v>76</v>
      </c>
      <c r="B77" s="134">
        <v>45754</v>
      </c>
      <c r="C77" s="183">
        <f>YEAR(PA[[#This Row],[Date]])+IF(MONTH(PA[[#This Row],[Date]])&gt;=4,1,0)</f>
        <v>2026</v>
      </c>
      <c r="D77" s="32">
        <f>YEAR(PA[[#This Row],[Date]])</f>
        <v>2025</v>
      </c>
      <c r="E77" s="36" t="s">
        <v>363</v>
      </c>
      <c r="F77" s="36" t="s">
        <v>363</v>
      </c>
      <c r="G77" s="216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424</v>
      </c>
      <c r="M77" s="32" t="s">
        <v>436</v>
      </c>
      <c r="N77" s="32" t="s">
        <v>416</v>
      </c>
      <c r="O77" s="35" t="s">
        <v>456</v>
      </c>
      <c r="P77" s="35" t="s">
        <v>471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8">
        <f ca="1">IFERROR(_xlfn.XLOOKUP(PA[[#This Row],[Affected Equipment ]],'Basic Data'!N:N,'Basic Data'!R:R),"")</f>
        <v>1.8323575444901746E-4</v>
      </c>
      <c r="W77" s="35" t="s">
        <v>447</v>
      </c>
      <c r="X77" s="38"/>
      <c r="Y77" s="38" t="s">
        <v>469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409</v>
      </c>
      <c r="AI77" s="32" t="s">
        <v>367</v>
      </c>
      <c r="AJ77" s="34">
        <f ca="1">IFERROR(PA[[#This Row],[Breakdown Time]]*PA[[#This Row],[Plant Equivalent Weightage]],"")</f>
        <v>1.5788814175023672E-3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3">
        <f t="shared" si="1"/>
        <v>77</v>
      </c>
      <c r="B78" s="134">
        <v>45754</v>
      </c>
      <c r="C78" s="183">
        <f>YEAR(PA[[#This Row],[Date]])+IF(MONTH(PA[[#This Row],[Date]])&gt;=4,1,0)</f>
        <v>2026</v>
      </c>
      <c r="D78" s="32">
        <f>YEAR(PA[[#This Row],[Date]])</f>
        <v>2025</v>
      </c>
      <c r="E78" s="36" t="s">
        <v>363</v>
      </c>
      <c r="F78" s="36" t="s">
        <v>363</v>
      </c>
      <c r="G78" s="216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424</v>
      </c>
      <c r="M78" s="32" t="s">
        <v>436</v>
      </c>
      <c r="N78" s="32" t="s">
        <v>416</v>
      </c>
      <c r="O78" s="35" t="s">
        <v>446</v>
      </c>
      <c r="P78" s="35" t="s">
        <v>480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8">
        <f ca="1">IFERROR(_xlfn.XLOOKUP(PA[[#This Row],[Affected Equipment ]],'Basic Data'!N:N,'Basic Data'!R:R),"")</f>
        <v>9.1617877224508732E-5</v>
      </c>
      <c r="W78" s="35" t="s">
        <v>407</v>
      </c>
      <c r="X78" s="38"/>
      <c r="Y78" s="38" t="s">
        <v>469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409</v>
      </c>
      <c r="AI78" s="32" t="s">
        <v>367</v>
      </c>
      <c r="AJ78" s="34">
        <f ca="1">IFERROR(PA[[#This Row],[Breakdown Time]]*PA[[#This Row],[Plant Equivalent Weightage]],"")</f>
        <v>8.0471035495526834E-4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3">
        <f t="shared" si="1"/>
        <v>78</v>
      </c>
      <c r="B79" s="134">
        <v>45754</v>
      </c>
      <c r="C79" s="183">
        <f>YEAR(PA[[#This Row],[Date]])+IF(MONTH(PA[[#This Row],[Date]])&gt;=4,1,0)</f>
        <v>2026</v>
      </c>
      <c r="D79" s="32">
        <f>YEAR(PA[[#This Row],[Date]])</f>
        <v>2025</v>
      </c>
      <c r="E79" s="36" t="s">
        <v>363</v>
      </c>
      <c r="F79" s="36" t="s">
        <v>363</v>
      </c>
      <c r="G79" s="216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424</v>
      </c>
      <c r="M79" s="32" t="s">
        <v>436</v>
      </c>
      <c r="N79" s="32" t="s">
        <v>416</v>
      </c>
      <c r="O79" s="35" t="s">
        <v>467</v>
      </c>
      <c r="P79" s="35" t="s">
        <v>480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8">
        <f ca="1">IFERROR(_xlfn.XLOOKUP(PA[[#This Row],[Affected Equipment ]],'Basic Data'!N:N,'Basic Data'!R:R),"")</f>
        <v>9.1617877224508732E-5</v>
      </c>
      <c r="W79" s="35" t="s">
        <v>481</v>
      </c>
      <c r="X79" s="38"/>
      <c r="Y79" s="38" t="s">
        <v>469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409</v>
      </c>
      <c r="AI79" s="32" t="s">
        <v>367</v>
      </c>
      <c r="AJ79" s="34">
        <f ca="1">IFERROR(PA[[#This Row],[Breakdown Time]]*PA[[#This Row],[Plant Equivalent Weightage]],"")</f>
        <v>8.5051929356752271E-4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3">
        <f t="shared" si="1"/>
        <v>79</v>
      </c>
      <c r="B80" s="134">
        <v>45754</v>
      </c>
      <c r="C80" s="183">
        <f>YEAR(PA[[#This Row],[Date]])+IF(MONTH(PA[[#This Row],[Date]])&gt;=4,1,0)</f>
        <v>2026</v>
      </c>
      <c r="D80" s="32">
        <f>YEAR(PA[[#This Row],[Date]])</f>
        <v>2025</v>
      </c>
      <c r="E80" s="36" t="s">
        <v>363</v>
      </c>
      <c r="F80" s="36" t="s">
        <v>363</v>
      </c>
      <c r="G80" s="216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424</v>
      </c>
      <c r="M80" s="32" t="s">
        <v>483</v>
      </c>
      <c r="N80" s="32" t="s">
        <v>412</v>
      </c>
      <c r="O80" s="35" t="s">
        <v>467</v>
      </c>
      <c r="P80" s="35" t="s">
        <v>471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8">
        <f ca="1">IFERROR(_xlfn.XLOOKUP(PA[[#This Row],[Affected Equipment ]],'Basic Data'!N:N,'Basic Data'!R:R),"")</f>
        <v>1.8323575444901746E-4</v>
      </c>
      <c r="W80" s="35" t="s">
        <v>447</v>
      </c>
      <c r="X80" s="38"/>
      <c r="Y80" s="38" t="s">
        <v>469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409</v>
      </c>
      <c r="AI80" s="32" t="s">
        <v>367</v>
      </c>
      <c r="AJ80" s="34">
        <f ca="1">IFERROR(PA[[#This Row],[Breakdown Time]]*PA[[#This Row],[Plant Equivalent Weightage]],"")</f>
        <v>1.8231957567677239E-3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3">
        <f t="shared" si="1"/>
        <v>80</v>
      </c>
      <c r="B81" s="134">
        <v>45755</v>
      </c>
      <c r="C81" s="183">
        <f>YEAR(PA[[#This Row],[Date]])+IF(MONTH(PA[[#This Row],[Date]])&gt;=4,1,0)</f>
        <v>2026</v>
      </c>
      <c r="D81" s="32">
        <f>YEAR(PA[[#This Row],[Date]])</f>
        <v>2025</v>
      </c>
      <c r="E81" s="36" t="s">
        <v>363</v>
      </c>
      <c r="F81" s="36" t="s">
        <v>363</v>
      </c>
      <c r="G81" s="216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402</v>
      </c>
      <c r="M81" s="32" t="s">
        <v>403</v>
      </c>
      <c r="N81" s="32" t="s">
        <v>416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8">
        <f ca="1">IFERROR(_xlfn.XLOOKUP(PA[[#This Row],[Affected Equipment ]],'Basic Data'!N:N,'Basic Data'!R:R),"")</f>
        <v>9.3382992290302006E-3</v>
      </c>
      <c r="W81" s="35" t="s">
        <v>413</v>
      </c>
      <c r="X81" s="38"/>
      <c r="Y81" s="38" t="s">
        <v>484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444</v>
      </c>
      <c r="AI81" s="32" t="s">
        <v>367</v>
      </c>
      <c r="AJ81" s="34">
        <f ca="1">IFERROR(PA[[#This Row],[Breakdown Time]]*PA[[#This Row],[Plant Equivalent Weightage]],"")</f>
        <v>9.3382992290301677E-4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3">
        <f t="shared" si="1"/>
        <v>81</v>
      </c>
      <c r="B82" s="134">
        <v>45755</v>
      </c>
      <c r="C82" s="183">
        <f>YEAR(PA[[#This Row],[Date]])+IF(MONTH(PA[[#This Row],[Date]])&gt;=4,1,0)</f>
        <v>2026</v>
      </c>
      <c r="D82" s="32">
        <f>YEAR(PA[[#This Row],[Date]])</f>
        <v>2025</v>
      </c>
      <c r="E82" s="36" t="s">
        <v>363</v>
      </c>
      <c r="F82" s="36" t="s">
        <v>363</v>
      </c>
      <c r="G82" s="216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402</v>
      </c>
      <c r="M82" s="32" t="s">
        <v>403</v>
      </c>
      <c r="N82" s="32" t="s">
        <v>416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8">
        <f ca="1">IFERROR(_xlfn.XLOOKUP(PA[[#This Row],[Affected Equipment ]],'Basic Data'!N:N,'Basic Data'!R:R),"")</f>
        <v>9.3382992290302006E-3</v>
      </c>
      <c r="W82" s="35" t="s">
        <v>413</v>
      </c>
      <c r="X82" s="38"/>
      <c r="Y82" s="38" t="s">
        <v>438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485</v>
      </c>
      <c r="AI82" s="32" t="s">
        <v>367</v>
      </c>
      <c r="AJ82" s="34">
        <f ca="1">IFERROR(PA[[#This Row],[Breakdown Time]]*PA[[#This Row],[Plant Equivalent Weightage]],"")</f>
        <v>4.6691496145150838E-4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3">
        <f t="shared" si="1"/>
        <v>82</v>
      </c>
      <c r="B83" s="134">
        <v>45755</v>
      </c>
      <c r="C83" s="183">
        <f>YEAR(PA[[#This Row],[Date]])+IF(MONTH(PA[[#This Row],[Date]])&gt;=4,1,0)</f>
        <v>2026</v>
      </c>
      <c r="D83" s="32">
        <f>YEAR(PA[[#This Row],[Date]])</f>
        <v>2025</v>
      </c>
      <c r="E83" s="36" t="s">
        <v>363</v>
      </c>
      <c r="F83" s="36" t="s">
        <v>363</v>
      </c>
      <c r="G83" s="216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402</v>
      </c>
      <c r="M83" s="32" t="s">
        <v>403</v>
      </c>
      <c r="N83" s="32" t="s">
        <v>412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8">
        <f ca="1">IFERROR(_xlfn.XLOOKUP(PA[[#This Row],[Affected Equipment ]],'Basic Data'!N:N,'Basic Data'!R:R),"")</f>
        <v>7.5815894730740241E-3</v>
      </c>
      <c r="W83" s="35" t="s">
        <v>413</v>
      </c>
      <c r="X83" s="38"/>
      <c r="Y83" s="38" t="s">
        <v>438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485</v>
      </c>
      <c r="AI83" s="32" t="s">
        <v>367</v>
      </c>
      <c r="AJ83" s="34">
        <f ca="1">IFERROR(PA[[#This Row],[Breakdown Time]]*PA[[#This Row],[Plant Equivalent Weightage]],"")</f>
        <v>1.3899580700635662E-3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3">
        <f t="shared" si="1"/>
        <v>83</v>
      </c>
      <c r="B84" s="134">
        <v>45755</v>
      </c>
      <c r="C84" s="183">
        <f>YEAR(PA[[#This Row],[Date]])+IF(MONTH(PA[[#This Row],[Date]])&gt;=4,1,0)</f>
        <v>2026</v>
      </c>
      <c r="D84" s="32">
        <f>YEAR(PA[[#This Row],[Date]])</f>
        <v>2025</v>
      </c>
      <c r="E84" s="36" t="s">
        <v>363</v>
      </c>
      <c r="F84" s="36" t="s">
        <v>363</v>
      </c>
      <c r="G84" s="216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402</v>
      </c>
      <c r="M84" s="32" t="s">
        <v>403</v>
      </c>
      <c r="N84" s="32" t="s">
        <v>443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8">
        <f ca="1">IFERROR(_xlfn.XLOOKUP(PA[[#This Row],[Affected Equipment ]],'Basic Data'!N:N,'Basic Data'!R:R),"")</f>
        <v>8.0438815141151247E-3</v>
      </c>
      <c r="W84" s="35" t="s">
        <v>413</v>
      </c>
      <c r="X84" s="38"/>
      <c r="Y84" s="38" t="s">
        <v>438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486</v>
      </c>
      <c r="AI84" s="32" t="s">
        <v>367</v>
      </c>
      <c r="AJ84" s="34">
        <f ca="1">IFERROR(PA[[#This Row],[Breakdown Time]]*PA[[#This Row],[Plant Equivalent Weightage]],"")</f>
        <v>1.3808663265897646E-2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3">
        <f t="shared" si="1"/>
        <v>84</v>
      </c>
      <c r="B85" s="134">
        <v>45755</v>
      </c>
      <c r="C85" s="183">
        <f>YEAR(PA[[#This Row],[Date]])+IF(MONTH(PA[[#This Row],[Date]])&gt;=4,1,0)</f>
        <v>2026</v>
      </c>
      <c r="D85" s="32">
        <f>YEAR(PA[[#This Row],[Date]])</f>
        <v>2025</v>
      </c>
      <c r="E85" s="36" t="s">
        <v>363</v>
      </c>
      <c r="F85" s="36" t="s">
        <v>363</v>
      </c>
      <c r="G85" s="216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402</v>
      </c>
      <c r="M85" s="32" t="s">
        <v>403</v>
      </c>
      <c r="N85" s="32" t="s">
        <v>404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8">
        <f ca="1">IFERROR(_xlfn.XLOOKUP(PA[[#This Row],[Affected Equipment ]],'Basic Data'!N:N,'Basic Data'!R:R),"")</f>
        <v>9.0609240044055434E-3</v>
      </c>
      <c r="W85" s="35" t="s">
        <v>413</v>
      </c>
      <c r="X85" s="38"/>
      <c r="Y85" s="38" t="s">
        <v>438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485</v>
      </c>
      <c r="AI85" s="32" t="s">
        <v>367</v>
      </c>
      <c r="AJ85" s="34">
        <f ca="1">IFERROR(PA[[#This Row],[Breakdown Time]]*PA[[#This Row],[Plant Equivalent Weightage]],"")</f>
        <v>4.3794466021293303E-3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3">
        <f t="shared" si="1"/>
        <v>85</v>
      </c>
      <c r="B86" s="134">
        <v>45755</v>
      </c>
      <c r="C86" s="183">
        <f>YEAR(PA[[#This Row],[Date]])+IF(MONTH(PA[[#This Row],[Date]])&gt;=4,1,0)</f>
        <v>2026</v>
      </c>
      <c r="D86" s="32">
        <f>YEAR(PA[[#This Row],[Date]])</f>
        <v>2025</v>
      </c>
      <c r="E86" s="36" t="s">
        <v>363</v>
      </c>
      <c r="F86" s="36" t="s">
        <v>363</v>
      </c>
      <c r="G86" s="216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402</v>
      </c>
      <c r="M86" s="32" t="s">
        <v>410</v>
      </c>
      <c r="N86" s="32" t="s">
        <v>443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8">
        <f ca="1">IFERROR(_xlfn.XLOOKUP(PA[[#This Row],[Affected Equipment ]],'Basic Data'!N:N,'Basic Data'!R:R),"")</f>
        <v>8.7835487797808826E-3</v>
      </c>
      <c r="W86" s="35" t="s">
        <v>413</v>
      </c>
      <c r="X86" s="38"/>
      <c r="Y86" s="38" t="s">
        <v>484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444</v>
      </c>
      <c r="AI86" s="32" t="s">
        <v>367</v>
      </c>
      <c r="AJ86" s="34">
        <f ca="1">IFERROR(PA[[#This Row],[Breakdown Time]]*PA[[#This Row],[Plant Equivalent Weightage]],"")</f>
        <v>7.3196239831507099E-4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3">
        <f t="shared" si="1"/>
        <v>86</v>
      </c>
      <c r="B87" s="134">
        <v>45755</v>
      </c>
      <c r="C87" s="183">
        <f>YEAR(PA[[#This Row],[Date]])+IF(MONTH(PA[[#This Row],[Date]])&gt;=4,1,0)</f>
        <v>2026</v>
      </c>
      <c r="D87" s="32">
        <f>YEAR(PA[[#This Row],[Date]])</f>
        <v>2025</v>
      </c>
      <c r="E87" s="36" t="s">
        <v>363</v>
      </c>
      <c r="F87" s="36" t="s">
        <v>363</v>
      </c>
      <c r="G87" s="216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418</v>
      </c>
      <c r="M87" s="32" t="s">
        <v>410</v>
      </c>
      <c r="N87" s="32" t="s">
        <v>416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8">
        <f ca="1">IFERROR(_xlfn.XLOOKUP(PA[[#This Row],[Affected Equipment ]],'Basic Data'!N:N,'Basic Data'!R:R),"")</f>
        <v>9.1533824126137607E-3</v>
      </c>
      <c r="W87" s="35" t="s">
        <v>413</v>
      </c>
      <c r="X87" s="38"/>
      <c r="Y87" s="38" t="s">
        <v>484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444</v>
      </c>
      <c r="AI87" s="32" t="s">
        <v>367</v>
      </c>
      <c r="AJ87" s="34">
        <f ca="1">IFERROR(PA[[#This Row],[Breakdown Time]]*PA[[#This Row],[Plant Equivalent Weightage]],"")</f>
        <v>1.067894614804935E-3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3">
        <f t="shared" si="1"/>
        <v>87</v>
      </c>
      <c r="B88" s="134">
        <v>45755</v>
      </c>
      <c r="C88" s="183">
        <f>YEAR(PA[[#This Row],[Date]])+IF(MONTH(PA[[#This Row],[Date]])&gt;=4,1,0)</f>
        <v>2026</v>
      </c>
      <c r="D88" s="32">
        <f>YEAR(PA[[#This Row],[Date]])</f>
        <v>2025</v>
      </c>
      <c r="E88" s="36" t="s">
        <v>363</v>
      </c>
      <c r="F88" s="36" t="s">
        <v>363</v>
      </c>
      <c r="G88" s="216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418</v>
      </c>
      <c r="M88" s="32" t="s">
        <v>410</v>
      </c>
      <c r="N88" s="32" t="s">
        <v>404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8">
        <f ca="1">IFERROR(_xlfn.XLOOKUP(PA[[#This Row],[Affected Equipment ]],'Basic Data'!N:N,'Basic Data'!R:R),"")</f>
        <v>8.1363399223233438E-3</v>
      </c>
      <c r="W88" s="35" t="s">
        <v>413</v>
      </c>
      <c r="X88" s="38"/>
      <c r="Y88" s="38" t="s">
        <v>484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444</v>
      </c>
      <c r="AI88" s="32" t="s">
        <v>367</v>
      </c>
      <c r="AJ88" s="34">
        <f ca="1">IFERROR(PA[[#This Row],[Breakdown Time]]*PA[[#This Row],[Plant Equivalent Weightage]],"")</f>
        <v>4.0681699611616574E-4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3">
        <f t="shared" si="1"/>
        <v>88</v>
      </c>
      <c r="B89" s="134">
        <v>45755</v>
      </c>
      <c r="C89" s="183">
        <f>YEAR(PA[[#This Row],[Date]])+IF(MONTH(PA[[#This Row],[Date]])&gt;=4,1,0)</f>
        <v>2026</v>
      </c>
      <c r="D89" s="32">
        <f>YEAR(PA[[#This Row],[Date]])</f>
        <v>2025</v>
      </c>
      <c r="E89" s="36" t="s">
        <v>363</v>
      </c>
      <c r="F89" s="36" t="s">
        <v>363</v>
      </c>
      <c r="G89" s="216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423</v>
      </c>
      <c r="M89" s="32" t="s">
        <v>403</v>
      </c>
      <c r="N89" s="32" t="s">
        <v>412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8">
        <f ca="1">IFERROR(_xlfn.XLOOKUP(PA[[#This Row],[Affected Equipment ]],'Basic Data'!N:N,'Basic Data'!R:R),"")</f>
        <v>8.1363399223233438E-3</v>
      </c>
      <c r="W89" s="35" t="s">
        <v>413</v>
      </c>
      <c r="X89" s="38"/>
      <c r="Y89" s="38" t="s">
        <v>484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444</v>
      </c>
      <c r="AI89" s="32" t="s">
        <v>367</v>
      </c>
      <c r="AJ89" s="34">
        <f ca="1">IFERROR(PA[[#This Row],[Breakdown Time]]*PA[[#This Row],[Plant Equivalent Weightage]],"")</f>
        <v>6.7802832686027627E-4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3">
        <f t="shared" si="1"/>
        <v>89</v>
      </c>
      <c r="B90" s="134">
        <v>45755</v>
      </c>
      <c r="C90" s="183">
        <f>YEAR(PA[[#This Row],[Date]])+IF(MONTH(PA[[#This Row],[Date]])&gt;=4,1,0)</f>
        <v>2026</v>
      </c>
      <c r="D90" s="32">
        <f>YEAR(PA[[#This Row],[Date]])</f>
        <v>2025</v>
      </c>
      <c r="E90" s="36" t="s">
        <v>363</v>
      </c>
      <c r="F90" s="36" t="s">
        <v>363</v>
      </c>
      <c r="G90" s="216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423</v>
      </c>
      <c r="M90" s="32" t="s">
        <v>410</v>
      </c>
      <c r="N90" s="32" t="s">
        <v>412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8">
        <f ca="1">IFERROR(_xlfn.XLOOKUP(PA[[#This Row],[Affected Equipment ]],'Basic Data'!N:N,'Basic Data'!R:R),"")</f>
        <v>7.581589473074025E-3</v>
      </c>
      <c r="W90" s="35" t="s">
        <v>413</v>
      </c>
      <c r="X90" s="38"/>
      <c r="Y90" s="38" t="s">
        <v>484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444</v>
      </c>
      <c r="AI90" s="32" t="s">
        <v>367</v>
      </c>
      <c r="AJ90" s="34">
        <f ca="1">IFERROR(PA[[#This Row],[Breakdown Time]]*PA[[#This Row],[Plant Equivalent Weightage]],"")</f>
        <v>3.7907947365369991E-4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3">
        <f t="shared" si="1"/>
        <v>90</v>
      </c>
      <c r="B91" s="134">
        <v>45755</v>
      </c>
      <c r="C91" s="183">
        <f>YEAR(PA[[#This Row],[Date]])+IF(MONTH(PA[[#This Row],[Date]])&gt;=4,1,0)</f>
        <v>2026</v>
      </c>
      <c r="D91" s="32">
        <f>YEAR(PA[[#This Row],[Date]])</f>
        <v>2025</v>
      </c>
      <c r="E91" s="36" t="s">
        <v>363</v>
      </c>
      <c r="F91" s="36" t="s">
        <v>363</v>
      </c>
      <c r="G91" s="216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402</v>
      </c>
      <c r="M91" s="32" t="s">
        <v>403</v>
      </c>
      <c r="N91" s="32" t="s">
        <v>404</v>
      </c>
      <c r="O91" s="35" t="s">
        <v>440</v>
      </c>
      <c r="P91" s="35" t="s">
        <v>406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8">
        <f ca="1">IFERROR(_xlfn.XLOOKUP(PA[[#This Row],[Affected Equipment ]],'Basic Data'!N:N,'Basic Data'!R:R),"")</f>
        <v>1.8491681641643964E-4</v>
      </c>
      <c r="W91" s="35" t="s">
        <v>447</v>
      </c>
      <c r="X91" s="38"/>
      <c r="Y91" s="38" t="s">
        <v>469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468</v>
      </c>
      <c r="AI91" s="32" t="s">
        <v>367</v>
      </c>
      <c r="AJ91" s="34">
        <f ca="1">IFERROR(PA[[#This Row],[Breakdown Time]]*PA[[#This Row],[Plant Equivalent Weightage]],"")</f>
        <v>1.8152667478213828E-3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3">
        <f t="shared" si="1"/>
        <v>91</v>
      </c>
      <c r="B92" s="30">
        <v>45755</v>
      </c>
      <c r="C92" s="183">
        <f>YEAR(PA[[#This Row],[Date]])+IF(MONTH(PA[[#This Row],[Date]])&gt;=4,1,0)</f>
        <v>2026</v>
      </c>
      <c r="D92" s="32">
        <f>YEAR(PA[[#This Row],[Date]])</f>
        <v>2025</v>
      </c>
      <c r="E92" s="36" t="s">
        <v>363</v>
      </c>
      <c r="F92" s="36" t="s">
        <v>363</v>
      </c>
      <c r="G92" s="216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402</v>
      </c>
      <c r="M92" s="32" t="s">
        <v>403</v>
      </c>
      <c r="N92" s="32" t="s">
        <v>404</v>
      </c>
      <c r="O92" s="35" t="s">
        <v>446</v>
      </c>
      <c r="P92" s="35" t="s">
        <v>406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8">
        <f ca="1">IFERROR(_xlfn.XLOOKUP(PA[[#This Row],[Affected Equipment ]],'Basic Data'!N:N,'Basic Data'!R:R),"")</f>
        <v>1.8491681641643964E-4</v>
      </c>
      <c r="W92" s="35" t="s">
        <v>447</v>
      </c>
      <c r="X92" s="38"/>
      <c r="Y92" s="38" t="s">
        <v>469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468</v>
      </c>
      <c r="AI92" s="32" t="s">
        <v>367</v>
      </c>
      <c r="AJ92" s="34">
        <f ca="1">IFERROR(PA[[#This Row],[Breakdown Time]]*PA[[#This Row],[Plant Equivalent Weightage]],"")</f>
        <v>1.9077251560296023E-3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3">
        <f t="shared" si="1"/>
        <v>92</v>
      </c>
      <c r="B93" s="30">
        <v>45755</v>
      </c>
      <c r="C93" s="183">
        <f>YEAR(PA[[#This Row],[Date]])+IF(MONTH(PA[[#This Row],[Date]])&gt;=4,1,0)</f>
        <v>2026</v>
      </c>
      <c r="D93" s="32">
        <f>YEAR(PA[[#This Row],[Date]])</f>
        <v>2025</v>
      </c>
      <c r="E93" s="36" t="s">
        <v>363</v>
      </c>
      <c r="F93" s="36" t="s">
        <v>363</v>
      </c>
      <c r="G93" s="216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424</v>
      </c>
      <c r="M93" s="32" t="s">
        <v>483</v>
      </c>
      <c r="N93" s="32" t="s">
        <v>412</v>
      </c>
      <c r="O93" s="35" t="s">
        <v>405</v>
      </c>
      <c r="P93" s="35" t="s">
        <v>480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8">
        <f ca="1">IFERROR(_xlfn.XLOOKUP(PA[[#This Row],[Affected Equipment ]],'Basic Data'!N:N,'Basic Data'!R:R),"")</f>
        <v>9.1617877224508732E-5</v>
      </c>
      <c r="W93" s="35" t="s">
        <v>447</v>
      </c>
      <c r="X93" s="38"/>
      <c r="Y93" s="38" t="s">
        <v>469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409</v>
      </c>
      <c r="AI93" s="32" t="s">
        <v>367</v>
      </c>
      <c r="AJ93" s="34">
        <f ca="1">IFERROR(PA[[#This Row],[Breakdown Time]]*PA[[#This Row],[Plant Equivalent Weightage]],"")</f>
        <v>5.252758294205166E-4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3">
        <f t="shared" si="1"/>
        <v>93</v>
      </c>
      <c r="B94" s="30">
        <v>45755</v>
      </c>
      <c r="C94" s="183">
        <f>YEAR(PA[[#This Row],[Date]])+IF(MONTH(PA[[#This Row],[Date]])&gt;=4,1,0)</f>
        <v>2026</v>
      </c>
      <c r="D94" s="32">
        <f>YEAR(PA[[#This Row],[Date]])</f>
        <v>2025</v>
      </c>
      <c r="E94" s="36" t="s">
        <v>363</v>
      </c>
      <c r="F94" s="36" t="s">
        <v>363</v>
      </c>
      <c r="G94" s="216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424</v>
      </c>
      <c r="M94" s="32" t="s">
        <v>483</v>
      </c>
      <c r="N94" s="32" t="s">
        <v>412</v>
      </c>
      <c r="O94" s="35" t="s">
        <v>472</v>
      </c>
      <c r="P94" s="35" t="s">
        <v>480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8">
        <f ca="1">IFERROR(_xlfn.XLOOKUP(PA[[#This Row],[Affected Equipment ]],'Basic Data'!N:N,'Basic Data'!R:R),"")</f>
        <v>9.1617877224508732E-5</v>
      </c>
      <c r="W94" s="35" t="s">
        <v>407</v>
      </c>
      <c r="X94" s="38"/>
      <c r="Y94" s="38" t="s">
        <v>469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409</v>
      </c>
      <c r="AI94" s="32" t="s">
        <v>367</v>
      </c>
      <c r="AJ94" s="34">
        <f ca="1">IFERROR(PA[[#This Row],[Breakdown Time]]*PA[[#This Row],[Plant Equivalent Weightage]],"")</f>
        <v>5.4818029872664401E-4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3">
        <f t="shared" si="1"/>
        <v>94</v>
      </c>
      <c r="B95" s="30">
        <v>45756</v>
      </c>
      <c r="C95" s="182">
        <f>YEAR(PA[[#This Row],[Date]])+IF(MONTH(PA[[#This Row],[Date]])&gt;=4,1,0)</f>
        <v>2026</v>
      </c>
      <c r="D95" s="32">
        <f>YEAR(PA[[#This Row],[Date]])</f>
        <v>2025</v>
      </c>
      <c r="E95" s="36" t="s">
        <v>363</v>
      </c>
      <c r="F95" s="36" t="s">
        <v>363</v>
      </c>
      <c r="G95" s="216">
        <v>45748</v>
      </c>
      <c r="H95" s="174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402</v>
      </c>
      <c r="M95" s="32" t="s">
        <v>403</v>
      </c>
      <c r="N95" s="32" t="s">
        <v>443</v>
      </c>
      <c r="O95" s="35"/>
      <c r="P95" s="35"/>
      <c r="Q95" s="36"/>
      <c r="R95" s="174">
        <f>IF((PA[[#This Row],[String Type(If String BD)]]&amp;PA[[#This Row],[Equipment (If any BD other than PV  array and inv)]])="",1,0)</f>
        <v>1</v>
      </c>
      <c r="S95" s="174">
        <f>IF(PA[[#This Row],[String Type(If String BD)]]="",1,0)</f>
        <v>1</v>
      </c>
      <c r="T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5">
        <f>IFERROR(_xlfn.XLOOKUP(PA[[#This Row],[Affected Equipment ]],'Basic Data'!N:N,'Basic Data'!Q:Q),"")</f>
        <v>1387.65</v>
      </c>
      <c r="V95" s="179">
        <f ca="1">IFERROR(_xlfn.XLOOKUP(PA[[#This Row],[Affected Equipment ]],'Basic Data'!N:N,'Basic Data'!R:R),"")</f>
        <v>8.0438815141151247E-3</v>
      </c>
      <c r="W95" s="37" t="s">
        <v>413</v>
      </c>
      <c r="X95" s="39"/>
      <c r="Y95" s="325" t="s">
        <v>438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6">
        <f>IF(PA[[#This Row],[Acknowledgement Time ]]="NA","",(PA[[#This Row],[Acknowledgement Time ]]-PA[[#This Row],[Fault Time]])*24)</f>
        <v>0</v>
      </c>
      <c r="AE95" s="176">
        <f>IF(PA[[#This Row],[Work Start time on Fault]]="NA","",(PA[[#This Row],[Work Start time on Fault]]-PA[[#This Row],[Fault Time]])*24)</f>
        <v>0</v>
      </c>
      <c r="AF95" s="177">
        <f>IF(PA[[#This Row],[Status]]="Open","",(PA[[#This Row],[Work Completion time on fault]]-PA[[#This Row],[Fault Time]])*24)</f>
        <v>0.29999999999999893</v>
      </c>
      <c r="AG95" s="176">
        <f>IFERROR((PA[[#This Row],[Work Completion time on fault]]-PA[[#This Row],[Fault Time]])*24,"")</f>
        <v>0.29999999999999893</v>
      </c>
      <c r="AH95" s="35" t="s">
        <v>444</v>
      </c>
      <c r="AI95" s="32" t="s">
        <v>367</v>
      </c>
      <c r="AJ95" s="175">
        <f ca="1">IFERROR(PA[[#This Row],[Breakdown Time]]*PA[[#This Row],[Plant Equivalent Weightage]],"")</f>
        <v>2.4131644542345287E-3</v>
      </c>
      <c r="AK95" s="37">
        <v>224.6</v>
      </c>
      <c r="AL95" s="277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3">
        <f t="shared" si="1"/>
        <v>95</v>
      </c>
      <c r="B96" s="30">
        <v>45756</v>
      </c>
      <c r="C96" s="183">
        <f>YEAR(PA[[#This Row],[Date]])+IF(MONTH(PA[[#This Row],[Date]])&gt;=4,1,0)</f>
        <v>2026</v>
      </c>
      <c r="D96" s="32">
        <f>YEAR(PA[[#This Row],[Date]])</f>
        <v>2025</v>
      </c>
      <c r="E96" s="36" t="s">
        <v>363</v>
      </c>
      <c r="F96" s="36" t="s">
        <v>363</v>
      </c>
      <c r="G96" s="216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423</v>
      </c>
      <c r="M96" s="32" t="s">
        <v>403</v>
      </c>
      <c r="N96" s="32" t="s">
        <v>443</v>
      </c>
      <c r="O96" s="35" t="s">
        <v>458</v>
      </c>
      <c r="P96" s="35" t="s">
        <v>461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8">
        <f ca="1">IFERROR(_xlfn.XLOOKUP(PA[[#This Row],[Affected Equipment ]],'Basic Data'!N:N,'Basic Data'!R:R),"")</f>
        <v>9.2458408208219819E-5</v>
      </c>
      <c r="W96" s="35" t="s">
        <v>447</v>
      </c>
      <c r="X96" s="38"/>
      <c r="Y96" s="38" t="s">
        <v>469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3" t="s">
        <v>487</v>
      </c>
      <c r="AI96" s="32" t="s">
        <v>367</v>
      </c>
      <c r="AJ96" s="34">
        <f ca="1">IFERROR(PA[[#This Row],[Breakdown Time]]*PA[[#This Row],[Plant Equivalent Weightage]],"")</f>
        <v>1.070976561745213E-3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3">
        <f t="shared" si="1"/>
        <v>96</v>
      </c>
      <c r="B97" s="30">
        <v>45756</v>
      </c>
      <c r="C97" s="183">
        <f>YEAR(PA[[#This Row],[Date]])+IF(MONTH(PA[[#This Row],[Date]])&gt;=4,1,0)</f>
        <v>2026</v>
      </c>
      <c r="D97" s="32">
        <f>YEAR(PA[[#This Row],[Date]])</f>
        <v>2025</v>
      </c>
      <c r="E97" s="36" t="s">
        <v>363</v>
      </c>
      <c r="F97" s="36" t="s">
        <v>363</v>
      </c>
      <c r="G97" s="216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402</v>
      </c>
      <c r="M97" s="32" t="s">
        <v>403</v>
      </c>
      <c r="N97" s="32" t="s">
        <v>416</v>
      </c>
      <c r="O97" s="35" t="s">
        <v>472</v>
      </c>
      <c r="P97" s="35" t="s">
        <v>406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8">
        <f ca="1">IFERROR(_xlfn.XLOOKUP(PA[[#This Row],[Affected Equipment ]],'Basic Data'!N:N,'Basic Data'!R:R),"")</f>
        <v>1.8491681641643964E-4</v>
      </c>
      <c r="W97" s="35" t="s">
        <v>447</v>
      </c>
      <c r="X97" s="38"/>
      <c r="Y97" s="38" t="s">
        <v>469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3" t="s">
        <v>487</v>
      </c>
      <c r="AI97" s="32" t="s">
        <v>367</v>
      </c>
      <c r="AJ97" s="34">
        <f ca="1">IFERROR(PA[[#This Row],[Breakdown Time]]*PA[[#This Row],[Plant Equivalent Weightage]],"")</f>
        <v>2.141953123490426E-3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3">
        <f t="shared" si="1"/>
        <v>97</v>
      </c>
      <c r="B98" s="30">
        <v>45756</v>
      </c>
      <c r="C98" s="183">
        <f>YEAR(PA[[#This Row],[Date]])+IF(MONTH(PA[[#This Row],[Date]])&gt;=4,1,0)</f>
        <v>2026</v>
      </c>
      <c r="D98" s="32">
        <f>YEAR(PA[[#This Row],[Date]])</f>
        <v>2025</v>
      </c>
      <c r="E98" s="36" t="s">
        <v>363</v>
      </c>
      <c r="F98" s="36" t="s">
        <v>363</v>
      </c>
      <c r="G98" s="216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402</v>
      </c>
      <c r="M98" s="32" t="s">
        <v>403</v>
      </c>
      <c r="N98" s="32" t="s">
        <v>416</v>
      </c>
      <c r="O98" s="35" t="s">
        <v>472</v>
      </c>
      <c r="P98" s="35" t="s">
        <v>406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8">
        <f ca="1">IFERROR(_xlfn.XLOOKUP(PA[[#This Row],[Affected Equipment ]],'Basic Data'!N:N,'Basic Data'!R:R),"")</f>
        <v>1.8491681641643964E-4</v>
      </c>
      <c r="W98" s="35" t="s">
        <v>447</v>
      </c>
      <c r="X98" s="38"/>
      <c r="Y98" s="38" t="s">
        <v>469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3" t="s">
        <v>487</v>
      </c>
      <c r="AI98" s="32" t="s">
        <v>367</v>
      </c>
      <c r="AJ98" s="34">
        <f ca="1">IFERROR(PA[[#This Row],[Breakdown Time]]*PA[[#This Row],[Plant Equivalent Weightage]],"")</f>
        <v>2.141953123490426E-3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3">
        <f t="shared" si="1"/>
        <v>98</v>
      </c>
      <c r="B99" s="30">
        <v>45756</v>
      </c>
      <c r="C99" s="183">
        <f>YEAR(PA[[#This Row],[Date]])+IF(MONTH(PA[[#This Row],[Date]])&gt;=4,1,0)</f>
        <v>2026</v>
      </c>
      <c r="D99" s="32">
        <f>YEAR(PA[[#This Row],[Date]])</f>
        <v>2025</v>
      </c>
      <c r="E99" s="36" t="s">
        <v>363</v>
      </c>
      <c r="F99" s="36" t="s">
        <v>363</v>
      </c>
      <c r="G99" s="216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402</v>
      </c>
      <c r="M99" s="32" t="s">
        <v>403</v>
      </c>
      <c r="N99" s="32" t="s">
        <v>416</v>
      </c>
      <c r="O99" s="35" t="s">
        <v>472</v>
      </c>
      <c r="P99" s="35" t="s">
        <v>406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8">
        <f ca="1">IFERROR(_xlfn.XLOOKUP(PA[[#This Row],[Affected Equipment ]],'Basic Data'!N:N,'Basic Data'!R:R),"")</f>
        <v>1.8491681641643964E-4</v>
      </c>
      <c r="W99" s="35" t="s">
        <v>447</v>
      </c>
      <c r="X99" s="38"/>
      <c r="Y99" s="38" t="s">
        <v>469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3" t="s">
        <v>487</v>
      </c>
      <c r="AI99" s="32" t="s">
        <v>367</v>
      </c>
      <c r="AJ99" s="34">
        <f ca="1">IFERROR(PA[[#This Row],[Breakdown Time]]*PA[[#This Row],[Plant Equivalent Weightage]],"")</f>
        <v>2.141953123490426E-3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3">
        <f t="shared" si="1"/>
        <v>99</v>
      </c>
      <c r="B100" s="30">
        <v>45756</v>
      </c>
      <c r="C100" s="183">
        <f>YEAR(PA[[#This Row],[Date]])+IF(MONTH(PA[[#This Row],[Date]])&gt;=4,1,0)</f>
        <v>2026</v>
      </c>
      <c r="D100" s="32">
        <f>YEAR(PA[[#This Row],[Date]])</f>
        <v>2025</v>
      </c>
      <c r="E100" s="36" t="s">
        <v>363</v>
      </c>
      <c r="F100" s="36" t="s">
        <v>363</v>
      </c>
      <c r="G100" s="216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423</v>
      </c>
      <c r="M100" s="32" t="s">
        <v>403</v>
      </c>
      <c r="N100" s="32" t="s">
        <v>443</v>
      </c>
      <c r="O100" s="35" t="s">
        <v>472</v>
      </c>
      <c r="P100" s="35" t="s">
        <v>461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8">
        <f ca="1">IFERROR(_xlfn.XLOOKUP(PA[[#This Row],[Affected Equipment ]],'Basic Data'!N:N,'Basic Data'!R:R),"")</f>
        <v>9.2458408208219819E-5</v>
      </c>
      <c r="W100" s="35" t="s">
        <v>447</v>
      </c>
      <c r="X100" s="38"/>
      <c r="Y100" s="38" t="s">
        <v>469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3" t="s">
        <v>487</v>
      </c>
      <c r="AI100" s="32" t="s">
        <v>367</v>
      </c>
      <c r="AJ100" s="34">
        <f ca="1">IFERROR(PA[[#This Row],[Breakdown Time]]*PA[[#This Row],[Plant Equivalent Weightage]],"")</f>
        <v>1.070976561745213E-3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3">
        <f t="shared" si="1"/>
        <v>100</v>
      </c>
      <c r="B101" s="30">
        <v>45756</v>
      </c>
      <c r="C101" s="183">
        <f>YEAR(PA[[#This Row],[Date]])+IF(MONTH(PA[[#This Row],[Date]])&gt;=4,1,0)</f>
        <v>2026</v>
      </c>
      <c r="D101" s="32">
        <f>YEAR(PA[[#This Row],[Date]])</f>
        <v>2025</v>
      </c>
      <c r="E101" s="36" t="s">
        <v>363</v>
      </c>
      <c r="F101" s="36" t="s">
        <v>363</v>
      </c>
      <c r="G101" s="216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423</v>
      </c>
      <c r="M101" s="32" t="s">
        <v>403</v>
      </c>
      <c r="N101" s="32" t="s">
        <v>443</v>
      </c>
      <c r="O101" s="35" t="s">
        <v>472</v>
      </c>
      <c r="P101" s="35" t="s">
        <v>406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8">
        <f ca="1">IFERROR(_xlfn.XLOOKUP(PA[[#This Row],[Affected Equipment ]],'Basic Data'!N:N,'Basic Data'!R:R),"")</f>
        <v>1.8491681641643964E-4</v>
      </c>
      <c r="W101" s="35" t="s">
        <v>447</v>
      </c>
      <c r="X101" s="38"/>
      <c r="Y101" s="38" t="s">
        <v>469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3" t="s">
        <v>487</v>
      </c>
      <c r="AI101" s="32" t="s">
        <v>367</v>
      </c>
      <c r="AJ101" s="34">
        <f ca="1">IFERROR(PA[[#This Row],[Breakdown Time]]*PA[[#This Row],[Plant Equivalent Weightage]],"")</f>
        <v>2.141953123490426E-3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3">
        <f t="shared" si="1"/>
        <v>101</v>
      </c>
      <c r="B102" s="30">
        <v>45757</v>
      </c>
      <c r="C102" s="183">
        <f>YEAR(PA[[#This Row],[Date]])+IF(MONTH(PA[[#This Row],[Date]])&gt;=4,1,0)</f>
        <v>2026</v>
      </c>
      <c r="D102" s="32">
        <f>YEAR(PA[[#This Row],[Date]])</f>
        <v>2025</v>
      </c>
      <c r="E102" s="36" t="s">
        <v>363</v>
      </c>
      <c r="F102" s="36" t="s">
        <v>363</v>
      </c>
      <c r="G102" s="216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423</v>
      </c>
      <c r="M102" s="32" t="s">
        <v>403</v>
      </c>
      <c r="N102" s="32" t="s">
        <v>443</v>
      </c>
      <c r="O102" s="35" t="s">
        <v>458</v>
      </c>
      <c r="P102" s="35" t="s">
        <v>461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8">
        <f ca="1">IFERROR(_xlfn.XLOOKUP(PA[[#This Row],[Affected Equipment ]],'Basic Data'!N:N,'Basic Data'!R:R),"")</f>
        <v>9.2458408208219819E-5</v>
      </c>
      <c r="W102" s="35" t="s">
        <v>447</v>
      </c>
      <c r="X102" s="38"/>
      <c r="Y102" s="38" t="s">
        <v>469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488</v>
      </c>
      <c r="AI102" s="32" t="s">
        <v>367</v>
      </c>
      <c r="AJ102" s="34">
        <f ca="1">IFERROR(PA[[#This Row],[Breakdown Time]]*PA[[#This Row],[Plant Equivalent Weightage]],"")</f>
        <v>5.3163584719726398E-4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3">
        <f t="shared" si="1"/>
        <v>102</v>
      </c>
      <c r="B103" s="30">
        <v>45757</v>
      </c>
      <c r="C103" s="183">
        <f>YEAR(PA[[#This Row],[Date]])+IF(MONTH(PA[[#This Row],[Date]])&gt;=4,1,0)</f>
        <v>2026</v>
      </c>
      <c r="D103" s="32">
        <f>YEAR(PA[[#This Row],[Date]])</f>
        <v>2025</v>
      </c>
      <c r="E103" s="36" t="s">
        <v>363</v>
      </c>
      <c r="F103" s="36" t="s">
        <v>363</v>
      </c>
      <c r="G103" s="216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402</v>
      </c>
      <c r="M103" s="32" t="s">
        <v>403</v>
      </c>
      <c r="N103" s="32" t="s">
        <v>416</v>
      </c>
      <c r="O103" s="35" t="s">
        <v>472</v>
      </c>
      <c r="P103" s="35" t="s">
        <v>406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8">
        <f ca="1">IFERROR(_xlfn.XLOOKUP(PA[[#This Row],[Affected Equipment ]],'Basic Data'!N:N,'Basic Data'!R:R),"")</f>
        <v>1.8491681641643964E-4</v>
      </c>
      <c r="W103" s="35" t="s">
        <v>447</v>
      </c>
      <c r="X103" s="38"/>
      <c r="Y103" s="38" t="s">
        <v>469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489</v>
      </c>
      <c r="AI103" s="32" t="s">
        <v>367</v>
      </c>
      <c r="AJ103" s="34">
        <f ca="1">IFERROR(PA[[#This Row],[Breakdown Time]]*PA[[#This Row],[Plant Equivalent Weightage]],"")</f>
        <v>1.0786814290958977E-3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3">
        <f t="shared" si="1"/>
        <v>103</v>
      </c>
      <c r="B104" s="30">
        <v>45757</v>
      </c>
      <c r="C104" s="183">
        <f>YEAR(PA[[#This Row],[Date]])+IF(MONTH(PA[[#This Row],[Date]])&gt;=4,1,0)</f>
        <v>2026</v>
      </c>
      <c r="D104" s="32">
        <f>YEAR(PA[[#This Row],[Date]])</f>
        <v>2025</v>
      </c>
      <c r="E104" s="36" t="s">
        <v>363</v>
      </c>
      <c r="F104" s="36" t="s">
        <v>363</v>
      </c>
      <c r="G104" s="216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402</v>
      </c>
      <c r="M104" s="32" t="s">
        <v>403</v>
      </c>
      <c r="N104" s="32" t="s">
        <v>416</v>
      </c>
      <c r="O104" s="35" t="s">
        <v>472</v>
      </c>
      <c r="P104" s="35" t="s">
        <v>406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8">
        <f ca="1">IFERROR(_xlfn.XLOOKUP(PA[[#This Row],[Affected Equipment ]],'Basic Data'!N:N,'Basic Data'!R:R),"")</f>
        <v>1.8491681641643964E-4</v>
      </c>
      <c r="W104" s="35" t="s">
        <v>447</v>
      </c>
      <c r="X104" s="38"/>
      <c r="Y104" s="38" t="s">
        <v>469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489</v>
      </c>
      <c r="AI104" s="32" t="s">
        <v>367</v>
      </c>
      <c r="AJ104" s="34">
        <f ca="1">IFERROR(PA[[#This Row],[Breakdown Time]]*PA[[#This Row],[Plant Equivalent Weightage]],"")</f>
        <v>1.1095008984986381E-3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3">
        <f t="shared" si="1"/>
        <v>104</v>
      </c>
      <c r="B105" s="30">
        <v>45757</v>
      </c>
      <c r="C105" s="183">
        <f>YEAR(PA[[#This Row],[Date]])+IF(MONTH(PA[[#This Row],[Date]])&gt;=4,1,0)</f>
        <v>2026</v>
      </c>
      <c r="D105" s="32">
        <f>YEAR(PA[[#This Row],[Date]])</f>
        <v>2025</v>
      </c>
      <c r="E105" s="36" t="s">
        <v>363</v>
      </c>
      <c r="F105" s="36" t="s">
        <v>363</v>
      </c>
      <c r="G105" s="216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402</v>
      </c>
      <c r="M105" s="32" t="s">
        <v>403</v>
      </c>
      <c r="N105" s="32" t="s">
        <v>416</v>
      </c>
      <c r="O105" s="35" t="s">
        <v>472</v>
      </c>
      <c r="P105" s="35" t="s">
        <v>406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8">
        <f ca="1">IFERROR(_xlfn.XLOOKUP(PA[[#This Row],[Affected Equipment ]],'Basic Data'!N:N,'Basic Data'!R:R),"")</f>
        <v>1.8491681641643964E-4</v>
      </c>
      <c r="W105" s="35" t="s">
        <v>447</v>
      </c>
      <c r="X105" s="38"/>
      <c r="Y105" s="38" t="s">
        <v>469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489</v>
      </c>
      <c r="AI105" s="32" t="s">
        <v>367</v>
      </c>
      <c r="AJ105" s="34">
        <f ca="1">IFERROR(PA[[#This Row],[Breakdown Time]]*PA[[#This Row],[Plant Equivalent Weightage]],"")</f>
        <v>1.3868761231232976E-3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3">
        <f t="shared" si="1"/>
        <v>105</v>
      </c>
      <c r="B106" s="30">
        <v>45757</v>
      </c>
      <c r="C106" s="183">
        <f>YEAR(PA[[#This Row],[Date]])+IF(MONTH(PA[[#This Row],[Date]])&gt;=4,1,0)</f>
        <v>2026</v>
      </c>
      <c r="D106" s="32">
        <f>YEAR(PA[[#This Row],[Date]])</f>
        <v>2025</v>
      </c>
      <c r="E106" s="36" t="s">
        <v>363</v>
      </c>
      <c r="F106" s="36" t="s">
        <v>363</v>
      </c>
      <c r="G106" s="216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423</v>
      </c>
      <c r="M106" s="32" t="s">
        <v>403</v>
      </c>
      <c r="N106" s="32" t="s">
        <v>443</v>
      </c>
      <c r="O106" s="35" t="s">
        <v>472</v>
      </c>
      <c r="P106" s="35" t="s">
        <v>461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8">
        <f ca="1">IFERROR(_xlfn.XLOOKUP(PA[[#This Row],[Affected Equipment ]],'Basic Data'!N:N,'Basic Data'!R:R),"")</f>
        <v>9.2458408208219819E-5</v>
      </c>
      <c r="W106" s="35" t="s">
        <v>447</v>
      </c>
      <c r="X106" s="38"/>
      <c r="Y106" s="38" t="s">
        <v>469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488</v>
      </c>
      <c r="AI106" s="32" t="s">
        <v>367</v>
      </c>
      <c r="AJ106" s="34">
        <f ca="1">IFERROR(PA[[#This Row],[Breakdown Time]]*PA[[#This Row],[Plant Equivalent Weightage]],"")</f>
        <v>7.3966726566575855E-4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3">
        <f t="shared" si="1"/>
        <v>106</v>
      </c>
      <c r="B107" s="30">
        <v>45757</v>
      </c>
      <c r="C107" s="183">
        <f>YEAR(PA[[#This Row],[Date]])+IF(MONTH(PA[[#This Row],[Date]])&gt;=4,1,0)</f>
        <v>2026</v>
      </c>
      <c r="D107" s="32">
        <f>YEAR(PA[[#This Row],[Date]])</f>
        <v>2025</v>
      </c>
      <c r="E107" s="36" t="s">
        <v>363</v>
      </c>
      <c r="F107" s="36" t="s">
        <v>363</v>
      </c>
      <c r="G107" s="216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423</v>
      </c>
      <c r="M107" s="32" t="s">
        <v>403</v>
      </c>
      <c r="N107" s="32" t="s">
        <v>443</v>
      </c>
      <c r="O107" s="35" t="s">
        <v>472</v>
      </c>
      <c r="P107" s="35" t="s">
        <v>406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8">
        <f ca="1">IFERROR(_xlfn.XLOOKUP(PA[[#This Row],[Affected Equipment ]],'Basic Data'!N:N,'Basic Data'!R:R),"")</f>
        <v>1.8491681641643964E-4</v>
      </c>
      <c r="W107" s="35" t="s">
        <v>447</v>
      </c>
      <c r="X107" s="38"/>
      <c r="Y107" s="38" t="s">
        <v>469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489</v>
      </c>
      <c r="AI107" s="32" t="s">
        <v>367</v>
      </c>
      <c r="AJ107" s="34">
        <f ca="1">IFERROR(PA[[#This Row],[Breakdown Time]]*PA[[#This Row],[Plant Equivalent Weightage]],"")</f>
        <v>1.5255637354356273E-3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3">
        <f t="shared" si="1"/>
        <v>107</v>
      </c>
      <c r="B108" s="30">
        <v>45758</v>
      </c>
      <c r="C108" s="183">
        <f>YEAR(PA[[#This Row],[Date]])+IF(MONTH(PA[[#This Row],[Date]])&gt;=4,1,0)</f>
        <v>2026</v>
      </c>
      <c r="D108" s="32">
        <f>YEAR(PA[[#This Row],[Date]])</f>
        <v>2025</v>
      </c>
      <c r="E108" s="36" t="s">
        <v>363</v>
      </c>
      <c r="F108" s="36" t="s">
        <v>363</v>
      </c>
      <c r="G108" s="216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423</v>
      </c>
      <c r="M108" s="32" t="s">
        <v>410</v>
      </c>
      <c r="N108" s="32" t="s">
        <v>412</v>
      </c>
      <c r="O108" s="35" t="s">
        <v>458</v>
      </c>
      <c r="P108" s="35" t="s">
        <v>406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8">
        <f ca="1">IFERROR(_xlfn.XLOOKUP(PA[[#This Row],[Affected Equipment ]],'Basic Data'!N:N,'Basic Data'!R:R),"")</f>
        <v>1.8491681641643964E-4</v>
      </c>
      <c r="W108" s="35" t="s">
        <v>447</v>
      </c>
      <c r="X108" s="38"/>
      <c r="Y108" s="38" t="s">
        <v>469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488</v>
      </c>
      <c r="AI108" s="32" t="s">
        <v>367</v>
      </c>
      <c r="AJ108" s="34">
        <f ca="1">IFERROR(PA[[#This Row],[Breakdown Time]]*PA[[#This Row],[Plant Equivalent Weightage]],"")</f>
        <v>9.9238691476822606E-4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3">
        <f t="shared" si="1"/>
        <v>108</v>
      </c>
      <c r="B109" s="30">
        <v>45758</v>
      </c>
      <c r="C109" s="183">
        <f>YEAR(PA[[#This Row],[Date]])+IF(MONTH(PA[[#This Row],[Date]])&gt;=4,1,0)</f>
        <v>2026</v>
      </c>
      <c r="D109" s="32">
        <f>YEAR(PA[[#This Row],[Date]])</f>
        <v>2025</v>
      </c>
      <c r="E109" s="36" t="s">
        <v>363</v>
      </c>
      <c r="F109" s="36" t="s">
        <v>363</v>
      </c>
      <c r="G109" s="216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423</v>
      </c>
      <c r="M109" s="32" t="s">
        <v>410</v>
      </c>
      <c r="N109" s="32" t="s">
        <v>412</v>
      </c>
      <c r="O109" s="35" t="s">
        <v>440</v>
      </c>
      <c r="P109" s="35" t="s">
        <v>406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8">
        <f ca="1">IFERROR(_xlfn.XLOOKUP(PA[[#This Row],[Affected Equipment ]],'Basic Data'!N:N,'Basic Data'!R:R),"")</f>
        <v>1.8491681641643964E-4</v>
      </c>
      <c r="W109" s="35" t="s">
        <v>447</v>
      </c>
      <c r="X109" s="38"/>
      <c r="Y109" s="38" t="s">
        <v>469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490</v>
      </c>
      <c r="AI109" s="32" t="s">
        <v>367</v>
      </c>
      <c r="AJ109" s="34">
        <f ca="1">IFERROR(PA[[#This Row],[Breakdown Time]]*PA[[#This Row],[Plant Equivalent Weightage]],"")</f>
        <v>1.3930400170038455E-3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3">
        <f t="shared" si="1"/>
        <v>109</v>
      </c>
      <c r="B110" s="30">
        <v>45758</v>
      </c>
      <c r="C110" s="183">
        <f>YEAR(PA[[#This Row],[Date]])+IF(MONTH(PA[[#This Row],[Date]])&gt;=4,1,0)</f>
        <v>2026</v>
      </c>
      <c r="D110" s="32">
        <f>YEAR(PA[[#This Row],[Date]])</f>
        <v>2025</v>
      </c>
      <c r="E110" s="36" t="s">
        <v>363</v>
      </c>
      <c r="F110" s="36" t="s">
        <v>363</v>
      </c>
      <c r="G110" s="216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423</v>
      </c>
      <c r="M110" s="32" t="s">
        <v>410</v>
      </c>
      <c r="N110" s="32" t="s">
        <v>412</v>
      </c>
      <c r="O110" s="35" t="s">
        <v>440</v>
      </c>
      <c r="P110" s="35" t="s">
        <v>406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8">
        <f ca="1">IFERROR(_xlfn.XLOOKUP(PA[[#This Row],[Affected Equipment ]],'Basic Data'!N:N,'Basic Data'!R:R),"")</f>
        <v>1.8491681641643964E-4</v>
      </c>
      <c r="W110" s="35" t="s">
        <v>447</v>
      </c>
      <c r="X110" s="38"/>
      <c r="Y110" s="38" t="s">
        <v>469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490</v>
      </c>
      <c r="AI110" s="32" t="s">
        <v>367</v>
      </c>
      <c r="AJ110" s="34">
        <f ca="1">IFERROR(PA[[#This Row],[Breakdown Time]]*PA[[#This Row],[Plant Equivalent Weightage]],"")</f>
        <v>1.485498425212065E-3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3">
        <f t="shared" si="1"/>
        <v>110</v>
      </c>
      <c r="B111" s="30">
        <v>45759</v>
      </c>
      <c r="C111" s="183">
        <f>YEAR(PA[[#This Row],[Date]])+IF(MONTH(PA[[#This Row],[Date]])&gt;=4,1,0)</f>
        <v>2026</v>
      </c>
      <c r="D111" s="32">
        <f>YEAR(PA[[#This Row],[Date]])</f>
        <v>2025</v>
      </c>
      <c r="E111" s="36" t="s">
        <v>363</v>
      </c>
      <c r="F111" s="36" t="s">
        <v>363</v>
      </c>
      <c r="G111" s="216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427</v>
      </c>
      <c r="M111" s="32" t="s">
        <v>403</v>
      </c>
      <c r="N111" s="32" t="s">
        <v>416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8">
        <f ca="1">IFERROR(_xlfn.XLOOKUP(PA[[#This Row],[Affected Equipment ]],'Basic Data'!N:N,'Basic Data'!R:R),"")</f>
        <v>1.15438525302881E-2</v>
      </c>
      <c r="W111" s="35" t="s">
        <v>413</v>
      </c>
      <c r="X111" s="38"/>
      <c r="Y111" s="38" t="s">
        <v>431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491</v>
      </c>
      <c r="AI111" s="32" t="s">
        <v>367</v>
      </c>
      <c r="AJ111" s="34">
        <f ca="1">IFERROR(PA[[#This Row],[Breakdown Time]]*PA[[#This Row],[Plant Equivalent Weightage]],"")</f>
        <v>8.6578893977160756E-3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3">
        <f t="shared" si="1"/>
        <v>111</v>
      </c>
      <c r="B112" s="30">
        <v>45759</v>
      </c>
      <c r="C112" s="183">
        <f>YEAR(PA[[#This Row],[Date]])+IF(MONTH(PA[[#This Row],[Date]])&gt;=4,1,0)</f>
        <v>2026</v>
      </c>
      <c r="D112" s="32">
        <f>YEAR(PA[[#This Row],[Date]])</f>
        <v>2025</v>
      </c>
      <c r="E112" s="36" t="s">
        <v>363</v>
      </c>
      <c r="F112" s="36" t="s">
        <v>363</v>
      </c>
      <c r="G112" s="216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427</v>
      </c>
      <c r="M112" s="32" t="s">
        <v>403</v>
      </c>
      <c r="N112" s="32" t="s">
        <v>416</v>
      </c>
      <c r="O112" s="35" t="s">
        <v>405</v>
      </c>
      <c r="P112" s="35" t="s">
        <v>471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8">
        <f ca="1">IFERROR(_xlfn.XLOOKUP(PA[[#This Row],[Affected Equipment ]],'Basic Data'!N:N,'Basic Data'!R:R),"")</f>
        <v>1.8323575444901746E-4</v>
      </c>
      <c r="W112" s="35" t="s">
        <v>447</v>
      </c>
      <c r="X112" s="38"/>
      <c r="Y112" s="38" t="s">
        <v>469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492</v>
      </c>
      <c r="AI112" s="32" t="s">
        <v>367</v>
      </c>
      <c r="AJ112" s="34">
        <f ca="1">IFERROR(PA[[#This Row],[Breakdown Time]]*PA[[#This Row],[Plant Equivalent Weightage]],"")</f>
        <v>9.8947307402469419E-4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3">
        <f t="shared" si="1"/>
        <v>112</v>
      </c>
      <c r="B113" s="30">
        <v>45759</v>
      </c>
      <c r="C113" s="183">
        <f>YEAR(PA[[#This Row],[Date]])+IF(MONTH(PA[[#This Row],[Date]])&gt;=4,1,0)</f>
        <v>2026</v>
      </c>
      <c r="D113" s="32">
        <f>YEAR(PA[[#This Row],[Date]])</f>
        <v>2025</v>
      </c>
      <c r="E113" s="36" t="s">
        <v>363</v>
      </c>
      <c r="F113" s="36" t="s">
        <v>363</v>
      </c>
      <c r="G113" s="216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418</v>
      </c>
      <c r="M113" s="32" t="s">
        <v>410</v>
      </c>
      <c r="N113" s="32" t="s">
        <v>416</v>
      </c>
      <c r="O113" s="35" t="s">
        <v>440</v>
      </c>
      <c r="P113" s="35" t="s">
        <v>406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8">
        <f ca="1">IFERROR(_xlfn.XLOOKUP(PA[[#This Row],[Affected Equipment ]],'Basic Data'!N:N,'Basic Data'!R:R),"")</f>
        <v>1.8491681641643964E-4</v>
      </c>
      <c r="W113" s="35" t="s">
        <v>447</v>
      </c>
      <c r="X113" s="38"/>
      <c r="Y113" s="38" t="s">
        <v>469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493</v>
      </c>
      <c r="AI113" s="32" t="s">
        <v>367</v>
      </c>
      <c r="AJ113" s="34">
        <f ca="1">IFERROR(PA[[#This Row],[Breakdown Time]]*PA[[#This Row],[Plant Equivalent Weightage]],"")</f>
        <v>1.7258902865534365E-3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3">
        <f t="shared" si="1"/>
        <v>113</v>
      </c>
      <c r="B114" s="30">
        <v>45759</v>
      </c>
      <c r="C114" s="183">
        <f>YEAR(PA[[#This Row],[Date]])+IF(MONTH(PA[[#This Row],[Date]])&gt;=4,1,0)</f>
        <v>2026</v>
      </c>
      <c r="D114" s="32">
        <f>YEAR(PA[[#This Row],[Date]])</f>
        <v>2025</v>
      </c>
      <c r="E114" s="36" t="s">
        <v>363</v>
      </c>
      <c r="F114" s="36" t="s">
        <v>363</v>
      </c>
      <c r="G114" s="216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418</v>
      </c>
      <c r="M114" s="32" t="s">
        <v>410</v>
      </c>
      <c r="N114" s="32" t="s">
        <v>416</v>
      </c>
      <c r="O114" s="35" t="s">
        <v>440</v>
      </c>
      <c r="P114" s="35" t="s">
        <v>406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8">
        <f ca="1">IFERROR(_xlfn.XLOOKUP(PA[[#This Row],[Affected Equipment ]],'Basic Data'!N:N,'Basic Data'!R:R),"")</f>
        <v>1.8491681641643964E-4</v>
      </c>
      <c r="W114" s="35" t="s">
        <v>447</v>
      </c>
      <c r="X114" s="38"/>
      <c r="Y114" s="38" t="s">
        <v>469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493</v>
      </c>
      <c r="AI114" s="32" t="s">
        <v>367</v>
      </c>
      <c r="AJ114" s="34">
        <f ca="1">IFERROR(PA[[#This Row],[Breakdown Time]]*PA[[#This Row],[Plant Equivalent Weightage]],"")</f>
        <v>1.7567097559561765E-3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3">
        <f t="shared" si="1"/>
        <v>114</v>
      </c>
      <c r="B115" s="30">
        <v>45759</v>
      </c>
      <c r="C115" s="183">
        <f>YEAR(PA[[#This Row],[Date]])+IF(MONTH(PA[[#This Row],[Date]])&gt;=4,1,0)</f>
        <v>2026</v>
      </c>
      <c r="D115" s="32">
        <f>YEAR(PA[[#This Row],[Date]])</f>
        <v>2025</v>
      </c>
      <c r="E115" s="36" t="s">
        <v>363</v>
      </c>
      <c r="F115" s="36" t="s">
        <v>363</v>
      </c>
      <c r="G115" s="216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418</v>
      </c>
      <c r="M115" s="32" t="s">
        <v>410</v>
      </c>
      <c r="N115" s="32" t="s">
        <v>416</v>
      </c>
      <c r="O115" s="35" t="s">
        <v>456</v>
      </c>
      <c r="P115" s="35" t="s">
        <v>461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8">
        <f ca="1">IFERROR(_xlfn.XLOOKUP(PA[[#This Row],[Affected Equipment ]],'Basic Data'!N:N,'Basic Data'!R:R),"")</f>
        <v>9.2458408208219819E-5</v>
      </c>
      <c r="W115" s="35" t="s">
        <v>447</v>
      </c>
      <c r="X115" s="38"/>
      <c r="Y115" s="38" t="s">
        <v>469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492</v>
      </c>
      <c r="AI115" s="32" t="s">
        <v>367</v>
      </c>
      <c r="AJ115" s="34">
        <f ca="1">IFERROR(PA[[#This Row],[Breakdown Time]]*PA[[#This Row],[Plant Equivalent Weightage]],"")</f>
        <v>8.937646126794584E-4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3">
        <f t="shared" si="1"/>
        <v>115</v>
      </c>
      <c r="B116" s="30">
        <v>45759</v>
      </c>
      <c r="C116" s="183">
        <f>YEAR(PA[[#This Row],[Date]])+IF(MONTH(PA[[#This Row],[Date]])&gt;=4,1,0)</f>
        <v>2026</v>
      </c>
      <c r="D116" s="32">
        <f>YEAR(PA[[#This Row],[Date]])</f>
        <v>2025</v>
      </c>
      <c r="E116" s="36" t="s">
        <v>363</v>
      </c>
      <c r="F116" s="36" t="s">
        <v>363</v>
      </c>
      <c r="G116" s="216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402</v>
      </c>
      <c r="M116" s="32" t="s">
        <v>403</v>
      </c>
      <c r="N116" s="32" t="s">
        <v>416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8">
        <f ca="1">IFERROR(_xlfn.XLOOKUP(PA[[#This Row],[Affected Equipment ]],'Basic Data'!N:N,'Basic Data'!R:R),"")</f>
        <v>9.3382992290302006E-3</v>
      </c>
      <c r="W116" s="35" t="s">
        <v>413</v>
      </c>
      <c r="X116" s="38"/>
      <c r="Y116" s="38" t="s">
        <v>431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494</v>
      </c>
      <c r="AI116" s="32" t="s">
        <v>367</v>
      </c>
      <c r="AJ116" s="34">
        <f ca="1">IFERROR(PA[[#This Row],[Breakdown Time]]*PA[[#This Row],[Plant Equivalent Weightage]],"")</f>
        <v>7.9375543446756677E-3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3">
        <f t="shared" si="1"/>
        <v>116</v>
      </c>
      <c r="B117" s="30">
        <v>45759</v>
      </c>
      <c r="C117" s="183">
        <f>YEAR(PA[[#This Row],[Date]])+IF(MONTH(PA[[#This Row],[Date]])&gt;=4,1,0)</f>
        <v>2026</v>
      </c>
      <c r="D117" s="32">
        <f>YEAR(PA[[#This Row],[Date]])</f>
        <v>2025</v>
      </c>
      <c r="E117" s="36" t="s">
        <v>363</v>
      </c>
      <c r="F117" s="36" t="s">
        <v>363</v>
      </c>
      <c r="G117" s="216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402</v>
      </c>
      <c r="M117" s="32" t="s">
        <v>403</v>
      </c>
      <c r="N117" s="32" t="s">
        <v>412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8">
        <f ca="1">IFERROR(_xlfn.XLOOKUP(PA[[#This Row],[Affected Equipment ]],'Basic Data'!N:N,'Basic Data'!R:R),"")</f>
        <v>7.5815894730740241E-3</v>
      </c>
      <c r="W117" s="35" t="s">
        <v>413</v>
      </c>
      <c r="X117" s="38"/>
      <c r="Y117" s="38" t="s">
        <v>431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444</v>
      </c>
      <c r="AI117" s="32" t="s">
        <v>367</v>
      </c>
      <c r="AJ117" s="34">
        <f ca="1">IFERROR(PA[[#This Row],[Breakdown Time]]*PA[[#This Row],[Plant Equivalent Weightage]],"")</f>
        <v>2.527196491024686E-3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3">
        <f t="shared" si="1"/>
        <v>117</v>
      </c>
      <c r="B118" s="30">
        <v>45759</v>
      </c>
      <c r="C118" s="183">
        <f>YEAR(PA[[#This Row],[Date]])+IF(MONTH(PA[[#This Row],[Date]])&gt;=4,1,0)</f>
        <v>2026</v>
      </c>
      <c r="D118" s="32">
        <f>YEAR(PA[[#This Row],[Date]])</f>
        <v>2025</v>
      </c>
      <c r="E118" s="36" t="s">
        <v>363</v>
      </c>
      <c r="F118" s="36" t="s">
        <v>363</v>
      </c>
      <c r="G118" s="216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402</v>
      </c>
      <c r="M118" s="32" t="s">
        <v>403</v>
      </c>
      <c r="N118" s="32" t="s">
        <v>443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8">
        <f ca="1">IFERROR(_xlfn.XLOOKUP(PA[[#This Row],[Affected Equipment ]],'Basic Data'!N:N,'Basic Data'!R:R),"")</f>
        <v>8.0438815141151247E-3</v>
      </c>
      <c r="W118" s="35" t="s">
        <v>413</v>
      </c>
      <c r="X118" s="38"/>
      <c r="Y118" s="38" t="s">
        <v>431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444</v>
      </c>
      <c r="AI118" s="32" t="s">
        <v>367</v>
      </c>
      <c r="AJ118" s="34">
        <f ca="1">IFERROR(PA[[#This Row],[Breakdown Time]]*PA[[#This Row],[Plant Equivalent Weightage]],"")</f>
        <v>1.3406469190192041E-3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3">
        <f t="shared" si="1"/>
        <v>118</v>
      </c>
      <c r="B119" s="30">
        <v>45759</v>
      </c>
      <c r="C119" s="183">
        <f>YEAR(PA[[#This Row],[Date]])+IF(MONTH(PA[[#This Row],[Date]])&gt;=4,1,0)</f>
        <v>2026</v>
      </c>
      <c r="D119" s="32">
        <f>YEAR(PA[[#This Row],[Date]])</f>
        <v>2025</v>
      </c>
      <c r="E119" s="36" t="s">
        <v>363</v>
      </c>
      <c r="F119" s="36" t="s">
        <v>363</v>
      </c>
      <c r="G119" s="216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423</v>
      </c>
      <c r="M119" s="32" t="s">
        <v>410</v>
      </c>
      <c r="N119" s="32" t="s">
        <v>416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8">
        <f ca="1">IFERROR(_xlfn.XLOOKUP(PA[[#This Row],[Affected Equipment ]],'Basic Data'!N:N,'Basic Data'!R:R),"")</f>
        <v>8.5986319633644427E-3</v>
      </c>
      <c r="W119" s="35" t="s">
        <v>413</v>
      </c>
      <c r="X119" s="38"/>
      <c r="Y119" s="38" t="s">
        <v>431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444</v>
      </c>
      <c r="AI119" s="32" t="s">
        <v>367</v>
      </c>
      <c r="AJ119" s="34">
        <f ca="1">IFERROR(PA[[#This Row],[Breakdown Time]]*PA[[#This Row],[Plant Equivalent Weightage]],"")</f>
        <v>2.8662106544548268E-3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3">
        <f t="shared" si="1"/>
        <v>119</v>
      </c>
      <c r="B120" s="30">
        <v>45759</v>
      </c>
      <c r="C120" s="182">
        <f>YEAR(PA[[#This Row],[Date]])+IF(MONTH(PA[[#This Row],[Date]])&gt;=4,1,0)</f>
        <v>2026</v>
      </c>
      <c r="D120" s="32">
        <f>YEAR(PA[[#This Row],[Date]])</f>
        <v>2025</v>
      </c>
      <c r="E120" s="36" t="s">
        <v>363</v>
      </c>
      <c r="F120" s="36" t="s">
        <v>363</v>
      </c>
      <c r="G120" s="216">
        <v>45748</v>
      </c>
      <c r="H120" s="174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423</v>
      </c>
      <c r="M120" s="32" t="s">
        <v>410</v>
      </c>
      <c r="N120" s="32" t="s">
        <v>412</v>
      </c>
      <c r="O120" s="37"/>
      <c r="P120" s="37"/>
      <c r="Q120" s="36"/>
      <c r="R120" s="174">
        <f>IF((PA[[#This Row],[String Type(If String BD)]]&amp;PA[[#This Row],[Equipment (If any BD other than PV  array and inv)]])="",1,0)</f>
        <v>1</v>
      </c>
      <c r="S120" s="174">
        <f>IF(PA[[#This Row],[String Type(If String BD)]]="",1,0)</f>
        <v>1</v>
      </c>
      <c r="T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5">
        <f>IFERROR(_xlfn.XLOOKUP(PA[[#This Row],[Affected Equipment ]],'Basic Data'!N:N,'Basic Data'!Q:Q),"")</f>
        <v>1307.9000000000001</v>
      </c>
      <c r="V120" s="179">
        <f ca="1">IFERROR(_xlfn.XLOOKUP(PA[[#This Row],[Affected Equipment ]],'Basic Data'!N:N,'Basic Data'!R:R),"")</f>
        <v>7.581589473074025E-3</v>
      </c>
      <c r="W120" s="35" t="s">
        <v>413</v>
      </c>
      <c r="X120" s="39"/>
      <c r="Y120" s="38" t="s">
        <v>431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6">
        <f>IF(PA[[#This Row],[Acknowledgement Time ]]="NA","",(PA[[#This Row],[Acknowledgement Time ]]-PA[[#This Row],[Fault Time]])*24)</f>
        <v>0</v>
      </c>
      <c r="AE120" s="176">
        <f>IF(PA[[#This Row],[Work Start time on Fault]]="NA","",(PA[[#This Row],[Work Start time on Fault]]-PA[[#This Row],[Fault Time]])*24)</f>
        <v>0</v>
      </c>
      <c r="AF120" s="177">
        <f>IF(PA[[#This Row],[Status]]="Open","",(PA[[#This Row],[Work Completion time on fault]]-PA[[#This Row],[Fault Time]])*24)</f>
        <v>0.43333333333333179</v>
      </c>
      <c r="AG120" s="176">
        <f>IFERROR((PA[[#This Row],[Work Completion time on fault]]-PA[[#This Row],[Fault Time]])*24,"")</f>
        <v>0.43333333333333179</v>
      </c>
      <c r="AH120" s="35" t="s">
        <v>491</v>
      </c>
      <c r="AI120" s="32" t="s">
        <v>367</v>
      </c>
      <c r="AJ120" s="175">
        <f ca="1">IFERROR(PA[[#This Row],[Breakdown Time]]*PA[[#This Row],[Plant Equivalent Weightage]],"")</f>
        <v>3.2853554383320657E-3</v>
      </c>
      <c r="AK120" s="37">
        <v>18</v>
      </c>
      <c r="AL120" s="277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3">
        <f t="shared" si="1"/>
        <v>120</v>
      </c>
      <c r="B121" s="30">
        <v>45759</v>
      </c>
      <c r="C121" s="182">
        <f>YEAR(PA[[#This Row],[Date]])+IF(MONTH(PA[[#This Row],[Date]])&gt;=4,1,0)</f>
        <v>2026</v>
      </c>
      <c r="D121" s="32">
        <f>YEAR(PA[[#This Row],[Date]])</f>
        <v>2025</v>
      </c>
      <c r="E121" s="36" t="s">
        <v>363</v>
      </c>
      <c r="F121" s="36" t="s">
        <v>363</v>
      </c>
      <c r="G121" s="216">
        <v>45748</v>
      </c>
      <c r="H121" s="174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423</v>
      </c>
      <c r="M121" s="32" t="s">
        <v>410</v>
      </c>
      <c r="N121" s="32" t="s">
        <v>443</v>
      </c>
      <c r="O121" s="37"/>
      <c r="P121" s="37"/>
      <c r="Q121" s="36"/>
      <c r="R121" s="174">
        <f>IF((PA[[#This Row],[String Type(If String BD)]]&amp;PA[[#This Row],[Equipment (If any BD other than PV  array and inv)]])="",1,0)</f>
        <v>1</v>
      </c>
      <c r="S121" s="174">
        <f>IF(PA[[#This Row],[String Type(If String BD)]]="",1,0)</f>
        <v>1</v>
      </c>
      <c r="T12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5">
        <f>IFERROR(_xlfn.XLOOKUP(PA[[#This Row],[Affected Equipment ]],'Basic Data'!N:N,'Basic Data'!Q:Q),"")</f>
        <v>1515.25</v>
      </c>
      <c r="V121" s="179">
        <f ca="1">IFERROR(_xlfn.XLOOKUP(PA[[#This Row],[Affected Equipment ]],'Basic Data'!N:N,'Basic Data'!R:R),"")</f>
        <v>8.7835487797808826E-3</v>
      </c>
      <c r="W121" s="35" t="s">
        <v>413</v>
      </c>
      <c r="X121" s="39"/>
      <c r="Y121" s="38" t="s">
        <v>431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6">
        <f>IF(PA[[#This Row],[Acknowledgement Time ]]="NA","",(PA[[#This Row],[Acknowledgement Time ]]-PA[[#This Row],[Fault Time]])*24)</f>
        <v>0</v>
      </c>
      <c r="AE121" s="176">
        <f>IF(PA[[#This Row],[Work Start time on Fault]]="NA","",(PA[[#This Row],[Work Start time on Fault]]-PA[[#This Row],[Fault Time]])*24)</f>
        <v>0</v>
      </c>
      <c r="AF121" s="177">
        <f>IF(PA[[#This Row],[Status]]="Open","",(PA[[#This Row],[Work Completion time on fault]]-PA[[#This Row],[Fault Time]])*24)</f>
        <v>0.18333333333333268</v>
      </c>
      <c r="AG121" s="176">
        <f>IFERROR((PA[[#This Row],[Work Completion time on fault]]-PA[[#This Row],[Fault Time]])*24,"")</f>
        <v>0.18333333333333268</v>
      </c>
      <c r="AH121" s="35" t="s">
        <v>444</v>
      </c>
      <c r="AI121" s="32" t="s">
        <v>367</v>
      </c>
      <c r="AJ121" s="175">
        <f ca="1">IFERROR(PA[[#This Row],[Breakdown Time]]*PA[[#This Row],[Plant Equivalent Weightage]],"")</f>
        <v>1.6103172762931561E-3</v>
      </c>
      <c r="AK121" s="37">
        <v>5</v>
      </c>
      <c r="AL121" s="277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3">
        <f t="shared" si="1"/>
        <v>121</v>
      </c>
      <c r="B122" s="30">
        <v>45761</v>
      </c>
      <c r="C122" s="183">
        <f>YEAR(PA[[#This Row],[Date]])+IF(MONTH(PA[[#This Row],[Date]])&gt;=4,1,0)</f>
        <v>2026</v>
      </c>
      <c r="D122" s="32">
        <f>YEAR(PA[[#This Row],[Date]])</f>
        <v>2025</v>
      </c>
      <c r="E122" s="36" t="s">
        <v>363</v>
      </c>
      <c r="F122" s="36" t="s">
        <v>363</v>
      </c>
      <c r="G122" s="216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424</v>
      </c>
      <c r="M122" s="32" t="s">
        <v>410</v>
      </c>
      <c r="N122" s="32" t="s">
        <v>416</v>
      </c>
      <c r="O122" s="35" t="s">
        <v>440</v>
      </c>
      <c r="P122" s="35" t="s">
        <v>471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8">
        <f ca="1">IFERROR(_xlfn.XLOOKUP(PA[[#This Row],[Affected Equipment ]],'Basic Data'!N:N,'Basic Data'!R:R),"")</f>
        <v>1.8323575444901746E-4</v>
      </c>
      <c r="W122" s="35" t="s">
        <v>447</v>
      </c>
      <c r="X122" s="38"/>
      <c r="Y122" s="38" t="s">
        <v>469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495</v>
      </c>
      <c r="AI122" s="32" t="s">
        <v>367</v>
      </c>
      <c r="AJ122" s="34">
        <f ca="1">IFERROR(PA[[#This Row],[Breakdown Time]]*PA[[#This Row],[Plant Equivalent Weightage]],"")</f>
        <v>1.6521757192819743E-3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3">
        <f t="shared" si="1"/>
        <v>122</v>
      </c>
      <c r="B123" s="30">
        <v>45761</v>
      </c>
      <c r="C123" s="183">
        <f>YEAR(PA[[#This Row],[Date]])+IF(MONTH(PA[[#This Row],[Date]])&gt;=4,1,0)</f>
        <v>2026</v>
      </c>
      <c r="D123" s="32">
        <f>YEAR(PA[[#This Row],[Date]])</f>
        <v>2025</v>
      </c>
      <c r="E123" s="36" t="s">
        <v>363</v>
      </c>
      <c r="F123" s="36" t="s">
        <v>363</v>
      </c>
      <c r="G123" s="216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418</v>
      </c>
      <c r="M123" s="32" t="s">
        <v>403</v>
      </c>
      <c r="N123" s="32" t="s">
        <v>416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8">
        <f ca="1">IFERROR(_xlfn.XLOOKUP(PA[[#This Row],[Affected Equipment ]],'Basic Data'!N:N,'Basic Data'!R:R),"")</f>
        <v>7.1192974320329252E-3</v>
      </c>
      <c r="W123" s="35" t="s">
        <v>413</v>
      </c>
      <c r="X123" s="38"/>
      <c r="Y123" s="38" t="s">
        <v>484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452</v>
      </c>
      <c r="AI123" s="32" t="s">
        <v>367</v>
      </c>
      <c r="AJ123" s="34">
        <f ca="1">IFERROR(PA[[#This Row],[Breakdown Time]]*PA[[#This Row],[Plant Equivalent Weightage]],"")</f>
        <v>1.1865495720054834E-3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3">
        <f t="shared" si="1"/>
        <v>123</v>
      </c>
      <c r="B124" s="30">
        <v>45761</v>
      </c>
      <c r="C124" s="183">
        <f>YEAR(PA[[#This Row],[Date]])+IF(MONTH(PA[[#This Row],[Date]])&gt;=4,1,0)</f>
        <v>2026</v>
      </c>
      <c r="D124" s="32">
        <f>YEAR(PA[[#This Row],[Date]])</f>
        <v>2025</v>
      </c>
      <c r="E124" s="36" t="s">
        <v>363</v>
      </c>
      <c r="F124" s="36" t="s">
        <v>363</v>
      </c>
      <c r="G124" s="216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418</v>
      </c>
      <c r="M124" s="32" t="s">
        <v>403</v>
      </c>
      <c r="N124" s="32" t="s">
        <v>443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8">
        <f ca="1">IFERROR(_xlfn.XLOOKUP(PA[[#This Row],[Affected Equipment ]],'Basic Data'!N:N,'Basic Data'!R:R),"")</f>
        <v>8.5986319633644427E-3</v>
      </c>
      <c r="W124" s="35" t="s">
        <v>413</v>
      </c>
      <c r="X124" s="38"/>
      <c r="Y124" s="38" t="s">
        <v>484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452</v>
      </c>
      <c r="AI124" s="32" t="s">
        <v>367</v>
      </c>
      <c r="AJ124" s="34">
        <f ca="1">IFERROR(PA[[#This Row],[Breakdown Time]]*PA[[#This Row],[Plant Equivalent Weightage]],"")</f>
        <v>2.8662106544548039E-4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3">
        <f t="shared" si="1"/>
        <v>124</v>
      </c>
      <c r="B125" s="134">
        <v>45761</v>
      </c>
      <c r="C125" s="182">
        <f>YEAR(PA[[#This Row],[Date]])+IF(MONTH(PA[[#This Row],[Date]])&gt;=4,1,0)</f>
        <v>2026</v>
      </c>
      <c r="D125" s="32">
        <f>YEAR(PA[[#This Row],[Date]])</f>
        <v>2025</v>
      </c>
      <c r="E125" s="36" t="s">
        <v>363</v>
      </c>
      <c r="F125" s="36" t="s">
        <v>363</v>
      </c>
      <c r="G125" s="216">
        <v>45748</v>
      </c>
      <c r="H125" s="174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418</v>
      </c>
      <c r="M125" s="32" t="s">
        <v>403</v>
      </c>
      <c r="N125" s="32" t="s">
        <v>404</v>
      </c>
      <c r="O125" s="37"/>
      <c r="P125" s="37"/>
      <c r="Q125" s="36"/>
      <c r="R125" s="174">
        <f>IF((PA[[#This Row],[String Type(If String BD)]]&amp;PA[[#This Row],[Equipment (If any BD other than PV  array and inv)]])="",1,0)</f>
        <v>1</v>
      </c>
      <c r="S125" s="174">
        <f>IF(PA[[#This Row],[String Type(If String BD)]]="",1,0)</f>
        <v>1</v>
      </c>
      <c r="T1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5">
        <f>IFERROR(_xlfn.XLOOKUP(PA[[#This Row],[Affected Equipment ]],'Basic Data'!N:N,'Basic Data'!Q:Q),"")</f>
        <v>1515.2499999999998</v>
      </c>
      <c r="V125" s="179">
        <f ca="1">IFERROR(_xlfn.XLOOKUP(PA[[#This Row],[Affected Equipment ]],'Basic Data'!N:N,'Basic Data'!R:R),"")</f>
        <v>8.7835487797808809E-3</v>
      </c>
      <c r="W125" s="35" t="s">
        <v>413</v>
      </c>
      <c r="X125" s="39"/>
      <c r="Y125" s="38" t="s">
        <v>484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6">
        <f>IF(PA[[#This Row],[Acknowledgement Time ]]="NA","",(PA[[#This Row],[Acknowledgement Time ]]-PA[[#This Row],[Fault Time]])*24)</f>
        <v>0</v>
      </c>
      <c r="AE125" s="176">
        <f>IF(PA[[#This Row],[Work Start time on Fault]]="NA","",(PA[[#This Row],[Work Start time on Fault]]-PA[[#This Row],[Fault Time]])*24)</f>
        <v>0</v>
      </c>
      <c r="AF125" s="177">
        <f>IF(PA[[#This Row],[Status]]="Open","",(PA[[#This Row],[Work Completion time on fault]]-PA[[#This Row],[Fault Time]])*24)</f>
        <v>0.2166666666666659</v>
      </c>
      <c r="AG125" s="176">
        <f>IFERROR((PA[[#This Row],[Work Completion time on fault]]-PA[[#This Row],[Fault Time]])*24,"")</f>
        <v>0.2166666666666659</v>
      </c>
      <c r="AH125" s="35" t="s">
        <v>452</v>
      </c>
      <c r="AI125" s="32" t="s">
        <v>367</v>
      </c>
      <c r="AJ125" s="175">
        <f ca="1">IFERROR(PA[[#This Row],[Breakdown Time]]*PA[[#This Row],[Plant Equivalent Weightage]],"")</f>
        <v>1.9031022356191842E-3</v>
      </c>
      <c r="AK125" s="37">
        <v>228.6</v>
      </c>
      <c r="AL125" s="277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3">
        <f t="shared" si="1"/>
        <v>125</v>
      </c>
      <c r="B126" s="134">
        <v>45761</v>
      </c>
      <c r="C126" s="182">
        <f>YEAR(PA[[#This Row],[Date]])+IF(MONTH(PA[[#This Row],[Date]])&gt;=4,1,0)</f>
        <v>2026</v>
      </c>
      <c r="D126" s="32">
        <f>YEAR(PA[[#This Row],[Date]])</f>
        <v>2025</v>
      </c>
      <c r="E126" s="36" t="s">
        <v>363</v>
      </c>
      <c r="F126" s="36" t="s">
        <v>363</v>
      </c>
      <c r="G126" s="216">
        <v>45748</v>
      </c>
      <c r="H126" s="174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418</v>
      </c>
      <c r="M126" s="32" t="s">
        <v>410</v>
      </c>
      <c r="N126" s="32" t="s">
        <v>416</v>
      </c>
      <c r="O126" s="37"/>
      <c r="P126" s="37"/>
      <c r="Q126" s="36"/>
      <c r="R126" s="174">
        <f>IF((PA[[#This Row],[String Type(If String BD)]]&amp;PA[[#This Row],[Equipment (If any BD other than PV  array and inv)]])="",1,0)</f>
        <v>1</v>
      </c>
      <c r="S126" s="174">
        <f>IF(PA[[#This Row],[String Type(If String BD)]]="",1,0)</f>
        <v>1</v>
      </c>
      <c r="T1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5">
        <f>IFERROR(_xlfn.XLOOKUP(PA[[#This Row],[Affected Equipment ]],'Basic Data'!N:N,'Basic Data'!Q:Q),"")</f>
        <v>1579.0499999999997</v>
      </c>
      <c r="V126" s="179">
        <f ca="1">IFERROR(_xlfn.XLOOKUP(PA[[#This Row],[Affected Equipment ]],'Basic Data'!N:N,'Basic Data'!R:R),"")</f>
        <v>9.1533824126137607E-3</v>
      </c>
      <c r="W126" s="35" t="s">
        <v>413</v>
      </c>
      <c r="X126" s="39"/>
      <c r="Y126" s="38" t="s">
        <v>484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6">
        <f>IF(PA[[#This Row],[Acknowledgement Time ]]="NA","",(PA[[#This Row],[Acknowledgement Time ]]-PA[[#This Row],[Fault Time]])*24)</f>
        <v>0</v>
      </c>
      <c r="AE126" s="176">
        <f>IF(PA[[#This Row],[Work Start time on Fault]]="NA","",(PA[[#This Row],[Work Start time on Fault]]-PA[[#This Row],[Fault Time]])*24)</f>
        <v>0</v>
      </c>
      <c r="AF126" s="177">
        <f>IF(PA[[#This Row],[Status]]="Open","",(PA[[#This Row],[Work Completion time on fault]]-PA[[#This Row],[Fault Time]])*24)</f>
        <v>0.20000000000000195</v>
      </c>
      <c r="AG126" s="176">
        <f>IFERROR((PA[[#This Row],[Work Completion time on fault]]-PA[[#This Row],[Fault Time]])*24,"")</f>
        <v>0.20000000000000195</v>
      </c>
      <c r="AH126" s="35" t="s">
        <v>452</v>
      </c>
      <c r="AI126" s="32" t="s">
        <v>367</v>
      </c>
      <c r="AJ126" s="175">
        <f ca="1">IFERROR(PA[[#This Row],[Breakdown Time]]*PA[[#This Row],[Plant Equivalent Weightage]],"")</f>
        <v>1.8306764825227701E-3</v>
      </c>
      <c r="AK126" s="37">
        <v>208.7</v>
      </c>
      <c r="AL126" s="277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3">
        <f t="shared" si="1"/>
        <v>126</v>
      </c>
      <c r="B127" s="134">
        <v>45761</v>
      </c>
      <c r="C127" s="182">
        <f>YEAR(PA[[#This Row],[Date]])+IF(MONTH(PA[[#This Row],[Date]])&gt;=4,1,0)</f>
        <v>2026</v>
      </c>
      <c r="D127" s="32">
        <f>YEAR(PA[[#This Row],[Date]])</f>
        <v>2025</v>
      </c>
      <c r="E127" s="36" t="s">
        <v>363</v>
      </c>
      <c r="F127" s="36" t="s">
        <v>363</v>
      </c>
      <c r="G127" s="216">
        <v>45748</v>
      </c>
      <c r="H127" s="174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418</v>
      </c>
      <c r="M127" s="36" t="s">
        <v>410</v>
      </c>
      <c r="N127" s="36" t="s">
        <v>416</v>
      </c>
      <c r="O127" s="37"/>
      <c r="P127" s="37"/>
      <c r="Q127" s="36"/>
      <c r="R127" s="174">
        <f>IF((PA[[#This Row],[String Type(If String BD)]]&amp;PA[[#This Row],[Equipment (If any BD other than PV  array and inv)]])="",1,0)</f>
        <v>1</v>
      </c>
      <c r="S127" s="174">
        <f>IF(PA[[#This Row],[String Type(If String BD)]]="",1,0)</f>
        <v>1</v>
      </c>
      <c r="T1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5">
        <f>IFERROR(_xlfn.XLOOKUP(PA[[#This Row],[Affected Equipment ]],'Basic Data'!N:N,'Basic Data'!Q:Q),"")</f>
        <v>1579.0499999999997</v>
      </c>
      <c r="V127" s="179">
        <f ca="1">IFERROR(_xlfn.XLOOKUP(PA[[#This Row],[Affected Equipment ]],'Basic Data'!N:N,'Basic Data'!R:R),"")</f>
        <v>9.1533824126137607E-3</v>
      </c>
      <c r="W127" s="35" t="s">
        <v>413</v>
      </c>
      <c r="X127" s="39"/>
      <c r="Y127" s="38" t="s">
        <v>484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6">
        <f>IF(PA[[#This Row],[Acknowledgement Time ]]="NA","",(PA[[#This Row],[Acknowledgement Time ]]-PA[[#This Row],[Fault Time]])*24)</f>
        <v>0</v>
      </c>
      <c r="AE127" s="176">
        <f>IF(PA[[#This Row],[Work Start time on Fault]]="NA","",(PA[[#This Row],[Work Start time on Fault]]-PA[[#This Row],[Fault Time]])*24)</f>
        <v>0</v>
      </c>
      <c r="AF127" s="177">
        <f>IF(PA[[#This Row],[Status]]="Open","",(PA[[#This Row],[Work Completion time on fault]]-PA[[#This Row],[Fault Time]])*24)</f>
        <v>8.3333333333333037E-2</v>
      </c>
      <c r="AG127" s="176">
        <f>IFERROR((PA[[#This Row],[Work Completion time on fault]]-PA[[#This Row],[Fault Time]])*24,"")</f>
        <v>8.3333333333333037E-2</v>
      </c>
      <c r="AH127" s="35" t="s">
        <v>452</v>
      </c>
      <c r="AI127" s="32" t="s">
        <v>367</v>
      </c>
      <c r="AJ127" s="175">
        <f ca="1">IFERROR(PA[[#This Row],[Breakdown Time]]*PA[[#This Row],[Plant Equivalent Weightage]],"")</f>
        <v>7.6278186771781072E-4</v>
      </c>
      <c r="AK127" s="37">
        <v>30</v>
      </c>
      <c r="AL127" s="277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3">
        <f t="shared" si="1"/>
        <v>127</v>
      </c>
      <c r="B128" s="134">
        <v>45762</v>
      </c>
      <c r="C128" s="183">
        <f>YEAR(PA[[#This Row],[Date]])+IF(MONTH(PA[[#This Row],[Date]])&gt;=4,1,0)</f>
        <v>2026</v>
      </c>
      <c r="D128" s="32">
        <f>YEAR(PA[[#This Row],[Date]])</f>
        <v>2025</v>
      </c>
      <c r="E128" s="36" t="s">
        <v>363</v>
      </c>
      <c r="F128" s="36" t="s">
        <v>363</v>
      </c>
      <c r="G128" s="216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450</v>
      </c>
      <c r="M128" s="32" t="s">
        <v>403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8">
        <f ca="1">IFERROR(_xlfn.XLOOKUP(PA[[#This Row],[Affected Equipment ]],'Basic Data'!N:N,'Basic Data'!R:R),"")</f>
        <v>3.4024694220624895E-2</v>
      </c>
      <c r="W128" s="35" t="s">
        <v>474</v>
      </c>
      <c r="X128" s="38"/>
      <c r="Y128" s="38" t="s">
        <v>484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496</v>
      </c>
      <c r="AI128" s="32" t="s">
        <v>367</v>
      </c>
      <c r="AJ128" s="34">
        <f ca="1">IFERROR(PA[[#This Row],[Breakdown Time]]*PA[[#This Row],[Plant Equivalent Weightage]],"")</f>
        <v>1.7012347110312387E-3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3">
        <f t="shared" si="1"/>
        <v>128</v>
      </c>
      <c r="B129" s="30">
        <v>45762</v>
      </c>
      <c r="C129" s="183">
        <f>YEAR(PA[[#This Row],[Date]])+IF(MONTH(PA[[#This Row],[Date]])&gt;=4,1,0)</f>
        <v>2026</v>
      </c>
      <c r="D129" s="32">
        <f>YEAR(PA[[#This Row],[Date]])</f>
        <v>2025</v>
      </c>
      <c r="E129" s="36" t="s">
        <v>363</v>
      </c>
      <c r="F129" s="36" t="s">
        <v>363</v>
      </c>
      <c r="G129" s="216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450</v>
      </c>
      <c r="M129" s="32" t="s">
        <v>403</v>
      </c>
      <c r="N129" s="32" t="s">
        <v>412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8">
        <f ca="1">IFERROR(_xlfn.XLOOKUP(PA[[#This Row],[Affected Equipment ]],'Basic Data'!N:N,'Basic Data'!R:R),"")</f>
        <v>9.0609240044055416E-3</v>
      </c>
      <c r="W129" s="35" t="s">
        <v>413</v>
      </c>
      <c r="X129" s="38"/>
      <c r="Y129" s="38" t="s">
        <v>484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444</v>
      </c>
      <c r="AI129" s="32" t="s">
        <v>367</v>
      </c>
      <c r="AJ129" s="34">
        <f ca="1">IFERROR(PA[[#This Row],[Breakdown Time]]*PA[[#This Row],[Plant Equivalent Weightage]],"")</f>
        <v>9.8160010047726835E-3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3">
        <f t="shared" si="1"/>
        <v>129</v>
      </c>
      <c r="B130" s="30">
        <v>45762</v>
      </c>
      <c r="C130" s="183">
        <f>YEAR(PA[[#This Row],[Date]])+IF(MONTH(PA[[#This Row],[Date]])&gt;=4,1,0)</f>
        <v>2026</v>
      </c>
      <c r="D130" s="32">
        <f>YEAR(PA[[#This Row],[Date]])</f>
        <v>2025</v>
      </c>
      <c r="E130" s="36" t="s">
        <v>363</v>
      </c>
      <c r="F130" s="36" t="s">
        <v>363</v>
      </c>
      <c r="G130" s="216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450</v>
      </c>
      <c r="M130" s="32" t="s">
        <v>410</v>
      </c>
      <c r="N130" s="32" t="s">
        <v>416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8">
        <f ca="1">IFERROR(_xlfn.XLOOKUP(PA[[#This Row],[Affected Equipment ]],'Basic Data'!N:N,'Basic Data'!R:R),"")</f>
        <v>8.5061735551562219E-3</v>
      </c>
      <c r="W130" s="35" t="s">
        <v>413</v>
      </c>
      <c r="X130" s="38"/>
      <c r="Y130" s="38" t="s">
        <v>484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444</v>
      </c>
      <c r="AI130" s="32" t="s">
        <v>367</v>
      </c>
      <c r="AJ130" s="34">
        <f ca="1">IFERROR(PA[[#This Row],[Breakdown Time]]*PA[[#This Row],[Plant Equivalent Weightage]],"")</f>
        <v>3.2606998628098736E-3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3">
        <f t="shared" si="1"/>
        <v>130</v>
      </c>
      <c r="B131" s="30">
        <v>45762</v>
      </c>
      <c r="C131" s="183">
        <f>YEAR(PA[[#This Row],[Date]])+IF(MONTH(PA[[#This Row],[Date]])&gt;=4,1,0)</f>
        <v>2026</v>
      </c>
      <c r="D131" s="32">
        <f>YEAR(PA[[#This Row],[Date]])</f>
        <v>2025</v>
      </c>
      <c r="E131" s="36" t="s">
        <v>363</v>
      </c>
      <c r="F131" s="36" t="s">
        <v>363</v>
      </c>
      <c r="G131" s="216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450</v>
      </c>
      <c r="M131" s="32" t="s">
        <v>410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8">
        <f ca="1">IFERROR(_xlfn.XLOOKUP(PA[[#This Row],[Affected Equipment ]],'Basic Data'!N:N,'Basic Data'!R:R),"")</f>
        <v>3.476436148629064E-2</v>
      </c>
      <c r="W131" s="35" t="s">
        <v>474</v>
      </c>
      <c r="X131" s="38"/>
      <c r="Y131" s="38" t="s">
        <v>484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496</v>
      </c>
      <c r="AI131" s="32" t="s">
        <v>367</v>
      </c>
      <c r="AJ131" s="34">
        <f ca="1">IFERROR(PA[[#This Row],[Breakdown Time]]*PA[[#This Row],[Plant Equivalent Weightage]],"")</f>
        <v>1.7382180743145258E-3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3">
        <f t="shared" ref="A132:A195" si="2">A131+1</f>
        <v>131</v>
      </c>
      <c r="B132" s="30">
        <v>45762</v>
      </c>
      <c r="C132" s="183">
        <f>YEAR(PA[[#This Row],[Date]])+IF(MONTH(PA[[#This Row],[Date]])&gt;=4,1,0)</f>
        <v>2026</v>
      </c>
      <c r="D132" s="32">
        <f>YEAR(PA[[#This Row],[Date]])</f>
        <v>2025</v>
      </c>
      <c r="E132" s="36" t="s">
        <v>363</v>
      </c>
      <c r="F132" s="36" t="s">
        <v>363</v>
      </c>
      <c r="G132" s="216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402</v>
      </c>
      <c r="M132" s="32" t="s">
        <v>403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8">
        <f ca="1">IFERROR(_xlfn.XLOOKUP(PA[[#This Row],[Affected Equipment ]],'Basic Data'!N:N,'Basic Data'!R:R),"")</f>
        <v>3.4024694220624881E-2</v>
      </c>
      <c r="W132" s="35" t="s">
        <v>474</v>
      </c>
      <c r="X132" s="38"/>
      <c r="Y132" s="38" t="s">
        <v>484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496</v>
      </c>
      <c r="AI132" s="32" t="s">
        <v>367</v>
      </c>
      <c r="AJ132" s="34">
        <f ca="1">IFERROR(PA[[#This Row],[Breakdown Time]]*PA[[#This Row],[Plant Equivalent Weightage]],"")</f>
        <v>1.701234711031238E-3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3">
        <f t="shared" si="2"/>
        <v>132</v>
      </c>
      <c r="B133" s="30">
        <v>45762</v>
      </c>
      <c r="C133" s="183">
        <f>YEAR(PA[[#This Row],[Date]])+IF(MONTH(PA[[#This Row],[Date]])&gt;=4,1,0)</f>
        <v>2026</v>
      </c>
      <c r="D133" s="32">
        <f>YEAR(PA[[#This Row],[Date]])</f>
        <v>2025</v>
      </c>
      <c r="E133" s="36" t="s">
        <v>363</v>
      </c>
      <c r="F133" s="36" t="s">
        <v>363</v>
      </c>
      <c r="G133" s="216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402</v>
      </c>
      <c r="M133" s="32" t="s">
        <v>403</v>
      </c>
      <c r="N133" s="32" t="s">
        <v>443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8">
        <f ca="1">IFERROR(_xlfn.XLOOKUP(PA[[#This Row],[Affected Equipment ]],'Basic Data'!N:N,'Basic Data'!R:R),"")</f>
        <v>8.0438815141151247E-3</v>
      </c>
      <c r="W133" s="35" t="s">
        <v>413</v>
      </c>
      <c r="X133" s="38"/>
      <c r="Y133" s="38" t="s">
        <v>484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444</v>
      </c>
      <c r="AI133" s="32" t="s">
        <v>367</v>
      </c>
      <c r="AJ133" s="34">
        <f ca="1">IFERROR(PA[[#This Row],[Breakdown Time]]*PA[[#This Row],[Plant Equivalent Weightage]],"")</f>
        <v>9.5185931250362406E-3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3">
        <f t="shared" si="2"/>
        <v>133</v>
      </c>
      <c r="B134" s="30">
        <v>45762</v>
      </c>
      <c r="C134" s="183">
        <f>YEAR(PA[[#This Row],[Date]])+IF(MONTH(PA[[#This Row],[Date]])&gt;=4,1,0)</f>
        <v>2026</v>
      </c>
      <c r="D134" s="32">
        <f>YEAR(PA[[#This Row],[Date]])</f>
        <v>2025</v>
      </c>
      <c r="E134" s="36" t="s">
        <v>363</v>
      </c>
      <c r="F134" s="36" t="s">
        <v>363</v>
      </c>
      <c r="G134" s="216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402</v>
      </c>
      <c r="M134" s="32" t="s">
        <v>403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8">
        <f ca="1">IFERROR(_xlfn.XLOOKUP(PA[[#This Row],[Affected Equipment ]],'Basic Data'!N:N,'Basic Data'!R:R),"")</f>
        <v>3.4024694220624881E-2</v>
      </c>
      <c r="W134" s="35" t="s">
        <v>474</v>
      </c>
      <c r="X134" s="38"/>
      <c r="Y134" s="38" t="s">
        <v>438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444</v>
      </c>
      <c r="AI134" s="32" t="s">
        <v>367</v>
      </c>
      <c r="AJ134" s="34">
        <f ca="1">IFERROR(PA[[#This Row],[Breakdown Time]]*PA[[#This Row],[Plant Equivalent Weightage]],"")</f>
        <v>6.2378606071145397E-3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3">
        <f t="shared" si="2"/>
        <v>134</v>
      </c>
      <c r="B135" s="134">
        <v>45762</v>
      </c>
      <c r="C135" s="182">
        <f>YEAR(PA[[#This Row],[Date]])+IF(MONTH(PA[[#This Row],[Date]])&gt;=4,1,0)</f>
        <v>2026</v>
      </c>
      <c r="D135" s="32">
        <f>YEAR(PA[[#This Row],[Date]])</f>
        <v>2025</v>
      </c>
      <c r="E135" s="36" t="s">
        <v>363</v>
      </c>
      <c r="F135" s="36" t="s">
        <v>363</v>
      </c>
      <c r="G135" s="216">
        <v>45748</v>
      </c>
      <c r="H135" s="174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402</v>
      </c>
      <c r="M135" s="36" t="s">
        <v>410</v>
      </c>
      <c r="N135" s="32" t="s">
        <v>416</v>
      </c>
      <c r="O135" s="37"/>
      <c r="P135" s="37"/>
      <c r="Q135" s="36"/>
      <c r="R135" s="174">
        <f>IF((PA[[#This Row],[String Type(If String BD)]]&amp;PA[[#This Row],[Equipment (If any BD other than PV  array and inv)]])="",1,0)</f>
        <v>1</v>
      </c>
      <c r="S135" s="174">
        <f>IF(PA[[#This Row],[String Type(If String BD)]]="",1,0)</f>
        <v>1</v>
      </c>
      <c r="T1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5">
        <f>IFERROR(_xlfn.XLOOKUP(PA[[#This Row],[Affected Equipment ]],'Basic Data'!N:N,'Basic Data'!Q:Q),"")</f>
        <v>1595</v>
      </c>
      <c r="V135" s="179">
        <f ca="1">IFERROR(_xlfn.XLOOKUP(PA[[#This Row],[Affected Equipment ]],'Basic Data'!N:N,'Basic Data'!R:R),"")</f>
        <v>9.2458408208219815E-3</v>
      </c>
      <c r="W135" s="35" t="s">
        <v>413</v>
      </c>
      <c r="X135" s="39"/>
      <c r="Y135" s="38" t="s">
        <v>484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6">
        <f>IF(PA[[#This Row],[Acknowledgement Time ]]="NA","",(PA[[#This Row],[Acknowledgement Time ]]-PA[[#This Row],[Fault Time]])*24)</f>
        <v>0</v>
      </c>
      <c r="AE135" s="176">
        <f>IF(PA[[#This Row],[Work Start time on Fault]]="NA","",(PA[[#This Row],[Work Start time on Fault]]-PA[[#This Row],[Fault Time]])*24)</f>
        <v>0</v>
      </c>
      <c r="AF135" s="177">
        <f>IF(PA[[#This Row],[Status]]="Open","",(PA[[#This Row],[Work Completion time on fault]]-PA[[#This Row],[Fault Time]])*24)</f>
        <v>1.5499999999999998</v>
      </c>
      <c r="AG135" s="176">
        <f>IFERROR((PA[[#This Row],[Work Completion time on fault]]-PA[[#This Row],[Fault Time]])*24,"")</f>
        <v>1.5499999999999998</v>
      </c>
      <c r="AH135" s="35" t="s">
        <v>444</v>
      </c>
      <c r="AI135" s="32" t="s">
        <v>367</v>
      </c>
      <c r="AJ135" s="175">
        <f ca="1">IFERROR(PA[[#This Row],[Breakdown Time]]*PA[[#This Row],[Plant Equivalent Weightage]],"")</f>
        <v>1.4331053272274069E-2</v>
      </c>
      <c r="AK135" s="37">
        <v>1351.7</v>
      </c>
      <c r="AL135" s="277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3">
        <f t="shared" si="2"/>
        <v>135</v>
      </c>
      <c r="B136" s="30">
        <v>45762</v>
      </c>
      <c r="C136" s="183">
        <f>YEAR(PA[[#This Row],[Date]])+IF(MONTH(PA[[#This Row],[Date]])&gt;=4,1,0)</f>
        <v>2026</v>
      </c>
      <c r="D136" s="32">
        <f>YEAR(PA[[#This Row],[Date]])</f>
        <v>2025</v>
      </c>
      <c r="E136" s="36" t="s">
        <v>363</v>
      </c>
      <c r="F136" s="36" t="s">
        <v>363</v>
      </c>
      <c r="G136" s="216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402</v>
      </c>
      <c r="M136" s="36" t="s">
        <v>410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8">
        <f ca="1">IFERROR(_xlfn.XLOOKUP(PA[[#This Row],[Affected Equipment ]],'Basic Data'!N:N,'Basic Data'!R:R),"")</f>
        <v>2.9771607443046771E-2</v>
      </c>
      <c r="W136" s="35" t="s">
        <v>474</v>
      </c>
      <c r="X136" s="38"/>
      <c r="Y136" s="38" t="s">
        <v>484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496</v>
      </c>
      <c r="AI136" s="32" t="s">
        <v>367</v>
      </c>
      <c r="AJ136" s="34">
        <f ca="1">IFERROR(PA[[#This Row],[Breakdown Time]]*PA[[#This Row],[Plant Equivalent Weightage]],"")</f>
        <v>1.4885803721523332E-3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3">
        <f t="shared" si="2"/>
        <v>136</v>
      </c>
      <c r="B137" s="30">
        <v>45762</v>
      </c>
      <c r="C137" s="183">
        <f>YEAR(PA[[#This Row],[Date]])+IF(MONTH(PA[[#This Row],[Date]])&gt;=4,1,0)</f>
        <v>2026</v>
      </c>
      <c r="D137" s="32">
        <f>YEAR(PA[[#This Row],[Date]])</f>
        <v>2025</v>
      </c>
      <c r="E137" s="36" t="s">
        <v>363</v>
      </c>
      <c r="F137" s="36" t="s">
        <v>363</v>
      </c>
      <c r="G137" s="216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402</v>
      </c>
      <c r="M137" s="36" t="s">
        <v>410</v>
      </c>
      <c r="N137" s="32" t="s">
        <v>443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8">
        <f ca="1">IFERROR(_xlfn.XLOOKUP(PA[[#This Row],[Affected Equipment ]],'Basic Data'!N:N,'Basic Data'!R:R),"")</f>
        <v>8.7835487797808826E-3</v>
      </c>
      <c r="W137" s="35" t="s">
        <v>413</v>
      </c>
      <c r="X137" s="38"/>
      <c r="Y137" s="38" t="s">
        <v>484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444</v>
      </c>
      <c r="AI137" s="32" t="s">
        <v>367</v>
      </c>
      <c r="AJ137" s="34">
        <f ca="1">IFERROR(PA[[#This Row],[Breakdown Time]]*PA[[#This Row],[Plant Equivalent Weightage]],"")</f>
        <v>1.4492855486638452E-2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3">
        <f t="shared" si="2"/>
        <v>137</v>
      </c>
      <c r="B138" s="30">
        <v>45762</v>
      </c>
      <c r="C138" s="183">
        <f>YEAR(PA[[#This Row],[Date]])+IF(MONTH(PA[[#This Row],[Date]])&gt;=4,1,0)</f>
        <v>2026</v>
      </c>
      <c r="D138" s="32">
        <f>YEAR(PA[[#This Row],[Date]])</f>
        <v>2025</v>
      </c>
      <c r="E138" s="36" t="s">
        <v>363</v>
      </c>
      <c r="F138" s="36" t="s">
        <v>363</v>
      </c>
      <c r="G138" s="216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418</v>
      </c>
      <c r="M138" s="32" t="s">
        <v>403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8">
        <f ca="1">IFERROR(_xlfn.XLOOKUP(PA[[#This Row],[Affected Equipment ]],'Basic Data'!N:N,'Basic Data'!R:R),"")</f>
        <v>3.2545359689293375E-2</v>
      </c>
      <c r="W138" s="35" t="s">
        <v>474</v>
      </c>
      <c r="X138" s="38"/>
      <c r="Y138" s="38" t="s">
        <v>484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496</v>
      </c>
      <c r="AI138" s="32" t="s">
        <v>367</v>
      </c>
      <c r="AJ138" s="34">
        <f ca="1">IFERROR(PA[[#This Row],[Breakdown Time]]*PA[[#This Row],[Plant Equivalent Weightage]],"")</f>
        <v>1.627267984464663E-3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3">
        <f t="shared" si="2"/>
        <v>138</v>
      </c>
      <c r="B139" s="134">
        <v>45762</v>
      </c>
      <c r="C139" s="182">
        <f>YEAR(PA[[#This Row],[Date]])+IF(MONTH(PA[[#This Row],[Date]])&gt;=4,1,0)</f>
        <v>2026</v>
      </c>
      <c r="D139" s="32">
        <f>YEAR(PA[[#This Row],[Date]])</f>
        <v>2025</v>
      </c>
      <c r="E139" s="36" t="s">
        <v>363</v>
      </c>
      <c r="F139" s="36" t="s">
        <v>363</v>
      </c>
      <c r="G139" s="216">
        <v>45748</v>
      </c>
      <c r="H139" s="174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418</v>
      </c>
      <c r="M139" s="32" t="s">
        <v>403</v>
      </c>
      <c r="N139" s="32" t="s">
        <v>416</v>
      </c>
      <c r="O139" s="37"/>
      <c r="P139" s="37"/>
      <c r="Q139" s="36"/>
      <c r="R139" s="174">
        <f>IF((PA[[#This Row],[String Type(If String BD)]]&amp;PA[[#This Row],[Equipment (If any BD other than PV  array and inv)]])="",1,0)</f>
        <v>1</v>
      </c>
      <c r="S139" s="174">
        <f>IF(PA[[#This Row],[String Type(If String BD)]]="",1,0)</f>
        <v>1</v>
      </c>
      <c r="T1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5">
        <f>IFERROR(_xlfn.XLOOKUP(PA[[#This Row],[Affected Equipment ]],'Basic Data'!N:N,'Basic Data'!Q:Q),"")</f>
        <v>1228.1499999999999</v>
      </c>
      <c r="V139" s="179">
        <f ca="1">IFERROR(_xlfn.XLOOKUP(PA[[#This Row],[Affected Equipment ]],'Basic Data'!N:N,'Basic Data'!R:R),"")</f>
        <v>7.1192974320329252E-3</v>
      </c>
      <c r="W139" s="35" t="s">
        <v>413</v>
      </c>
      <c r="X139" s="39"/>
      <c r="Y139" s="38" t="s">
        <v>484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6">
        <f>IF(PA[[#This Row],[Acknowledgement Time ]]="NA","",(PA[[#This Row],[Acknowledgement Time ]]-PA[[#This Row],[Fault Time]])*24)</f>
        <v>0</v>
      </c>
      <c r="AE139" s="176">
        <f>IF(PA[[#This Row],[Work Start time on Fault]]="NA","",(PA[[#This Row],[Work Start time on Fault]]-PA[[#This Row],[Fault Time]])*24)</f>
        <v>0</v>
      </c>
      <c r="AF139" s="177">
        <f>IF(PA[[#This Row],[Status]]="Open","",(PA[[#This Row],[Work Completion time on fault]]-PA[[#This Row],[Fault Time]])*24)</f>
        <v>1.1999999999999984</v>
      </c>
      <c r="AG139" s="176">
        <f>IFERROR((PA[[#This Row],[Work Completion time on fault]]-PA[[#This Row],[Fault Time]])*24,"")</f>
        <v>1.1999999999999984</v>
      </c>
      <c r="AH139" s="35" t="s">
        <v>444</v>
      </c>
      <c r="AI139" s="32" t="s">
        <v>367</v>
      </c>
      <c r="AJ139" s="175">
        <f ca="1">IFERROR(PA[[#This Row],[Breakdown Time]]*PA[[#This Row],[Plant Equivalent Weightage]],"")</f>
        <v>8.5431569184394995E-3</v>
      </c>
      <c r="AK139" s="37">
        <v>1147</v>
      </c>
      <c r="AL139" s="277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3">
        <f t="shared" si="2"/>
        <v>139</v>
      </c>
      <c r="B140" s="30">
        <v>45762</v>
      </c>
      <c r="C140" s="183">
        <f>YEAR(PA[[#This Row],[Date]])+IF(MONTH(PA[[#This Row],[Date]])&gt;=4,1,0)</f>
        <v>2026</v>
      </c>
      <c r="D140" s="32">
        <f>YEAR(PA[[#This Row],[Date]])</f>
        <v>2025</v>
      </c>
      <c r="E140" s="36" t="s">
        <v>363</v>
      </c>
      <c r="F140" s="36" t="s">
        <v>363</v>
      </c>
      <c r="G140" s="216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418</v>
      </c>
      <c r="M140" s="32" t="s">
        <v>403</v>
      </c>
      <c r="N140" s="32" t="s">
        <v>404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8">
        <f ca="1">IFERROR(_xlfn.XLOOKUP(PA[[#This Row],[Affected Equipment ]],'Basic Data'!N:N,'Basic Data'!R:R),"")</f>
        <v>8.7835487797808809E-3</v>
      </c>
      <c r="W140" s="35" t="s">
        <v>413</v>
      </c>
      <c r="X140" s="38"/>
      <c r="Y140" s="38" t="s">
        <v>484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444</v>
      </c>
      <c r="AI140" s="32" t="s">
        <v>367</v>
      </c>
      <c r="AJ140" s="34">
        <f ca="1">IFERROR(PA[[#This Row],[Breakdown Time]]*PA[[#This Row],[Plant Equivalent Weightage]],"")</f>
        <v>2.34227967460825E-3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3">
        <f t="shared" si="2"/>
        <v>140</v>
      </c>
      <c r="B141" s="30">
        <v>45762</v>
      </c>
      <c r="C141" s="183">
        <f>YEAR(PA[[#This Row],[Date]])+IF(MONTH(PA[[#This Row],[Date]])&gt;=4,1,0)</f>
        <v>2026</v>
      </c>
      <c r="D141" s="32">
        <f>YEAR(PA[[#This Row],[Date]])</f>
        <v>2025</v>
      </c>
      <c r="E141" s="36" t="s">
        <v>363</v>
      </c>
      <c r="F141" s="36" t="s">
        <v>363</v>
      </c>
      <c r="G141" s="216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418</v>
      </c>
      <c r="M141" s="32" t="s">
        <v>410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8">
        <f ca="1">IFERROR(_xlfn.XLOOKUP(PA[[#This Row],[Affected Equipment ]],'Basic Data'!N:N,'Basic Data'!R:R),"")</f>
        <v>3.2915193322126245E-2</v>
      </c>
      <c r="W141" s="35" t="s">
        <v>474</v>
      </c>
      <c r="X141" s="38"/>
      <c r="Y141" s="38" t="s">
        <v>484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496</v>
      </c>
      <c r="AI141" s="32" t="s">
        <v>367</v>
      </c>
      <c r="AJ141" s="34">
        <f ca="1">IFERROR(PA[[#This Row],[Breakdown Time]]*PA[[#This Row],[Plant Equivalent Weightage]],"")</f>
        <v>1.6457596661063063E-3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3">
        <f t="shared" si="2"/>
        <v>141</v>
      </c>
      <c r="B142" s="30">
        <v>45762</v>
      </c>
      <c r="C142" s="183">
        <f>YEAR(PA[[#This Row],[Date]])+IF(MONTH(PA[[#This Row],[Date]])&gt;=4,1,0)</f>
        <v>2026</v>
      </c>
      <c r="D142" s="32">
        <f>YEAR(PA[[#This Row],[Date]])</f>
        <v>2025</v>
      </c>
      <c r="E142" s="36" t="s">
        <v>363</v>
      </c>
      <c r="F142" s="36" t="s">
        <v>363</v>
      </c>
      <c r="G142" s="216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418</v>
      </c>
      <c r="M142" s="32" t="s">
        <v>410</v>
      </c>
      <c r="N142" s="32" t="s">
        <v>416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8">
        <f ca="1">IFERROR(_xlfn.XLOOKUP(PA[[#This Row],[Affected Equipment ]],'Basic Data'!N:N,'Basic Data'!R:R),"")</f>
        <v>9.1533824126137607E-3</v>
      </c>
      <c r="W142" s="35" t="s">
        <v>413</v>
      </c>
      <c r="X142" s="38"/>
      <c r="Y142" s="38" t="s">
        <v>484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444</v>
      </c>
      <c r="AI142" s="32" t="s">
        <v>367</v>
      </c>
      <c r="AJ142" s="34">
        <f ca="1">IFERROR(PA[[#This Row],[Breakdown Time]]*PA[[#This Row],[Plant Equivalent Weightage]],"")</f>
        <v>2.0900223175468097E-2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3">
        <f t="shared" si="2"/>
        <v>142</v>
      </c>
      <c r="B143" s="134">
        <v>45762</v>
      </c>
      <c r="C143" s="182">
        <f>YEAR(PA[[#This Row],[Date]])+IF(MONTH(PA[[#This Row],[Date]])&gt;=4,1,0)</f>
        <v>2026</v>
      </c>
      <c r="D143" s="32">
        <f>YEAR(PA[[#This Row],[Date]])</f>
        <v>2025</v>
      </c>
      <c r="E143" s="36" t="s">
        <v>363</v>
      </c>
      <c r="F143" s="36" t="s">
        <v>363</v>
      </c>
      <c r="G143" s="216">
        <v>45748</v>
      </c>
      <c r="H143" s="174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418</v>
      </c>
      <c r="M143" s="32" t="s">
        <v>410</v>
      </c>
      <c r="N143" s="32" t="s">
        <v>412</v>
      </c>
      <c r="O143" s="37"/>
      <c r="P143" s="37"/>
      <c r="Q143" s="36"/>
      <c r="R143" s="174">
        <f>IF((PA[[#This Row],[String Type(If String BD)]]&amp;PA[[#This Row],[Equipment (If any BD other than PV  array and inv)]])="",1,0)</f>
        <v>1</v>
      </c>
      <c r="S143" s="174">
        <f>IF(PA[[#This Row],[String Type(If String BD)]]="",1,0)</f>
        <v>1</v>
      </c>
      <c r="T1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5">
        <f>IFERROR(_xlfn.XLOOKUP(PA[[#This Row],[Affected Equipment ]],'Basic Data'!N:N,'Basic Data'!Q:Q),"")</f>
        <v>1371.7</v>
      </c>
      <c r="V143" s="179">
        <f ca="1">IFERROR(_xlfn.XLOOKUP(PA[[#This Row],[Affected Equipment ]],'Basic Data'!N:N,'Basic Data'!R:R),"")</f>
        <v>7.9514231059069039E-3</v>
      </c>
      <c r="W143" s="35" t="s">
        <v>413</v>
      </c>
      <c r="X143" s="39"/>
      <c r="Y143" s="38" t="s">
        <v>484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6">
        <f>IF(PA[[#This Row],[Acknowledgement Time ]]="NA","",(PA[[#This Row],[Acknowledgement Time ]]-PA[[#This Row],[Fault Time]])*24)</f>
        <v>0</v>
      </c>
      <c r="AE143" s="176">
        <f>IF(PA[[#This Row],[Work Start time on Fault]]="NA","",(PA[[#This Row],[Work Start time on Fault]]-PA[[#This Row],[Fault Time]])*24)</f>
        <v>0</v>
      </c>
      <c r="AF143" s="177">
        <f>IF(PA[[#This Row],[Status]]="Open","",(PA[[#This Row],[Work Completion time on fault]]-PA[[#This Row],[Fault Time]])*24)</f>
        <v>8.3333333333333037E-2</v>
      </c>
      <c r="AG143" s="176">
        <f>IFERROR((PA[[#This Row],[Work Completion time on fault]]-PA[[#This Row],[Fault Time]])*24,"")</f>
        <v>8.3333333333333037E-2</v>
      </c>
      <c r="AH143" s="35" t="s">
        <v>444</v>
      </c>
      <c r="AI143" s="32" t="s">
        <v>367</v>
      </c>
      <c r="AJ143" s="175">
        <f ca="1">IFERROR(PA[[#This Row],[Breakdown Time]]*PA[[#This Row],[Plant Equivalent Weightage]],"")</f>
        <v>6.6261859215890635E-4</v>
      </c>
      <c r="AK143" s="37">
        <v>75.7</v>
      </c>
      <c r="AL143" s="277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3">
        <f t="shared" si="2"/>
        <v>143</v>
      </c>
      <c r="B144" s="134">
        <v>45762</v>
      </c>
      <c r="C144" s="183">
        <f>YEAR(PA[[#This Row],[Date]])+IF(MONTH(PA[[#This Row],[Date]])&gt;=4,1,0)</f>
        <v>2026</v>
      </c>
      <c r="D144" s="32">
        <f>YEAR(PA[[#This Row],[Date]])</f>
        <v>2025</v>
      </c>
      <c r="E144" s="36" t="s">
        <v>363</v>
      </c>
      <c r="F144" s="36" t="s">
        <v>363</v>
      </c>
      <c r="G144" s="216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423</v>
      </c>
      <c r="M144" s="32" t="s">
        <v>403</v>
      </c>
      <c r="N144" s="32" t="s">
        <v>416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8">
        <f ca="1">IFERROR(_xlfn.XLOOKUP(PA[[#This Row],[Affected Equipment ]],'Basic Data'!N:N,'Basic Data'!R:R),"")</f>
        <v>8.5061735551562236E-3</v>
      </c>
      <c r="W144" s="35" t="s">
        <v>413</v>
      </c>
      <c r="X144" s="38"/>
      <c r="Y144" s="38" t="s">
        <v>484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444</v>
      </c>
      <c r="AI144" s="32" t="s">
        <v>367</v>
      </c>
      <c r="AJ144" s="34">
        <f ca="1">IFERROR(PA[[#This Row],[Breakdown Time]]*PA[[#This Row],[Plant Equivalent Weightage]],"")</f>
        <v>1.2050412536471319E-2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3">
        <f t="shared" si="2"/>
        <v>144</v>
      </c>
      <c r="B145" s="134">
        <v>45762</v>
      </c>
      <c r="C145" s="183">
        <f>YEAR(PA[[#This Row],[Date]])+IF(MONTH(PA[[#This Row],[Date]])&gt;=4,1,0)</f>
        <v>2026</v>
      </c>
      <c r="D145" s="32">
        <f>YEAR(PA[[#This Row],[Date]])</f>
        <v>2025</v>
      </c>
      <c r="E145" s="36" t="s">
        <v>363</v>
      </c>
      <c r="F145" s="36" t="s">
        <v>363</v>
      </c>
      <c r="G145" s="216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423</v>
      </c>
      <c r="M145" s="32" t="s">
        <v>403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8">
        <f ca="1">IFERROR(_xlfn.XLOOKUP(PA[[#This Row],[Affected Equipment ]],'Basic Data'!N:N,'Basic Data'!R:R),"")</f>
        <v>3.2915193322126252E-2</v>
      </c>
      <c r="W145" s="35" t="s">
        <v>474</v>
      </c>
      <c r="X145" s="38"/>
      <c r="Y145" s="38" t="s">
        <v>484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496</v>
      </c>
      <c r="AI145" s="32" t="s">
        <v>367</v>
      </c>
      <c r="AJ145" s="34">
        <f ca="1">IFERROR(PA[[#This Row],[Breakdown Time]]*PA[[#This Row],[Plant Equivalent Weightage]],"")</f>
        <v>1.0971731107375377E-3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3">
        <f t="shared" si="2"/>
        <v>145</v>
      </c>
      <c r="B146" s="134">
        <v>45762</v>
      </c>
      <c r="C146" s="183">
        <f>YEAR(PA[[#This Row],[Date]])+IF(MONTH(PA[[#This Row],[Date]])&gt;=4,1,0)</f>
        <v>2026</v>
      </c>
      <c r="D146" s="32">
        <f>YEAR(PA[[#This Row],[Date]])</f>
        <v>2025</v>
      </c>
      <c r="E146" s="36" t="s">
        <v>363</v>
      </c>
      <c r="F146" s="36" t="s">
        <v>363</v>
      </c>
      <c r="G146" s="216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423</v>
      </c>
      <c r="M146" s="32" t="s">
        <v>410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8">
        <f ca="1">IFERROR(_xlfn.XLOOKUP(PA[[#This Row],[Affected Equipment ]],'Basic Data'!N:N,'Basic Data'!R:R),"")</f>
        <v>3.4024694220624895E-2</v>
      </c>
      <c r="W146" s="35" t="s">
        <v>474</v>
      </c>
      <c r="X146" s="38"/>
      <c r="Y146" s="38" t="s">
        <v>438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444</v>
      </c>
      <c r="AI146" s="32" t="s">
        <v>367</v>
      </c>
      <c r="AJ146" s="34">
        <f ca="1">IFERROR(PA[[#This Row],[Breakdown Time]]*PA[[#This Row],[Plant Equivalent Weightage]],"")</f>
        <v>6.2378606071145423E-3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3">
        <f t="shared" si="2"/>
        <v>146</v>
      </c>
      <c r="B147" s="134">
        <v>45762</v>
      </c>
      <c r="C147" s="183">
        <f>YEAR(PA[[#This Row],[Date]])+IF(MONTH(PA[[#This Row],[Date]])&gt;=4,1,0)</f>
        <v>2026</v>
      </c>
      <c r="D147" s="32">
        <f>YEAR(PA[[#This Row],[Date]])</f>
        <v>2025</v>
      </c>
      <c r="E147" s="36" t="s">
        <v>363</v>
      </c>
      <c r="F147" s="36" t="s">
        <v>363</v>
      </c>
      <c r="G147" s="216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423</v>
      </c>
      <c r="M147" s="32" t="s">
        <v>410</v>
      </c>
      <c r="N147" s="32" t="s">
        <v>412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8">
        <f ca="1">IFERROR(_xlfn.XLOOKUP(PA[[#This Row],[Affected Equipment ]],'Basic Data'!N:N,'Basic Data'!R:R),"")</f>
        <v>7.581589473074025E-3</v>
      </c>
      <c r="W147" s="35" t="s">
        <v>413</v>
      </c>
      <c r="X147" s="38"/>
      <c r="Y147" s="38" t="s">
        <v>484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444</v>
      </c>
      <c r="AI147" s="32" t="s">
        <v>367</v>
      </c>
      <c r="AJ147" s="34">
        <f ca="1">IFERROR(PA[[#This Row],[Breakdown Time]]*PA[[#This Row],[Plant Equivalent Weightage]],"")</f>
        <v>1.0235145788649917E-2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3">
        <f t="shared" si="2"/>
        <v>147</v>
      </c>
      <c r="B148" s="30">
        <v>45762</v>
      </c>
      <c r="C148" s="183">
        <f>YEAR(PA[[#This Row],[Date]])+IF(MONTH(PA[[#This Row],[Date]])&gt;=4,1,0)</f>
        <v>2026</v>
      </c>
      <c r="D148" s="32">
        <f>YEAR(PA[[#This Row],[Date]])</f>
        <v>2025</v>
      </c>
      <c r="E148" s="36" t="s">
        <v>363</v>
      </c>
      <c r="F148" s="36" t="s">
        <v>363</v>
      </c>
      <c r="G148" s="216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423</v>
      </c>
      <c r="M148" s="32" t="s">
        <v>410</v>
      </c>
      <c r="N148" s="32" t="s">
        <v>443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8">
        <f ca="1">IFERROR(_xlfn.XLOOKUP(PA[[#This Row],[Affected Equipment ]],'Basic Data'!N:N,'Basic Data'!R:R),"")</f>
        <v>8.7835487797808826E-3</v>
      </c>
      <c r="W148" s="35" t="s">
        <v>413</v>
      </c>
      <c r="X148" s="38"/>
      <c r="Y148" s="38" t="s">
        <v>484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444</v>
      </c>
      <c r="AI148" s="32" t="s">
        <v>367</v>
      </c>
      <c r="AJ148" s="34">
        <f ca="1">IFERROR(PA[[#This Row],[Breakdown Time]]*PA[[#This Row],[Plant Equivalent Weightage]],"")</f>
        <v>3.6598119915753546E-3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3">
        <f t="shared" si="2"/>
        <v>148</v>
      </c>
      <c r="B149" s="134">
        <v>45762</v>
      </c>
      <c r="C149" s="182">
        <f>YEAR(PA[[#This Row],[Date]])+IF(MONTH(PA[[#This Row],[Date]])&gt;=4,1,0)</f>
        <v>2026</v>
      </c>
      <c r="D149" s="32">
        <f>YEAR(PA[[#This Row],[Date]])</f>
        <v>2025</v>
      </c>
      <c r="E149" s="36" t="s">
        <v>363</v>
      </c>
      <c r="F149" s="36" t="s">
        <v>363</v>
      </c>
      <c r="G149" s="216">
        <v>45748</v>
      </c>
      <c r="H149" s="174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418</v>
      </c>
      <c r="M149" s="36" t="s">
        <v>403</v>
      </c>
      <c r="N149" s="32" t="s">
        <v>416</v>
      </c>
      <c r="O149" s="35" t="s">
        <v>440</v>
      </c>
      <c r="P149" s="35" t="s">
        <v>406</v>
      </c>
      <c r="Q149" s="36"/>
      <c r="R149" s="174">
        <f>IF((PA[[#This Row],[String Type(If String BD)]]&amp;PA[[#This Row],[Equipment (If any BD other than PV  array and inv)]])="",1,0)</f>
        <v>0</v>
      </c>
      <c r="S149" s="174">
        <f>IF(PA[[#This Row],[String Type(If String BD)]]="",1,0)</f>
        <v>0</v>
      </c>
      <c r="T1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5">
        <f>IFERROR(_xlfn.XLOOKUP(PA[[#This Row],[Affected Equipment ]],'Basic Data'!N:N,'Basic Data'!Q:Q),"")</f>
        <v>31.900000000000002</v>
      </c>
      <c r="V149" s="179">
        <f ca="1">IFERROR(_xlfn.XLOOKUP(PA[[#This Row],[Affected Equipment ]],'Basic Data'!N:N,'Basic Data'!R:R),"")</f>
        <v>1.8491681641643964E-4</v>
      </c>
      <c r="W149" s="37" t="s">
        <v>447</v>
      </c>
      <c r="X149" s="39"/>
      <c r="Y149" s="38" t="s">
        <v>469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6">
        <f>IF(PA[[#This Row],[Acknowledgement Time ]]="NA","",(PA[[#This Row],[Acknowledgement Time ]]-PA[[#This Row],[Fault Time]])*24)</f>
        <v>0</v>
      </c>
      <c r="AE149" s="176">
        <f>IF(PA[[#This Row],[Work Start time on Fault]]="NA","",(PA[[#This Row],[Work Start time on Fault]]-PA[[#This Row],[Fault Time]])*24)</f>
        <v>0</v>
      </c>
      <c r="AF149" s="177">
        <f>IF(PA[[#This Row],[Status]]="Open","",(PA[[#This Row],[Work Completion time on fault]]-PA[[#This Row],[Fault Time]])*24)</f>
        <v>11.216666666666669</v>
      </c>
      <c r="AG149" s="176">
        <f>IFERROR((PA[[#This Row],[Work Completion time on fault]]-PA[[#This Row],[Fault Time]])*24,"")</f>
        <v>11.216666666666669</v>
      </c>
      <c r="AH149" s="35" t="s">
        <v>497</v>
      </c>
      <c r="AI149" s="32" t="s">
        <v>367</v>
      </c>
      <c r="AJ149" s="175">
        <f ca="1">IFERROR(PA[[#This Row],[Breakdown Time]]*PA[[#This Row],[Plant Equivalent Weightage]],"")</f>
        <v>2.0741502908043982E-3</v>
      </c>
      <c r="AK149" s="37">
        <v>6410</v>
      </c>
      <c r="AL149" s="277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3">
        <f t="shared" si="2"/>
        <v>149</v>
      </c>
      <c r="B150" s="134">
        <v>45762</v>
      </c>
      <c r="C150" s="183">
        <f>YEAR(PA[[#This Row],[Date]])+IF(MONTH(PA[[#This Row],[Date]])&gt;=4,1,0)</f>
        <v>2026</v>
      </c>
      <c r="D150" s="32">
        <f>YEAR(PA[[#This Row],[Date]])</f>
        <v>2025</v>
      </c>
      <c r="E150" s="36" t="s">
        <v>363</v>
      </c>
      <c r="F150" s="36" t="s">
        <v>363</v>
      </c>
      <c r="G150" s="216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418</v>
      </c>
      <c r="M150" s="36" t="s">
        <v>403</v>
      </c>
      <c r="N150" s="32" t="s">
        <v>416</v>
      </c>
      <c r="O150" s="35" t="s">
        <v>440</v>
      </c>
      <c r="P150" s="35" t="s">
        <v>406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8">
        <f ca="1">IFERROR(_xlfn.XLOOKUP(PA[[#This Row],[Affected Equipment ]],'Basic Data'!N:N,'Basic Data'!R:R),"")</f>
        <v>1.8491681641643964E-4</v>
      </c>
      <c r="W150" s="37" t="s">
        <v>447</v>
      </c>
      <c r="X150" s="38"/>
      <c r="Y150" s="38" t="s">
        <v>469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498</v>
      </c>
      <c r="AI150" s="32" t="s">
        <v>367</v>
      </c>
      <c r="AJ150" s="34">
        <f ca="1">IFERROR(PA[[#This Row],[Breakdown Time]]*PA[[#This Row],[Plant Equivalent Weightage]],"")</f>
        <v>2.1049697602071381E-3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3">
        <f t="shared" si="2"/>
        <v>150</v>
      </c>
      <c r="B151" s="134">
        <v>45763</v>
      </c>
      <c r="C151" s="183">
        <f>YEAR(PA[[#This Row],[Date]])+IF(MONTH(PA[[#This Row],[Date]])&gt;=4,1,0)</f>
        <v>2026</v>
      </c>
      <c r="D151" s="32">
        <f>YEAR(PA[[#This Row],[Date]])</f>
        <v>2025</v>
      </c>
      <c r="E151" s="36" t="s">
        <v>363</v>
      </c>
      <c r="F151" s="36" t="s">
        <v>363</v>
      </c>
      <c r="G151" s="216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402</v>
      </c>
      <c r="M151" s="32" t="s">
        <v>410</v>
      </c>
      <c r="N151" s="32" t="s">
        <v>416</v>
      </c>
      <c r="O151" s="35" t="s">
        <v>446</v>
      </c>
      <c r="P151" s="35" t="s">
        <v>406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8">
        <f ca="1">IFERROR(_xlfn.XLOOKUP(PA[[#This Row],[Affected Equipment ]],'Basic Data'!N:N,'Basic Data'!R:R),"")</f>
        <v>1.8491681641643964E-4</v>
      </c>
      <c r="W151" s="37" t="s">
        <v>447</v>
      </c>
      <c r="X151" s="38"/>
      <c r="Y151" s="38" t="s">
        <v>469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499</v>
      </c>
      <c r="AI151" s="32" t="s">
        <v>367</v>
      </c>
      <c r="AJ151" s="34">
        <f ca="1">IFERROR(PA[[#This Row],[Breakdown Time]]*PA[[#This Row],[Plant Equivalent Weightage]],"")</f>
        <v>1.1618939964832956E-3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3">
        <f t="shared" si="2"/>
        <v>151</v>
      </c>
      <c r="B152" s="30">
        <v>45763</v>
      </c>
      <c r="C152" s="183">
        <f>YEAR(PA[[#This Row],[Date]])+IF(MONTH(PA[[#This Row],[Date]])&gt;=4,1,0)</f>
        <v>2026</v>
      </c>
      <c r="D152" s="32">
        <f>YEAR(PA[[#This Row],[Date]])</f>
        <v>2025</v>
      </c>
      <c r="E152" s="36" t="s">
        <v>363</v>
      </c>
      <c r="F152" s="36" t="s">
        <v>363</v>
      </c>
      <c r="G152" s="216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402</v>
      </c>
      <c r="M152" s="32" t="s">
        <v>410</v>
      </c>
      <c r="N152" s="32" t="s">
        <v>412</v>
      </c>
      <c r="O152" s="35" t="s">
        <v>446</v>
      </c>
      <c r="P152" s="35" t="s">
        <v>406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8">
        <f ca="1">IFERROR(_xlfn.XLOOKUP(PA[[#This Row],[Affected Equipment ]],'Basic Data'!N:N,'Basic Data'!R:R),"")</f>
        <v>1.8491681641643964E-4</v>
      </c>
      <c r="W152" s="37" t="s">
        <v>447</v>
      </c>
      <c r="X152" s="38"/>
      <c r="Y152" s="38" t="s">
        <v>469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500</v>
      </c>
      <c r="AI152" s="32" t="s">
        <v>367</v>
      </c>
      <c r="AJ152" s="34">
        <f ca="1">IFERROR(PA[[#This Row],[Breakdown Time]]*PA[[#This Row],[Plant Equivalent Weightage]],"")</f>
        <v>6.8419222074082668E-4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3">
        <f t="shared" si="2"/>
        <v>152</v>
      </c>
      <c r="B153" s="134">
        <v>45763</v>
      </c>
      <c r="C153" s="182">
        <f>YEAR(PA[[#This Row],[Date]])+IF(MONTH(PA[[#This Row],[Date]])&gt;=4,1,0)</f>
        <v>2026</v>
      </c>
      <c r="D153" s="32">
        <f>YEAR(PA[[#This Row],[Date]])</f>
        <v>2025</v>
      </c>
      <c r="E153" s="36" t="s">
        <v>363</v>
      </c>
      <c r="F153" s="36" t="s">
        <v>363</v>
      </c>
      <c r="G153" s="216">
        <v>45748</v>
      </c>
      <c r="H153" s="174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402</v>
      </c>
      <c r="M153" s="36" t="s">
        <v>410</v>
      </c>
      <c r="N153" s="32" t="s">
        <v>412</v>
      </c>
      <c r="O153" s="35" t="s">
        <v>446</v>
      </c>
      <c r="P153" s="35" t="s">
        <v>406</v>
      </c>
      <c r="Q153" s="36"/>
      <c r="R153" s="174">
        <f>IF((PA[[#This Row],[String Type(If String BD)]]&amp;PA[[#This Row],[Equipment (If any BD other than PV  array and inv)]])="",1,0)</f>
        <v>0</v>
      </c>
      <c r="S153" s="174">
        <f>IF(PA[[#This Row],[String Type(If String BD)]]="",1,0)</f>
        <v>0</v>
      </c>
      <c r="T1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5">
        <f>IFERROR(_xlfn.XLOOKUP(PA[[#This Row],[Affected Equipment ]],'Basic Data'!N:N,'Basic Data'!Q:Q),"")</f>
        <v>31.900000000000002</v>
      </c>
      <c r="V153" s="179">
        <f ca="1">IFERROR(_xlfn.XLOOKUP(PA[[#This Row],[Affected Equipment ]],'Basic Data'!N:N,'Basic Data'!R:R),"")</f>
        <v>1.8491681641643964E-4</v>
      </c>
      <c r="W153" s="37" t="s">
        <v>447</v>
      </c>
      <c r="X153" s="39"/>
      <c r="Y153" s="38" t="s">
        <v>469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6">
        <f>IF(PA[[#This Row],[Acknowledgement Time ]]="NA","",(PA[[#This Row],[Acknowledgement Time ]]-PA[[#This Row],[Fault Time]])*24)</f>
        <v>0</v>
      </c>
      <c r="AE153" s="176">
        <f>IF(PA[[#This Row],[Work Start time on Fault]]="NA","",(PA[[#This Row],[Work Start time on Fault]]-PA[[#This Row],[Fault Time]])*24)</f>
        <v>0</v>
      </c>
      <c r="AF153" s="177">
        <f>IF(PA[[#This Row],[Status]]="Open","",(PA[[#This Row],[Work Completion time on fault]]-PA[[#This Row],[Fault Time]])*24)</f>
        <v>3.8666666666666676</v>
      </c>
      <c r="AG153" s="176">
        <f>IFERROR((PA[[#This Row],[Work Completion time on fault]]-PA[[#This Row],[Fault Time]])*24,"")</f>
        <v>3.8666666666666676</v>
      </c>
      <c r="AH153" s="35" t="s">
        <v>500</v>
      </c>
      <c r="AI153" s="32" t="s">
        <v>367</v>
      </c>
      <c r="AJ153" s="175">
        <f ca="1">IFERROR(PA[[#This Row],[Breakdown Time]]*PA[[#This Row],[Plant Equivalent Weightage]],"")</f>
        <v>7.1501169014356674E-4</v>
      </c>
      <c r="AK153" s="37">
        <v>1650</v>
      </c>
      <c r="AL153" s="277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3">
        <f t="shared" si="2"/>
        <v>153</v>
      </c>
      <c r="B154" s="134">
        <v>45763</v>
      </c>
      <c r="C154" s="183">
        <f>YEAR(PA[[#This Row],[Date]])+IF(MONTH(PA[[#This Row],[Date]])&gt;=4,1,0)</f>
        <v>2026</v>
      </c>
      <c r="D154" s="32">
        <f>YEAR(PA[[#This Row],[Date]])</f>
        <v>2025</v>
      </c>
      <c r="E154" s="36" t="s">
        <v>363</v>
      </c>
      <c r="F154" s="36" t="s">
        <v>363</v>
      </c>
      <c r="G154" s="216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402</v>
      </c>
      <c r="M154" s="36" t="s">
        <v>403</v>
      </c>
      <c r="N154" s="32" t="s">
        <v>416</v>
      </c>
      <c r="O154" s="35" t="s">
        <v>440</v>
      </c>
      <c r="P154" s="35" t="s">
        <v>406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8">
        <f ca="1">IFERROR(_xlfn.XLOOKUP(PA[[#This Row],[Affected Equipment ]],'Basic Data'!N:N,'Basic Data'!R:R),"")</f>
        <v>1.8491681641643964E-4</v>
      </c>
      <c r="W154" s="35" t="s">
        <v>481</v>
      </c>
      <c r="X154" s="38"/>
      <c r="Y154" s="38" t="s">
        <v>469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501</v>
      </c>
      <c r="AI154" s="32" t="s">
        <v>367</v>
      </c>
      <c r="AJ154" s="34">
        <f ca="1">IFERROR(PA[[#This Row],[Breakdown Time]]*PA[[#This Row],[Plant Equivalent Weightage]],"")</f>
        <v>4.3763646551890731E-4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3">
        <f t="shared" si="2"/>
        <v>154</v>
      </c>
      <c r="B155" s="134">
        <v>45763</v>
      </c>
      <c r="C155" s="183">
        <f>YEAR(PA[[#This Row],[Date]])+IF(MONTH(PA[[#This Row],[Date]])&gt;=4,1,0)</f>
        <v>2026</v>
      </c>
      <c r="D155" s="32">
        <f>YEAR(PA[[#This Row],[Date]])</f>
        <v>2025</v>
      </c>
      <c r="E155" s="36" t="s">
        <v>363</v>
      </c>
      <c r="F155" s="36" t="s">
        <v>363</v>
      </c>
      <c r="G155" s="216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402</v>
      </c>
      <c r="M155" s="36" t="s">
        <v>403</v>
      </c>
      <c r="N155" s="32" t="s">
        <v>416</v>
      </c>
      <c r="O155" s="35" t="s">
        <v>446</v>
      </c>
      <c r="P155" s="35" t="s">
        <v>406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8">
        <f ca="1">IFERROR(_xlfn.XLOOKUP(PA[[#This Row],[Affected Equipment ]],'Basic Data'!N:N,'Basic Data'!R:R),"")</f>
        <v>1.8491681641643964E-4</v>
      </c>
      <c r="W155" s="35" t="s">
        <v>481</v>
      </c>
      <c r="X155" s="38"/>
      <c r="Y155" s="38" t="s">
        <v>469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501</v>
      </c>
      <c r="AI155" s="32" t="s">
        <v>367</v>
      </c>
      <c r="AJ155" s="34">
        <f ca="1">IFERROR(PA[[#This Row],[Breakdown Time]]*PA[[#This Row],[Plant Equivalent Weightage]],"")</f>
        <v>4.6845593492164715E-4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3">
        <f t="shared" si="2"/>
        <v>155</v>
      </c>
      <c r="B156" s="134">
        <v>45764</v>
      </c>
      <c r="C156" s="183">
        <f>YEAR(PA[[#This Row],[Date]])+IF(MONTH(PA[[#This Row],[Date]])&gt;=4,1,0)</f>
        <v>2026</v>
      </c>
      <c r="D156" s="32">
        <f>YEAR(PA[[#This Row],[Date]])</f>
        <v>2025</v>
      </c>
      <c r="E156" s="36" t="s">
        <v>363</v>
      </c>
      <c r="F156" s="36" t="s">
        <v>363</v>
      </c>
      <c r="G156" s="216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427</v>
      </c>
      <c r="M156" s="32" t="s">
        <v>410</v>
      </c>
      <c r="N156" s="32" t="s">
        <v>416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8">
        <f ca="1">IFERROR(_xlfn.XLOOKUP(PA[[#This Row],[Affected Equipment ]],'Basic Data'!N:N,'Basic Data'!R:R),"")</f>
        <v>9.803112863022434E-3</v>
      </c>
      <c r="W156" s="35" t="s">
        <v>413</v>
      </c>
      <c r="X156" s="38"/>
      <c r="Y156" s="38" t="s">
        <v>431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502</v>
      </c>
      <c r="AI156" s="32" t="s">
        <v>367</v>
      </c>
      <c r="AJ156" s="34">
        <f ca="1">IFERROR(PA[[#This Row],[Breakdown Time]]*PA[[#This Row],[Plant Equivalent Weightage]],"")</f>
        <v>8.0058755048016527E-3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503</v>
      </c>
    </row>
    <row r="157" spans="1:39">
      <c r="A157" s="173">
        <f t="shared" si="2"/>
        <v>156</v>
      </c>
      <c r="B157" s="134">
        <v>45764</v>
      </c>
      <c r="C157" s="183">
        <f>YEAR(PA[[#This Row],[Date]])+IF(MONTH(PA[[#This Row],[Date]])&gt;=4,1,0)</f>
        <v>2026</v>
      </c>
      <c r="D157" s="32">
        <f>YEAR(PA[[#This Row],[Date]])</f>
        <v>2025</v>
      </c>
      <c r="E157" s="36" t="s">
        <v>363</v>
      </c>
      <c r="F157" s="36" t="s">
        <v>363</v>
      </c>
      <c r="G157" s="216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427</v>
      </c>
      <c r="M157" s="32" t="s">
        <v>410</v>
      </c>
      <c r="N157" s="32" t="s">
        <v>416</v>
      </c>
      <c r="O157" s="35" t="s">
        <v>472</v>
      </c>
      <c r="P157" s="35" t="s">
        <v>480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8">
        <f ca="1">IFERROR(_xlfn.XLOOKUP(PA[[#This Row],[Affected Equipment ]],'Basic Data'!N:N,'Basic Data'!R:R),"")</f>
        <v>9.1617877224508732E-5</v>
      </c>
      <c r="W157" s="35" t="s">
        <v>407</v>
      </c>
      <c r="X157" s="38"/>
      <c r="Y157" s="38" t="s">
        <v>469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504</v>
      </c>
      <c r="AI157" s="32" t="s">
        <v>367</v>
      </c>
      <c r="AJ157" s="34">
        <f ca="1">IFERROR(PA[[#This Row],[Breakdown Time]]*PA[[#This Row],[Plant Equivalent Weightage]],"")</f>
        <v>4.9168260777153027E-4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503</v>
      </c>
    </row>
    <row r="158" spans="1:39">
      <c r="A158" s="173">
        <f t="shared" si="2"/>
        <v>157</v>
      </c>
      <c r="B158" s="134">
        <v>45764</v>
      </c>
      <c r="C158" s="183">
        <f>YEAR(PA[[#This Row],[Date]])+IF(MONTH(PA[[#This Row],[Date]])&gt;=4,1,0)</f>
        <v>2026</v>
      </c>
      <c r="D158" s="32">
        <f>YEAR(PA[[#This Row],[Date]])</f>
        <v>2025</v>
      </c>
      <c r="E158" s="36" t="s">
        <v>363</v>
      </c>
      <c r="F158" s="36" t="s">
        <v>363</v>
      </c>
      <c r="G158" s="216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424</v>
      </c>
      <c r="M158" s="32" t="s">
        <v>403</v>
      </c>
      <c r="N158" s="32" t="s">
        <v>416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8">
        <f ca="1">IFERROR(_xlfn.XLOOKUP(PA[[#This Row],[Affected Equipment ]],'Basic Data'!N:N,'Basic Data'!R:R),"")</f>
        <v>1.2460031302533186E-2</v>
      </c>
      <c r="W158" s="35" t="s">
        <v>413</v>
      </c>
      <c r="X158" s="38"/>
      <c r="Y158" s="38" t="s">
        <v>438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491</v>
      </c>
      <c r="AI158" s="32" t="s">
        <v>367</v>
      </c>
      <c r="AJ158" s="34">
        <f ca="1">IFERROR(PA[[#This Row],[Breakdown Time]]*PA[[#This Row],[Plant Equivalent Weightage]],"")</f>
        <v>3.5303422023844067E-3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3">
        <f t="shared" si="2"/>
        <v>158</v>
      </c>
      <c r="B159" s="134">
        <v>45764</v>
      </c>
      <c r="C159" s="183">
        <f>YEAR(PA[[#This Row],[Date]])+IF(MONTH(PA[[#This Row],[Date]])&gt;=4,1,0)</f>
        <v>2026</v>
      </c>
      <c r="D159" s="32">
        <f>YEAR(PA[[#This Row],[Date]])</f>
        <v>2025</v>
      </c>
      <c r="E159" s="36" t="s">
        <v>363</v>
      </c>
      <c r="F159" s="36" t="s">
        <v>363</v>
      </c>
      <c r="G159" s="216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424</v>
      </c>
      <c r="M159" s="32" t="s">
        <v>403</v>
      </c>
      <c r="N159" s="32" t="s">
        <v>412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8">
        <f ca="1">IFERROR(_xlfn.XLOOKUP(PA[[#This Row],[Affected Equipment ]],'Basic Data'!N:N,'Basic Data'!R:R),"")</f>
        <v>1.15438525302881E-2</v>
      </c>
      <c r="W159" s="35" t="s">
        <v>413</v>
      </c>
      <c r="X159" s="38"/>
      <c r="Y159" s="38" t="s">
        <v>438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491</v>
      </c>
      <c r="AI159" s="32" t="s">
        <v>367</v>
      </c>
      <c r="AJ159" s="34">
        <f ca="1">IFERROR(PA[[#This Row],[Breakdown Time]]*PA[[#This Row],[Plant Equivalent Weightage]],"")</f>
        <v>7.5035041446872694E-3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3">
        <f t="shared" si="2"/>
        <v>159</v>
      </c>
      <c r="B160" s="134">
        <v>45764</v>
      </c>
      <c r="C160" s="183">
        <f>YEAR(PA[[#This Row],[Date]])+IF(MONTH(PA[[#This Row],[Date]])&gt;=4,1,0)</f>
        <v>2026</v>
      </c>
      <c r="D160" s="32">
        <f>YEAR(PA[[#This Row],[Date]])</f>
        <v>2025</v>
      </c>
      <c r="E160" s="36" t="s">
        <v>363</v>
      </c>
      <c r="F160" s="36" t="s">
        <v>363</v>
      </c>
      <c r="G160" s="216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424</v>
      </c>
      <c r="M160" s="32" t="s">
        <v>403</v>
      </c>
      <c r="N160" s="32" t="s">
        <v>412</v>
      </c>
      <c r="O160" s="35" t="s">
        <v>405</v>
      </c>
      <c r="P160" s="35" t="s">
        <v>471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8">
        <f ca="1">IFERROR(_xlfn.XLOOKUP(PA[[#This Row],[Affected Equipment ]],'Basic Data'!N:N,'Basic Data'!R:R),"")</f>
        <v>1.8323575444901746E-4</v>
      </c>
      <c r="W160" s="35" t="s">
        <v>407</v>
      </c>
      <c r="X160" s="38"/>
      <c r="Y160" s="38" t="s">
        <v>469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504</v>
      </c>
      <c r="AI160" s="32" t="s">
        <v>367</v>
      </c>
      <c r="AJ160" s="34">
        <f ca="1">IFERROR(PA[[#This Row],[Breakdown Time]]*PA[[#This Row],[Plant Equivalent Weightage]],"")</f>
        <v>1.0383359418777659E-3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3">
        <f t="shared" si="2"/>
        <v>160</v>
      </c>
      <c r="B161" s="134">
        <v>45764</v>
      </c>
      <c r="C161" s="183">
        <f>YEAR(PA[[#This Row],[Date]])+IF(MONTH(PA[[#This Row],[Date]])&gt;=4,1,0)</f>
        <v>2026</v>
      </c>
      <c r="D161" s="32">
        <f>YEAR(PA[[#This Row],[Date]])</f>
        <v>2025</v>
      </c>
      <c r="E161" s="36" t="s">
        <v>363</v>
      </c>
      <c r="F161" s="36" t="s">
        <v>363</v>
      </c>
      <c r="G161" s="216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505</v>
      </c>
      <c r="M161" s="32" t="s">
        <v>403</v>
      </c>
      <c r="N161" s="32" t="s">
        <v>416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8">
        <f ca="1">IFERROR(_xlfn.XLOOKUP(PA[[#This Row],[Affected Equipment ]],'Basic Data'!N:N,'Basic Data'!R:R),"")</f>
        <v>1.1727088284737116E-2</v>
      </c>
      <c r="W161" s="35" t="s">
        <v>413</v>
      </c>
      <c r="X161" s="38"/>
      <c r="Y161" s="38" t="s">
        <v>431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494</v>
      </c>
      <c r="AI161" s="32" t="s">
        <v>367</v>
      </c>
      <c r="AJ161" s="34">
        <f ca="1">IFERROR(PA[[#This Row],[Breakdown Time]]*PA[[#This Row],[Plant Equivalent Weightage]],"")</f>
        <v>1.0749830927675699E-2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3">
        <f t="shared" si="2"/>
        <v>161</v>
      </c>
      <c r="B162" s="134">
        <v>45764</v>
      </c>
      <c r="C162" s="183">
        <f>YEAR(PA[[#This Row],[Date]])+IF(MONTH(PA[[#This Row],[Date]])&gt;=4,1,0)</f>
        <v>2026</v>
      </c>
      <c r="D162" s="32">
        <f>YEAR(PA[[#This Row],[Date]])</f>
        <v>2025</v>
      </c>
      <c r="E162" s="36" t="s">
        <v>363</v>
      </c>
      <c r="F162" s="36" t="s">
        <v>363</v>
      </c>
      <c r="G162" s="216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505</v>
      </c>
      <c r="M162" s="32" t="s">
        <v>403</v>
      </c>
      <c r="N162" s="32" t="s">
        <v>416</v>
      </c>
      <c r="O162" s="35" t="s">
        <v>440</v>
      </c>
      <c r="P162" s="35" t="s">
        <v>471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8">
        <f ca="1">IFERROR(_xlfn.XLOOKUP(PA[[#This Row],[Affected Equipment ]],'Basic Data'!N:N,'Basic Data'!R:R),"")</f>
        <v>1.8323575444901746E-4</v>
      </c>
      <c r="W162" s="35" t="s">
        <v>447</v>
      </c>
      <c r="X162" s="38"/>
      <c r="Y162" s="38" t="s">
        <v>469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506</v>
      </c>
      <c r="AI162" s="32" t="s">
        <v>367</v>
      </c>
      <c r="AJ162" s="34">
        <f ca="1">IFERROR(PA[[#This Row],[Breakdown Time]]*PA[[#This Row],[Plant Equivalent Weightage]],"")</f>
        <v>1.2857042103839389E-3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3">
        <f t="shared" si="2"/>
        <v>162</v>
      </c>
      <c r="B163" s="134">
        <v>45765</v>
      </c>
      <c r="C163" s="183">
        <f>YEAR(PA[[#This Row],[Date]])+IF(MONTH(PA[[#This Row],[Date]])&gt;=4,1,0)</f>
        <v>2026</v>
      </c>
      <c r="D163" s="32">
        <f>YEAR(PA[[#This Row],[Date]])</f>
        <v>2025</v>
      </c>
      <c r="E163" s="36" t="s">
        <v>363</v>
      </c>
      <c r="F163" s="36" t="s">
        <v>363</v>
      </c>
      <c r="G163" s="216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423</v>
      </c>
      <c r="M163" s="32" t="s">
        <v>403</v>
      </c>
      <c r="N163" s="32" t="s">
        <v>416</v>
      </c>
      <c r="O163" s="35" t="s">
        <v>440</v>
      </c>
      <c r="P163" s="35" t="s">
        <v>406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8">
        <f ca="1">IFERROR(_xlfn.XLOOKUP(PA[[#This Row],[Affected Equipment ]],'Basic Data'!N:N,'Basic Data'!R:R),"")</f>
        <v>1.8491681641643964E-4</v>
      </c>
      <c r="W163" s="35" t="s">
        <v>447</v>
      </c>
      <c r="X163" s="38"/>
      <c r="Y163" s="38" t="s">
        <v>469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455</v>
      </c>
      <c r="AI163" s="32" t="s">
        <v>367</v>
      </c>
      <c r="AJ163" s="34">
        <f ca="1">IFERROR(PA[[#This Row],[Breakdown Time]]*PA[[#This Row],[Plant Equivalent Weightage]],"")</f>
        <v>1.4670067435704212E-3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507</v>
      </c>
    </row>
    <row r="164" spans="1:39">
      <c r="A164" s="173">
        <f t="shared" si="2"/>
        <v>163</v>
      </c>
      <c r="B164" s="134">
        <v>45765</v>
      </c>
      <c r="C164" s="183">
        <f>YEAR(PA[[#This Row],[Date]])+IF(MONTH(PA[[#This Row],[Date]])&gt;=4,1,0)</f>
        <v>2026</v>
      </c>
      <c r="D164" s="32">
        <f>YEAR(PA[[#This Row],[Date]])</f>
        <v>2025</v>
      </c>
      <c r="E164" s="36" t="s">
        <v>363</v>
      </c>
      <c r="F164" s="36" t="s">
        <v>363</v>
      </c>
      <c r="G164" s="216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423</v>
      </c>
      <c r="M164" s="32" t="s">
        <v>403</v>
      </c>
      <c r="N164" s="32" t="s">
        <v>416</v>
      </c>
      <c r="O164" s="35" t="s">
        <v>440</v>
      </c>
      <c r="P164" s="35" t="s">
        <v>406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8">
        <f ca="1">IFERROR(_xlfn.XLOOKUP(PA[[#This Row],[Affected Equipment ]],'Basic Data'!N:N,'Basic Data'!R:R),"")</f>
        <v>1.8491681641643964E-4</v>
      </c>
      <c r="W164" s="35" t="s">
        <v>447</v>
      </c>
      <c r="X164" s="38"/>
      <c r="Y164" s="38" t="s">
        <v>469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455</v>
      </c>
      <c r="AI164" s="32" t="s">
        <v>367</v>
      </c>
      <c r="AJ164" s="34">
        <f ca="1">IFERROR(PA[[#This Row],[Breakdown Time]]*PA[[#This Row],[Plant Equivalent Weightage]],"")</f>
        <v>1.4978262129731613E-3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507</v>
      </c>
    </row>
    <row r="165" spans="1:39">
      <c r="A165" s="173">
        <f t="shared" si="2"/>
        <v>164</v>
      </c>
      <c r="B165" s="134">
        <v>45765</v>
      </c>
      <c r="C165" s="183">
        <f>YEAR(PA[[#This Row],[Date]])+IF(MONTH(PA[[#This Row],[Date]])&gt;=4,1,0)</f>
        <v>2026</v>
      </c>
      <c r="D165" s="32">
        <f>YEAR(PA[[#This Row],[Date]])</f>
        <v>2025</v>
      </c>
      <c r="E165" s="36" t="s">
        <v>363</v>
      </c>
      <c r="F165" s="36" t="s">
        <v>363</v>
      </c>
      <c r="G165" s="216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423</v>
      </c>
      <c r="M165" s="32" t="s">
        <v>410</v>
      </c>
      <c r="N165" s="32" t="s">
        <v>404</v>
      </c>
      <c r="O165" s="35" t="s">
        <v>472</v>
      </c>
      <c r="P165" s="35" t="s">
        <v>406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8">
        <f ca="1">IFERROR(_xlfn.XLOOKUP(PA[[#This Row],[Affected Equipment ]],'Basic Data'!N:N,'Basic Data'!R:R),"")</f>
        <v>1.8491681641643964E-4</v>
      </c>
      <c r="W165" s="35" t="s">
        <v>447</v>
      </c>
      <c r="X165" s="38"/>
      <c r="Y165" s="38" t="s">
        <v>469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508</v>
      </c>
      <c r="AI165" s="32" t="s">
        <v>367</v>
      </c>
      <c r="AJ165" s="34">
        <f ca="1">IFERROR(PA[[#This Row],[Breakdown Time]]*PA[[#This Row],[Plant Equivalent Weightage]],"")</f>
        <v>1.5902846211813804E-3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507</v>
      </c>
    </row>
    <row r="166" spans="1:39">
      <c r="A166" s="173">
        <f t="shared" si="2"/>
        <v>165</v>
      </c>
      <c r="B166" s="134">
        <v>45765</v>
      </c>
      <c r="C166" s="183">
        <f>YEAR(PA[[#This Row],[Date]])+IF(MONTH(PA[[#This Row],[Date]])&gt;=4,1,0)</f>
        <v>2026</v>
      </c>
      <c r="D166" s="32">
        <f>YEAR(PA[[#This Row],[Date]])</f>
        <v>2025</v>
      </c>
      <c r="E166" s="36" t="s">
        <v>363</v>
      </c>
      <c r="F166" s="36" t="s">
        <v>363</v>
      </c>
      <c r="G166" s="216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423</v>
      </c>
      <c r="M166" s="32" t="s">
        <v>410</v>
      </c>
      <c r="N166" s="32" t="s">
        <v>404</v>
      </c>
      <c r="O166" s="35" t="s">
        <v>405</v>
      </c>
      <c r="P166" s="35" t="s">
        <v>406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8">
        <f ca="1">IFERROR(_xlfn.XLOOKUP(PA[[#This Row],[Affected Equipment ]],'Basic Data'!N:N,'Basic Data'!R:R),"")</f>
        <v>1.8491681641643964E-4</v>
      </c>
      <c r="W166" s="35" t="s">
        <v>447</v>
      </c>
      <c r="X166" s="38"/>
      <c r="Y166" s="38" t="s">
        <v>469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509</v>
      </c>
      <c r="AI166" s="32" t="s">
        <v>367</v>
      </c>
      <c r="AJ166" s="34">
        <f ca="1">IFERROR(PA[[#This Row],[Breakdown Time]]*PA[[#This Row],[Plant Equivalent Weightage]],"")</f>
        <v>1.6519235599868607E-3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507</v>
      </c>
    </row>
    <row r="167" spans="1:39">
      <c r="A167" s="173">
        <f t="shared" si="2"/>
        <v>166</v>
      </c>
      <c r="B167" s="134">
        <v>45765</v>
      </c>
      <c r="C167" s="183">
        <f>YEAR(PA[[#This Row],[Date]])+IF(MONTH(PA[[#This Row],[Date]])&gt;=4,1,0)</f>
        <v>2026</v>
      </c>
      <c r="D167" s="32">
        <f>YEAR(PA[[#This Row],[Date]])</f>
        <v>2025</v>
      </c>
      <c r="E167" s="36" t="s">
        <v>363</v>
      </c>
      <c r="F167" s="36" t="s">
        <v>363</v>
      </c>
      <c r="G167" s="216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423</v>
      </c>
      <c r="M167" s="32" t="s">
        <v>410</v>
      </c>
      <c r="N167" s="32" t="s">
        <v>412</v>
      </c>
      <c r="O167" s="35" t="s">
        <v>458</v>
      </c>
      <c r="P167" s="35" t="s">
        <v>406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8">
        <f ca="1">IFERROR(_xlfn.XLOOKUP(PA[[#This Row],[Affected Equipment ]],'Basic Data'!N:N,'Basic Data'!R:R),"")</f>
        <v>1.8491681641643964E-4</v>
      </c>
      <c r="W167" s="35" t="s">
        <v>447</v>
      </c>
      <c r="X167" s="38"/>
      <c r="Y167" s="38" t="s">
        <v>469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468</v>
      </c>
      <c r="AI167" s="32" t="s">
        <v>367</v>
      </c>
      <c r="AJ167" s="34">
        <f ca="1">IFERROR(PA[[#This Row],[Breakdown Time]]*PA[[#This Row],[Plant Equivalent Weightage]],"")</f>
        <v>1.7752014375978207E-3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507</v>
      </c>
    </row>
    <row r="168" spans="1:39">
      <c r="A168" s="173">
        <f t="shared" si="2"/>
        <v>167</v>
      </c>
      <c r="B168" s="134">
        <v>45766</v>
      </c>
      <c r="C168" s="183">
        <f>YEAR(PA[[#This Row],[Date]])+IF(MONTH(PA[[#This Row],[Date]])&gt;=4,1,0)</f>
        <v>2026</v>
      </c>
      <c r="D168" s="32">
        <f>YEAR(PA[[#This Row],[Date]])</f>
        <v>2025</v>
      </c>
      <c r="E168" s="36" t="s">
        <v>363</v>
      </c>
      <c r="F168" s="36" t="s">
        <v>363</v>
      </c>
      <c r="G168" s="216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510</v>
      </c>
      <c r="M168" s="32" t="s">
        <v>410</v>
      </c>
      <c r="N168" s="32" t="s">
        <v>416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8">
        <f ca="1">IFERROR(_xlfn.XLOOKUP(PA[[#This Row],[Affected Equipment ]],'Basic Data'!N:N,'Basic Data'!R:R),"")</f>
        <v>1.1543852530288098E-2</v>
      </c>
      <c r="W168" s="35" t="s">
        <v>413</v>
      </c>
      <c r="X168" s="38"/>
      <c r="Y168" s="38" t="s">
        <v>431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511</v>
      </c>
      <c r="AI168" s="32" t="s">
        <v>367</v>
      </c>
      <c r="AJ168" s="34">
        <f ca="1">IFERROR(PA[[#This Row],[Breakdown Time]]*PA[[#This Row],[Plant Equivalent Weightage]],"")</f>
        <v>6.9263115181728604E-2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3">
        <f t="shared" si="2"/>
        <v>168</v>
      </c>
      <c r="B169" s="134">
        <v>45766</v>
      </c>
      <c r="C169" s="183">
        <f>YEAR(PA[[#This Row],[Date]])+IF(MONTH(PA[[#This Row],[Date]])&gt;=4,1,0)</f>
        <v>2026</v>
      </c>
      <c r="D169" s="32">
        <f>YEAR(PA[[#This Row],[Date]])</f>
        <v>2025</v>
      </c>
      <c r="E169" s="36" t="s">
        <v>363</v>
      </c>
      <c r="F169" s="36" t="s">
        <v>363</v>
      </c>
      <c r="G169" s="216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510</v>
      </c>
      <c r="M169" s="32" t="s">
        <v>410</v>
      </c>
      <c r="N169" s="32" t="s">
        <v>412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8">
        <f ca="1">IFERROR(_xlfn.XLOOKUP(PA[[#This Row],[Affected Equipment ]],'Basic Data'!N:N,'Basic Data'!R:R),"")</f>
        <v>1.0994145266941048E-2</v>
      </c>
      <c r="W169" s="35" t="s">
        <v>413</v>
      </c>
      <c r="X169" s="38"/>
      <c r="Y169" s="38" t="s">
        <v>512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513</v>
      </c>
      <c r="AI169" s="32" t="s">
        <v>367</v>
      </c>
      <c r="AJ169" s="34">
        <f ca="1">IFERROR(PA[[#This Row],[Breakdown Time]]*PA[[#This Row],[Plant Equivalent Weightage]],"")</f>
        <v>1.2460031302533188E-2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3">
        <f t="shared" si="2"/>
        <v>169</v>
      </c>
      <c r="B170" s="134">
        <v>45766</v>
      </c>
      <c r="C170" s="183">
        <f>YEAR(PA[[#This Row],[Date]])+IF(MONTH(PA[[#This Row],[Date]])&gt;=4,1,0)</f>
        <v>2026</v>
      </c>
      <c r="D170" s="32">
        <f>YEAR(PA[[#This Row],[Date]])</f>
        <v>2025</v>
      </c>
      <c r="E170" s="36" t="s">
        <v>363</v>
      </c>
      <c r="F170" s="36" t="s">
        <v>363</v>
      </c>
      <c r="G170" s="216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510</v>
      </c>
      <c r="M170" s="32" t="s">
        <v>410</v>
      </c>
      <c r="N170" s="32" t="s">
        <v>412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8">
        <f ca="1">IFERROR(_xlfn.XLOOKUP(PA[[#This Row],[Affected Equipment ]],'Basic Data'!N:N,'Basic Data'!R:R),"")</f>
        <v>1.0994145266941048E-2</v>
      </c>
      <c r="W170" s="35" t="s">
        <v>413</v>
      </c>
      <c r="X170" s="38"/>
      <c r="Y170" s="38" t="s">
        <v>512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513</v>
      </c>
      <c r="AI170" s="32" t="s">
        <v>367</v>
      </c>
      <c r="AJ170" s="34">
        <f ca="1">IFERROR(PA[[#This Row],[Breakdown Time]]*PA[[#This Row],[Plant Equivalent Weightage]],"")</f>
        <v>6.0467798968175841E-3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3">
        <f t="shared" si="2"/>
        <v>170</v>
      </c>
      <c r="B171" s="134">
        <v>45766</v>
      </c>
      <c r="C171" s="183">
        <f>YEAR(PA[[#This Row],[Date]])+IF(MONTH(PA[[#This Row],[Date]])&gt;=4,1,0)</f>
        <v>2026</v>
      </c>
      <c r="D171" s="32">
        <f>YEAR(PA[[#This Row],[Date]])</f>
        <v>2025</v>
      </c>
      <c r="E171" s="36" t="s">
        <v>363</v>
      </c>
      <c r="F171" s="36" t="s">
        <v>363</v>
      </c>
      <c r="G171" s="216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424</v>
      </c>
      <c r="M171" s="32" t="s">
        <v>436</v>
      </c>
      <c r="N171" s="32" t="s">
        <v>412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8">
        <f ca="1">IFERROR(_xlfn.XLOOKUP(PA[[#This Row],[Affected Equipment ]],'Basic Data'!N:N,'Basic Data'!R:R),"")</f>
        <v>1.0536055880818506E-2</v>
      </c>
      <c r="W171" s="35" t="s">
        <v>413</v>
      </c>
      <c r="X171" s="38"/>
      <c r="Y171" s="38" t="s">
        <v>484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444</v>
      </c>
      <c r="AI171" s="32" t="s">
        <v>367</v>
      </c>
      <c r="AJ171" s="34">
        <f ca="1">IFERROR(PA[[#This Row],[Breakdown Time]]*PA[[#This Row],[Plant Equivalent Weightage]],"")</f>
        <v>3.8632204896334524E-3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3">
        <f t="shared" si="2"/>
        <v>171</v>
      </c>
      <c r="B172" s="134">
        <v>45766</v>
      </c>
      <c r="C172" s="183">
        <f>YEAR(PA[[#This Row],[Date]])+IF(MONTH(PA[[#This Row],[Date]])&gt;=4,1,0)</f>
        <v>2026</v>
      </c>
      <c r="D172" s="32">
        <f>YEAR(PA[[#This Row],[Date]])</f>
        <v>2025</v>
      </c>
      <c r="E172" s="36" t="s">
        <v>363</v>
      </c>
      <c r="F172" s="36" t="s">
        <v>363</v>
      </c>
      <c r="G172" s="216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514</v>
      </c>
      <c r="M172" s="32" t="s">
        <v>403</v>
      </c>
      <c r="N172" s="32" t="s">
        <v>416</v>
      </c>
      <c r="O172" s="35" t="s">
        <v>470</v>
      </c>
      <c r="P172" s="35" t="s">
        <v>461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8">
        <f ca="1">IFERROR(_xlfn.XLOOKUP(PA[[#This Row],[Affected Equipment ]],'Basic Data'!N:N,'Basic Data'!R:R),"")</f>
        <v>9.2458408208219819E-5</v>
      </c>
      <c r="W172" s="35" t="s">
        <v>481</v>
      </c>
      <c r="X172" s="38"/>
      <c r="Y172" s="38" t="s">
        <v>469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515</v>
      </c>
      <c r="AI172" s="32" t="s">
        <v>367</v>
      </c>
      <c r="AJ172" s="34">
        <f ca="1">IFERROR(PA[[#This Row],[Breakdown Time]]*PA[[#This Row],[Plant Equivalent Weightage]],"")</f>
        <v>4.730788553320581E-4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3">
        <f t="shared" si="2"/>
        <v>172</v>
      </c>
      <c r="B173" s="134">
        <v>45767</v>
      </c>
      <c r="C173" s="183">
        <f>YEAR(PA[[#This Row],[Date]])+IF(MONTH(PA[[#This Row],[Date]])&gt;=4,1,0)</f>
        <v>2026</v>
      </c>
      <c r="D173" s="32">
        <f>YEAR(PA[[#This Row],[Date]])</f>
        <v>2025</v>
      </c>
      <c r="E173" s="36" t="s">
        <v>363</v>
      </c>
      <c r="F173" s="36" t="s">
        <v>363</v>
      </c>
      <c r="G173" s="216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423</v>
      </c>
      <c r="M173" s="32" t="s">
        <v>410</v>
      </c>
      <c r="N173" s="32" t="s">
        <v>412</v>
      </c>
      <c r="O173" s="35" t="s">
        <v>440</v>
      </c>
      <c r="P173" s="35" t="s">
        <v>406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8">
        <f ca="1">IFERROR(_xlfn.XLOOKUP(PA[[#This Row],[Affected Equipment ]],'Basic Data'!N:N,'Basic Data'!R:R),"")</f>
        <v>1.8491681641643964E-4</v>
      </c>
      <c r="W173" s="35" t="s">
        <v>447</v>
      </c>
      <c r="X173" s="38"/>
      <c r="Y173" s="38" t="s">
        <v>469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468</v>
      </c>
      <c r="AI173" s="32" t="s">
        <v>367</v>
      </c>
      <c r="AJ173" s="34">
        <f ca="1">IFERROR(PA[[#This Row],[Breakdown Time]]*PA[[#This Row],[Plant Equivalent Weightage]],"")</f>
        <v>1.9200529437906982E-3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3">
        <f t="shared" si="2"/>
        <v>173</v>
      </c>
      <c r="B174" s="134">
        <v>45767</v>
      </c>
      <c r="C174" s="183">
        <f>YEAR(PA[[#This Row],[Date]])+IF(MONTH(PA[[#This Row],[Date]])&gt;=4,1,0)</f>
        <v>2026</v>
      </c>
      <c r="D174" s="32">
        <f>YEAR(PA[[#This Row],[Date]])</f>
        <v>2025</v>
      </c>
      <c r="E174" s="36" t="s">
        <v>363</v>
      </c>
      <c r="F174" s="36" t="s">
        <v>363</v>
      </c>
      <c r="G174" s="216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423</v>
      </c>
      <c r="M174" s="32" t="s">
        <v>410</v>
      </c>
      <c r="N174" s="32" t="s">
        <v>412</v>
      </c>
      <c r="O174" s="35" t="s">
        <v>440</v>
      </c>
      <c r="P174" s="35" t="s">
        <v>406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8">
        <f ca="1">IFERROR(_xlfn.XLOOKUP(PA[[#This Row],[Affected Equipment ]],'Basic Data'!N:N,'Basic Data'!R:R),"")</f>
        <v>1.8491681641643964E-4</v>
      </c>
      <c r="W174" s="35" t="s">
        <v>447</v>
      </c>
      <c r="X174" s="38"/>
      <c r="Y174" s="38" t="s">
        <v>469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455</v>
      </c>
      <c r="AI174" s="32" t="s">
        <v>367</v>
      </c>
      <c r="AJ174" s="34">
        <f ca="1">IFERROR(PA[[#This Row],[Breakdown Time]]*PA[[#This Row],[Plant Equivalent Weightage]],"")</f>
        <v>1.9971016172975484E-3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3">
        <f t="shared" si="2"/>
        <v>174</v>
      </c>
      <c r="B175" s="134">
        <v>45767</v>
      </c>
      <c r="C175" s="183">
        <f>YEAR(PA[[#This Row],[Date]])+IF(MONTH(PA[[#This Row],[Date]])&gt;=4,1,0)</f>
        <v>2026</v>
      </c>
      <c r="D175" s="32">
        <f>YEAR(PA[[#This Row],[Date]])</f>
        <v>2025</v>
      </c>
      <c r="E175" s="36" t="s">
        <v>363</v>
      </c>
      <c r="F175" s="36" t="s">
        <v>363</v>
      </c>
      <c r="G175" s="216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423</v>
      </c>
      <c r="M175" s="32" t="s">
        <v>410</v>
      </c>
      <c r="N175" s="32" t="s">
        <v>412</v>
      </c>
      <c r="O175" s="35" t="s">
        <v>440</v>
      </c>
      <c r="P175" s="35" t="s">
        <v>406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8">
        <f ca="1">IFERROR(_xlfn.XLOOKUP(PA[[#This Row],[Affected Equipment ]],'Basic Data'!N:N,'Basic Data'!R:R),"")</f>
        <v>1.8491681641643964E-4</v>
      </c>
      <c r="W175" s="35" t="s">
        <v>447</v>
      </c>
      <c r="X175" s="38"/>
      <c r="Y175" s="38" t="s">
        <v>469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468</v>
      </c>
      <c r="AI175" s="32" t="s">
        <v>367</v>
      </c>
      <c r="AJ175" s="34">
        <f ca="1">IFERROR(PA[[#This Row],[Breakdown Time]]*PA[[#This Row],[Plant Equivalent Weightage]],"")</f>
        <v>2.0125113519989181E-3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3">
        <f t="shared" si="2"/>
        <v>175</v>
      </c>
      <c r="B176" s="134">
        <v>45768</v>
      </c>
      <c r="C176" s="183">
        <f>YEAR(PA[[#This Row],[Date]])+IF(MONTH(PA[[#This Row],[Date]])&gt;=4,1,0)</f>
        <v>2026</v>
      </c>
      <c r="D176" s="32">
        <f>YEAR(PA[[#This Row],[Date]])</f>
        <v>2025</v>
      </c>
      <c r="E176" s="36" t="s">
        <v>363</v>
      </c>
      <c r="F176" s="36" t="s">
        <v>363</v>
      </c>
      <c r="G176" s="216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465</v>
      </c>
      <c r="M176" s="32" t="s">
        <v>403</v>
      </c>
      <c r="N176" s="32" t="s">
        <v>412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8">
        <f ca="1">IFERROR(_xlfn.XLOOKUP(PA[[#This Row],[Affected Equipment ]],'Basic Data'!N:N,'Basic Data'!R:R),"")</f>
        <v>1.2389426699901456E-2</v>
      </c>
      <c r="W176" s="35" t="s">
        <v>413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516</v>
      </c>
      <c r="AI176" s="32" t="s">
        <v>367</v>
      </c>
      <c r="AJ176" s="34">
        <f ca="1">IFERROR(PA[[#This Row],[Breakdown Time]]*PA[[#This Row],[Plant Equivalent Weightage]],"")</f>
        <v>5.3894006144571342E-2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3">
        <f t="shared" si="2"/>
        <v>176</v>
      </c>
      <c r="B177" s="134">
        <v>45768</v>
      </c>
      <c r="C177" s="183">
        <f>YEAR(PA[[#This Row],[Date]])+IF(MONTH(PA[[#This Row],[Date]])&gt;=4,1,0)</f>
        <v>2026</v>
      </c>
      <c r="D177" s="32">
        <f>YEAR(PA[[#This Row],[Date]])</f>
        <v>2025</v>
      </c>
      <c r="E177" s="36" t="s">
        <v>363</v>
      </c>
      <c r="F177" s="36" t="s">
        <v>363</v>
      </c>
      <c r="G177" s="216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465</v>
      </c>
      <c r="M177" s="32" t="s">
        <v>403</v>
      </c>
      <c r="N177" s="32" t="s">
        <v>416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8">
        <f ca="1">IFERROR(_xlfn.XLOOKUP(PA[[#This Row],[Affected Equipment ]],'Basic Data'!N:N,'Basic Data'!R:R),"")</f>
        <v>1.2204509883485017E-2</v>
      </c>
      <c r="W177" s="35" t="s">
        <v>413</v>
      </c>
      <c r="X177" s="38"/>
      <c r="Y177" s="38" t="s">
        <v>517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513</v>
      </c>
      <c r="AI177" s="32" t="s">
        <v>367</v>
      </c>
      <c r="AJ177" s="34">
        <f ca="1">IFERROR(PA[[#This Row],[Breakdown Time]]*PA[[#This Row],[Plant Equivalent Weightage]],"")</f>
        <v>2.2374934786389281E-3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3">
        <f t="shared" si="2"/>
        <v>177</v>
      </c>
      <c r="B178" s="134">
        <v>45768</v>
      </c>
      <c r="C178" s="183">
        <f>YEAR(PA[[#This Row],[Date]])+IF(MONTH(PA[[#This Row],[Date]])&gt;=4,1,0)</f>
        <v>2026</v>
      </c>
      <c r="D178" s="32">
        <f>YEAR(PA[[#This Row],[Date]])</f>
        <v>2025</v>
      </c>
      <c r="E178" s="36" t="s">
        <v>363</v>
      </c>
      <c r="F178" s="36" t="s">
        <v>363</v>
      </c>
      <c r="G178" s="216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465</v>
      </c>
      <c r="M178" s="32" t="s">
        <v>403</v>
      </c>
      <c r="N178" s="32" t="s">
        <v>416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8">
        <f ca="1">IFERROR(_xlfn.XLOOKUP(PA[[#This Row],[Affected Equipment ]],'Basic Data'!N:N,'Basic Data'!R:R),"")</f>
        <v>1.2204509883485017E-2</v>
      </c>
      <c r="W178" s="35" t="s">
        <v>413</v>
      </c>
      <c r="X178" s="38"/>
      <c r="Y178" s="38" t="s">
        <v>517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513</v>
      </c>
      <c r="AI178" s="32" t="s">
        <v>367</v>
      </c>
      <c r="AJ178" s="34">
        <f ca="1">IFERROR(PA[[#This Row],[Breakdown Time]]*PA[[#This Row],[Plant Equivalent Weightage]],"")</f>
        <v>1.1390875891252674E-2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3">
        <f t="shared" si="2"/>
        <v>178</v>
      </c>
      <c r="B179" s="134">
        <v>45768</v>
      </c>
      <c r="C179" s="183">
        <f>YEAR(PA[[#This Row],[Date]])+IF(MONTH(PA[[#This Row],[Date]])&gt;=4,1,0)</f>
        <v>2026</v>
      </c>
      <c r="D179" s="32">
        <f>YEAR(PA[[#This Row],[Date]])</f>
        <v>2025</v>
      </c>
      <c r="E179" s="36" t="s">
        <v>363</v>
      </c>
      <c r="F179" s="36" t="s">
        <v>363</v>
      </c>
      <c r="G179" s="216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427</v>
      </c>
      <c r="M179" s="32" t="s">
        <v>410</v>
      </c>
      <c r="N179" s="32" t="s">
        <v>412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8">
        <f ca="1">IFERROR(_xlfn.XLOOKUP(PA[[#This Row],[Affected Equipment ]],'Basic Data'!N:N,'Basic Data'!R:R),"")</f>
        <v>1.1372384209611036E-2</v>
      </c>
      <c r="W179" s="35" t="s">
        <v>413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444</v>
      </c>
      <c r="AI179" s="32" t="s">
        <v>367</v>
      </c>
      <c r="AJ179" s="34">
        <f ca="1">IFERROR(PA[[#This Row],[Breakdown Time]]*PA[[#This Row],[Plant Equivalent Weightage]],"")</f>
        <v>3.4117152628833137E-3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3">
        <f t="shared" si="2"/>
        <v>179</v>
      </c>
      <c r="B180" s="134">
        <v>45768</v>
      </c>
      <c r="C180" s="183">
        <f>YEAR(PA[[#This Row],[Date]])+IF(MONTH(PA[[#This Row],[Date]])&gt;=4,1,0)</f>
        <v>2026</v>
      </c>
      <c r="D180" s="32">
        <f>YEAR(PA[[#This Row],[Date]])</f>
        <v>2025</v>
      </c>
      <c r="E180" s="36" t="s">
        <v>363</v>
      </c>
      <c r="F180" s="36" t="s">
        <v>363</v>
      </c>
      <c r="G180" s="216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411</v>
      </c>
      <c r="M180" s="32" t="s">
        <v>483</v>
      </c>
      <c r="N180" s="32" t="s">
        <v>412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8">
        <f ca="1">IFERROR(_xlfn.XLOOKUP(PA[[#This Row],[Affected Equipment ]],'Basic Data'!N:N,'Basic Data'!R:R),"")</f>
        <v>1.1834676250652137E-2</v>
      </c>
      <c r="W180" s="35" t="s">
        <v>413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444</v>
      </c>
      <c r="AI180" s="32" t="s">
        <v>367</v>
      </c>
      <c r="AJ180" s="34">
        <f ca="1">IFERROR(PA[[#This Row],[Breakdown Time]]*PA[[#This Row],[Plant Equivalent Weightage]],"")</f>
        <v>2.1499661855351383E-2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3">
        <f t="shared" si="2"/>
        <v>180</v>
      </c>
      <c r="B181" s="134">
        <v>45768</v>
      </c>
      <c r="C181" s="183">
        <f>YEAR(PA[[#This Row],[Date]])+IF(MONTH(PA[[#This Row],[Date]])&gt;=4,1,0)</f>
        <v>2026</v>
      </c>
      <c r="D181" s="32">
        <f>YEAR(PA[[#This Row],[Date]])</f>
        <v>2025</v>
      </c>
      <c r="E181" s="36" t="s">
        <v>363</v>
      </c>
      <c r="F181" s="36" t="s">
        <v>363</v>
      </c>
      <c r="G181" s="216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402</v>
      </c>
      <c r="M181" s="32" t="s">
        <v>403</v>
      </c>
      <c r="N181" s="32" t="s">
        <v>416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8">
        <f ca="1">IFERROR(_xlfn.XLOOKUP(PA[[#This Row],[Affected Equipment ]],'Basic Data'!N:N,'Basic Data'!R:R),"")</f>
        <v>9.3382992290302006E-3</v>
      </c>
      <c r="W181" s="35" t="s">
        <v>413</v>
      </c>
      <c r="X181" s="38"/>
      <c r="Y181" s="38" t="s">
        <v>438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444</v>
      </c>
      <c r="AI181" s="32" t="s">
        <v>367</v>
      </c>
      <c r="AJ181" s="34">
        <f ca="1">IFERROR(PA[[#This Row],[Breakdown Time]]*PA[[#This Row],[Plant Equivalent Weightage]],"")</f>
        <v>6.2255328193534703E-3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3">
        <f t="shared" si="2"/>
        <v>181</v>
      </c>
      <c r="B182" s="134">
        <v>45768</v>
      </c>
      <c r="C182" s="183">
        <f>YEAR(PA[[#This Row],[Date]])+IF(MONTH(PA[[#This Row],[Date]])&gt;=4,1,0)</f>
        <v>2026</v>
      </c>
      <c r="D182" s="32">
        <f>YEAR(PA[[#This Row],[Date]])</f>
        <v>2025</v>
      </c>
      <c r="E182" s="36" t="s">
        <v>363</v>
      </c>
      <c r="F182" s="36" t="s">
        <v>363</v>
      </c>
      <c r="G182" s="216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402</v>
      </c>
      <c r="M182" s="32" t="s">
        <v>403</v>
      </c>
      <c r="N182" s="32" t="s">
        <v>404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8">
        <f ca="1">IFERROR(_xlfn.XLOOKUP(PA[[#This Row],[Affected Equipment ]],'Basic Data'!N:N,'Basic Data'!R:R),"")</f>
        <v>9.0609240044055434E-3</v>
      </c>
      <c r="W182" s="35" t="s">
        <v>413</v>
      </c>
      <c r="X182" s="38"/>
      <c r="Y182" s="38" t="s">
        <v>438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444</v>
      </c>
      <c r="AI182" s="32" t="s">
        <v>367</v>
      </c>
      <c r="AJ182" s="34">
        <f ca="1">IFERROR(PA[[#This Row],[Breakdown Time]]*PA[[#This Row],[Plant Equivalent Weightage]],"")</f>
        <v>1.0873108805286661E-2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3">
        <f t="shared" si="2"/>
        <v>182</v>
      </c>
      <c r="B183" s="134">
        <v>45768</v>
      </c>
      <c r="C183" s="183">
        <f>YEAR(PA[[#This Row],[Date]])+IF(MONTH(PA[[#This Row],[Date]])&gt;=4,1,0)</f>
        <v>2026</v>
      </c>
      <c r="D183" s="32">
        <f>YEAR(PA[[#This Row],[Date]])</f>
        <v>2025</v>
      </c>
      <c r="E183" s="36" t="s">
        <v>363</v>
      </c>
      <c r="F183" s="36" t="s">
        <v>363</v>
      </c>
      <c r="G183" s="216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402</v>
      </c>
      <c r="M183" s="32" t="s">
        <v>410</v>
      </c>
      <c r="N183" s="32" t="s">
        <v>443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8">
        <f ca="1">IFERROR(_xlfn.XLOOKUP(PA[[#This Row],[Affected Equipment ]],'Basic Data'!N:N,'Basic Data'!R:R),"")</f>
        <v>8.7835487797808826E-3</v>
      </c>
      <c r="W183" s="35" t="s">
        <v>413</v>
      </c>
      <c r="X183" s="38"/>
      <c r="Y183" s="38" t="s">
        <v>438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518</v>
      </c>
      <c r="AI183" s="32" t="s">
        <v>367</v>
      </c>
      <c r="AJ183" s="34">
        <f ca="1">IFERROR(PA[[#This Row],[Breakdown Time]]*PA[[#This Row],[Plant Equivalent Weightage]],"")</f>
        <v>2.3422796746082365E-2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3">
        <f t="shared" si="2"/>
        <v>183</v>
      </c>
      <c r="B184" s="30">
        <v>45768</v>
      </c>
      <c r="C184" s="183">
        <f>YEAR(PA[[#This Row],[Date]])+IF(MONTH(PA[[#This Row],[Date]])&gt;=4,1,0)</f>
        <v>2026</v>
      </c>
      <c r="D184" s="32">
        <f>YEAR(PA[[#This Row],[Date]])</f>
        <v>2025</v>
      </c>
      <c r="E184" s="36" t="s">
        <v>363</v>
      </c>
      <c r="F184" s="36" t="s">
        <v>363</v>
      </c>
      <c r="G184" s="216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402</v>
      </c>
      <c r="M184" s="32" t="s">
        <v>410</v>
      </c>
      <c r="N184" s="32" t="s">
        <v>443</v>
      </c>
      <c r="O184" s="35" t="s">
        <v>446</v>
      </c>
      <c r="P184" s="35" t="s">
        <v>406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8">
        <f ca="1">IFERROR(_xlfn.XLOOKUP(PA[[#This Row],[Affected Equipment ]],'Basic Data'!N:N,'Basic Data'!R:R),"")</f>
        <v>1.8491681641643964E-4</v>
      </c>
      <c r="W184" s="35" t="s">
        <v>447</v>
      </c>
      <c r="X184" s="38"/>
      <c r="Y184" s="38" t="s">
        <v>469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519</v>
      </c>
      <c r="AI184" s="32" t="s">
        <v>367</v>
      </c>
      <c r="AJ184" s="34">
        <f ca="1">IFERROR(PA[[#This Row],[Breakdown Time]]*PA[[#This Row],[Plant Equivalent Weightage]],"")</f>
        <v>1.038616118872336E-3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3">
        <f t="shared" si="2"/>
        <v>184</v>
      </c>
      <c r="B185" s="30">
        <v>45768</v>
      </c>
      <c r="C185" s="183">
        <f>YEAR(PA[[#This Row],[Date]])+IF(MONTH(PA[[#This Row],[Date]])&gt;=4,1,0)</f>
        <v>2026</v>
      </c>
      <c r="D185" s="32">
        <f>YEAR(PA[[#This Row],[Date]])</f>
        <v>2025</v>
      </c>
      <c r="E185" s="36" t="s">
        <v>363</v>
      </c>
      <c r="F185" s="36" t="s">
        <v>363</v>
      </c>
      <c r="G185" s="216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423</v>
      </c>
      <c r="M185" s="32" t="s">
        <v>410</v>
      </c>
      <c r="N185" s="32" t="s">
        <v>404</v>
      </c>
      <c r="O185" s="35" t="s">
        <v>472</v>
      </c>
      <c r="P185" s="35" t="s">
        <v>406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8">
        <f ca="1">IFERROR(_xlfn.XLOOKUP(PA[[#This Row],[Affected Equipment ]],'Basic Data'!N:N,'Basic Data'!R:R),"")</f>
        <v>1.8491681641643964E-4</v>
      </c>
      <c r="W185" s="35" t="s">
        <v>447</v>
      </c>
      <c r="X185" s="38"/>
      <c r="Y185" s="38" t="s">
        <v>469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455</v>
      </c>
      <c r="AI185" s="32" t="s">
        <v>367</v>
      </c>
      <c r="AJ185" s="34">
        <f ca="1">IFERROR(PA[[#This Row],[Breakdown Time]]*PA[[#This Row],[Plant Equivalent Weightage]],"")</f>
        <v>1.6272679844646686E-3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3">
        <f t="shared" si="2"/>
        <v>185</v>
      </c>
      <c r="B186" s="30">
        <v>45768</v>
      </c>
      <c r="C186" s="183">
        <f>YEAR(PA[[#This Row],[Date]])+IF(MONTH(PA[[#This Row],[Date]])&gt;=4,1,0)</f>
        <v>2026</v>
      </c>
      <c r="D186" s="32">
        <f>YEAR(PA[[#This Row],[Date]])</f>
        <v>2025</v>
      </c>
      <c r="E186" s="36" t="s">
        <v>363</v>
      </c>
      <c r="F186" s="36" t="s">
        <v>363</v>
      </c>
      <c r="G186" s="216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473</v>
      </c>
      <c r="M186" s="32" t="s">
        <v>403</v>
      </c>
      <c r="N186" s="32" t="s">
        <v>412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8">
        <f ca="1">IFERROR(_xlfn.XLOOKUP(PA[[#This Row],[Affected Equipment ]],'Basic Data'!N:N,'Basic Data'!R:R),"")</f>
        <v>1.2093559793635153E-2</v>
      </c>
      <c r="W186" s="35" t="s">
        <v>413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444</v>
      </c>
      <c r="AI186" s="32" t="s">
        <v>367</v>
      </c>
      <c r="AJ186" s="34">
        <f ca="1">IFERROR(PA[[#This Row],[Breakdown Time]]*PA[[#This Row],[Plant Equivalent Weightage]],"")</f>
        <v>4.1722781288041293E-2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3">
        <f t="shared" si="2"/>
        <v>186</v>
      </c>
      <c r="B187" s="30">
        <v>45768</v>
      </c>
      <c r="C187" s="183">
        <f>YEAR(PA[[#This Row],[Date]])+IF(MONTH(PA[[#This Row],[Date]])&gt;=4,1,0)</f>
        <v>2026</v>
      </c>
      <c r="D187" s="32">
        <f>YEAR(PA[[#This Row],[Date]])</f>
        <v>2025</v>
      </c>
      <c r="E187" s="36" t="s">
        <v>363</v>
      </c>
      <c r="F187" s="36" t="s">
        <v>363</v>
      </c>
      <c r="G187" s="216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510</v>
      </c>
      <c r="M187" s="32" t="s">
        <v>410</v>
      </c>
      <c r="N187" s="32" t="s">
        <v>416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8">
        <f ca="1">IFERROR(_xlfn.XLOOKUP(PA[[#This Row],[Affected Equipment ]],'Basic Data'!N:N,'Basic Data'!R:R),"")</f>
        <v>1.1543852530288098E-2</v>
      </c>
      <c r="W187" s="35" t="s">
        <v>413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464</v>
      </c>
      <c r="AI187" s="32" t="s">
        <v>367</v>
      </c>
      <c r="AJ187" s="34">
        <f ca="1">IFERROR(PA[[#This Row],[Breakdown Time]]*PA[[#This Row],[Plant Equivalent Weightage]],"")</f>
        <v>5.0215758506753236E-2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3">
        <f t="shared" si="2"/>
        <v>187</v>
      </c>
      <c r="B188" s="134">
        <v>45768</v>
      </c>
      <c r="C188" s="182">
        <f>YEAR(PA[[#This Row],[Date]])+IF(MONTH(PA[[#This Row],[Date]])&gt;=4,1,0)</f>
        <v>2026</v>
      </c>
      <c r="D188" s="32">
        <f>YEAR(PA[[#This Row],[Date]])</f>
        <v>2025</v>
      </c>
      <c r="E188" s="36" t="s">
        <v>363</v>
      </c>
      <c r="F188" s="36" t="s">
        <v>363</v>
      </c>
      <c r="G188" s="216">
        <v>45748</v>
      </c>
      <c r="H188" s="174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426</v>
      </c>
      <c r="M188" s="36"/>
      <c r="N188" s="36"/>
      <c r="O188" s="37"/>
      <c r="P188" s="37"/>
      <c r="Q188" s="36" t="s">
        <v>520</v>
      </c>
      <c r="R188" s="174">
        <f>IF((PA[[#This Row],[String Type(If String BD)]]&amp;PA[[#This Row],[Equipment (If any BD other than PV  array and inv)]])="",1,0)</f>
        <v>0</v>
      </c>
      <c r="S188" s="174">
        <f>IF(PA[[#This Row],[String Type(If String BD)]]="",1,0)</f>
        <v>1</v>
      </c>
      <c r="T1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5">
        <f>IFERROR(_xlfn.XLOOKUP(PA[[#This Row],[Affected Equipment ]],'Basic Data'!N:N,'Basic Data'!Q:Q),"")</f>
        <v>4567.6450000000004</v>
      </c>
      <c r="V188" s="179">
        <f ca="1">IFERROR(_xlfn.XLOOKUP(PA[[#This Row],[Affected Equipment ]],'Basic Data'!N:N,'Basic Data'!R:R),"")</f>
        <v>2.6477566517883022E-2</v>
      </c>
      <c r="W188" s="37" t="s">
        <v>428</v>
      </c>
      <c r="X188" s="39"/>
      <c r="Y188" s="39" t="s">
        <v>521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6">
        <f>IF(PA[[#This Row],[Acknowledgement Time ]]="NA","",(PA[[#This Row],[Acknowledgement Time ]]-PA[[#This Row],[Fault Time]])*24)</f>
        <v>0</v>
      </c>
      <c r="AE188" s="176">
        <f>IF(PA[[#This Row],[Work Start time on Fault]]="NA","",(PA[[#This Row],[Work Start time on Fault]]-PA[[#This Row],[Fault Time]])*24)</f>
        <v>0</v>
      </c>
      <c r="AF188" s="177">
        <f>IF(PA[[#This Row],[Status]]="Open","",(PA[[#This Row],[Work Completion time on fault]]-PA[[#This Row],[Fault Time]])*24)</f>
        <v>0.18333333333333268</v>
      </c>
      <c r="AG188" s="176">
        <f>IFERROR((PA[[#This Row],[Work Completion time on fault]]-PA[[#This Row],[Fault Time]])*24,"")</f>
        <v>0.18333333333333268</v>
      </c>
      <c r="AH188" s="35" t="s">
        <v>422</v>
      </c>
      <c r="AI188" s="32" t="s">
        <v>367</v>
      </c>
      <c r="AJ188" s="175">
        <f ca="1">IFERROR(PA[[#This Row],[Breakdown Time]]*PA[[#This Row],[Plant Equivalent Weightage]],"")</f>
        <v>4.8542205282785366E-3</v>
      </c>
      <c r="AK188" s="37">
        <v>178.2</v>
      </c>
      <c r="AL188" s="277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3">
        <f t="shared" si="2"/>
        <v>188</v>
      </c>
      <c r="B189" s="30">
        <v>45768</v>
      </c>
      <c r="C189" s="183">
        <f>YEAR(PA[[#This Row],[Date]])+IF(MONTH(PA[[#This Row],[Date]])&gt;=4,1,0)</f>
        <v>2026</v>
      </c>
      <c r="D189" s="32">
        <f>YEAR(PA[[#This Row],[Date]])</f>
        <v>2025</v>
      </c>
      <c r="E189" s="36" t="s">
        <v>363</v>
      </c>
      <c r="F189" s="36" t="s">
        <v>363</v>
      </c>
      <c r="G189" s="216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514</v>
      </c>
      <c r="M189" s="32" t="s">
        <v>403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8">
        <f ca="1">IFERROR(_xlfn.XLOOKUP(PA[[#This Row],[Affected Equipment ]],'Basic Data'!N:N,'Basic Data'!R:R),"")</f>
        <v>2.4131644542345371E-2</v>
      </c>
      <c r="W189" s="35" t="s">
        <v>474</v>
      </c>
      <c r="X189" s="38"/>
      <c r="Y189" s="38" t="s">
        <v>522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523</v>
      </c>
      <c r="AI189" s="32" t="s">
        <v>367</v>
      </c>
      <c r="AJ189" s="34">
        <f ca="1">IFERROR(PA[[#This Row],[Breakdown Time]]*PA[[#This Row],[Plant Equivalent Weightage]],"")</f>
        <v>2.0109703785287803E-2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3">
        <f t="shared" si="2"/>
        <v>189</v>
      </c>
      <c r="B190" s="30">
        <v>45768</v>
      </c>
      <c r="C190" s="183">
        <f>YEAR(PA[[#This Row],[Date]])+IF(MONTH(PA[[#This Row],[Date]])&gt;=4,1,0)</f>
        <v>2026</v>
      </c>
      <c r="D190" s="32">
        <f>YEAR(PA[[#This Row],[Date]])</f>
        <v>2025</v>
      </c>
      <c r="E190" s="36" t="s">
        <v>363</v>
      </c>
      <c r="F190" s="36" t="s">
        <v>363</v>
      </c>
      <c r="G190" s="216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514</v>
      </c>
      <c r="M190" s="32" t="s">
        <v>410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8">
        <f ca="1">IFERROR(_xlfn.XLOOKUP(PA[[#This Row],[Affected Equipment ]],'Basic Data'!N:N,'Basic Data'!R:R),"")</f>
        <v>2.4224102950553595E-2</v>
      </c>
      <c r="W190" s="35" t="s">
        <v>474</v>
      </c>
      <c r="X190" s="38"/>
      <c r="Y190" s="38" t="s">
        <v>522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523</v>
      </c>
      <c r="AI190" s="32" t="s">
        <v>367</v>
      </c>
      <c r="AJ190" s="34">
        <f ca="1">IFERROR(PA[[#This Row],[Breakdown Time]]*PA[[#This Row],[Plant Equivalent Weightage]],"")</f>
        <v>2.0186752458794689E-2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3">
        <f t="shared" si="2"/>
        <v>190</v>
      </c>
      <c r="B191" s="134">
        <v>45768</v>
      </c>
      <c r="C191" s="182">
        <f>YEAR(PA[[#This Row],[Date]])+IF(MONTH(PA[[#This Row],[Date]])&gt;=4,1,0)</f>
        <v>2026</v>
      </c>
      <c r="D191" s="32">
        <f>YEAR(PA[[#This Row],[Date]])</f>
        <v>2025</v>
      </c>
      <c r="E191" s="36" t="s">
        <v>363</v>
      </c>
      <c r="F191" s="36" t="s">
        <v>363</v>
      </c>
      <c r="G191" s="216">
        <v>45748</v>
      </c>
      <c r="H191" s="174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478</v>
      </c>
      <c r="M191" s="32" t="s">
        <v>403</v>
      </c>
      <c r="N191" s="36"/>
      <c r="O191" s="37"/>
      <c r="P191" s="37"/>
      <c r="Q191" s="32"/>
      <c r="R191" s="174">
        <f>IF((PA[[#This Row],[String Type(If String BD)]]&amp;PA[[#This Row],[Equipment (If any BD other than PV  array and inv)]])="",1,0)</f>
        <v>1</v>
      </c>
      <c r="S191" s="174">
        <f>IF(PA[[#This Row],[String Type(If String BD)]]="",1,0)</f>
        <v>1</v>
      </c>
      <c r="T1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5">
        <f>IFERROR(_xlfn.XLOOKUP(PA[[#This Row],[Affected Equipment ]],'Basic Data'!N:N,'Basic Data'!Q:Q),"")</f>
        <v>4258.6500000000005</v>
      </c>
      <c r="V191" s="179">
        <f ca="1">IFERROR(_xlfn.XLOOKUP(PA[[#This Row],[Affected Equipment ]],'Basic Data'!N:N,'Basic Data'!R:R),"")</f>
        <v>2.4686394991594692E-2</v>
      </c>
      <c r="W191" s="35" t="s">
        <v>474</v>
      </c>
      <c r="X191" s="39"/>
      <c r="Y191" s="38" t="s">
        <v>522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6">
        <f>IF(PA[[#This Row],[Acknowledgement Time ]]="NA","",(PA[[#This Row],[Acknowledgement Time ]]-PA[[#This Row],[Fault Time]])*24)</f>
        <v>0</v>
      </c>
      <c r="AE191" s="176">
        <f>IF(PA[[#This Row],[Work Start time on Fault]]="NA","",(PA[[#This Row],[Work Start time on Fault]]-PA[[#This Row],[Fault Time]])*24)</f>
        <v>0</v>
      </c>
      <c r="AF191" s="177">
        <f>IF(PA[[#This Row],[Status]]="Open","",(PA[[#This Row],[Work Completion time on fault]]-PA[[#This Row],[Fault Time]])*24)</f>
        <v>1.0166666666666671</v>
      </c>
      <c r="AG191" s="176">
        <f>IFERROR((PA[[#This Row],[Work Completion time on fault]]-PA[[#This Row],[Fault Time]])*24,"")</f>
        <v>1.0166666666666671</v>
      </c>
      <c r="AH191" s="35" t="s">
        <v>523</v>
      </c>
      <c r="AI191" s="32" t="s">
        <v>367</v>
      </c>
      <c r="AJ191" s="175">
        <f ca="1">IFERROR(PA[[#This Row],[Breakdown Time]]*PA[[#This Row],[Plant Equivalent Weightage]],"")</f>
        <v>2.5097834908121279E-2</v>
      </c>
      <c r="AK191" s="37">
        <v>1021.5</v>
      </c>
      <c r="AL191" s="277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3">
        <f t="shared" si="2"/>
        <v>191</v>
      </c>
      <c r="B192" s="134">
        <v>45768</v>
      </c>
      <c r="C192" s="183">
        <f>YEAR(PA[[#This Row],[Date]])+IF(MONTH(PA[[#This Row],[Date]])&gt;=4,1,0)</f>
        <v>2026</v>
      </c>
      <c r="D192" s="32">
        <f>YEAR(PA[[#This Row],[Date]])</f>
        <v>2025</v>
      </c>
      <c r="E192" s="36" t="s">
        <v>363</v>
      </c>
      <c r="F192" s="36" t="s">
        <v>363</v>
      </c>
      <c r="G192" s="216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478</v>
      </c>
      <c r="M192" s="32" t="s">
        <v>410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8">
        <f ca="1">IFERROR(_xlfn.XLOOKUP(PA[[#This Row],[Affected Equipment ]],'Basic Data'!N:N,'Basic Data'!R:R),"")</f>
        <v>2.4316561358761812E-2</v>
      </c>
      <c r="W192" s="35" t="s">
        <v>474</v>
      </c>
      <c r="X192" s="38"/>
      <c r="Y192" s="38" t="s">
        <v>522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523</v>
      </c>
      <c r="AI192" s="32" t="s">
        <v>367</v>
      </c>
      <c r="AJ192" s="34">
        <f ca="1">IFERROR(PA[[#This Row],[Breakdown Time]]*PA[[#This Row],[Plant Equivalent Weightage]],"")</f>
        <v>2.0263801132301536E-2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3">
        <f t="shared" si="2"/>
        <v>192</v>
      </c>
      <c r="B193" s="134">
        <v>45768</v>
      </c>
      <c r="C193" s="183">
        <f>YEAR(PA[[#This Row],[Date]])+IF(MONTH(PA[[#This Row],[Date]])&gt;=4,1,0)</f>
        <v>2026</v>
      </c>
      <c r="D193" s="32">
        <f>YEAR(PA[[#This Row],[Date]])</f>
        <v>2025</v>
      </c>
      <c r="E193" s="36" t="s">
        <v>363</v>
      </c>
      <c r="F193" s="36" t="s">
        <v>363</v>
      </c>
      <c r="G193" s="216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524</v>
      </c>
      <c r="M193" s="32" t="s">
        <v>403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8">
        <f ca="1">IFERROR(_xlfn.XLOOKUP(PA[[#This Row],[Affected Equipment ]],'Basic Data'!N:N,'Basic Data'!R:R),"")</f>
        <v>2.4095501710045795E-2</v>
      </c>
      <c r="W193" s="35" t="s">
        <v>474</v>
      </c>
      <c r="X193" s="38"/>
      <c r="Y193" s="38" t="s">
        <v>522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523</v>
      </c>
      <c r="AI193" s="32" t="s">
        <v>367</v>
      </c>
      <c r="AJ193" s="34">
        <f ca="1">IFERROR(PA[[#This Row],[Breakdown Time]]*PA[[#This Row],[Plant Equivalent Weightage]],"")</f>
        <v>2.048117645353895E-2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3">
        <f t="shared" si="2"/>
        <v>193</v>
      </c>
      <c r="B194" s="134">
        <v>45768</v>
      </c>
      <c r="C194" s="182">
        <f>YEAR(PA[[#This Row],[Date]])+IF(MONTH(PA[[#This Row],[Date]])&gt;=4,1,0)</f>
        <v>2026</v>
      </c>
      <c r="D194" s="32">
        <f>YEAR(PA[[#This Row],[Date]])</f>
        <v>2025</v>
      </c>
      <c r="E194" s="36" t="s">
        <v>363</v>
      </c>
      <c r="F194" s="36" t="s">
        <v>363</v>
      </c>
      <c r="G194" s="216">
        <v>45748</v>
      </c>
      <c r="H194" s="174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524</v>
      </c>
      <c r="M194" s="36" t="s">
        <v>410</v>
      </c>
      <c r="N194" s="36"/>
      <c r="O194" s="37"/>
      <c r="P194" s="37"/>
      <c r="Q194" s="36"/>
      <c r="R194" s="174">
        <f>IF((PA[[#This Row],[String Type(If String BD)]]&amp;PA[[#This Row],[Equipment (If any BD other than PV  array and inv)]])="",1,0)</f>
        <v>1</v>
      </c>
      <c r="S194" s="174">
        <f>IF(PA[[#This Row],[String Type(If String BD)]]="",1,0)</f>
        <v>1</v>
      </c>
      <c r="T1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5">
        <f>IFERROR(_xlfn.XLOOKUP(PA[[#This Row],[Affected Equipment ]],'Basic Data'!N:N,'Basic Data'!Q:Q),"")</f>
        <v>4172.5199999999995</v>
      </c>
      <c r="V194" s="179">
        <f ca="1">IFERROR(_xlfn.XLOOKUP(PA[[#This Row],[Affected Equipment ]],'Basic Data'!N:N,'Basic Data'!R:R),"")</f>
        <v>2.4187119587270302E-2</v>
      </c>
      <c r="W194" s="35" t="s">
        <v>474</v>
      </c>
      <c r="X194" s="39"/>
      <c r="Y194" s="38" t="s">
        <v>522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6">
        <f>IF(PA[[#This Row],[Acknowledgement Time ]]="NA","",(PA[[#This Row],[Acknowledgement Time ]]-PA[[#This Row],[Fault Time]])*24)</f>
        <v>0</v>
      </c>
      <c r="AE194" s="176">
        <f>IF(PA[[#This Row],[Work Start time on Fault]]="NA","",(PA[[#This Row],[Work Start time on Fault]]-PA[[#This Row],[Fault Time]])*24)</f>
        <v>0</v>
      </c>
      <c r="AF194" s="177">
        <f>IF(PA[[#This Row],[Status]]="Open","",(PA[[#This Row],[Work Completion time on fault]]-PA[[#This Row],[Fault Time]])*24)</f>
        <v>0.85000000000000098</v>
      </c>
      <c r="AG194" s="176">
        <f>IFERROR((PA[[#This Row],[Work Completion time on fault]]-PA[[#This Row],[Fault Time]])*24,"")</f>
        <v>0.85000000000000098</v>
      </c>
      <c r="AH194" s="35" t="s">
        <v>523</v>
      </c>
      <c r="AI194" s="32" t="s">
        <v>367</v>
      </c>
      <c r="AJ194" s="175">
        <f ca="1">IFERROR(PA[[#This Row],[Breakdown Time]]*PA[[#This Row],[Plant Equivalent Weightage]],"")</f>
        <v>2.0559051649179781E-2</v>
      </c>
      <c r="AK194" s="35">
        <v>856.5</v>
      </c>
      <c r="AL194" s="277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3">
        <f t="shared" si="2"/>
        <v>194</v>
      </c>
      <c r="B195" s="134">
        <v>45769</v>
      </c>
      <c r="C195" s="183">
        <f>YEAR(PA[[#This Row],[Date]])+IF(MONTH(PA[[#This Row],[Date]])&gt;=4,1,0)</f>
        <v>2026</v>
      </c>
      <c r="D195" s="32">
        <f>YEAR(PA[[#This Row],[Date]])</f>
        <v>2025</v>
      </c>
      <c r="E195" s="36" t="s">
        <v>363</v>
      </c>
      <c r="F195" s="36" t="s">
        <v>363</v>
      </c>
      <c r="G195" s="216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524</v>
      </c>
      <c r="M195" s="32" t="s">
        <v>403</v>
      </c>
      <c r="N195" s="32" t="s">
        <v>412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8">
        <f ca="1">IFERROR(_xlfn.XLOOKUP(PA[[#This Row],[Affected Equipment ]],'Basic Data'!N:N,'Basic Data'!R:R),"")</f>
        <v>1.1910324039186135E-2</v>
      </c>
      <c r="W195" s="35" t="s">
        <v>413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491</v>
      </c>
      <c r="AI195" s="32" t="s">
        <v>367</v>
      </c>
      <c r="AJ195" s="34">
        <f ca="1">IFERROR(PA[[#This Row],[Breakdown Time]]*PA[[#This Row],[Plant Equivalent Weightage]],"")</f>
        <v>2.1637088671188149E-2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3">
        <f t="shared" ref="A196:A259" si="3">A195+1</f>
        <v>195</v>
      </c>
      <c r="B196" s="30">
        <v>45769</v>
      </c>
      <c r="C196" s="183">
        <f>YEAR(PA[[#This Row],[Date]])+IF(MONTH(PA[[#This Row],[Date]])&gt;=4,1,0)</f>
        <v>2026</v>
      </c>
      <c r="D196" s="32">
        <f>YEAR(PA[[#This Row],[Date]])</f>
        <v>2025</v>
      </c>
      <c r="E196" s="36" t="s">
        <v>363</v>
      </c>
      <c r="F196" s="36" t="s">
        <v>363</v>
      </c>
      <c r="G196" s="216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478</v>
      </c>
      <c r="M196" s="36" t="s">
        <v>410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8">
        <f ca="1">IFERROR(_xlfn.XLOOKUP(PA[[#This Row],[Affected Equipment ]],'Basic Data'!N:N,'Basic Data'!R:R),"")</f>
        <v>2.4316561358761812E-2</v>
      </c>
      <c r="W196" s="35" t="s">
        <v>474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444</v>
      </c>
      <c r="AI196" s="32" t="s">
        <v>367</v>
      </c>
      <c r="AJ196" s="34">
        <f ca="1">IFERROR(PA[[#This Row],[Breakdown Time]]*PA[[#This Row],[Plant Equivalent Weightage]],"")</f>
        <v>1.3779384769965044E-2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3">
        <f t="shared" si="3"/>
        <v>196</v>
      </c>
      <c r="B197" s="30">
        <v>45769</v>
      </c>
      <c r="C197" s="183">
        <f>YEAR(PA[[#This Row],[Date]])+IF(MONTH(PA[[#This Row],[Date]])&gt;=4,1,0)</f>
        <v>2026</v>
      </c>
      <c r="D197" s="32">
        <f>YEAR(PA[[#This Row],[Date]])</f>
        <v>2025</v>
      </c>
      <c r="E197" s="36" t="s">
        <v>363</v>
      </c>
      <c r="F197" s="36" t="s">
        <v>363</v>
      </c>
      <c r="G197" s="216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411</v>
      </c>
      <c r="M197" s="32" t="s">
        <v>403</v>
      </c>
      <c r="N197" s="32" t="s">
        <v>412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8">
        <f ca="1">IFERROR(_xlfn.XLOOKUP(PA[[#This Row],[Affected Equipment ]],'Basic Data'!N:N,'Basic Data'!R:R),"")</f>
        <v>1.3406469190191873E-2</v>
      </c>
      <c r="W197" s="35" t="s">
        <v>413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525</v>
      </c>
      <c r="AI197" s="32" t="s">
        <v>367</v>
      </c>
      <c r="AJ197" s="34">
        <f ca="1">IFERROR(PA[[#This Row],[Breakdown Time]]*PA[[#This Row],[Plant Equivalent Weightage]],"")</f>
        <v>2.1226909551137128E-2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3">
        <f t="shared" si="3"/>
        <v>197</v>
      </c>
      <c r="B198" s="30">
        <v>45769</v>
      </c>
      <c r="C198" s="183">
        <f>YEAR(PA[[#This Row],[Date]])+IF(MONTH(PA[[#This Row],[Date]])&gt;=4,1,0)</f>
        <v>2026</v>
      </c>
      <c r="D198" s="32">
        <f>YEAR(PA[[#This Row],[Date]])</f>
        <v>2025</v>
      </c>
      <c r="E198" s="36" t="s">
        <v>363</v>
      </c>
      <c r="F198" s="36" t="s">
        <v>363</v>
      </c>
      <c r="G198" s="216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411</v>
      </c>
      <c r="M198" s="32" t="s">
        <v>483</v>
      </c>
      <c r="N198" s="32" t="s">
        <v>412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8">
        <f ca="1">IFERROR(_xlfn.XLOOKUP(PA[[#This Row],[Affected Equipment ]],'Basic Data'!N:N,'Basic Data'!R:R),"")</f>
        <v>1.1834676250652137E-2</v>
      </c>
      <c r="W198" s="35" t="s">
        <v>413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444</v>
      </c>
      <c r="AI198" s="32" t="s">
        <v>367</v>
      </c>
      <c r="AJ198" s="34">
        <f ca="1">IFERROR(PA[[#This Row],[Breakdown Time]]*PA[[#This Row],[Plant Equivalent Weightage]],"")</f>
        <v>1.5779568334202857E-2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3">
        <f t="shared" si="3"/>
        <v>198</v>
      </c>
      <c r="B199" s="30">
        <v>45769</v>
      </c>
      <c r="C199" s="183">
        <f>YEAR(PA[[#This Row],[Date]])+IF(MONTH(PA[[#This Row],[Date]])&gt;=4,1,0)</f>
        <v>2026</v>
      </c>
      <c r="D199" s="32">
        <f>YEAR(PA[[#This Row],[Date]])</f>
        <v>2025</v>
      </c>
      <c r="E199" s="36" t="s">
        <v>363</v>
      </c>
      <c r="F199" s="36" t="s">
        <v>363</v>
      </c>
      <c r="G199" s="216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424</v>
      </c>
      <c r="M199" s="32" t="s">
        <v>483</v>
      </c>
      <c r="N199" s="32" t="s">
        <v>412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8">
        <f ca="1">IFERROR(_xlfn.XLOOKUP(PA[[#This Row],[Affected Equipment ]],'Basic Data'!N:N,'Basic Data'!R:R),"")</f>
        <v>1.2185177670859661E-2</v>
      </c>
      <c r="W199" s="35" t="s">
        <v>413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525</v>
      </c>
      <c r="AI199" s="32" t="s">
        <v>367</v>
      </c>
      <c r="AJ199" s="34">
        <f ca="1">IFERROR(PA[[#This Row],[Breakdown Time]]*PA[[#This Row],[Plant Equivalent Weightage]],"")</f>
        <v>1.7262335033717859E-2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3">
        <f t="shared" si="3"/>
        <v>199</v>
      </c>
      <c r="B200" s="30">
        <v>45769</v>
      </c>
      <c r="C200" s="183">
        <f>YEAR(PA[[#This Row],[Date]])+IF(MONTH(PA[[#This Row],[Date]])&gt;=4,1,0)</f>
        <v>2026</v>
      </c>
      <c r="D200" s="32">
        <f>YEAR(PA[[#This Row],[Date]])</f>
        <v>2025</v>
      </c>
      <c r="E200" s="36" t="s">
        <v>363</v>
      </c>
      <c r="F200" s="36" t="s">
        <v>363</v>
      </c>
      <c r="G200" s="216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465</v>
      </c>
      <c r="M200" s="32"/>
      <c r="N200" s="32"/>
      <c r="O200" s="35"/>
      <c r="P200" s="35"/>
      <c r="Q200" s="36" t="s">
        <v>520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8">
        <f ca="1">IFERROR(_xlfn.XLOOKUP(PA[[#This Row],[Affected Equipment ]],'Basic Data'!N:N,'Basic Data'!R:R),"")</f>
        <v>2.4593936583386475E-2</v>
      </c>
      <c r="W200" s="35" t="s">
        <v>428</v>
      </c>
      <c r="X200" s="38"/>
      <c r="Y200" s="38" t="s">
        <v>429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422</v>
      </c>
      <c r="AI200" s="32" t="s">
        <v>367</v>
      </c>
      <c r="AJ200" s="34">
        <f ca="1">IFERROR(PA[[#This Row],[Breakdown Time]]*PA[[#This Row],[Plant Equivalent Weightage]],"")</f>
        <v>6.9682820319595089E-3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3">
        <f t="shared" si="3"/>
        <v>200</v>
      </c>
      <c r="B201" s="30">
        <v>45769</v>
      </c>
      <c r="C201" s="183">
        <f>YEAR(PA[[#This Row],[Date]])+IF(MONTH(PA[[#This Row],[Date]])&gt;=4,1,0)</f>
        <v>2026</v>
      </c>
      <c r="D201" s="32">
        <f>YEAR(PA[[#This Row],[Date]])</f>
        <v>2025</v>
      </c>
      <c r="E201" s="36" t="s">
        <v>363</v>
      </c>
      <c r="F201" s="36" t="s">
        <v>363</v>
      </c>
      <c r="G201" s="216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426</v>
      </c>
      <c r="M201" s="32"/>
      <c r="N201" s="32"/>
      <c r="O201" s="35"/>
      <c r="P201" s="35"/>
      <c r="Q201" s="36" t="s">
        <v>520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8">
        <f ca="1">IFERROR(_xlfn.XLOOKUP(PA[[#This Row],[Affected Equipment ]],'Basic Data'!N:N,'Basic Data'!R:R),"")</f>
        <v>2.6477566517883022E-2</v>
      </c>
      <c r="W201" s="35" t="s">
        <v>428</v>
      </c>
      <c r="X201" s="38"/>
      <c r="Y201" s="38" t="s">
        <v>429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422</v>
      </c>
      <c r="AI201" s="32" t="s">
        <v>367</v>
      </c>
      <c r="AJ201" s="34">
        <f ca="1">IFERROR(PA[[#This Row],[Breakdown Time]]*PA[[#This Row],[Plant Equivalent Weightage]],"")</f>
        <v>5.295513303576656E-3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3">
        <f t="shared" si="3"/>
        <v>201</v>
      </c>
      <c r="B202" s="134">
        <v>45769</v>
      </c>
      <c r="C202" s="182">
        <f>YEAR(PA[[#This Row],[Date]])+IF(MONTH(PA[[#This Row],[Date]])&gt;=4,1,0)</f>
        <v>2026</v>
      </c>
      <c r="D202" s="32">
        <f>YEAR(PA[[#This Row],[Date]])</f>
        <v>2025</v>
      </c>
      <c r="E202" s="36" t="s">
        <v>363</v>
      </c>
      <c r="F202" s="36" t="s">
        <v>363</v>
      </c>
      <c r="G202" s="216">
        <v>45748</v>
      </c>
      <c r="H202" s="174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424</v>
      </c>
      <c r="M202" s="32" t="s">
        <v>483</v>
      </c>
      <c r="N202" s="32" t="s">
        <v>412</v>
      </c>
      <c r="O202" s="35" t="s">
        <v>526</v>
      </c>
      <c r="P202" s="35" t="s">
        <v>471</v>
      </c>
      <c r="Q202" s="36"/>
      <c r="R202" s="174">
        <f>IF((PA[[#This Row],[String Type(If String BD)]]&amp;PA[[#This Row],[Equipment (If any BD other than PV  array and inv)]])="",1,0)</f>
        <v>0</v>
      </c>
      <c r="S202" s="174">
        <f>IF(PA[[#This Row],[String Type(If String BD)]]="",1,0)</f>
        <v>0</v>
      </c>
      <c r="T2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5">
        <f>IFERROR(_xlfn.XLOOKUP(PA[[#This Row],[Affected Equipment ]],'Basic Data'!N:N,'Basic Data'!Q:Q),"")</f>
        <v>31.610000000000003</v>
      </c>
      <c r="V202" s="179">
        <f ca="1">IFERROR(_xlfn.XLOOKUP(PA[[#This Row],[Affected Equipment ]],'Basic Data'!N:N,'Basic Data'!R:R),"")</f>
        <v>1.8323575444901746E-4</v>
      </c>
      <c r="W202" s="37" t="s">
        <v>447</v>
      </c>
      <c r="X202" s="39"/>
      <c r="Y202" s="38" t="s">
        <v>469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6">
        <f>IF(PA[[#This Row],[Acknowledgement Time ]]="NA","",(PA[[#This Row],[Acknowledgement Time ]]-PA[[#This Row],[Fault Time]])*24)</f>
        <v>0</v>
      </c>
      <c r="AE202" s="176">
        <f>IF(PA[[#This Row],[Work Start time on Fault]]="NA","",(PA[[#This Row],[Work Start time on Fault]]-PA[[#This Row],[Fault Time]])*24)</f>
        <v>0</v>
      </c>
      <c r="AF202" s="177">
        <f>IF(PA[[#This Row],[Status]]="Open","",(PA[[#This Row],[Work Completion time on fault]]-PA[[#This Row],[Fault Time]])*24)</f>
        <v>8.6833333333333336</v>
      </c>
      <c r="AG202" s="176">
        <f>IFERROR((PA[[#This Row],[Work Completion time on fault]]-PA[[#This Row],[Fault Time]])*24,"")</f>
        <v>8.6833333333333336</v>
      </c>
      <c r="AH202" s="35" t="s">
        <v>527</v>
      </c>
      <c r="AI202" s="32" t="s">
        <v>367</v>
      </c>
      <c r="AJ202" s="175">
        <f ca="1">IFERROR(PA[[#This Row],[Breakdown Time]]*PA[[#This Row],[Plant Equivalent Weightage]],"")</f>
        <v>1.5910971344656351E-3</v>
      </c>
      <c r="AK202" s="37">
        <v>6613</v>
      </c>
      <c r="AL202" s="277">
        <f>IFERROR((_xlfn.XLOOKUP($G202,'Modelling New'!$D:$D,'Modelling New'!$O:$O)*PA[[#This Row],[Lost PoA(Wh/m2)]]*PA[[#This Row],[DC Capacity Affected (kW)]])/1000,"")</f>
        <v>160.07770604678788</v>
      </c>
      <c r="AM202" s="35" t="s">
        <v>528</v>
      </c>
    </row>
    <row r="203" spans="1:39">
      <c r="A203" s="173">
        <f t="shared" si="3"/>
        <v>202</v>
      </c>
      <c r="B203" s="134">
        <v>45769</v>
      </c>
      <c r="C203" s="183">
        <f>YEAR(PA[[#This Row],[Date]])+IF(MONTH(PA[[#This Row],[Date]])&gt;=4,1,0)</f>
        <v>2026</v>
      </c>
      <c r="D203" s="32">
        <f>YEAR(PA[[#This Row],[Date]])</f>
        <v>2025</v>
      </c>
      <c r="E203" s="36" t="s">
        <v>363</v>
      </c>
      <c r="F203" s="36" t="s">
        <v>363</v>
      </c>
      <c r="G203" s="216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424</v>
      </c>
      <c r="M203" s="32" t="s">
        <v>483</v>
      </c>
      <c r="N203" s="32" t="s">
        <v>412</v>
      </c>
      <c r="O203" s="35" t="s">
        <v>526</v>
      </c>
      <c r="P203" s="35" t="s">
        <v>471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8">
        <f ca="1">IFERROR(_xlfn.XLOOKUP(PA[[#This Row],[Affected Equipment ]],'Basic Data'!N:N,'Basic Data'!R:R),"")</f>
        <v>1.8323575444901746E-4</v>
      </c>
      <c r="W203" s="37" t="s">
        <v>447</v>
      </c>
      <c r="X203" s="38"/>
      <c r="Y203" s="38" t="s">
        <v>469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527</v>
      </c>
      <c r="AI203" s="32" t="s">
        <v>367</v>
      </c>
      <c r="AJ203" s="34">
        <f ca="1">IFERROR(PA[[#This Row],[Breakdown Time]]*PA[[#This Row],[Plant Equivalent Weightage]],"")</f>
        <v>1.6216364268738044E-3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528</v>
      </c>
    </row>
    <row r="204" spans="1:39">
      <c r="A204" s="173">
        <f t="shared" si="3"/>
        <v>203</v>
      </c>
      <c r="B204" s="134">
        <v>45769</v>
      </c>
      <c r="C204" s="183">
        <f>YEAR(PA[[#This Row],[Date]])+IF(MONTH(PA[[#This Row],[Date]])&gt;=4,1,0)</f>
        <v>2026</v>
      </c>
      <c r="D204" s="32">
        <f>YEAR(PA[[#This Row],[Date]])</f>
        <v>2025</v>
      </c>
      <c r="E204" s="36" t="s">
        <v>363</v>
      </c>
      <c r="F204" s="36" t="s">
        <v>363</v>
      </c>
      <c r="G204" s="216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424</v>
      </c>
      <c r="M204" s="32" t="s">
        <v>483</v>
      </c>
      <c r="N204" s="32" t="s">
        <v>412</v>
      </c>
      <c r="O204" s="35" t="s">
        <v>526</v>
      </c>
      <c r="P204" s="35" t="s">
        <v>471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8">
        <f ca="1">IFERROR(_xlfn.XLOOKUP(PA[[#This Row],[Affected Equipment ]],'Basic Data'!N:N,'Basic Data'!R:R),"")</f>
        <v>1.8323575444901746E-4</v>
      </c>
      <c r="W204" s="37" t="s">
        <v>447</v>
      </c>
      <c r="X204" s="38"/>
      <c r="Y204" s="38" t="s">
        <v>469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527</v>
      </c>
      <c r="AI204" s="32" t="s">
        <v>367</v>
      </c>
      <c r="AJ204" s="34">
        <f ca="1">IFERROR(PA[[#This Row],[Breakdown Time]]*PA[[#This Row],[Plant Equivalent Weightage]],"")</f>
        <v>1.6521757192819739E-3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528</v>
      </c>
    </row>
    <row r="205" spans="1:39">
      <c r="A205" s="173">
        <f t="shared" si="3"/>
        <v>204</v>
      </c>
      <c r="B205" s="134">
        <v>45769</v>
      </c>
      <c r="C205" s="183">
        <f>YEAR(PA[[#This Row],[Date]])+IF(MONTH(PA[[#This Row],[Date]])&gt;=4,1,0)</f>
        <v>2026</v>
      </c>
      <c r="D205" s="32">
        <f>YEAR(PA[[#This Row],[Date]])</f>
        <v>2025</v>
      </c>
      <c r="E205" s="36" t="s">
        <v>363</v>
      </c>
      <c r="F205" s="36" t="s">
        <v>363</v>
      </c>
      <c r="G205" s="216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423</v>
      </c>
      <c r="M205" s="36" t="s">
        <v>410</v>
      </c>
      <c r="N205" s="32" t="s">
        <v>412</v>
      </c>
      <c r="O205" s="35" t="s">
        <v>472</v>
      </c>
      <c r="P205" s="35" t="s">
        <v>406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8">
        <f ca="1">IFERROR(_xlfn.XLOOKUP(PA[[#This Row],[Affected Equipment ]],'Basic Data'!N:N,'Basic Data'!R:R),"")</f>
        <v>1.8491681641643964E-4</v>
      </c>
      <c r="W205" s="37" t="s">
        <v>447</v>
      </c>
      <c r="X205" s="38"/>
      <c r="Y205" s="38" t="s">
        <v>469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529</v>
      </c>
      <c r="AI205" s="32" t="s">
        <v>367</v>
      </c>
      <c r="AJ205" s="34">
        <f ca="1">IFERROR(PA[[#This Row],[Breakdown Time]]*PA[[#This Row],[Plant Equivalent Weightage]],"")</f>
        <v>1.9940196703572741E-3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528</v>
      </c>
    </row>
    <row r="206" spans="1:39">
      <c r="A206" s="173">
        <f t="shared" si="3"/>
        <v>205</v>
      </c>
      <c r="B206" s="134">
        <v>45769</v>
      </c>
      <c r="C206" s="183">
        <f>YEAR(PA[[#This Row],[Date]])+IF(MONTH(PA[[#This Row],[Date]])&gt;=4,1,0)</f>
        <v>2026</v>
      </c>
      <c r="D206" s="32">
        <f>YEAR(PA[[#This Row],[Date]])</f>
        <v>2025</v>
      </c>
      <c r="E206" s="36" t="s">
        <v>363</v>
      </c>
      <c r="F206" s="36" t="s">
        <v>363</v>
      </c>
      <c r="G206" s="216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423</v>
      </c>
      <c r="M206" s="36" t="s">
        <v>410</v>
      </c>
      <c r="N206" s="32" t="s">
        <v>412</v>
      </c>
      <c r="O206" s="35" t="s">
        <v>472</v>
      </c>
      <c r="P206" s="35" t="s">
        <v>406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8">
        <f ca="1">IFERROR(_xlfn.XLOOKUP(PA[[#This Row],[Affected Equipment ]],'Basic Data'!N:N,'Basic Data'!R:R),"")</f>
        <v>1.8491681641643964E-4</v>
      </c>
      <c r="W206" s="37" t="s">
        <v>447</v>
      </c>
      <c r="X206" s="38"/>
      <c r="Y206" s="38" t="s">
        <v>469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529</v>
      </c>
      <c r="AI206" s="32" t="s">
        <v>367</v>
      </c>
      <c r="AJ206" s="34">
        <f ca="1">IFERROR(PA[[#This Row],[Breakdown Time]]*PA[[#This Row],[Plant Equivalent Weightage]],"")</f>
        <v>2.024839139760014E-3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528</v>
      </c>
    </row>
    <row r="207" spans="1:39">
      <c r="A207" s="173">
        <f t="shared" si="3"/>
        <v>206</v>
      </c>
      <c r="B207" s="134">
        <v>45769</v>
      </c>
      <c r="C207" s="183">
        <f>YEAR(PA[[#This Row],[Date]])+IF(MONTH(PA[[#This Row],[Date]])&gt;=4,1,0)</f>
        <v>2026</v>
      </c>
      <c r="D207" s="32">
        <f>YEAR(PA[[#This Row],[Date]])</f>
        <v>2025</v>
      </c>
      <c r="E207" s="36" t="s">
        <v>363</v>
      </c>
      <c r="F207" s="36" t="s">
        <v>363</v>
      </c>
      <c r="G207" s="216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427</v>
      </c>
      <c r="M207" s="36" t="s">
        <v>410</v>
      </c>
      <c r="N207" s="32" t="s">
        <v>412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8">
        <f ca="1">IFERROR(_xlfn.XLOOKUP(PA[[#This Row],[Affected Equipment ]],'Basic Data'!N:N,'Basic Data'!R:R),"")</f>
        <v>1.1372384209611036E-2</v>
      </c>
      <c r="W207" s="35" t="s">
        <v>413</v>
      </c>
      <c r="X207" s="38"/>
      <c r="Y207" s="38" t="s">
        <v>438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530</v>
      </c>
      <c r="AI207" s="32" t="s">
        <v>367</v>
      </c>
      <c r="AJ207" s="34">
        <f ca="1">IFERROR(PA[[#This Row],[Breakdown Time]]*PA[[#This Row],[Plant Equivalent Weightage]],"")</f>
        <v>8.3397484203814268E-3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3">
        <f t="shared" si="3"/>
        <v>207</v>
      </c>
      <c r="B208" s="134">
        <v>45769</v>
      </c>
      <c r="C208" s="182">
        <f>YEAR(PA[[#This Row],[Date]])+IF(MONTH(PA[[#This Row],[Date]])&gt;=4,1,0)</f>
        <v>2026</v>
      </c>
      <c r="D208" s="32">
        <f>YEAR(PA[[#This Row],[Date]])</f>
        <v>2025</v>
      </c>
      <c r="E208" s="36" t="s">
        <v>363</v>
      </c>
      <c r="F208" s="36" t="s">
        <v>363</v>
      </c>
      <c r="G208" s="216">
        <v>45748</v>
      </c>
      <c r="H208" s="174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427</v>
      </c>
      <c r="M208" s="36" t="s">
        <v>410</v>
      </c>
      <c r="N208" s="32" t="s">
        <v>412</v>
      </c>
      <c r="O208" s="37"/>
      <c r="P208" s="37"/>
      <c r="Q208" s="32"/>
      <c r="R208" s="174">
        <f>IF((PA[[#This Row],[String Type(If String BD)]]&amp;PA[[#This Row],[Equipment (If any BD other than PV  array and inv)]])="",1,0)</f>
        <v>1</v>
      </c>
      <c r="S208" s="174">
        <f>IF(PA[[#This Row],[String Type(If String BD)]]="",1,0)</f>
        <v>1</v>
      </c>
      <c r="T2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5">
        <f>IFERROR(_xlfn.XLOOKUP(PA[[#This Row],[Affected Equipment ]],'Basic Data'!N:N,'Basic Data'!Q:Q),"")</f>
        <v>1961.85</v>
      </c>
      <c r="V208" s="179">
        <f ca="1">IFERROR(_xlfn.XLOOKUP(PA[[#This Row],[Affected Equipment ]],'Basic Data'!N:N,'Basic Data'!R:R),"")</f>
        <v>1.1372384209611036E-2</v>
      </c>
      <c r="W208" s="35" t="s">
        <v>413</v>
      </c>
      <c r="X208" s="39"/>
      <c r="Y208" s="38" t="s">
        <v>438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6">
        <f>IF(PA[[#This Row],[Acknowledgement Time ]]="NA","",(PA[[#This Row],[Acknowledgement Time ]]-PA[[#This Row],[Fault Time]])*24)</f>
        <v>0</v>
      </c>
      <c r="AE208" s="176">
        <f>IF(PA[[#This Row],[Work Start time on Fault]]="NA","",(PA[[#This Row],[Work Start time on Fault]]-PA[[#This Row],[Fault Time]])*24)</f>
        <v>0</v>
      </c>
      <c r="AF208" s="177">
        <f>IF(PA[[#This Row],[Status]]="Open","",(PA[[#This Row],[Work Completion time on fault]]-PA[[#This Row],[Fault Time]])*24)</f>
        <v>0.35000000000000142</v>
      </c>
      <c r="AG208" s="176">
        <f>IFERROR((PA[[#This Row],[Work Completion time on fault]]-PA[[#This Row],[Fault Time]])*24,"")</f>
        <v>0.35000000000000142</v>
      </c>
      <c r="AH208" s="35" t="s">
        <v>530</v>
      </c>
      <c r="AI208" s="32" t="s">
        <v>367</v>
      </c>
      <c r="AJ208" s="175">
        <f ca="1">IFERROR(PA[[#This Row],[Breakdown Time]]*PA[[#This Row],[Plant Equivalent Weightage]],"")</f>
        <v>3.9803344733638788E-3</v>
      </c>
      <c r="AK208" s="35">
        <v>28.5</v>
      </c>
      <c r="AL208" s="277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3">
        <f t="shared" si="3"/>
        <v>208</v>
      </c>
      <c r="B209" s="134">
        <v>45770</v>
      </c>
      <c r="C209" s="183">
        <f>YEAR(PA[[#This Row],[Date]])+IF(MONTH(PA[[#This Row],[Date]])&gt;=4,1,0)</f>
        <v>2026</v>
      </c>
      <c r="D209" s="32">
        <f>YEAR(PA[[#This Row],[Date]])</f>
        <v>2025</v>
      </c>
      <c r="E209" s="36" t="s">
        <v>363</v>
      </c>
      <c r="F209" s="36" t="s">
        <v>363</v>
      </c>
      <c r="G209" s="216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465</v>
      </c>
      <c r="M209" s="32"/>
      <c r="N209" s="32"/>
      <c r="O209" s="35"/>
      <c r="P209" s="35"/>
      <c r="Q209" s="36" t="s">
        <v>520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8">
        <f ca="1">IFERROR(_xlfn.XLOOKUP(PA[[#This Row],[Affected Equipment ]],'Basic Data'!N:N,'Basic Data'!R:R),"")</f>
        <v>2.4593936583386475E-2</v>
      </c>
      <c r="W209" s="35" t="s">
        <v>428</v>
      </c>
      <c r="X209" s="38"/>
      <c r="Y209" s="38" t="s">
        <v>429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531</v>
      </c>
      <c r="AI209" s="32" t="s">
        <v>367</v>
      </c>
      <c r="AJ209" s="34">
        <f ca="1">IFERROR(PA[[#This Row],[Breakdown Time]]*PA[[#This Row],[Plant Equivalent Weightage]],"")</f>
        <v>6.5583830889030369E-3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3">
        <f t="shared" si="3"/>
        <v>209</v>
      </c>
      <c r="B210" s="134">
        <v>45770</v>
      </c>
      <c r="C210" s="183">
        <f>YEAR(PA[[#This Row],[Date]])+IF(MONTH(PA[[#This Row],[Date]])&gt;=4,1,0)</f>
        <v>2026</v>
      </c>
      <c r="D210" s="32">
        <f>YEAR(PA[[#This Row],[Date]])</f>
        <v>2025</v>
      </c>
      <c r="E210" s="36" t="s">
        <v>363</v>
      </c>
      <c r="F210" s="36" t="s">
        <v>363</v>
      </c>
      <c r="G210" s="216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465</v>
      </c>
      <c r="M210" s="32" t="s">
        <v>403</v>
      </c>
      <c r="N210" s="32" t="s">
        <v>412</v>
      </c>
      <c r="O210" s="35" t="s">
        <v>526</v>
      </c>
      <c r="P210" s="35" t="s">
        <v>406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8">
        <f ca="1">IFERROR(_xlfn.XLOOKUP(PA[[#This Row],[Affected Equipment ]],'Basic Data'!N:N,'Basic Data'!R:R),"")</f>
        <v>1.8491681641643964E-4</v>
      </c>
      <c r="W210" s="35" t="s">
        <v>407</v>
      </c>
      <c r="X210" s="38"/>
      <c r="Y210" s="38" t="s">
        <v>469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532</v>
      </c>
      <c r="AI210" s="32" t="s">
        <v>367</v>
      </c>
      <c r="AJ210" s="34">
        <f ca="1">IFERROR(PA[[#This Row],[Breakdown Time]]*PA[[#This Row],[Plant Equivalent Weightage]],"")</f>
        <v>2.0433308214016579E-3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3">
        <f t="shared" si="3"/>
        <v>210</v>
      </c>
      <c r="B211" s="134">
        <v>45770</v>
      </c>
      <c r="C211" s="182">
        <f>YEAR(PA[[#This Row],[Date]])+IF(MONTH(PA[[#This Row],[Date]])&gt;=4,1,0)</f>
        <v>2026</v>
      </c>
      <c r="D211" s="32">
        <f>YEAR(PA[[#This Row],[Date]])</f>
        <v>2025</v>
      </c>
      <c r="E211" s="36" t="s">
        <v>363</v>
      </c>
      <c r="F211" s="36" t="s">
        <v>363</v>
      </c>
      <c r="G211" s="216">
        <v>45748</v>
      </c>
      <c r="H211" s="174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514</v>
      </c>
      <c r="M211" s="36" t="s">
        <v>410</v>
      </c>
      <c r="N211" s="32" t="s">
        <v>412</v>
      </c>
      <c r="O211" s="35" t="s">
        <v>405</v>
      </c>
      <c r="P211" s="35" t="s">
        <v>406</v>
      </c>
      <c r="Q211" s="36"/>
      <c r="R211" s="174">
        <f>IF((PA[[#This Row],[String Type(If String BD)]]&amp;PA[[#This Row],[Equipment (If any BD other than PV  array and inv)]])="",1,0)</f>
        <v>0</v>
      </c>
      <c r="S211" s="174">
        <f>IF(PA[[#This Row],[String Type(If String BD)]]="",1,0)</f>
        <v>0</v>
      </c>
      <c r="T2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5">
        <f>IFERROR(_xlfn.XLOOKUP(PA[[#This Row],[Affected Equipment ]],'Basic Data'!N:N,'Basic Data'!Q:Q),"")</f>
        <v>31.900000000000002</v>
      </c>
      <c r="V211" s="179">
        <f ca="1">IFERROR(_xlfn.XLOOKUP(PA[[#This Row],[Affected Equipment ]],'Basic Data'!N:N,'Basic Data'!R:R),"")</f>
        <v>1.8491681641643964E-4</v>
      </c>
      <c r="W211" s="37" t="s">
        <v>481</v>
      </c>
      <c r="X211" s="39"/>
      <c r="Y211" s="38" t="s">
        <v>469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6">
        <f>IF(PA[[#This Row],[Acknowledgement Time ]]="NA","",(PA[[#This Row],[Acknowledgement Time ]]-PA[[#This Row],[Fault Time]])*24)</f>
        <v>0</v>
      </c>
      <c r="AE211" s="176">
        <f>IF(PA[[#This Row],[Work Start time on Fault]]="NA","",(PA[[#This Row],[Work Start time on Fault]]-PA[[#This Row],[Fault Time]])*24)</f>
        <v>0</v>
      </c>
      <c r="AF211" s="177">
        <f>IF(PA[[#This Row],[Status]]="Open","",(PA[[#This Row],[Work Completion time on fault]]-PA[[#This Row],[Fault Time]])*24)</f>
        <v>10.383333333333333</v>
      </c>
      <c r="AG211" s="176">
        <f>IFERROR((PA[[#This Row],[Work Completion time on fault]]-PA[[#This Row],[Fault Time]])*24,"")</f>
        <v>10.383333333333333</v>
      </c>
      <c r="AH211" s="35" t="s">
        <v>533</v>
      </c>
      <c r="AI211" s="32" t="s">
        <v>367</v>
      </c>
      <c r="AJ211" s="175">
        <f ca="1">IFERROR(PA[[#This Row],[Breakdown Time]]*PA[[#This Row],[Plant Equivalent Weightage]],"")</f>
        <v>1.9200529437906982E-3</v>
      </c>
      <c r="AK211" s="37">
        <v>6626</v>
      </c>
      <c r="AL211" s="277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3">
        <f t="shared" si="3"/>
        <v>211</v>
      </c>
      <c r="B212" s="134">
        <v>45771</v>
      </c>
      <c r="C212" s="183">
        <f>YEAR(PA[[#This Row],[Date]])+IF(MONTH(PA[[#This Row],[Date]])&gt;=4,1,0)</f>
        <v>2026</v>
      </c>
      <c r="D212" s="32">
        <f>YEAR(PA[[#This Row],[Date]])</f>
        <v>2025</v>
      </c>
      <c r="E212" s="36" t="s">
        <v>363</v>
      </c>
      <c r="F212" s="36" t="s">
        <v>363</v>
      </c>
      <c r="G212" s="216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524</v>
      </c>
      <c r="M212" s="32" t="s">
        <v>403</v>
      </c>
      <c r="N212" s="32" t="s">
        <v>416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8">
        <f ca="1">IFERROR(_xlfn.XLOOKUP(PA[[#This Row],[Affected Equipment ]],'Basic Data'!N:N,'Basic Data'!R:R),"")</f>
        <v>1.1818706161961626E-2</v>
      </c>
      <c r="W212" s="35" t="s">
        <v>413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464</v>
      </c>
      <c r="AI212" s="32" t="s">
        <v>367</v>
      </c>
      <c r="AJ212" s="34">
        <f ca="1">IFERROR(PA[[#This Row],[Breakdown Time]]*PA[[#This Row],[Plant Equivalent Weightage]],"")</f>
        <v>7.2882021332096756E-3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3">
        <f t="shared" si="3"/>
        <v>212</v>
      </c>
      <c r="B213" s="30">
        <v>45771</v>
      </c>
      <c r="C213" s="183">
        <f>YEAR(PA[[#This Row],[Date]])+IF(MONTH(PA[[#This Row],[Date]])&gt;=4,1,0)</f>
        <v>2026</v>
      </c>
      <c r="D213" s="32">
        <f>YEAR(PA[[#This Row],[Date]])</f>
        <v>2025</v>
      </c>
      <c r="E213" s="36" t="s">
        <v>363</v>
      </c>
      <c r="F213" s="36" t="s">
        <v>363</v>
      </c>
      <c r="G213" s="216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427</v>
      </c>
      <c r="M213" s="36" t="s">
        <v>410</v>
      </c>
      <c r="N213" s="32" t="s">
        <v>412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8">
        <f ca="1">IFERROR(_xlfn.XLOOKUP(PA[[#This Row],[Affected Equipment ]],'Basic Data'!N:N,'Basic Data'!R:R),"")</f>
        <v>1.1372384209611036E-2</v>
      </c>
      <c r="W213" s="35" t="s">
        <v>413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444</v>
      </c>
      <c r="AI213" s="32" t="s">
        <v>367</v>
      </c>
      <c r="AJ213" s="34">
        <f ca="1">IFERROR(PA[[#This Row],[Breakdown Time]]*PA[[#This Row],[Plant Equivalent Weightage]],"")</f>
        <v>5.6861921048055129E-3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3">
        <f t="shared" si="3"/>
        <v>213</v>
      </c>
      <c r="B214" s="30">
        <v>45771</v>
      </c>
      <c r="C214" s="183">
        <f>YEAR(PA[[#This Row],[Date]])+IF(MONTH(PA[[#This Row],[Date]])&gt;=4,1,0)</f>
        <v>2026</v>
      </c>
      <c r="D214" s="32">
        <f>YEAR(PA[[#This Row],[Date]])</f>
        <v>2025</v>
      </c>
      <c r="E214" s="36" t="s">
        <v>363</v>
      </c>
      <c r="F214" s="36" t="s">
        <v>363</v>
      </c>
      <c r="G214" s="216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450</v>
      </c>
      <c r="M214" s="32" t="s">
        <v>410</v>
      </c>
      <c r="N214" s="32" t="s">
        <v>404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8">
        <f ca="1">IFERROR(_xlfn.XLOOKUP(PA[[#This Row],[Affected Equipment ]],'Basic Data'!N:N,'Basic Data'!R:R),"")</f>
        <v>8.6910903715726618E-3</v>
      </c>
      <c r="W214" s="35" t="s">
        <v>413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491</v>
      </c>
      <c r="AI214" s="32" t="s">
        <v>367</v>
      </c>
      <c r="AJ214" s="34">
        <f ca="1">IFERROR(PA[[#This Row],[Breakdown Time]]*PA[[#This Row],[Plant Equivalent Weightage]],"")</f>
        <v>4.7800997043649703E-3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3">
        <f t="shared" si="3"/>
        <v>214</v>
      </c>
      <c r="B215" s="30">
        <v>45771</v>
      </c>
      <c r="C215" s="183">
        <f>YEAR(PA[[#This Row],[Date]])+IF(MONTH(PA[[#This Row],[Date]])&gt;=4,1,0)</f>
        <v>2026</v>
      </c>
      <c r="D215" s="32">
        <f>YEAR(PA[[#This Row],[Date]])</f>
        <v>2025</v>
      </c>
      <c r="E215" s="36" t="s">
        <v>363</v>
      </c>
      <c r="F215" s="36" t="s">
        <v>363</v>
      </c>
      <c r="G215" s="216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524</v>
      </c>
      <c r="M215" s="32" t="s">
        <v>403</v>
      </c>
      <c r="N215" s="32" t="s">
        <v>416</v>
      </c>
      <c r="O215" s="35" t="s">
        <v>467</v>
      </c>
      <c r="P215" s="35" t="s">
        <v>471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8">
        <f ca="1">IFERROR(_xlfn.XLOOKUP(PA[[#This Row],[Affected Equipment ]],'Basic Data'!N:N,'Basic Data'!R:R),"")</f>
        <v>1.8323575444901746E-4</v>
      </c>
      <c r="W215" s="35" t="s">
        <v>447</v>
      </c>
      <c r="X215" s="38"/>
      <c r="Y215" s="38" t="s">
        <v>469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534</v>
      </c>
      <c r="AI215" s="32" t="s">
        <v>367</v>
      </c>
      <c r="AJ215" s="34">
        <f ca="1">IFERROR(PA[[#This Row],[Breakdown Time]]*PA[[#This Row],[Plant Equivalent Weightage]],"")</f>
        <v>1.7376857380248488E-3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535</v>
      </c>
    </row>
    <row r="216" spans="1:39">
      <c r="A216" s="173">
        <f t="shared" si="3"/>
        <v>215</v>
      </c>
      <c r="B216" s="30">
        <v>45771</v>
      </c>
      <c r="C216" s="183">
        <f>YEAR(PA[[#This Row],[Date]])+IF(MONTH(PA[[#This Row],[Date]])&gt;=4,1,0)</f>
        <v>2026</v>
      </c>
      <c r="D216" s="32">
        <f>YEAR(PA[[#This Row],[Date]])</f>
        <v>2025</v>
      </c>
      <c r="E216" s="36" t="s">
        <v>363</v>
      </c>
      <c r="F216" s="36" t="s">
        <v>363</v>
      </c>
      <c r="G216" s="216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524</v>
      </c>
      <c r="M216" s="32" t="s">
        <v>403</v>
      </c>
      <c r="N216" s="32" t="s">
        <v>416</v>
      </c>
      <c r="O216" s="35" t="s">
        <v>458</v>
      </c>
      <c r="P216" s="35" t="s">
        <v>471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8">
        <f ca="1">IFERROR(_xlfn.XLOOKUP(PA[[#This Row],[Affected Equipment ]],'Basic Data'!N:N,'Basic Data'!R:R),"")</f>
        <v>1.8323575444901746E-4</v>
      </c>
      <c r="W216" s="35" t="s">
        <v>481</v>
      </c>
      <c r="X216" s="38"/>
      <c r="Y216" s="38" t="s">
        <v>469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533</v>
      </c>
      <c r="AI216" s="32" t="s">
        <v>367</v>
      </c>
      <c r="AJ216" s="34">
        <f ca="1">IFERROR(PA[[#This Row],[Breakdown Time]]*PA[[#This Row],[Plant Equivalent Weightage]],"")</f>
        <v>1.8048721813228223E-3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535</v>
      </c>
    </row>
    <row r="217" spans="1:39">
      <c r="A217" s="173">
        <f t="shared" si="3"/>
        <v>216</v>
      </c>
      <c r="B217" s="30">
        <v>45771</v>
      </c>
      <c r="C217" s="183">
        <f>YEAR(PA[[#This Row],[Date]])+IF(MONTH(PA[[#This Row],[Date]])&gt;=4,1,0)</f>
        <v>2026</v>
      </c>
      <c r="D217" s="32">
        <f>YEAR(PA[[#This Row],[Date]])</f>
        <v>2025</v>
      </c>
      <c r="E217" s="36" t="s">
        <v>363</v>
      </c>
      <c r="F217" s="36" t="s">
        <v>363</v>
      </c>
      <c r="G217" s="216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411</v>
      </c>
      <c r="M217" s="32" t="s">
        <v>403</v>
      </c>
      <c r="N217" s="32" t="s">
        <v>412</v>
      </c>
      <c r="O217" s="35" t="s">
        <v>526</v>
      </c>
      <c r="P217" s="35" t="s">
        <v>406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8">
        <f ca="1">IFERROR(_xlfn.XLOOKUP(PA[[#This Row],[Affected Equipment ]],'Basic Data'!N:N,'Basic Data'!R:R),"")</f>
        <v>1.8491681641643964E-4</v>
      </c>
      <c r="W217" s="35" t="s">
        <v>407</v>
      </c>
      <c r="X217" s="38"/>
      <c r="Y217" s="38" t="s">
        <v>469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532</v>
      </c>
      <c r="AI217" s="32" t="s">
        <v>367</v>
      </c>
      <c r="AJ217" s="34">
        <f ca="1">IFERROR(PA[[#This Row],[Breakdown Time]]*PA[[#This Row],[Plant Equivalent Weightage]],"")</f>
        <v>1.9138890499101502E-3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535</v>
      </c>
    </row>
    <row r="218" spans="1:39">
      <c r="A218" s="173">
        <f t="shared" si="3"/>
        <v>217</v>
      </c>
      <c r="B218" s="134">
        <v>45771</v>
      </c>
      <c r="C218" s="182">
        <f>YEAR(PA[[#This Row],[Date]])+IF(MONTH(PA[[#This Row],[Date]])&gt;=4,1,0)</f>
        <v>2026</v>
      </c>
      <c r="D218" s="32">
        <f>YEAR(PA[[#This Row],[Date]])</f>
        <v>2025</v>
      </c>
      <c r="E218" s="36" t="s">
        <v>363</v>
      </c>
      <c r="F218" s="36" t="s">
        <v>363</v>
      </c>
      <c r="G218" s="216">
        <v>45748</v>
      </c>
      <c r="H218" s="174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450</v>
      </c>
      <c r="M218" s="32" t="s">
        <v>410</v>
      </c>
      <c r="N218" s="32" t="s">
        <v>404</v>
      </c>
      <c r="O218" s="35" t="s">
        <v>405</v>
      </c>
      <c r="P218" s="35" t="s">
        <v>406</v>
      </c>
      <c r="Q218" s="36"/>
      <c r="R218" s="174">
        <f>IF((PA[[#This Row],[String Type(If String BD)]]&amp;PA[[#This Row],[Equipment (If any BD other than PV  array and inv)]])="",1,0)</f>
        <v>0</v>
      </c>
      <c r="S218" s="174">
        <f>IF(PA[[#This Row],[String Type(If String BD)]]="",1,0)</f>
        <v>0</v>
      </c>
      <c r="T2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5">
        <f>IFERROR(_xlfn.XLOOKUP(PA[[#This Row],[Affected Equipment ]],'Basic Data'!N:N,'Basic Data'!Q:Q),"")</f>
        <v>31.900000000000002</v>
      </c>
      <c r="V218" s="179">
        <f ca="1">IFERROR(_xlfn.XLOOKUP(PA[[#This Row],[Affected Equipment ]],'Basic Data'!N:N,'Basic Data'!R:R),"")</f>
        <v>1.8491681641643964E-4</v>
      </c>
      <c r="W218" s="35" t="s">
        <v>447</v>
      </c>
      <c r="X218" s="39"/>
      <c r="Y218" s="38" t="s">
        <v>469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6">
        <f>IF(PA[[#This Row],[Acknowledgement Time ]]="NA","",(PA[[#This Row],[Acknowledgement Time ]]-PA[[#This Row],[Fault Time]])*24)</f>
        <v>0</v>
      </c>
      <c r="AE218" s="176">
        <f>IF(PA[[#This Row],[Work Start time on Fault]]="NA","",(PA[[#This Row],[Work Start time on Fault]]-PA[[#This Row],[Fault Time]])*24)</f>
        <v>0</v>
      </c>
      <c r="AF218" s="177">
        <f>IF(PA[[#This Row],[Status]]="Open","",(PA[[#This Row],[Work Completion time on fault]]-PA[[#This Row],[Fault Time]])*24)</f>
        <v>11.1</v>
      </c>
      <c r="AG218" s="176">
        <f>IFERROR((PA[[#This Row],[Work Completion time on fault]]-PA[[#This Row],[Fault Time]])*24,"")</f>
        <v>11.1</v>
      </c>
      <c r="AH218" s="35" t="s">
        <v>493</v>
      </c>
      <c r="AI218" s="32" t="s">
        <v>367</v>
      </c>
      <c r="AJ218" s="175">
        <f ca="1">IFERROR(PA[[#This Row],[Breakdown Time]]*PA[[#This Row],[Plant Equivalent Weightage]],"")</f>
        <v>2.0525766622224799E-3</v>
      </c>
      <c r="AK218" s="37">
        <v>6790</v>
      </c>
      <c r="AL218" s="277">
        <f>IFERROR((_xlfn.XLOOKUP($G218,'Modelling New'!$D:$D,'Modelling New'!$O:$O)*PA[[#This Row],[Lost PoA(Wh/m2)]]*PA[[#This Row],[DC Capacity Affected (kW)]])/1000,"")</f>
        <v>165.87017044041119</v>
      </c>
      <c r="AM218" s="35" t="s">
        <v>536</v>
      </c>
    </row>
    <row r="219" spans="1:39">
      <c r="A219" s="173">
        <f t="shared" si="3"/>
        <v>218</v>
      </c>
      <c r="B219" s="30">
        <v>45771</v>
      </c>
      <c r="C219" s="183">
        <f>YEAR(PA[[#This Row],[Date]])+IF(MONTH(PA[[#This Row],[Date]])&gt;=4,1,0)</f>
        <v>2026</v>
      </c>
      <c r="D219" s="32">
        <f>YEAR(PA[[#This Row],[Date]])</f>
        <v>2025</v>
      </c>
      <c r="E219" s="36" t="s">
        <v>363</v>
      </c>
      <c r="F219" s="36" t="s">
        <v>363</v>
      </c>
      <c r="G219" s="216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450</v>
      </c>
      <c r="M219" s="32" t="s">
        <v>410</v>
      </c>
      <c r="N219" s="32" t="s">
        <v>404</v>
      </c>
      <c r="O219" s="35" t="s">
        <v>472</v>
      </c>
      <c r="P219" s="35" t="s">
        <v>406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8">
        <f ca="1">IFERROR(_xlfn.XLOOKUP(PA[[#This Row],[Affected Equipment ]],'Basic Data'!N:N,'Basic Data'!R:R),"")</f>
        <v>1.8491681641643964E-4</v>
      </c>
      <c r="W219" s="35" t="s">
        <v>447</v>
      </c>
      <c r="X219" s="38"/>
      <c r="Y219" s="38" t="s">
        <v>469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493</v>
      </c>
      <c r="AI219" s="32" t="s">
        <v>367</v>
      </c>
      <c r="AJ219" s="34">
        <f ca="1">IFERROR(PA[[#This Row],[Breakdown Time]]*PA[[#This Row],[Plant Equivalent Weightage]],"")</f>
        <v>2.0833961316252202E-3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536</v>
      </c>
    </row>
    <row r="220" spans="1:39">
      <c r="A220" s="173">
        <f t="shared" si="3"/>
        <v>219</v>
      </c>
      <c r="B220" s="30">
        <v>45771</v>
      </c>
      <c r="C220" s="183">
        <f>YEAR(PA[[#This Row],[Date]])+IF(MONTH(PA[[#This Row],[Date]])&gt;=4,1,0)</f>
        <v>2026</v>
      </c>
      <c r="D220" s="32">
        <f>YEAR(PA[[#This Row],[Date]])</f>
        <v>2025</v>
      </c>
      <c r="E220" s="36" t="s">
        <v>363</v>
      </c>
      <c r="F220" s="36" t="s">
        <v>363</v>
      </c>
      <c r="G220" s="216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402</v>
      </c>
      <c r="M220" s="32" t="s">
        <v>410</v>
      </c>
      <c r="N220" s="32" t="s">
        <v>416</v>
      </c>
      <c r="O220" s="35" t="s">
        <v>472</v>
      </c>
      <c r="P220" s="35" t="s">
        <v>406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8">
        <f ca="1">IFERROR(_xlfn.XLOOKUP(PA[[#This Row],[Affected Equipment ]],'Basic Data'!N:N,'Basic Data'!R:R),"")</f>
        <v>1.8491681641643964E-4</v>
      </c>
      <c r="W220" s="35" t="s">
        <v>447</v>
      </c>
      <c r="X220" s="38"/>
      <c r="Y220" s="38" t="s">
        <v>469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455</v>
      </c>
      <c r="AI220" s="32" t="s">
        <v>367</v>
      </c>
      <c r="AJ220" s="34">
        <f ca="1">IFERROR(PA[[#This Row],[Breakdown Time]]*PA[[#This Row],[Plant Equivalent Weightage]],"")</f>
        <v>2.1142156010279601E-3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536</v>
      </c>
    </row>
    <row r="221" spans="1:39">
      <c r="A221" s="173">
        <f t="shared" si="3"/>
        <v>220</v>
      </c>
      <c r="B221" s="30">
        <v>45771</v>
      </c>
      <c r="C221" s="183">
        <f>YEAR(PA[[#This Row],[Date]])+IF(MONTH(PA[[#This Row],[Date]])&gt;=4,1,0)</f>
        <v>2026</v>
      </c>
      <c r="D221" s="32">
        <f>YEAR(PA[[#This Row],[Date]])</f>
        <v>2025</v>
      </c>
      <c r="E221" s="36" t="s">
        <v>363</v>
      </c>
      <c r="F221" s="36" t="s">
        <v>363</v>
      </c>
      <c r="G221" s="216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402</v>
      </c>
      <c r="M221" s="32" t="s">
        <v>403</v>
      </c>
      <c r="N221" s="32" t="s">
        <v>404</v>
      </c>
      <c r="O221" s="35" t="s">
        <v>405</v>
      </c>
      <c r="P221" s="35" t="s">
        <v>406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8">
        <f ca="1">IFERROR(_xlfn.XLOOKUP(PA[[#This Row],[Affected Equipment ]],'Basic Data'!N:N,'Basic Data'!R:R),"")</f>
        <v>1.8491681641643964E-4</v>
      </c>
      <c r="W221" s="35" t="s">
        <v>447</v>
      </c>
      <c r="X221" s="38"/>
      <c r="Y221" s="38" t="s">
        <v>469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457</v>
      </c>
      <c r="AI221" s="32" t="s">
        <v>367</v>
      </c>
      <c r="AJ221" s="34">
        <f ca="1">IFERROR(PA[[#This Row],[Breakdown Time]]*PA[[#This Row],[Plant Equivalent Weightage]],"")</f>
        <v>2.1450350704306999E-3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536</v>
      </c>
    </row>
    <row r="222" spans="1:39">
      <c r="A222" s="173">
        <f t="shared" si="3"/>
        <v>221</v>
      </c>
      <c r="B222" s="30">
        <v>45771</v>
      </c>
      <c r="C222" s="183">
        <f>YEAR(PA[[#This Row],[Date]])+IF(MONTH(PA[[#This Row],[Date]])&gt;=4,1,0)</f>
        <v>2026</v>
      </c>
      <c r="D222" s="32">
        <f>YEAR(PA[[#This Row],[Date]])</f>
        <v>2025</v>
      </c>
      <c r="E222" s="36" t="s">
        <v>363</v>
      </c>
      <c r="F222" s="36" t="s">
        <v>363</v>
      </c>
      <c r="G222" s="216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402</v>
      </c>
      <c r="M222" s="32" t="s">
        <v>403</v>
      </c>
      <c r="N222" s="32" t="s">
        <v>404</v>
      </c>
      <c r="O222" s="35" t="s">
        <v>405</v>
      </c>
      <c r="P222" s="35" t="s">
        <v>406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8">
        <f ca="1">IFERROR(_xlfn.XLOOKUP(PA[[#This Row],[Affected Equipment ]],'Basic Data'!N:N,'Basic Data'!R:R),"")</f>
        <v>1.8491681641643964E-4</v>
      </c>
      <c r="W222" s="35" t="s">
        <v>447</v>
      </c>
      <c r="X222" s="38"/>
      <c r="Y222" s="38" t="s">
        <v>469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457</v>
      </c>
      <c r="AI222" s="32" t="s">
        <v>367</v>
      </c>
      <c r="AJ222" s="34">
        <f ca="1">IFERROR(PA[[#This Row],[Breakdown Time]]*PA[[#This Row],[Plant Equivalent Weightage]],"")</f>
        <v>2.1758545398334397E-3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536</v>
      </c>
    </row>
    <row r="223" spans="1:39">
      <c r="A223" s="173">
        <f t="shared" si="3"/>
        <v>222</v>
      </c>
      <c r="B223" s="134">
        <v>45771</v>
      </c>
      <c r="C223" s="182">
        <f>YEAR(PA[[#This Row],[Date]])+IF(MONTH(PA[[#This Row],[Date]])&gt;=4,1,0)</f>
        <v>2026</v>
      </c>
      <c r="D223" s="32">
        <f>YEAR(PA[[#This Row],[Date]])</f>
        <v>2025</v>
      </c>
      <c r="E223" s="36" t="s">
        <v>363</v>
      </c>
      <c r="F223" s="36" t="s">
        <v>363</v>
      </c>
      <c r="G223" s="216">
        <v>45748</v>
      </c>
      <c r="H223" s="174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402</v>
      </c>
      <c r="M223" s="32" t="s">
        <v>403</v>
      </c>
      <c r="N223" s="32" t="s">
        <v>404</v>
      </c>
      <c r="O223" s="35" t="s">
        <v>440</v>
      </c>
      <c r="P223" s="35" t="s">
        <v>406</v>
      </c>
      <c r="Q223" s="36"/>
      <c r="R223" s="174">
        <f>IF((PA[[#This Row],[String Type(If String BD)]]&amp;PA[[#This Row],[Equipment (If any BD other than PV  array and inv)]])="",1,0)</f>
        <v>0</v>
      </c>
      <c r="S223" s="174">
        <f>IF(PA[[#This Row],[String Type(If String BD)]]="",1,0)</f>
        <v>0</v>
      </c>
      <c r="T2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5">
        <f>IFERROR(_xlfn.XLOOKUP(PA[[#This Row],[Affected Equipment ]],'Basic Data'!N:N,'Basic Data'!Q:Q),"")</f>
        <v>31.900000000000002</v>
      </c>
      <c r="V223" s="179">
        <f ca="1">IFERROR(_xlfn.XLOOKUP(PA[[#This Row],[Affected Equipment ]],'Basic Data'!N:N,'Basic Data'!R:R),"")</f>
        <v>1.8491681641643964E-4</v>
      </c>
      <c r="W223" s="35" t="s">
        <v>481</v>
      </c>
      <c r="X223" s="38"/>
      <c r="Y223" s="38" t="s">
        <v>469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6">
        <f>IF(PA[[#This Row],[Acknowledgement Time ]]="NA","",(PA[[#This Row],[Acknowledgement Time ]]-PA[[#This Row],[Fault Time]])*24)</f>
        <v>0</v>
      </c>
      <c r="AE223" s="176">
        <f>IF(PA[[#This Row],[Work Start time on Fault]]="NA","",(PA[[#This Row],[Work Start time on Fault]]-PA[[#This Row],[Fault Time]])*24)</f>
        <v>0</v>
      </c>
      <c r="AF223" s="177">
        <f>IF(PA[[#This Row],[Status]]="Open","",(PA[[#This Row],[Work Completion time on fault]]-PA[[#This Row],[Fault Time]])*24)</f>
        <v>11.766666666666666</v>
      </c>
      <c r="AG223" s="176">
        <f>IFERROR((PA[[#This Row],[Work Completion time on fault]]-PA[[#This Row],[Fault Time]])*24,"")</f>
        <v>11.766666666666666</v>
      </c>
      <c r="AH223" s="35" t="s">
        <v>533</v>
      </c>
      <c r="AI223" s="32" t="s">
        <v>367</v>
      </c>
      <c r="AJ223" s="175">
        <f ca="1">IFERROR(PA[[#This Row],[Breakdown Time]]*PA[[#This Row],[Plant Equivalent Weightage]],"")</f>
        <v>2.1758545398334397E-3</v>
      </c>
      <c r="AK223" s="35">
        <v>6839</v>
      </c>
      <c r="AL223" s="277">
        <f>IFERROR((_xlfn.XLOOKUP($G223,'Modelling New'!$D:$D,'Modelling New'!$O:$O)*PA[[#This Row],[Lost PoA(Wh/m2)]]*PA[[#This Row],[DC Capacity Affected (kW)]])/1000,"")</f>
        <v>167.06717167039355</v>
      </c>
      <c r="AM223" s="35" t="s">
        <v>536</v>
      </c>
    </row>
    <row r="224" spans="1:39">
      <c r="A224" s="173">
        <f t="shared" si="3"/>
        <v>223</v>
      </c>
      <c r="B224" s="134">
        <v>45772</v>
      </c>
      <c r="C224" s="183">
        <f>YEAR(PA[[#This Row],[Date]])+IF(MONTH(PA[[#This Row],[Date]])&gt;=4,1,0)</f>
        <v>2026</v>
      </c>
      <c r="D224" s="32">
        <f>YEAR(PA[[#This Row],[Date]])</f>
        <v>2025</v>
      </c>
      <c r="E224" s="36" t="s">
        <v>363</v>
      </c>
      <c r="F224" s="36" t="s">
        <v>363</v>
      </c>
      <c r="G224" s="216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427</v>
      </c>
      <c r="M224" s="32" t="s">
        <v>410</v>
      </c>
      <c r="N224" s="32" t="s">
        <v>412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8">
        <f ca="1">IFERROR(_xlfn.XLOOKUP(PA[[#This Row],[Affected Equipment ]],'Basic Data'!N:N,'Basic Data'!R:R),"")</f>
        <v>1.1372384209611036E-2</v>
      </c>
      <c r="W224" s="35" t="s">
        <v>413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491</v>
      </c>
      <c r="AI224" s="32" t="s">
        <v>367</v>
      </c>
      <c r="AJ224" s="34">
        <f ca="1">IFERROR(PA[[#This Row],[Breakdown Time]]*PA[[#This Row],[Plant Equivalent Weightage]],"")</f>
        <v>1.8953973682685067E-2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3"/>
    </row>
    <row r="225" spans="1:39">
      <c r="A225" s="173">
        <f t="shared" si="3"/>
        <v>224</v>
      </c>
      <c r="B225" s="30">
        <v>45772</v>
      </c>
      <c r="C225" s="183">
        <f>YEAR(PA[[#This Row],[Date]])+IF(MONTH(PA[[#This Row],[Date]])&gt;=4,1,0)</f>
        <v>2026</v>
      </c>
      <c r="D225" s="32">
        <f>YEAR(PA[[#This Row],[Date]])</f>
        <v>2025</v>
      </c>
      <c r="E225" s="36" t="s">
        <v>363</v>
      </c>
      <c r="F225" s="36" t="s">
        <v>363</v>
      </c>
      <c r="G225" s="216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478</v>
      </c>
      <c r="M225" s="32" t="s">
        <v>410</v>
      </c>
      <c r="N225" s="32" t="s">
        <v>416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8">
        <f ca="1">IFERROR(_xlfn.XLOOKUP(PA[[#This Row],[Affected Equipment ]],'Basic Data'!N:N,'Basic Data'!R:R),"")</f>
        <v>1.2112051475276794E-2</v>
      </c>
      <c r="W225" s="35" t="s">
        <v>413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491</v>
      </c>
      <c r="AI225" s="32" t="s">
        <v>367</v>
      </c>
      <c r="AJ225" s="34">
        <f ca="1">IFERROR(PA[[#This Row],[Breakdown Time]]*PA[[#This Row],[Plant Equivalent Weightage]],"")</f>
        <v>6.0560257376383918E-3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3">
        <f t="shared" si="3"/>
        <v>225</v>
      </c>
      <c r="B226" s="30">
        <v>45772</v>
      </c>
      <c r="C226" s="183">
        <f>YEAR(PA[[#This Row],[Date]])+IF(MONTH(PA[[#This Row],[Date]])&gt;=4,1,0)</f>
        <v>2026</v>
      </c>
      <c r="D226" s="32">
        <f>YEAR(PA[[#This Row],[Date]])</f>
        <v>2025</v>
      </c>
      <c r="E226" s="36" t="s">
        <v>363</v>
      </c>
      <c r="F226" s="36" t="s">
        <v>363</v>
      </c>
      <c r="G226" s="216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524</v>
      </c>
      <c r="M226" s="32" t="s">
        <v>403</v>
      </c>
      <c r="N226" s="32" t="s">
        <v>412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8">
        <f ca="1">IFERROR(_xlfn.XLOOKUP(PA[[#This Row],[Affected Equipment ]],'Basic Data'!N:N,'Basic Data'!R:R),"")</f>
        <v>1.1910324039186135E-2</v>
      </c>
      <c r="W226" s="35" t="s">
        <v>413</v>
      </c>
      <c r="X226" s="38"/>
      <c r="Y226" s="38" t="s">
        <v>537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444</v>
      </c>
      <c r="AI226" s="32" t="s">
        <v>367</v>
      </c>
      <c r="AJ226" s="34">
        <f ca="1">IFERROR(PA[[#This Row],[Breakdown Time]]*PA[[#This Row],[Plant Equivalent Weightage]],"")</f>
        <v>3.5730972117558437E-3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3">
        <f t="shared" si="3"/>
        <v>226</v>
      </c>
      <c r="B227" s="30">
        <v>45772</v>
      </c>
      <c r="C227" s="183">
        <f>YEAR(PA[[#This Row],[Date]])+IF(MONTH(PA[[#This Row],[Date]])&gt;=4,1,0)</f>
        <v>2026</v>
      </c>
      <c r="D227" s="32">
        <f>YEAR(PA[[#This Row],[Date]])</f>
        <v>2025</v>
      </c>
      <c r="E227" s="36" t="s">
        <v>363</v>
      </c>
      <c r="F227" s="36" t="s">
        <v>363</v>
      </c>
      <c r="G227" s="216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465</v>
      </c>
      <c r="M227" s="32" t="s">
        <v>403</v>
      </c>
      <c r="N227" s="32" t="s">
        <v>412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8">
        <f ca="1">IFERROR(_xlfn.XLOOKUP(PA[[#This Row],[Affected Equipment ]],'Basic Data'!N:N,'Basic Data'!R:R),"")</f>
        <v>1.2389426699901456E-2</v>
      </c>
      <c r="W227" s="35" t="s">
        <v>413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516</v>
      </c>
      <c r="AI227" s="32" t="s">
        <v>367</v>
      </c>
      <c r="AJ227" s="34">
        <f ca="1">IFERROR(PA[[#This Row],[Breakdown Time]]*PA[[#This Row],[Plant Equivalent Weightage]],"")</f>
        <v>4.0472127219678099E-2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3">
        <f t="shared" si="3"/>
        <v>227</v>
      </c>
      <c r="B228" s="30">
        <v>45772</v>
      </c>
      <c r="C228" s="183">
        <f>YEAR(PA[[#This Row],[Date]])+IF(MONTH(PA[[#This Row],[Date]])&gt;=4,1,0)</f>
        <v>2026</v>
      </c>
      <c r="D228" s="32">
        <f>YEAR(PA[[#This Row],[Date]])</f>
        <v>2025</v>
      </c>
      <c r="E228" s="36" t="s">
        <v>363</v>
      </c>
      <c r="F228" s="36" t="s">
        <v>363</v>
      </c>
      <c r="G228" s="216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465</v>
      </c>
      <c r="M228" s="32" t="s">
        <v>403</v>
      </c>
      <c r="N228" s="32" t="s">
        <v>416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8">
        <f ca="1">IFERROR(_xlfn.XLOOKUP(PA[[#This Row],[Affected Equipment ]],'Basic Data'!N:N,'Basic Data'!R:R),"")</f>
        <v>1.2204509883485017E-2</v>
      </c>
      <c r="W228" s="35" t="s">
        <v>413</v>
      </c>
      <c r="X228" s="38"/>
      <c r="Y228" s="38" t="s">
        <v>538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513</v>
      </c>
      <c r="AI228" s="32" t="s">
        <v>367</v>
      </c>
      <c r="AJ228" s="34">
        <f ca="1">IFERROR(PA[[#This Row],[Breakdown Time]]*PA[[#This Row],[Plant Equivalent Weightage]],"")</f>
        <v>8.1363399223233158E-4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3">
        <f t="shared" si="3"/>
        <v>228</v>
      </c>
      <c r="B229" s="30">
        <v>45772</v>
      </c>
      <c r="C229" s="183">
        <f>YEAR(PA[[#This Row],[Date]])+IF(MONTH(PA[[#This Row],[Date]])&gt;=4,1,0)</f>
        <v>2026</v>
      </c>
      <c r="D229" s="32">
        <f>YEAR(PA[[#This Row],[Date]])</f>
        <v>2025</v>
      </c>
      <c r="E229" s="36" t="s">
        <v>363</v>
      </c>
      <c r="F229" s="36" t="s">
        <v>363</v>
      </c>
      <c r="G229" s="216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411</v>
      </c>
      <c r="M229" s="32" t="s">
        <v>483</v>
      </c>
      <c r="N229" s="32" t="s">
        <v>412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8">
        <f ca="1">IFERROR(_xlfn.XLOOKUP(PA[[#This Row],[Affected Equipment ]],'Basic Data'!N:N,'Basic Data'!R:R),"")</f>
        <v>1.1834676250652137E-2</v>
      </c>
      <c r="W229" s="35" t="s">
        <v>413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444</v>
      </c>
      <c r="AI229" s="32" t="s">
        <v>367</v>
      </c>
      <c r="AJ229" s="34">
        <f ca="1">IFERROR(PA[[#This Row],[Breakdown Time]]*PA[[#This Row],[Plant Equivalent Weightage]],"")</f>
        <v>1.2820899271539817E-2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3">
        <f t="shared" si="3"/>
        <v>229</v>
      </c>
      <c r="B230" s="134">
        <v>45772</v>
      </c>
      <c r="C230" s="182">
        <f>YEAR(PA[[#This Row],[Date]])+IF(MONTH(PA[[#This Row],[Date]])&gt;=4,1,0)</f>
        <v>2026</v>
      </c>
      <c r="D230" s="32">
        <f>YEAR(PA[[#This Row],[Date]])</f>
        <v>2025</v>
      </c>
      <c r="E230" s="36" t="s">
        <v>363</v>
      </c>
      <c r="F230" s="36" t="s">
        <v>363</v>
      </c>
      <c r="G230" s="216">
        <v>45748</v>
      </c>
      <c r="H230" s="174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478</v>
      </c>
      <c r="M230" s="32" t="s">
        <v>410</v>
      </c>
      <c r="N230" s="32" t="s">
        <v>416</v>
      </c>
      <c r="O230" s="35" t="s">
        <v>405</v>
      </c>
      <c r="P230" s="35" t="s">
        <v>406</v>
      </c>
      <c r="Q230" s="36"/>
      <c r="R230" s="174">
        <f>IF((PA[[#This Row],[String Type(If String BD)]]&amp;PA[[#This Row],[Equipment (If any BD other than PV  array and inv)]])="",1,0)</f>
        <v>0</v>
      </c>
      <c r="S230" s="174">
        <f>IF(PA[[#This Row],[String Type(If String BD)]]="",1,0)</f>
        <v>0</v>
      </c>
      <c r="T2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5">
        <f>IFERROR(_xlfn.XLOOKUP(PA[[#This Row],[Affected Equipment ]],'Basic Data'!N:N,'Basic Data'!Q:Q),"")</f>
        <v>31.900000000000002</v>
      </c>
      <c r="V230" s="179">
        <f ca="1">IFERROR(_xlfn.XLOOKUP(PA[[#This Row],[Affected Equipment ]],'Basic Data'!N:N,'Basic Data'!R:R),"")</f>
        <v>1.8491681641643964E-4</v>
      </c>
      <c r="W230" s="35" t="s">
        <v>447</v>
      </c>
      <c r="X230" s="39"/>
      <c r="Y230" s="38" t="s">
        <v>469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6">
        <f>IF(PA[[#This Row],[Acknowledgement Time ]]="NA","",(PA[[#This Row],[Acknowledgement Time ]]-PA[[#This Row],[Fault Time]])*24)</f>
        <v>0</v>
      </c>
      <c r="AE230" s="176">
        <f>IF(PA[[#This Row],[Work Start time on Fault]]="NA","",(PA[[#This Row],[Work Start time on Fault]]-PA[[#This Row],[Fault Time]])*24)</f>
        <v>0</v>
      </c>
      <c r="AF230" s="177">
        <f>IF(PA[[#This Row],[Status]]="Open","",(PA[[#This Row],[Work Completion time on fault]]-PA[[#This Row],[Fault Time]])*24)</f>
        <v>10.100000000000001</v>
      </c>
      <c r="AG230" s="176">
        <f>IFERROR((PA[[#This Row],[Work Completion time on fault]]-PA[[#This Row],[Fault Time]])*24,"")</f>
        <v>10.100000000000001</v>
      </c>
      <c r="AH230" s="35" t="s">
        <v>539</v>
      </c>
      <c r="AI230" s="32" t="s">
        <v>367</v>
      </c>
      <c r="AJ230" s="175">
        <f ca="1">IFERROR(PA[[#This Row],[Breakdown Time]]*PA[[#This Row],[Plant Equivalent Weightage]],"")</f>
        <v>1.8676598458060407E-3</v>
      </c>
      <c r="AK230" s="37">
        <v>6154</v>
      </c>
      <c r="AL230" s="277">
        <f>IFERROR((_xlfn.XLOOKUP($G230,'Modelling New'!$D:$D,'Modelling New'!$O:$O)*PA[[#This Row],[Lost PoA(Wh/m2)]]*PA[[#This Row],[DC Capacity Affected (kW)]])/1000,"")</f>
        <v>150.33358304717092</v>
      </c>
      <c r="AM230" s="35" t="s">
        <v>540</v>
      </c>
    </row>
    <row r="231" spans="1:39">
      <c r="A231" s="173">
        <f t="shared" si="3"/>
        <v>230</v>
      </c>
      <c r="B231" s="134">
        <v>45772</v>
      </c>
      <c r="C231" s="183">
        <f>YEAR(PA[[#This Row],[Date]])+IF(MONTH(PA[[#This Row],[Date]])&gt;=4,1,0)</f>
        <v>2026</v>
      </c>
      <c r="D231" s="32">
        <f>YEAR(PA[[#This Row],[Date]])</f>
        <v>2025</v>
      </c>
      <c r="E231" s="36" t="s">
        <v>363</v>
      </c>
      <c r="F231" s="36" t="s">
        <v>363</v>
      </c>
      <c r="G231" s="216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427</v>
      </c>
      <c r="M231" s="32" t="s">
        <v>410</v>
      </c>
      <c r="N231" s="32" t="s">
        <v>412</v>
      </c>
      <c r="O231" s="35" t="s">
        <v>405</v>
      </c>
      <c r="P231" s="35" t="s">
        <v>406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8">
        <f ca="1">IFERROR(_xlfn.XLOOKUP(PA[[#This Row],[Affected Equipment ]],'Basic Data'!N:N,'Basic Data'!R:R),"")</f>
        <v>1.8491681641643964E-4</v>
      </c>
      <c r="W231" s="35" t="s">
        <v>447</v>
      </c>
      <c r="X231" s="38"/>
      <c r="Y231" s="38" t="s">
        <v>469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468</v>
      </c>
      <c r="AI231" s="32" t="s">
        <v>367</v>
      </c>
      <c r="AJ231" s="34">
        <f ca="1">IFERROR(PA[[#This Row],[Breakdown Time]]*PA[[#This Row],[Plant Equivalent Weightage]],"")</f>
        <v>1.6981527640909707E-3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540</v>
      </c>
    </row>
    <row r="232" spans="1:39">
      <c r="A232" s="173">
        <f t="shared" si="3"/>
        <v>231</v>
      </c>
      <c r="B232" s="134">
        <v>45772</v>
      </c>
      <c r="C232" s="182">
        <f>YEAR(PA[[#This Row],[Date]])+IF(MONTH(PA[[#This Row],[Date]])&gt;=4,1,0)</f>
        <v>2026</v>
      </c>
      <c r="D232" s="32">
        <f>YEAR(PA[[#This Row],[Date]])</f>
        <v>2025</v>
      </c>
      <c r="E232" s="36" t="s">
        <v>363</v>
      </c>
      <c r="F232" s="36" t="s">
        <v>363</v>
      </c>
      <c r="G232" s="216">
        <v>45748</v>
      </c>
      <c r="H232" s="174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427</v>
      </c>
      <c r="M232" s="32" t="s">
        <v>410</v>
      </c>
      <c r="N232" s="32" t="s">
        <v>412</v>
      </c>
      <c r="O232" s="35" t="s">
        <v>405</v>
      </c>
      <c r="P232" s="35" t="s">
        <v>406</v>
      </c>
      <c r="Q232" s="36"/>
      <c r="R232" s="174">
        <f>IF((PA[[#This Row],[String Type(If String BD)]]&amp;PA[[#This Row],[Equipment (If any BD other than PV  array and inv)]])="",1,0)</f>
        <v>0</v>
      </c>
      <c r="S232" s="174">
        <f>IF(PA[[#This Row],[String Type(If String BD)]]="",1,0)</f>
        <v>0</v>
      </c>
      <c r="T2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5">
        <f>IFERROR(_xlfn.XLOOKUP(PA[[#This Row],[Affected Equipment ]],'Basic Data'!N:N,'Basic Data'!Q:Q),"")</f>
        <v>31.900000000000002</v>
      </c>
      <c r="V232" s="179">
        <f ca="1">IFERROR(_xlfn.XLOOKUP(PA[[#This Row],[Affected Equipment ]],'Basic Data'!N:N,'Basic Data'!R:R),"")</f>
        <v>1.8491681641643964E-4</v>
      </c>
      <c r="W232" s="35" t="s">
        <v>447</v>
      </c>
      <c r="X232" s="39"/>
      <c r="Y232" s="38" t="s">
        <v>469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6">
        <f>IF(PA[[#This Row],[Acknowledgement Time ]]="NA","",(PA[[#This Row],[Acknowledgement Time ]]-PA[[#This Row],[Fault Time]])*24)</f>
        <v>0</v>
      </c>
      <c r="AE232" s="176">
        <f>IF(PA[[#This Row],[Work Start time on Fault]]="NA","",(PA[[#This Row],[Work Start time on Fault]]-PA[[#This Row],[Fault Time]])*24)</f>
        <v>0</v>
      </c>
      <c r="AF232" s="177">
        <f>IF(PA[[#This Row],[Status]]="Open","",(PA[[#This Row],[Work Completion time on fault]]-PA[[#This Row],[Fault Time]])*24)</f>
        <v>9.4333333333333318</v>
      </c>
      <c r="AG232" s="176">
        <f>IFERROR((PA[[#This Row],[Work Completion time on fault]]-PA[[#This Row],[Fault Time]])*24,"")</f>
        <v>9.4333333333333318</v>
      </c>
      <c r="AH232" s="35" t="s">
        <v>468</v>
      </c>
      <c r="AI232" s="32" t="s">
        <v>367</v>
      </c>
      <c r="AJ232" s="175">
        <f ca="1">IFERROR(PA[[#This Row],[Breakdown Time]]*PA[[#This Row],[Plant Equivalent Weightage]],"")</f>
        <v>1.7443819681950802E-3</v>
      </c>
      <c r="AK232" s="37">
        <v>6120</v>
      </c>
      <c r="AL232" s="277">
        <f>IFERROR((_xlfn.XLOOKUP($G232,'Modelling New'!$D:$D,'Modelling New'!$O:$O)*PA[[#This Row],[Lost PoA(Wh/m2)]]*PA[[#This Row],[DC Capacity Affected (kW)]])/1000,"")</f>
        <v>149.50301076514231</v>
      </c>
      <c r="AM232" s="35" t="s">
        <v>540</v>
      </c>
    </row>
    <row r="233" spans="1:39">
      <c r="A233" s="173">
        <f t="shared" si="3"/>
        <v>232</v>
      </c>
      <c r="B233" s="134">
        <v>45773</v>
      </c>
      <c r="C233" s="183">
        <f>YEAR(PA[[#This Row],[Date]])+IF(MONTH(PA[[#This Row],[Date]])&gt;=4,1,0)</f>
        <v>2026</v>
      </c>
      <c r="D233" s="32">
        <f>YEAR(PA[[#This Row],[Date]])</f>
        <v>2025</v>
      </c>
      <c r="E233" s="36" t="s">
        <v>363</v>
      </c>
      <c r="F233" s="36" t="s">
        <v>363</v>
      </c>
      <c r="G233" s="216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427</v>
      </c>
      <c r="M233" s="32" t="s">
        <v>410</v>
      </c>
      <c r="N233" s="32" t="s">
        <v>412</v>
      </c>
      <c r="O233" s="35" t="s">
        <v>458</v>
      </c>
      <c r="P233" s="35" t="s">
        <v>406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8">
        <f ca="1">IFERROR(_xlfn.XLOOKUP(PA[[#This Row],[Affected Equipment ]],'Basic Data'!N:N,'Basic Data'!R:R),"")</f>
        <v>1.8491681641643964E-4</v>
      </c>
      <c r="W233" s="35" t="s">
        <v>407</v>
      </c>
      <c r="X233" s="38"/>
      <c r="Y233" s="38" t="s">
        <v>469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532</v>
      </c>
      <c r="AI233" s="32" t="s">
        <v>367</v>
      </c>
      <c r="AJ233" s="34">
        <f ca="1">IFERROR(PA[[#This Row],[Breakdown Time]]*PA[[#This Row],[Plant Equivalent Weightage]],"")</f>
        <v>1.9108071029698759E-3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541</v>
      </c>
    </row>
    <row r="234" spans="1:39">
      <c r="A234" s="173">
        <f t="shared" si="3"/>
        <v>233</v>
      </c>
      <c r="B234" s="134">
        <v>45773</v>
      </c>
      <c r="C234" s="182">
        <f>YEAR(PA[[#This Row],[Date]])+IF(MONTH(PA[[#This Row],[Date]])&gt;=4,1,0)</f>
        <v>2026</v>
      </c>
      <c r="D234" s="32">
        <f>YEAR(PA[[#This Row],[Date]])</f>
        <v>2025</v>
      </c>
      <c r="E234" s="36" t="s">
        <v>363</v>
      </c>
      <c r="F234" s="36" t="s">
        <v>363</v>
      </c>
      <c r="G234" s="216">
        <v>45748</v>
      </c>
      <c r="H234" s="174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427</v>
      </c>
      <c r="M234" s="32" t="s">
        <v>410</v>
      </c>
      <c r="N234" s="32" t="s">
        <v>412</v>
      </c>
      <c r="O234" s="35" t="s">
        <v>458</v>
      </c>
      <c r="P234" s="35" t="s">
        <v>406</v>
      </c>
      <c r="Q234" s="36"/>
      <c r="R234" s="174">
        <f>IF((PA[[#This Row],[String Type(If String BD)]]&amp;PA[[#This Row],[Equipment (If any BD other than PV  array and inv)]])="",1,0)</f>
        <v>0</v>
      </c>
      <c r="S234" s="174">
        <f>IF(PA[[#This Row],[String Type(If String BD)]]="",1,0)</f>
        <v>0</v>
      </c>
      <c r="T2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5">
        <f>IFERROR(_xlfn.XLOOKUP(PA[[#This Row],[Affected Equipment ]],'Basic Data'!N:N,'Basic Data'!Q:Q),"")</f>
        <v>31.900000000000002</v>
      </c>
      <c r="V234" s="179">
        <f ca="1">IFERROR(_xlfn.XLOOKUP(PA[[#This Row],[Affected Equipment ]],'Basic Data'!N:N,'Basic Data'!R:R),"")</f>
        <v>1.8491681641643964E-4</v>
      </c>
      <c r="W234" s="35" t="s">
        <v>407</v>
      </c>
      <c r="X234" s="39"/>
      <c r="Y234" s="38" t="s">
        <v>469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6">
        <f>IF(PA[[#This Row],[Acknowledgement Time ]]="NA","",(PA[[#This Row],[Acknowledgement Time ]]-PA[[#This Row],[Fault Time]])*24)</f>
        <v>0</v>
      </c>
      <c r="AE234" s="176">
        <f>IF(PA[[#This Row],[Work Start time on Fault]]="NA","",(PA[[#This Row],[Work Start time on Fault]]-PA[[#This Row],[Fault Time]])*24)</f>
        <v>0</v>
      </c>
      <c r="AF234" s="177">
        <f>IF(PA[[#This Row],[Status]]="Open","",(PA[[#This Row],[Work Completion time on fault]]-PA[[#This Row],[Fault Time]])*24)</f>
        <v>10.499999999999998</v>
      </c>
      <c r="AG234" s="176">
        <f>IFERROR((PA[[#This Row],[Work Completion time on fault]]-PA[[#This Row],[Fault Time]])*24,"")</f>
        <v>10.499999999999998</v>
      </c>
      <c r="AH234" s="35" t="s">
        <v>532</v>
      </c>
      <c r="AI234" s="32" t="s">
        <v>367</v>
      </c>
      <c r="AJ234" s="175">
        <f ca="1">IFERROR(PA[[#This Row],[Breakdown Time]]*PA[[#This Row],[Plant Equivalent Weightage]],"")</f>
        <v>1.9416265723726158E-3</v>
      </c>
      <c r="AK234" s="37">
        <v>6140</v>
      </c>
      <c r="AL234" s="277">
        <f>IFERROR((_xlfn.XLOOKUP($G234,'Modelling New'!$D:$D,'Modelling New'!$O:$O)*PA[[#This Row],[Lost PoA(Wh/m2)]]*PA[[#This Row],[DC Capacity Affected (kW)]])/1000,"")</f>
        <v>149.99158269574738</v>
      </c>
      <c r="AM234" s="35" t="s">
        <v>541</v>
      </c>
    </row>
    <row r="235" spans="1:39">
      <c r="A235" s="173">
        <f t="shared" si="3"/>
        <v>234</v>
      </c>
      <c r="B235" s="134">
        <v>45774</v>
      </c>
      <c r="C235" s="183">
        <f>YEAR(PA[[#This Row],[Date]])+IF(MONTH(PA[[#This Row],[Date]])&gt;=4,1,0)</f>
        <v>2026</v>
      </c>
      <c r="D235" s="32">
        <f>YEAR(PA[[#This Row],[Date]])</f>
        <v>2025</v>
      </c>
      <c r="E235" s="36" t="s">
        <v>363</v>
      </c>
      <c r="F235" s="36" t="s">
        <v>363</v>
      </c>
      <c r="G235" s="216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402</v>
      </c>
      <c r="M235" s="32" t="s">
        <v>403</v>
      </c>
      <c r="N235" s="32" t="s">
        <v>404</v>
      </c>
      <c r="O235" s="35" t="s">
        <v>446</v>
      </c>
      <c r="P235" s="35" t="s">
        <v>406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8">
        <f ca="1">IFERROR(_xlfn.XLOOKUP(PA[[#This Row],[Affected Equipment ]],'Basic Data'!N:N,'Basic Data'!R:R),"")</f>
        <v>1.8491681641643964E-4</v>
      </c>
      <c r="W235" s="35" t="s">
        <v>447</v>
      </c>
      <c r="X235" s="38"/>
      <c r="Y235" s="38" t="s">
        <v>469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542</v>
      </c>
      <c r="AI235" s="32" t="s">
        <v>367</v>
      </c>
      <c r="AJ235" s="34">
        <f ca="1">IFERROR(PA[[#This Row],[Breakdown Time]]*PA[[#This Row],[Plant Equivalent Weightage]],"")</f>
        <v>1.9200529437906982E-3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543</v>
      </c>
    </row>
    <row r="236" spans="1:39">
      <c r="A236" s="173">
        <f t="shared" si="3"/>
        <v>235</v>
      </c>
      <c r="B236" s="134">
        <v>45774</v>
      </c>
      <c r="C236" s="183">
        <f>YEAR(PA[[#This Row],[Date]])+IF(MONTH(PA[[#This Row],[Date]])&gt;=4,1,0)</f>
        <v>2026</v>
      </c>
      <c r="D236" s="32">
        <f>YEAR(PA[[#This Row],[Date]])</f>
        <v>2025</v>
      </c>
      <c r="E236" s="36" t="s">
        <v>363</v>
      </c>
      <c r="F236" s="36" t="s">
        <v>363</v>
      </c>
      <c r="G236" s="216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402</v>
      </c>
      <c r="M236" s="32" t="s">
        <v>403</v>
      </c>
      <c r="N236" s="32" t="s">
        <v>404</v>
      </c>
      <c r="O236" s="35" t="s">
        <v>472</v>
      </c>
      <c r="P236" s="35" t="s">
        <v>406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8">
        <f ca="1">IFERROR(_xlfn.XLOOKUP(PA[[#This Row],[Affected Equipment ]],'Basic Data'!N:N,'Basic Data'!R:R),"")</f>
        <v>1.8491681641643964E-4</v>
      </c>
      <c r="W236" s="35" t="s">
        <v>447</v>
      </c>
      <c r="X236" s="38"/>
      <c r="Y236" s="38" t="s">
        <v>469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457</v>
      </c>
      <c r="AI236" s="32" t="s">
        <v>367</v>
      </c>
      <c r="AJ236" s="34">
        <f ca="1">IFERROR(PA[[#This Row],[Breakdown Time]]*PA[[#This Row],[Plant Equivalent Weightage]],"")</f>
        <v>1.9816918825961783E-3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543</v>
      </c>
    </row>
    <row r="237" spans="1:39">
      <c r="A237" s="173">
        <f t="shared" si="3"/>
        <v>236</v>
      </c>
      <c r="B237" s="134">
        <v>45774</v>
      </c>
      <c r="C237" s="183">
        <f>YEAR(PA[[#This Row],[Date]])+IF(MONTH(PA[[#This Row],[Date]])&gt;=4,1,0)</f>
        <v>2026</v>
      </c>
      <c r="D237" s="32">
        <f>YEAR(PA[[#This Row],[Date]])</f>
        <v>2025</v>
      </c>
      <c r="E237" s="36" t="s">
        <v>363</v>
      </c>
      <c r="F237" s="36" t="s">
        <v>363</v>
      </c>
      <c r="G237" s="216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402</v>
      </c>
      <c r="M237" s="32" t="s">
        <v>403</v>
      </c>
      <c r="N237" s="32" t="s">
        <v>404</v>
      </c>
      <c r="O237" s="35" t="s">
        <v>472</v>
      </c>
      <c r="P237" s="35" t="s">
        <v>406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8">
        <f ca="1">IFERROR(_xlfn.XLOOKUP(PA[[#This Row],[Affected Equipment ]],'Basic Data'!N:N,'Basic Data'!R:R),"")</f>
        <v>1.8491681641643964E-4</v>
      </c>
      <c r="W237" s="35" t="s">
        <v>447</v>
      </c>
      <c r="X237" s="38"/>
      <c r="Y237" s="38" t="s">
        <v>469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532</v>
      </c>
      <c r="AI237" s="32" t="s">
        <v>367</v>
      </c>
      <c r="AJ237" s="34">
        <f ca="1">IFERROR(PA[[#This Row],[Breakdown Time]]*PA[[#This Row],[Plant Equivalent Weightage]],"")</f>
        <v>2.0125113519989181E-3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543</v>
      </c>
    </row>
    <row r="238" spans="1:39">
      <c r="A238" s="173">
        <f t="shared" si="3"/>
        <v>237</v>
      </c>
      <c r="B238" s="134">
        <v>45774</v>
      </c>
      <c r="C238" s="182">
        <f>YEAR(PA[[#This Row],[Date]])+IF(MONTH(PA[[#This Row],[Date]])&gt;=4,1,0)</f>
        <v>2026</v>
      </c>
      <c r="D238" s="32">
        <f>YEAR(PA[[#This Row],[Date]])</f>
        <v>2025</v>
      </c>
      <c r="E238" s="36" t="s">
        <v>363</v>
      </c>
      <c r="F238" s="36" t="s">
        <v>363</v>
      </c>
      <c r="G238" s="216">
        <v>45748</v>
      </c>
      <c r="H238" s="174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424</v>
      </c>
      <c r="M238" s="36" t="s">
        <v>436</v>
      </c>
      <c r="N238" s="32" t="s">
        <v>416</v>
      </c>
      <c r="O238" s="35" t="s">
        <v>456</v>
      </c>
      <c r="P238" s="35" t="s">
        <v>471</v>
      </c>
      <c r="Q238" s="32"/>
      <c r="R238" s="174">
        <f>IF((PA[[#This Row],[String Type(If String BD)]]&amp;PA[[#This Row],[Equipment (If any BD other than PV  array and inv)]])="",1,0)</f>
        <v>0</v>
      </c>
      <c r="S238" s="174">
        <f>IF(PA[[#This Row],[String Type(If String BD)]]="",1,0)</f>
        <v>0</v>
      </c>
      <c r="T2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5">
        <f>IFERROR(_xlfn.XLOOKUP(PA[[#This Row],[Affected Equipment ]],'Basic Data'!N:N,'Basic Data'!Q:Q),"")</f>
        <v>31.610000000000003</v>
      </c>
      <c r="V238" s="179">
        <f ca="1">IFERROR(_xlfn.XLOOKUP(PA[[#This Row],[Affected Equipment ]],'Basic Data'!N:N,'Basic Data'!R:R),"")</f>
        <v>1.8323575444901746E-4</v>
      </c>
      <c r="W238" s="35" t="s">
        <v>481</v>
      </c>
      <c r="X238" s="39"/>
      <c r="Y238" s="38" t="s">
        <v>469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6">
        <f>IF(PA[[#This Row],[Acknowledgement Time ]]="NA","",(PA[[#This Row],[Acknowledgement Time ]]-PA[[#This Row],[Fault Time]])*24)</f>
        <v>0</v>
      </c>
      <c r="AE238" s="176">
        <f>IF(PA[[#This Row],[Work Start time on Fault]]="NA","",(PA[[#This Row],[Work Start time on Fault]]-PA[[#This Row],[Fault Time]])*24)</f>
        <v>0</v>
      </c>
      <c r="AF238" s="177">
        <f>IF(PA[[#This Row],[Status]]="Open","",(PA[[#This Row],[Work Completion time on fault]]-PA[[#This Row],[Fault Time]])*24)</f>
        <v>11.049999999999999</v>
      </c>
      <c r="AG238" s="176">
        <f>IFERROR((PA[[#This Row],[Work Completion time on fault]]-PA[[#This Row],[Fault Time]])*24,"")</f>
        <v>11.049999999999999</v>
      </c>
      <c r="AH238" s="35" t="s">
        <v>544</v>
      </c>
      <c r="AI238" s="32" t="s">
        <v>367</v>
      </c>
      <c r="AJ238" s="175">
        <f ca="1">IFERROR(PA[[#This Row],[Breakdown Time]]*PA[[#This Row],[Plant Equivalent Weightage]],"")</f>
        <v>2.0247550866616428E-3</v>
      </c>
      <c r="AK238" s="35">
        <v>5543</v>
      </c>
      <c r="AL238" s="277">
        <f>IFERROR((_xlfn.XLOOKUP($G238,'Modelling New'!$D:$D,'Modelling New'!$O:$O)*PA[[#This Row],[Lost PoA(Wh/m2)]]*PA[[#This Row],[DC Capacity Affected (kW)]])/1000,"")</f>
        <v>134.17673138021249</v>
      </c>
      <c r="AM238" s="35" t="s">
        <v>543</v>
      </c>
    </row>
    <row r="239" spans="1:39">
      <c r="A239" s="173">
        <f t="shared" si="3"/>
        <v>238</v>
      </c>
      <c r="B239" s="134">
        <v>45774</v>
      </c>
      <c r="C239" s="183">
        <f>YEAR(PA[[#This Row],[Date]])+IF(MONTH(PA[[#This Row],[Date]])&gt;=4,1,0)</f>
        <v>2026</v>
      </c>
      <c r="D239" s="32">
        <f>YEAR(PA[[#This Row],[Date]])</f>
        <v>2025</v>
      </c>
      <c r="E239" s="36" t="s">
        <v>363</v>
      </c>
      <c r="F239" s="36" t="s">
        <v>363</v>
      </c>
      <c r="G239" s="216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465</v>
      </c>
      <c r="M239" s="32"/>
      <c r="N239" s="32"/>
      <c r="O239" s="35"/>
      <c r="P239" s="35"/>
      <c r="Q239" s="36" t="s">
        <v>520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8">
        <f ca="1">IFERROR(_xlfn.XLOOKUP(PA[[#This Row],[Affected Equipment ]],'Basic Data'!N:N,'Basic Data'!R:R),"")</f>
        <v>2.4593936583386475E-2</v>
      </c>
      <c r="W239" s="35" t="s">
        <v>428</v>
      </c>
      <c r="X239" s="38"/>
      <c r="Y239" s="38" t="s">
        <v>429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545</v>
      </c>
      <c r="AI239" s="32" t="s">
        <v>367</v>
      </c>
      <c r="AJ239" s="34">
        <f ca="1">IFERROR(PA[[#This Row],[Breakdown Time]]*PA[[#This Row],[Plant Equivalent Weightage]],"")</f>
        <v>7.7880799180723888E-3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3">
        <f t="shared" si="3"/>
        <v>239</v>
      </c>
      <c r="B240" s="134">
        <v>45775</v>
      </c>
      <c r="C240" s="183">
        <f>YEAR(PA[[#This Row],[Date]])+IF(MONTH(PA[[#This Row],[Date]])&gt;=4,1,0)</f>
        <v>2026</v>
      </c>
      <c r="D240" s="32">
        <f>YEAR(PA[[#This Row],[Date]])</f>
        <v>2025</v>
      </c>
      <c r="E240" s="36" t="s">
        <v>363</v>
      </c>
      <c r="F240" s="36" t="s">
        <v>363</v>
      </c>
      <c r="G240" s="216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402</v>
      </c>
      <c r="M240" s="32" t="s">
        <v>403</v>
      </c>
      <c r="N240" s="32" t="s">
        <v>404</v>
      </c>
      <c r="O240" s="35" t="s">
        <v>405</v>
      </c>
      <c r="P240" s="35" t="s">
        <v>406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8">
        <f ca="1">IFERROR(_xlfn.XLOOKUP(PA[[#This Row],[Affected Equipment ]],'Basic Data'!N:N,'Basic Data'!R:R),"")</f>
        <v>1.8491681641643964E-4</v>
      </c>
      <c r="W240" s="35" t="s">
        <v>447</v>
      </c>
      <c r="X240" s="38"/>
      <c r="Y240" s="38" t="s">
        <v>469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546</v>
      </c>
      <c r="AI240" s="32" t="s">
        <v>367</v>
      </c>
      <c r="AJ240" s="34">
        <f ca="1">IFERROR(PA[[#This Row],[Breakdown Time]]*PA[[#This Row],[Plant Equivalent Weightage]],"")</f>
        <v>2.024839139760014E-3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547</v>
      </c>
    </row>
    <row r="241" spans="1:39">
      <c r="A241" s="173">
        <f t="shared" si="3"/>
        <v>240</v>
      </c>
      <c r="B241" s="134">
        <v>45776</v>
      </c>
      <c r="C241" s="183">
        <f>YEAR(PA[[#This Row],[Date]])+IF(MONTH(PA[[#This Row],[Date]])&gt;=4,1,0)</f>
        <v>2026</v>
      </c>
      <c r="D241" s="32">
        <f>YEAR(PA[[#This Row],[Date]])</f>
        <v>2025</v>
      </c>
      <c r="E241" s="36" t="s">
        <v>363</v>
      </c>
      <c r="F241" s="36" t="s">
        <v>363</v>
      </c>
      <c r="G241" s="216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465</v>
      </c>
      <c r="M241" s="32"/>
      <c r="N241" s="32"/>
      <c r="O241" s="35"/>
      <c r="P241" s="35"/>
      <c r="Q241" s="36" t="s">
        <v>520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8">
        <f ca="1">IFERROR(_xlfn.XLOOKUP(PA[[#This Row],[Affected Equipment ]],'Basic Data'!N:N,'Basic Data'!R:R),"")</f>
        <v>2.4593936583386475E-2</v>
      </c>
      <c r="W241" s="35" t="s">
        <v>428</v>
      </c>
      <c r="X241" s="38"/>
      <c r="Y241" s="38" t="s">
        <v>429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422</v>
      </c>
      <c r="AI241" s="32" t="s">
        <v>367</v>
      </c>
      <c r="AJ241" s="34">
        <f ca="1">IFERROR(PA[[#This Row],[Breakdown Time]]*PA[[#This Row],[Plant Equivalent Weightage]],"")</f>
        <v>6.148484145846597E-3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3">
        <f t="shared" si="3"/>
        <v>241</v>
      </c>
      <c r="B242" s="134">
        <v>45776</v>
      </c>
      <c r="C242" s="182">
        <f>YEAR(PA[[#This Row],[Date]])+IF(MONTH(PA[[#This Row],[Date]])&gt;=4,1,0)</f>
        <v>2026</v>
      </c>
      <c r="D242" s="32">
        <f>YEAR(PA[[#This Row],[Date]])</f>
        <v>2025</v>
      </c>
      <c r="E242" s="36" t="s">
        <v>363</v>
      </c>
      <c r="F242" s="36" t="s">
        <v>363</v>
      </c>
      <c r="G242" s="216">
        <v>45748</v>
      </c>
      <c r="H242" s="174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505</v>
      </c>
      <c r="M242" s="32" t="s">
        <v>403</v>
      </c>
      <c r="N242" s="32" t="s">
        <v>416</v>
      </c>
      <c r="O242" s="37"/>
      <c r="P242" s="37"/>
      <c r="Q242" s="32"/>
      <c r="R242" s="174">
        <f>IF((PA[[#This Row],[String Type(If String BD)]]&amp;PA[[#This Row],[Equipment (If any BD other than PV  array and inv)]])="",1,0)</f>
        <v>1</v>
      </c>
      <c r="S242" s="174">
        <f>IF(PA[[#This Row],[String Type(If String BD)]]="",1,0)</f>
        <v>1</v>
      </c>
      <c r="T2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5">
        <f>IFERROR(_xlfn.XLOOKUP(PA[[#This Row],[Affected Equipment ]],'Basic Data'!N:N,'Basic Data'!Q:Q),"")</f>
        <v>2023.04</v>
      </c>
      <c r="V242" s="179">
        <f ca="1">IFERROR(_xlfn.XLOOKUP(PA[[#This Row],[Affected Equipment ]],'Basic Data'!N:N,'Basic Data'!R:R),"")</f>
        <v>1.1727088284737116E-2</v>
      </c>
      <c r="W242" s="35" t="s">
        <v>413</v>
      </c>
      <c r="X242" s="39"/>
      <c r="Y242" s="39" t="s">
        <v>484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6">
        <f>IF(PA[[#This Row],[Acknowledgement Time ]]="NA","",(PA[[#This Row],[Acknowledgement Time ]]-PA[[#This Row],[Fault Time]])*24)</f>
        <v>0</v>
      </c>
      <c r="AE242" s="176">
        <f>IF(PA[[#This Row],[Work Start time on Fault]]="NA","",(PA[[#This Row],[Work Start time on Fault]]-PA[[#This Row],[Fault Time]])*24)</f>
        <v>0</v>
      </c>
      <c r="AF242" s="177">
        <f>IF(PA[[#This Row],[Status]]="Open","",(PA[[#This Row],[Work Completion time on fault]]-PA[[#This Row],[Fault Time]])*24)</f>
        <v>0.31666666666666687</v>
      </c>
      <c r="AG242" s="176">
        <f>IFERROR((PA[[#This Row],[Work Completion time on fault]]-PA[[#This Row],[Fault Time]])*24,"")</f>
        <v>0.31666666666666687</v>
      </c>
      <c r="AH242" s="37" t="s">
        <v>444</v>
      </c>
      <c r="AI242" s="32" t="s">
        <v>367</v>
      </c>
      <c r="AJ242" s="175">
        <f ca="1">IFERROR(PA[[#This Row],[Breakdown Time]]*PA[[#This Row],[Plant Equivalent Weightage]],"")</f>
        <v>3.7135779568334224E-3</v>
      </c>
      <c r="AK242" s="35">
        <v>162</v>
      </c>
      <c r="AL242" s="277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3">
        <f t="shared" si="3"/>
        <v>242</v>
      </c>
      <c r="B243" s="134">
        <v>45776</v>
      </c>
      <c r="C243" s="183">
        <f>YEAR(PA[[#This Row],[Date]])+IF(MONTH(PA[[#This Row],[Date]])&gt;=4,1,0)</f>
        <v>2026</v>
      </c>
      <c r="D243" s="32">
        <f>YEAR(PA[[#This Row],[Date]])</f>
        <v>2025</v>
      </c>
      <c r="E243" s="36" t="s">
        <v>363</v>
      </c>
      <c r="F243" s="36" t="s">
        <v>363</v>
      </c>
      <c r="G243" s="216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402</v>
      </c>
      <c r="M243" s="32" t="s">
        <v>403</v>
      </c>
      <c r="N243" s="32" t="s">
        <v>404</v>
      </c>
      <c r="O243" s="35" t="s">
        <v>472</v>
      </c>
      <c r="P243" s="35" t="s">
        <v>406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8">
        <f ca="1">IFERROR(_xlfn.XLOOKUP(PA[[#This Row],[Affected Equipment ]],'Basic Data'!N:N,'Basic Data'!R:R),"")</f>
        <v>1.8491681641643964E-4</v>
      </c>
      <c r="W243" s="35" t="s">
        <v>447</v>
      </c>
      <c r="X243" s="38"/>
      <c r="Y243" s="38" t="s">
        <v>469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457</v>
      </c>
      <c r="AI243" s="32" t="s">
        <v>367</v>
      </c>
      <c r="AJ243" s="34">
        <f ca="1">IFERROR(PA[[#This Row],[Breakdown Time]]*PA[[#This Row],[Plant Equivalent Weightage]],"")</f>
        <v>1.9292987846115201E-3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548</v>
      </c>
    </row>
    <row r="244" spans="1:39">
      <c r="A244" s="173">
        <f t="shared" si="3"/>
        <v>243</v>
      </c>
      <c r="B244" s="134">
        <v>45776</v>
      </c>
      <c r="C244" s="183">
        <f>YEAR(PA[[#This Row],[Date]])+IF(MONTH(PA[[#This Row],[Date]])&gt;=4,1,0)</f>
        <v>2026</v>
      </c>
      <c r="D244" s="32">
        <f>YEAR(PA[[#This Row],[Date]])</f>
        <v>2025</v>
      </c>
      <c r="E244" s="36" t="s">
        <v>363</v>
      </c>
      <c r="F244" s="36" t="s">
        <v>363</v>
      </c>
      <c r="G244" s="216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402</v>
      </c>
      <c r="M244" s="32" t="s">
        <v>403</v>
      </c>
      <c r="N244" s="32" t="s">
        <v>404</v>
      </c>
      <c r="O244" s="35" t="s">
        <v>472</v>
      </c>
      <c r="P244" s="35" t="s">
        <v>406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8">
        <f ca="1">IFERROR(_xlfn.XLOOKUP(PA[[#This Row],[Affected Equipment ]],'Basic Data'!N:N,'Basic Data'!R:R),"")</f>
        <v>1.8491681641643964E-4</v>
      </c>
      <c r="W244" s="35" t="s">
        <v>447</v>
      </c>
      <c r="X244" s="38"/>
      <c r="Y244" s="38" t="s">
        <v>469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457</v>
      </c>
      <c r="AI244" s="32" t="s">
        <v>367</v>
      </c>
      <c r="AJ244" s="34">
        <f ca="1">IFERROR(PA[[#This Row],[Breakdown Time]]*PA[[#This Row],[Plant Equivalent Weightage]],"")</f>
        <v>1.9909377234169998E-3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548</v>
      </c>
    </row>
    <row r="245" spans="1:39">
      <c r="A245" s="173">
        <f t="shared" si="3"/>
        <v>244</v>
      </c>
      <c r="B245" s="134">
        <v>45777</v>
      </c>
      <c r="C245" s="183">
        <f>YEAR(PA[[#This Row],[Date]])+IF(MONTH(PA[[#This Row],[Date]])&gt;=4,1,0)</f>
        <v>2026</v>
      </c>
      <c r="D245" s="32">
        <f>YEAR(PA[[#This Row],[Date]])</f>
        <v>2025</v>
      </c>
      <c r="E245" s="36" t="s">
        <v>363</v>
      </c>
      <c r="F245" s="36" t="s">
        <v>363</v>
      </c>
      <c r="G245" s="216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465</v>
      </c>
      <c r="M245" s="32"/>
      <c r="N245" s="32"/>
      <c r="O245" s="35"/>
      <c r="P245" s="35"/>
      <c r="Q245" s="36" t="s">
        <v>520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8">
        <f ca="1">IFERROR(_xlfn.XLOOKUP(PA[[#This Row],[Affected Equipment ]],'Basic Data'!N:N,'Basic Data'!R:R),"")</f>
        <v>2.4593936583386475E-2</v>
      </c>
      <c r="W245" s="35" t="s">
        <v>428</v>
      </c>
      <c r="X245" s="38"/>
      <c r="Y245" s="38" t="s">
        <v>429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545</v>
      </c>
      <c r="AI245" s="32" t="s">
        <v>367</v>
      </c>
      <c r="AJ245" s="34">
        <f ca="1">IFERROR(PA[[#This Row],[Breakdown Time]]*PA[[#This Row],[Plant Equivalent Weightage]],"")</f>
        <v>4.5088883736209033E-3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3"/>
    </row>
    <row r="246" spans="1:39">
      <c r="A246" s="173">
        <f t="shared" si="3"/>
        <v>245</v>
      </c>
      <c r="B246" s="30">
        <v>45777</v>
      </c>
      <c r="C246" s="183">
        <f>YEAR(PA[[#This Row],[Date]])+IF(MONTH(PA[[#This Row],[Date]])&gt;=4,1,0)</f>
        <v>2026</v>
      </c>
      <c r="D246" s="32">
        <f>YEAR(PA[[#This Row],[Date]])</f>
        <v>2025</v>
      </c>
      <c r="E246" s="36" t="s">
        <v>363</v>
      </c>
      <c r="F246" s="36" t="s">
        <v>363</v>
      </c>
      <c r="G246" s="216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424</v>
      </c>
      <c r="M246" s="32" t="s">
        <v>410</v>
      </c>
      <c r="N246" s="32" t="s">
        <v>416</v>
      </c>
      <c r="O246" s="35" t="s">
        <v>467</v>
      </c>
      <c r="P246" s="35" t="s">
        <v>471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8">
        <f ca="1">IFERROR(_xlfn.XLOOKUP(PA[[#This Row],[Affected Equipment ]],'Basic Data'!N:N,'Basic Data'!R:R),"")</f>
        <v>1.8323575444901746E-4</v>
      </c>
      <c r="W246" s="35" t="s">
        <v>407</v>
      </c>
      <c r="X246" s="38"/>
      <c r="Y246" s="38" t="s">
        <v>469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549</v>
      </c>
      <c r="AI246" s="32" t="s">
        <v>367</v>
      </c>
      <c r="AJ246" s="34">
        <f ca="1">IFERROR(PA[[#This Row],[Breakdown Time]]*PA[[#This Row],[Plant Equivalent Weightage]],"")</f>
        <v>1.9575686433636699E-3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3">
        <f t="shared" si="3"/>
        <v>246</v>
      </c>
      <c r="B247" s="30">
        <v>45777</v>
      </c>
      <c r="C247" s="183">
        <f>YEAR(PA[[#This Row],[Date]])+IF(MONTH(PA[[#This Row],[Date]])&gt;=4,1,0)</f>
        <v>2026</v>
      </c>
      <c r="D247" s="32">
        <f>YEAR(PA[[#This Row],[Date]])</f>
        <v>2025</v>
      </c>
      <c r="E247" s="36" t="s">
        <v>363</v>
      </c>
      <c r="F247" s="36" t="s">
        <v>363</v>
      </c>
      <c r="G247" s="216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424</v>
      </c>
      <c r="M247" s="32" t="s">
        <v>410</v>
      </c>
      <c r="N247" s="32" t="s">
        <v>416</v>
      </c>
      <c r="O247" s="35" t="s">
        <v>456</v>
      </c>
      <c r="P247" s="35" t="s">
        <v>471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8">
        <f ca="1">IFERROR(_xlfn.XLOOKUP(PA[[#This Row],[Affected Equipment ]],'Basic Data'!N:N,'Basic Data'!R:R),"")</f>
        <v>1.8323575444901746E-4</v>
      </c>
      <c r="W247" s="35" t="s">
        <v>407</v>
      </c>
      <c r="X247" s="38"/>
      <c r="Y247" s="38" t="s">
        <v>469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549</v>
      </c>
      <c r="AI247" s="32" t="s">
        <v>367</v>
      </c>
      <c r="AJ247" s="34">
        <f ca="1">IFERROR(PA[[#This Row],[Breakdown Time]]*PA[[#This Row],[Plant Equivalent Weightage]],"")</f>
        <v>1.9881079357718396E-3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3">
        <f t="shared" si="3"/>
        <v>247</v>
      </c>
      <c r="B248" s="134">
        <v>45777</v>
      </c>
      <c r="C248" s="182">
        <f>YEAR(PA[[#This Row],[Date]])+IF(MONTH(PA[[#This Row],[Date]])&gt;=4,1,0)</f>
        <v>2026</v>
      </c>
      <c r="D248" s="32">
        <f>YEAR(PA[[#This Row],[Date]])</f>
        <v>2025</v>
      </c>
      <c r="E248" s="36" t="s">
        <v>363</v>
      </c>
      <c r="F248" s="36" t="s">
        <v>363</v>
      </c>
      <c r="G248" s="216">
        <v>45748</v>
      </c>
      <c r="H248" s="174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424</v>
      </c>
      <c r="M248" s="32" t="s">
        <v>410</v>
      </c>
      <c r="N248" s="32" t="s">
        <v>412</v>
      </c>
      <c r="O248" s="35" t="s">
        <v>440</v>
      </c>
      <c r="P248" s="35" t="s">
        <v>471</v>
      </c>
      <c r="Q248" s="36"/>
      <c r="R248" s="174">
        <f>IF((PA[[#This Row],[String Type(If String BD)]]&amp;PA[[#This Row],[Equipment (If any BD other than PV  array and inv)]])="",1,0)</f>
        <v>0</v>
      </c>
      <c r="S248" s="174">
        <f>IF(PA[[#This Row],[String Type(If String BD)]]="",1,0)</f>
        <v>0</v>
      </c>
      <c r="T2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5">
        <f>IFERROR(_xlfn.XLOOKUP(PA[[#This Row],[Affected Equipment ]],'Basic Data'!N:N,'Basic Data'!Q:Q),"")</f>
        <v>31.610000000000003</v>
      </c>
      <c r="V248" s="179">
        <f ca="1">IFERROR(_xlfn.XLOOKUP(PA[[#This Row],[Affected Equipment ]],'Basic Data'!N:N,'Basic Data'!R:R),"")</f>
        <v>1.8323575444901746E-4</v>
      </c>
      <c r="W248" s="35" t="s">
        <v>407</v>
      </c>
      <c r="X248" s="39"/>
      <c r="Y248" s="38" t="s">
        <v>469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6">
        <f>IF(PA[[#This Row],[Acknowledgement Time ]]="NA","",(PA[[#This Row],[Acknowledgement Time ]]-PA[[#This Row],[Fault Time]])*24)</f>
        <v>0</v>
      </c>
      <c r="AE248" s="176">
        <f>IF(PA[[#This Row],[Work Start time on Fault]]="NA","",(PA[[#This Row],[Work Start time on Fault]]-PA[[#This Row],[Fault Time]])*24)</f>
        <v>0</v>
      </c>
      <c r="AF248" s="177">
        <f>IF(PA[[#This Row],[Status]]="Open","",(PA[[#This Row],[Work Completion time on fault]]-PA[[#This Row],[Fault Time]])*24)</f>
        <v>11.016666666666666</v>
      </c>
      <c r="AG248" s="176">
        <f>IFERROR((PA[[#This Row],[Work Completion time on fault]]-PA[[#This Row],[Fault Time]])*24,"")</f>
        <v>11.016666666666666</v>
      </c>
      <c r="AH248" s="35" t="s">
        <v>532</v>
      </c>
      <c r="AI248" s="32" t="s">
        <v>367</v>
      </c>
      <c r="AJ248" s="175">
        <f ca="1">IFERROR(PA[[#This Row],[Breakdown Time]]*PA[[#This Row],[Plant Equivalent Weightage]],"")</f>
        <v>2.0186472281800089E-3</v>
      </c>
      <c r="AK248" s="37">
        <v>6522</v>
      </c>
      <c r="AL248" s="277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3">
        <f t="shared" si="3"/>
        <v>248</v>
      </c>
      <c r="B249" s="134">
        <v>45777</v>
      </c>
      <c r="C249" s="182">
        <f>YEAR(PA[[#This Row],[Date]])+IF(MONTH(PA[[#This Row],[Date]])&gt;=4,1,0)</f>
        <v>2026</v>
      </c>
      <c r="D249" s="32">
        <f>YEAR(PA[[#This Row],[Date]])</f>
        <v>2025</v>
      </c>
      <c r="E249" s="36" t="s">
        <v>363</v>
      </c>
      <c r="F249" s="36" t="s">
        <v>363</v>
      </c>
      <c r="G249" s="216">
        <v>45748</v>
      </c>
      <c r="H249" s="174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424</v>
      </c>
      <c r="M249" s="32" t="s">
        <v>410</v>
      </c>
      <c r="N249" s="32" t="s">
        <v>412</v>
      </c>
      <c r="O249" s="35" t="s">
        <v>446</v>
      </c>
      <c r="P249" s="35" t="s">
        <v>471</v>
      </c>
      <c r="Q249" s="36"/>
      <c r="R249" s="174">
        <f>IF((PA[[#This Row],[String Type(If String BD)]]&amp;PA[[#This Row],[Equipment (If any BD other than PV  array and inv)]])="",1,0)</f>
        <v>0</v>
      </c>
      <c r="S249" s="174">
        <f>IF(PA[[#This Row],[String Type(If String BD)]]="",1,0)</f>
        <v>0</v>
      </c>
      <c r="T2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5">
        <f>IFERROR(_xlfn.XLOOKUP(PA[[#This Row],[Affected Equipment ]],'Basic Data'!N:N,'Basic Data'!Q:Q),"")</f>
        <v>31.610000000000003</v>
      </c>
      <c r="V249" s="179">
        <f ca="1">IFERROR(_xlfn.XLOOKUP(PA[[#This Row],[Affected Equipment ]],'Basic Data'!N:N,'Basic Data'!R:R),"")</f>
        <v>1.8323575444901746E-4</v>
      </c>
      <c r="W249" s="35" t="s">
        <v>407</v>
      </c>
      <c r="X249" s="39"/>
      <c r="Y249" s="38" t="s">
        <v>469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6">
        <f>IF(PA[[#This Row],[Acknowledgement Time ]]="NA","",(PA[[#This Row],[Acknowledgement Time ]]-PA[[#This Row],[Fault Time]])*24)</f>
        <v>0</v>
      </c>
      <c r="AE249" s="176">
        <f>IF(PA[[#This Row],[Work Start time on Fault]]="NA","",(PA[[#This Row],[Work Start time on Fault]]-PA[[#This Row],[Fault Time]])*24)</f>
        <v>0</v>
      </c>
      <c r="AF249" s="177">
        <f>IF(PA[[#This Row],[Status]]="Open","",(PA[[#This Row],[Work Completion time on fault]]-PA[[#This Row],[Fault Time]])*24)</f>
        <v>11.183333333333335</v>
      </c>
      <c r="AG249" s="176">
        <f>IFERROR((PA[[#This Row],[Work Completion time on fault]]-PA[[#This Row],[Fault Time]])*24,"")</f>
        <v>11.183333333333335</v>
      </c>
      <c r="AH249" s="35" t="s">
        <v>532</v>
      </c>
      <c r="AI249" s="32" t="s">
        <v>367</v>
      </c>
      <c r="AJ249" s="175">
        <f ca="1">IFERROR(PA[[#This Row],[Breakdown Time]]*PA[[#This Row],[Plant Equivalent Weightage]],"")</f>
        <v>2.0491865205881791E-3</v>
      </c>
      <c r="AK249" s="37">
        <v>6546</v>
      </c>
      <c r="AL249" s="277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3">
        <f t="shared" si="3"/>
        <v>249</v>
      </c>
      <c r="B250" s="134">
        <v>45778</v>
      </c>
      <c r="C250" s="183">
        <f>YEAR(PA[[#This Row],[Date]])+IF(MONTH(PA[[#This Row],[Date]])&gt;=4,1,0)</f>
        <v>2026</v>
      </c>
      <c r="D250" s="32">
        <f>YEAR(PA[[#This Row],[Date]])</f>
        <v>2025</v>
      </c>
      <c r="E250" s="36" t="s">
        <v>363</v>
      </c>
      <c r="F250" s="36" t="s">
        <v>363</v>
      </c>
      <c r="G250" s="216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465</v>
      </c>
      <c r="M250" s="32" t="s">
        <v>403</v>
      </c>
      <c r="N250" s="32" t="s">
        <v>412</v>
      </c>
      <c r="O250" s="35" t="s">
        <v>446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8">
        <f ca="1">IFERROR(_xlfn.XLOOKUP(PA[[#This Row],[Affected Equipment ]],'Basic Data'!N:N,'Basic Data'!R:R),"")</f>
        <v>1.2944177149150774E-3</v>
      </c>
      <c r="W250" s="35" t="s">
        <v>433</v>
      </c>
      <c r="X250" s="38"/>
      <c r="Y250" s="38" t="s">
        <v>550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551</v>
      </c>
      <c r="AI250" s="32" t="s">
        <v>552</v>
      </c>
      <c r="AJ250" s="34">
        <f ca="1">IFERROR(PA[[#This Row],[Breakdown Time]]*PA[[#This Row],[Plant Equivalent Weightage]],"")</f>
        <v>1.5576159836144765E-2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3">
        <f t="shared" si="3"/>
        <v>250</v>
      </c>
      <c r="B251" s="30">
        <v>45778</v>
      </c>
      <c r="C251" s="183">
        <f>YEAR(PA[[#This Row],[Date]])+IF(MONTH(PA[[#This Row],[Date]])&gt;=4,1,0)</f>
        <v>2026</v>
      </c>
      <c r="D251" s="32">
        <f>YEAR(PA[[#This Row],[Date]])</f>
        <v>2025</v>
      </c>
      <c r="E251" s="36" t="s">
        <v>363</v>
      </c>
      <c r="F251" s="36" t="s">
        <v>363</v>
      </c>
      <c r="G251" s="216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424</v>
      </c>
      <c r="M251" s="32" t="s">
        <v>403</v>
      </c>
      <c r="N251" s="32" t="s">
        <v>416</v>
      </c>
      <c r="O251" s="35" t="s">
        <v>472</v>
      </c>
      <c r="P251" s="35" t="s">
        <v>471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8">
        <f ca="1">IFERROR(_xlfn.XLOOKUP(PA[[#This Row],[Affected Equipment ]],'Basic Data'!N:N,'Basic Data'!R:R),"")</f>
        <v>1.8323575444901746E-4</v>
      </c>
      <c r="W251" s="35" t="s">
        <v>407</v>
      </c>
      <c r="X251" s="38"/>
      <c r="Y251" s="38" t="s">
        <v>469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532</v>
      </c>
      <c r="AI251" s="32" t="s">
        <v>367</v>
      </c>
      <c r="AJ251" s="34">
        <f ca="1">IFERROR(PA[[#This Row],[Breakdown Time]]*PA[[#This Row],[Plant Equivalent Weightage]],"")</f>
        <v>1.9789461480493888E-3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3">
        <f t="shared" si="3"/>
        <v>251</v>
      </c>
      <c r="B252" s="30">
        <v>45778</v>
      </c>
      <c r="C252" s="183">
        <f>YEAR(PA[[#This Row],[Date]])+IF(MONTH(PA[[#This Row],[Date]])&gt;=4,1,0)</f>
        <v>2026</v>
      </c>
      <c r="D252" s="32">
        <f>YEAR(PA[[#This Row],[Date]])</f>
        <v>2025</v>
      </c>
      <c r="E252" s="36" t="s">
        <v>363</v>
      </c>
      <c r="F252" s="36" t="s">
        <v>363</v>
      </c>
      <c r="G252" s="216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424</v>
      </c>
      <c r="M252" s="32" t="s">
        <v>483</v>
      </c>
      <c r="N252" s="32" t="s">
        <v>416</v>
      </c>
      <c r="O252" s="35" t="s">
        <v>472</v>
      </c>
      <c r="P252" s="35" t="s">
        <v>471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8">
        <f ca="1">IFERROR(_xlfn.XLOOKUP(PA[[#This Row],[Affected Equipment ]],'Basic Data'!N:N,'Basic Data'!R:R),"")</f>
        <v>1.8323575444901746E-4</v>
      </c>
      <c r="W252" s="35" t="s">
        <v>407</v>
      </c>
      <c r="X252" s="38"/>
      <c r="Y252" s="38" t="s">
        <v>469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460</v>
      </c>
      <c r="AI252" s="32" t="s">
        <v>367</v>
      </c>
      <c r="AJ252" s="34">
        <f ca="1">IFERROR(PA[[#This Row],[Breakdown Time]]*PA[[#This Row],[Plant Equivalent Weightage]],"")</f>
        <v>2.0094854404575581E-3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3">
        <f t="shared" si="3"/>
        <v>252</v>
      </c>
      <c r="B253" s="30">
        <v>45778</v>
      </c>
      <c r="C253" s="183">
        <f>YEAR(PA[[#This Row],[Date]])+IF(MONTH(PA[[#This Row],[Date]])&gt;=4,1,0)</f>
        <v>2026</v>
      </c>
      <c r="D253" s="32">
        <f>YEAR(PA[[#This Row],[Date]])</f>
        <v>2025</v>
      </c>
      <c r="E253" s="36" t="s">
        <v>363</v>
      </c>
      <c r="F253" s="36" t="s">
        <v>363</v>
      </c>
      <c r="G253" s="216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424</v>
      </c>
      <c r="M253" s="32" t="s">
        <v>483</v>
      </c>
      <c r="N253" s="32" t="s">
        <v>412</v>
      </c>
      <c r="O253" s="35" t="s">
        <v>405</v>
      </c>
      <c r="P253" s="35" t="s">
        <v>471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8">
        <f ca="1">IFERROR(_xlfn.XLOOKUP(PA[[#This Row],[Affected Equipment ]],'Basic Data'!N:N,'Basic Data'!R:R),"")</f>
        <v>1.8323575444901746E-4</v>
      </c>
      <c r="W253" s="35" t="s">
        <v>407</v>
      </c>
      <c r="X253" s="38"/>
      <c r="Y253" s="38" t="s">
        <v>469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532</v>
      </c>
      <c r="AI253" s="32" t="s">
        <v>367</v>
      </c>
      <c r="AJ253" s="34">
        <f ca="1">IFERROR(PA[[#This Row],[Breakdown Time]]*PA[[#This Row],[Plant Equivalent Weightage]],"")</f>
        <v>2.0400247328657278E-3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3">
        <f t="shared" si="3"/>
        <v>253</v>
      </c>
      <c r="B254" s="30">
        <v>45778</v>
      </c>
      <c r="C254" s="183">
        <f>YEAR(PA[[#This Row],[Date]])+IF(MONTH(PA[[#This Row],[Date]])&gt;=4,1,0)</f>
        <v>2026</v>
      </c>
      <c r="D254" s="32">
        <f>YEAR(PA[[#This Row],[Date]])</f>
        <v>2025</v>
      </c>
      <c r="E254" s="36" t="s">
        <v>363</v>
      </c>
      <c r="F254" s="36" t="s">
        <v>363</v>
      </c>
      <c r="G254" s="216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426</v>
      </c>
      <c r="M254" s="32" t="s">
        <v>403</v>
      </c>
      <c r="N254" s="32" t="s">
        <v>412</v>
      </c>
      <c r="O254" s="35" t="s">
        <v>456</v>
      </c>
      <c r="P254" s="35" t="s">
        <v>471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8">
        <f ca="1">IFERROR(_xlfn.XLOOKUP(PA[[#This Row],[Affected Equipment ]],'Basic Data'!N:N,'Basic Data'!R:R),"")</f>
        <v>1.8323575444901746E-4</v>
      </c>
      <c r="W254" s="35" t="s">
        <v>407</v>
      </c>
      <c r="X254" s="38"/>
      <c r="Y254" s="38" t="s">
        <v>469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519</v>
      </c>
      <c r="AI254" s="32" t="s">
        <v>367</v>
      </c>
      <c r="AJ254" s="34">
        <f ca="1">IFERROR(PA[[#This Row],[Breakdown Time]]*PA[[#This Row],[Plant Equivalent Weightage]],"")</f>
        <v>2.0705640252738976E-3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3">
        <f t="shared" si="3"/>
        <v>254</v>
      </c>
      <c r="B255" s="30">
        <v>45778</v>
      </c>
      <c r="C255" s="183">
        <f>YEAR(PA[[#This Row],[Date]])+IF(MONTH(PA[[#This Row],[Date]])&gt;=4,1,0)</f>
        <v>2026</v>
      </c>
      <c r="D255" s="32">
        <f>YEAR(PA[[#This Row],[Date]])</f>
        <v>2025</v>
      </c>
      <c r="E255" s="36" t="s">
        <v>363</v>
      </c>
      <c r="F255" s="36" t="s">
        <v>363</v>
      </c>
      <c r="G255" s="216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411</v>
      </c>
      <c r="M255" s="32" t="s">
        <v>483</v>
      </c>
      <c r="N255" s="32" t="s">
        <v>416</v>
      </c>
      <c r="O255" s="35" t="s">
        <v>456</v>
      </c>
      <c r="P255" s="35" t="s">
        <v>406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8">
        <f ca="1">IFERROR(_xlfn.XLOOKUP(PA[[#This Row],[Affected Equipment ]],'Basic Data'!N:N,'Basic Data'!R:R),"")</f>
        <v>1.8491681641643964E-4</v>
      </c>
      <c r="W255" s="35" t="s">
        <v>447</v>
      </c>
      <c r="X255" s="38"/>
      <c r="Y255" s="38" t="s">
        <v>469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455</v>
      </c>
      <c r="AI255" s="32" t="s">
        <v>367</v>
      </c>
      <c r="AJ255" s="34">
        <f ca="1">IFERROR(PA[[#This Row],[Breakdown Time]]*PA[[#This Row],[Plant Equivalent Weightage]],"")</f>
        <v>2.1203794949085078E-3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3">
        <f t="shared" si="3"/>
        <v>255</v>
      </c>
      <c r="B256" s="134">
        <v>45778</v>
      </c>
      <c r="C256" s="182">
        <f>YEAR(PA[[#This Row],[Date]])+IF(MONTH(PA[[#This Row],[Date]])&gt;=4,1,0)</f>
        <v>2026</v>
      </c>
      <c r="D256" s="32">
        <f>YEAR(PA[[#This Row],[Date]])</f>
        <v>2025</v>
      </c>
      <c r="E256" s="36" t="s">
        <v>363</v>
      </c>
      <c r="F256" s="36" t="s">
        <v>363</v>
      </c>
      <c r="G256" s="216">
        <v>45778</v>
      </c>
      <c r="H256" s="174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411</v>
      </c>
      <c r="M256" s="32" t="s">
        <v>483</v>
      </c>
      <c r="N256" s="32" t="s">
        <v>416</v>
      </c>
      <c r="O256" s="35" t="s">
        <v>456</v>
      </c>
      <c r="P256" s="35" t="s">
        <v>406</v>
      </c>
      <c r="Q256" s="36"/>
      <c r="R256" s="174">
        <f>IF((PA[[#This Row],[String Type(If String BD)]]&amp;PA[[#This Row],[Equipment (If any BD other than PV  array and inv)]])="",1,0)</f>
        <v>0</v>
      </c>
      <c r="S256" s="174">
        <f>IF(PA[[#This Row],[String Type(If String BD)]]="",1,0)</f>
        <v>0</v>
      </c>
      <c r="T2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5">
        <f>IFERROR(_xlfn.XLOOKUP(PA[[#This Row],[Affected Equipment ]],'Basic Data'!N:N,'Basic Data'!Q:Q),"")</f>
        <v>31.900000000000002</v>
      </c>
      <c r="V256" s="179">
        <f ca="1">IFERROR(_xlfn.XLOOKUP(PA[[#This Row],[Affected Equipment ]],'Basic Data'!N:N,'Basic Data'!R:R),"")</f>
        <v>1.8491681641643964E-4</v>
      </c>
      <c r="W256" s="35" t="s">
        <v>447</v>
      </c>
      <c r="X256" s="39"/>
      <c r="Y256" s="38" t="s">
        <v>469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6">
        <f>IF(PA[[#This Row],[Acknowledgement Time ]]="NA","",(PA[[#This Row],[Acknowledgement Time ]]-PA[[#This Row],[Fault Time]])*24)</f>
        <v>0</v>
      </c>
      <c r="AE256" s="176">
        <f>IF(PA[[#This Row],[Work Start time on Fault]]="NA","",(PA[[#This Row],[Work Start time on Fault]]-PA[[#This Row],[Fault Time]])*24)</f>
        <v>0</v>
      </c>
      <c r="AF256" s="177">
        <f>IF(PA[[#This Row],[Status]]="Open","",(PA[[#This Row],[Work Completion time on fault]]-PA[[#This Row],[Fault Time]])*24)</f>
        <v>11.633333333333333</v>
      </c>
      <c r="AG256" s="176">
        <f>IFERROR((PA[[#This Row],[Work Completion time on fault]]-PA[[#This Row],[Fault Time]])*24,"")</f>
        <v>11.633333333333333</v>
      </c>
      <c r="AH256" s="35" t="s">
        <v>468</v>
      </c>
      <c r="AI256" s="32" t="s">
        <v>367</v>
      </c>
      <c r="AJ256" s="175">
        <f ca="1">IFERROR(PA[[#This Row],[Breakdown Time]]*PA[[#This Row],[Plant Equivalent Weightage]],"")</f>
        <v>2.1511989643112476E-3</v>
      </c>
      <c r="AK256" s="37">
        <v>6873</v>
      </c>
      <c r="AL256" s="277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3">
        <f t="shared" si="3"/>
        <v>256</v>
      </c>
      <c r="B257" s="134">
        <v>45779</v>
      </c>
      <c r="C257" s="183">
        <f>YEAR(PA[[#This Row],[Date]])+IF(MONTH(PA[[#This Row],[Date]])&gt;=4,1,0)</f>
        <v>2026</v>
      </c>
      <c r="D257" s="32">
        <f>YEAR(PA[[#This Row],[Date]])</f>
        <v>2025</v>
      </c>
      <c r="E257" s="36" t="s">
        <v>363</v>
      </c>
      <c r="F257" s="36" t="s">
        <v>363</v>
      </c>
      <c r="G257" s="216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418</v>
      </c>
      <c r="M257" s="32" t="s">
        <v>403</v>
      </c>
      <c r="N257" s="32" t="s">
        <v>416</v>
      </c>
      <c r="O257" s="35" t="s">
        <v>446</v>
      </c>
      <c r="P257" s="35" t="s">
        <v>406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8">
        <f ca="1">IFERROR(_xlfn.XLOOKUP(PA[[#This Row],[Affected Equipment ]],'Basic Data'!N:N,'Basic Data'!R:R),"")</f>
        <v>1.8491681641643964E-4</v>
      </c>
      <c r="W257" s="35" t="s">
        <v>481</v>
      </c>
      <c r="X257" s="38"/>
      <c r="Y257" s="38" t="s">
        <v>469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533</v>
      </c>
      <c r="AI257" s="32" t="s">
        <v>367</v>
      </c>
      <c r="AJ257" s="34">
        <f ca="1">IFERROR(PA[[#This Row],[Breakdown Time]]*PA[[#This Row],[Plant Equivalent Weightage]],"")</f>
        <v>1.9816918825961783E-3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3" t="s">
        <v>553</v>
      </c>
    </row>
    <row r="258" spans="1:39">
      <c r="A258" s="173">
        <f t="shared" si="3"/>
        <v>257</v>
      </c>
      <c r="B258" s="30">
        <v>45779</v>
      </c>
      <c r="C258" s="183">
        <f>YEAR(PA[[#This Row],[Date]])+IF(MONTH(PA[[#This Row],[Date]])&gt;=4,1,0)</f>
        <v>2026</v>
      </c>
      <c r="D258" s="32">
        <f>YEAR(PA[[#This Row],[Date]])</f>
        <v>2025</v>
      </c>
      <c r="E258" s="36" t="s">
        <v>363</v>
      </c>
      <c r="F258" s="36" t="s">
        <v>363</v>
      </c>
      <c r="G258" s="216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418</v>
      </c>
      <c r="M258" s="32" t="s">
        <v>410</v>
      </c>
      <c r="N258" s="32" t="s">
        <v>404</v>
      </c>
      <c r="O258" s="35" t="s">
        <v>446</v>
      </c>
      <c r="P258" s="35" t="s">
        <v>406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8">
        <f ca="1">IFERROR(_xlfn.XLOOKUP(PA[[#This Row],[Affected Equipment ]],'Basic Data'!N:N,'Basic Data'!R:R),"")</f>
        <v>1.8491681641643964E-4</v>
      </c>
      <c r="W258" s="35" t="s">
        <v>447</v>
      </c>
      <c r="X258" s="38"/>
      <c r="Y258" s="38" t="s">
        <v>469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519</v>
      </c>
      <c r="AI258" s="32" t="s">
        <v>367</v>
      </c>
      <c r="AJ258" s="34">
        <f ca="1">IFERROR(PA[[#This Row],[Breakdown Time]]*PA[[#This Row],[Plant Equivalent Weightage]],"")</f>
        <v>2.0125113519989181E-3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3" t="s">
        <v>553</v>
      </c>
    </row>
    <row r="259" spans="1:39">
      <c r="A259" s="173">
        <f t="shared" si="3"/>
        <v>258</v>
      </c>
      <c r="B259" s="30">
        <v>45779</v>
      </c>
      <c r="C259" s="183">
        <f>YEAR(PA[[#This Row],[Date]])+IF(MONTH(PA[[#This Row],[Date]])&gt;=4,1,0)</f>
        <v>2026</v>
      </c>
      <c r="D259" s="32">
        <f>YEAR(PA[[#This Row],[Date]])</f>
        <v>2025</v>
      </c>
      <c r="E259" s="36" t="s">
        <v>363</v>
      </c>
      <c r="F259" s="36" t="s">
        <v>363</v>
      </c>
      <c r="G259" s="216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418</v>
      </c>
      <c r="M259" s="32" t="s">
        <v>410</v>
      </c>
      <c r="N259" s="32" t="s">
        <v>443</v>
      </c>
      <c r="O259" s="35" t="s">
        <v>440</v>
      </c>
      <c r="P259" s="35" t="s">
        <v>406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8">
        <f ca="1">IFERROR(_xlfn.XLOOKUP(PA[[#This Row],[Affected Equipment ]],'Basic Data'!N:N,'Basic Data'!R:R),"")</f>
        <v>1.8491681641643964E-4</v>
      </c>
      <c r="W259" s="35" t="s">
        <v>447</v>
      </c>
      <c r="X259" s="38"/>
      <c r="Y259" s="38" t="s">
        <v>469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554</v>
      </c>
      <c r="AI259" s="32" t="s">
        <v>367</v>
      </c>
      <c r="AJ259" s="34">
        <f ca="1">IFERROR(PA[[#This Row],[Breakdown Time]]*PA[[#This Row],[Plant Equivalent Weightage]],"")</f>
        <v>2.0433308214016579E-3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3" t="s">
        <v>553</v>
      </c>
    </row>
    <row r="260" spans="1:39">
      <c r="A260" s="173">
        <f t="shared" ref="A260:A323" si="4">A259+1</f>
        <v>259</v>
      </c>
      <c r="B260" s="30">
        <v>45779</v>
      </c>
      <c r="C260" s="183">
        <f>YEAR(PA[[#This Row],[Date]])+IF(MONTH(PA[[#This Row],[Date]])&gt;=4,1,0)</f>
        <v>2026</v>
      </c>
      <c r="D260" s="32">
        <f>YEAR(PA[[#This Row],[Date]])</f>
        <v>2025</v>
      </c>
      <c r="E260" s="36" t="s">
        <v>363</v>
      </c>
      <c r="F260" s="36" t="s">
        <v>363</v>
      </c>
      <c r="G260" s="216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418</v>
      </c>
      <c r="M260" s="32" t="s">
        <v>410</v>
      </c>
      <c r="N260" s="32" t="s">
        <v>416</v>
      </c>
      <c r="O260" s="35" t="s">
        <v>458</v>
      </c>
      <c r="P260" s="35" t="s">
        <v>406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8">
        <f ca="1">IFERROR(_xlfn.XLOOKUP(PA[[#This Row],[Affected Equipment ]],'Basic Data'!N:N,'Basic Data'!R:R),"")</f>
        <v>1.8491681641643964E-4</v>
      </c>
      <c r="W260" s="35" t="s">
        <v>447</v>
      </c>
      <c r="X260" s="38"/>
      <c r="Y260" s="38" t="s">
        <v>469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555</v>
      </c>
      <c r="AI260" s="32" t="s">
        <v>367</v>
      </c>
      <c r="AJ260" s="34">
        <f ca="1">IFERROR(PA[[#This Row],[Breakdown Time]]*PA[[#This Row],[Plant Equivalent Weightage]],"")</f>
        <v>2.0741502908043978E-3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3" t="s">
        <v>553</v>
      </c>
    </row>
    <row r="261" spans="1:39">
      <c r="A261" s="173">
        <f t="shared" si="4"/>
        <v>260</v>
      </c>
      <c r="B261" s="30">
        <v>45779</v>
      </c>
      <c r="C261" s="183">
        <f>YEAR(PA[[#This Row],[Date]])+IF(MONTH(PA[[#This Row],[Date]])&gt;=4,1,0)</f>
        <v>2026</v>
      </c>
      <c r="D261" s="32">
        <f>YEAR(PA[[#This Row],[Date]])</f>
        <v>2025</v>
      </c>
      <c r="E261" s="36" t="s">
        <v>363</v>
      </c>
      <c r="F261" s="36" t="s">
        <v>363</v>
      </c>
      <c r="G261" s="216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424</v>
      </c>
      <c r="M261" s="32" t="s">
        <v>403</v>
      </c>
      <c r="N261" s="32" t="s">
        <v>412</v>
      </c>
      <c r="O261" s="35" t="s">
        <v>446</v>
      </c>
      <c r="P261" s="35" t="s">
        <v>471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8">
        <f ca="1">IFERROR(_xlfn.XLOOKUP(PA[[#This Row],[Affected Equipment ]],'Basic Data'!N:N,'Basic Data'!R:R),"")</f>
        <v>1.8323575444901746E-4</v>
      </c>
      <c r="W261" s="35" t="s">
        <v>447</v>
      </c>
      <c r="X261" s="38"/>
      <c r="Y261" s="38" t="s">
        <v>469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556</v>
      </c>
      <c r="AI261" s="32" t="s">
        <v>367</v>
      </c>
      <c r="AJ261" s="34">
        <f ca="1">IFERROR(PA[[#This Row],[Breakdown Time]]*PA[[#This Row],[Plant Equivalent Weightage]],"")</f>
        <v>2.0858336714779822E-3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3" t="s">
        <v>553</v>
      </c>
    </row>
    <row r="262" spans="1:39">
      <c r="A262" s="173">
        <f t="shared" si="4"/>
        <v>261</v>
      </c>
      <c r="B262" s="134">
        <v>45779</v>
      </c>
      <c r="C262" s="182">
        <f>YEAR(PA[[#This Row],[Date]])+IF(MONTH(PA[[#This Row],[Date]])&gt;=4,1,0)</f>
        <v>2026</v>
      </c>
      <c r="D262" s="32">
        <f>YEAR(PA[[#This Row],[Date]])</f>
        <v>2025</v>
      </c>
      <c r="E262" s="36" t="s">
        <v>363</v>
      </c>
      <c r="F262" s="36" t="s">
        <v>363</v>
      </c>
      <c r="G262" s="216">
        <v>45778</v>
      </c>
      <c r="H262" s="174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424</v>
      </c>
      <c r="M262" s="32" t="s">
        <v>403</v>
      </c>
      <c r="N262" s="32" t="s">
        <v>416</v>
      </c>
      <c r="O262" s="35" t="s">
        <v>456</v>
      </c>
      <c r="P262" s="35" t="s">
        <v>471</v>
      </c>
      <c r="Q262" s="36"/>
      <c r="R262" s="174">
        <f>IF((PA[[#This Row],[String Type(If String BD)]]&amp;PA[[#This Row],[Equipment (If any BD other than PV  array and inv)]])="",1,0)</f>
        <v>0</v>
      </c>
      <c r="S262" s="174">
        <f>IF(PA[[#This Row],[String Type(If String BD)]]="",1,0)</f>
        <v>0</v>
      </c>
      <c r="T2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5">
        <f>IFERROR(_xlfn.XLOOKUP(PA[[#This Row],[Affected Equipment ]],'Basic Data'!N:N,'Basic Data'!Q:Q),"")</f>
        <v>31.610000000000003</v>
      </c>
      <c r="V262" s="179">
        <f ca="1">IFERROR(_xlfn.XLOOKUP(PA[[#This Row],[Affected Equipment ]],'Basic Data'!N:N,'Basic Data'!R:R),"")</f>
        <v>1.8323575444901746E-4</v>
      </c>
      <c r="W262" s="35" t="s">
        <v>481</v>
      </c>
      <c r="X262" s="39"/>
      <c r="Y262" s="38" t="s">
        <v>469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6">
        <f>IF(PA[[#This Row],[Acknowledgement Time ]]="NA","",(PA[[#This Row],[Acknowledgement Time ]]-PA[[#This Row],[Fault Time]])*24)</f>
        <v>0</v>
      </c>
      <c r="AE262" s="176">
        <f>IF(PA[[#This Row],[Work Start time on Fault]]="NA","",(PA[[#This Row],[Work Start time on Fault]]-PA[[#This Row],[Fault Time]])*24)</f>
        <v>0</v>
      </c>
      <c r="AF262" s="177">
        <f>IF(PA[[#This Row],[Status]]="Open","",(PA[[#This Row],[Work Completion time on fault]]-PA[[#This Row],[Fault Time]])*24)</f>
        <v>11.55</v>
      </c>
      <c r="AG262" s="176">
        <f>IFERROR((PA[[#This Row],[Work Completion time on fault]]-PA[[#This Row],[Fault Time]])*24,"")</f>
        <v>11.55</v>
      </c>
      <c r="AH262" s="35" t="s">
        <v>544</v>
      </c>
      <c r="AI262" s="32" t="s">
        <v>367</v>
      </c>
      <c r="AJ262" s="175">
        <f ca="1">IFERROR(PA[[#This Row],[Breakdown Time]]*PA[[#This Row],[Plant Equivalent Weightage]],"")</f>
        <v>2.1163729638861519E-3</v>
      </c>
      <c r="AK262" s="37">
        <v>6546</v>
      </c>
      <c r="AL262" s="277">
        <f>IFERROR((_xlfn.XLOOKUP($G262,'Modelling New'!$D:$D,'Modelling New'!$O:$O)*PA[[#This Row],[Lost PoA(Wh/m2)]]*PA[[#This Row],[DC Capacity Affected (kW)]])/1000,"")</f>
        <v>160.0153120410956</v>
      </c>
      <c r="AM262" s="313" t="s">
        <v>553</v>
      </c>
    </row>
    <row r="263" spans="1:39">
      <c r="A263" s="173">
        <f t="shared" si="4"/>
        <v>262</v>
      </c>
      <c r="B263" s="134">
        <v>45779</v>
      </c>
      <c r="C263" s="183">
        <f>YEAR(PA[[#This Row],[Date]])+IF(MONTH(PA[[#This Row],[Date]])&gt;=4,1,0)</f>
        <v>2026</v>
      </c>
      <c r="D263" s="32">
        <f>YEAR(PA[[#This Row],[Date]])</f>
        <v>2025</v>
      </c>
      <c r="E263" s="36" t="s">
        <v>363</v>
      </c>
      <c r="F263" s="36" t="s">
        <v>363</v>
      </c>
      <c r="G263" s="216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465</v>
      </c>
      <c r="M263" s="32" t="s">
        <v>403</v>
      </c>
      <c r="N263" s="32" t="s">
        <v>412</v>
      </c>
      <c r="O263" s="35" t="s">
        <v>446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8">
        <f ca="1">IFERROR(_xlfn.XLOOKUP(PA[[#This Row],[Affected Equipment ]],'Basic Data'!N:N,'Basic Data'!R:R),"")</f>
        <v>1.2944177149150774E-3</v>
      </c>
      <c r="W263" s="35" t="s">
        <v>433</v>
      </c>
      <c r="X263" s="38"/>
      <c r="Y263" s="38" t="s">
        <v>550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551</v>
      </c>
      <c r="AI263" s="32" t="s">
        <v>552</v>
      </c>
      <c r="AJ263" s="34">
        <f ca="1">IFERROR(PA[[#This Row],[Breakdown Time]]*PA[[#This Row],[Plant Equivalent Weightage]],"")</f>
        <v>1.5705601607636271E-2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3">
        <f t="shared" si="4"/>
        <v>263</v>
      </c>
      <c r="B264" s="134">
        <v>45780</v>
      </c>
      <c r="C264" s="183">
        <f>YEAR(PA[[#This Row],[Date]])+IF(MONTH(PA[[#This Row],[Date]])&gt;=4,1,0)</f>
        <v>2026</v>
      </c>
      <c r="D264" s="32">
        <f>YEAR(PA[[#This Row],[Date]])</f>
        <v>2025</v>
      </c>
      <c r="E264" s="36" t="s">
        <v>363</v>
      </c>
      <c r="F264" s="36" t="s">
        <v>363</v>
      </c>
      <c r="G264" s="216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465</v>
      </c>
      <c r="M264" s="32" t="s">
        <v>403</v>
      </c>
      <c r="N264" s="32" t="s">
        <v>412</v>
      </c>
      <c r="O264" s="35" t="s">
        <v>446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8">
        <f ca="1">IFERROR(_xlfn.XLOOKUP(PA[[#This Row],[Affected Equipment ]],'Basic Data'!N:N,'Basic Data'!R:R),"")</f>
        <v>1.2944177149150774E-3</v>
      </c>
      <c r="W264" s="35" t="s">
        <v>433</v>
      </c>
      <c r="X264" s="38"/>
      <c r="Y264" s="38" t="s">
        <v>550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551</v>
      </c>
      <c r="AI264" s="32" t="s">
        <v>552</v>
      </c>
      <c r="AJ264" s="34">
        <f ca="1">IFERROR(PA[[#This Row],[Breakdown Time]]*PA[[#This Row],[Plant Equivalent Weightage]],"")</f>
        <v>1.4346463006975445E-2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3">
        <f t="shared" si="4"/>
        <v>264</v>
      </c>
      <c r="B265" s="30">
        <v>45780</v>
      </c>
      <c r="C265" s="183">
        <f>YEAR(PA[[#This Row],[Date]])+IF(MONTH(PA[[#This Row],[Date]])&gt;=4,1,0)</f>
        <v>2026</v>
      </c>
      <c r="D265" s="32">
        <f>YEAR(PA[[#This Row],[Date]])</f>
        <v>2025</v>
      </c>
      <c r="E265" s="36" t="s">
        <v>363</v>
      </c>
      <c r="F265" s="36" t="s">
        <v>363</v>
      </c>
      <c r="G265" s="216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465</v>
      </c>
      <c r="M265" s="32"/>
      <c r="N265" s="32"/>
      <c r="O265" s="35"/>
      <c r="P265" s="35"/>
      <c r="Q265" s="32" t="s">
        <v>520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8">
        <f ca="1">IFERROR(_xlfn.XLOOKUP(PA[[#This Row],[Affected Equipment ]],'Basic Data'!N:N,'Basic Data'!R:R),"")</f>
        <v>2.4593936583386475E-2</v>
      </c>
      <c r="W265" s="35" t="s">
        <v>428</v>
      </c>
      <c r="X265" s="38"/>
      <c r="Y265" s="38" t="s">
        <v>521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557</v>
      </c>
      <c r="AI265" s="32" t="s">
        <v>367</v>
      </c>
      <c r="AJ265" s="34">
        <f ca="1">IFERROR(PA[[#This Row],[Breakdown Time]]*PA[[#This Row],[Plant Equivalent Weightage]],"")</f>
        <v>1.1887069348636786E-2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3">
        <f t="shared" si="4"/>
        <v>265</v>
      </c>
      <c r="B266" s="30">
        <v>45780</v>
      </c>
      <c r="C266" s="183">
        <f>YEAR(PA[[#This Row],[Date]])+IF(MONTH(PA[[#This Row],[Date]])&gt;=4,1,0)</f>
        <v>2026</v>
      </c>
      <c r="D266" s="32">
        <f>YEAR(PA[[#This Row],[Date]])</f>
        <v>2025</v>
      </c>
      <c r="E266" s="36" t="s">
        <v>363</v>
      </c>
      <c r="F266" s="36" t="s">
        <v>363</v>
      </c>
      <c r="G266" s="216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411</v>
      </c>
      <c r="M266" s="32" t="s">
        <v>403</v>
      </c>
      <c r="N266" s="32" t="s">
        <v>416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8">
        <f ca="1">IFERROR(_xlfn.XLOOKUP(PA[[#This Row],[Affected Equipment ]],'Basic Data'!N:N,'Basic Data'!R:R),"")</f>
        <v>1.3498927598400092E-2</v>
      </c>
      <c r="W266" s="35" t="s">
        <v>413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558</v>
      </c>
      <c r="AI266" s="32" t="s">
        <v>367</v>
      </c>
      <c r="AJ266" s="34">
        <f ca="1">IFERROR(PA[[#This Row],[Breakdown Time]]*PA[[#This Row],[Plant Equivalent Weightage]],"")</f>
        <v>2.3398141170560167E-2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3">
        <f t="shared" si="4"/>
        <v>266</v>
      </c>
      <c r="B267" s="30">
        <v>45780</v>
      </c>
      <c r="C267" s="183">
        <f>YEAR(PA[[#This Row],[Date]])+IF(MONTH(PA[[#This Row],[Date]])&gt;=4,1,0)</f>
        <v>2026</v>
      </c>
      <c r="D267" s="32">
        <f>YEAR(PA[[#This Row],[Date]])</f>
        <v>2025</v>
      </c>
      <c r="E267" s="36" t="s">
        <v>363</v>
      </c>
      <c r="F267" s="36" t="s">
        <v>363</v>
      </c>
      <c r="G267" s="216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411</v>
      </c>
      <c r="M267" s="32" t="s">
        <v>410</v>
      </c>
      <c r="N267" s="32" t="s">
        <v>416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8">
        <f ca="1">IFERROR(_xlfn.XLOOKUP(PA[[#This Row],[Affected Equipment ]],'Basic Data'!N:N,'Basic Data'!R:R),"")</f>
        <v>1.2112051475276797E-2</v>
      </c>
      <c r="W267" s="35" t="s">
        <v>413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558</v>
      </c>
      <c r="AI267" s="32" t="s">
        <v>367</v>
      </c>
      <c r="AJ267" s="34">
        <f ca="1">IFERROR(PA[[#This Row],[Breakdown Time]]*PA[[#This Row],[Plant Equivalent Weightage]],"")</f>
        <v>2.1599825130910293E-2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3">
        <f t="shared" si="4"/>
        <v>267</v>
      </c>
      <c r="B268" s="30">
        <v>45780</v>
      </c>
      <c r="C268" s="183">
        <f>YEAR(PA[[#This Row],[Date]])+IF(MONTH(PA[[#This Row],[Date]])&gt;=4,1,0)</f>
        <v>2026</v>
      </c>
      <c r="D268" s="32">
        <f>YEAR(PA[[#This Row],[Date]])</f>
        <v>2025</v>
      </c>
      <c r="E268" s="36" t="s">
        <v>363</v>
      </c>
      <c r="F268" s="36" t="s">
        <v>363</v>
      </c>
      <c r="G268" s="216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427</v>
      </c>
      <c r="M268" s="32" t="s">
        <v>410</v>
      </c>
      <c r="N268" s="32" t="s">
        <v>416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8">
        <f ca="1">IFERROR(_xlfn.XLOOKUP(PA[[#This Row],[Affected Equipment ]],'Basic Data'!N:N,'Basic Data'!R:R),"")</f>
        <v>9.803112863022434E-3</v>
      </c>
      <c r="W268" s="35" t="s">
        <v>413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558</v>
      </c>
      <c r="AI268" s="32" t="s">
        <v>367</v>
      </c>
      <c r="AJ268" s="34">
        <f ca="1">IFERROR(PA[[#This Row],[Breakdown Time]]*PA[[#This Row],[Plant Equivalent Weightage]],"")</f>
        <v>1.8625914439742638E-2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3">
        <f t="shared" si="4"/>
        <v>268</v>
      </c>
      <c r="B269" s="30">
        <v>45780</v>
      </c>
      <c r="C269" s="183">
        <f>YEAR(PA[[#This Row],[Date]])+IF(MONTH(PA[[#This Row],[Date]])&gt;=4,1,0)</f>
        <v>2026</v>
      </c>
      <c r="D269" s="32">
        <f>YEAR(PA[[#This Row],[Date]])</f>
        <v>2025</v>
      </c>
      <c r="E269" s="36" t="s">
        <v>363</v>
      </c>
      <c r="F269" s="36" t="s">
        <v>363</v>
      </c>
      <c r="G269" s="216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510</v>
      </c>
      <c r="M269" s="32"/>
      <c r="N269" s="32"/>
      <c r="O269" s="35"/>
      <c r="P269" s="35"/>
      <c r="Q269" s="32" t="s">
        <v>520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8">
        <f>IFERROR(_xlfn.XLOOKUP(PA[[#This Row],[Affected Equipment ]],'Basic Data'!N:N,'Basic Data'!R:R),"")</f>
        <v>0</v>
      </c>
      <c r="W269" s="35" t="s">
        <v>428</v>
      </c>
      <c r="X269" s="38"/>
      <c r="Y269" s="38" t="s">
        <v>521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559</v>
      </c>
      <c r="AI269" s="32" t="s">
        <v>367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3">
        <f t="shared" si="4"/>
        <v>269</v>
      </c>
      <c r="B270" s="30">
        <v>45780</v>
      </c>
      <c r="C270" s="183">
        <f>YEAR(PA[[#This Row],[Date]])+IF(MONTH(PA[[#This Row],[Date]])&gt;=4,1,0)</f>
        <v>2026</v>
      </c>
      <c r="D270" s="32">
        <f>YEAR(PA[[#This Row],[Date]])</f>
        <v>2025</v>
      </c>
      <c r="E270" s="36" t="s">
        <v>363</v>
      </c>
      <c r="F270" s="36" t="s">
        <v>363</v>
      </c>
      <c r="G270" s="216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510</v>
      </c>
      <c r="M270" s="32"/>
      <c r="N270" s="32"/>
      <c r="O270" s="35"/>
      <c r="P270" s="35"/>
      <c r="Q270" s="32" t="s">
        <v>520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8">
        <f>IFERROR(_xlfn.XLOOKUP(PA[[#This Row],[Affected Equipment ]],'Basic Data'!N:N,'Basic Data'!R:R),"")</f>
        <v>0</v>
      </c>
      <c r="W270" s="35" t="s">
        <v>428</v>
      </c>
      <c r="X270" s="38"/>
      <c r="Y270" s="38" t="s">
        <v>521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560</v>
      </c>
      <c r="AI270" s="32" t="s">
        <v>367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3">
        <f t="shared" si="4"/>
        <v>270</v>
      </c>
      <c r="B271" s="30">
        <v>45780</v>
      </c>
      <c r="C271" s="183">
        <f>YEAR(PA[[#This Row],[Date]])+IF(MONTH(PA[[#This Row],[Date]])&gt;=4,1,0)</f>
        <v>2026</v>
      </c>
      <c r="D271" s="32">
        <f>YEAR(PA[[#This Row],[Date]])</f>
        <v>2025</v>
      </c>
      <c r="E271" s="36" t="s">
        <v>363</v>
      </c>
      <c r="F271" s="36" t="s">
        <v>363</v>
      </c>
      <c r="G271" s="216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450</v>
      </c>
      <c r="M271" s="32" t="s">
        <v>410</v>
      </c>
      <c r="N271" s="32" t="s">
        <v>412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8">
        <f ca="1">IFERROR(_xlfn.XLOOKUP(PA[[#This Row],[Affected Equipment ]],'Basic Data'!N:N,'Basic Data'!R:R),"")</f>
        <v>8.8760071879891017E-3</v>
      </c>
      <c r="W271" s="35" t="s">
        <v>413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561</v>
      </c>
      <c r="AI271" s="32" t="s">
        <v>367</v>
      </c>
      <c r="AJ271" s="34">
        <f ca="1">IFERROR(PA[[#This Row],[Breakdown Time]]*PA[[#This Row],[Plant Equivalent Weightage]],"")</f>
        <v>1.0947075531853234E-2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3">
        <f t="shared" si="4"/>
        <v>271</v>
      </c>
      <c r="B272" s="30">
        <v>45780</v>
      </c>
      <c r="C272" s="183">
        <f>YEAR(PA[[#This Row],[Date]])+IF(MONTH(PA[[#This Row],[Date]])&gt;=4,1,0)</f>
        <v>2026</v>
      </c>
      <c r="D272" s="32">
        <f>YEAR(PA[[#This Row],[Date]])</f>
        <v>2025</v>
      </c>
      <c r="E272" s="36" t="s">
        <v>363</v>
      </c>
      <c r="F272" s="36" t="s">
        <v>363</v>
      </c>
      <c r="G272" s="216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450</v>
      </c>
      <c r="M272" s="32" t="s">
        <v>410</v>
      </c>
      <c r="N272" s="32" t="s">
        <v>443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8">
        <f ca="1">IFERROR(_xlfn.XLOOKUP(PA[[#This Row],[Affected Equipment ]],'Basic Data'!N:N,'Basic Data'!R:R),"")</f>
        <v>8.6910903715726618E-3</v>
      </c>
      <c r="W272" s="35" t="s">
        <v>413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561</v>
      </c>
      <c r="AI272" s="32" t="s">
        <v>367</v>
      </c>
      <c r="AJ272" s="34">
        <f ca="1">IFERROR(PA[[#This Row],[Breakdown Time]]*PA[[#This Row],[Plant Equivalent Weightage]],"")</f>
        <v>9.8499024211156829E-3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3">
        <f t="shared" si="4"/>
        <v>272</v>
      </c>
      <c r="B273" s="30">
        <v>45780</v>
      </c>
      <c r="C273" s="183">
        <f>YEAR(PA[[#This Row],[Date]])+IF(MONTH(PA[[#This Row],[Date]])&gt;=4,1,0)</f>
        <v>2026</v>
      </c>
      <c r="D273" s="32">
        <f>YEAR(PA[[#This Row],[Date]])</f>
        <v>2025</v>
      </c>
      <c r="E273" s="36" t="s">
        <v>363</v>
      </c>
      <c r="F273" s="36" t="s">
        <v>363</v>
      </c>
      <c r="G273" s="216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450</v>
      </c>
      <c r="M273" s="32" t="s">
        <v>410</v>
      </c>
      <c r="N273" s="32" t="s">
        <v>404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8">
        <f ca="1">IFERROR(_xlfn.XLOOKUP(PA[[#This Row],[Affected Equipment ]],'Basic Data'!N:N,'Basic Data'!R:R),"")</f>
        <v>8.6910903715726618E-3</v>
      </c>
      <c r="W273" s="35" t="s">
        <v>413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561</v>
      </c>
      <c r="AI273" s="32" t="s">
        <v>367</v>
      </c>
      <c r="AJ273" s="34">
        <f ca="1">IFERROR(PA[[#This Row],[Breakdown Time]]*PA[[#This Row],[Plant Equivalent Weightage]],"")</f>
        <v>1.0574159952080081E-2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3">
        <f t="shared" si="4"/>
        <v>273</v>
      </c>
      <c r="B274" s="30">
        <v>45780</v>
      </c>
      <c r="C274" s="183">
        <f>YEAR(PA[[#This Row],[Date]])+IF(MONTH(PA[[#This Row],[Date]])&gt;=4,1,0)</f>
        <v>2026</v>
      </c>
      <c r="D274" s="32">
        <f>YEAR(PA[[#This Row],[Date]])</f>
        <v>2025</v>
      </c>
      <c r="E274" s="36" t="s">
        <v>363</v>
      </c>
      <c r="F274" s="36" t="s">
        <v>363</v>
      </c>
      <c r="G274" s="216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402</v>
      </c>
      <c r="M274" s="32" t="s">
        <v>403</v>
      </c>
      <c r="N274" s="32" t="s">
        <v>416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8">
        <f ca="1">IFERROR(_xlfn.XLOOKUP(PA[[#This Row],[Affected Equipment ]],'Basic Data'!N:N,'Basic Data'!R:R),"")</f>
        <v>9.3382992290302006E-3</v>
      </c>
      <c r="W274" s="35" t="s">
        <v>413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561</v>
      </c>
      <c r="AI274" s="32" t="s">
        <v>367</v>
      </c>
      <c r="AJ274" s="34">
        <f ca="1">IFERROR(PA[[#This Row],[Breakdown Time]]*PA[[#This Row],[Plant Equivalent Weightage]],"")</f>
        <v>7.9998096728692056E-2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3">
        <f t="shared" si="4"/>
        <v>274</v>
      </c>
      <c r="B275" s="30">
        <v>45780</v>
      </c>
      <c r="C275" s="183">
        <f>YEAR(PA[[#This Row],[Date]])+IF(MONTH(PA[[#This Row],[Date]])&gt;=4,1,0)</f>
        <v>2026</v>
      </c>
      <c r="D275" s="32">
        <f>YEAR(PA[[#This Row],[Date]])</f>
        <v>2025</v>
      </c>
      <c r="E275" s="36" t="s">
        <v>363</v>
      </c>
      <c r="F275" s="36" t="s">
        <v>363</v>
      </c>
      <c r="G275" s="216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402</v>
      </c>
      <c r="M275" s="32" t="s">
        <v>403</v>
      </c>
      <c r="N275" s="32" t="s">
        <v>412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8">
        <f ca="1">IFERROR(_xlfn.XLOOKUP(PA[[#This Row],[Affected Equipment ]],'Basic Data'!N:N,'Basic Data'!R:R),"")</f>
        <v>7.5815894730740241E-3</v>
      </c>
      <c r="W275" s="35" t="s">
        <v>413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494</v>
      </c>
      <c r="AI275" s="32" t="s">
        <v>367</v>
      </c>
      <c r="AJ275" s="34">
        <f ca="1">IFERROR(PA[[#This Row],[Breakdown Time]]*PA[[#This Row],[Plant Equivalent Weightage]],"")</f>
        <v>1.0993304735957336E-2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3">
        <f t="shared" si="4"/>
        <v>275</v>
      </c>
      <c r="B276" s="30">
        <v>45780</v>
      </c>
      <c r="C276" s="183">
        <f>YEAR(PA[[#This Row],[Date]])+IF(MONTH(PA[[#This Row],[Date]])&gt;=4,1,0)</f>
        <v>2026</v>
      </c>
      <c r="D276" s="32">
        <f>YEAR(PA[[#This Row],[Date]])</f>
        <v>2025</v>
      </c>
      <c r="E276" s="36" t="s">
        <v>363</v>
      </c>
      <c r="F276" s="36" t="s">
        <v>363</v>
      </c>
      <c r="G276" s="216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402</v>
      </c>
      <c r="M276" s="32" t="s">
        <v>403</v>
      </c>
      <c r="N276" s="32" t="s">
        <v>443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8">
        <f ca="1">IFERROR(_xlfn.XLOOKUP(PA[[#This Row],[Affected Equipment ]],'Basic Data'!N:N,'Basic Data'!R:R),"")</f>
        <v>8.0438815141151247E-3</v>
      </c>
      <c r="W276" s="35" t="s">
        <v>413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561</v>
      </c>
      <c r="AI276" s="32" t="s">
        <v>367</v>
      </c>
      <c r="AJ276" s="34">
        <f ca="1">IFERROR(PA[[#This Row],[Breakdown Time]]*PA[[#This Row],[Plant Equivalent Weightage]],"")</f>
        <v>4.1560054489594772E-3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3">
        <f t="shared" si="4"/>
        <v>276</v>
      </c>
      <c r="B277" s="30">
        <v>45780</v>
      </c>
      <c r="C277" s="183">
        <f>YEAR(PA[[#This Row],[Date]])+IF(MONTH(PA[[#This Row],[Date]])&gt;=4,1,0)</f>
        <v>2026</v>
      </c>
      <c r="D277" s="32">
        <f>YEAR(PA[[#This Row],[Date]])</f>
        <v>2025</v>
      </c>
      <c r="E277" s="36" t="s">
        <v>363</v>
      </c>
      <c r="F277" s="36" t="s">
        <v>363</v>
      </c>
      <c r="G277" s="216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402</v>
      </c>
      <c r="M277" s="32" t="s">
        <v>403</v>
      </c>
      <c r="N277" s="32" t="s">
        <v>404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8">
        <f ca="1">IFERROR(_xlfn.XLOOKUP(PA[[#This Row],[Affected Equipment ]],'Basic Data'!N:N,'Basic Data'!R:R),"")</f>
        <v>9.0609240044055434E-3</v>
      </c>
      <c r="W277" s="35" t="s">
        <v>413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561</v>
      </c>
      <c r="AI277" s="32" t="s">
        <v>367</v>
      </c>
      <c r="AJ277" s="34">
        <f ca="1">IFERROR(PA[[#This Row],[Breakdown Time]]*PA[[#This Row],[Plant Equivalent Weightage]],"")</f>
        <v>4.6814774022761931E-3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3">
        <f t="shared" si="4"/>
        <v>277</v>
      </c>
      <c r="B278" s="134">
        <v>45780</v>
      </c>
      <c r="C278" s="182">
        <f>YEAR(PA[[#This Row],[Date]])+IF(MONTH(PA[[#This Row],[Date]])&gt;=4,1,0)</f>
        <v>2026</v>
      </c>
      <c r="D278" s="32">
        <f>YEAR(PA[[#This Row],[Date]])</f>
        <v>2025</v>
      </c>
      <c r="E278" s="36" t="s">
        <v>363</v>
      </c>
      <c r="F278" s="36" t="s">
        <v>363</v>
      </c>
      <c r="G278" s="216">
        <v>45778</v>
      </c>
      <c r="H278" s="174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423</v>
      </c>
      <c r="M278" s="32" t="s">
        <v>403</v>
      </c>
      <c r="N278" s="32" t="s">
        <v>412</v>
      </c>
      <c r="O278" s="37"/>
      <c r="P278" s="37"/>
      <c r="Q278" s="36"/>
      <c r="R278" s="174">
        <f>IF((PA[[#This Row],[String Type(If String BD)]]&amp;PA[[#This Row],[Equipment (If any BD other than PV  array and inv)]])="",1,0)</f>
        <v>1</v>
      </c>
      <c r="S278" s="174">
        <f>IF(PA[[#This Row],[String Type(If String BD)]]="",1,0)</f>
        <v>1</v>
      </c>
      <c r="T2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5">
        <f>IFERROR(_xlfn.XLOOKUP(PA[[#This Row],[Affected Equipment ]],'Basic Data'!N:N,'Basic Data'!Q:Q),"")</f>
        <v>1403.6000000000001</v>
      </c>
      <c r="V278" s="179">
        <f ca="1">IFERROR(_xlfn.XLOOKUP(PA[[#This Row],[Affected Equipment ]],'Basic Data'!N:N,'Basic Data'!R:R),"")</f>
        <v>8.1363399223233438E-3</v>
      </c>
      <c r="W278" s="35" t="s">
        <v>413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6">
        <f>IF(PA[[#This Row],[Acknowledgement Time ]]="NA","",(PA[[#This Row],[Acknowledgement Time ]]-PA[[#This Row],[Fault Time]])*24)</f>
        <v>0</v>
      </c>
      <c r="AE278" s="176">
        <f>IF(PA[[#This Row],[Work Start time on Fault]]="NA","",(PA[[#This Row],[Work Start time on Fault]]-PA[[#This Row],[Fault Time]])*24)</f>
        <v>0</v>
      </c>
      <c r="AF278" s="177">
        <f>IF(PA[[#This Row],[Status]]="Open","",(PA[[#This Row],[Work Completion time on fault]]-PA[[#This Row],[Fault Time]])*24)</f>
        <v>6.85</v>
      </c>
      <c r="AG278" s="176">
        <f>IFERROR((PA[[#This Row],[Work Completion time on fault]]-PA[[#This Row],[Fault Time]])*24,"")</f>
        <v>6.85</v>
      </c>
      <c r="AH278" s="35" t="s">
        <v>561</v>
      </c>
      <c r="AI278" s="32" t="s">
        <v>367</v>
      </c>
      <c r="AJ278" s="175">
        <f ca="1">IFERROR(PA[[#This Row],[Breakdown Time]]*PA[[#This Row],[Plant Equivalent Weightage]],"")</f>
        <v>5.5733928467914903E-2</v>
      </c>
      <c r="AK278" s="37">
        <v>3519</v>
      </c>
      <c r="AL278" s="277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3">
        <f t="shared" si="4"/>
        <v>278</v>
      </c>
      <c r="B279" s="134">
        <v>45780</v>
      </c>
      <c r="C279" s="183">
        <f>YEAR(PA[[#This Row],[Date]])+IF(MONTH(PA[[#This Row],[Date]])&gt;=4,1,0)</f>
        <v>2026</v>
      </c>
      <c r="D279" s="32">
        <f>YEAR(PA[[#This Row],[Date]])</f>
        <v>2025</v>
      </c>
      <c r="E279" s="36" t="s">
        <v>363</v>
      </c>
      <c r="F279" s="36" t="s">
        <v>363</v>
      </c>
      <c r="G279" s="216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424</v>
      </c>
      <c r="M279" s="32" t="s">
        <v>403</v>
      </c>
      <c r="N279" s="32" t="s">
        <v>416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8">
        <f ca="1">IFERROR(_xlfn.XLOOKUP(PA[[#This Row],[Affected Equipment ]],'Basic Data'!N:N,'Basic Data'!R:R),"")</f>
        <v>1.2460031302533186E-2</v>
      </c>
      <c r="W279" s="35" t="s">
        <v>413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561</v>
      </c>
      <c r="AI279" s="32" t="s">
        <v>367</v>
      </c>
      <c r="AJ279" s="34">
        <f ca="1">IFERROR(PA[[#This Row],[Breakdown Time]]*PA[[#This Row],[Plant Equivalent Weightage]],"")</f>
        <v>1.5367371939790925E-2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3">
        <f t="shared" si="4"/>
        <v>279</v>
      </c>
      <c r="B280" s="30">
        <v>45780</v>
      </c>
      <c r="C280" s="183">
        <f>YEAR(PA[[#This Row],[Date]])+IF(MONTH(PA[[#This Row],[Date]])&gt;=4,1,0)</f>
        <v>2026</v>
      </c>
      <c r="D280" s="32">
        <f>YEAR(PA[[#This Row],[Date]])</f>
        <v>2025</v>
      </c>
      <c r="E280" s="36" t="s">
        <v>363</v>
      </c>
      <c r="F280" s="36" t="s">
        <v>363</v>
      </c>
      <c r="G280" s="216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424</v>
      </c>
      <c r="M280" s="32" t="s">
        <v>403</v>
      </c>
      <c r="N280" s="32" t="s">
        <v>412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8">
        <f ca="1">IFERROR(_xlfn.XLOOKUP(PA[[#This Row],[Affected Equipment ]],'Basic Data'!N:N,'Basic Data'!R:R),"")</f>
        <v>1.15438525302881E-2</v>
      </c>
      <c r="W280" s="35" t="s">
        <v>413</v>
      </c>
      <c r="X280" s="38"/>
      <c r="Y280" s="38" t="s">
        <v>438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561</v>
      </c>
      <c r="AI280" s="32" t="s">
        <v>367</v>
      </c>
      <c r="AJ280" s="34">
        <f ca="1">IFERROR(PA[[#This Row],[Breakdown Time]]*PA[[#This Row],[Plant Equivalent Weightage]],"")</f>
        <v>5.0792951133267622E-2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3">
        <f t="shared" si="4"/>
        <v>280</v>
      </c>
      <c r="B281" s="30">
        <v>45780</v>
      </c>
      <c r="C281" s="183">
        <f>YEAR(PA[[#This Row],[Date]])+IF(MONTH(PA[[#This Row],[Date]])&gt;=4,1,0)</f>
        <v>2026</v>
      </c>
      <c r="D281" s="32">
        <f>YEAR(PA[[#This Row],[Date]])</f>
        <v>2025</v>
      </c>
      <c r="E281" s="36" t="s">
        <v>363</v>
      </c>
      <c r="F281" s="36" t="s">
        <v>363</v>
      </c>
      <c r="G281" s="216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424</v>
      </c>
      <c r="M281" s="32" t="s">
        <v>410</v>
      </c>
      <c r="N281" s="32" t="s">
        <v>416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8">
        <f ca="1">IFERROR(_xlfn.XLOOKUP(PA[[#This Row],[Affected Equipment ]],'Basic Data'!N:N,'Basic Data'!R:R),"")</f>
        <v>1.2643267056982205E-2</v>
      </c>
      <c r="W281" s="35" t="s">
        <v>413</v>
      </c>
      <c r="X281" s="38"/>
      <c r="Y281" s="38" t="s">
        <v>438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561</v>
      </c>
      <c r="AI281" s="32" t="s">
        <v>367</v>
      </c>
      <c r="AJ281" s="34">
        <f ca="1">IFERROR(PA[[#This Row],[Breakdown Time]]*PA[[#This Row],[Plant Equivalent Weightage]],"")</f>
        <v>4.5305040287519562E-2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3">
        <f t="shared" si="4"/>
        <v>281</v>
      </c>
      <c r="B282" s="30">
        <v>45780</v>
      </c>
      <c r="C282" s="183">
        <f>YEAR(PA[[#This Row],[Date]])+IF(MONTH(PA[[#This Row],[Date]])&gt;=4,1,0)</f>
        <v>2026</v>
      </c>
      <c r="D282" s="32">
        <f>YEAR(PA[[#This Row],[Date]])</f>
        <v>2025</v>
      </c>
      <c r="E282" s="36" t="s">
        <v>363</v>
      </c>
      <c r="F282" s="36" t="s">
        <v>363</v>
      </c>
      <c r="G282" s="216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424</v>
      </c>
      <c r="M282" s="32" t="s">
        <v>410</v>
      </c>
      <c r="N282" s="32" t="s">
        <v>412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8">
        <f ca="1">IFERROR(_xlfn.XLOOKUP(PA[[#This Row],[Affected Equipment ]],'Basic Data'!N:N,'Basic Data'!R:R),"")</f>
        <v>1.1360616775839083E-2</v>
      </c>
      <c r="W282" s="35" t="s">
        <v>413</v>
      </c>
      <c r="X282" s="38"/>
      <c r="Y282" s="38" t="s">
        <v>438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561</v>
      </c>
      <c r="AI282" s="32" t="s">
        <v>367</v>
      </c>
      <c r="AJ282" s="34">
        <f ca="1">IFERROR(PA[[#This Row],[Breakdown Time]]*PA[[#This Row],[Plant Equivalent Weightage]],"")</f>
        <v>3.1620383359418774E-2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3">
        <f t="shared" si="4"/>
        <v>282</v>
      </c>
      <c r="B283" s="30">
        <v>45780</v>
      </c>
      <c r="C283" s="183">
        <f>YEAR(PA[[#This Row],[Date]])+IF(MONTH(PA[[#This Row],[Date]])&gt;=4,1,0)</f>
        <v>2026</v>
      </c>
      <c r="D283" s="32">
        <f>YEAR(PA[[#This Row],[Date]])</f>
        <v>2025</v>
      </c>
      <c r="E283" s="36" t="s">
        <v>363</v>
      </c>
      <c r="F283" s="36" t="s">
        <v>363</v>
      </c>
      <c r="G283" s="216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424</v>
      </c>
      <c r="M283" s="32" t="s">
        <v>436</v>
      </c>
      <c r="N283" s="32" t="s">
        <v>412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8">
        <f ca="1">IFERROR(_xlfn.XLOOKUP(PA[[#This Row],[Affected Equipment ]],'Basic Data'!N:N,'Basic Data'!R:R),"")</f>
        <v>1.0536055880818506E-2</v>
      </c>
      <c r="W283" s="35" t="s">
        <v>413</v>
      </c>
      <c r="X283" s="38"/>
      <c r="Y283" s="38" t="s">
        <v>438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561</v>
      </c>
      <c r="AI283" s="32" t="s">
        <v>367</v>
      </c>
      <c r="AJ283" s="34">
        <f ca="1">IFERROR(PA[[#This Row],[Breakdown Time]]*PA[[#This Row],[Plant Equivalent Weightage]],"")</f>
        <v>2.1950116418371877E-2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3">
        <f t="shared" si="4"/>
        <v>283</v>
      </c>
      <c r="B284" s="30">
        <v>45780</v>
      </c>
      <c r="C284" s="183">
        <f>YEAR(PA[[#This Row],[Date]])+IF(MONTH(PA[[#This Row],[Date]])&gt;=4,1,0)</f>
        <v>2026</v>
      </c>
      <c r="D284" s="32">
        <f>YEAR(PA[[#This Row],[Date]])</f>
        <v>2025</v>
      </c>
      <c r="E284" s="36" t="s">
        <v>363</v>
      </c>
      <c r="F284" s="36" t="s">
        <v>363</v>
      </c>
      <c r="G284" s="216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424</v>
      </c>
      <c r="M284" s="32" t="s">
        <v>483</v>
      </c>
      <c r="N284" s="32" t="s">
        <v>416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8">
        <f ca="1">IFERROR(_xlfn.XLOOKUP(PA[[#This Row],[Affected Equipment ]],'Basic Data'!N:N,'Basic Data'!R:R),"")</f>
        <v>1.1635470407512609E-2</v>
      </c>
      <c r="W284" s="35" t="s">
        <v>413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561</v>
      </c>
      <c r="AI284" s="32" t="s">
        <v>367</v>
      </c>
      <c r="AJ284" s="34">
        <f ca="1">IFERROR(PA[[#This Row],[Breakdown Time]]*PA[[#This Row],[Plant Equivalent Weightage]],"")</f>
        <v>2.0943846733522682E-2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3">
        <f t="shared" si="4"/>
        <v>284</v>
      </c>
      <c r="B285" s="30">
        <v>45780</v>
      </c>
      <c r="C285" s="183">
        <f>YEAR(PA[[#This Row],[Date]])+IF(MONTH(PA[[#This Row],[Date]])&gt;=4,1,0)</f>
        <v>2026</v>
      </c>
      <c r="D285" s="32">
        <f>YEAR(PA[[#This Row],[Date]])</f>
        <v>2025</v>
      </c>
      <c r="E285" s="36" t="s">
        <v>363</v>
      </c>
      <c r="F285" s="36" t="s">
        <v>363</v>
      </c>
      <c r="G285" s="216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473</v>
      </c>
      <c r="M285" s="32" t="s">
        <v>410</v>
      </c>
      <c r="N285" s="32" t="s">
        <v>416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8">
        <f ca="1">IFERROR(_xlfn.XLOOKUP(PA[[#This Row],[Affected Equipment ]],'Basic Data'!N:N,'Basic Data'!R:R),"")</f>
        <v>1.3192974320329256E-2</v>
      </c>
      <c r="W285" s="35" t="s">
        <v>413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561</v>
      </c>
      <c r="AI285" s="32" t="s">
        <v>367</v>
      </c>
      <c r="AJ285" s="34">
        <f ca="1">IFERROR(PA[[#This Row],[Breakdown Time]]*PA[[#This Row],[Plant Equivalent Weightage]],"")</f>
        <v>6.4425691264274526E-2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3">
        <f t="shared" si="4"/>
        <v>285</v>
      </c>
      <c r="B286" s="134">
        <v>45780</v>
      </c>
      <c r="C286" s="182">
        <f>YEAR(PA[[#This Row],[Date]])+IF(MONTH(PA[[#This Row],[Date]])&gt;=4,1,0)</f>
        <v>2026</v>
      </c>
      <c r="D286" s="32">
        <f>YEAR(PA[[#This Row],[Date]])</f>
        <v>2025</v>
      </c>
      <c r="E286" s="36" t="s">
        <v>363</v>
      </c>
      <c r="F286" s="36" t="s">
        <v>363</v>
      </c>
      <c r="G286" s="216">
        <v>45778</v>
      </c>
      <c r="H286" s="174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473</v>
      </c>
      <c r="M286" s="32" t="s">
        <v>410</v>
      </c>
      <c r="N286" s="32" t="s">
        <v>412</v>
      </c>
      <c r="O286" s="37"/>
      <c r="P286" s="37"/>
      <c r="Q286" s="36"/>
      <c r="R286" s="174">
        <f>IF((PA[[#This Row],[String Type(If String BD)]]&amp;PA[[#This Row],[Equipment (If any BD other than PV  array and inv)]])="",1,0)</f>
        <v>1</v>
      </c>
      <c r="S286" s="174">
        <f>IF(PA[[#This Row],[String Type(If String BD)]]="",1,0)</f>
        <v>1</v>
      </c>
      <c r="T2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5">
        <f>IFERROR(_xlfn.XLOOKUP(PA[[#This Row],[Affected Equipment ]],'Basic Data'!N:N,'Basic Data'!Q:Q),"")</f>
        <v>1264.4000000000001</v>
      </c>
      <c r="V286" s="179">
        <f ca="1">IFERROR(_xlfn.XLOOKUP(PA[[#This Row],[Affected Equipment ]],'Basic Data'!N:N,'Basic Data'!R:R),"")</f>
        <v>7.3294301779606988E-3</v>
      </c>
      <c r="W286" s="35" t="s">
        <v>413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6">
        <f>IF(PA[[#This Row],[Acknowledgement Time ]]="NA","",(PA[[#This Row],[Acknowledgement Time ]]-PA[[#This Row],[Fault Time]])*24)</f>
        <v>0</v>
      </c>
      <c r="AE286" s="176">
        <f>IF(PA[[#This Row],[Work Start time on Fault]]="NA","",(PA[[#This Row],[Work Start time on Fault]]-PA[[#This Row],[Fault Time]])*24)</f>
        <v>0</v>
      </c>
      <c r="AF286" s="177">
        <f>IF(PA[[#This Row],[Status]]="Open","",(PA[[#This Row],[Work Completion time on fault]]-PA[[#This Row],[Fault Time]])*24)</f>
        <v>5.9666666666666668</v>
      </c>
      <c r="AG286" s="176">
        <f>IFERROR((PA[[#This Row],[Work Completion time on fault]]-PA[[#This Row],[Fault Time]])*24,"")</f>
        <v>5.9666666666666668</v>
      </c>
      <c r="AH286" s="35" t="s">
        <v>561</v>
      </c>
      <c r="AI286" s="32" t="s">
        <v>367</v>
      </c>
      <c r="AJ286" s="175">
        <f ca="1">IFERROR(PA[[#This Row],[Breakdown Time]]*PA[[#This Row],[Plant Equivalent Weightage]],"")</f>
        <v>4.3732266728498836E-2</v>
      </c>
      <c r="AK286" s="37">
        <v>2936.8</v>
      </c>
      <c r="AL286" s="277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3">
        <f t="shared" si="4"/>
        <v>286</v>
      </c>
      <c r="B287" s="134">
        <v>45781</v>
      </c>
      <c r="C287" s="183">
        <f>YEAR(PA[[#This Row],[Date]])+IF(MONTH(PA[[#This Row],[Date]])&gt;=4,1,0)</f>
        <v>2026</v>
      </c>
      <c r="D287" s="32">
        <f>YEAR(PA[[#This Row],[Date]])</f>
        <v>2025</v>
      </c>
      <c r="E287" s="36" t="s">
        <v>363</v>
      </c>
      <c r="F287" s="36" t="s">
        <v>363</v>
      </c>
      <c r="G287" s="216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465</v>
      </c>
      <c r="M287" s="32" t="s">
        <v>403</v>
      </c>
      <c r="N287" s="32" t="s">
        <v>412</v>
      </c>
      <c r="O287" s="35" t="s">
        <v>446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8">
        <f ca="1">IFERROR(_xlfn.XLOOKUP(PA[[#This Row],[Affected Equipment ]],'Basic Data'!N:N,'Basic Data'!R:R),"")</f>
        <v>1.2944177149150774E-3</v>
      </c>
      <c r="W287" s="35" t="s">
        <v>433</v>
      </c>
      <c r="X287" s="38"/>
      <c r="Y287" s="38" t="s">
        <v>550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551</v>
      </c>
      <c r="AI287" s="32" t="s">
        <v>552</v>
      </c>
      <c r="AJ287" s="34">
        <f ca="1">IFERROR(PA[[#This Row],[Breakdown Time]]*PA[[#This Row],[Plant Equivalent Weightage]],"")</f>
        <v>1.4950524607269143E-2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3">
        <f t="shared" si="4"/>
        <v>287</v>
      </c>
      <c r="B288" s="30">
        <v>45781</v>
      </c>
      <c r="C288" s="183">
        <f>YEAR(PA[[#This Row],[Date]])+IF(MONTH(PA[[#This Row],[Date]])&gt;=4,1,0)</f>
        <v>2026</v>
      </c>
      <c r="D288" s="32">
        <f>YEAR(PA[[#This Row],[Date]])</f>
        <v>2025</v>
      </c>
      <c r="E288" s="36" t="s">
        <v>363</v>
      </c>
      <c r="F288" s="36" t="s">
        <v>363</v>
      </c>
      <c r="G288" s="216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524</v>
      </c>
      <c r="M288" s="32" t="s">
        <v>410</v>
      </c>
      <c r="N288" s="32" t="s">
        <v>416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8">
        <f ca="1">IFERROR(_xlfn.XLOOKUP(PA[[#This Row],[Affected Equipment ]],'Basic Data'!N:N,'Basic Data'!R:R),"")</f>
        <v>1.1727088284737116E-2</v>
      </c>
      <c r="W288" s="35" t="s">
        <v>413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562</v>
      </c>
      <c r="AI288" s="32" t="s">
        <v>367</v>
      </c>
      <c r="AJ288" s="34">
        <f ca="1">IFERROR(PA[[#This Row],[Breakdown Time]]*PA[[#This Row],[Plant Equivalent Weightage]],"")</f>
        <v>1.211799122756169E-2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3">
        <f t="shared" si="4"/>
        <v>288</v>
      </c>
      <c r="B289" s="30">
        <v>45781</v>
      </c>
      <c r="C289" s="183">
        <f>YEAR(PA[[#This Row],[Date]])+IF(MONTH(PA[[#This Row],[Date]])&gt;=4,1,0)</f>
        <v>2026</v>
      </c>
      <c r="D289" s="32">
        <f>YEAR(PA[[#This Row],[Date]])</f>
        <v>2025</v>
      </c>
      <c r="E289" s="36" t="s">
        <v>363</v>
      </c>
      <c r="F289" s="36" t="s">
        <v>363</v>
      </c>
      <c r="G289" s="216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423</v>
      </c>
      <c r="M289" s="32" t="s">
        <v>410</v>
      </c>
      <c r="N289" s="32" t="s">
        <v>404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8">
        <f ca="1">IFERROR(_xlfn.XLOOKUP(PA[[#This Row],[Affected Equipment ]],'Basic Data'!N:N,'Basic Data'!R:R),"")</f>
        <v>9.0609240044055434E-3</v>
      </c>
      <c r="W289" s="35" t="s">
        <v>413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561</v>
      </c>
      <c r="AI289" s="32" t="s">
        <v>367</v>
      </c>
      <c r="AJ289" s="34">
        <f ca="1">IFERROR(PA[[#This Row],[Breakdown Time]]*PA[[#This Row],[Plant Equivalent Weightage]],"")</f>
        <v>4.8324928023496302E-3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3">
        <f t="shared" si="4"/>
        <v>289</v>
      </c>
      <c r="B290" s="30">
        <v>45781</v>
      </c>
      <c r="C290" s="183">
        <f>YEAR(PA[[#This Row],[Date]])+IF(MONTH(PA[[#This Row],[Date]])&gt;=4,1,0)</f>
        <v>2026</v>
      </c>
      <c r="D290" s="32">
        <f>YEAR(PA[[#This Row],[Date]])</f>
        <v>2025</v>
      </c>
      <c r="E290" s="36" t="s">
        <v>363</v>
      </c>
      <c r="F290" s="36" t="s">
        <v>363</v>
      </c>
      <c r="G290" s="216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510</v>
      </c>
      <c r="M290" s="32" t="s">
        <v>410</v>
      </c>
      <c r="N290" s="32" t="s">
        <v>416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8">
        <f ca="1">IFERROR(_xlfn.XLOOKUP(PA[[#This Row],[Affected Equipment ]],'Basic Data'!N:N,'Basic Data'!R:R),"")</f>
        <v>1.1543852530288098E-2</v>
      </c>
      <c r="W290" s="35" t="s">
        <v>413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561</v>
      </c>
      <c r="AI290" s="32" t="s">
        <v>367</v>
      </c>
      <c r="AJ290" s="34">
        <f ca="1">IFERROR(PA[[#This Row],[Breakdown Time]]*PA[[#This Row],[Plant Equivalent Weightage]],"")</f>
        <v>2.5011680482290882E-2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3">
        <f t="shared" si="4"/>
        <v>290</v>
      </c>
      <c r="B291" s="30">
        <v>45781</v>
      </c>
      <c r="C291" s="183">
        <f>YEAR(PA[[#This Row],[Date]])+IF(MONTH(PA[[#This Row],[Date]])&gt;=4,1,0)</f>
        <v>2026</v>
      </c>
      <c r="D291" s="32">
        <f>YEAR(PA[[#This Row],[Date]])</f>
        <v>2025</v>
      </c>
      <c r="E291" s="36" t="s">
        <v>363</v>
      </c>
      <c r="F291" s="36" t="s">
        <v>363</v>
      </c>
      <c r="G291" s="216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424</v>
      </c>
      <c r="M291" s="32" t="s">
        <v>410</v>
      </c>
      <c r="N291" s="32" t="s">
        <v>416</v>
      </c>
      <c r="O291" s="35" t="s">
        <v>446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8">
        <f ca="1">IFERROR(_xlfn.XLOOKUP(PA[[#This Row],[Affected Equipment ]],'Basic Data'!N:N,'Basic Data'!R:R),"")</f>
        <v>1.4658860355921395E-3</v>
      </c>
      <c r="W291" s="35" t="s">
        <v>433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563</v>
      </c>
      <c r="AI291" s="32" t="s">
        <v>367</v>
      </c>
      <c r="AJ291" s="34">
        <f ca="1">IFERROR(PA[[#This Row],[Breakdown Time]]*PA[[#This Row],[Plant Equivalent Weightage]],"")</f>
        <v>1.1238459606206402E-3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3">
        <f t="shared" si="4"/>
        <v>291</v>
      </c>
      <c r="B292" s="30">
        <v>45781</v>
      </c>
      <c r="C292" s="183">
        <f>YEAR(PA[[#This Row],[Date]])+IF(MONTH(PA[[#This Row],[Date]])&gt;=4,1,0)</f>
        <v>2026</v>
      </c>
      <c r="D292" s="32">
        <f>YEAR(PA[[#This Row],[Date]])</f>
        <v>2025</v>
      </c>
      <c r="E292" s="36" t="s">
        <v>363</v>
      </c>
      <c r="F292" s="36" t="s">
        <v>363</v>
      </c>
      <c r="G292" s="216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424</v>
      </c>
      <c r="M292" s="32" t="s">
        <v>410</v>
      </c>
      <c r="N292" s="32" t="s">
        <v>412</v>
      </c>
      <c r="O292" s="35" t="s">
        <v>456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8">
        <f ca="1">IFERROR(_xlfn.XLOOKUP(PA[[#This Row],[Affected Equipment ]],'Basic Data'!N:N,'Basic Data'!R:R),"")</f>
        <v>1.2826502811431222E-3</v>
      </c>
      <c r="W292" s="35" t="s">
        <v>433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563</v>
      </c>
      <c r="AI292" s="32" t="s">
        <v>367</v>
      </c>
      <c r="AJ292" s="34">
        <f ca="1">IFERROR(PA[[#This Row],[Breakdown Time]]*PA[[#This Row],[Plant Equivalent Weightage]],"")</f>
        <v>9.6198771085734161E-4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3">
        <f t="shared" si="4"/>
        <v>292</v>
      </c>
      <c r="B293" s="30">
        <v>45781</v>
      </c>
      <c r="C293" s="183">
        <f>YEAR(PA[[#This Row],[Date]])+IF(MONTH(PA[[#This Row],[Date]])&gt;=4,1,0)</f>
        <v>2026</v>
      </c>
      <c r="D293" s="32">
        <f>YEAR(PA[[#This Row],[Date]])</f>
        <v>2025</v>
      </c>
      <c r="E293" s="36" t="s">
        <v>363</v>
      </c>
      <c r="F293" s="36" t="s">
        <v>363</v>
      </c>
      <c r="G293" s="216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423</v>
      </c>
      <c r="M293" s="32" t="s">
        <v>403</v>
      </c>
      <c r="N293" s="32" t="s">
        <v>412</v>
      </c>
      <c r="O293" s="35" t="s">
        <v>456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8">
        <f ca="1">IFERROR(_xlfn.XLOOKUP(PA[[#This Row],[Affected Equipment ]],'Basic Data'!N:N,'Basic Data'!R:R),"")</f>
        <v>1.2944177149150774E-3</v>
      </c>
      <c r="W293" s="35" t="s">
        <v>433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563</v>
      </c>
      <c r="AI293" s="32" t="s">
        <v>367</v>
      </c>
      <c r="AJ293" s="34">
        <f ca="1">IFERROR(PA[[#This Row],[Breakdown Time]]*PA[[#This Row],[Plant Equivalent Weightage]],"")</f>
        <v>1.5101540007342567E-3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3">
        <f t="shared" si="4"/>
        <v>293</v>
      </c>
      <c r="B294" s="30">
        <v>45781</v>
      </c>
      <c r="C294" s="183">
        <f>YEAR(PA[[#This Row],[Date]])+IF(MONTH(PA[[#This Row],[Date]])&gt;=4,1,0)</f>
        <v>2026</v>
      </c>
      <c r="D294" s="32">
        <f>YEAR(PA[[#This Row],[Date]])</f>
        <v>2025</v>
      </c>
      <c r="E294" s="36" t="s">
        <v>363</v>
      </c>
      <c r="F294" s="36" t="s">
        <v>363</v>
      </c>
      <c r="G294" s="216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423</v>
      </c>
      <c r="M294" s="32" t="s">
        <v>403</v>
      </c>
      <c r="N294" s="32" t="s">
        <v>412</v>
      </c>
      <c r="O294" s="35" t="s">
        <v>472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8">
        <f ca="1">IFERROR(_xlfn.XLOOKUP(PA[[#This Row],[Affected Equipment ]],'Basic Data'!N:N,'Basic Data'!R:R),"")</f>
        <v>1.4793345313315169E-3</v>
      </c>
      <c r="W294" s="35" t="s">
        <v>433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563</v>
      </c>
      <c r="AI294" s="32" t="s">
        <v>367</v>
      </c>
      <c r="AJ294" s="34">
        <f ca="1">IFERROR(PA[[#This Row],[Breakdown Time]]*PA[[#This Row],[Plant Equivalent Weightage]],"")</f>
        <v>1.725890286553436E-3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3">
        <f t="shared" si="4"/>
        <v>294</v>
      </c>
      <c r="B295" s="30">
        <v>45781</v>
      </c>
      <c r="C295" s="183">
        <f>YEAR(PA[[#This Row],[Date]])+IF(MONTH(PA[[#This Row],[Date]])&gt;=4,1,0)</f>
        <v>2026</v>
      </c>
      <c r="D295" s="32">
        <f>YEAR(PA[[#This Row],[Date]])</f>
        <v>2025</v>
      </c>
      <c r="E295" s="36" t="s">
        <v>363</v>
      </c>
      <c r="F295" s="36" t="s">
        <v>363</v>
      </c>
      <c r="G295" s="216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402</v>
      </c>
      <c r="M295" s="32" t="s">
        <v>403</v>
      </c>
      <c r="N295" s="32" t="s">
        <v>404</v>
      </c>
      <c r="O295" s="35" t="s">
        <v>472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8">
        <f ca="1">IFERROR(_xlfn.XLOOKUP(PA[[#This Row],[Affected Equipment ]],'Basic Data'!N:N,'Basic Data'!R:R),"")</f>
        <v>1.4793345313315169E-3</v>
      </c>
      <c r="W295" s="35" t="s">
        <v>433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563</v>
      </c>
      <c r="AI295" s="32" t="s">
        <v>367</v>
      </c>
      <c r="AJ295" s="34">
        <f ca="1">IFERROR(PA[[#This Row],[Breakdown Time]]*PA[[#This Row],[Plant Equivalent Weightage]],"")</f>
        <v>3.0326357892296106E-3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3" t="s">
        <v>564</v>
      </c>
    </row>
    <row r="296" spans="1:39">
      <c r="A296" s="173">
        <f t="shared" si="4"/>
        <v>295</v>
      </c>
      <c r="B296" s="134">
        <v>45781</v>
      </c>
      <c r="C296" s="182">
        <f>YEAR(PA[[#This Row],[Date]])+IF(MONTH(PA[[#This Row],[Date]])&gt;=4,1,0)</f>
        <v>2026</v>
      </c>
      <c r="D296" s="32">
        <f>YEAR(PA[[#This Row],[Date]])</f>
        <v>2025</v>
      </c>
      <c r="E296" s="36" t="s">
        <v>363</v>
      </c>
      <c r="F296" s="36" t="s">
        <v>363</v>
      </c>
      <c r="G296" s="216">
        <v>45778</v>
      </c>
      <c r="H296" s="174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473</v>
      </c>
      <c r="M296" s="32" t="s">
        <v>410</v>
      </c>
      <c r="N296" s="32" t="s">
        <v>412</v>
      </c>
      <c r="O296" s="35" t="s">
        <v>440</v>
      </c>
      <c r="P296" s="37"/>
      <c r="Q296" s="36"/>
      <c r="R296" s="174">
        <f>IF((PA[[#This Row],[String Type(If String BD)]]&amp;PA[[#This Row],[Equipment (If any BD other than PV  array and inv)]])="",1,0)</f>
        <v>1</v>
      </c>
      <c r="S296" s="174">
        <f>IF(PA[[#This Row],[String Type(If String BD)]]="",1,0)</f>
        <v>1</v>
      </c>
      <c r="T2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5">
        <f>IFERROR(_xlfn.XLOOKUP(PA[[#This Row],[Affected Equipment ]],'Basic Data'!N:N,'Basic Data'!Q:Q),"")</f>
        <v>252.88</v>
      </c>
      <c r="V296" s="179">
        <f ca="1">IFERROR(_xlfn.XLOOKUP(PA[[#This Row],[Affected Equipment ]],'Basic Data'!N:N,'Basic Data'!R:R),"")</f>
        <v>1.4658860355921395E-3</v>
      </c>
      <c r="W296" s="35" t="s">
        <v>433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6">
        <f>IF(PA[[#This Row],[Acknowledgement Time ]]="NA","",(PA[[#This Row],[Acknowledgement Time ]]-PA[[#This Row],[Fault Time]])*24)</f>
        <v>0</v>
      </c>
      <c r="AE296" s="176">
        <f>IF(PA[[#This Row],[Work Start time on Fault]]="NA","",(PA[[#This Row],[Work Start time on Fault]]-PA[[#This Row],[Fault Time]])*24)</f>
        <v>0</v>
      </c>
      <c r="AF296" s="177">
        <f>IF(PA[[#This Row],[Status]]="Open","",(PA[[#This Row],[Work Completion time on fault]]-PA[[#This Row],[Fault Time]])*24)</f>
        <v>4.3833333333333337</v>
      </c>
      <c r="AG296" s="176">
        <f>IFERROR((PA[[#This Row],[Work Completion time on fault]]-PA[[#This Row],[Fault Time]])*24,"")</f>
        <v>4.3833333333333337</v>
      </c>
      <c r="AH296" s="35" t="s">
        <v>563</v>
      </c>
      <c r="AI296" s="32" t="s">
        <v>367</v>
      </c>
      <c r="AJ296" s="175">
        <f ca="1">IFERROR(PA[[#This Row],[Breakdown Time]]*PA[[#This Row],[Plant Equivalent Weightage]],"")</f>
        <v>6.425467122678879E-3</v>
      </c>
      <c r="AK296" s="37">
        <v>2096</v>
      </c>
      <c r="AL296" s="277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3">
        <f t="shared" si="4"/>
        <v>296</v>
      </c>
      <c r="B297" s="30">
        <v>45781</v>
      </c>
      <c r="C297" s="183">
        <f>YEAR(PA[[#This Row],[Date]])+IF(MONTH(PA[[#This Row],[Date]])&gt;=4,1,0)</f>
        <v>2026</v>
      </c>
      <c r="D297" s="32">
        <f>YEAR(PA[[#This Row],[Date]])</f>
        <v>2025</v>
      </c>
      <c r="E297" s="36" t="s">
        <v>363</v>
      </c>
      <c r="F297" s="36" t="s">
        <v>363</v>
      </c>
      <c r="G297" s="216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473</v>
      </c>
      <c r="M297" s="32" t="s">
        <v>410</v>
      </c>
      <c r="N297" s="32" t="s">
        <v>412</v>
      </c>
      <c r="O297" s="35" t="s">
        <v>446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8">
        <f ca="1">IFERROR(_xlfn.XLOOKUP(PA[[#This Row],[Affected Equipment ]],'Basic Data'!N:N,'Basic Data'!R:R),"")</f>
        <v>1.2826502811431222E-3</v>
      </c>
      <c r="W297" s="35" t="s">
        <v>433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563</v>
      </c>
      <c r="AI297" s="32" t="s">
        <v>367</v>
      </c>
      <c r="AJ297" s="34">
        <f ca="1">IFERROR(PA[[#This Row],[Breakdown Time]]*PA[[#This Row],[Plant Equivalent Weightage]],"")</f>
        <v>6.3918739010298915E-3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3">
        <f t="shared" si="4"/>
        <v>297</v>
      </c>
      <c r="B298" s="30">
        <v>45781</v>
      </c>
      <c r="C298" s="183">
        <f>YEAR(PA[[#This Row],[Date]])+IF(MONTH(PA[[#This Row],[Date]])&gt;=4,1,0)</f>
        <v>2026</v>
      </c>
      <c r="D298" s="32">
        <f>YEAR(PA[[#This Row],[Date]])</f>
        <v>2025</v>
      </c>
      <c r="E298" s="36" t="s">
        <v>363</v>
      </c>
      <c r="F298" s="36" t="s">
        <v>363</v>
      </c>
      <c r="G298" s="216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402</v>
      </c>
      <c r="M298" s="32" t="s">
        <v>403</v>
      </c>
      <c r="N298" s="32" t="s">
        <v>404</v>
      </c>
      <c r="O298" s="35" t="s">
        <v>472</v>
      </c>
      <c r="P298" s="35" t="s">
        <v>406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8">
        <f ca="1">IFERROR(_xlfn.XLOOKUP(PA[[#This Row],[Affected Equipment ]],'Basic Data'!N:N,'Basic Data'!R:R),"")</f>
        <v>1.8491681641643964E-4</v>
      </c>
      <c r="W298" s="35" t="s">
        <v>447</v>
      </c>
      <c r="X298" s="38"/>
      <c r="Y298" s="38" t="s">
        <v>469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455</v>
      </c>
      <c r="AI298" s="32" t="s">
        <v>367</v>
      </c>
      <c r="AJ298" s="34">
        <f ca="1">IFERROR(PA[[#This Row],[Breakdown Time]]*PA[[#This Row],[Plant Equivalent Weightage]],"")</f>
        <v>1.8861515274476845E-3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3" t="s">
        <v>564</v>
      </c>
    </row>
    <row r="299" spans="1:39">
      <c r="A299" s="173">
        <f t="shared" si="4"/>
        <v>298</v>
      </c>
      <c r="B299" s="30">
        <v>45781</v>
      </c>
      <c r="C299" s="183">
        <f>YEAR(PA[[#This Row],[Date]])+IF(MONTH(PA[[#This Row],[Date]])&gt;=4,1,0)</f>
        <v>2026</v>
      </c>
      <c r="D299" s="32">
        <f>YEAR(PA[[#This Row],[Date]])</f>
        <v>2025</v>
      </c>
      <c r="E299" s="36" t="s">
        <v>363</v>
      </c>
      <c r="F299" s="36" t="s">
        <v>363</v>
      </c>
      <c r="G299" s="216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402</v>
      </c>
      <c r="M299" s="32" t="s">
        <v>403</v>
      </c>
      <c r="N299" s="32" t="s">
        <v>416</v>
      </c>
      <c r="O299" s="35" t="s">
        <v>440</v>
      </c>
      <c r="P299" s="35" t="s">
        <v>406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8">
        <f ca="1">IFERROR(_xlfn.XLOOKUP(PA[[#This Row],[Affected Equipment ]],'Basic Data'!N:N,'Basic Data'!R:R),"")</f>
        <v>1.8491681641643964E-4</v>
      </c>
      <c r="W299" s="35" t="s">
        <v>447</v>
      </c>
      <c r="X299" s="38"/>
      <c r="Y299" s="38" t="s">
        <v>469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565</v>
      </c>
      <c r="AI299" s="32" t="s">
        <v>367</v>
      </c>
      <c r="AJ299" s="34">
        <f ca="1">IFERROR(PA[[#This Row],[Breakdown Time]]*PA[[#This Row],[Plant Equivalent Weightage]],"")</f>
        <v>1.9169709968504243E-3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3" t="s">
        <v>564</v>
      </c>
    </row>
    <row r="300" spans="1:39">
      <c r="A300" s="173">
        <f t="shared" si="4"/>
        <v>299</v>
      </c>
      <c r="B300" s="30">
        <v>45781</v>
      </c>
      <c r="C300" s="183">
        <f>YEAR(PA[[#This Row],[Date]])+IF(MONTH(PA[[#This Row],[Date]])&gt;=4,1,0)</f>
        <v>2026</v>
      </c>
      <c r="D300" s="32">
        <f>YEAR(PA[[#This Row],[Date]])</f>
        <v>2025</v>
      </c>
      <c r="E300" s="36" t="s">
        <v>363</v>
      </c>
      <c r="F300" s="36" t="s">
        <v>363</v>
      </c>
      <c r="G300" s="216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423</v>
      </c>
      <c r="M300" s="32" t="s">
        <v>403</v>
      </c>
      <c r="N300" s="32" t="s">
        <v>412</v>
      </c>
      <c r="O300" s="35" t="s">
        <v>472</v>
      </c>
      <c r="P300" s="35" t="s">
        <v>406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8">
        <f ca="1">IFERROR(_xlfn.XLOOKUP(PA[[#This Row],[Affected Equipment ]],'Basic Data'!N:N,'Basic Data'!R:R),"")</f>
        <v>1.8491681641643964E-4</v>
      </c>
      <c r="W300" s="35" t="s">
        <v>447</v>
      </c>
      <c r="X300" s="38"/>
      <c r="Y300" s="38" t="s">
        <v>469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519</v>
      </c>
      <c r="AI300" s="32" t="s">
        <v>367</v>
      </c>
      <c r="AJ300" s="34">
        <f ca="1">IFERROR(PA[[#This Row],[Breakdown Time]]*PA[[#This Row],[Plant Equivalent Weightage]],"")</f>
        <v>1.9477904662531641E-3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3">
        <f t="shared" si="4"/>
        <v>300</v>
      </c>
      <c r="B301" s="30">
        <v>45781</v>
      </c>
      <c r="C301" s="183">
        <f>YEAR(PA[[#This Row],[Date]])+IF(MONTH(PA[[#This Row],[Date]])&gt;=4,1,0)</f>
        <v>2026</v>
      </c>
      <c r="D301" s="32">
        <f>YEAR(PA[[#This Row],[Date]])</f>
        <v>2025</v>
      </c>
      <c r="E301" s="36" t="s">
        <v>363</v>
      </c>
      <c r="F301" s="36" t="s">
        <v>363</v>
      </c>
      <c r="G301" s="216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424</v>
      </c>
      <c r="M301" s="32" t="s">
        <v>410</v>
      </c>
      <c r="N301" s="32" t="s">
        <v>416</v>
      </c>
      <c r="O301" s="35" t="s">
        <v>446</v>
      </c>
      <c r="P301" s="35" t="s">
        <v>471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8">
        <f ca="1">IFERROR(_xlfn.XLOOKUP(PA[[#This Row],[Affected Equipment ]],'Basic Data'!N:N,'Basic Data'!R:R),"")</f>
        <v>1.8323575444901746E-4</v>
      </c>
      <c r="W301" s="35" t="s">
        <v>447</v>
      </c>
      <c r="X301" s="38"/>
      <c r="Y301" s="38" t="s">
        <v>469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566</v>
      </c>
      <c r="AI301" s="32" t="s">
        <v>367</v>
      </c>
      <c r="AJ301" s="34">
        <f ca="1">IFERROR(PA[[#This Row],[Breakdown Time]]*PA[[#This Row],[Plant Equivalent Weightage]],"")</f>
        <v>1.9606225726044868E-3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3">
        <f t="shared" si="4"/>
        <v>301</v>
      </c>
      <c r="B302" s="134">
        <v>45781</v>
      </c>
      <c r="C302" s="182">
        <f>YEAR(PA[[#This Row],[Date]])+IF(MONTH(PA[[#This Row],[Date]])&gt;=4,1,0)</f>
        <v>2026</v>
      </c>
      <c r="D302" s="32">
        <f>YEAR(PA[[#This Row],[Date]])</f>
        <v>2025</v>
      </c>
      <c r="E302" s="36" t="s">
        <v>363</v>
      </c>
      <c r="F302" s="36" t="s">
        <v>363</v>
      </c>
      <c r="G302" s="216">
        <v>45778</v>
      </c>
      <c r="H302" s="174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424</v>
      </c>
      <c r="M302" s="32" t="s">
        <v>410</v>
      </c>
      <c r="N302" s="32" t="s">
        <v>412</v>
      </c>
      <c r="O302" s="35" t="s">
        <v>456</v>
      </c>
      <c r="P302" s="35" t="s">
        <v>471</v>
      </c>
      <c r="Q302" s="36"/>
      <c r="R302" s="174">
        <f>IF((PA[[#This Row],[String Type(If String BD)]]&amp;PA[[#This Row],[Equipment (If any BD other than PV  array and inv)]])="",1,0)</f>
        <v>0</v>
      </c>
      <c r="S302" s="174">
        <f>IF(PA[[#This Row],[String Type(If String BD)]]="",1,0)</f>
        <v>0</v>
      </c>
      <c r="T30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5">
        <f>IFERROR(_xlfn.XLOOKUP(PA[[#This Row],[Affected Equipment ]],'Basic Data'!N:N,'Basic Data'!Q:Q),"")</f>
        <v>31.610000000000003</v>
      </c>
      <c r="V302" s="179">
        <f ca="1">IFERROR(_xlfn.XLOOKUP(PA[[#This Row],[Affected Equipment ]],'Basic Data'!N:N,'Basic Data'!R:R),"")</f>
        <v>1.8323575444901746E-4</v>
      </c>
      <c r="W302" s="35" t="s">
        <v>447</v>
      </c>
      <c r="X302" s="39"/>
      <c r="Y302" s="38" t="s">
        <v>469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6">
        <f>IF(PA[[#This Row],[Acknowledgement Time ]]="NA","",(PA[[#This Row],[Acknowledgement Time ]]-PA[[#This Row],[Fault Time]])*24)</f>
        <v>0</v>
      </c>
      <c r="AE302" s="176">
        <f>IF(PA[[#This Row],[Work Start time on Fault]]="NA","",(PA[[#This Row],[Work Start time on Fault]]-PA[[#This Row],[Fault Time]])*24)</f>
        <v>0</v>
      </c>
      <c r="AF302" s="177">
        <f>IF(PA[[#This Row],[Status]]="Open","",(PA[[#This Row],[Work Completion time on fault]]-PA[[#This Row],[Fault Time]])*24)</f>
        <v>10.866666666666667</v>
      </c>
      <c r="AG302" s="176">
        <f>IFERROR((PA[[#This Row],[Work Completion time on fault]]-PA[[#This Row],[Fault Time]])*24,"")</f>
        <v>10.866666666666667</v>
      </c>
      <c r="AH302" s="35" t="s">
        <v>468</v>
      </c>
      <c r="AI302" s="32" t="s">
        <v>367</v>
      </c>
      <c r="AJ302" s="175">
        <f ca="1">IFERROR(PA[[#This Row],[Breakdown Time]]*PA[[#This Row],[Plant Equivalent Weightage]],"")</f>
        <v>1.9911618650126565E-3</v>
      </c>
      <c r="AK302" s="37">
        <v>6631</v>
      </c>
      <c r="AL302" s="277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3">
        <f t="shared" si="4"/>
        <v>302</v>
      </c>
      <c r="B303" s="134">
        <v>45781</v>
      </c>
      <c r="C303" s="182">
        <f>YEAR(PA[[#This Row],[Date]])+IF(MONTH(PA[[#This Row],[Date]])&gt;=4,1,0)</f>
        <v>2026</v>
      </c>
      <c r="D303" s="32">
        <f>YEAR(PA[[#This Row],[Date]])</f>
        <v>2025</v>
      </c>
      <c r="E303" s="36" t="s">
        <v>363</v>
      </c>
      <c r="F303" s="36" t="s">
        <v>363</v>
      </c>
      <c r="G303" s="216">
        <v>45778</v>
      </c>
      <c r="H303" s="174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473</v>
      </c>
      <c r="M303" s="32" t="s">
        <v>410</v>
      </c>
      <c r="N303" s="32" t="s">
        <v>412</v>
      </c>
      <c r="O303" s="35" t="s">
        <v>446</v>
      </c>
      <c r="P303" s="35" t="s">
        <v>471</v>
      </c>
      <c r="Q303" s="36"/>
      <c r="R303" s="174">
        <f>IF((PA[[#This Row],[String Type(If String BD)]]&amp;PA[[#This Row],[Equipment (If any BD other than PV  array and inv)]])="",1,0)</f>
        <v>0</v>
      </c>
      <c r="S303" s="174">
        <f>IF(PA[[#This Row],[String Type(If String BD)]]="",1,0)</f>
        <v>0</v>
      </c>
      <c r="T30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5">
        <f>IFERROR(_xlfn.XLOOKUP(PA[[#This Row],[Affected Equipment ]],'Basic Data'!N:N,'Basic Data'!Q:Q),"")</f>
        <v>31.610000000000003</v>
      </c>
      <c r="V303" s="179">
        <f ca="1">IFERROR(_xlfn.XLOOKUP(PA[[#This Row],[Affected Equipment ]],'Basic Data'!N:N,'Basic Data'!R:R),"")</f>
        <v>1.8323575444901746E-4</v>
      </c>
      <c r="W303" s="35" t="s">
        <v>447</v>
      </c>
      <c r="X303" s="39"/>
      <c r="Y303" s="38" t="s">
        <v>469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6">
        <f>IF(PA[[#This Row],[Acknowledgement Time ]]="NA","",(PA[[#This Row],[Acknowledgement Time ]]-PA[[#This Row],[Fault Time]])*24)</f>
        <v>0</v>
      </c>
      <c r="AE303" s="176">
        <f>IF(PA[[#This Row],[Work Start time on Fault]]="NA","",(PA[[#This Row],[Work Start time on Fault]]-PA[[#This Row],[Fault Time]])*24)</f>
        <v>0</v>
      </c>
      <c r="AF303" s="177">
        <f>IF(PA[[#This Row],[Status]]="Open","",(PA[[#This Row],[Work Completion time on fault]]-PA[[#This Row],[Fault Time]])*24)</f>
        <v>11.033333333333335</v>
      </c>
      <c r="AG303" s="176">
        <f>IFERROR((PA[[#This Row],[Work Completion time on fault]]-PA[[#This Row],[Fault Time]])*24,"")</f>
        <v>11.033333333333335</v>
      </c>
      <c r="AH303" s="35" t="s">
        <v>532</v>
      </c>
      <c r="AI303" s="32" t="s">
        <v>367</v>
      </c>
      <c r="AJ303" s="175">
        <f ca="1">IFERROR(PA[[#This Row],[Breakdown Time]]*PA[[#This Row],[Plant Equivalent Weightage]],"")</f>
        <v>2.0217011574208263E-3</v>
      </c>
      <c r="AK303" s="37">
        <v>6649</v>
      </c>
      <c r="AL303" s="277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3">
        <f t="shared" si="4"/>
        <v>303</v>
      </c>
      <c r="B304" s="134">
        <v>45782</v>
      </c>
      <c r="C304" s="183">
        <f>YEAR(PA[[#This Row],[Date]])+IF(MONTH(PA[[#This Row],[Date]])&gt;=4,1,0)</f>
        <v>2026</v>
      </c>
      <c r="D304" s="32">
        <f>YEAR(PA[[#This Row],[Date]])</f>
        <v>2025</v>
      </c>
      <c r="E304" s="36" t="s">
        <v>363</v>
      </c>
      <c r="F304" s="36" t="s">
        <v>363</v>
      </c>
      <c r="G304" s="216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465</v>
      </c>
      <c r="M304" s="32" t="s">
        <v>403</v>
      </c>
      <c r="N304" s="32" t="s">
        <v>412</v>
      </c>
      <c r="O304" s="35" t="s">
        <v>446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8">
        <f ca="1">IFERROR(_xlfn.XLOOKUP(PA[[#This Row],[Affected Equipment ]],'Basic Data'!N:N,'Basic Data'!R:R),"")</f>
        <v>1.2944177149150774E-3</v>
      </c>
      <c r="W304" s="35" t="s">
        <v>433</v>
      </c>
      <c r="X304" s="38"/>
      <c r="Y304" s="38" t="s">
        <v>550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551</v>
      </c>
      <c r="AI304" s="32" t="s">
        <v>552</v>
      </c>
      <c r="AJ304" s="34">
        <f ca="1">IFERROR(PA[[#This Row],[Breakdown Time]]*PA[[#This Row],[Plant Equivalent Weightage]],"")</f>
        <v>1.5727175236218194E-2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3">
        <f t="shared" si="4"/>
        <v>304</v>
      </c>
      <c r="B305" s="30">
        <v>45782</v>
      </c>
      <c r="C305" s="183">
        <f>YEAR(PA[[#This Row],[Date]])+IF(MONTH(PA[[#This Row],[Date]])&gt;=4,1,0)</f>
        <v>2026</v>
      </c>
      <c r="D305" s="32">
        <f>YEAR(PA[[#This Row],[Date]])</f>
        <v>2025</v>
      </c>
      <c r="E305" s="36" t="s">
        <v>363</v>
      </c>
      <c r="F305" s="36" t="s">
        <v>363</v>
      </c>
      <c r="G305" s="216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427</v>
      </c>
      <c r="M305" s="32" t="s">
        <v>410</v>
      </c>
      <c r="N305" s="32" t="s">
        <v>416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8">
        <f ca="1">IFERROR(_xlfn.XLOOKUP(PA[[#This Row],[Affected Equipment ]],'Basic Data'!N:N,'Basic Data'!R:R),"")</f>
        <v>9.803112863022434E-3</v>
      </c>
      <c r="W305" s="35" t="s">
        <v>413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444</v>
      </c>
      <c r="AI305" s="32" t="s">
        <v>367</v>
      </c>
      <c r="AJ305" s="34">
        <f ca="1">IFERROR(PA[[#This Row],[Breakdown Time]]*PA[[#This Row],[Plant Equivalent Weightage]],"")</f>
        <v>6.045252932197159E-3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3">
        <f t="shared" si="4"/>
        <v>305</v>
      </c>
      <c r="B306" s="30">
        <v>45782</v>
      </c>
      <c r="C306" s="183">
        <f>YEAR(PA[[#This Row],[Date]])+IF(MONTH(PA[[#This Row],[Date]])&gt;=4,1,0)</f>
        <v>2026</v>
      </c>
      <c r="D306" s="32">
        <f>YEAR(PA[[#This Row],[Date]])</f>
        <v>2025</v>
      </c>
      <c r="E306" s="36" t="s">
        <v>363</v>
      </c>
      <c r="F306" s="36" t="s">
        <v>363</v>
      </c>
      <c r="G306" s="216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411</v>
      </c>
      <c r="M306" s="32"/>
      <c r="N306" s="32"/>
      <c r="O306" s="35"/>
      <c r="P306" s="35"/>
      <c r="Q306" s="32" t="s">
        <v>520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8">
        <f ca="1">IFERROR(_xlfn.XLOOKUP(PA[[#This Row],[Affected Equipment ]],'Basic Data'!N:N,'Basic Data'!R:R),"")</f>
        <v>9.2989623789925202E-2</v>
      </c>
      <c r="W306" s="35" t="s">
        <v>428</v>
      </c>
      <c r="X306" s="38"/>
      <c r="Y306" s="38" t="s">
        <v>429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557</v>
      </c>
      <c r="AI306" s="32" t="s">
        <v>367</v>
      </c>
      <c r="AJ306" s="34">
        <f ca="1">IFERROR(PA[[#This Row],[Breakdown Time]]*PA[[#This Row],[Plant Equivalent Weightage]],"")</f>
        <v>5.4243947210789754E-2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3">
        <f t="shared" si="4"/>
        <v>306</v>
      </c>
      <c r="B307" s="30">
        <v>45782</v>
      </c>
      <c r="C307" s="183">
        <f>YEAR(PA[[#This Row],[Date]])+IF(MONTH(PA[[#This Row],[Date]])&gt;=4,1,0)</f>
        <v>2026</v>
      </c>
      <c r="D307" s="32">
        <f>YEAR(PA[[#This Row],[Date]])</f>
        <v>2025</v>
      </c>
      <c r="E307" s="36" t="s">
        <v>363</v>
      </c>
      <c r="F307" s="36" t="s">
        <v>363</v>
      </c>
      <c r="G307" s="216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426</v>
      </c>
      <c r="M307" s="32"/>
      <c r="N307" s="32"/>
      <c r="O307" s="35"/>
      <c r="P307" s="35"/>
      <c r="Q307" s="32" t="s">
        <v>520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8">
        <f ca="1">IFERROR(_xlfn.XLOOKUP(PA[[#This Row],[Affected Equipment ]],'Basic Data'!N:N,'Basic Data'!R:R),"")</f>
        <v>2.6477566517883022E-2</v>
      </c>
      <c r="W307" s="35" t="s">
        <v>428</v>
      </c>
      <c r="X307" s="38"/>
      <c r="Y307" s="38" t="s">
        <v>429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567</v>
      </c>
      <c r="AI307" s="32" t="s">
        <v>367</v>
      </c>
      <c r="AJ307" s="34">
        <f ca="1">IFERROR(PA[[#This Row],[Breakdown Time]]*PA[[#This Row],[Plant Equivalent Weightage]],"")</f>
        <v>6.6193916294708024E-3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3">
        <f t="shared" si="4"/>
        <v>307</v>
      </c>
      <c r="B308" s="30">
        <v>45782</v>
      </c>
      <c r="C308" s="183">
        <f>YEAR(PA[[#This Row],[Date]])+IF(MONTH(PA[[#This Row],[Date]])&gt;=4,1,0)</f>
        <v>2026</v>
      </c>
      <c r="D308" s="32">
        <f>YEAR(PA[[#This Row],[Date]])</f>
        <v>2025</v>
      </c>
      <c r="E308" s="36" t="s">
        <v>363</v>
      </c>
      <c r="F308" s="36" t="s">
        <v>363</v>
      </c>
      <c r="G308" s="216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402</v>
      </c>
      <c r="M308" s="32" t="s">
        <v>403</v>
      </c>
      <c r="N308" s="32" t="s">
        <v>416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8">
        <f ca="1">IFERROR(_xlfn.XLOOKUP(PA[[#This Row],[Affected Equipment ]],'Basic Data'!N:N,'Basic Data'!R:R),"")</f>
        <v>9.3382992290302006E-3</v>
      </c>
      <c r="W308" s="35" t="s">
        <v>413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561</v>
      </c>
      <c r="AI308" s="32" t="s">
        <v>367</v>
      </c>
      <c r="AJ308" s="34">
        <f ca="1">IFERROR(PA[[#This Row],[Breakdown Time]]*PA[[#This Row],[Plant Equivalent Weightage]],"")</f>
        <v>2.303447143160782E-2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3">
        <f t="shared" si="4"/>
        <v>308</v>
      </c>
      <c r="B309" s="134">
        <v>45782</v>
      </c>
      <c r="C309" s="182">
        <f>YEAR(PA[[#This Row],[Date]])+IF(MONTH(PA[[#This Row],[Date]])&gt;=4,1,0)</f>
        <v>2026</v>
      </c>
      <c r="D309" s="32">
        <f>YEAR(PA[[#This Row],[Date]])</f>
        <v>2025</v>
      </c>
      <c r="E309" s="36" t="s">
        <v>363</v>
      </c>
      <c r="F309" s="36" t="s">
        <v>363</v>
      </c>
      <c r="G309" s="216">
        <v>45778</v>
      </c>
      <c r="H309" s="174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423</v>
      </c>
      <c r="M309" s="32" t="s">
        <v>410</v>
      </c>
      <c r="N309" s="32" t="s">
        <v>416</v>
      </c>
      <c r="O309" s="37"/>
      <c r="P309" s="37"/>
      <c r="Q309" s="36"/>
      <c r="R309" s="174">
        <f>IF((PA[[#This Row],[String Type(If String BD)]]&amp;PA[[#This Row],[Equipment (If any BD other than PV  array and inv)]])="",1,0)</f>
        <v>1</v>
      </c>
      <c r="S309" s="174">
        <f>IF(PA[[#This Row],[String Type(If String BD)]]="",1,0)</f>
        <v>1</v>
      </c>
      <c r="T3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5">
        <f>IFERROR(_xlfn.XLOOKUP(PA[[#This Row],[Affected Equipment ]],'Basic Data'!N:N,'Basic Data'!Q:Q),"")</f>
        <v>1483.3500000000001</v>
      </c>
      <c r="V309" s="179">
        <f ca="1">IFERROR(_xlfn.XLOOKUP(PA[[#This Row],[Affected Equipment ]],'Basic Data'!N:N,'Basic Data'!R:R),"")</f>
        <v>8.5986319633644427E-3</v>
      </c>
      <c r="W309" s="35" t="s">
        <v>413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6">
        <f>IF(PA[[#This Row],[Acknowledgement Time ]]="NA","",(PA[[#This Row],[Acknowledgement Time ]]-PA[[#This Row],[Fault Time]])*24)</f>
        <v>0</v>
      </c>
      <c r="AE309" s="176">
        <f>IF(PA[[#This Row],[Work Start time on Fault]]="NA","",(PA[[#This Row],[Work Start time on Fault]]-PA[[#This Row],[Fault Time]])*24)</f>
        <v>0</v>
      </c>
      <c r="AF309" s="177">
        <f>IF(PA[[#This Row],[Status]]="Open","",(PA[[#This Row],[Work Completion time on fault]]-PA[[#This Row],[Fault Time]])*24)</f>
        <v>0.69999999999999885</v>
      </c>
      <c r="AG309" s="176">
        <f>IFERROR((PA[[#This Row],[Work Completion time on fault]]-PA[[#This Row],[Fault Time]])*24,"")</f>
        <v>0.69999999999999885</v>
      </c>
      <c r="AH309" s="35" t="s">
        <v>561</v>
      </c>
      <c r="AI309" s="32" t="s">
        <v>367</v>
      </c>
      <c r="AJ309" s="175">
        <f ca="1">IFERROR(PA[[#This Row],[Breakdown Time]]*PA[[#This Row],[Plant Equivalent Weightage]],"")</f>
        <v>6.0190423743551004E-3</v>
      </c>
      <c r="AK309" s="37">
        <v>56.81</v>
      </c>
      <c r="AL309" s="277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3">
        <f t="shared" si="4"/>
        <v>309</v>
      </c>
      <c r="B310" s="30">
        <v>45782</v>
      </c>
      <c r="C310" s="183">
        <f>YEAR(PA[[#This Row],[Date]])+IF(MONTH(PA[[#This Row],[Date]])&gt;=4,1,0)</f>
        <v>2026</v>
      </c>
      <c r="D310" s="32">
        <f>YEAR(PA[[#This Row],[Date]])</f>
        <v>2025</v>
      </c>
      <c r="E310" s="36" t="s">
        <v>363</v>
      </c>
      <c r="F310" s="36" t="s">
        <v>363</v>
      </c>
      <c r="G310" s="216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423</v>
      </c>
      <c r="M310" s="32" t="s">
        <v>410</v>
      </c>
      <c r="N310" s="32" t="s">
        <v>404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8">
        <f ca="1">IFERROR(_xlfn.XLOOKUP(PA[[#This Row],[Affected Equipment ]],'Basic Data'!N:N,'Basic Data'!R:R),"")</f>
        <v>9.0609240044055434E-3</v>
      </c>
      <c r="W310" s="35" t="s">
        <v>413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561</v>
      </c>
      <c r="AI310" s="32" t="s">
        <v>367</v>
      </c>
      <c r="AJ310" s="34">
        <f ca="1">IFERROR(PA[[#This Row],[Breakdown Time]]*PA[[#This Row],[Plant Equivalent Weightage]],"")</f>
        <v>6.3426468030838698E-3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3">
        <f t="shared" si="4"/>
        <v>310</v>
      </c>
      <c r="B311" s="30">
        <v>45782</v>
      </c>
      <c r="C311" s="183">
        <f>YEAR(PA[[#This Row],[Date]])+IF(MONTH(PA[[#This Row],[Date]])&gt;=4,1,0)</f>
        <v>2026</v>
      </c>
      <c r="D311" s="32">
        <f>YEAR(PA[[#This Row],[Date]])</f>
        <v>2025</v>
      </c>
      <c r="E311" s="36" t="s">
        <v>363</v>
      </c>
      <c r="F311" s="36" t="s">
        <v>363</v>
      </c>
      <c r="G311" s="216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424</v>
      </c>
      <c r="M311" s="32" t="s">
        <v>436</v>
      </c>
      <c r="N311" s="32" t="s">
        <v>412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8">
        <f ca="1">IFERROR(_xlfn.XLOOKUP(PA[[#This Row],[Affected Equipment ]],'Basic Data'!N:N,'Basic Data'!R:R),"")</f>
        <v>1.0536055880818506E-2</v>
      </c>
      <c r="W311" s="35" t="s">
        <v>413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561</v>
      </c>
      <c r="AI311" s="32" t="s">
        <v>367</v>
      </c>
      <c r="AJ311" s="34">
        <f ca="1">IFERROR(PA[[#This Row],[Breakdown Time]]*PA[[#This Row],[Plant Equivalent Weightage]],"")</f>
        <v>4.2144223523274014E-3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3">
        <f t="shared" si="4"/>
        <v>311</v>
      </c>
      <c r="B312" s="134">
        <v>45782</v>
      </c>
      <c r="C312" s="182">
        <f>YEAR(PA[[#This Row],[Date]])+IF(MONTH(PA[[#This Row],[Date]])&gt;=4,1,0)</f>
        <v>2026</v>
      </c>
      <c r="D312" s="32">
        <f>YEAR(PA[[#This Row],[Date]])</f>
        <v>2025</v>
      </c>
      <c r="E312" s="36" t="s">
        <v>363</v>
      </c>
      <c r="F312" s="36" t="s">
        <v>363</v>
      </c>
      <c r="G312" s="216">
        <v>45778</v>
      </c>
      <c r="H312" s="174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424</v>
      </c>
      <c r="M312" s="36" t="s">
        <v>483</v>
      </c>
      <c r="N312" s="32" t="s">
        <v>416</v>
      </c>
      <c r="O312" s="37"/>
      <c r="P312" s="37"/>
      <c r="Q312" s="36"/>
      <c r="R312" s="174">
        <f>IF((PA[[#This Row],[String Type(If String BD)]]&amp;PA[[#This Row],[Equipment (If any BD other than PV  array and inv)]])="",1,0)</f>
        <v>1</v>
      </c>
      <c r="S312" s="174">
        <f>IF(PA[[#This Row],[String Type(If String BD)]]="",1,0)</f>
        <v>1</v>
      </c>
      <c r="T3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5">
        <f>IFERROR(_xlfn.XLOOKUP(PA[[#This Row],[Affected Equipment ]],'Basic Data'!N:N,'Basic Data'!Q:Q),"")</f>
        <v>2007.2350000000001</v>
      </c>
      <c r="V312" s="179">
        <f ca="1">IFERROR(_xlfn.XLOOKUP(PA[[#This Row],[Affected Equipment ]],'Basic Data'!N:N,'Basic Data'!R:R),"")</f>
        <v>1.1635470407512609E-2</v>
      </c>
      <c r="W312" s="35" t="s">
        <v>413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6">
        <f>IF(PA[[#This Row],[Acknowledgement Time ]]="NA","",(PA[[#This Row],[Acknowledgement Time ]]-PA[[#This Row],[Fault Time]])*24)</f>
        <v>0</v>
      </c>
      <c r="AE312" s="176">
        <f>IF(PA[[#This Row],[Work Start time on Fault]]="NA","",(PA[[#This Row],[Work Start time on Fault]]-PA[[#This Row],[Fault Time]])*24)</f>
        <v>0</v>
      </c>
      <c r="AF312" s="177">
        <f>IF(PA[[#This Row],[Status]]="Open","",(PA[[#This Row],[Work Completion time on fault]]-PA[[#This Row],[Fault Time]])*24)</f>
        <v>0.39999999999999991</v>
      </c>
      <c r="AG312" s="176">
        <f>IFERROR((PA[[#This Row],[Work Completion time on fault]]-PA[[#This Row],[Fault Time]])*24,"")</f>
        <v>0.39999999999999991</v>
      </c>
      <c r="AH312" s="35" t="s">
        <v>525</v>
      </c>
      <c r="AI312" s="32" t="s">
        <v>367</v>
      </c>
      <c r="AJ312" s="175">
        <f ca="1">IFERROR(PA[[#This Row],[Breakdown Time]]*PA[[#This Row],[Plant Equivalent Weightage]],"")</f>
        <v>4.6541881630050427E-3</v>
      </c>
      <c r="AK312" s="35">
        <v>20</v>
      </c>
      <c r="AL312" s="277">
        <f>IFERROR((_xlfn.XLOOKUP($G312,'Modelling New'!$D:$D,'Modelling New'!$O:$O)*PA[[#This Row],[Lost PoA(Wh/m2)]]*PA[[#This Row],[DC Capacity Affected (kW)]])/1000,"")</f>
        <v>31.044828336723405</v>
      </c>
      <c r="AM312" s="313" t="s">
        <v>568</v>
      </c>
    </row>
    <row r="313" spans="1:39">
      <c r="A313" s="173">
        <f t="shared" si="4"/>
        <v>312</v>
      </c>
      <c r="B313" s="30">
        <v>45782</v>
      </c>
      <c r="C313" s="182">
        <f>YEAR(PA[[#This Row],[Date]])+IF(MONTH(PA[[#This Row],[Date]])&gt;=4,1,0)</f>
        <v>2026</v>
      </c>
      <c r="D313" s="32">
        <f>YEAR(PA[[#This Row],[Date]])</f>
        <v>2025</v>
      </c>
      <c r="E313" s="36" t="s">
        <v>363</v>
      </c>
      <c r="F313" s="36" t="s">
        <v>363</v>
      </c>
      <c r="G313" s="216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424</v>
      </c>
      <c r="M313" s="36" t="s">
        <v>483</v>
      </c>
      <c r="N313" s="32" t="s">
        <v>412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8">
        <f ca="1">IFERROR(_xlfn.XLOOKUP(PA[[#This Row],[Affected Equipment ]],'Basic Data'!N:N,'Basic Data'!R:R),"")</f>
        <v>1.2185177670859661E-2</v>
      </c>
      <c r="W313" s="35" t="s">
        <v>413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502</v>
      </c>
      <c r="AI313" s="32" t="s">
        <v>367</v>
      </c>
      <c r="AJ313" s="34">
        <f ca="1">IFERROR(PA[[#This Row],[Breakdown Time]]*PA[[#This Row],[Plant Equivalent Weightage]],"")</f>
        <v>2.1527147218518724E-2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3" t="s">
        <v>568</v>
      </c>
    </row>
    <row r="314" spans="1:39">
      <c r="A314" s="173">
        <f t="shared" si="4"/>
        <v>313</v>
      </c>
      <c r="B314" s="30">
        <v>45782</v>
      </c>
      <c r="C314" s="182">
        <f>YEAR(PA[[#This Row],[Date]])+IF(MONTH(PA[[#This Row],[Date]])&gt;=4,1,0)</f>
        <v>2026</v>
      </c>
      <c r="D314" s="32">
        <f>YEAR(PA[[#This Row],[Date]])</f>
        <v>2025</v>
      </c>
      <c r="E314" s="36" t="s">
        <v>363</v>
      </c>
      <c r="F314" s="36" t="s">
        <v>363</v>
      </c>
      <c r="G314" s="216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424</v>
      </c>
      <c r="M314" s="36" t="s">
        <v>483</v>
      </c>
      <c r="N314" s="32" t="s">
        <v>416</v>
      </c>
      <c r="O314" s="35" t="s">
        <v>526</v>
      </c>
      <c r="P314" s="35" t="s">
        <v>471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8">
        <f ca="1">IFERROR(_xlfn.XLOOKUP(PA[[#This Row],[Affected Equipment ]],'Basic Data'!N:N,'Basic Data'!R:R),"")</f>
        <v>1.8323575444901746E-4</v>
      </c>
      <c r="W314" s="35" t="s">
        <v>447</v>
      </c>
      <c r="X314" s="38"/>
      <c r="Y314" s="38" t="s">
        <v>469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566</v>
      </c>
      <c r="AI314" s="32" t="s">
        <v>367</v>
      </c>
      <c r="AJ314" s="34">
        <f ca="1">IFERROR(PA[[#This Row],[Breakdown Time]]*PA[[#This Row],[Plant Equivalent Weightage]],"")</f>
        <v>1.9117597047514153E-3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3" t="s">
        <v>568</v>
      </c>
    </row>
    <row r="315" spans="1:39">
      <c r="A315" s="173">
        <f t="shared" si="4"/>
        <v>314</v>
      </c>
      <c r="B315" s="30">
        <v>45782</v>
      </c>
      <c r="C315" s="182">
        <f>YEAR(PA[[#This Row],[Date]])+IF(MONTH(PA[[#This Row],[Date]])&gt;=4,1,0)</f>
        <v>2026</v>
      </c>
      <c r="D315" s="32">
        <f>YEAR(PA[[#This Row],[Date]])</f>
        <v>2025</v>
      </c>
      <c r="E315" s="36" t="s">
        <v>363</v>
      </c>
      <c r="F315" s="36" t="s">
        <v>363</v>
      </c>
      <c r="G315" s="216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424</v>
      </c>
      <c r="M315" s="36" t="s">
        <v>483</v>
      </c>
      <c r="N315" s="32" t="s">
        <v>416</v>
      </c>
      <c r="O315" s="35" t="s">
        <v>526</v>
      </c>
      <c r="P315" s="35" t="s">
        <v>471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8">
        <f ca="1">IFERROR(_xlfn.XLOOKUP(PA[[#This Row],[Affected Equipment ]],'Basic Data'!N:N,'Basic Data'!R:R),"")</f>
        <v>1.8323575444901746E-4</v>
      </c>
      <c r="W315" s="35" t="s">
        <v>447</v>
      </c>
      <c r="X315" s="38"/>
      <c r="Y315" s="38" t="s">
        <v>469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556</v>
      </c>
      <c r="AI315" s="32" t="s">
        <v>367</v>
      </c>
      <c r="AJ315" s="34">
        <f ca="1">IFERROR(PA[[#This Row],[Breakdown Time]]*PA[[#This Row],[Plant Equivalent Weightage]],"")</f>
        <v>1.972838289567755E-3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3" t="s">
        <v>568</v>
      </c>
    </row>
    <row r="316" spans="1:39">
      <c r="A316" s="173">
        <f t="shared" si="4"/>
        <v>315</v>
      </c>
      <c r="B316" s="30">
        <v>45782</v>
      </c>
      <c r="C316" s="182">
        <f>YEAR(PA[[#This Row],[Date]])+IF(MONTH(PA[[#This Row],[Date]])&gt;=4,1,0)</f>
        <v>2026</v>
      </c>
      <c r="D316" s="32">
        <f>YEAR(PA[[#This Row],[Date]])</f>
        <v>2025</v>
      </c>
      <c r="E316" s="36" t="s">
        <v>363</v>
      </c>
      <c r="F316" s="36" t="s">
        <v>363</v>
      </c>
      <c r="G316" s="216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424</v>
      </c>
      <c r="M316" s="36" t="s">
        <v>483</v>
      </c>
      <c r="N316" s="32" t="s">
        <v>416</v>
      </c>
      <c r="O316" s="35" t="s">
        <v>526</v>
      </c>
      <c r="P316" s="35" t="s">
        <v>471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8">
        <f ca="1">IFERROR(_xlfn.XLOOKUP(PA[[#This Row],[Affected Equipment ]],'Basic Data'!N:N,'Basic Data'!R:R),"")</f>
        <v>1.8323575444901746E-4</v>
      </c>
      <c r="W316" s="35" t="s">
        <v>447</v>
      </c>
      <c r="X316" s="38"/>
      <c r="Y316" s="38" t="s">
        <v>469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566</v>
      </c>
      <c r="AI316" s="32" t="s">
        <v>367</v>
      </c>
      <c r="AJ316" s="34">
        <f ca="1">IFERROR(PA[[#This Row],[Breakdown Time]]*PA[[#This Row],[Plant Equivalent Weightage]],"")</f>
        <v>2.0033775819759242E-3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3" t="s">
        <v>568</v>
      </c>
    </row>
    <row r="317" spans="1:39">
      <c r="A317" s="173">
        <f t="shared" si="4"/>
        <v>316</v>
      </c>
      <c r="B317" s="30">
        <v>45782</v>
      </c>
      <c r="C317" s="182">
        <f>YEAR(PA[[#This Row],[Date]])+IF(MONTH(PA[[#This Row],[Date]])&gt;=4,1,0)</f>
        <v>2026</v>
      </c>
      <c r="D317" s="32">
        <f>YEAR(PA[[#This Row],[Date]])</f>
        <v>2025</v>
      </c>
      <c r="E317" s="36" t="s">
        <v>363</v>
      </c>
      <c r="F317" s="36" t="s">
        <v>363</v>
      </c>
      <c r="G317" s="216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424</v>
      </c>
      <c r="M317" s="36" t="s">
        <v>483</v>
      </c>
      <c r="N317" s="32" t="s">
        <v>416</v>
      </c>
      <c r="O317" s="35" t="s">
        <v>526</v>
      </c>
      <c r="P317" s="35" t="s">
        <v>471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8">
        <f ca="1">IFERROR(_xlfn.XLOOKUP(PA[[#This Row],[Affected Equipment ]],'Basic Data'!N:N,'Basic Data'!R:R),"")</f>
        <v>1.8323575444901746E-4</v>
      </c>
      <c r="W317" s="35" t="s">
        <v>447</v>
      </c>
      <c r="X317" s="38"/>
      <c r="Y317" s="38" t="s">
        <v>469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556</v>
      </c>
      <c r="AI317" s="32" t="s">
        <v>367</v>
      </c>
      <c r="AJ317" s="34">
        <f ca="1">IFERROR(PA[[#This Row],[Breakdown Time]]*PA[[#This Row],[Plant Equivalent Weightage]],"")</f>
        <v>2.033916874384094E-3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3" t="s">
        <v>568</v>
      </c>
    </row>
    <row r="318" spans="1:39">
      <c r="A318" s="173">
        <f t="shared" si="4"/>
        <v>317</v>
      </c>
      <c r="B318" s="30">
        <v>45782</v>
      </c>
      <c r="C318" s="182">
        <f>YEAR(PA[[#This Row],[Date]])+IF(MONTH(PA[[#This Row],[Date]])&gt;=4,1,0)</f>
        <v>2026</v>
      </c>
      <c r="D318" s="32">
        <f>YEAR(PA[[#This Row],[Date]])</f>
        <v>2025</v>
      </c>
      <c r="E318" s="36" t="s">
        <v>363</v>
      </c>
      <c r="F318" s="36" t="s">
        <v>363</v>
      </c>
      <c r="G318" s="216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424</v>
      </c>
      <c r="M318" s="36" t="s">
        <v>483</v>
      </c>
      <c r="N318" s="32" t="s">
        <v>412</v>
      </c>
      <c r="O318" s="35" t="s">
        <v>472</v>
      </c>
      <c r="P318" s="35" t="s">
        <v>471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8">
        <f ca="1">IFERROR(_xlfn.XLOOKUP(PA[[#This Row],[Affected Equipment ]],'Basic Data'!N:N,'Basic Data'!R:R),"")</f>
        <v>1.8323575444901746E-4</v>
      </c>
      <c r="W318" s="35" t="s">
        <v>447</v>
      </c>
      <c r="X318" s="38"/>
      <c r="Y318" s="38" t="s">
        <v>469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457</v>
      </c>
      <c r="AI318" s="32" t="s">
        <v>367</v>
      </c>
      <c r="AJ318" s="34">
        <f ca="1">IFERROR(PA[[#This Row],[Breakdown Time]]*PA[[#This Row],[Plant Equivalent Weightage]],"")</f>
        <v>2.0644561667922633E-3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3" t="s">
        <v>568</v>
      </c>
    </row>
    <row r="319" spans="1:39">
      <c r="A319" s="173">
        <f t="shared" si="4"/>
        <v>318</v>
      </c>
      <c r="B319" s="134">
        <v>45782</v>
      </c>
      <c r="C319" s="182">
        <f>YEAR(PA[[#This Row],[Date]])+IF(MONTH(PA[[#This Row],[Date]])&gt;=4,1,0)</f>
        <v>2026</v>
      </c>
      <c r="D319" s="32">
        <f>YEAR(PA[[#This Row],[Date]])</f>
        <v>2025</v>
      </c>
      <c r="E319" s="36" t="s">
        <v>363</v>
      </c>
      <c r="F319" s="36" t="s">
        <v>363</v>
      </c>
      <c r="G319" s="216">
        <v>45778</v>
      </c>
      <c r="H319" s="174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424</v>
      </c>
      <c r="M319" s="36" t="s">
        <v>483</v>
      </c>
      <c r="N319" s="32" t="s">
        <v>412</v>
      </c>
      <c r="O319" s="35" t="s">
        <v>470</v>
      </c>
      <c r="P319" s="35" t="s">
        <v>471</v>
      </c>
      <c r="Q319" s="36"/>
      <c r="R319" s="174">
        <f>IF((PA[[#This Row],[String Type(If String BD)]]&amp;PA[[#This Row],[Equipment (If any BD other than PV  array and inv)]])="",1,0)</f>
        <v>0</v>
      </c>
      <c r="S319" s="174">
        <f>IF(PA[[#This Row],[String Type(If String BD)]]="",1,0)</f>
        <v>0</v>
      </c>
      <c r="T3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5">
        <f>IFERROR(_xlfn.XLOOKUP(PA[[#This Row],[Affected Equipment ]],'Basic Data'!N:N,'Basic Data'!Q:Q),"")</f>
        <v>31.610000000000003</v>
      </c>
      <c r="V319" s="179">
        <f ca="1">IFERROR(_xlfn.XLOOKUP(PA[[#This Row],[Affected Equipment ]],'Basic Data'!N:N,'Basic Data'!R:R),"")</f>
        <v>1.8323575444901746E-4</v>
      </c>
      <c r="W319" s="35" t="s">
        <v>447</v>
      </c>
      <c r="X319" s="39"/>
      <c r="Y319" s="38" t="s">
        <v>469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6">
        <f>IF(PA[[#This Row],[Acknowledgement Time ]]="NA","",(PA[[#This Row],[Acknowledgement Time ]]-PA[[#This Row],[Fault Time]])*24)</f>
        <v>0</v>
      </c>
      <c r="AE319" s="176">
        <f>IF(PA[[#This Row],[Work Start time on Fault]]="NA","",(PA[[#This Row],[Work Start time on Fault]]-PA[[#This Row],[Fault Time]])*24)</f>
        <v>0</v>
      </c>
      <c r="AF319" s="177">
        <f>IF(PA[[#This Row],[Status]]="Open","",(PA[[#This Row],[Work Completion time on fault]]-PA[[#This Row],[Fault Time]])*24)</f>
        <v>11.433333333333334</v>
      </c>
      <c r="AG319" s="176">
        <f>IFERROR((PA[[#This Row],[Work Completion time on fault]]-PA[[#This Row],[Fault Time]])*24,"")</f>
        <v>11.433333333333334</v>
      </c>
      <c r="AH319" s="35" t="s">
        <v>519</v>
      </c>
      <c r="AI319" s="32" t="s">
        <v>367</v>
      </c>
      <c r="AJ319" s="175">
        <f ca="1">IFERROR(PA[[#This Row],[Breakdown Time]]*PA[[#This Row],[Plant Equivalent Weightage]],"")</f>
        <v>2.094995459200433E-3</v>
      </c>
      <c r="AK319" s="37">
        <v>6909</v>
      </c>
      <c r="AL319" s="277">
        <f>IFERROR((_xlfn.XLOOKUP($G319,'Modelling New'!$D:$D,'Modelling New'!$O:$O)*PA[[#This Row],[Lost PoA(Wh/m2)]]*PA[[#This Row],[DC Capacity Affected (kW)]])/1000,"")</f>
        <v>168.88875510111973</v>
      </c>
      <c r="AM319" s="313" t="s">
        <v>568</v>
      </c>
    </row>
    <row r="320" spans="1:39">
      <c r="A320" s="173">
        <f t="shared" si="4"/>
        <v>319</v>
      </c>
      <c r="B320" s="134">
        <v>45782</v>
      </c>
      <c r="C320" s="182">
        <f>YEAR(PA[[#This Row],[Date]])+IF(MONTH(PA[[#This Row],[Date]])&gt;=4,1,0)</f>
        <v>2026</v>
      </c>
      <c r="D320" s="32">
        <f>YEAR(PA[[#This Row],[Date]])</f>
        <v>2025</v>
      </c>
      <c r="E320" s="36" t="s">
        <v>363</v>
      </c>
      <c r="F320" s="36" t="s">
        <v>363</v>
      </c>
      <c r="G320" s="216">
        <v>45778</v>
      </c>
      <c r="H320" s="174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424</v>
      </c>
      <c r="M320" s="36" t="s">
        <v>483</v>
      </c>
      <c r="N320" s="32" t="s">
        <v>412</v>
      </c>
      <c r="O320" s="35" t="s">
        <v>470</v>
      </c>
      <c r="P320" s="35" t="s">
        <v>480</v>
      </c>
      <c r="Q320" s="36"/>
      <c r="R320" s="174">
        <f>IF((PA[[#This Row],[String Type(If String BD)]]&amp;PA[[#This Row],[Equipment (If any BD other than PV  array and inv)]])="",1,0)</f>
        <v>0</v>
      </c>
      <c r="S320" s="174">
        <f>IF(PA[[#This Row],[String Type(If String BD)]]="",1,0)</f>
        <v>0</v>
      </c>
      <c r="T3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5">
        <f>IFERROR(_xlfn.XLOOKUP(PA[[#This Row],[Affected Equipment ]],'Basic Data'!N:N,'Basic Data'!Q:Q),"")</f>
        <v>15.805000000000001</v>
      </c>
      <c r="V320" s="179">
        <f ca="1">IFERROR(_xlfn.XLOOKUP(PA[[#This Row],[Affected Equipment ]],'Basic Data'!N:N,'Basic Data'!R:R),"")</f>
        <v>9.1617877224508732E-5</v>
      </c>
      <c r="W320" s="37" t="s">
        <v>481</v>
      </c>
      <c r="X320" s="39"/>
      <c r="Y320" s="38" t="s">
        <v>469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6">
        <f>IF(PA[[#This Row],[Acknowledgement Time ]]="NA","",(PA[[#This Row],[Acknowledgement Time ]]-PA[[#This Row],[Fault Time]])*24)</f>
        <v>0</v>
      </c>
      <c r="AE320" s="176">
        <f>IF(PA[[#This Row],[Work Start time on Fault]]="NA","",(PA[[#This Row],[Work Start time on Fault]]-PA[[#This Row],[Fault Time]])*24)</f>
        <v>0</v>
      </c>
      <c r="AF320" s="177">
        <f>IF(PA[[#This Row],[Status]]="Open","",(PA[[#This Row],[Work Completion time on fault]]-PA[[#This Row],[Fault Time]])*24)</f>
        <v>11.6</v>
      </c>
      <c r="AG320" s="176">
        <f>IFERROR((PA[[#This Row],[Work Completion time on fault]]-PA[[#This Row],[Fault Time]])*24,"")</f>
        <v>11.6</v>
      </c>
      <c r="AH320" s="35" t="s">
        <v>544</v>
      </c>
      <c r="AI320" s="32" t="s">
        <v>367</v>
      </c>
      <c r="AJ320" s="175">
        <f ca="1">IFERROR(PA[[#This Row],[Breakdown Time]]*PA[[#This Row],[Plant Equivalent Weightage]],"")</f>
        <v>1.0627673758043014E-3</v>
      </c>
      <c r="AK320" s="37">
        <v>6928</v>
      </c>
      <c r="AL320" s="277">
        <f>IFERROR((_xlfn.XLOOKUP($G320,'Modelling New'!$D:$D,'Modelling New'!$O:$O)*PA[[#This Row],[Lost PoA(Wh/m2)]]*PA[[#This Row],[DC Capacity Affected (kW)]])/1000,"")</f>
        <v>84.676602644417244</v>
      </c>
      <c r="AM320" s="313" t="s">
        <v>568</v>
      </c>
    </row>
    <row r="321" spans="1:39">
      <c r="A321" s="173">
        <f t="shared" si="4"/>
        <v>320</v>
      </c>
      <c r="B321" s="134">
        <v>45783</v>
      </c>
      <c r="C321" s="183">
        <f>YEAR(PA[[#This Row],[Date]])+IF(MONTH(PA[[#This Row],[Date]])&gt;=4,1,0)</f>
        <v>2026</v>
      </c>
      <c r="D321" s="32">
        <f>YEAR(PA[[#This Row],[Date]])</f>
        <v>2025</v>
      </c>
      <c r="E321" s="36" t="s">
        <v>363</v>
      </c>
      <c r="F321" s="36" t="s">
        <v>363</v>
      </c>
      <c r="G321" s="216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427</v>
      </c>
      <c r="M321" s="32" t="s">
        <v>410</v>
      </c>
      <c r="N321" s="32" t="s">
        <v>416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8">
        <f ca="1">IFERROR(_xlfn.XLOOKUP(PA[[#This Row],[Affected Equipment ]],'Basic Data'!N:N,'Basic Data'!R:R),"")</f>
        <v>9.803112863022434E-3</v>
      </c>
      <c r="W321" s="35" t="s">
        <v>413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444</v>
      </c>
      <c r="AI321" s="32" t="s">
        <v>367</v>
      </c>
      <c r="AJ321" s="34">
        <f ca="1">IFERROR(PA[[#This Row],[Breakdown Time]]*PA[[#This Row],[Plant Equivalent Weightage]],"")</f>
        <v>3.5944747164415596E-3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6"/>
    </row>
    <row r="322" spans="1:39">
      <c r="A322" s="173">
        <f t="shared" si="4"/>
        <v>321</v>
      </c>
      <c r="B322" s="30">
        <v>45783</v>
      </c>
      <c r="C322" s="183">
        <f>YEAR(PA[[#This Row],[Date]])+IF(MONTH(PA[[#This Row],[Date]])&gt;=4,1,0)</f>
        <v>2026</v>
      </c>
      <c r="D322" s="32">
        <f>YEAR(PA[[#This Row],[Date]])</f>
        <v>2025</v>
      </c>
      <c r="E322" s="36" t="s">
        <v>363</v>
      </c>
      <c r="F322" s="36" t="s">
        <v>363</v>
      </c>
      <c r="G322" s="216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450</v>
      </c>
      <c r="M322" s="32" t="s">
        <v>403</v>
      </c>
      <c r="N322" s="32" t="s">
        <v>412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8">
        <f ca="1">IFERROR(_xlfn.XLOOKUP(PA[[#This Row],[Affected Equipment ]],'Basic Data'!N:N,'Basic Data'!R:R),"")</f>
        <v>9.0609240044055416E-3</v>
      </c>
      <c r="W322" s="35" t="s">
        <v>413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561</v>
      </c>
      <c r="AI322" s="32" t="s">
        <v>367</v>
      </c>
      <c r="AJ322" s="34">
        <f ca="1">IFERROR(PA[[#This Row],[Breakdown Time]]*PA[[#This Row],[Plant Equivalent Weightage]],"")</f>
        <v>1.3742401406681738E-2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3">
        <f t="shared" si="4"/>
        <v>322</v>
      </c>
      <c r="B323" s="30">
        <v>45783</v>
      </c>
      <c r="C323" s="183">
        <f>YEAR(PA[[#This Row],[Date]])+IF(MONTH(PA[[#This Row],[Date]])&gt;=4,1,0)</f>
        <v>2026</v>
      </c>
      <c r="D323" s="32">
        <f>YEAR(PA[[#This Row],[Date]])</f>
        <v>2025</v>
      </c>
      <c r="E323" s="36" t="s">
        <v>363</v>
      </c>
      <c r="F323" s="36" t="s">
        <v>363</v>
      </c>
      <c r="G323" s="216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402</v>
      </c>
      <c r="M323" s="32" t="s">
        <v>410</v>
      </c>
      <c r="N323" s="32" t="s">
        <v>404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8">
        <f ca="1">IFERROR(_xlfn.XLOOKUP(PA[[#This Row],[Affected Equipment ]],'Basic Data'!N:N,'Basic Data'!R:R),"")</f>
        <v>8.5986319633644427E-3</v>
      </c>
      <c r="W323" s="35" t="s">
        <v>413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561</v>
      </c>
      <c r="AI323" s="32" t="s">
        <v>367</v>
      </c>
      <c r="AJ323" s="34">
        <f ca="1">IFERROR(PA[[#This Row],[Breakdown Time]]*PA[[#This Row],[Plant Equivalent Weightage]],"")</f>
        <v>1.031835835603733E-2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3">
        <f t="shared" ref="A324:A389" si="5">A323+1</f>
        <v>323</v>
      </c>
      <c r="B324" s="30">
        <v>45783</v>
      </c>
      <c r="C324" s="183">
        <f>YEAR(PA[[#This Row],[Date]])+IF(MONTH(PA[[#This Row],[Date]])&gt;=4,1,0)</f>
        <v>2026</v>
      </c>
      <c r="D324" s="32">
        <f>YEAR(PA[[#This Row],[Date]])</f>
        <v>2025</v>
      </c>
      <c r="E324" s="36" t="s">
        <v>363</v>
      </c>
      <c r="F324" s="36" t="s">
        <v>363</v>
      </c>
      <c r="G324" s="216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402</v>
      </c>
      <c r="M324" s="32" t="s">
        <v>403</v>
      </c>
      <c r="N324" s="32" t="s">
        <v>412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8">
        <f ca="1">IFERROR(_xlfn.XLOOKUP(PA[[#This Row],[Affected Equipment ]],'Basic Data'!N:N,'Basic Data'!R:R),"")</f>
        <v>7.5815894730740241E-3</v>
      </c>
      <c r="W324" s="35" t="s">
        <v>413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561</v>
      </c>
      <c r="AI324" s="32" t="s">
        <v>367</v>
      </c>
      <c r="AJ324" s="34">
        <f ca="1">IFERROR(PA[[#This Row],[Breakdown Time]]*PA[[#This Row],[Plant Equivalent Weightage]],"")</f>
        <v>1.0993304735957336E-2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3">
        <f t="shared" si="5"/>
        <v>324</v>
      </c>
      <c r="B325" s="30">
        <v>45783</v>
      </c>
      <c r="C325" s="183">
        <f>YEAR(PA[[#This Row],[Date]])+IF(MONTH(PA[[#This Row],[Date]])&gt;=4,1,0)</f>
        <v>2026</v>
      </c>
      <c r="D325" s="32">
        <f>YEAR(PA[[#This Row],[Date]])</f>
        <v>2025</v>
      </c>
      <c r="E325" s="36" t="s">
        <v>363</v>
      </c>
      <c r="F325" s="36" t="s">
        <v>363</v>
      </c>
      <c r="G325" s="216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402</v>
      </c>
      <c r="M325" s="32" t="s">
        <v>403</v>
      </c>
      <c r="N325" s="32" t="s">
        <v>443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8">
        <f ca="1">IFERROR(_xlfn.XLOOKUP(PA[[#This Row],[Affected Equipment ]],'Basic Data'!N:N,'Basic Data'!R:R),"")</f>
        <v>8.0438815141151247E-3</v>
      </c>
      <c r="W325" s="35" t="s">
        <v>413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561</v>
      </c>
      <c r="AI325" s="32" t="s">
        <v>367</v>
      </c>
      <c r="AJ325" s="34">
        <f ca="1">IFERROR(PA[[#This Row],[Breakdown Time]]*PA[[#This Row],[Plant Equivalent Weightage]],"")</f>
        <v>1.3272404498289951E-2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3">
        <f t="shared" si="5"/>
        <v>325</v>
      </c>
      <c r="B326" s="134">
        <v>45783</v>
      </c>
      <c r="C326" s="182">
        <f>YEAR(PA[[#This Row],[Date]])+IF(MONTH(PA[[#This Row],[Date]])&gt;=4,1,0)</f>
        <v>2026</v>
      </c>
      <c r="D326" s="32">
        <f>YEAR(PA[[#This Row],[Date]])</f>
        <v>2025</v>
      </c>
      <c r="E326" s="36" t="s">
        <v>363</v>
      </c>
      <c r="F326" s="36" t="s">
        <v>363</v>
      </c>
      <c r="G326" s="216">
        <v>45778</v>
      </c>
      <c r="H326" s="174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418</v>
      </c>
      <c r="M326" s="32" t="s">
        <v>403</v>
      </c>
      <c r="N326" s="32" t="s">
        <v>443</v>
      </c>
      <c r="O326" s="37"/>
      <c r="P326" s="37"/>
      <c r="Q326" s="36"/>
      <c r="R326" s="174">
        <f>IF((PA[[#This Row],[String Type(If String BD)]]&amp;PA[[#This Row],[Equipment (If any BD other than PV  array and inv)]])="",1,0)</f>
        <v>1</v>
      </c>
      <c r="S326" s="174">
        <f>IF(PA[[#This Row],[String Type(If String BD)]]="",1,0)</f>
        <v>1</v>
      </c>
      <c r="T32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5">
        <f>IFERROR(_xlfn.XLOOKUP(PA[[#This Row],[Affected Equipment ]],'Basic Data'!N:N,'Basic Data'!Q:Q),"")</f>
        <v>1483.35</v>
      </c>
      <c r="V326" s="179">
        <f ca="1">IFERROR(_xlfn.XLOOKUP(PA[[#This Row],[Affected Equipment ]],'Basic Data'!N:N,'Basic Data'!R:R),"")</f>
        <v>8.5986319633644427E-3</v>
      </c>
      <c r="W326" s="35" t="s">
        <v>413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6">
        <f>IF(PA[[#This Row],[Acknowledgement Time ]]="NA","",(PA[[#This Row],[Acknowledgement Time ]]-PA[[#This Row],[Fault Time]])*24)</f>
        <v>0</v>
      </c>
      <c r="AE326" s="176">
        <f>IF(PA[[#This Row],[Work Start time on Fault]]="NA","",(PA[[#This Row],[Work Start time on Fault]]-PA[[#This Row],[Fault Time]])*24)</f>
        <v>0</v>
      </c>
      <c r="AF326" s="177">
        <f>IF(PA[[#This Row],[Status]]="Open","",(PA[[#This Row],[Work Completion time on fault]]-PA[[#This Row],[Fault Time]])*24)</f>
        <v>0.78333333333333321</v>
      </c>
      <c r="AG326" s="176">
        <f>IFERROR((PA[[#This Row],[Work Completion time on fault]]-PA[[#This Row],[Fault Time]])*24,"")</f>
        <v>0.78333333333333321</v>
      </c>
      <c r="AH326" s="35" t="s">
        <v>561</v>
      </c>
      <c r="AI326" s="32" t="s">
        <v>367</v>
      </c>
      <c r="AJ326" s="175">
        <f ca="1">IFERROR(PA[[#This Row],[Breakdown Time]]*PA[[#This Row],[Plant Equivalent Weightage]],"")</f>
        <v>6.7355950379688126E-3</v>
      </c>
      <c r="AK326" s="37">
        <v>64.3</v>
      </c>
      <c r="AL326" s="277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3">
        <f t="shared" si="5"/>
        <v>326</v>
      </c>
      <c r="B327" s="30">
        <v>45783</v>
      </c>
      <c r="C327" s="183">
        <f>YEAR(PA[[#This Row],[Date]])+IF(MONTH(PA[[#This Row],[Date]])&gt;=4,1,0)</f>
        <v>2026</v>
      </c>
      <c r="D327" s="32">
        <f>YEAR(PA[[#This Row],[Date]])</f>
        <v>2025</v>
      </c>
      <c r="E327" s="36" t="s">
        <v>363</v>
      </c>
      <c r="F327" s="36" t="s">
        <v>363</v>
      </c>
      <c r="G327" s="216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423</v>
      </c>
      <c r="M327" s="32" t="s">
        <v>410</v>
      </c>
      <c r="N327" s="32" t="s">
        <v>404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8">
        <f ca="1">IFERROR(_xlfn.XLOOKUP(PA[[#This Row],[Affected Equipment ]],'Basic Data'!N:N,'Basic Data'!R:R),"")</f>
        <v>9.0609240044055434E-3</v>
      </c>
      <c r="W327" s="35" t="s">
        <v>413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561</v>
      </c>
      <c r="AI327" s="32" t="s">
        <v>367</v>
      </c>
      <c r="AJ327" s="34">
        <f ca="1">IFERROR(PA[[#This Row],[Breakdown Time]]*PA[[#This Row],[Plant Equivalent Weightage]],"")</f>
        <v>5.1345236024964687E-3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3">
        <f t="shared" si="5"/>
        <v>327</v>
      </c>
      <c r="B328" s="30">
        <v>45783</v>
      </c>
      <c r="C328" s="183">
        <f>YEAR(PA[[#This Row],[Date]])+IF(MONTH(PA[[#This Row],[Date]])&gt;=4,1,0)</f>
        <v>2026</v>
      </c>
      <c r="D328" s="32">
        <f>YEAR(PA[[#This Row],[Date]])</f>
        <v>2025</v>
      </c>
      <c r="E328" s="36" t="s">
        <v>363</v>
      </c>
      <c r="F328" s="36" t="s">
        <v>363</v>
      </c>
      <c r="G328" s="216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424</v>
      </c>
      <c r="M328" s="32" t="s">
        <v>403</v>
      </c>
      <c r="N328" s="32" t="s">
        <v>412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8">
        <f ca="1">IFERROR(_xlfn.XLOOKUP(PA[[#This Row],[Affected Equipment ]],'Basic Data'!N:N,'Basic Data'!R:R),"")</f>
        <v>1.15438525302881E-2</v>
      </c>
      <c r="W328" s="35" t="s">
        <v>413</v>
      </c>
      <c r="X328" s="38"/>
      <c r="Y328" s="38" t="s">
        <v>438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494</v>
      </c>
      <c r="AI328" s="32" t="s">
        <v>367</v>
      </c>
      <c r="AJ328" s="34">
        <f ca="1">IFERROR(PA[[#This Row],[Breakdown Time]]*PA[[#This Row],[Plant Equivalent Weightage]],"")</f>
        <v>2.5396475566633821E-2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3">
        <f t="shared" si="5"/>
        <v>328</v>
      </c>
      <c r="B329" s="30">
        <v>45783</v>
      </c>
      <c r="C329" s="183">
        <f>YEAR(PA[[#This Row],[Date]])+IF(MONTH(PA[[#This Row],[Date]])&gt;=4,1,0)</f>
        <v>2026</v>
      </c>
      <c r="D329" s="32">
        <f>YEAR(PA[[#This Row],[Date]])</f>
        <v>2025</v>
      </c>
      <c r="E329" s="36" t="s">
        <v>363</v>
      </c>
      <c r="F329" s="36" t="s">
        <v>363</v>
      </c>
      <c r="G329" s="216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427</v>
      </c>
      <c r="M329" s="32" t="s">
        <v>410</v>
      </c>
      <c r="N329" s="32" t="s">
        <v>416</v>
      </c>
      <c r="O329" s="35" t="s">
        <v>467</v>
      </c>
      <c r="P329" s="35" t="s">
        <v>471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8">
        <f ca="1">IFERROR(_xlfn.XLOOKUP(PA[[#This Row],[Affected Equipment ]],'Basic Data'!N:N,'Basic Data'!R:R),"")</f>
        <v>1.8323575444901746E-4</v>
      </c>
      <c r="W329" s="35" t="s">
        <v>447</v>
      </c>
      <c r="X329" s="38"/>
      <c r="Y329" s="38" t="s">
        <v>469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457</v>
      </c>
      <c r="AI329" s="32" t="s">
        <v>367</v>
      </c>
      <c r="AJ329" s="34">
        <f ca="1">IFERROR(PA[[#This Row],[Breakdown Time]]*PA[[#This Row],[Plant Equivalent Weightage]],"")</f>
        <v>1.9911618650126565E-3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3" t="s">
        <v>569</v>
      </c>
    </row>
    <row r="330" spans="1:39">
      <c r="A330" s="173">
        <f t="shared" si="5"/>
        <v>329</v>
      </c>
      <c r="B330" s="30">
        <v>45783</v>
      </c>
      <c r="C330" s="183">
        <f>YEAR(PA[[#This Row],[Date]])+IF(MONTH(PA[[#This Row],[Date]])&gt;=4,1,0)</f>
        <v>2026</v>
      </c>
      <c r="D330" s="32">
        <f>YEAR(PA[[#This Row],[Date]])</f>
        <v>2025</v>
      </c>
      <c r="E330" s="36" t="s">
        <v>363</v>
      </c>
      <c r="F330" s="36" t="s">
        <v>363</v>
      </c>
      <c r="G330" s="216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427</v>
      </c>
      <c r="M330" s="32" t="s">
        <v>410</v>
      </c>
      <c r="N330" s="32" t="s">
        <v>416</v>
      </c>
      <c r="O330" s="35" t="s">
        <v>456</v>
      </c>
      <c r="P330" s="35" t="s">
        <v>471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8">
        <f ca="1">IFERROR(_xlfn.XLOOKUP(PA[[#This Row],[Affected Equipment ]],'Basic Data'!N:N,'Basic Data'!R:R),"")</f>
        <v>1.8323575444901746E-4</v>
      </c>
      <c r="W330" s="35" t="s">
        <v>447</v>
      </c>
      <c r="X330" s="38"/>
      <c r="Y330" s="38" t="s">
        <v>469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566</v>
      </c>
      <c r="AI330" s="32" t="s">
        <v>367</v>
      </c>
      <c r="AJ330" s="34">
        <f ca="1">IFERROR(PA[[#This Row],[Breakdown Time]]*PA[[#This Row],[Plant Equivalent Weightage]],"")</f>
        <v>2.0217011574208258E-3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3" t="s">
        <v>569</v>
      </c>
    </row>
    <row r="331" spans="1:39">
      <c r="A331" s="173">
        <f t="shared" si="5"/>
        <v>330</v>
      </c>
      <c r="B331" s="30">
        <v>45783</v>
      </c>
      <c r="C331" s="183">
        <f>YEAR(PA[[#This Row],[Date]])+IF(MONTH(PA[[#This Row],[Date]])&gt;=4,1,0)</f>
        <v>2026</v>
      </c>
      <c r="D331" s="32">
        <f>YEAR(PA[[#This Row],[Date]])</f>
        <v>2025</v>
      </c>
      <c r="E331" s="36" t="s">
        <v>363</v>
      </c>
      <c r="F331" s="36" t="s">
        <v>363</v>
      </c>
      <c r="G331" s="216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427</v>
      </c>
      <c r="M331" s="32" t="s">
        <v>410</v>
      </c>
      <c r="N331" s="32" t="s">
        <v>416</v>
      </c>
      <c r="O331" s="35" t="s">
        <v>456</v>
      </c>
      <c r="P331" s="35" t="s">
        <v>471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8">
        <f ca="1">IFERROR(_xlfn.XLOOKUP(PA[[#This Row],[Affected Equipment ]],'Basic Data'!N:N,'Basic Data'!R:R),"")</f>
        <v>1.8323575444901746E-4</v>
      </c>
      <c r="W331" s="35" t="s">
        <v>447</v>
      </c>
      <c r="X331" s="38"/>
      <c r="Y331" s="38" t="s">
        <v>469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566</v>
      </c>
      <c r="AI331" s="32" t="s">
        <v>367</v>
      </c>
      <c r="AJ331" s="34">
        <f ca="1">IFERROR(PA[[#This Row],[Breakdown Time]]*PA[[#This Row],[Plant Equivalent Weightage]],"")</f>
        <v>2.0522404498289955E-3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3" t="s">
        <v>569</v>
      </c>
    </row>
    <row r="332" spans="1:39">
      <c r="A332" s="173">
        <f t="shared" si="5"/>
        <v>331</v>
      </c>
      <c r="B332" s="134">
        <v>45783</v>
      </c>
      <c r="C332" s="182">
        <f>YEAR(PA[[#This Row],[Date]])+IF(MONTH(PA[[#This Row],[Date]])&gt;=4,1,0)</f>
        <v>2026</v>
      </c>
      <c r="D332" s="32">
        <f>YEAR(PA[[#This Row],[Date]])</f>
        <v>2025</v>
      </c>
      <c r="E332" s="36" t="s">
        <v>363</v>
      </c>
      <c r="F332" s="36" t="s">
        <v>363</v>
      </c>
      <c r="G332" s="216">
        <v>45778</v>
      </c>
      <c r="H332" s="174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424</v>
      </c>
      <c r="M332" s="32" t="s">
        <v>403</v>
      </c>
      <c r="N332" s="32" t="s">
        <v>412</v>
      </c>
      <c r="O332" s="35" t="s">
        <v>405</v>
      </c>
      <c r="P332" s="35" t="s">
        <v>471</v>
      </c>
      <c r="Q332" s="36"/>
      <c r="R332" s="174">
        <f>IF((PA[[#This Row],[String Type(If String BD)]]&amp;PA[[#This Row],[Equipment (If any BD other than PV  array and inv)]])="",1,0)</f>
        <v>0</v>
      </c>
      <c r="S332" s="174">
        <f>IF(PA[[#This Row],[String Type(If String BD)]]="",1,0)</f>
        <v>0</v>
      </c>
      <c r="T3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5">
        <f>IFERROR(_xlfn.XLOOKUP(PA[[#This Row],[Affected Equipment ]],'Basic Data'!N:N,'Basic Data'!Q:Q),"")</f>
        <v>31.610000000000003</v>
      </c>
      <c r="V332" s="179">
        <f ca="1">IFERROR(_xlfn.XLOOKUP(PA[[#This Row],[Affected Equipment ]],'Basic Data'!N:N,'Basic Data'!R:R),"")</f>
        <v>1.8323575444901746E-4</v>
      </c>
      <c r="W332" s="37" t="s">
        <v>407</v>
      </c>
      <c r="X332" s="39"/>
      <c r="Y332" s="38" t="s">
        <v>469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6">
        <f>IF(PA[[#This Row],[Acknowledgement Time ]]="NA","",(PA[[#This Row],[Acknowledgement Time ]]-PA[[#This Row],[Fault Time]])*24)</f>
        <v>0</v>
      </c>
      <c r="AE332" s="176">
        <f>IF(PA[[#This Row],[Work Start time on Fault]]="NA","",(PA[[#This Row],[Work Start time on Fault]]-PA[[#This Row],[Fault Time]])*24)</f>
        <v>0</v>
      </c>
      <c r="AF332" s="177">
        <f>IF(PA[[#This Row],[Status]]="Open","",(PA[[#This Row],[Work Completion time on fault]]-PA[[#This Row],[Fault Time]])*24)</f>
        <v>10.866666666666667</v>
      </c>
      <c r="AG332" s="176">
        <f>IFERROR((PA[[#This Row],[Work Completion time on fault]]-PA[[#This Row],[Fault Time]])*24,"")</f>
        <v>10.866666666666667</v>
      </c>
      <c r="AH332" s="35" t="s">
        <v>570</v>
      </c>
      <c r="AI332" s="32" t="s">
        <v>367</v>
      </c>
      <c r="AJ332" s="175">
        <f ca="1">IFERROR(PA[[#This Row],[Breakdown Time]]*PA[[#This Row],[Plant Equivalent Weightage]],"")</f>
        <v>1.9911618650126565E-3</v>
      </c>
      <c r="AK332" s="37">
        <v>6481</v>
      </c>
      <c r="AL332" s="277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3">
        <f t="shared" si="5"/>
        <v>332</v>
      </c>
      <c r="B333" s="134">
        <v>45783</v>
      </c>
      <c r="C333" s="183">
        <f>YEAR(PA[[#This Row],[Date]])+IF(MONTH(PA[[#This Row],[Date]])&gt;=4,1,0)</f>
        <v>2026</v>
      </c>
      <c r="D333" s="32">
        <f>YEAR(PA[[#This Row],[Date]])</f>
        <v>2025</v>
      </c>
      <c r="E333" s="36" t="s">
        <v>363</v>
      </c>
      <c r="F333" s="36" t="s">
        <v>363</v>
      </c>
      <c r="G333" s="216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424</v>
      </c>
      <c r="M333" s="32" t="s">
        <v>403</v>
      </c>
      <c r="N333" s="32" t="s">
        <v>412</v>
      </c>
      <c r="O333" s="35" t="s">
        <v>440</v>
      </c>
      <c r="P333" s="35" t="s">
        <v>471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8">
        <f ca="1">IFERROR(_xlfn.XLOOKUP(PA[[#This Row],[Affected Equipment ]],'Basic Data'!N:N,'Basic Data'!R:R),"")</f>
        <v>1.8323575444901746E-4</v>
      </c>
      <c r="W333" s="37" t="s">
        <v>407</v>
      </c>
      <c r="X333" s="38"/>
      <c r="Y333" s="38" t="s">
        <v>469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570</v>
      </c>
      <c r="AI333" s="32" t="s">
        <v>367</v>
      </c>
      <c r="AJ333" s="34">
        <f ca="1">IFERROR(PA[[#This Row],[Breakdown Time]]*PA[[#This Row],[Plant Equivalent Weightage]],"")</f>
        <v>2.0217011574208258E-3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3">
        <f t="shared" si="5"/>
        <v>333</v>
      </c>
      <c r="B334" s="134">
        <v>45783</v>
      </c>
      <c r="C334" s="183">
        <f>YEAR(PA[[#This Row],[Date]])+IF(MONTH(PA[[#This Row],[Date]])&gt;=4,1,0)</f>
        <v>2026</v>
      </c>
      <c r="D334" s="32">
        <f>YEAR(PA[[#This Row],[Date]])</f>
        <v>2025</v>
      </c>
      <c r="E334" s="36" t="s">
        <v>363</v>
      </c>
      <c r="F334" s="36" t="s">
        <v>363</v>
      </c>
      <c r="G334" s="216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424</v>
      </c>
      <c r="M334" s="32" t="s">
        <v>403</v>
      </c>
      <c r="N334" s="32" t="s">
        <v>412</v>
      </c>
      <c r="O334" s="35" t="s">
        <v>467</v>
      </c>
      <c r="P334" s="35" t="s">
        <v>471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8">
        <f ca="1">IFERROR(_xlfn.XLOOKUP(PA[[#This Row],[Affected Equipment ]],'Basic Data'!N:N,'Basic Data'!R:R),"")</f>
        <v>1.8323575444901746E-4</v>
      </c>
      <c r="W334" s="37" t="s">
        <v>407</v>
      </c>
      <c r="X334" s="38"/>
      <c r="Y334" s="38" t="s">
        <v>469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571</v>
      </c>
      <c r="AI334" s="32" t="s">
        <v>367</v>
      </c>
      <c r="AJ334" s="34">
        <f ca="1">IFERROR(PA[[#This Row],[Breakdown Time]]*PA[[#This Row],[Plant Equivalent Weightage]],"")</f>
        <v>2.0522404498289955E-3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3">
        <f t="shared" si="5"/>
        <v>334</v>
      </c>
      <c r="B335" s="134">
        <v>45784</v>
      </c>
      <c r="C335" s="183">
        <f>YEAR(PA[[#This Row],[Date]])+IF(MONTH(PA[[#This Row],[Date]])&gt;=4,1,0)</f>
        <v>2026</v>
      </c>
      <c r="D335" s="32">
        <f>YEAR(PA[[#This Row],[Date]])</f>
        <v>2025</v>
      </c>
      <c r="E335" s="36" t="s">
        <v>363</v>
      </c>
      <c r="F335" s="36" t="s">
        <v>363</v>
      </c>
      <c r="G335" s="216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465</v>
      </c>
      <c r="M335" s="32" t="s">
        <v>403</v>
      </c>
      <c r="N335" s="32" t="s">
        <v>412</v>
      </c>
      <c r="O335" s="35" t="s">
        <v>446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8">
        <f ca="1">IFERROR(_xlfn.XLOOKUP(PA[[#This Row],[Affected Equipment ]],'Basic Data'!N:N,'Basic Data'!R:R),"")</f>
        <v>1.2944177149150774E-3</v>
      </c>
      <c r="W335" s="35" t="s">
        <v>433</v>
      </c>
      <c r="X335" s="38"/>
      <c r="Y335" s="38" t="s">
        <v>550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572</v>
      </c>
      <c r="AI335" s="32" t="s">
        <v>367</v>
      </c>
      <c r="AJ335" s="34">
        <f ca="1">IFERROR(PA[[#This Row],[Breakdown Time]]*PA[[#This Row],[Plant Equivalent Weightage]],"")</f>
        <v>1.5640880721890522E-2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3">
        <f t="shared" si="5"/>
        <v>335</v>
      </c>
      <c r="B336" s="134">
        <v>45784</v>
      </c>
      <c r="C336" s="183">
        <f>YEAR(PA[[#This Row],[Date]])+IF(MONTH(PA[[#This Row],[Date]])&gt;=4,1,0)</f>
        <v>2026</v>
      </c>
      <c r="D336" s="32">
        <f>YEAR(PA[[#This Row],[Date]])</f>
        <v>2025</v>
      </c>
      <c r="E336" s="36" t="s">
        <v>363</v>
      </c>
      <c r="F336" s="36" t="s">
        <v>363</v>
      </c>
      <c r="G336" s="216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418</v>
      </c>
      <c r="M336" s="32" t="s">
        <v>410</v>
      </c>
      <c r="N336" s="32" t="s">
        <v>416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8">
        <f ca="1">IFERROR(_xlfn.XLOOKUP(PA[[#This Row],[Affected Equipment ]],'Basic Data'!N:N,'Basic Data'!R:R),"")</f>
        <v>9.1533824126137607E-3</v>
      </c>
      <c r="W336" s="35" t="s">
        <v>413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561</v>
      </c>
      <c r="AI336" s="32" t="s">
        <v>367</v>
      </c>
      <c r="AJ336" s="34">
        <f ca="1">IFERROR(PA[[#This Row],[Breakdown Time]]*PA[[#This Row],[Plant Equivalent Weightage]],"")</f>
        <v>3.8139093385890655E-3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3">
        <f t="shared" si="5"/>
        <v>336</v>
      </c>
      <c r="B337" s="30">
        <v>45784</v>
      </c>
      <c r="C337" s="183">
        <f>YEAR(PA[[#This Row],[Date]])+IF(MONTH(PA[[#This Row],[Date]])&gt;=4,1,0)</f>
        <v>2026</v>
      </c>
      <c r="D337" s="32">
        <f>YEAR(PA[[#This Row],[Date]])</f>
        <v>2025</v>
      </c>
      <c r="E337" s="36" t="s">
        <v>363</v>
      </c>
      <c r="F337" s="36" t="s">
        <v>363</v>
      </c>
      <c r="G337" s="216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424</v>
      </c>
      <c r="M337" s="32" t="s">
        <v>410</v>
      </c>
      <c r="N337" s="32" t="s">
        <v>416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8">
        <f ca="1">IFERROR(_xlfn.XLOOKUP(PA[[#This Row],[Affected Equipment ]],'Basic Data'!N:N,'Basic Data'!R:R),"")</f>
        <v>1.2643267056982205E-2</v>
      </c>
      <c r="W337" s="35" t="s">
        <v>413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561</v>
      </c>
      <c r="AI337" s="32" t="s">
        <v>367</v>
      </c>
      <c r="AJ337" s="34">
        <f ca="1">IFERROR(PA[[#This Row],[Breakdown Time]]*PA[[#This Row],[Plant Equivalent Weightage]],"")</f>
        <v>4.0037012347110346E-3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3">
        <f t="shared" si="5"/>
        <v>337</v>
      </c>
      <c r="B338" s="30">
        <v>45784</v>
      </c>
      <c r="C338" s="183">
        <f>YEAR(PA[[#This Row],[Date]])+IF(MONTH(PA[[#This Row],[Date]])&gt;=4,1,0)</f>
        <v>2026</v>
      </c>
      <c r="D338" s="32">
        <f>YEAR(PA[[#This Row],[Date]])</f>
        <v>2025</v>
      </c>
      <c r="E338" s="36" t="s">
        <v>363</v>
      </c>
      <c r="F338" s="36" t="s">
        <v>363</v>
      </c>
      <c r="G338" s="216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424</v>
      </c>
      <c r="M338" s="32" t="s">
        <v>436</v>
      </c>
      <c r="N338" s="32" t="s">
        <v>412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8">
        <f ca="1">IFERROR(_xlfn.XLOOKUP(PA[[#This Row],[Affected Equipment ]],'Basic Data'!N:N,'Basic Data'!R:R),"")</f>
        <v>1.0536055880818506E-2</v>
      </c>
      <c r="W338" s="35" t="s">
        <v>413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561</v>
      </c>
      <c r="AI338" s="32" t="s">
        <v>367</v>
      </c>
      <c r="AJ338" s="34">
        <f ca="1">IFERROR(PA[[#This Row],[Breakdown Time]]*PA[[#This Row],[Plant Equivalent Weightage]],"")</f>
        <v>1.8086895928738425E-2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3">
        <f t="shared" si="5"/>
        <v>338</v>
      </c>
      <c r="B339" s="30">
        <v>45784</v>
      </c>
      <c r="C339" s="183">
        <f>YEAR(PA[[#This Row],[Date]])+IF(MONTH(PA[[#This Row],[Date]])&gt;=4,1,0)</f>
        <v>2026</v>
      </c>
      <c r="D339" s="32">
        <f>YEAR(PA[[#This Row],[Date]])</f>
        <v>2025</v>
      </c>
      <c r="E339" s="36" t="s">
        <v>363</v>
      </c>
      <c r="F339" s="36" t="s">
        <v>363</v>
      </c>
      <c r="G339" s="216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424</v>
      </c>
      <c r="M339" s="32" t="s">
        <v>483</v>
      </c>
      <c r="N339" s="32" t="s">
        <v>416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8">
        <f ca="1">IFERROR(_xlfn.XLOOKUP(PA[[#This Row],[Affected Equipment ]],'Basic Data'!N:N,'Basic Data'!R:R),"")</f>
        <v>1.1635470407512609E-2</v>
      </c>
      <c r="W339" s="35" t="s">
        <v>413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561</v>
      </c>
      <c r="AI339" s="32" t="s">
        <v>367</v>
      </c>
      <c r="AJ339" s="34">
        <f ca="1">IFERROR(PA[[#This Row],[Breakdown Time]]*PA[[#This Row],[Plant Equivalent Weightage]],"")</f>
        <v>5.0420371765887949E-3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3">
        <f t="shared" si="5"/>
        <v>339</v>
      </c>
      <c r="B340" s="134">
        <v>45784</v>
      </c>
      <c r="C340" s="182">
        <f>YEAR(PA[[#This Row],[Date]])+IF(MONTH(PA[[#This Row],[Date]])&gt;=4,1,0)</f>
        <v>2026</v>
      </c>
      <c r="D340" s="32">
        <f>YEAR(PA[[#This Row],[Date]])</f>
        <v>2025</v>
      </c>
      <c r="E340" s="36" t="s">
        <v>363</v>
      </c>
      <c r="F340" s="36" t="s">
        <v>363</v>
      </c>
      <c r="G340" s="216">
        <v>45778</v>
      </c>
      <c r="H340" s="174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426</v>
      </c>
      <c r="M340" s="36"/>
      <c r="N340" s="36"/>
      <c r="O340" s="37"/>
      <c r="P340" s="37"/>
      <c r="Q340" s="36" t="s">
        <v>520</v>
      </c>
      <c r="R340" s="174">
        <f>IF((PA[[#This Row],[String Type(If String BD)]]&amp;PA[[#This Row],[Equipment (If any BD other than PV  array and inv)]])="",1,0)</f>
        <v>0</v>
      </c>
      <c r="S340" s="174">
        <f>IF(PA[[#This Row],[String Type(If String BD)]]="",1,0)</f>
        <v>1</v>
      </c>
      <c r="T3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5">
        <f>IFERROR(_xlfn.XLOOKUP(PA[[#This Row],[Affected Equipment ]],'Basic Data'!N:N,'Basic Data'!Q:Q),"")</f>
        <v>4567.6450000000004</v>
      </c>
      <c r="V340" s="179">
        <f ca="1">IFERROR(_xlfn.XLOOKUP(PA[[#This Row],[Affected Equipment ]],'Basic Data'!N:N,'Basic Data'!R:R),"")</f>
        <v>2.6477566517883022E-2</v>
      </c>
      <c r="W340" s="37" t="s">
        <v>428</v>
      </c>
      <c r="X340" s="39"/>
      <c r="Y340" s="38" t="s">
        <v>429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6">
        <f>IF(PA[[#This Row],[Acknowledgement Time ]]="NA","",(PA[[#This Row],[Acknowledgement Time ]]-PA[[#This Row],[Fault Time]])*24)</f>
        <v>0</v>
      </c>
      <c r="AE340" s="176">
        <f>IF(PA[[#This Row],[Work Start time on Fault]]="NA","",(PA[[#This Row],[Work Start time on Fault]]-PA[[#This Row],[Fault Time]])*24)</f>
        <v>0</v>
      </c>
      <c r="AF340" s="177">
        <f>IF(PA[[#This Row],[Status]]="Open","",(PA[[#This Row],[Work Completion time on fault]]-PA[[#This Row],[Fault Time]])*24)</f>
        <v>0.14999999999999947</v>
      </c>
      <c r="AG340" s="176">
        <f>IFERROR((PA[[#This Row],[Work Completion time on fault]]-PA[[#This Row],[Fault Time]])*24,"")</f>
        <v>0.14999999999999947</v>
      </c>
      <c r="AH340" s="35" t="s">
        <v>422</v>
      </c>
      <c r="AI340" s="32" t="s">
        <v>367</v>
      </c>
      <c r="AJ340" s="175">
        <f ca="1">IFERROR(PA[[#This Row],[Breakdown Time]]*PA[[#This Row],[Plant Equivalent Weightage]],"")</f>
        <v>3.9716349776824393E-3</v>
      </c>
      <c r="AK340" s="37">
        <v>160</v>
      </c>
      <c r="AL340" s="277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3">
        <f t="shared" si="5"/>
        <v>340</v>
      </c>
      <c r="B341" s="134">
        <v>45784</v>
      </c>
      <c r="C341" s="183">
        <f>YEAR(PA[[#This Row],[Date]])+IF(MONTH(PA[[#This Row],[Date]])&gt;=4,1,0)</f>
        <v>2026</v>
      </c>
      <c r="D341" s="32">
        <f>YEAR(PA[[#This Row],[Date]])</f>
        <v>2025</v>
      </c>
      <c r="E341" s="36" t="s">
        <v>363</v>
      </c>
      <c r="F341" s="36" t="s">
        <v>363</v>
      </c>
      <c r="G341" s="216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411</v>
      </c>
      <c r="M341" s="32" t="s">
        <v>410</v>
      </c>
      <c r="N341" s="32" t="s">
        <v>416</v>
      </c>
      <c r="O341" s="35" t="s">
        <v>526</v>
      </c>
      <c r="P341" s="35" t="s">
        <v>406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8">
        <f ca="1">IFERROR(_xlfn.XLOOKUP(PA[[#This Row],[Affected Equipment ]],'Basic Data'!N:N,'Basic Data'!R:R),"")</f>
        <v>1.8491681641643964E-4</v>
      </c>
      <c r="W341" s="35" t="s">
        <v>447</v>
      </c>
      <c r="X341" s="38"/>
      <c r="Y341" s="38" t="s">
        <v>469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573</v>
      </c>
      <c r="AI341" s="32" t="s">
        <v>367</v>
      </c>
      <c r="AJ341" s="34">
        <f ca="1">IFERROR(PA[[#This Row],[Breakdown Time]]*PA[[#This Row],[Plant Equivalent Weightage]],"")</f>
        <v>2.0279210867002882E-3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3">
        <f t="shared" si="5"/>
        <v>341</v>
      </c>
      <c r="B342" s="134">
        <v>45784</v>
      </c>
      <c r="C342" s="183">
        <f>YEAR(PA[[#This Row],[Date]])+IF(MONTH(PA[[#This Row],[Date]])&gt;=4,1,0)</f>
        <v>2026</v>
      </c>
      <c r="D342" s="32">
        <f>YEAR(PA[[#This Row],[Date]])</f>
        <v>2025</v>
      </c>
      <c r="E342" s="36" t="s">
        <v>363</v>
      </c>
      <c r="F342" s="36" t="s">
        <v>363</v>
      </c>
      <c r="G342" s="216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411</v>
      </c>
      <c r="M342" s="32" t="s">
        <v>410</v>
      </c>
      <c r="N342" s="32" t="s">
        <v>416</v>
      </c>
      <c r="O342" s="35" t="s">
        <v>526</v>
      </c>
      <c r="P342" s="35" t="s">
        <v>406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8">
        <f ca="1">IFERROR(_xlfn.XLOOKUP(PA[[#This Row],[Affected Equipment ]],'Basic Data'!N:N,'Basic Data'!R:R),"")</f>
        <v>1.8491681641643964E-4</v>
      </c>
      <c r="W342" s="35" t="s">
        <v>447</v>
      </c>
      <c r="X342" s="38"/>
      <c r="Y342" s="38" t="s">
        <v>469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574</v>
      </c>
      <c r="AI342" s="32" t="s">
        <v>367</v>
      </c>
      <c r="AJ342" s="34">
        <f ca="1">IFERROR(PA[[#This Row],[Breakdown Time]]*PA[[#This Row],[Plant Equivalent Weightage]],"")</f>
        <v>2.0741502908043978E-3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3">
        <f t="shared" si="5"/>
        <v>342</v>
      </c>
      <c r="B343" s="134">
        <v>45784</v>
      </c>
      <c r="C343" s="183">
        <f>YEAR(PA[[#This Row],[Date]])+IF(MONTH(PA[[#This Row],[Date]])&gt;=4,1,0)</f>
        <v>2026</v>
      </c>
      <c r="D343" s="32">
        <f>YEAR(PA[[#This Row],[Date]])</f>
        <v>2025</v>
      </c>
      <c r="E343" s="36" t="s">
        <v>363</v>
      </c>
      <c r="F343" s="36" t="s">
        <v>363</v>
      </c>
      <c r="G343" s="216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424</v>
      </c>
      <c r="M343" s="32" t="s">
        <v>436</v>
      </c>
      <c r="N343" s="32" t="s">
        <v>412</v>
      </c>
      <c r="O343" s="35" t="s">
        <v>458</v>
      </c>
      <c r="P343" s="35" t="s">
        <v>471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8">
        <f ca="1">IFERROR(_xlfn.XLOOKUP(PA[[#This Row],[Affected Equipment ]],'Basic Data'!N:N,'Basic Data'!R:R),"")</f>
        <v>1.8323575444901746E-4</v>
      </c>
      <c r="W343" s="35" t="s">
        <v>447</v>
      </c>
      <c r="X343" s="38"/>
      <c r="Y343" s="38" t="s">
        <v>469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575</v>
      </c>
      <c r="AI343" s="32" t="s">
        <v>367</v>
      </c>
      <c r="AJ343" s="34">
        <f ca="1">IFERROR(PA[[#This Row],[Breakdown Time]]*PA[[#This Row],[Plant Equivalent Weightage]],"")</f>
        <v>1.9942157942534735E-3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3">
        <f t="shared" si="5"/>
        <v>343</v>
      </c>
      <c r="B344" s="30">
        <v>45784</v>
      </c>
      <c r="C344" s="183">
        <f>YEAR(PA[[#This Row],[Date]])+IF(MONTH(PA[[#This Row],[Date]])&gt;=4,1,0)</f>
        <v>2026</v>
      </c>
      <c r="D344" s="32">
        <f>YEAR(PA[[#This Row],[Date]])</f>
        <v>2025</v>
      </c>
      <c r="E344" s="36" t="s">
        <v>363</v>
      </c>
      <c r="F344" s="36" t="s">
        <v>363</v>
      </c>
      <c r="G344" s="216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424</v>
      </c>
      <c r="M344" s="32" t="s">
        <v>436</v>
      </c>
      <c r="N344" s="32" t="s">
        <v>412</v>
      </c>
      <c r="O344" s="35" t="s">
        <v>456</v>
      </c>
      <c r="P344" s="35" t="s">
        <v>471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8">
        <f ca="1">IFERROR(_xlfn.XLOOKUP(PA[[#This Row],[Affected Equipment ]],'Basic Data'!N:N,'Basic Data'!R:R),"")</f>
        <v>1.8323575444901746E-4</v>
      </c>
      <c r="W344" s="35" t="s">
        <v>447</v>
      </c>
      <c r="X344" s="38"/>
      <c r="Y344" s="38" t="s">
        <v>469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576</v>
      </c>
      <c r="AI344" s="32" t="s">
        <v>367</v>
      </c>
      <c r="AJ344" s="34">
        <f ca="1">IFERROR(PA[[#This Row],[Breakdown Time]]*PA[[#This Row],[Plant Equivalent Weightage]],"")</f>
        <v>2.0247550866616428E-3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3">
        <f t="shared" si="5"/>
        <v>344</v>
      </c>
      <c r="B345" s="30">
        <v>45784</v>
      </c>
      <c r="C345" s="183">
        <f>YEAR(PA[[#This Row],[Date]])+IF(MONTH(PA[[#This Row],[Date]])&gt;=4,1,0)</f>
        <v>2026</v>
      </c>
      <c r="D345" s="32">
        <f>YEAR(PA[[#This Row],[Date]])</f>
        <v>2025</v>
      </c>
      <c r="E345" s="36" t="s">
        <v>363</v>
      </c>
      <c r="F345" s="36" t="s">
        <v>363</v>
      </c>
      <c r="G345" s="216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424</v>
      </c>
      <c r="M345" s="32" t="s">
        <v>436</v>
      </c>
      <c r="N345" s="32" t="s">
        <v>412</v>
      </c>
      <c r="O345" s="35" t="s">
        <v>456</v>
      </c>
      <c r="P345" s="35" t="s">
        <v>471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8">
        <f ca="1">IFERROR(_xlfn.XLOOKUP(PA[[#This Row],[Affected Equipment ]],'Basic Data'!N:N,'Basic Data'!R:R),"")</f>
        <v>1.8323575444901746E-4</v>
      </c>
      <c r="W345" s="35" t="s">
        <v>447</v>
      </c>
      <c r="X345" s="38"/>
      <c r="Y345" s="38" t="s">
        <v>469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519</v>
      </c>
      <c r="AI345" s="32" t="s">
        <v>367</v>
      </c>
      <c r="AJ345" s="34">
        <f ca="1">IFERROR(PA[[#This Row],[Breakdown Time]]*PA[[#This Row],[Plant Equivalent Weightage]],"")</f>
        <v>2.055294379069812E-3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3">
        <f t="shared" si="5"/>
        <v>345</v>
      </c>
      <c r="B346" s="30">
        <v>45784</v>
      </c>
      <c r="C346" s="182">
        <f>YEAR(PA[[#This Row],[Date]])+IF(MONTH(PA[[#This Row],[Date]])&gt;=4,1,0)</f>
        <v>2026</v>
      </c>
      <c r="D346" s="32">
        <f>YEAR(PA[[#This Row],[Date]])</f>
        <v>2025</v>
      </c>
      <c r="E346" s="36" t="s">
        <v>363</v>
      </c>
      <c r="F346" s="36" t="s">
        <v>363</v>
      </c>
      <c r="G346" s="216">
        <v>45778</v>
      </c>
      <c r="H346" s="174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424</v>
      </c>
      <c r="M346" s="32" t="s">
        <v>403</v>
      </c>
      <c r="N346" s="32" t="s">
        <v>412</v>
      </c>
      <c r="O346" s="35" t="s">
        <v>458</v>
      </c>
      <c r="P346" s="37"/>
      <c r="Q346" s="36"/>
      <c r="R346" s="174">
        <f>IF((PA[[#This Row],[String Type(If String BD)]]&amp;PA[[#This Row],[Equipment (If any BD other than PV  array and inv)]])="",1,0)</f>
        <v>1</v>
      </c>
      <c r="S346" s="174">
        <f>IF(PA[[#This Row],[String Type(If String BD)]]="",1,0)</f>
        <v>1</v>
      </c>
      <c r="T34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5">
        <f>IFERROR(_xlfn.XLOOKUP(PA[[#This Row],[Affected Equipment ]],'Basic Data'!N:N,'Basic Data'!Q:Q),"")</f>
        <v>252.88</v>
      </c>
      <c r="V346" s="179">
        <f ca="1">IFERROR(_xlfn.XLOOKUP(PA[[#This Row],[Affected Equipment ]],'Basic Data'!N:N,'Basic Data'!R:R),"")</f>
        <v>1.4658860355921395E-3</v>
      </c>
      <c r="W346" s="35" t="s">
        <v>433</v>
      </c>
      <c r="X346" s="39"/>
      <c r="Y346" s="39" t="s">
        <v>577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6">
        <f>IF(PA[[#This Row],[Acknowledgement Time ]]="NA","",(PA[[#This Row],[Acknowledgement Time ]]-PA[[#This Row],[Fault Time]])*24)</f>
        <v>0</v>
      </c>
      <c r="AE346" s="176">
        <f>IF(PA[[#This Row],[Work Start time on Fault]]="NA","",(PA[[#This Row],[Work Start time on Fault]]-PA[[#This Row],[Fault Time]])*24)</f>
        <v>0</v>
      </c>
      <c r="AF346" s="177">
        <f>IF(PA[[#This Row],[Status]]="Open","",(PA[[#This Row],[Work Completion time on fault]]-PA[[#This Row],[Fault Time]])*24)</f>
        <v>12.083333333333336</v>
      </c>
      <c r="AG346" s="176">
        <f>IFERROR((PA[[#This Row],[Work Completion time on fault]]-PA[[#This Row],[Fault Time]])*24,"")</f>
        <v>12.083333333333336</v>
      </c>
      <c r="AH346" s="37" t="s">
        <v>578</v>
      </c>
      <c r="AI346" s="32" t="s">
        <v>367</v>
      </c>
      <c r="AJ346" s="175">
        <f ca="1">IFERROR(PA[[#This Row],[Breakdown Time]]*PA[[#This Row],[Plant Equivalent Weightage]],"")</f>
        <v>1.7712789596738356E-2</v>
      </c>
      <c r="AK346" s="35">
        <v>6729</v>
      </c>
      <c r="AL346" s="277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3">
        <f t="shared" si="5"/>
        <v>346</v>
      </c>
      <c r="B347" s="30">
        <v>45785</v>
      </c>
      <c r="C347" s="183">
        <f>YEAR(PA[[#This Row],[Date]])+IF(MONTH(PA[[#This Row],[Date]])&gt;=4,1,0)</f>
        <v>2026</v>
      </c>
      <c r="D347" s="32">
        <f>YEAR(PA[[#This Row],[Date]])</f>
        <v>2025</v>
      </c>
      <c r="E347" s="36" t="s">
        <v>363</v>
      </c>
      <c r="F347" s="36" t="s">
        <v>363</v>
      </c>
      <c r="G347" s="216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418</v>
      </c>
      <c r="M347" s="32" t="s">
        <v>403</v>
      </c>
      <c r="N347" s="32" t="s">
        <v>416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8">
        <f ca="1">IFERROR(_xlfn.XLOOKUP(PA[[#This Row],[Affected Equipment ]],'Basic Data'!N:N,'Basic Data'!R:R),"")</f>
        <v>7.1192974320329252E-3</v>
      </c>
      <c r="W347" s="35" t="s">
        <v>413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561</v>
      </c>
      <c r="AI347" s="32" t="s">
        <v>367</v>
      </c>
      <c r="AJ347" s="34">
        <f ca="1">IFERROR(PA[[#This Row],[Breakdown Time]]*PA[[#This Row],[Plant Equivalent Weightage]],"")</f>
        <v>2.6104090584120727E-3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3">
        <f t="shared" si="5"/>
        <v>347</v>
      </c>
      <c r="B348" s="30">
        <v>45785</v>
      </c>
      <c r="C348" s="183">
        <f>YEAR(PA[[#This Row],[Date]])+IF(MONTH(PA[[#This Row],[Date]])&gt;=4,1,0)</f>
        <v>2026</v>
      </c>
      <c r="D348" s="32">
        <f>YEAR(PA[[#This Row],[Date]])</f>
        <v>2025</v>
      </c>
      <c r="E348" s="36" t="s">
        <v>363</v>
      </c>
      <c r="F348" s="36" t="s">
        <v>363</v>
      </c>
      <c r="G348" s="216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418</v>
      </c>
      <c r="M348" s="32" t="s">
        <v>410</v>
      </c>
      <c r="N348" s="32" t="s">
        <v>416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8">
        <f ca="1">IFERROR(_xlfn.XLOOKUP(PA[[#This Row],[Affected Equipment ]],'Basic Data'!N:N,'Basic Data'!R:R),"")</f>
        <v>9.1533824126137607E-3</v>
      </c>
      <c r="W348" s="35" t="s">
        <v>413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561</v>
      </c>
      <c r="AI348" s="32" t="s">
        <v>367</v>
      </c>
      <c r="AJ348" s="34">
        <f ca="1">IFERROR(PA[[#This Row],[Breakdown Time]]*PA[[#This Row],[Plant Equivalent Weightage]],"")</f>
        <v>3.6613529650455037E-3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3">
        <f t="shared" si="5"/>
        <v>348</v>
      </c>
      <c r="B349" s="30">
        <v>45785</v>
      </c>
      <c r="C349" s="183">
        <f>YEAR(PA[[#This Row],[Date]])+IF(MONTH(PA[[#This Row],[Date]])&gt;=4,1,0)</f>
        <v>2026</v>
      </c>
      <c r="D349" s="32">
        <f>YEAR(PA[[#This Row],[Date]])</f>
        <v>2025</v>
      </c>
      <c r="E349" s="36" t="s">
        <v>363</v>
      </c>
      <c r="F349" s="36" t="s">
        <v>363</v>
      </c>
      <c r="G349" s="216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423</v>
      </c>
      <c r="M349" s="32" t="s">
        <v>410</v>
      </c>
      <c r="N349" s="32" t="s">
        <v>416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8">
        <f ca="1">IFERROR(_xlfn.XLOOKUP(PA[[#This Row],[Affected Equipment ]],'Basic Data'!N:N,'Basic Data'!R:R),"")</f>
        <v>8.5986319633644427E-3</v>
      </c>
      <c r="W349" s="35" t="s">
        <v>413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561</v>
      </c>
      <c r="AI349" s="32" t="s">
        <v>367</v>
      </c>
      <c r="AJ349" s="34">
        <f ca="1">IFERROR(PA[[#This Row],[Breakdown Time]]*PA[[#This Row],[Plant Equivalent Weightage]],"")</f>
        <v>8.1687003651962145E-3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3">
        <f t="shared" si="5"/>
        <v>349</v>
      </c>
      <c r="B350" s="30">
        <v>45785</v>
      </c>
      <c r="C350" s="183">
        <f>YEAR(PA[[#This Row],[Date]])+IF(MONTH(PA[[#This Row],[Date]])&gt;=4,1,0)</f>
        <v>2026</v>
      </c>
      <c r="D350" s="32">
        <f>YEAR(PA[[#This Row],[Date]])</f>
        <v>2025</v>
      </c>
      <c r="E350" s="36" t="s">
        <v>363</v>
      </c>
      <c r="F350" s="36" t="s">
        <v>363</v>
      </c>
      <c r="G350" s="216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423</v>
      </c>
      <c r="M350" s="32" t="s">
        <v>410</v>
      </c>
      <c r="N350" s="32" t="s">
        <v>443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8">
        <f ca="1">IFERROR(_xlfn.XLOOKUP(PA[[#This Row],[Affected Equipment ]],'Basic Data'!N:N,'Basic Data'!R:R),"")</f>
        <v>8.7835487797808826E-3</v>
      </c>
      <c r="W350" s="35" t="s">
        <v>413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561</v>
      </c>
      <c r="AI350" s="32" t="s">
        <v>367</v>
      </c>
      <c r="AJ350" s="34">
        <f ca="1">IFERROR(PA[[#This Row],[Breakdown Time]]*PA[[#This Row],[Plant Equivalent Weightage]],"")</f>
        <v>8.344371340791832E-3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3">
        <f t="shared" si="5"/>
        <v>350</v>
      </c>
      <c r="B351" s="30">
        <v>45785</v>
      </c>
      <c r="C351" s="183">
        <f>YEAR(PA[[#This Row],[Date]])+IF(MONTH(PA[[#This Row],[Date]])&gt;=4,1,0)</f>
        <v>2026</v>
      </c>
      <c r="D351" s="32">
        <f>YEAR(PA[[#This Row],[Date]])</f>
        <v>2025</v>
      </c>
      <c r="E351" s="36" t="s">
        <v>363</v>
      </c>
      <c r="F351" s="36" t="s">
        <v>363</v>
      </c>
      <c r="G351" s="216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424</v>
      </c>
      <c r="M351" s="32" t="s">
        <v>436</v>
      </c>
      <c r="N351" s="32" t="s">
        <v>412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8">
        <f ca="1">IFERROR(_xlfn.XLOOKUP(PA[[#This Row],[Affected Equipment ]],'Basic Data'!N:N,'Basic Data'!R:R),"")</f>
        <v>1.0536055880818506E-2</v>
      </c>
      <c r="W351" s="35" t="s">
        <v>413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561</v>
      </c>
      <c r="AI351" s="32" t="s">
        <v>367</v>
      </c>
      <c r="AJ351" s="34">
        <f ca="1">IFERROR(PA[[#This Row],[Breakdown Time]]*PA[[#This Row],[Plant Equivalent Weightage]],"")</f>
        <v>1.7911294997391452E-2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3">
        <f t="shared" si="5"/>
        <v>351</v>
      </c>
      <c r="B352" s="30">
        <v>45785</v>
      </c>
      <c r="C352" s="183">
        <f>YEAR(PA[[#This Row],[Date]])+IF(MONTH(PA[[#This Row],[Date]])&gt;=4,1,0)</f>
        <v>2026</v>
      </c>
      <c r="D352" s="32">
        <f>YEAR(PA[[#This Row],[Date]])</f>
        <v>2025</v>
      </c>
      <c r="E352" s="36" t="s">
        <v>363</v>
      </c>
      <c r="F352" s="36" t="s">
        <v>363</v>
      </c>
      <c r="G352" s="216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473</v>
      </c>
      <c r="M352" s="32" t="s">
        <v>410</v>
      </c>
      <c r="N352" s="32" t="s">
        <v>416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8">
        <f ca="1">IFERROR(_xlfn.XLOOKUP(PA[[#This Row],[Affected Equipment ]],'Basic Data'!N:N,'Basic Data'!R:R),"")</f>
        <v>1.3192974320329256E-2</v>
      </c>
      <c r="W352" s="35" t="s">
        <v>413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561</v>
      </c>
      <c r="AI352" s="32" t="s">
        <v>367</v>
      </c>
      <c r="AJ352" s="34">
        <f ca="1">IFERROR(PA[[#This Row],[Breakdown Time]]*PA[[#This Row],[Plant Equivalent Weightage]],"")</f>
        <v>1.4732154657701002E-2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3">
        <f t="shared" si="5"/>
        <v>352</v>
      </c>
      <c r="B353" s="30">
        <v>45785</v>
      </c>
      <c r="C353" s="183">
        <f>YEAR(PA[[#This Row],[Date]])+IF(MONTH(PA[[#This Row],[Date]])&gt;=4,1,0)</f>
        <v>2026</v>
      </c>
      <c r="D353" s="32">
        <f>YEAR(PA[[#This Row],[Date]])</f>
        <v>2025</v>
      </c>
      <c r="E353" s="36" t="s">
        <v>363</v>
      </c>
      <c r="F353" s="36" t="s">
        <v>363</v>
      </c>
      <c r="G353" s="216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510</v>
      </c>
      <c r="M353" s="32" t="s">
        <v>410</v>
      </c>
      <c r="N353" s="32" t="s">
        <v>416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8">
        <f ca="1">IFERROR(_xlfn.XLOOKUP(PA[[#This Row],[Affected Equipment ]],'Basic Data'!N:N,'Basic Data'!R:R),"")</f>
        <v>1.1543852530288098E-2</v>
      </c>
      <c r="W353" s="35" t="s">
        <v>413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561</v>
      </c>
      <c r="AI353" s="32" t="s">
        <v>367</v>
      </c>
      <c r="AJ353" s="34">
        <f ca="1">IFERROR(PA[[#This Row],[Breakdown Time]]*PA[[#This Row],[Plant Equivalent Weightage]],"")</f>
        <v>1.6546188626746276E-2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3">
        <f t="shared" si="5"/>
        <v>353</v>
      </c>
      <c r="B354" s="30">
        <v>45785</v>
      </c>
      <c r="C354" s="183">
        <f>YEAR(PA[[#This Row],[Date]])+IF(MONTH(PA[[#This Row],[Date]])&gt;=4,1,0)</f>
        <v>2026</v>
      </c>
      <c r="D354" s="32">
        <f>YEAR(PA[[#This Row],[Date]])</f>
        <v>2025</v>
      </c>
      <c r="E354" s="36" t="s">
        <v>363</v>
      </c>
      <c r="F354" s="36" t="s">
        <v>363</v>
      </c>
      <c r="G354" s="216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465</v>
      </c>
      <c r="M354" s="32"/>
      <c r="N354" s="32"/>
      <c r="O354" s="35"/>
      <c r="P354" s="35"/>
      <c r="Q354" s="32" t="s">
        <v>520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8">
        <f ca="1">IFERROR(_xlfn.XLOOKUP(PA[[#This Row],[Affected Equipment ]],'Basic Data'!N:N,'Basic Data'!R:R),"")</f>
        <v>2.4593936583386475E-2</v>
      </c>
      <c r="W354" s="35" t="s">
        <v>428</v>
      </c>
      <c r="X354" s="38"/>
      <c r="Y354" s="38" t="s">
        <v>521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422</v>
      </c>
      <c r="AI354" s="32" t="s">
        <v>367</v>
      </c>
      <c r="AJ354" s="34">
        <f ca="1">IFERROR(PA[[#This Row],[Breakdown Time]]*PA[[#This Row],[Plant Equivalent Weightage]],"")</f>
        <v>5.3286862597337831E-3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3">
        <f t="shared" si="5"/>
        <v>354</v>
      </c>
      <c r="B355" s="30">
        <v>45785</v>
      </c>
      <c r="C355" s="183">
        <f>YEAR(PA[[#This Row],[Date]])+IF(MONTH(PA[[#This Row],[Date]])&gt;=4,1,0)</f>
        <v>2026</v>
      </c>
      <c r="D355" s="32">
        <f>YEAR(PA[[#This Row],[Date]])</f>
        <v>2025</v>
      </c>
      <c r="E355" s="36" t="s">
        <v>363</v>
      </c>
      <c r="F355" s="36" t="s">
        <v>363</v>
      </c>
      <c r="G355" s="216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424</v>
      </c>
      <c r="M355" s="32" t="s">
        <v>436</v>
      </c>
      <c r="N355" s="32" t="s">
        <v>412</v>
      </c>
      <c r="O355" s="35" t="s">
        <v>456</v>
      </c>
      <c r="P355" s="35" t="s">
        <v>471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8">
        <f ca="1">IFERROR(_xlfn.XLOOKUP(PA[[#This Row],[Affected Equipment ]],'Basic Data'!N:N,'Basic Data'!R:R),"")</f>
        <v>1.8323575444901746E-4</v>
      </c>
      <c r="W355" s="35" t="s">
        <v>447</v>
      </c>
      <c r="X355" s="38"/>
      <c r="Y355" s="38" t="s">
        <v>469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579</v>
      </c>
      <c r="AI355" s="32" t="s">
        <v>367</v>
      </c>
      <c r="AJ355" s="34">
        <f ca="1">IFERROR(PA[[#This Row],[Breakdown Time]]*PA[[#This Row],[Plant Equivalent Weightage]],"")</f>
        <v>1.8690046953799781E-3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3">
        <f t="shared" si="5"/>
        <v>355</v>
      </c>
      <c r="B356" s="30">
        <v>45785</v>
      </c>
      <c r="C356" s="183">
        <f>YEAR(PA[[#This Row],[Date]])+IF(MONTH(PA[[#This Row],[Date]])&gt;=4,1,0)</f>
        <v>2026</v>
      </c>
      <c r="D356" s="32">
        <f>YEAR(PA[[#This Row],[Date]])</f>
        <v>2025</v>
      </c>
      <c r="E356" s="36" t="s">
        <v>363</v>
      </c>
      <c r="F356" s="36" t="s">
        <v>363</v>
      </c>
      <c r="G356" s="216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424</v>
      </c>
      <c r="M356" s="32" t="s">
        <v>436</v>
      </c>
      <c r="N356" s="32" t="s">
        <v>412</v>
      </c>
      <c r="O356" s="35" t="s">
        <v>456</v>
      </c>
      <c r="P356" s="35" t="s">
        <v>471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8">
        <f ca="1">IFERROR(_xlfn.XLOOKUP(PA[[#This Row],[Affected Equipment ]],'Basic Data'!N:N,'Basic Data'!R:R),"")</f>
        <v>1.8323575444901746E-4</v>
      </c>
      <c r="W356" s="35" t="s">
        <v>447</v>
      </c>
      <c r="X356" s="38"/>
      <c r="Y356" s="38" t="s">
        <v>469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579</v>
      </c>
      <c r="AI356" s="32" t="s">
        <v>367</v>
      </c>
      <c r="AJ356" s="34">
        <f ca="1">IFERROR(PA[[#This Row],[Breakdown Time]]*PA[[#This Row],[Plant Equivalent Weightage]],"")</f>
        <v>1.8995439877881476E-3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3">
        <f t="shared" si="5"/>
        <v>356</v>
      </c>
      <c r="B357" s="30">
        <v>45785</v>
      </c>
      <c r="C357" s="183">
        <f>YEAR(PA[[#This Row],[Date]])+IF(MONTH(PA[[#This Row],[Date]])&gt;=4,1,0)</f>
        <v>2026</v>
      </c>
      <c r="D357" s="32">
        <f>YEAR(PA[[#This Row],[Date]])</f>
        <v>2025</v>
      </c>
      <c r="E357" s="36" t="s">
        <v>363</v>
      </c>
      <c r="F357" s="36" t="s">
        <v>363</v>
      </c>
      <c r="G357" s="216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424</v>
      </c>
      <c r="M357" s="32" t="s">
        <v>436</v>
      </c>
      <c r="N357" s="32" t="s">
        <v>412</v>
      </c>
      <c r="O357" s="35" t="s">
        <v>456</v>
      </c>
      <c r="P357" s="35" t="s">
        <v>471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8">
        <f ca="1">IFERROR(_xlfn.XLOOKUP(PA[[#This Row],[Affected Equipment ]],'Basic Data'!N:N,'Basic Data'!R:R),"")</f>
        <v>1.8323575444901746E-4</v>
      </c>
      <c r="W357" s="35" t="s">
        <v>447</v>
      </c>
      <c r="X357" s="38"/>
      <c r="Y357" s="38" t="s">
        <v>469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579</v>
      </c>
      <c r="AI357" s="32" t="s">
        <v>367</v>
      </c>
      <c r="AJ357" s="34">
        <f ca="1">IFERROR(PA[[#This Row],[Breakdown Time]]*PA[[#This Row],[Plant Equivalent Weightage]],"")</f>
        <v>1.9300832801963169E-3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3">
        <f t="shared" si="5"/>
        <v>357</v>
      </c>
      <c r="B358" s="30">
        <v>45785</v>
      </c>
      <c r="C358" s="183">
        <f>YEAR(PA[[#This Row],[Date]])+IF(MONTH(PA[[#This Row],[Date]])&gt;=4,1,0)</f>
        <v>2026</v>
      </c>
      <c r="D358" s="32">
        <f>YEAR(PA[[#This Row],[Date]])</f>
        <v>2025</v>
      </c>
      <c r="E358" s="36" t="s">
        <v>363</v>
      </c>
      <c r="F358" s="36" t="s">
        <v>363</v>
      </c>
      <c r="G358" s="216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424</v>
      </c>
      <c r="M358" s="32" t="s">
        <v>436</v>
      </c>
      <c r="N358" s="32" t="s">
        <v>412</v>
      </c>
      <c r="O358" s="35" t="s">
        <v>458</v>
      </c>
      <c r="P358" s="35" t="s">
        <v>471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8">
        <f ca="1">IFERROR(_xlfn.XLOOKUP(PA[[#This Row],[Affected Equipment ]],'Basic Data'!N:N,'Basic Data'!R:R),"")</f>
        <v>1.8323575444901746E-4</v>
      </c>
      <c r="W358" s="35" t="s">
        <v>447</v>
      </c>
      <c r="X358" s="38"/>
      <c r="Y358" s="38" t="s">
        <v>469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580</v>
      </c>
      <c r="AI358" s="32" t="s">
        <v>367</v>
      </c>
      <c r="AJ358" s="34">
        <f ca="1">IFERROR(PA[[#This Row],[Breakdown Time]]*PA[[#This Row],[Plant Equivalent Weightage]],"")</f>
        <v>1.9606225726044872E-3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3">
        <f t="shared" si="5"/>
        <v>358</v>
      </c>
      <c r="B359" s="134">
        <v>45785</v>
      </c>
      <c r="C359" s="182">
        <f>YEAR(PA[[#This Row],[Date]])+IF(MONTH(PA[[#This Row],[Date]])&gt;=4,1,0)</f>
        <v>2026</v>
      </c>
      <c r="D359" s="32">
        <f>YEAR(PA[[#This Row],[Date]])</f>
        <v>2025</v>
      </c>
      <c r="E359" s="36" t="s">
        <v>363</v>
      </c>
      <c r="F359" s="36" t="s">
        <v>363</v>
      </c>
      <c r="G359" s="216">
        <v>45778</v>
      </c>
      <c r="H359" s="174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424</v>
      </c>
      <c r="M359" s="36" t="s">
        <v>483</v>
      </c>
      <c r="N359" s="32" t="s">
        <v>416</v>
      </c>
      <c r="O359" s="35" t="s">
        <v>440</v>
      </c>
      <c r="P359" s="35" t="s">
        <v>471</v>
      </c>
      <c r="Q359" s="36"/>
      <c r="R359" s="174">
        <f>IF((PA[[#This Row],[String Type(If String BD)]]&amp;PA[[#This Row],[Equipment (If any BD other than PV  array and inv)]])="",1,0)</f>
        <v>0</v>
      </c>
      <c r="S359" s="174">
        <f>IF(PA[[#This Row],[String Type(If String BD)]]="",1,0)</f>
        <v>0</v>
      </c>
      <c r="T35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5">
        <f>IFERROR(_xlfn.XLOOKUP(PA[[#This Row],[Affected Equipment ]],'Basic Data'!N:N,'Basic Data'!Q:Q),"")</f>
        <v>31.610000000000003</v>
      </c>
      <c r="V359" s="179">
        <f ca="1">IFERROR(_xlfn.XLOOKUP(PA[[#This Row],[Affected Equipment ]],'Basic Data'!N:N,'Basic Data'!R:R),"")</f>
        <v>1.8323575444901746E-4</v>
      </c>
      <c r="W359" s="35" t="s">
        <v>447</v>
      </c>
      <c r="X359" s="39"/>
      <c r="Y359" s="38" t="s">
        <v>469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6">
        <f>IF(PA[[#This Row],[Acknowledgement Time ]]="NA","",(PA[[#This Row],[Acknowledgement Time ]]-PA[[#This Row],[Fault Time]])*24)</f>
        <v>0</v>
      </c>
      <c r="AE359" s="176">
        <f>IF(PA[[#This Row],[Work Start time on Fault]]="NA","",(PA[[#This Row],[Work Start time on Fault]]-PA[[#This Row],[Fault Time]])*24)</f>
        <v>0</v>
      </c>
      <c r="AF359" s="177">
        <f>IF(PA[[#This Row],[Status]]="Open","",(PA[[#This Row],[Work Completion time on fault]]-PA[[#This Row],[Fault Time]])*24)</f>
        <v>10.866666666666667</v>
      </c>
      <c r="AG359" s="176">
        <f>IFERROR((PA[[#This Row],[Work Completion time on fault]]-PA[[#This Row],[Fault Time]])*24,"")</f>
        <v>10.866666666666667</v>
      </c>
      <c r="AH359" s="35" t="s">
        <v>580</v>
      </c>
      <c r="AI359" s="32" t="s">
        <v>367</v>
      </c>
      <c r="AJ359" s="175">
        <f ca="1">IFERROR(PA[[#This Row],[Breakdown Time]]*PA[[#This Row],[Plant Equivalent Weightage]],"")</f>
        <v>1.9911618650126565E-3</v>
      </c>
      <c r="AK359" s="37">
        <v>6690</v>
      </c>
      <c r="AL359" s="277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3">
        <f t="shared" si="5"/>
        <v>359</v>
      </c>
      <c r="B360" s="30">
        <v>45785</v>
      </c>
      <c r="C360" s="183">
        <f>YEAR(PA[[#This Row],[Date]])+IF(MONTH(PA[[#This Row],[Date]])&gt;=4,1,0)</f>
        <v>2026</v>
      </c>
      <c r="D360" s="32">
        <f>YEAR(PA[[#This Row],[Date]])</f>
        <v>2025</v>
      </c>
      <c r="E360" s="36" t="s">
        <v>363</v>
      </c>
      <c r="F360" s="36" t="s">
        <v>363</v>
      </c>
      <c r="G360" s="216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424</v>
      </c>
      <c r="M360" s="36" t="s">
        <v>483</v>
      </c>
      <c r="N360" s="32" t="s">
        <v>416</v>
      </c>
      <c r="O360" s="35" t="s">
        <v>440</v>
      </c>
      <c r="P360" s="35" t="s">
        <v>471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8">
        <f ca="1">IFERROR(_xlfn.XLOOKUP(PA[[#This Row],[Affected Equipment ]],'Basic Data'!N:N,'Basic Data'!R:R),"")</f>
        <v>1.8323575444901746E-4</v>
      </c>
      <c r="W360" s="35" t="s">
        <v>447</v>
      </c>
      <c r="X360" s="38"/>
      <c r="Y360" s="38" t="s">
        <v>469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580</v>
      </c>
      <c r="AI360" s="32" t="s">
        <v>367</v>
      </c>
      <c r="AJ360" s="34">
        <f ca="1">IFERROR(PA[[#This Row],[Breakdown Time]]*PA[[#This Row],[Plant Equivalent Weightage]],"")</f>
        <v>2.0217011574208258E-3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3">
        <f t="shared" si="5"/>
        <v>360</v>
      </c>
      <c r="B361" s="30">
        <v>45785</v>
      </c>
      <c r="C361" s="183">
        <f>YEAR(PA[[#This Row],[Date]])+IF(MONTH(PA[[#This Row],[Date]])&gt;=4,1,0)</f>
        <v>2026</v>
      </c>
      <c r="D361" s="32">
        <f>YEAR(PA[[#This Row],[Date]])</f>
        <v>2025</v>
      </c>
      <c r="E361" s="36" t="s">
        <v>363</v>
      </c>
      <c r="F361" s="36" t="s">
        <v>363</v>
      </c>
      <c r="G361" s="216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424</v>
      </c>
      <c r="M361" s="36" t="s">
        <v>483</v>
      </c>
      <c r="N361" s="32" t="s">
        <v>416</v>
      </c>
      <c r="O361" s="35" t="s">
        <v>446</v>
      </c>
      <c r="P361" s="35" t="s">
        <v>471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8">
        <f ca="1">IFERROR(_xlfn.XLOOKUP(PA[[#This Row],[Affected Equipment ]],'Basic Data'!N:N,'Basic Data'!R:R),"")</f>
        <v>1.8323575444901746E-4</v>
      </c>
      <c r="W361" s="35" t="s">
        <v>447</v>
      </c>
      <c r="X361" s="38"/>
      <c r="Y361" s="38" t="s">
        <v>469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581</v>
      </c>
      <c r="AI361" s="32" t="s">
        <v>367</v>
      </c>
      <c r="AJ361" s="34">
        <f ca="1">IFERROR(PA[[#This Row],[Breakdown Time]]*PA[[#This Row],[Plant Equivalent Weightage]],"")</f>
        <v>2.0522404498289955E-3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3">
        <f t="shared" si="5"/>
        <v>361</v>
      </c>
      <c r="B362" s="134">
        <v>45785</v>
      </c>
      <c r="C362" s="182">
        <f>YEAR(PA[[#This Row],[Date]])+IF(MONTH(PA[[#This Row],[Date]])&gt;=4,1,0)</f>
        <v>2026</v>
      </c>
      <c r="D362" s="32">
        <f>YEAR(PA[[#This Row],[Date]])</f>
        <v>2025</v>
      </c>
      <c r="E362" s="36" t="s">
        <v>363</v>
      </c>
      <c r="F362" s="36" t="s">
        <v>363</v>
      </c>
      <c r="G362" s="216">
        <v>45778</v>
      </c>
      <c r="H362" s="174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424</v>
      </c>
      <c r="M362" s="36" t="s">
        <v>410</v>
      </c>
      <c r="N362" s="32" t="s">
        <v>416</v>
      </c>
      <c r="O362" s="35" t="s">
        <v>458</v>
      </c>
      <c r="P362" s="35" t="s">
        <v>471</v>
      </c>
      <c r="Q362" s="36"/>
      <c r="R362" s="174">
        <f>IF((PA[[#This Row],[String Type(If String BD)]]&amp;PA[[#This Row],[Equipment (If any BD other than PV  array and inv)]])="",1,0)</f>
        <v>0</v>
      </c>
      <c r="S362" s="174">
        <f>IF(PA[[#This Row],[String Type(If String BD)]]="",1,0)</f>
        <v>0</v>
      </c>
      <c r="T3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5">
        <f>IFERROR(_xlfn.XLOOKUP(PA[[#This Row],[Affected Equipment ]],'Basic Data'!N:N,'Basic Data'!Q:Q),"")</f>
        <v>31.610000000000003</v>
      </c>
      <c r="V362" s="179">
        <f ca="1">IFERROR(_xlfn.XLOOKUP(PA[[#This Row],[Affected Equipment ]],'Basic Data'!N:N,'Basic Data'!R:R),"")</f>
        <v>1.8323575444901746E-4</v>
      </c>
      <c r="W362" s="35" t="s">
        <v>447</v>
      </c>
      <c r="X362" s="39"/>
      <c r="Y362" s="38" t="s">
        <v>469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6">
        <f>IF(PA[[#This Row],[Acknowledgement Time ]]="NA","",(PA[[#This Row],[Acknowledgement Time ]]-PA[[#This Row],[Fault Time]])*24)</f>
        <v>0</v>
      </c>
      <c r="AE362" s="176">
        <f>IF(PA[[#This Row],[Work Start time on Fault]]="NA","",(PA[[#This Row],[Work Start time on Fault]]-PA[[#This Row],[Fault Time]])*24)</f>
        <v>0</v>
      </c>
      <c r="AF362" s="177">
        <f>IF(PA[[#This Row],[Status]]="Open","",(PA[[#This Row],[Work Completion time on fault]]-PA[[#This Row],[Fault Time]])*24)</f>
        <v>11.366666666666667</v>
      </c>
      <c r="AG362" s="176">
        <f>IFERROR((PA[[#This Row],[Work Completion time on fault]]-PA[[#This Row],[Fault Time]])*24,"")</f>
        <v>11.366666666666667</v>
      </c>
      <c r="AH362" s="35" t="s">
        <v>457</v>
      </c>
      <c r="AI362" s="32" t="s">
        <v>367</v>
      </c>
      <c r="AJ362" s="175">
        <f ca="1">IFERROR(PA[[#This Row],[Breakdown Time]]*PA[[#This Row],[Plant Equivalent Weightage]],"")</f>
        <v>2.0827797422371653E-3</v>
      </c>
      <c r="AK362" s="37">
        <v>6724</v>
      </c>
      <c r="AL362" s="277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3">
        <f t="shared" si="5"/>
        <v>362</v>
      </c>
      <c r="B363" s="134">
        <v>45785</v>
      </c>
      <c r="C363" s="183">
        <f>YEAR(PA[[#This Row],[Date]])+IF(MONTH(PA[[#This Row],[Date]])&gt;=4,1,0)</f>
        <v>2026</v>
      </c>
      <c r="D363" s="32">
        <f>YEAR(PA[[#This Row],[Date]])</f>
        <v>2025</v>
      </c>
      <c r="E363" s="36" t="s">
        <v>363</v>
      </c>
      <c r="F363" s="36" t="s">
        <v>363</v>
      </c>
      <c r="G363" s="216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424</v>
      </c>
      <c r="M363" s="36" t="s">
        <v>410</v>
      </c>
      <c r="N363" s="32" t="s">
        <v>416</v>
      </c>
      <c r="O363" s="35" t="s">
        <v>458</v>
      </c>
      <c r="P363" s="35" t="s">
        <v>471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8">
        <f ca="1">IFERROR(_xlfn.XLOOKUP(PA[[#This Row],[Affected Equipment ]],'Basic Data'!N:N,'Basic Data'!R:R),"")</f>
        <v>1.8323575444901746E-4</v>
      </c>
      <c r="W363" s="35" t="s">
        <v>447</v>
      </c>
      <c r="X363" s="38"/>
      <c r="Y363" s="38" t="s">
        <v>469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457</v>
      </c>
      <c r="AI363" s="32" t="s">
        <v>367</v>
      </c>
      <c r="AJ363" s="34">
        <f ca="1">IFERROR(PA[[#This Row],[Breakdown Time]]*PA[[#This Row],[Plant Equivalent Weightage]],"")</f>
        <v>2.1133190346453346E-3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3">
        <f t="shared" si="5"/>
        <v>363</v>
      </c>
      <c r="B364" s="134">
        <v>45786</v>
      </c>
      <c r="C364" s="183">
        <f>YEAR(PA[[#This Row],[Date]])+IF(MONTH(PA[[#This Row],[Date]])&gt;=4,1,0)</f>
        <v>2026</v>
      </c>
      <c r="D364" s="32">
        <f>YEAR(PA[[#This Row],[Date]])</f>
        <v>2025</v>
      </c>
      <c r="E364" s="36" t="s">
        <v>363</v>
      </c>
      <c r="F364" s="36" t="s">
        <v>363</v>
      </c>
      <c r="G364" s="216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582</v>
      </c>
      <c r="M364" s="32" t="s">
        <v>403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8">
        <f ca="1">IFERROR(_xlfn.XLOOKUP(PA[[#This Row],[Affected Equipment ]],'Basic Data'!N:N,'Basic Data'!R:R),"")</f>
        <v>5.3138368790215055E-3</v>
      </c>
      <c r="W364" s="35" t="s">
        <v>474</v>
      </c>
      <c r="X364" s="38"/>
      <c r="Y364" s="38" t="s">
        <v>583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444</v>
      </c>
      <c r="AI364" s="32" t="s">
        <v>367</v>
      </c>
      <c r="AJ364" s="34">
        <f ca="1">IFERROR(PA[[#This Row],[Breakdown Time]]*PA[[#This Row],[Plant Equivalent Weightage]],"")</f>
        <v>8.8563947983691447E-4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3">
        <f t="shared" si="5"/>
        <v>364</v>
      </c>
      <c r="B365" s="134">
        <v>45786</v>
      </c>
      <c r="C365" s="183">
        <f>YEAR(PA[[#This Row],[Date]])+IF(MONTH(PA[[#This Row],[Date]])&gt;=4,1,0)</f>
        <v>2026</v>
      </c>
      <c r="D365" s="32">
        <f>YEAR(PA[[#This Row],[Date]])</f>
        <v>2025</v>
      </c>
      <c r="E365" s="36" t="s">
        <v>363</v>
      </c>
      <c r="F365" s="36" t="s">
        <v>363</v>
      </c>
      <c r="G365" s="216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426</v>
      </c>
      <c r="M365" s="32"/>
      <c r="N365" s="32"/>
      <c r="O365" s="35"/>
      <c r="P365" s="35"/>
      <c r="Q365" s="32" t="s">
        <v>520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8">
        <f ca="1">IFERROR(_xlfn.XLOOKUP(PA[[#This Row],[Affected Equipment ]],'Basic Data'!N:N,'Basic Data'!R:R),"")</f>
        <v>2.6477566517883022E-2</v>
      </c>
      <c r="W365" s="35" t="s">
        <v>428</v>
      </c>
      <c r="X365" s="38"/>
      <c r="Y365" s="38" t="s">
        <v>521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422</v>
      </c>
      <c r="AI365" s="32" t="s">
        <v>367</v>
      </c>
      <c r="AJ365" s="34">
        <f ca="1">IFERROR(PA[[#This Row],[Breakdown Time]]*PA[[#This Row],[Plant Equivalent Weightage]],"")</f>
        <v>6.178098854172683E-3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3">
        <f t="shared" si="5"/>
        <v>365</v>
      </c>
      <c r="B366" s="134">
        <v>45786</v>
      </c>
      <c r="C366" s="183">
        <f>YEAR(PA[[#This Row],[Date]])+IF(MONTH(PA[[#This Row],[Date]])&gt;=4,1,0)</f>
        <v>2026</v>
      </c>
      <c r="D366" s="32">
        <f>YEAR(PA[[#This Row],[Date]])</f>
        <v>2025</v>
      </c>
      <c r="E366" s="36" t="s">
        <v>363</v>
      </c>
      <c r="F366" s="36" t="s">
        <v>363</v>
      </c>
      <c r="G366" s="216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424</v>
      </c>
      <c r="M366" s="36" t="s">
        <v>436</v>
      </c>
      <c r="N366" s="32" t="s">
        <v>412</v>
      </c>
      <c r="O366" s="35" t="s">
        <v>526</v>
      </c>
      <c r="P366" s="35" t="s">
        <v>471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8">
        <f ca="1">IFERROR(_xlfn.XLOOKUP(PA[[#This Row],[Affected Equipment ]],'Basic Data'!N:N,'Basic Data'!R:R),"")</f>
        <v>1.8323575444901746E-4</v>
      </c>
      <c r="W366" s="35" t="s">
        <v>447</v>
      </c>
      <c r="X366" s="38"/>
      <c r="Y366" s="38" t="s">
        <v>469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457</v>
      </c>
      <c r="AI366" s="32" t="s">
        <v>367</v>
      </c>
      <c r="AJ366" s="34">
        <f ca="1">IFERROR(PA[[#This Row],[Breakdown Time]]*PA[[#This Row],[Plant Equivalent Weightage]],"")</f>
        <v>1.8109800398044562E-3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3" t="s">
        <v>584</v>
      </c>
    </row>
    <row r="367" spans="1:39">
      <c r="A367" s="173">
        <f t="shared" si="5"/>
        <v>366</v>
      </c>
      <c r="B367" s="134">
        <v>45786</v>
      </c>
      <c r="C367" s="183">
        <f>YEAR(PA[[#This Row],[Date]])+IF(MONTH(PA[[#This Row],[Date]])&gt;=4,1,0)</f>
        <v>2026</v>
      </c>
      <c r="D367" s="32">
        <f>YEAR(PA[[#This Row],[Date]])</f>
        <v>2025</v>
      </c>
      <c r="E367" s="36" t="s">
        <v>363</v>
      </c>
      <c r="F367" s="36" t="s">
        <v>363</v>
      </c>
      <c r="G367" s="216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424</v>
      </c>
      <c r="M367" s="36" t="s">
        <v>436</v>
      </c>
      <c r="N367" s="32" t="s">
        <v>412</v>
      </c>
      <c r="O367" s="35" t="s">
        <v>526</v>
      </c>
      <c r="P367" s="35" t="s">
        <v>471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8">
        <f ca="1">IFERROR(_xlfn.XLOOKUP(PA[[#This Row],[Affected Equipment ]],'Basic Data'!N:N,'Basic Data'!R:R),"")</f>
        <v>1.8323575444901746E-4</v>
      </c>
      <c r="W367" s="35" t="s">
        <v>447</v>
      </c>
      <c r="X367" s="38"/>
      <c r="Y367" s="38" t="s">
        <v>469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457</v>
      </c>
      <c r="AI367" s="32" t="s">
        <v>367</v>
      </c>
      <c r="AJ367" s="34">
        <f ca="1">IFERROR(PA[[#This Row],[Breakdown Time]]*PA[[#This Row],[Plant Equivalent Weightage]],"")</f>
        <v>1.8415193322126257E-3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3" t="s">
        <v>584</v>
      </c>
    </row>
    <row r="368" spans="1:39">
      <c r="A368" s="173">
        <f t="shared" si="5"/>
        <v>367</v>
      </c>
      <c r="B368" s="134">
        <v>45786</v>
      </c>
      <c r="C368" s="183">
        <f>YEAR(PA[[#This Row],[Date]])+IF(MONTH(PA[[#This Row],[Date]])&gt;=4,1,0)</f>
        <v>2026</v>
      </c>
      <c r="D368" s="32">
        <f>YEAR(PA[[#This Row],[Date]])</f>
        <v>2025</v>
      </c>
      <c r="E368" s="36" t="s">
        <v>363</v>
      </c>
      <c r="F368" s="36" t="s">
        <v>363</v>
      </c>
      <c r="G368" s="216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424</v>
      </c>
      <c r="M368" s="36" t="s">
        <v>436</v>
      </c>
      <c r="N368" s="32" t="s">
        <v>412</v>
      </c>
      <c r="O368" s="35" t="s">
        <v>440</v>
      </c>
      <c r="P368" s="35" t="s">
        <v>471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8">
        <f ca="1">IFERROR(_xlfn.XLOOKUP(PA[[#This Row],[Affected Equipment ]],'Basic Data'!N:N,'Basic Data'!R:R),"")</f>
        <v>1.8323575444901746E-4</v>
      </c>
      <c r="W368" s="35" t="s">
        <v>447</v>
      </c>
      <c r="X368" s="38"/>
      <c r="Y368" s="38" t="s">
        <v>469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519</v>
      </c>
      <c r="AI368" s="32" t="s">
        <v>367</v>
      </c>
      <c r="AJ368" s="34">
        <f ca="1">IFERROR(PA[[#This Row],[Breakdown Time]]*PA[[#This Row],[Plant Equivalent Weightage]],"")</f>
        <v>1.8720586246207952E-3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3" t="s">
        <v>584</v>
      </c>
    </row>
    <row r="369" spans="1:39">
      <c r="A369" s="173">
        <f t="shared" si="5"/>
        <v>368</v>
      </c>
      <c r="B369" s="134">
        <v>45786</v>
      </c>
      <c r="C369" s="183">
        <f>YEAR(PA[[#This Row],[Date]])+IF(MONTH(PA[[#This Row],[Date]])&gt;=4,1,0)</f>
        <v>2026</v>
      </c>
      <c r="D369" s="32">
        <f>YEAR(PA[[#This Row],[Date]])</f>
        <v>2025</v>
      </c>
      <c r="E369" s="36" t="s">
        <v>363</v>
      </c>
      <c r="F369" s="36" t="s">
        <v>363</v>
      </c>
      <c r="G369" s="216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424</v>
      </c>
      <c r="M369" s="36" t="s">
        <v>436</v>
      </c>
      <c r="N369" s="32" t="s">
        <v>412</v>
      </c>
      <c r="O369" s="35" t="s">
        <v>440</v>
      </c>
      <c r="P369" s="35" t="s">
        <v>471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8">
        <f ca="1">IFERROR(_xlfn.XLOOKUP(PA[[#This Row],[Affected Equipment ]],'Basic Data'!N:N,'Basic Data'!R:R),"")</f>
        <v>1.8323575444901746E-4</v>
      </c>
      <c r="W369" s="35" t="s">
        <v>447</v>
      </c>
      <c r="X369" s="38"/>
      <c r="Y369" s="38" t="s">
        <v>469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519</v>
      </c>
      <c r="AI369" s="32" t="s">
        <v>367</v>
      </c>
      <c r="AJ369" s="34">
        <f ca="1">IFERROR(PA[[#This Row],[Breakdown Time]]*PA[[#This Row],[Plant Equivalent Weightage]],"")</f>
        <v>1.9025979170289645E-3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3" t="s">
        <v>584</v>
      </c>
    </row>
    <row r="370" spans="1:39">
      <c r="A370" s="173">
        <f t="shared" si="5"/>
        <v>369</v>
      </c>
      <c r="B370" s="134">
        <v>45786</v>
      </c>
      <c r="C370" s="183">
        <f>YEAR(PA[[#This Row],[Date]])+IF(MONTH(PA[[#This Row],[Date]])&gt;=4,1,0)</f>
        <v>2026</v>
      </c>
      <c r="D370" s="32">
        <f>YEAR(PA[[#This Row],[Date]])</f>
        <v>2025</v>
      </c>
      <c r="E370" s="36" t="s">
        <v>363</v>
      </c>
      <c r="F370" s="36" t="s">
        <v>363</v>
      </c>
      <c r="G370" s="216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424</v>
      </c>
      <c r="M370" s="36" t="s">
        <v>436</v>
      </c>
      <c r="N370" s="32" t="s">
        <v>412</v>
      </c>
      <c r="O370" s="35" t="s">
        <v>440</v>
      </c>
      <c r="P370" s="35" t="s">
        <v>471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8">
        <f ca="1">IFERROR(_xlfn.XLOOKUP(PA[[#This Row],[Affected Equipment ]],'Basic Data'!N:N,'Basic Data'!R:R),"")</f>
        <v>1.8323575444901746E-4</v>
      </c>
      <c r="W370" s="35" t="s">
        <v>447</v>
      </c>
      <c r="X370" s="38"/>
      <c r="Y370" s="38" t="s">
        <v>469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519</v>
      </c>
      <c r="AI370" s="32" t="s">
        <v>367</v>
      </c>
      <c r="AJ370" s="34">
        <f ca="1">IFERROR(PA[[#This Row],[Breakdown Time]]*PA[[#This Row],[Plant Equivalent Weightage]],"")</f>
        <v>1.933137209437134E-3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3" t="s">
        <v>584</v>
      </c>
    </row>
    <row r="371" spans="1:39">
      <c r="A371" s="173">
        <f t="shared" si="5"/>
        <v>370</v>
      </c>
      <c r="B371" s="134">
        <v>45786</v>
      </c>
      <c r="C371" s="183">
        <f>YEAR(PA[[#This Row],[Date]])+IF(MONTH(PA[[#This Row],[Date]])&gt;=4,1,0)</f>
        <v>2026</v>
      </c>
      <c r="D371" s="32">
        <f>YEAR(PA[[#This Row],[Date]])</f>
        <v>2025</v>
      </c>
      <c r="E371" s="36" t="s">
        <v>363</v>
      </c>
      <c r="F371" s="36" t="s">
        <v>363</v>
      </c>
      <c r="G371" s="216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424</v>
      </c>
      <c r="M371" s="36" t="s">
        <v>410</v>
      </c>
      <c r="N371" s="32" t="s">
        <v>416</v>
      </c>
      <c r="O371" s="35" t="s">
        <v>472</v>
      </c>
      <c r="P371" s="35" t="s">
        <v>471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8">
        <f ca="1">IFERROR(_xlfn.XLOOKUP(PA[[#This Row],[Affected Equipment ]],'Basic Data'!N:N,'Basic Data'!R:R),"")</f>
        <v>1.8323575444901746E-4</v>
      </c>
      <c r="W371" s="35" t="s">
        <v>447</v>
      </c>
      <c r="X371" s="38"/>
      <c r="Y371" s="38" t="s">
        <v>469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519</v>
      </c>
      <c r="AI371" s="32" t="s">
        <v>367</v>
      </c>
      <c r="AJ371" s="34">
        <f ca="1">IFERROR(PA[[#This Row],[Breakdown Time]]*PA[[#This Row],[Plant Equivalent Weightage]],"")</f>
        <v>1.9636765018453037E-3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3" t="s">
        <v>584</v>
      </c>
    </row>
    <row r="372" spans="1:39">
      <c r="A372" s="173">
        <f t="shared" si="5"/>
        <v>371</v>
      </c>
      <c r="B372" s="134">
        <v>45786</v>
      </c>
      <c r="C372" s="183">
        <f>YEAR(PA[[#This Row],[Date]])+IF(MONTH(PA[[#This Row],[Date]])&gt;=4,1,0)</f>
        <v>2026</v>
      </c>
      <c r="D372" s="32">
        <f>YEAR(PA[[#This Row],[Date]])</f>
        <v>2025</v>
      </c>
      <c r="E372" s="36" t="s">
        <v>363</v>
      </c>
      <c r="F372" s="36" t="s">
        <v>363</v>
      </c>
      <c r="G372" s="216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424</v>
      </c>
      <c r="M372" s="36" t="s">
        <v>403</v>
      </c>
      <c r="N372" s="32" t="s">
        <v>412</v>
      </c>
      <c r="O372" s="35" t="s">
        <v>458</v>
      </c>
      <c r="P372" s="35" t="s">
        <v>471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8">
        <f ca="1">IFERROR(_xlfn.XLOOKUP(PA[[#This Row],[Affected Equipment ]],'Basic Data'!N:N,'Basic Data'!R:R),"")</f>
        <v>1.8323575444901746E-4</v>
      </c>
      <c r="W372" s="35" t="s">
        <v>447</v>
      </c>
      <c r="X372" s="38"/>
      <c r="Y372" s="38" t="s">
        <v>469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575</v>
      </c>
      <c r="AI372" s="32" t="s">
        <v>367</v>
      </c>
      <c r="AJ372" s="34">
        <f ca="1">IFERROR(PA[[#This Row],[Breakdown Time]]*PA[[#This Row],[Plant Equivalent Weightage]],"")</f>
        <v>1.9942157942534735E-3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3" t="s">
        <v>584</v>
      </c>
    </row>
    <row r="373" spans="1:39">
      <c r="A373" s="173">
        <f t="shared" si="5"/>
        <v>372</v>
      </c>
      <c r="B373" s="134">
        <v>45786</v>
      </c>
      <c r="C373" s="183">
        <f>YEAR(PA[[#This Row],[Date]])+IF(MONTH(PA[[#This Row],[Date]])&gt;=4,1,0)</f>
        <v>2026</v>
      </c>
      <c r="D373" s="32">
        <f>YEAR(PA[[#This Row],[Date]])</f>
        <v>2025</v>
      </c>
      <c r="E373" s="36" t="s">
        <v>363</v>
      </c>
      <c r="F373" s="36" t="s">
        <v>363</v>
      </c>
      <c r="G373" s="216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424</v>
      </c>
      <c r="M373" s="36" t="s">
        <v>403</v>
      </c>
      <c r="N373" s="32" t="s">
        <v>412</v>
      </c>
      <c r="O373" s="35" t="s">
        <v>458</v>
      </c>
      <c r="P373" s="35" t="s">
        <v>471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8">
        <f ca="1">IFERROR(_xlfn.XLOOKUP(PA[[#This Row],[Affected Equipment ]],'Basic Data'!N:N,'Basic Data'!R:R),"")</f>
        <v>1.8323575444901746E-4</v>
      </c>
      <c r="W373" s="35" t="s">
        <v>447</v>
      </c>
      <c r="X373" s="38"/>
      <c r="Y373" s="38" t="s">
        <v>469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575</v>
      </c>
      <c r="AI373" s="32" t="s">
        <v>367</v>
      </c>
      <c r="AJ373" s="34">
        <f ca="1">IFERROR(PA[[#This Row],[Breakdown Time]]*PA[[#This Row],[Plant Equivalent Weightage]],"")</f>
        <v>2.0247550866616428E-3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3" t="s">
        <v>584</v>
      </c>
    </row>
    <row r="374" spans="1:39">
      <c r="A374" s="173">
        <f t="shared" si="5"/>
        <v>373</v>
      </c>
      <c r="B374" s="134">
        <v>45786</v>
      </c>
      <c r="C374" s="183">
        <f>YEAR(PA[[#This Row],[Date]])+IF(MONTH(PA[[#This Row],[Date]])&gt;=4,1,0)</f>
        <v>2026</v>
      </c>
      <c r="D374" s="32">
        <f>YEAR(PA[[#This Row],[Date]])</f>
        <v>2025</v>
      </c>
      <c r="E374" s="36" t="s">
        <v>363</v>
      </c>
      <c r="F374" s="36" t="s">
        <v>363</v>
      </c>
      <c r="G374" s="216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424</v>
      </c>
      <c r="M374" s="36" t="s">
        <v>403</v>
      </c>
      <c r="N374" s="32" t="s">
        <v>412</v>
      </c>
      <c r="O374" s="35" t="s">
        <v>458</v>
      </c>
      <c r="P374" s="35" t="s">
        <v>471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8">
        <f ca="1">IFERROR(_xlfn.XLOOKUP(PA[[#This Row],[Affected Equipment ]],'Basic Data'!N:N,'Basic Data'!R:R),"")</f>
        <v>1.8323575444901746E-4</v>
      </c>
      <c r="W374" s="35" t="s">
        <v>447</v>
      </c>
      <c r="X374" s="38"/>
      <c r="Y374" s="38" t="s">
        <v>469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575</v>
      </c>
      <c r="AI374" s="32" t="s">
        <v>367</v>
      </c>
      <c r="AJ374" s="34">
        <f ca="1">IFERROR(PA[[#This Row],[Breakdown Time]]*PA[[#This Row],[Plant Equivalent Weightage]],"")</f>
        <v>2.055294379069812E-3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3" t="s">
        <v>584</v>
      </c>
    </row>
    <row r="375" spans="1:39">
      <c r="A375" s="173">
        <f t="shared" si="5"/>
        <v>374</v>
      </c>
      <c r="B375" s="134">
        <v>45786</v>
      </c>
      <c r="C375" s="183">
        <f>YEAR(PA[[#This Row],[Date]])+IF(MONTH(PA[[#This Row],[Date]])&gt;=4,1,0)</f>
        <v>2026</v>
      </c>
      <c r="D375" s="32">
        <f>YEAR(PA[[#This Row],[Date]])</f>
        <v>2025</v>
      </c>
      <c r="E375" s="36" t="s">
        <v>363</v>
      </c>
      <c r="F375" s="36" t="s">
        <v>363</v>
      </c>
      <c r="G375" s="216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424</v>
      </c>
      <c r="M375" s="36" t="s">
        <v>403</v>
      </c>
      <c r="N375" s="32" t="s">
        <v>416</v>
      </c>
      <c r="O375" s="35" t="s">
        <v>472</v>
      </c>
      <c r="P375" s="35" t="s">
        <v>471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8">
        <f ca="1">IFERROR(_xlfn.XLOOKUP(PA[[#This Row],[Affected Equipment ]],'Basic Data'!N:N,'Basic Data'!R:R),"")</f>
        <v>1.8323575444901746E-4</v>
      </c>
      <c r="W375" s="35" t="s">
        <v>447</v>
      </c>
      <c r="X375" s="38"/>
      <c r="Y375" s="38" t="s">
        <v>469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566</v>
      </c>
      <c r="AI375" s="32" t="s">
        <v>367</v>
      </c>
      <c r="AJ375" s="34">
        <f ca="1">IFERROR(PA[[#This Row],[Breakdown Time]]*PA[[#This Row],[Plant Equivalent Weightage]],"")</f>
        <v>2.0858336714779822E-3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3" t="s">
        <v>584</v>
      </c>
    </row>
    <row r="376" spans="1:39">
      <c r="A376" s="173">
        <f t="shared" si="5"/>
        <v>375</v>
      </c>
      <c r="B376" s="134">
        <v>45786</v>
      </c>
      <c r="C376" s="183">
        <f>YEAR(PA[[#This Row],[Date]])+IF(MONTH(PA[[#This Row],[Date]])&gt;=4,1,0)</f>
        <v>2026</v>
      </c>
      <c r="D376" s="32">
        <f>YEAR(PA[[#This Row],[Date]])</f>
        <v>2025</v>
      </c>
      <c r="E376" s="36" t="s">
        <v>363</v>
      </c>
      <c r="F376" s="36" t="s">
        <v>363</v>
      </c>
      <c r="G376" s="216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424</v>
      </c>
      <c r="M376" s="36" t="s">
        <v>403</v>
      </c>
      <c r="N376" s="32" t="s">
        <v>416</v>
      </c>
      <c r="O376" s="35" t="s">
        <v>472</v>
      </c>
      <c r="P376" s="35" t="s">
        <v>471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8">
        <f ca="1">IFERROR(_xlfn.XLOOKUP(PA[[#This Row],[Affected Equipment ]],'Basic Data'!N:N,'Basic Data'!R:R),"")</f>
        <v>1.8323575444901746E-4</v>
      </c>
      <c r="W376" s="35" t="s">
        <v>447</v>
      </c>
      <c r="X376" s="38"/>
      <c r="Y376" s="38" t="s">
        <v>469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566</v>
      </c>
      <c r="AI376" s="32" t="s">
        <v>367</v>
      </c>
      <c r="AJ376" s="34">
        <f ca="1">IFERROR(PA[[#This Row],[Breakdown Time]]*PA[[#This Row],[Plant Equivalent Weightage]],"")</f>
        <v>2.1163729638861519E-3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3" t="s">
        <v>584</v>
      </c>
    </row>
    <row r="377" spans="1:39">
      <c r="A377" s="173">
        <f t="shared" si="5"/>
        <v>376</v>
      </c>
      <c r="B377" s="134">
        <v>45786</v>
      </c>
      <c r="C377" s="183">
        <f>YEAR(PA[[#This Row],[Date]])+IF(MONTH(PA[[#This Row],[Date]])&gt;=4,1,0)</f>
        <v>2026</v>
      </c>
      <c r="D377" s="32">
        <f>YEAR(PA[[#This Row],[Date]])</f>
        <v>2025</v>
      </c>
      <c r="E377" s="36" t="s">
        <v>363</v>
      </c>
      <c r="F377" s="36" t="s">
        <v>363</v>
      </c>
      <c r="G377" s="216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424</v>
      </c>
      <c r="M377" s="36" t="s">
        <v>403</v>
      </c>
      <c r="N377" s="32" t="s">
        <v>412</v>
      </c>
      <c r="O377" s="35" t="s">
        <v>467</v>
      </c>
      <c r="P377" s="35" t="s">
        <v>471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8">
        <f ca="1">IFERROR(_xlfn.XLOOKUP(PA[[#This Row],[Affected Equipment ]],'Basic Data'!N:N,'Basic Data'!R:R),"")</f>
        <v>1.8323575444901746E-4</v>
      </c>
      <c r="W377" s="35" t="s">
        <v>447</v>
      </c>
      <c r="X377" s="38"/>
      <c r="Y377" s="38" t="s">
        <v>469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519</v>
      </c>
      <c r="AI377" s="32" t="s">
        <v>367</v>
      </c>
      <c r="AJ377" s="34">
        <f ca="1">IFERROR(PA[[#This Row],[Breakdown Time]]*PA[[#This Row],[Plant Equivalent Weightage]],"")</f>
        <v>2.1469122562943212E-3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3" t="s">
        <v>584</v>
      </c>
    </row>
    <row r="378" spans="1:39">
      <c r="A378" s="173">
        <f t="shared" si="5"/>
        <v>377</v>
      </c>
      <c r="B378" s="134">
        <v>45786</v>
      </c>
      <c r="C378" s="183">
        <f>YEAR(PA[[#This Row],[Date]])+IF(MONTH(PA[[#This Row],[Date]])&gt;=4,1,0)</f>
        <v>2026</v>
      </c>
      <c r="D378" s="32">
        <f>YEAR(PA[[#This Row],[Date]])</f>
        <v>2025</v>
      </c>
      <c r="E378" s="36" t="s">
        <v>363</v>
      </c>
      <c r="F378" s="36" t="s">
        <v>363</v>
      </c>
      <c r="G378" s="216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424</v>
      </c>
      <c r="M378" s="36" t="s">
        <v>403</v>
      </c>
      <c r="N378" s="32" t="s">
        <v>412</v>
      </c>
      <c r="O378" s="35" t="s">
        <v>467</v>
      </c>
      <c r="P378" s="35" t="s">
        <v>471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8">
        <f ca="1">IFERROR(_xlfn.XLOOKUP(PA[[#This Row],[Affected Equipment ]],'Basic Data'!N:N,'Basic Data'!R:R),"")</f>
        <v>1.8323575444901746E-4</v>
      </c>
      <c r="W378" s="35" t="s">
        <v>447</v>
      </c>
      <c r="X378" s="38"/>
      <c r="Y378" s="38" t="s">
        <v>469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519</v>
      </c>
      <c r="AI378" s="32" t="s">
        <v>367</v>
      </c>
      <c r="AJ378" s="34">
        <f ca="1">IFERROR(PA[[#This Row],[Breakdown Time]]*PA[[#This Row],[Plant Equivalent Weightage]],"")</f>
        <v>2.1774515487024909E-3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3" t="s">
        <v>584</v>
      </c>
    </row>
    <row r="379" spans="1:39">
      <c r="A379" s="173">
        <f t="shared" si="5"/>
        <v>378</v>
      </c>
      <c r="B379" s="134">
        <v>45786</v>
      </c>
      <c r="C379" s="183">
        <f>YEAR(PA[[#This Row],[Date]])+IF(MONTH(PA[[#This Row],[Date]])&gt;=4,1,0)</f>
        <v>2026</v>
      </c>
      <c r="D379" s="32">
        <f>YEAR(PA[[#This Row],[Date]])</f>
        <v>2025</v>
      </c>
      <c r="E379" s="36" t="s">
        <v>363</v>
      </c>
      <c r="F379" s="36" t="s">
        <v>363</v>
      </c>
      <c r="G379" s="216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424</v>
      </c>
      <c r="M379" s="36" t="s">
        <v>403</v>
      </c>
      <c r="N379" s="32" t="s">
        <v>416</v>
      </c>
      <c r="O379" s="35" t="s">
        <v>440</v>
      </c>
      <c r="P379" s="35" t="s">
        <v>471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8">
        <f ca="1">IFERROR(_xlfn.XLOOKUP(PA[[#This Row],[Affected Equipment ]],'Basic Data'!N:N,'Basic Data'!R:R),"")</f>
        <v>1.8323575444901746E-4</v>
      </c>
      <c r="W379" s="35" t="s">
        <v>447</v>
      </c>
      <c r="X379" s="38"/>
      <c r="Y379" s="38" t="s">
        <v>469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585</v>
      </c>
      <c r="AI379" s="32" t="s">
        <v>367</v>
      </c>
      <c r="AJ379" s="34">
        <f ca="1">IFERROR(PA[[#This Row],[Breakdown Time]]*PA[[#This Row],[Plant Equivalent Weightage]],"")</f>
        <v>2.2079908411106598E-3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3" t="s">
        <v>584</v>
      </c>
    </row>
    <row r="380" spans="1:39">
      <c r="A380" s="173">
        <f t="shared" si="5"/>
        <v>379</v>
      </c>
      <c r="B380" s="30">
        <v>45786</v>
      </c>
      <c r="C380" s="183">
        <f>YEAR(PA[[#This Row],[Date]])+IF(MONTH(PA[[#This Row],[Date]])&gt;=4,1,0)</f>
        <v>2026</v>
      </c>
      <c r="D380" s="32">
        <f>YEAR(PA[[#This Row],[Date]])</f>
        <v>2025</v>
      </c>
      <c r="E380" s="36" t="s">
        <v>363</v>
      </c>
      <c r="F380" s="36" t="s">
        <v>363</v>
      </c>
      <c r="G380" s="216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411</v>
      </c>
      <c r="M380" s="36" t="s">
        <v>410</v>
      </c>
      <c r="N380" s="32" t="s">
        <v>416</v>
      </c>
      <c r="O380" s="35" t="s">
        <v>526</v>
      </c>
      <c r="P380" s="35" t="s">
        <v>406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8">
        <f ca="1">IFERROR(_xlfn.XLOOKUP(PA[[#This Row],[Affected Equipment ]],'Basic Data'!N:N,'Basic Data'!R:R),"")</f>
        <v>1.8491681641643964E-4</v>
      </c>
      <c r="W380" s="35" t="s">
        <v>407</v>
      </c>
      <c r="X380" s="38"/>
      <c r="Y380" s="38" t="s">
        <v>469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532</v>
      </c>
      <c r="AI380" s="32" t="s">
        <v>367</v>
      </c>
      <c r="AJ380" s="34">
        <f ca="1">IFERROR(PA[[#This Row],[Breakdown Time]]*PA[[#This Row],[Plant Equivalent Weightage]],"")</f>
        <v>1.9816918825961783E-3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3">
        <f t="shared" si="5"/>
        <v>380</v>
      </c>
      <c r="B381" s="30">
        <v>45786</v>
      </c>
      <c r="C381" s="183">
        <f>YEAR(PA[[#This Row],[Date]])+IF(MONTH(PA[[#This Row],[Date]])&gt;=4,1,0)</f>
        <v>2026</v>
      </c>
      <c r="D381" s="32">
        <f>YEAR(PA[[#This Row],[Date]])</f>
        <v>2025</v>
      </c>
      <c r="E381" s="36" t="s">
        <v>363</v>
      </c>
      <c r="F381" s="36" t="s">
        <v>363</v>
      </c>
      <c r="G381" s="216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411</v>
      </c>
      <c r="M381" s="36" t="s">
        <v>410</v>
      </c>
      <c r="N381" s="32" t="s">
        <v>416</v>
      </c>
      <c r="O381" s="35" t="s">
        <v>526</v>
      </c>
      <c r="P381" s="35" t="s">
        <v>406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8">
        <f ca="1">IFERROR(_xlfn.XLOOKUP(PA[[#This Row],[Affected Equipment ]],'Basic Data'!N:N,'Basic Data'!R:R),"")</f>
        <v>1.8491681641643964E-4</v>
      </c>
      <c r="W381" s="35" t="s">
        <v>407</v>
      </c>
      <c r="X381" s="38"/>
      <c r="Y381" s="38" t="s">
        <v>469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532</v>
      </c>
      <c r="AI381" s="32" t="s">
        <v>367</v>
      </c>
      <c r="AJ381" s="34">
        <f ca="1">IFERROR(PA[[#This Row],[Breakdown Time]]*PA[[#This Row],[Plant Equivalent Weightage]],"")</f>
        <v>2.0125113519989181E-3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3">
        <f t="shared" si="5"/>
        <v>381</v>
      </c>
      <c r="B382" s="134">
        <v>45786</v>
      </c>
      <c r="C382" s="182">
        <f>YEAR(PA[[#This Row],[Date]])+IF(MONTH(PA[[#This Row],[Date]])&gt;=4,1,0)</f>
        <v>2026</v>
      </c>
      <c r="D382" s="32">
        <f>YEAR(PA[[#This Row],[Date]])</f>
        <v>2025</v>
      </c>
      <c r="E382" s="36" t="s">
        <v>363</v>
      </c>
      <c r="F382" s="36" t="s">
        <v>363</v>
      </c>
      <c r="G382" s="216">
        <v>45778</v>
      </c>
      <c r="H382" s="174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478</v>
      </c>
      <c r="M382" s="36" t="s">
        <v>410</v>
      </c>
      <c r="N382" s="32" t="s">
        <v>412</v>
      </c>
      <c r="O382" s="35" t="s">
        <v>458</v>
      </c>
      <c r="P382" s="35" t="s">
        <v>406</v>
      </c>
      <c r="Q382" s="36"/>
      <c r="R382" s="174">
        <f>IF((PA[[#This Row],[String Type(If String BD)]]&amp;PA[[#This Row],[Equipment (If any BD other than PV  array and inv)]])="",1,0)</f>
        <v>0</v>
      </c>
      <c r="S382" s="174">
        <f>IF(PA[[#This Row],[String Type(If String BD)]]="",1,0)</f>
        <v>0</v>
      </c>
      <c r="T3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5">
        <f>IFERROR(_xlfn.XLOOKUP(PA[[#This Row],[Affected Equipment ]],'Basic Data'!N:N,'Basic Data'!Q:Q),"")</f>
        <v>31.900000000000002</v>
      </c>
      <c r="V382" s="179">
        <f ca="1">IFERROR(_xlfn.XLOOKUP(PA[[#This Row],[Affected Equipment ]],'Basic Data'!N:N,'Basic Data'!R:R),"")</f>
        <v>1.8491681641643964E-4</v>
      </c>
      <c r="W382" s="35" t="s">
        <v>447</v>
      </c>
      <c r="X382" s="39"/>
      <c r="Y382" s="38" t="s">
        <v>469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6">
        <f>IF(PA[[#This Row],[Acknowledgement Time ]]="NA","",(PA[[#This Row],[Acknowledgement Time ]]-PA[[#This Row],[Fault Time]])*24)</f>
        <v>0</v>
      </c>
      <c r="AE382" s="176">
        <f>IF(PA[[#This Row],[Work Start time on Fault]]="NA","",(PA[[#This Row],[Work Start time on Fault]]-PA[[#This Row],[Fault Time]])*24)</f>
        <v>0</v>
      </c>
      <c r="AF382" s="177">
        <f>IF(PA[[#This Row],[Status]]="Open","",(PA[[#This Row],[Work Completion time on fault]]-PA[[#This Row],[Fault Time]])*24)</f>
        <v>11.049999999999999</v>
      </c>
      <c r="AG382" s="176">
        <f>IFERROR((PA[[#This Row],[Work Completion time on fault]]-PA[[#This Row],[Fault Time]])*24,"")</f>
        <v>11.049999999999999</v>
      </c>
      <c r="AH382" s="35" t="s">
        <v>586</v>
      </c>
      <c r="AI382" s="32" t="s">
        <v>367</v>
      </c>
      <c r="AJ382" s="175">
        <f ca="1">IFERROR(PA[[#This Row],[Breakdown Time]]*PA[[#This Row],[Plant Equivalent Weightage]],"")</f>
        <v>2.0433308214016579E-3</v>
      </c>
      <c r="AK382" s="37">
        <v>7118</v>
      </c>
      <c r="AL382" s="277">
        <f>IFERROR((_xlfn.XLOOKUP($G382,'Modelling New'!$D:$D,'Modelling New'!$O:$O)*PA[[#This Row],[Lost PoA(Wh/m2)]]*PA[[#This Row],[DC Capacity Affected (kW)]])/1000,"")</f>
        <v>175.59401640603693</v>
      </c>
      <c r="AM382" s="313" t="s">
        <v>587</v>
      </c>
    </row>
    <row r="383" spans="1:39">
      <c r="A383" s="173">
        <f t="shared" si="5"/>
        <v>382</v>
      </c>
      <c r="B383" s="134">
        <v>45787</v>
      </c>
      <c r="C383" s="183">
        <f>YEAR(PA[[#This Row],[Date]])+IF(MONTH(PA[[#This Row],[Date]])&gt;=4,1,0)</f>
        <v>2026</v>
      </c>
      <c r="D383" s="32">
        <f>YEAR(PA[[#This Row],[Date]])</f>
        <v>2025</v>
      </c>
      <c r="E383" s="36" t="s">
        <v>363</v>
      </c>
      <c r="F383" s="36" t="s">
        <v>363</v>
      </c>
      <c r="G383" s="216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402</v>
      </c>
      <c r="M383" s="36" t="s">
        <v>403</v>
      </c>
      <c r="N383" s="32" t="s">
        <v>443</v>
      </c>
      <c r="O383" s="35" t="s">
        <v>458</v>
      </c>
      <c r="P383" s="35" t="s">
        <v>406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8">
        <f ca="1">IFERROR(_xlfn.XLOOKUP(PA[[#This Row],[Affected Equipment ]],'Basic Data'!N:N,'Basic Data'!R:R),"")</f>
        <v>1.8491681641643964E-4</v>
      </c>
      <c r="W383" s="35" t="s">
        <v>447</v>
      </c>
      <c r="X383" s="39"/>
      <c r="Y383" s="38" t="s">
        <v>469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588</v>
      </c>
      <c r="AI383" s="32" t="s">
        <v>367</v>
      </c>
      <c r="AJ383" s="34">
        <f ca="1">IFERROR(PA[[#This Row],[Breakdown Time]]*PA[[#This Row],[Plant Equivalent Weightage]],"")</f>
        <v>1.9724460417753563E-3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3" t="s">
        <v>589</v>
      </c>
    </row>
    <row r="384" spans="1:39">
      <c r="A384" s="173">
        <f t="shared" si="5"/>
        <v>383</v>
      </c>
      <c r="B384" s="30">
        <v>45787</v>
      </c>
      <c r="C384" s="183">
        <f>YEAR(PA[[#This Row],[Date]])+IF(MONTH(PA[[#This Row],[Date]])&gt;=4,1,0)</f>
        <v>2026</v>
      </c>
      <c r="D384" s="32">
        <f>YEAR(PA[[#This Row],[Date]])</f>
        <v>2025</v>
      </c>
      <c r="E384" s="36" t="s">
        <v>363</v>
      </c>
      <c r="F384" s="36" t="s">
        <v>363</v>
      </c>
      <c r="G384" s="216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402</v>
      </c>
      <c r="M384" s="36" t="s">
        <v>403</v>
      </c>
      <c r="N384" s="32" t="s">
        <v>443</v>
      </c>
      <c r="O384" s="35" t="s">
        <v>458</v>
      </c>
      <c r="P384" s="35" t="s">
        <v>406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8">
        <f ca="1">IFERROR(_xlfn.XLOOKUP(PA[[#This Row],[Affected Equipment ]],'Basic Data'!N:N,'Basic Data'!R:R),"")</f>
        <v>1.8491681641643964E-4</v>
      </c>
      <c r="W384" s="35" t="s">
        <v>447</v>
      </c>
      <c r="X384" s="39"/>
      <c r="Y384" s="38" t="s">
        <v>469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588</v>
      </c>
      <c r="AI384" s="32" t="s">
        <v>367</v>
      </c>
      <c r="AJ384" s="34">
        <f ca="1">IFERROR(PA[[#This Row],[Breakdown Time]]*PA[[#This Row],[Plant Equivalent Weightage]],"")</f>
        <v>2.0032655111780961E-3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3" t="s">
        <v>589</v>
      </c>
    </row>
    <row r="385" spans="1:39">
      <c r="A385" s="173">
        <f t="shared" si="5"/>
        <v>384</v>
      </c>
      <c r="B385" s="30">
        <v>45787</v>
      </c>
      <c r="C385" s="183">
        <f>YEAR(PA[[#This Row],[Date]])+IF(MONTH(PA[[#This Row],[Date]])&gt;=4,1,0)</f>
        <v>2026</v>
      </c>
      <c r="D385" s="32">
        <f>YEAR(PA[[#This Row],[Date]])</f>
        <v>2025</v>
      </c>
      <c r="E385" s="36" t="s">
        <v>363</v>
      </c>
      <c r="F385" s="36" t="s">
        <v>363</v>
      </c>
      <c r="G385" s="216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402</v>
      </c>
      <c r="M385" s="36" t="s">
        <v>403</v>
      </c>
      <c r="N385" s="32" t="s">
        <v>443</v>
      </c>
      <c r="O385" s="35" t="s">
        <v>458</v>
      </c>
      <c r="P385" s="35" t="s">
        <v>406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8">
        <f ca="1">IFERROR(_xlfn.XLOOKUP(PA[[#This Row],[Affected Equipment ]],'Basic Data'!N:N,'Basic Data'!R:R),"")</f>
        <v>1.8491681641643964E-4</v>
      </c>
      <c r="W385" s="35" t="s">
        <v>447</v>
      </c>
      <c r="X385" s="39"/>
      <c r="Y385" s="38" t="s">
        <v>469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588</v>
      </c>
      <c r="AI385" s="32" t="s">
        <v>367</v>
      </c>
      <c r="AJ385" s="34">
        <f ca="1">IFERROR(PA[[#This Row],[Breakdown Time]]*PA[[#This Row],[Plant Equivalent Weightage]],"")</f>
        <v>2.034084980580836E-3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3" t="s">
        <v>589</v>
      </c>
    </row>
    <row r="386" spans="1:39">
      <c r="A386" s="173">
        <f t="shared" si="5"/>
        <v>385</v>
      </c>
      <c r="B386" s="30">
        <v>45787</v>
      </c>
      <c r="C386" s="183">
        <f>YEAR(PA[[#This Row],[Date]])+IF(MONTH(PA[[#This Row],[Date]])&gt;=4,1,0)</f>
        <v>2026</v>
      </c>
      <c r="D386" s="32">
        <f>YEAR(PA[[#This Row],[Date]])</f>
        <v>2025</v>
      </c>
      <c r="E386" s="36" t="s">
        <v>363</v>
      </c>
      <c r="F386" s="36" t="s">
        <v>363</v>
      </c>
      <c r="G386" s="216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402</v>
      </c>
      <c r="M386" s="36" t="s">
        <v>403</v>
      </c>
      <c r="N386" s="32" t="s">
        <v>443</v>
      </c>
      <c r="O386" s="35" t="s">
        <v>456</v>
      </c>
      <c r="P386" s="35" t="s">
        <v>406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8">
        <f ca="1">IFERROR(_xlfn.XLOOKUP(PA[[#This Row],[Affected Equipment ]],'Basic Data'!N:N,'Basic Data'!R:R),"")</f>
        <v>1.8491681641643964E-4</v>
      </c>
      <c r="W386" s="35" t="s">
        <v>447</v>
      </c>
      <c r="X386" s="39"/>
      <c r="Y386" s="38" t="s">
        <v>469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590</v>
      </c>
      <c r="AI386" s="32" t="s">
        <v>367</v>
      </c>
      <c r="AJ386" s="34">
        <f ca="1">IFERROR(PA[[#This Row],[Breakdown Time]]*PA[[#This Row],[Plant Equivalent Weightage]],"")</f>
        <v>2.0649044499835758E-3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3" t="s">
        <v>589</v>
      </c>
    </row>
    <row r="387" spans="1:39">
      <c r="A387" s="173">
        <f t="shared" si="5"/>
        <v>386</v>
      </c>
      <c r="B387" s="30">
        <v>45787</v>
      </c>
      <c r="C387" s="183">
        <f>YEAR(PA[[#This Row],[Date]])+IF(MONTH(PA[[#This Row],[Date]])&gt;=4,1,0)</f>
        <v>2026</v>
      </c>
      <c r="D387" s="32">
        <f>YEAR(PA[[#This Row],[Date]])</f>
        <v>2025</v>
      </c>
      <c r="E387" s="36" t="s">
        <v>363</v>
      </c>
      <c r="F387" s="36" t="s">
        <v>363</v>
      </c>
      <c r="G387" s="216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402</v>
      </c>
      <c r="M387" s="36" t="s">
        <v>403</v>
      </c>
      <c r="N387" s="32" t="s">
        <v>412</v>
      </c>
      <c r="O387" s="35" t="s">
        <v>440</v>
      </c>
      <c r="P387" s="35" t="s">
        <v>406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8">
        <f ca="1">IFERROR(_xlfn.XLOOKUP(PA[[#This Row],[Affected Equipment ]],'Basic Data'!N:N,'Basic Data'!R:R),"")</f>
        <v>1.8491681641643964E-4</v>
      </c>
      <c r="W387" s="35" t="s">
        <v>447</v>
      </c>
      <c r="X387" s="39"/>
      <c r="Y387" s="38" t="s">
        <v>469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591</v>
      </c>
      <c r="AI387" s="32" t="s">
        <v>367</v>
      </c>
      <c r="AJ387" s="34">
        <f ca="1">IFERROR(PA[[#This Row],[Breakdown Time]]*PA[[#This Row],[Plant Equivalent Weightage]],"")</f>
        <v>2.0957239193863161E-3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3" t="s">
        <v>589</v>
      </c>
    </row>
    <row r="388" spans="1:39">
      <c r="A388" s="173">
        <f t="shared" ref="A388" si="6">A387+1</f>
        <v>387</v>
      </c>
      <c r="B388" s="134">
        <v>45787</v>
      </c>
      <c r="C388" s="182">
        <f>YEAR(PA[[#This Row],[Date]])+IF(MONTH(PA[[#This Row],[Date]])&gt;=4,1,0)</f>
        <v>2026</v>
      </c>
      <c r="D388" s="32">
        <f>YEAR(PA[[#This Row],[Date]])</f>
        <v>2025</v>
      </c>
      <c r="E388" s="36" t="s">
        <v>363</v>
      </c>
      <c r="F388" s="36" t="s">
        <v>363</v>
      </c>
      <c r="G388" s="216">
        <v>45778</v>
      </c>
      <c r="H388" s="174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402</v>
      </c>
      <c r="M388" s="36" t="s">
        <v>403</v>
      </c>
      <c r="N388" s="32" t="s">
        <v>412</v>
      </c>
      <c r="O388" s="35" t="s">
        <v>440</v>
      </c>
      <c r="P388" s="35" t="s">
        <v>406</v>
      </c>
      <c r="Q388" s="36"/>
      <c r="R388" s="174">
        <f>IF((PA[[#This Row],[String Type(If String BD)]]&amp;PA[[#This Row],[Equipment (If any BD other than PV  array and inv)]])="",1,0)</f>
        <v>0</v>
      </c>
      <c r="S388" s="174">
        <f>IF(PA[[#This Row],[String Type(If String BD)]]="",1,0)</f>
        <v>0</v>
      </c>
      <c r="T3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5">
        <f>IFERROR(_xlfn.XLOOKUP(PA[[#This Row],[Affected Equipment ]],'Basic Data'!N:N,'Basic Data'!Q:Q),"")</f>
        <v>31.900000000000002</v>
      </c>
      <c r="V388" s="179">
        <f ca="1">IFERROR(_xlfn.XLOOKUP(PA[[#This Row],[Affected Equipment ]],'Basic Data'!N:N,'Basic Data'!R:R),"")</f>
        <v>1.8491681641643964E-4</v>
      </c>
      <c r="W388" s="35" t="s">
        <v>447</v>
      </c>
      <c r="X388" s="39"/>
      <c r="Y388" s="38" t="s">
        <v>469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6">
        <f>IF(PA[[#This Row],[Acknowledgement Time ]]="NA","",(PA[[#This Row],[Acknowledgement Time ]]-PA[[#This Row],[Fault Time]])*24)</f>
        <v>0</v>
      </c>
      <c r="AE388" s="176">
        <f>IF(PA[[#This Row],[Work Start time on Fault]]="NA","",(PA[[#This Row],[Work Start time on Fault]]-PA[[#This Row],[Fault Time]])*24)</f>
        <v>0</v>
      </c>
      <c r="AF388" s="177">
        <f>IF(PA[[#This Row],[Status]]="Open","",(PA[[#This Row],[Work Completion time on fault]]-PA[[#This Row],[Fault Time]])*24)</f>
        <v>11.5</v>
      </c>
      <c r="AG388" s="176">
        <f>IFERROR((PA[[#This Row],[Work Completion time on fault]]-PA[[#This Row],[Fault Time]])*24,"")</f>
        <v>11.5</v>
      </c>
      <c r="AH388" s="35" t="s">
        <v>591</v>
      </c>
      <c r="AI388" s="32" t="s">
        <v>367</v>
      </c>
      <c r="AJ388" s="175">
        <f ca="1">IFERROR(PA[[#This Row],[Breakdown Time]]*PA[[#This Row],[Plant Equivalent Weightage]],"")</f>
        <v>2.1265433887890559E-3</v>
      </c>
      <c r="AK388" s="37">
        <v>5970</v>
      </c>
      <c r="AL388" s="277">
        <f>IFERROR((_xlfn.XLOOKUP($G388,'Modelling New'!$D:$D,'Modelling New'!$O:$O)*PA[[#This Row],[Lost PoA(Wh/m2)]]*PA[[#This Row],[DC Capacity Affected (kW)]])/1000,"")</f>
        <v>147.27399240573763</v>
      </c>
      <c r="AM388" s="313" t="s">
        <v>589</v>
      </c>
    </row>
    <row r="389" spans="1:39">
      <c r="A389" s="173">
        <f t="shared" si="5"/>
        <v>388</v>
      </c>
      <c r="B389" s="134">
        <v>45788</v>
      </c>
      <c r="C389" s="183">
        <f>YEAR(PA[[#This Row],[Date]])+IF(MONTH(PA[[#This Row],[Date]])&gt;=4,1,0)</f>
        <v>2026</v>
      </c>
      <c r="D389" s="32">
        <f>YEAR(PA[[#This Row],[Date]])</f>
        <v>2025</v>
      </c>
      <c r="E389" s="36" t="s">
        <v>363</v>
      </c>
      <c r="F389" s="36" t="s">
        <v>363</v>
      </c>
      <c r="G389" s="216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473</v>
      </c>
      <c r="M389" s="32" t="s">
        <v>410</v>
      </c>
      <c r="N389" s="32" t="s">
        <v>412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8">
        <f ca="1">IFERROR(_xlfn.XLOOKUP(PA[[#This Row],[Affected Equipment ]],'Basic Data'!N:N,'Basic Data'!R:R),"")</f>
        <v>7.3294301779606988E-3</v>
      </c>
      <c r="W389" s="35" t="s">
        <v>413</v>
      </c>
      <c r="X389" s="38"/>
      <c r="Y389" s="38" t="s">
        <v>469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561</v>
      </c>
      <c r="AI389" s="32" t="s">
        <v>367</v>
      </c>
      <c r="AJ389" s="34">
        <f ca="1">IFERROR(PA[[#This Row],[Breakdown Time]]*PA[[#This Row],[Plant Equivalent Weightage]],"")</f>
        <v>6.1078584816339132E-3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6"/>
    </row>
    <row r="390" spans="1:39">
      <c r="A390" s="173">
        <f t="shared" ref="A390:A407" si="7">A389+1</f>
        <v>389</v>
      </c>
      <c r="B390" s="30">
        <v>45788</v>
      </c>
      <c r="C390" s="183">
        <f>YEAR(PA[[#This Row],[Date]])+IF(MONTH(PA[[#This Row],[Date]])&gt;=4,1,0)</f>
        <v>2026</v>
      </c>
      <c r="D390" s="32">
        <f>YEAR(PA[[#This Row],[Date]])</f>
        <v>2025</v>
      </c>
      <c r="E390" s="36" t="s">
        <v>363</v>
      </c>
      <c r="F390" s="36" t="s">
        <v>363</v>
      </c>
      <c r="G390" s="216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423</v>
      </c>
      <c r="M390" s="32" t="s">
        <v>410</v>
      </c>
      <c r="N390" s="32" t="s">
        <v>404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8">
        <f ca="1">IFERROR(_xlfn.XLOOKUP(PA[[#This Row],[Affected Equipment ]],'Basic Data'!N:N,'Basic Data'!R:R),"")</f>
        <v>9.0609240044055434E-3</v>
      </c>
      <c r="W390" s="35" t="s">
        <v>413</v>
      </c>
      <c r="X390" s="38"/>
      <c r="Y390" s="38" t="s">
        <v>469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561</v>
      </c>
      <c r="AI390" s="32" t="s">
        <v>367</v>
      </c>
      <c r="AJ390" s="34">
        <f ca="1">IFERROR(PA[[#This Row],[Breakdown Time]]*PA[[#This Row],[Plant Equivalent Weightage]],"")</f>
        <v>3.9264004019090668E-3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3" t="s">
        <v>592</v>
      </c>
    </row>
    <row r="391" spans="1:39">
      <c r="A391" s="173">
        <f t="shared" si="7"/>
        <v>390</v>
      </c>
      <c r="B391" s="30">
        <v>45788</v>
      </c>
      <c r="C391" s="183">
        <f>YEAR(PA[[#This Row],[Date]])+IF(MONTH(PA[[#This Row],[Date]])&gt;=4,1,0)</f>
        <v>2026</v>
      </c>
      <c r="D391" s="32">
        <f>YEAR(PA[[#This Row],[Date]])</f>
        <v>2025</v>
      </c>
      <c r="E391" s="36" t="s">
        <v>363</v>
      </c>
      <c r="F391" s="36" t="s">
        <v>363</v>
      </c>
      <c r="G391" s="216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423</v>
      </c>
      <c r="M391" s="32" t="s">
        <v>410</v>
      </c>
      <c r="N391" s="32" t="s">
        <v>412</v>
      </c>
      <c r="O391" s="35" t="s">
        <v>472</v>
      </c>
      <c r="P391" s="35" t="s">
        <v>406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8">
        <f ca="1">IFERROR(_xlfn.XLOOKUP(PA[[#This Row],[Affected Equipment ]],'Basic Data'!N:N,'Basic Data'!R:R),"")</f>
        <v>1.8491681641643964E-4</v>
      </c>
      <c r="W391" s="35" t="s">
        <v>447</v>
      </c>
      <c r="X391" s="38"/>
      <c r="Y391" s="38" t="s">
        <v>469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593</v>
      </c>
      <c r="AI391" s="32" t="s">
        <v>367</v>
      </c>
      <c r="AJ391" s="34">
        <f ca="1">IFERROR(PA[[#This Row],[Breakdown Time]]*PA[[#This Row],[Plant Equivalent Weightage]],"")</f>
        <v>1.8799876335671361E-3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3" t="s">
        <v>592</v>
      </c>
    </row>
    <row r="392" spans="1:39">
      <c r="A392" s="173">
        <f t="shared" si="7"/>
        <v>391</v>
      </c>
      <c r="B392" s="30">
        <v>45788</v>
      </c>
      <c r="C392" s="183">
        <f>YEAR(PA[[#This Row],[Date]])+IF(MONTH(PA[[#This Row],[Date]])&gt;=4,1,0)</f>
        <v>2026</v>
      </c>
      <c r="D392" s="32">
        <f>YEAR(PA[[#This Row],[Date]])</f>
        <v>2025</v>
      </c>
      <c r="E392" s="36" t="s">
        <v>363</v>
      </c>
      <c r="F392" s="36" t="s">
        <v>363</v>
      </c>
      <c r="G392" s="216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423</v>
      </c>
      <c r="M392" s="32" t="s">
        <v>410</v>
      </c>
      <c r="N392" s="32" t="s">
        <v>416</v>
      </c>
      <c r="O392" s="35" t="s">
        <v>440</v>
      </c>
      <c r="P392" s="35" t="s">
        <v>406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8">
        <f ca="1">IFERROR(_xlfn.XLOOKUP(PA[[#This Row],[Affected Equipment ]],'Basic Data'!N:N,'Basic Data'!R:R),"")</f>
        <v>1.8491681641643964E-4</v>
      </c>
      <c r="W392" s="35" t="s">
        <v>447</v>
      </c>
      <c r="X392" s="38"/>
      <c r="Y392" s="38" t="s">
        <v>469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593</v>
      </c>
      <c r="AI392" s="32" t="s">
        <v>367</v>
      </c>
      <c r="AJ392" s="34">
        <f ca="1">IFERROR(PA[[#This Row],[Breakdown Time]]*PA[[#This Row],[Plant Equivalent Weightage]],"")</f>
        <v>1.9108071029698759E-3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3" t="s">
        <v>592</v>
      </c>
    </row>
    <row r="393" spans="1:39">
      <c r="A393" s="173">
        <f t="shared" si="7"/>
        <v>392</v>
      </c>
      <c r="B393" s="30">
        <v>45788</v>
      </c>
      <c r="C393" s="183">
        <f>YEAR(PA[[#This Row],[Date]])+IF(MONTH(PA[[#This Row],[Date]])&gt;=4,1,0)</f>
        <v>2026</v>
      </c>
      <c r="D393" s="32">
        <f>YEAR(PA[[#This Row],[Date]])</f>
        <v>2025</v>
      </c>
      <c r="E393" s="36" t="s">
        <v>363</v>
      </c>
      <c r="F393" s="36" t="s">
        <v>363</v>
      </c>
      <c r="G393" s="216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423</v>
      </c>
      <c r="M393" s="32" t="s">
        <v>410</v>
      </c>
      <c r="N393" s="32" t="s">
        <v>416</v>
      </c>
      <c r="O393" s="35" t="s">
        <v>440</v>
      </c>
      <c r="P393" s="35" t="s">
        <v>406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8">
        <f ca="1">IFERROR(_xlfn.XLOOKUP(PA[[#This Row],[Affected Equipment ]],'Basic Data'!N:N,'Basic Data'!R:R),"")</f>
        <v>1.8491681641643964E-4</v>
      </c>
      <c r="W393" s="35" t="s">
        <v>447</v>
      </c>
      <c r="X393" s="38"/>
      <c r="Y393" s="38" t="s">
        <v>469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594</v>
      </c>
      <c r="AI393" s="32" t="s">
        <v>367</v>
      </c>
      <c r="AJ393" s="34">
        <f ca="1">IFERROR(PA[[#This Row],[Breakdown Time]]*PA[[#This Row],[Plant Equivalent Weightage]],"")</f>
        <v>1.9416265723726158E-3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3" t="s">
        <v>592</v>
      </c>
    </row>
    <row r="394" spans="1:39">
      <c r="A394" s="173">
        <f t="shared" si="7"/>
        <v>393</v>
      </c>
      <c r="B394" s="134">
        <v>45788</v>
      </c>
      <c r="C394" s="182">
        <f>YEAR(PA[[#This Row],[Date]])+IF(MONTH(PA[[#This Row],[Date]])&gt;=4,1,0)</f>
        <v>2026</v>
      </c>
      <c r="D394" s="32">
        <f>YEAR(PA[[#This Row],[Date]])</f>
        <v>2025</v>
      </c>
      <c r="E394" s="36" t="s">
        <v>363</v>
      </c>
      <c r="F394" s="36" t="s">
        <v>363</v>
      </c>
      <c r="G394" s="216">
        <v>45778</v>
      </c>
      <c r="H394" s="174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423</v>
      </c>
      <c r="M394" s="32" t="s">
        <v>410</v>
      </c>
      <c r="N394" s="32" t="s">
        <v>443</v>
      </c>
      <c r="O394" s="35" t="s">
        <v>472</v>
      </c>
      <c r="P394" s="35" t="s">
        <v>406</v>
      </c>
      <c r="Q394" s="36"/>
      <c r="R394" s="174">
        <f>IF((PA[[#This Row],[String Type(If String BD)]]&amp;PA[[#This Row],[Equipment (If any BD other than PV  array and inv)]])="",1,0)</f>
        <v>0</v>
      </c>
      <c r="S394" s="174">
        <f>IF(PA[[#This Row],[String Type(If String BD)]]="",1,0)</f>
        <v>0</v>
      </c>
      <c r="T3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5">
        <f>IFERROR(_xlfn.XLOOKUP(PA[[#This Row],[Affected Equipment ]],'Basic Data'!N:N,'Basic Data'!Q:Q),"")</f>
        <v>31.900000000000002</v>
      </c>
      <c r="V394" s="179">
        <f ca="1">IFERROR(_xlfn.XLOOKUP(PA[[#This Row],[Affected Equipment ]],'Basic Data'!N:N,'Basic Data'!R:R),"")</f>
        <v>1.8491681641643964E-4</v>
      </c>
      <c r="W394" s="35" t="s">
        <v>447</v>
      </c>
      <c r="X394" s="39"/>
      <c r="Y394" s="38" t="s">
        <v>469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6">
        <f>IF(PA[[#This Row],[Acknowledgement Time ]]="NA","",(PA[[#This Row],[Acknowledgement Time ]]-PA[[#This Row],[Fault Time]])*24)</f>
        <v>0</v>
      </c>
      <c r="AE394" s="176">
        <f>IF(PA[[#This Row],[Work Start time on Fault]]="NA","",(PA[[#This Row],[Work Start time on Fault]]-PA[[#This Row],[Fault Time]])*24)</f>
        <v>0</v>
      </c>
      <c r="AF394" s="177">
        <f>IF(PA[[#This Row],[Status]]="Open","",(PA[[#This Row],[Work Completion time on fault]]-PA[[#This Row],[Fault Time]])*24)</f>
        <v>10.666666666666668</v>
      </c>
      <c r="AG394" s="176">
        <f>IFERROR((PA[[#This Row],[Work Completion time on fault]]-PA[[#This Row],[Fault Time]])*24,"")</f>
        <v>10.666666666666668</v>
      </c>
      <c r="AH394" s="35" t="s">
        <v>594</v>
      </c>
      <c r="AI394" s="32" t="s">
        <v>367</v>
      </c>
      <c r="AJ394" s="175">
        <f ca="1">IFERROR(PA[[#This Row],[Breakdown Time]]*PA[[#This Row],[Plant Equivalent Weightage]],"")</f>
        <v>1.9724460417753563E-3</v>
      </c>
      <c r="AK394" s="37">
        <v>5512</v>
      </c>
      <c r="AL394" s="277">
        <f>IFERROR((_xlfn.XLOOKUP($G394,'Modelling New'!$D:$D,'Modelling New'!$O:$O)*PA[[#This Row],[Lost PoA(Wh/m2)]]*PA[[#This Row],[DC Capacity Affected (kW)]])/1000,"")</f>
        <v>135.9755856181618</v>
      </c>
      <c r="AM394" s="313" t="s">
        <v>592</v>
      </c>
    </row>
    <row r="395" spans="1:39">
      <c r="A395" s="173">
        <f t="shared" si="7"/>
        <v>394</v>
      </c>
      <c r="B395" s="134">
        <v>45788</v>
      </c>
      <c r="C395" s="183">
        <f>YEAR(PA[[#This Row],[Date]])+IF(MONTH(PA[[#This Row],[Date]])&gt;=4,1,0)</f>
        <v>2026</v>
      </c>
      <c r="D395" s="32">
        <f>YEAR(PA[[#This Row],[Date]])</f>
        <v>2025</v>
      </c>
      <c r="E395" s="36" t="s">
        <v>363</v>
      </c>
      <c r="F395" s="36" t="s">
        <v>363</v>
      </c>
      <c r="G395" s="216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423</v>
      </c>
      <c r="M395" s="32" t="s">
        <v>410</v>
      </c>
      <c r="N395" s="32" t="s">
        <v>443</v>
      </c>
      <c r="O395" s="35" t="s">
        <v>472</v>
      </c>
      <c r="P395" s="35" t="s">
        <v>406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8">
        <f ca="1">IFERROR(_xlfn.XLOOKUP(PA[[#This Row],[Affected Equipment ]],'Basic Data'!N:N,'Basic Data'!R:R),"")</f>
        <v>1.8491681641643964E-4</v>
      </c>
      <c r="W395" s="35" t="s">
        <v>447</v>
      </c>
      <c r="X395" s="38"/>
      <c r="Y395" s="38" t="s">
        <v>469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594</v>
      </c>
      <c r="AI395" s="32" t="s">
        <v>367</v>
      </c>
      <c r="AJ395" s="34">
        <f ca="1">IFERROR(PA[[#This Row],[Breakdown Time]]*PA[[#This Row],[Plant Equivalent Weightage]],"")</f>
        <v>2.0032655111780961E-3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3" t="s">
        <v>592</v>
      </c>
    </row>
    <row r="396" spans="1:39">
      <c r="A396" s="173">
        <f t="shared" si="7"/>
        <v>395</v>
      </c>
      <c r="B396" s="134">
        <v>45788</v>
      </c>
      <c r="C396" s="183">
        <f>YEAR(PA[[#This Row],[Date]])+IF(MONTH(PA[[#This Row],[Date]])&gt;=4,1,0)</f>
        <v>2026</v>
      </c>
      <c r="D396" s="32">
        <f>YEAR(PA[[#This Row],[Date]])</f>
        <v>2025</v>
      </c>
      <c r="E396" s="36" t="s">
        <v>363</v>
      </c>
      <c r="F396" s="36" t="s">
        <v>363</v>
      </c>
      <c r="G396" s="216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423</v>
      </c>
      <c r="M396" s="32" t="s">
        <v>410</v>
      </c>
      <c r="N396" s="32" t="s">
        <v>404</v>
      </c>
      <c r="O396" s="35" t="s">
        <v>456</v>
      </c>
      <c r="P396" s="35" t="s">
        <v>406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8">
        <f ca="1">IFERROR(_xlfn.XLOOKUP(PA[[#This Row],[Affected Equipment ]],'Basic Data'!N:N,'Basic Data'!R:R),"")</f>
        <v>1.8491681641643964E-4</v>
      </c>
      <c r="W396" s="35" t="s">
        <v>447</v>
      </c>
      <c r="X396" s="38"/>
      <c r="Y396" s="38" t="s">
        <v>469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594</v>
      </c>
      <c r="AI396" s="32" t="s">
        <v>367</v>
      </c>
      <c r="AJ396" s="34">
        <f ca="1">IFERROR(PA[[#This Row],[Breakdown Time]]*PA[[#This Row],[Plant Equivalent Weightage]],"")</f>
        <v>2.034084980580836E-3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3" t="s">
        <v>592</v>
      </c>
    </row>
    <row r="397" spans="1:39">
      <c r="A397" s="173">
        <f t="shared" si="7"/>
        <v>396</v>
      </c>
      <c r="B397" s="134">
        <v>45788</v>
      </c>
      <c r="C397" s="183">
        <f>YEAR(PA[[#This Row],[Date]])+IF(MONTH(PA[[#This Row],[Date]])&gt;=4,1,0)</f>
        <v>2026</v>
      </c>
      <c r="D397" s="32">
        <f>YEAR(PA[[#This Row],[Date]])</f>
        <v>2025</v>
      </c>
      <c r="E397" s="36" t="s">
        <v>363</v>
      </c>
      <c r="F397" s="36" t="s">
        <v>363</v>
      </c>
      <c r="G397" s="216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423</v>
      </c>
      <c r="M397" s="32" t="s">
        <v>410</v>
      </c>
      <c r="N397" s="32" t="s">
        <v>404</v>
      </c>
      <c r="O397" s="35" t="s">
        <v>456</v>
      </c>
      <c r="P397" s="35" t="s">
        <v>406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8">
        <f ca="1">IFERROR(_xlfn.XLOOKUP(PA[[#This Row],[Affected Equipment ]],'Basic Data'!N:N,'Basic Data'!R:R),"")</f>
        <v>1.8491681641643964E-4</v>
      </c>
      <c r="W397" s="35" t="s">
        <v>447</v>
      </c>
      <c r="X397" s="38"/>
      <c r="Y397" s="38" t="s">
        <v>469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593</v>
      </c>
      <c r="AI397" s="32" t="s">
        <v>367</v>
      </c>
      <c r="AJ397" s="34">
        <f ca="1">IFERROR(PA[[#This Row],[Breakdown Time]]*PA[[#This Row],[Plant Equivalent Weightage]],"")</f>
        <v>2.0649044499835758E-3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3" t="s">
        <v>592</v>
      </c>
    </row>
    <row r="398" spans="1:39">
      <c r="A398" s="173">
        <f t="shared" si="7"/>
        <v>397</v>
      </c>
      <c r="B398" s="134">
        <v>45788</v>
      </c>
      <c r="C398" s="183">
        <f>YEAR(PA[[#This Row],[Date]])+IF(MONTH(PA[[#This Row],[Date]])&gt;=4,1,0)</f>
        <v>2026</v>
      </c>
      <c r="D398" s="32">
        <f>YEAR(PA[[#This Row],[Date]])</f>
        <v>2025</v>
      </c>
      <c r="E398" s="36" t="s">
        <v>363</v>
      </c>
      <c r="F398" s="36" t="s">
        <v>363</v>
      </c>
      <c r="G398" s="216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423</v>
      </c>
      <c r="M398" s="32" t="s">
        <v>410</v>
      </c>
      <c r="N398" s="32" t="s">
        <v>404</v>
      </c>
      <c r="O398" s="35" t="s">
        <v>440</v>
      </c>
      <c r="P398" s="35" t="s">
        <v>406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8">
        <f ca="1">IFERROR(_xlfn.XLOOKUP(PA[[#This Row],[Affected Equipment ]],'Basic Data'!N:N,'Basic Data'!R:R),"")</f>
        <v>1.8491681641643964E-4</v>
      </c>
      <c r="W398" s="35" t="s">
        <v>447</v>
      </c>
      <c r="X398" s="38"/>
      <c r="Y398" s="38" t="s">
        <v>469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593</v>
      </c>
      <c r="AI398" s="32" t="s">
        <v>367</v>
      </c>
      <c r="AJ398" s="34">
        <f ca="1">IFERROR(PA[[#This Row],[Breakdown Time]]*PA[[#This Row],[Plant Equivalent Weightage]],"")</f>
        <v>2.0957239193863161E-3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3" t="s">
        <v>592</v>
      </c>
    </row>
    <row r="399" spans="1:39">
      <c r="A399" s="173">
        <f t="shared" si="7"/>
        <v>398</v>
      </c>
      <c r="B399" s="134">
        <v>45788</v>
      </c>
      <c r="C399" s="182">
        <f>YEAR(PA[[#This Row],[Date]])+IF(MONTH(PA[[#This Row],[Date]])&gt;=4,1,0)</f>
        <v>2026</v>
      </c>
      <c r="D399" s="32">
        <f>YEAR(PA[[#This Row],[Date]])</f>
        <v>2025</v>
      </c>
      <c r="E399" s="36" t="s">
        <v>363</v>
      </c>
      <c r="F399" s="36" t="s">
        <v>363</v>
      </c>
      <c r="G399" s="216">
        <v>45778</v>
      </c>
      <c r="H399" s="174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423</v>
      </c>
      <c r="M399" s="32" t="s">
        <v>410</v>
      </c>
      <c r="N399" s="32" t="s">
        <v>404</v>
      </c>
      <c r="O399" s="35" t="s">
        <v>440</v>
      </c>
      <c r="P399" s="35" t="s">
        <v>406</v>
      </c>
      <c r="Q399" s="36"/>
      <c r="R399" s="174">
        <f>IF((PA[[#This Row],[String Type(If String BD)]]&amp;PA[[#This Row],[Equipment (If any BD other than PV  array and inv)]])="",1,0)</f>
        <v>0</v>
      </c>
      <c r="S399" s="174">
        <f>IF(PA[[#This Row],[String Type(If String BD)]]="",1,0)</f>
        <v>0</v>
      </c>
      <c r="T3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5">
        <f>IFERROR(_xlfn.XLOOKUP(PA[[#This Row],[Affected Equipment ]],'Basic Data'!N:N,'Basic Data'!Q:Q),"")</f>
        <v>31.900000000000002</v>
      </c>
      <c r="V399" s="179">
        <f ca="1">IFERROR(_xlfn.XLOOKUP(PA[[#This Row],[Affected Equipment ]],'Basic Data'!N:N,'Basic Data'!R:R),"")</f>
        <v>1.8491681641643964E-4</v>
      </c>
      <c r="W399" s="35" t="s">
        <v>447</v>
      </c>
      <c r="X399" s="39"/>
      <c r="Y399" s="38" t="s">
        <v>469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6">
        <f>IF(PA[[#This Row],[Acknowledgement Time ]]="NA","",(PA[[#This Row],[Acknowledgement Time ]]-PA[[#This Row],[Fault Time]])*24)</f>
        <v>0</v>
      </c>
      <c r="AE399" s="176">
        <f>IF(PA[[#This Row],[Work Start time on Fault]]="NA","",(PA[[#This Row],[Work Start time on Fault]]-PA[[#This Row],[Fault Time]])*24)</f>
        <v>0</v>
      </c>
      <c r="AF399" s="177">
        <f>IF(PA[[#This Row],[Status]]="Open","",(PA[[#This Row],[Work Completion time on fault]]-PA[[#This Row],[Fault Time]])*24)</f>
        <v>11.5</v>
      </c>
      <c r="AG399" s="176">
        <f>IFERROR((PA[[#This Row],[Work Completion time on fault]]-PA[[#This Row],[Fault Time]])*24,"")</f>
        <v>11.5</v>
      </c>
      <c r="AH399" s="35" t="s">
        <v>594</v>
      </c>
      <c r="AI399" s="32" t="s">
        <v>367</v>
      </c>
      <c r="AJ399" s="175">
        <f ca="1">IFERROR(PA[[#This Row],[Breakdown Time]]*PA[[#This Row],[Plant Equivalent Weightage]],"")</f>
        <v>2.1265433887890559E-3</v>
      </c>
      <c r="AK399" s="37">
        <v>5572</v>
      </c>
      <c r="AL399" s="277">
        <f>IFERROR((_xlfn.XLOOKUP($G399,'Modelling New'!$D:$D,'Modelling New'!$O:$O)*PA[[#This Row],[Lost PoA(Wh/m2)]]*PA[[#This Row],[DC Capacity Affected (kW)]])/1000,"")</f>
        <v>137.45572624535512</v>
      </c>
      <c r="AM399" s="313" t="s">
        <v>592</v>
      </c>
    </row>
    <row r="400" spans="1:39">
      <c r="A400" s="173">
        <f t="shared" si="7"/>
        <v>399</v>
      </c>
      <c r="B400" s="134">
        <v>45789</v>
      </c>
      <c r="C400" s="183">
        <f>YEAR(PA[[#This Row],[Date]])+IF(MONTH(PA[[#This Row],[Date]])&gt;=4,1,0)</f>
        <v>2026</v>
      </c>
      <c r="D400" s="32">
        <f>YEAR(PA[[#This Row],[Date]])</f>
        <v>2025</v>
      </c>
      <c r="E400" s="36" t="s">
        <v>363</v>
      </c>
      <c r="F400" s="36" t="s">
        <v>363</v>
      </c>
      <c r="G400" s="216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418</v>
      </c>
      <c r="M400" s="32" t="s">
        <v>410</v>
      </c>
      <c r="N400" s="32" t="s">
        <v>416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8">
        <f ca="1">IFERROR(_xlfn.XLOOKUP(PA[[#This Row],[Affected Equipment ]],'Basic Data'!N:N,'Basic Data'!R:R),"")</f>
        <v>9.1533824126137607E-3</v>
      </c>
      <c r="W400" s="35" t="s">
        <v>413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561</v>
      </c>
      <c r="AI400" s="32" t="s">
        <v>367</v>
      </c>
      <c r="AJ400" s="34">
        <f ca="1">IFERROR(PA[[#This Row],[Breakdown Time]]*PA[[#This Row],[Plant Equivalent Weightage]],"")</f>
        <v>4.1190220856761901E-3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6"/>
    </row>
    <row r="401" spans="1:39">
      <c r="A401" s="173">
        <f t="shared" si="7"/>
        <v>400</v>
      </c>
      <c r="B401" s="30">
        <v>45789</v>
      </c>
      <c r="C401" s="183">
        <f>YEAR(PA[[#This Row],[Date]])+IF(MONTH(PA[[#This Row],[Date]])&gt;=4,1,0)</f>
        <v>2026</v>
      </c>
      <c r="D401" s="32">
        <f>YEAR(PA[[#This Row],[Date]])</f>
        <v>2025</v>
      </c>
      <c r="E401" s="36" t="s">
        <v>363</v>
      </c>
      <c r="F401" s="36" t="s">
        <v>363</v>
      </c>
      <c r="G401" s="216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418</v>
      </c>
      <c r="M401" s="32" t="s">
        <v>410</v>
      </c>
      <c r="N401" s="32" t="s">
        <v>416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8">
        <f ca="1">IFERROR(_xlfn.XLOOKUP(PA[[#This Row],[Affected Equipment ]],'Basic Data'!N:N,'Basic Data'!R:R),"")</f>
        <v>9.1533824126137607E-3</v>
      </c>
      <c r="W401" s="35" t="s">
        <v>413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561</v>
      </c>
      <c r="AI401" s="32" t="s">
        <v>367</v>
      </c>
      <c r="AJ401" s="34">
        <f ca="1">IFERROR(PA[[#This Row],[Breakdown Time]]*PA[[#This Row],[Plant Equivalent Weightage]],"")</f>
        <v>2.7460147237841305E-3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3" t="s">
        <v>595</v>
      </c>
    </row>
    <row r="402" spans="1:39">
      <c r="A402" s="173">
        <f t="shared" si="7"/>
        <v>401</v>
      </c>
      <c r="B402" s="30">
        <v>45789</v>
      </c>
      <c r="C402" s="183">
        <f>YEAR(PA[[#This Row],[Date]])+IF(MONTH(PA[[#This Row],[Date]])&gt;=4,1,0)</f>
        <v>2026</v>
      </c>
      <c r="D402" s="32">
        <f>YEAR(PA[[#This Row],[Date]])</f>
        <v>2025</v>
      </c>
      <c r="E402" s="36" t="s">
        <v>363</v>
      </c>
      <c r="F402" s="36" t="s">
        <v>363</v>
      </c>
      <c r="G402" s="216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418</v>
      </c>
      <c r="M402" s="32" t="s">
        <v>403</v>
      </c>
      <c r="N402" s="32" t="s">
        <v>416</v>
      </c>
      <c r="O402" s="35" t="s">
        <v>472</v>
      </c>
      <c r="P402" s="35" t="s">
        <v>406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8">
        <f ca="1">IFERROR(_xlfn.XLOOKUP(PA[[#This Row],[Affected Equipment ]],'Basic Data'!N:N,'Basic Data'!R:R),"")</f>
        <v>1.8491681641643964E-4</v>
      </c>
      <c r="W402" s="35" t="s">
        <v>447</v>
      </c>
      <c r="X402" s="38"/>
      <c r="Y402" s="38" t="s">
        <v>469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457</v>
      </c>
      <c r="AI402" s="32" t="s">
        <v>367</v>
      </c>
      <c r="AJ402" s="34">
        <f ca="1">IFERROR(PA[[#This Row],[Breakdown Time]]*PA[[#This Row],[Plant Equivalent Weightage]],"")</f>
        <v>1.8830695805074104E-3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3" t="s">
        <v>595</v>
      </c>
    </row>
    <row r="403" spans="1:39">
      <c r="A403" s="173">
        <f t="shared" si="7"/>
        <v>402</v>
      </c>
      <c r="B403" s="30">
        <v>45789</v>
      </c>
      <c r="C403" s="183">
        <f>YEAR(PA[[#This Row],[Date]])+IF(MONTH(PA[[#This Row],[Date]])&gt;=4,1,0)</f>
        <v>2026</v>
      </c>
      <c r="D403" s="32">
        <f>YEAR(PA[[#This Row],[Date]])</f>
        <v>2025</v>
      </c>
      <c r="E403" s="36" t="s">
        <v>363</v>
      </c>
      <c r="F403" s="36" t="s">
        <v>363</v>
      </c>
      <c r="G403" s="216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418</v>
      </c>
      <c r="M403" s="32" t="s">
        <v>403</v>
      </c>
      <c r="N403" s="32" t="s">
        <v>416</v>
      </c>
      <c r="O403" s="35" t="s">
        <v>472</v>
      </c>
      <c r="P403" s="35" t="s">
        <v>406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8">
        <f ca="1">IFERROR(_xlfn.XLOOKUP(PA[[#This Row],[Affected Equipment ]],'Basic Data'!N:N,'Basic Data'!R:R),"")</f>
        <v>1.8491681641643964E-4</v>
      </c>
      <c r="W403" s="35" t="s">
        <v>447</v>
      </c>
      <c r="X403" s="38"/>
      <c r="Y403" s="38" t="s">
        <v>469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457</v>
      </c>
      <c r="AI403" s="32" t="s">
        <v>367</v>
      </c>
      <c r="AJ403" s="34">
        <f ca="1">IFERROR(PA[[#This Row],[Breakdown Time]]*PA[[#This Row],[Plant Equivalent Weightage]],"")</f>
        <v>1.9138890499101502E-3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3" t="s">
        <v>595</v>
      </c>
    </row>
    <row r="404" spans="1:39">
      <c r="A404" s="173">
        <f t="shared" si="7"/>
        <v>403</v>
      </c>
      <c r="B404" s="30">
        <v>45789</v>
      </c>
      <c r="C404" s="183">
        <f>YEAR(PA[[#This Row],[Date]])+IF(MONTH(PA[[#This Row],[Date]])&gt;=4,1,0)</f>
        <v>2026</v>
      </c>
      <c r="D404" s="32">
        <f>YEAR(PA[[#This Row],[Date]])</f>
        <v>2025</v>
      </c>
      <c r="E404" s="36" t="s">
        <v>363</v>
      </c>
      <c r="F404" s="36" t="s">
        <v>363</v>
      </c>
      <c r="G404" s="216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418</v>
      </c>
      <c r="M404" s="32" t="s">
        <v>403</v>
      </c>
      <c r="N404" s="32" t="s">
        <v>443</v>
      </c>
      <c r="O404" s="35" t="s">
        <v>440</v>
      </c>
      <c r="P404" s="35" t="s">
        <v>406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8">
        <f ca="1">IFERROR(_xlfn.XLOOKUP(PA[[#This Row],[Affected Equipment ]],'Basic Data'!N:N,'Basic Data'!R:R),"")</f>
        <v>1.8491681641643964E-4</v>
      </c>
      <c r="W404" s="35" t="s">
        <v>447</v>
      </c>
      <c r="X404" s="38"/>
      <c r="Y404" s="38" t="s">
        <v>469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457</v>
      </c>
      <c r="AI404" s="32" t="s">
        <v>367</v>
      </c>
      <c r="AJ404" s="34">
        <f ca="1">IFERROR(PA[[#This Row],[Breakdown Time]]*PA[[#This Row],[Plant Equivalent Weightage]],"")</f>
        <v>1.9447085193128901E-3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3" t="s">
        <v>595</v>
      </c>
    </row>
    <row r="405" spans="1:39">
      <c r="A405" s="173">
        <f t="shared" si="7"/>
        <v>404</v>
      </c>
      <c r="B405" s="30">
        <v>45789</v>
      </c>
      <c r="C405" s="183">
        <f>YEAR(PA[[#This Row],[Date]])+IF(MONTH(PA[[#This Row],[Date]])&gt;=4,1,0)</f>
        <v>2026</v>
      </c>
      <c r="D405" s="32">
        <f>YEAR(PA[[#This Row],[Date]])</f>
        <v>2025</v>
      </c>
      <c r="E405" s="36" t="s">
        <v>363</v>
      </c>
      <c r="F405" s="36" t="s">
        <v>363</v>
      </c>
      <c r="G405" s="216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418</v>
      </c>
      <c r="M405" s="32" t="s">
        <v>403</v>
      </c>
      <c r="N405" s="32" t="s">
        <v>443</v>
      </c>
      <c r="O405" s="35" t="s">
        <v>440</v>
      </c>
      <c r="P405" s="35" t="s">
        <v>406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8">
        <f ca="1">IFERROR(_xlfn.XLOOKUP(PA[[#This Row],[Affected Equipment ]],'Basic Data'!N:N,'Basic Data'!R:R),"")</f>
        <v>1.8491681641643964E-4</v>
      </c>
      <c r="W405" s="35" t="s">
        <v>447</v>
      </c>
      <c r="X405" s="38"/>
      <c r="Y405" s="38" t="s">
        <v>469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457</v>
      </c>
      <c r="AI405" s="32" t="s">
        <v>367</v>
      </c>
      <c r="AJ405" s="34">
        <f ca="1">IFERROR(PA[[#This Row],[Breakdown Time]]*PA[[#This Row],[Plant Equivalent Weightage]],"")</f>
        <v>1.9755279887156301E-3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3" t="s">
        <v>595</v>
      </c>
    </row>
    <row r="406" spans="1:39">
      <c r="A406" s="173">
        <f t="shared" si="7"/>
        <v>405</v>
      </c>
      <c r="B406" s="134">
        <v>45789</v>
      </c>
      <c r="C406" s="182">
        <f>YEAR(PA[[#This Row],[Date]])+IF(MONTH(PA[[#This Row],[Date]])&gt;=4,1,0)</f>
        <v>2026</v>
      </c>
      <c r="D406" s="32">
        <f>YEAR(PA[[#This Row],[Date]])</f>
        <v>2025</v>
      </c>
      <c r="E406" s="36" t="s">
        <v>363</v>
      </c>
      <c r="F406" s="36" t="s">
        <v>363</v>
      </c>
      <c r="G406" s="216">
        <v>45778</v>
      </c>
      <c r="H406" s="174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418</v>
      </c>
      <c r="M406" s="32" t="s">
        <v>403</v>
      </c>
      <c r="N406" s="32" t="s">
        <v>443</v>
      </c>
      <c r="O406" s="35" t="s">
        <v>446</v>
      </c>
      <c r="P406" s="35" t="s">
        <v>406</v>
      </c>
      <c r="Q406" s="36"/>
      <c r="R406" s="174">
        <f>IF((PA[[#This Row],[String Type(If String BD)]]&amp;PA[[#This Row],[Equipment (If any BD other than PV  array and inv)]])="",1,0)</f>
        <v>0</v>
      </c>
      <c r="S406" s="174">
        <f>IF(PA[[#This Row],[String Type(If String BD)]]="",1,0)</f>
        <v>0</v>
      </c>
      <c r="T4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5">
        <f>IFERROR(_xlfn.XLOOKUP(PA[[#This Row],[Affected Equipment ]],'Basic Data'!N:N,'Basic Data'!Q:Q),"")</f>
        <v>31.900000000000002</v>
      </c>
      <c r="V406" s="179">
        <f ca="1">IFERROR(_xlfn.XLOOKUP(PA[[#This Row],[Affected Equipment ]],'Basic Data'!N:N,'Basic Data'!R:R),"")</f>
        <v>1.8491681641643964E-4</v>
      </c>
      <c r="W406" s="35" t="s">
        <v>447</v>
      </c>
      <c r="X406" s="39"/>
      <c r="Y406" s="38" t="s">
        <v>469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6">
        <f>IF(PA[[#This Row],[Acknowledgement Time ]]="NA","",(PA[[#This Row],[Acknowledgement Time ]]-PA[[#This Row],[Fault Time]])*24)</f>
        <v>0</v>
      </c>
      <c r="AE406" s="176">
        <f>IF(PA[[#This Row],[Work Start time on Fault]]="NA","",(PA[[#This Row],[Work Start time on Fault]]-PA[[#This Row],[Fault Time]])*24)</f>
        <v>0</v>
      </c>
      <c r="AF406" s="177">
        <f>IF(PA[[#This Row],[Status]]="Open","",(PA[[#This Row],[Work Completion time on fault]]-PA[[#This Row],[Fault Time]])*24)</f>
        <v>10.85</v>
      </c>
      <c r="AG406" s="176">
        <f>IFERROR((PA[[#This Row],[Work Completion time on fault]]-PA[[#This Row],[Fault Time]])*24,"")</f>
        <v>10.85</v>
      </c>
      <c r="AH406" s="35" t="s">
        <v>457</v>
      </c>
      <c r="AI406" s="32" t="s">
        <v>367</v>
      </c>
      <c r="AJ406" s="175">
        <f ca="1">IFERROR(PA[[#This Row],[Breakdown Time]]*PA[[#This Row],[Plant Equivalent Weightage]],"")</f>
        <v>2.00634745811837E-3</v>
      </c>
      <c r="AK406" s="37">
        <v>4455</v>
      </c>
      <c r="AL406" s="277">
        <f>IFERROR((_xlfn.XLOOKUP($G406,'Modelling New'!$D:$D,'Modelling New'!$O:$O)*PA[[#This Row],[Lost PoA(Wh/m2)]]*PA[[#This Row],[DC Capacity Affected (kW)]])/1000,"")</f>
        <v>109.90044156910574</v>
      </c>
      <c r="AM406" s="313" t="s">
        <v>595</v>
      </c>
    </row>
    <row r="407" spans="1:39">
      <c r="A407" s="173">
        <f t="shared" si="7"/>
        <v>406</v>
      </c>
      <c r="B407" s="134">
        <v>45789</v>
      </c>
      <c r="C407" s="183">
        <f>YEAR(PA[[#This Row],[Date]])+IF(MONTH(PA[[#This Row],[Date]])&gt;=4,1,0)</f>
        <v>2026</v>
      </c>
      <c r="D407" s="32">
        <f>YEAR(PA[[#This Row],[Date]])</f>
        <v>2025</v>
      </c>
      <c r="E407" s="36" t="s">
        <v>363</v>
      </c>
      <c r="F407" s="36" t="s">
        <v>363</v>
      </c>
      <c r="G407" s="216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418</v>
      </c>
      <c r="M407" s="32" t="s">
        <v>403</v>
      </c>
      <c r="N407" s="32" t="s">
        <v>443</v>
      </c>
      <c r="O407" s="35" t="s">
        <v>446</v>
      </c>
      <c r="P407" s="35" t="s">
        <v>406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8">
        <f ca="1">IFERROR(_xlfn.XLOOKUP(PA[[#This Row],[Affected Equipment ]],'Basic Data'!N:N,'Basic Data'!R:R),"")</f>
        <v>1.8491681641643964E-4</v>
      </c>
      <c r="W407" s="35" t="s">
        <v>447</v>
      </c>
      <c r="X407" s="38"/>
      <c r="Y407" s="38" t="s">
        <v>469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457</v>
      </c>
      <c r="AI407" s="32" t="s">
        <v>367</v>
      </c>
      <c r="AJ407" s="34">
        <f ca="1">IFERROR(PA[[#This Row],[Breakdown Time]]*PA[[#This Row],[Plant Equivalent Weightage]],"")</f>
        <v>2.0371669275211098E-3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3" t="s">
        <v>595</v>
      </c>
    </row>
    <row r="408" spans="1:39">
      <c r="A408" s="173">
        <f>A407+1</f>
        <v>407</v>
      </c>
      <c r="B408" s="134">
        <v>45789</v>
      </c>
      <c r="C408" s="183">
        <f>YEAR(PA[[#This Row],[Date]])+IF(MONTH(PA[[#This Row],[Date]])&gt;=4,1,0)</f>
        <v>2026</v>
      </c>
      <c r="D408" s="32">
        <f>YEAR(PA[[#This Row],[Date]])</f>
        <v>2025</v>
      </c>
      <c r="E408" s="36" t="s">
        <v>363</v>
      </c>
      <c r="F408" s="36" t="s">
        <v>363</v>
      </c>
      <c r="G408" s="216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418</v>
      </c>
      <c r="M408" s="32" t="s">
        <v>410</v>
      </c>
      <c r="N408" s="32" t="s">
        <v>416</v>
      </c>
      <c r="O408" s="35" t="s">
        <v>458</v>
      </c>
      <c r="P408" s="35" t="s">
        <v>406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8">
        <f ca="1">IFERROR(_xlfn.XLOOKUP(PA[[#This Row],[Affected Equipment ]],'Basic Data'!N:N,'Basic Data'!R:R),"")</f>
        <v>1.8491681641643964E-4</v>
      </c>
      <c r="W408" s="35" t="s">
        <v>447</v>
      </c>
      <c r="X408" s="38"/>
      <c r="Y408" s="38" t="s">
        <v>469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493</v>
      </c>
      <c r="AI408" s="32" t="s">
        <v>367</v>
      </c>
      <c r="AJ408" s="34">
        <f ca="1">IFERROR(PA[[#This Row],[Breakdown Time]]*PA[[#This Row],[Plant Equivalent Weightage]],"")</f>
        <v>2.0679863969238496E-3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3" t="s">
        <v>595</v>
      </c>
    </row>
    <row r="409" spans="1:39">
      <c r="A409" s="173">
        <f>A408+1</f>
        <v>408</v>
      </c>
      <c r="B409" s="134">
        <v>45789</v>
      </c>
      <c r="C409" s="183">
        <f>YEAR(PA[[#This Row],[Date]])+IF(MONTH(PA[[#This Row],[Date]])&gt;=4,1,0)</f>
        <v>2026</v>
      </c>
      <c r="D409" s="32">
        <f>YEAR(PA[[#This Row],[Date]])</f>
        <v>2025</v>
      </c>
      <c r="E409" s="36" t="s">
        <v>363</v>
      </c>
      <c r="F409" s="36" t="s">
        <v>363</v>
      </c>
      <c r="G409" s="216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418</v>
      </c>
      <c r="M409" s="32" t="s">
        <v>410</v>
      </c>
      <c r="N409" s="32" t="s">
        <v>416</v>
      </c>
      <c r="O409" s="35" t="s">
        <v>456</v>
      </c>
      <c r="P409" s="35" t="s">
        <v>406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8">
        <f ca="1">IFERROR(_xlfn.XLOOKUP(PA[[#This Row],[Affected Equipment ]],'Basic Data'!N:N,'Basic Data'!R:R),"")</f>
        <v>1.8491681641643964E-4</v>
      </c>
      <c r="W409" s="35" t="s">
        <v>447</v>
      </c>
      <c r="X409" s="38"/>
      <c r="Y409" s="38" t="s">
        <v>469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457</v>
      </c>
      <c r="AI409" s="32" t="s">
        <v>367</v>
      </c>
      <c r="AJ409" s="34">
        <f ca="1">IFERROR(PA[[#This Row],[Breakdown Time]]*PA[[#This Row],[Plant Equivalent Weightage]],"")</f>
        <v>2.0988058663265904E-3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3" t="s">
        <v>595</v>
      </c>
    </row>
    <row r="410" spans="1:39">
      <c r="A410" s="173">
        <f>A409+1</f>
        <v>409</v>
      </c>
      <c r="B410" s="134">
        <v>45789</v>
      </c>
      <c r="C410" s="183">
        <f>YEAR(PA[[#This Row],[Date]])+IF(MONTH(PA[[#This Row],[Date]])&gt;=4,1,0)</f>
        <v>2026</v>
      </c>
      <c r="D410" s="32">
        <f>YEAR(PA[[#This Row],[Date]])</f>
        <v>2025</v>
      </c>
      <c r="E410" s="36" t="s">
        <v>363</v>
      </c>
      <c r="F410" s="36" t="s">
        <v>363</v>
      </c>
      <c r="G410" s="216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418</v>
      </c>
      <c r="M410" s="32" t="s">
        <v>410</v>
      </c>
      <c r="N410" s="32" t="s">
        <v>416</v>
      </c>
      <c r="O410" s="35" t="s">
        <v>456</v>
      </c>
      <c r="P410" s="35" t="s">
        <v>406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8">
        <f ca="1">IFERROR(_xlfn.XLOOKUP(PA[[#This Row],[Affected Equipment ]],'Basic Data'!N:N,'Basic Data'!R:R),"")</f>
        <v>1.8491681641643964E-4</v>
      </c>
      <c r="W410" s="35" t="s">
        <v>447</v>
      </c>
      <c r="X410" s="38"/>
      <c r="Y410" s="38" t="s">
        <v>469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457</v>
      </c>
      <c r="AI410" s="32" t="s">
        <v>367</v>
      </c>
      <c r="AJ410" s="34">
        <f ca="1">IFERROR(PA[[#This Row],[Breakdown Time]]*PA[[#This Row],[Plant Equivalent Weightage]],"")</f>
        <v>2.1296253357293298E-3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3" t="s">
        <v>595</v>
      </c>
    </row>
    <row r="411" spans="1:39">
      <c r="A411" s="173">
        <f t="shared" ref="A411:A475" si="8">A410+1</f>
        <v>410</v>
      </c>
      <c r="B411" s="134">
        <v>45790</v>
      </c>
      <c r="C411" s="183">
        <f>YEAR(PA[[#This Row],[Date]])+IF(MONTH(PA[[#This Row],[Date]])&gt;=4,1,0)</f>
        <v>2026</v>
      </c>
      <c r="D411" s="32">
        <f>YEAR(PA[[#This Row],[Date]])</f>
        <v>2025</v>
      </c>
      <c r="E411" s="36" t="s">
        <v>363</v>
      </c>
      <c r="F411" s="36" t="s">
        <v>363</v>
      </c>
      <c r="G411" s="216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423</v>
      </c>
      <c r="M411" s="32" t="s">
        <v>410</v>
      </c>
      <c r="N411" s="32" t="s">
        <v>443</v>
      </c>
      <c r="O411" s="35" t="s">
        <v>458</v>
      </c>
      <c r="P411" s="35" t="s">
        <v>406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8">
        <f ca="1">IFERROR(_xlfn.XLOOKUP(PA[[#This Row],[Affected Equipment ]],'Basic Data'!N:N,'Basic Data'!R:R),"")</f>
        <v>1.8491681641643964E-4</v>
      </c>
      <c r="W411" s="35" t="s">
        <v>447</v>
      </c>
      <c r="X411" s="38"/>
      <c r="Y411" s="38" t="s">
        <v>469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554</v>
      </c>
      <c r="AI411" s="32" t="s">
        <v>367</v>
      </c>
      <c r="AJ411" s="34">
        <f ca="1">IFERROR(PA[[#This Row],[Breakdown Time]]*PA[[#This Row],[Plant Equivalent Weightage]],"")</f>
        <v>1.7906111722991909E-3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6"/>
    </row>
    <row r="412" spans="1:39">
      <c r="A412" s="173">
        <f t="shared" si="8"/>
        <v>411</v>
      </c>
      <c r="B412" s="30">
        <v>45790</v>
      </c>
      <c r="C412" s="183">
        <f>YEAR(PA[[#This Row],[Date]])+IF(MONTH(PA[[#This Row],[Date]])&gt;=4,1,0)</f>
        <v>2026</v>
      </c>
      <c r="D412" s="32">
        <f>YEAR(PA[[#This Row],[Date]])</f>
        <v>2025</v>
      </c>
      <c r="E412" s="36" t="s">
        <v>363</v>
      </c>
      <c r="F412" s="36" t="s">
        <v>363</v>
      </c>
      <c r="G412" s="216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423</v>
      </c>
      <c r="M412" s="32" t="s">
        <v>410</v>
      </c>
      <c r="N412" s="32" t="s">
        <v>404</v>
      </c>
      <c r="O412" s="35" t="s">
        <v>456</v>
      </c>
      <c r="P412" s="35" t="s">
        <v>406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8">
        <f ca="1">IFERROR(_xlfn.XLOOKUP(PA[[#This Row],[Affected Equipment ]],'Basic Data'!N:N,'Basic Data'!R:R),"")</f>
        <v>1.8491681641643964E-4</v>
      </c>
      <c r="W412" s="35" t="s">
        <v>481</v>
      </c>
      <c r="X412" s="38"/>
      <c r="Y412" s="38" t="s">
        <v>469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596</v>
      </c>
      <c r="AI412" s="32" t="s">
        <v>367</v>
      </c>
      <c r="AJ412" s="34">
        <f ca="1">IFERROR(PA[[#This Row],[Breakdown Time]]*PA[[#This Row],[Plant Equivalent Weightage]],"")</f>
        <v>1.8522501111046705E-3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3">
        <f t="shared" si="8"/>
        <v>412</v>
      </c>
      <c r="B413" s="134">
        <v>45790</v>
      </c>
      <c r="C413" s="182">
        <f>YEAR(PA[[#This Row],[Date]])+IF(MONTH(PA[[#This Row],[Date]])&gt;=4,1,0)</f>
        <v>2026</v>
      </c>
      <c r="D413" s="32">
        <f>YEAR(PA[[#This Row],[Date]])</f>
        <v>2025</v>
      </c>
      <c r="E413" s="36" t="s">
        <v>363</v>
      </c>
      <c r="F413" s="36" t="s">
        <v>363</v>
      </c>
      <c r="G413" s="216">
        <v>45778</v>
      </c>
      <c r="H413" s="174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478</v>
      </c>
      <c r="M413" s="36" t="s">
        <v>403</v>
      </c>
      <c r="N413" s="32" t="s">
        <v>416</v>
      </c>
      <c r="O413" s="35" t="s">
        <v>440</v>
      </c>
      <c r="P413" s="37"/>
      <c r="Q413" s="36"/>
      <c r="R413" s="174">
        <f>IF((PA[[#This Row],[String Type(If String BD)]]&amp;PA[[#This Row],[Equipment (If any BD other than PV  array and inv)]])="",1,0)</f>
        <v>1</v>
      </c>
      <c r="S413" s="174">
        <f>IF(PA[[#This Row],[String Type(If String BD)]]="",1,0)</f>
        <v>1</v>
      </c>
      <c r="T41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5">
        <f>IFERROR(_xlfn.XLOOKUP(PA[[#This Row],[Affected Equipment ]],'Basic Data'!N:N,'Basic Data'!Q:Q),"")</f>
        <v>255.2</v>
      </c>
      <c r="V413" s="179">
        <f ca="1">IFERROR(_xlfn.XLOOKUP(PA[[#This Row],[Affected Equipment ]],'Basic Data'!N:N,'Basic Data'!R:R),"")</f>
        <v>1.4793345313315169E-3</v>
      </c>
      <c r="W413" s="37" t="s">
        <v>433</v>
      </c>
      <c r="X413" s="39"/>
      <c r="Y413" s="39" t="s">
        <v>597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6">
        <f>IF(PA[[#This Row],[Acknowledgement Time ]]="NA","",(PA[[#This Row],[Acknowledgement Time ]]-PA[[#This Row],[Fault Time]])*24)</f>
        <v>0</v>
      </c>
      <c r="AE413" s="176">
        <f>IF(PA[[#This Row],[Work Start time on Fault]]="NA","",(PA[[#This Row],[Work Start time on Fault]]-PA[[#This Row],[Fault Time]])*24)</f>
        <v>0</v>
      </c>
      <c r="AF413" s="177" t="str">
        <f>IF(PA[[#This Row],[Status]]="Open","",(PA[[#This Row],[Work Completion time on fault]]-PA[[#This Row],[Fault Time]])*24)</f>
        <v/>
      </c>
      <c r="AG413" s="176">
        <f>IFERROR((PA[[#This Row],[Work Completion time on fault]]-PA[[#This Row],[Fault Time]])*24,"")</f>
        <v>4.7333333333333325</v>
      </c>
      <c r="AH413" s="37" t="s">
        <v>487</v>
      </c>
      <c r="AI413" s="36" t="s">
        <v>552</v>
      </c>
      <c r="AJ413" s="175">
        <f ca="1">IFERROR(PA[[#This Row],[Breakdown Time]]*PA[[#This Row],[Plant Equivalent Weightage]],"")</f>
        <v>7.0021834483025118E-3</v>
      </c>
      <c r="AK413" s="37">
        <v>2496</v>
      </c>
      <c r="AL413" s="277">
        <f>IFERROR((_xlfn.XLOOKUP($G413,'Modelling New'!$D:$D,'Modelling New'!$O:$O)*PA[[#This Row],[Lost PoA(Wh/m2)]]*PA[[#This Row],[DC Capacity Affected (kW)]])/1000,"")</f>
        <v>492.59080072994453</v>
      </c>
      <c r="AM413" s="313" t="s">
        <v>598</v>
      </c>
    </row>
    <row r="414" spans="1:39">
      <c r="A414" s="173">
        <f t="shared" si="8"/>
        <v>413</v>
      </c>
      <c r="B414" s="134">
        <v>45790</v>
      </c>
      <c r="C414" s="183">
        <f>YEAR(PA[[#This Row],[Date]])+IF(MONTH(PA[[#This Row],[Date]])&gt;=4,1,0)</f>
        <v>2026</v>
      </c>
      <c r="D414" s="32">
        <f>YEAR(PA[[#This Row],[Date]])</f>
        <v>2025</v>
      </c>
      <c r="E414" s="36" t="s">
        <v>363</v>
      </c>
      <c r="F414" s="36" t="s">
        <v>363</v>
      </c>
      <c r="G414" s="216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478</v>
      </c>
      <c r="M414" s="36" t="s">
        <v>403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8">
        <f ca="1">IFERROR(_xlfn.XLOOKUP(PA[[#This Row],[Affected Equipment ]],'Basic Data'!N:N,'Basic Data'!R:R),"")</f>
        <v>2.4686394991594692E-2</v>
      </c>
      <c r="W414" s="35" t="s">
        <v>474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599</v>
      </c>
      <c r="AI414" s="32" t="s">
        <v>367</v>
      </c>
      <c r="AJ414" s="34">
        <f ca="1">IFERROR(PA[[#This Row],[Breakdown Time]]*PA[[#This Row],[Plant Equivalent Weightage]],"")</f>
        <v>7.0356225726044885E-2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3" t="s">
        <v>598</v>
      </c>
    </row>
    <row r="415" spans="1:39">
      <c r="A415" s="173">
        <f t="shared" si="8"/>
        <v>414</v>
      </c>
      <c r="B415" s="134">
        <v>45791</v>
      </c>
      <c r="C415" s="183">
        <f>YEAR(PA[[#This Row],[Date]])+IF(MONTH(PA[[#This Row],[Date]])&gt;=4,1,0)</f>
        <v>2026</v>
      </c>
      <c r="D415" s="32">
        <f>YEAR(PA[[#This Row],[Date]])</f>
        <v>2025</v>
      </c>
      <c r="E415" s="36" t="s">
        <v>363</v>
      </c>
      <c r="F415" s="36" t="s">
        <v>363</v>
      </c>
      <c r="G415" s="216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478</v>
      </c>
      <c r="M415" s="36" t="s">
        <v>403</v>
      </c>
      <c r="N415" s="32" t="s">
        <v>416</v>
      </c>
      <c r="O415" s="35" t="s">
        <v>440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8">
        <f ca="1">IFERROR(_xlfn.XLOOKUP(PA[[#This Row],[Affected Equipment ]],'Basic Data'!N:N,'Basic Data'!R:R),"")</f>
        <v>1.4793345313315169E-3</v>
      </c>
      <c r="W415" s="37" t="s">
        <v>433</v>
      </c>
      <c r="X415" s="38"/>
      <c r="Y415" s="38" t="s">
        <v>600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601</v>
      </c>
      <c r="AI415" s="32" t="s">
        <v>367</v>
      </c>
      <c r="AJ415" s="34">
        <f ca="1">IFERROR(PA[[#This Row],[Breakdown Time]]*PA[[#This Row],[Plant Equivalent Weightage]],"")</f>
        <v>1.785063667806697E-2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6"/>
    </row>
    <row r="416" spans="1:39">
      <c r="A416" s="173">
        <f t="shared" si="8"/>
        <v>415</v>
      </c>
      <c r="B416" s="30">
        <v>45791</v>
      </c>
      <c r="C416" s="183">
        <f>YEAR(PA[[#This Row],[Date]])+IF(MONTH(PA[[#This Row],[Date]])&gt;=4,1,0)</f>
        <v>2026</v>
      </c>
      <c r="D416" s="32">
        <f>YEAR(PA[[#This Row],[Date]])</f>
        <v>2025</v>
      </c>
      <c r="E416" s="36" t="s">
        <v>363</v>
      </c>
      <c r="F416" s="36" t="s">
        <v>363</v>
      </c>
      <c r="G416" s="216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426</v>
      </c>
      <c r="M416" s="32" t="s">
        <v>403</v>
      </c>
      <c r="N416" s="32" t="s">
        <v>412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8">
        <f ca="1">IFERROR(_xlfn.XLOOKUP(PA[[#This Row],[Affected Equipment ]],'Basic Data'!N:N,'Basic Data'!R:R),"")</f>
        <v>7.1461944235116804E-3</v>
      </c>
      <c r="W416" s="35" t="s">
        <v>413</v>
      </c>
      <c r="X416" s="38"/>
      <c r="Y416" s="38" t="s">
        <v>602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444</v>
      </c>
      <c r="AI416" s="32" t="s">
        <v>367</v>
      </c>
      <c r="AJ416" s="34">
        <f ca="1">IFERROR(PA[[#This Row],[Breakdown Time]]*PA[[#This Row],[Plant Equivalent Weightage]],"")</f>
        <v>7.7417106254709786E-3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3">
        <f t="shared" si="8"/>
        <v>416</v>
      </c>
      <c r="B417" s="30">
        <v>45791</v>
      </c>
      <c r="C417" s="183">
        <f>YEAR(PA[[#This Row],[Date]])+IF(MONTH(PA[[#This Row],[Date]])&gt;=4,1,0)</f>
        <v>2026</v>
      </c>
      <c r="D417" s="32">
        <f>YEAR(PA[[#This Row],[Date]])</f>
        <v>2025</v>
      </c>
      <c r="E417" s="36" t="s">
        <v>363</v>
      </c>
      <c r="F417" s="36" t="s">
        <v>363</v>
      </c>
      <c r="G417" s="216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402</v>
      </c>
      <c r="M417" s="36" t="s">
        <v>403</v>
      </c>
      <c r="N417" s="32" t="s">
        <v>416</v>
      </c>
      <c r="O417" s="35" t="s">
        <v>446</v>
      </c>
      <c r="P417" s="35" t="s">
        <v>406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8">
        <f ca="1">IFERROR(_xlfn.XLOOKUP(PA[[#This Row],[Affected Equipment ]],'Basic Data'!N:N,'Basic Data'!R:R),"")</f>
        <v>1.8491681641643964E-4</v>
      </c>
      <c r="W417" s="35" t="s">
        <v>447</v>
      </c>
      <c r="X417" s="38"/>
      <c r="Y417" s="38" t="s">
        <v>469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593</v>
      </c>
      <c r="AI417" s="32" t="s">
        <v>367</v>
      </c>
      <c r="AJ417" s="34">
        <f ca="1">IFERROR(PA[[#This Row],[Breakdown Time]]*PA[[#This Row],[Plant Equivalent Weightage]],"")</f>
        <v>1.9940196703572741E-3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3">
        <f t="shared" si="8"/>
        <v>417</v>
      </c>
      <c r="B418" s="30">
        <v>45791</v>
      </c>
      <c r="C418" s="183">
        <f>YEAR(PA[[#This Row],[Date]])+IF(MONTH(PA[[#This Row],[Date]])&gt;=4,1,0)</f>
        <v>2026</v>
      </c>
      <c r="D418" s="32">
        <f>YEAR(PA[[#This Row],[Date]])</f>
        <v>2025</v>
      </c>
      <c r="E418" s="36" t="s">
        <v>363</v>
      </c>
      <c r="F418" s="36" t="s">
        <v>363</v>
      </c>
      <c r="G418" s="216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402</v>
      </c>
      <c r="M418" s="36" t="s">
        <v>410</v>
      </c>
      <c r="N418" s="32" t="s">
        <v>443</v>
      </c>
      <c r="O418" s="35" t="s">
        <v>458</v>
      </c>
      <c r="P418" s="35" t="s">
        <v>406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8">
        <f ca="1">IFERROR(_xlfn.XLOOKUP(PA[[#This Row],[Affected Equipment ]],'Basic Data'!N:N,'Basic Data'!R:R),"")</f>
        <v>1.8491681641643964E-4</v>
      </c>
      <c r="W418" s="35" t="s">
        <v>447</v>
      </c>
      <c r="X418" s="38"/>
      <c r="Y418" s="38" t="s">
        <v>469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603</v>
      </c>
      <c r="AI418" s="32" t="s">
        <v>367</v>
      </c>
      <c r="AJ418" s="34">
        <f ca="1">IFERROR(PA[[#This Row],[Breakdown Time]]*PA[[#This Row],[Plant Equivalent Weightage]],"")</f>
        <v>2.024839139760014E-3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3">
        <f t="shared" si="8"/>
        <v>418</v>
      </c>
      <c r="B419" s="30">
        <v>45791</v>
      </c>
      <c r="C419" s="183">
        <f>YEAR(PA[[#This Row],[Date]])+IF(MONTH(PA[[#This Row],[Date]])&gt;=4,1,0)</f>
        <v>2026</v>
      </c>
      <c r="D419" s="32">
        <f>YEAR(PA[[#This Row],[Date]])</f>
        <v>2025</v>
      </c>
      <c r="E419" s="36" t="s">
        <v>363</v>
      </c>
      <c r="F419" s="36" t="s">
        <v>363</v>
      </c>
      <c r="G419" s="216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402</v>
      </c>
      <c r="M419" s="36" t="s">
        <v>410</v>
      </c>
      <c r="N419" s="32" t="s">
        <v>443</v>
      </c>
      <c r="O419" s="35" t="s">
        <v>458</v>
      </c>
      <c r="P419" s="35" t="s">
        <v>406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8">
        <f ca="1">IFERROR(_xlfn.XLOOKUP(PA[[#This Row],[Affected Equipment ]],'Basic Data'!N:N,'Basic Data'!R:R),"")</f>
        <v>1.8491681641643964E-4</v>
      </c>
      <c r="W419" s="35" t="s">
        <v>447</v>
      </c>
      <c r="X419" s="38"/>
      <c r="Y419" s="38" t="s">
        <v>469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603</v>
      </c>
      <c r="AI419" s="32" t="s">
        <v>367</v>
      </c>
      <c r="AJ419" s="34">
        <f ca="1">IFERROR(PA[[#This Row],[Breakdown Time]]*PA[[#This Row],[Plant Equivalent Weightage]],"")</f>
        <v>2.0556586091627538E-3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3">
        <f t="shared" si="8"/>
        <v>419</v>
      </c>
      <c r="B420" s="30">
        <v>45791</v>
      </c>
      <c r="C420" s="183">
        <f>YEAR(PA[[#This Row],[Date]])+IF(MONTH(PA[[#This Row],[Date]])&gt;=4,1,0)</f>
        <v>2026</v>
      </c>
      <c r="D420" s="32">
        <f>YEAR(PA[[#This Row],[Date]])</f>
        <v>2025</v>
      </c>
      <c r="E420" s="36" t="s">
        <v>363</v>
      </c>
      <c r="F420" s="36" t="s">
        <v>363</v>
      </c>
      <c r="G420" s="216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450</v>
      </c>
      <c r="M420" s="36" t="s">
        <v>410</v>
      </c>
      <c r="N420" s="32" t="s">
        <v>404</v>
      </c>
      <c r="O420" s="35" t="s">
        <v>446</v>
      </c>
      <c r="P420" s="35" t="s">
        <v>406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8">
        <f ca="1">IFERROR(_xlfn.XLOOKUP(PA[[#This Row],[Affected Equipment ]],'Basic Data'!N:N,'Basic Data'!R:R),"")</f>
        <v>1.8491681641643964E-4</v>
      </c>
      <c r="W420" s="35" t="s">
        <v>447</v>
      </c>
      <c r="X420" s="38"/>
      <c r="Y420" s="38" t="s">
        <v>469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604</v>
      </c>
      <c r="AI420" s="32" t="s">
        <v>367</v>
      </c>
      <c r="AJ420" s="34">
        <f ca="1">IFERROR(PA[[#This Row],[Breakdown Time]]*PA[[#This Row],[Plant Equivalent Weightage]],"")</f>
        <v>2.0864780785654936E-3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3">
        <f t="shared" si="8"/>
        <v>420</v>
      </c>
      <c r="B421" s="30">
        <v>45791</v>
      </c>
      <c r="C421" s="183">
        <f>YEAR(PA[[#This Row],[Date]])+IF(MONTH(PA[[#This Row],[Date]])&gt;=4,1,0)</f>
        <v>2026</v>
      </c>
      <c r="D421" s="32">
        <f>YEAR(PA[[#This Row],[Date]])</f>
        <v>2025</v>
      </c>
      <c r="E421" s="36" t="s">
        <v>363</v>
      </c>
      <c r="F421" s="36" t="s">
        <v>363</v>
      </c>
      <c r="G421" s="216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423</v>
      </c>
      <c r="M421" s="32" t="s">
        <v>410</v>
      </c>
      <c r="N421" s="32" t="s">
        <v>443</v>
      </c>
      <c r="O421" s="35" t="s">
        <v>440</v>
      </c>
      <c r="P421" s="35" t="s">
        <v>406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8">
        <f ca="1">IFERROR(_xlfn.XLOOKUP(PA[[#This Row],[Affected Equipment ]],'Basic Data'!N:N,'Basic Data'!R:R),"")</f>
        <v>1.8491681641643964E-4</v>
      </c>
      <c r="W421" s="35" t="s">
        <v>447</v>
      </c>
      <c r="X421" s="38"/>
      <c r="Y421" s="38" t="s">
        <v>469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605</v>
      </c>
      <c r="AI421" s="32" t="s">
        <v>367</v>
      </c>
      <c r="AJ421" s="34">
        <f ca="1">IFERROR(PA[[#This Row],[Breakdown Time]]*PA[[#This Row],[Plant Equivalent Weightage]],"")</f>
        <v>2.1172975479682339E-3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3">
        <f t="shared" si="8"/>
        <v>421</v>
      </c>
      <c r="B422" s="30">
        <v>45791</v>
      </c>
      <c r="C422" s="183">
        <f>YEAR(PA[[#This Row],[Date]])+IF(MONTH(PA[[#This Row],[Date]])&gt;=4,1,0)</f>
        <v>2026</v>
      </c>
      <c r="D422" s="32">
        <f>YEAR(PA[[#This Row],[Date]])</f>
        <v>2025</v>
      </c>
      <c r="E422" s="36" t="s">
        <v>363</v>
      </c>
      <c r="F422" s="36" t="s">
        <v>363</v>
      </c>
      <c r="G422" s="216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418</v>
      </c>
      <c r="M422" s="36" t="s">
        <v>403</v>
      </c>
      <c r="N422" s="32" t="s">
        <v>443</v>
      </c>
      <c r="O422" s="35" t="s">
        <v>446</v>
      </c>
      <c r="P422" s="35" t="s">
        <v>406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8">
        <f ca="1">IFERROR(_xlfn.XLOOKUP(PA[[#This Row],[Affected Equipment ]],'Basic Data'!N:N,'Basic Data'!R:R),"")</f>
        <v>1.8491681641643964E-4</v>
      </c>
      <c r="W422" s="35" t="s">
        <v>447</v>
      </c>
      <c r="X422" s="38"/>
      <c r="Y422" s="38" t="s">
        <v>469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594</v>
      </c>
      <c r="AI422" s="32" t="s">
        <v>367</v>
      </c>
      <c r="AJ422" s="34">
        <f ca="1">IFERROR(PA[[#This Row],[Breakdown Time]]*PA[[#This Row],[Plant Equivalent Weightage]],"")</f>
        <v>2.1481170173709738E-3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3">
        <f t="shared" si="8"/>
        <v>422</v>
      </c>
      <c r="B423" s="30">
        <v>45791</v>
      </c>
      <c r="C423" s="183">
        <f>YEAR(PA[[#This Row],[Date]])+IF(MONTH(PA[[#This Row],[Date]])&gt;=4,1,0)</f>
        <v>2026</v>
      </c>
      <c r="D423" s="32">
        <f>YEAR(PA[[#This Row],[Date]])</f>
        <v>2025</v>
      </c>
      <c r="E423" s="36" t="s">
        <v>363</v>
      </c>
      <c r="F423" s="36" t="s">
        <v>363</v>
      </c>
      <c r="G423" s="216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423</v>
      </c>
      <c r="M423" s="32" t="s">
        <v>410</v>
      </c>
      <c r="N423" s="32" t="s">
        <v>443</v>
      </c>
      <c r="O423" s="35" t="s">
        <v>458</v>
      </c>
      <c r="P423" s="35" t="s">
        <v>406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8">
        <f ca="1">IFERROR(_xlfn.XLOOKUP(PA[[#This Row],[Affected Equipment ]],'Basic Data'!N:N,'Basic Data'!R:R),"")</f>
        <v>1.8491681641643964E-4</v>
      </c>
      <c r="W423" s="35" t="s">
        <v>481</v>
      </c>
      <c r="X423" s="38"/>
      <c r="Y423" s="38" t="s">
        <v>469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596</v>
      </c>
      <c r="AI423" s="32" t="s">
        <v>367</v>
      </c>
      <c r="AJ423" s="34">
        <f ca="1">IFERROR(PA[[#This Row],[Breakdown Time]]*PA[[#This Row],[Plant Equivalent Weightage]],"")</f>
        <v>2.1789364867737136E-3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3">
        <f t="shared" si="8"/>
        <v>423</v>
      </c>
      <c r="B424" s="134">
        <v>45792</v>
      </c>
      <c r="C424" s="182">
        <f>YEAR(PA[[#This Row],[Date]])+IF(MONTH(PA[[#This Row],[Date]])&gt;=4,1,0)</f>
        <v>2026</v>
      </c>
      <c r="D424" s="32">
        <f>YEAR(PA[[#This Row],[Date]])</f>
        <v>2025</v>
      </c>
      <c r="E424" s="36" t="s">
        <v>363</v>
      </c>
      <c r="F424" s="36" t="s">
        <v>363</v>
      </c>
      <c r="G424" s="216">
        <v>45778</v>
      </c>
      <c r="H424" s="174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478</v>
      </c>
      <c r="M424" s="36" t="s">
        <v>403</v>
      </c>
      <c r="N424" s="32" t="s">
        <v>416</v>
      </c>
      <c r="O424" s="35" t="s">
        <v>440</v>
      </c>
      <c r="P424" s="35" t="s">
        <v>406</v>
      </c>
      <c r="Q424" s="36"/>
      <c r="R424" s="174">
        <f>IF((PA[[#This Row],[String Type(If String BD)]]&amp;PA[[#This Row],[Equipment (If any BD other than PV  array and inv)]])="",1,0)</f>
        <v>0</v>
      </c>
      <c r="S424" s="174">
        <f>IF(PA[[#This Row],[String Type(If String BD)]]="",1,0)</f>
        <v>0</v>
      </c>
      <c r="T4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5">
        <f>IFERROR(_xlfn.XLOOKUP(PA[[#This Row],[Affected Equipment ]],'Basic Data'!N:N,'Basic Data'!Q:Q),"")</f>
        <v>31.900000000000002</v>
      </c>
      <c r="V424" s="179">
        <f ca="1">IFERROR(_xlfn.XLOOKUP(PA[[#This Row],[Affected Equipment ]],'Basic Data'!N:N,'Basic Data'!R:R),"")</f>
        <v>1.8491681641643964E-4</v>
      </c>
      <c r="W424" s="35" t="s">
        <v>447</v>
      </c>
      <c r="X424" s="38"/>
      <c r="Y424" s="38" t="s">
        <v>469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6">
        <f>IF(PA[[#This Row],[Acknowledgement Time ]]="NA","",(PA[[#This Row],[Acknowledgement Time ]]-PA[[#This Row],[Fault Time]])*24)</f>
        <v>0</v>
      </c>
      <c r="AE424" s="176">
        <f>IF(PA[[#This Row],[Work Start time on Fault]]="NA","",(PA[[#This Row],[Work Start time on Fault]]-PA[[#This Row],[Fault Time]])*24)</f>
        <v>0</v>
      </c>
      <c r="AF424" s="177">
        <f>IF(PA[[#This Row],[Status]]="Open","",(PA[[#This Row],[Work Completion time on fault]]-PA[[#This Row],[Fault Time]])*24)</f>
        <v>9.1166666666666671</v>
      </c>
      <c r="AG424" s="176">
        <f>IFERROR((PA[[#This Row],[Work Completion time on fault]]-PA[[#This Row],[Fault Time]])*24,"")</f>
        <v>9.1166666666666671</v>
      </c>
      <c r="AH424" s="35" t="s">
        <v>606</v>
      </c>
      <c r="AI424" s="32" t="s">
        <v>367</v>
      </c>
      <c r="AJ424" s="175">
        <f ca="1">IFERROR(PA[[#This Row],[Breakdown Time]]*PA[[#This Row],[Plant Equivalent Weightage]],"")</f>
        <v>1.6858249763298748E-3</v>
      </c>
      <c r="AK424" s="37">
        <v>2688</v>
      </c>
      <c r="AL424" s="277">
        <f>IFERROR((_xlfn.XLOOKUP($G424,'Modelling New'!$D:$D,'Modelling New'!$O:$O)*PA[[#This Row],[Lost PoA(Wh/m2)]]*PA[[#This Row],[DC Capacity Affected (kW)]])/1000,"")</f>
        <v>66.310300098261763</v>
      </c>
      <c r="AM424" s="313" t="s">
        <v>607</v>
      </c>
    </row>
    <row r="425" spans="1:39">
      <c r="A425" s="173">
        <f t="shared" si="8"/>
        <v>424</v>
      </c>
      <c r="B425" s="134">
        <v>45792</v>
      </c>
      <c r="C425" s="183">
        <f>YEAR(PA[[#This Row],[Date]])+IF(MONTH(PA[[#This Row],[Date]])&gt;=4,1,0)</f>
        <v>2026</v>
      </c>
      <c r="D425" s="32">
        <f>YEAR(PA[[#This Row],[Date]])</f>
        <v>2025</v>
      </c>
      <c r="E425" s="36" t="s">
        <v>363</v>
      </c>
      <c r="F425" s="36" t="s">
        <v>363</v>
      </c>
      <c r="G425" s="216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478</v>
      </c>
      <c r="M425" s="36" t="s">
        <v>403</v>
      </c>
      <c r="N425" s="32" t="s">
        <v>416</v>
      </c>
      <c r="O425" s="35" t="s">
        <v>440</v>
      </c>
      <c r="P425" s="35" t="s">
        <v>406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8">
        <f ca="1">IFERROR(_xlfn.XLOOKUP(PA[[#This Row],[Affected Equipment ]],'Basic Data'!N:N,'Basic Data'!R:R),"")</f>
        <v>1.8491681641643964E-4</v>
      </c>
      <c r="W425" s="35" t="s">
        <v>447</v>
      </c>
      <c r="X425" s="38"/>
      <c r="Y425" s="38" t="s">
        <v>469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606</v>
      </c>
      <c r="AI425" s="32" t="s">
        <v>367</v>
      </c>
      <c r="AJ425" s="34">
        <f ca="1">IFERROR(PA[[#This Row],[Breakdown Time]]*PA[[#This Row],[Plant Equivalent Weightage]],"")</f>
        <v>1.7166444457326147E-3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3" t="s">
        <v>607</v>
      </c>
    </row>
    <row r="426" spans="1:39">
      <c r="A426" s="173">
        <f t="shared" si="8"/>
        <v>425</v>
      </c>
      <c r="B426" s="30">
        <v>45792</v>
      </c>
      <c r="C426" s="183">
        <f>YEAR(PA[[#This Row],[Date]])+IF(MONTH(PA[[#This Row],[Date]])&gt;=4,1,0)</f>
        <v>2026</v>
      </c>
      <c r="D426" s="32">
        <f>YEAR(PA[[#This Row],[Date]])</f>
        <v>2025</v>
      </c>
      <c r="E426" s="36" t="s">
        <v>363</v>
      </c>
      <c r="F426" s="36" t="s">
        <v>363</v>
      </c>
      <c r="G426" s="216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608</v>
      </c>
      <c r="M426" s="36" t="s">
        <v>403</v>
      </c>
      <c r="N426" s="32" t="s">
        <v>416</v>
      </c>
      <c r="O426" s="35" t="s">
        <v>458</v>
      </c>
      <c r="P426" s="35" t="s">
        <v>471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8">
        <f ca="1">IFERROR(_xlfn.XLOOKUP(PA[[#This Row],[Affected Equipment ]],'Basic Data'!N:N,'Basic Data'!R:R),"")</f>
        <v>1.8323575444901746E-4</v>
      </c>
      <c r="W426" s="35" t="s">
        <v>447</v>
      </c>
      <c r="X426" s="38"/>
      <c r="Y426" s="38" t="s">
        <v>469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609</v>
      </c>
      <c r="AI426" s="32" t="s">
        <v>367</v>
      </c>
      <c r="AJ426" s="34">
        <f ca="1">IFERROR(PA[[#This Row],[Breakdown Time]]*PA[[#This Row],[Plant Equivalent Weightage]],"")</f>
        <v>1.7315778795432149E-3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3" t="s">
        <v>607</v>
      </c>
    </row>
    <row r="427" spans="1:39">
      <c r="A427" s="173">
        <f t="shared" si="8"/>
        <v>426</v>
      </c>
      <c r="B427" s="30">
        <v>45792</v>
      </c>
      <c r="C427" s="183">
        <f>YEAR(PA[[#This Row],[Date]])+IF(MONTH(PA[[#This Row],[Date]])&gt;=4,1,0)</f>
        <v>2026</v>
      </c>
      <c r="D427" s="32">
        <f>YEAR(PA[[#This Row],[Date]])</f>
        <v>2025</v>
      </c>
      <c r="E427" s="36" t="s">
        <v>363</v>
      </c>
      <c r="F427" s="36" t="s">
        <v>363</v>
      </c>
      <c r="G427" s="216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424</v>
      </c>
      <c r="M427" s="36" t="s">
        <v>483</v>
      </c>
      <c r="N427" s="32" t="s">
        <v>412</v>
      </c>
      <c r="O427" s="35" t="s">
        <v>470</v>
      </c>
      <c r="P427" s="35" t="s">
        <v>480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8">
        <f ca="1">IFERROR(_xlfn.XLOOKUP(PA[[#This Row],[Affected Equipment ]],'Basic Data'!N:N,'Basic Data'!R:R),"")</f>
        <v>9.1617877224508732E-5</v>
      </c>
      <c r="W427" s="35" t="s">
        <v>407</v>
      </c>
      <c r="X427" s="38"/>
      <c r="Y427" s="38" t="s">
        <v>469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532</v>
      </c>
      <c r="AI427" s="32" t="s">
        <v>367</v>
      </c>
      <c r="AJ427" s="34">
        <f ca="1">IFERROR(PA[[#This Row],[Breakdown Time]]*PA[[#This Row],[Plant Equivalent Weightage]],"")</f>
        <v>8.1234517805731067E-4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3">
        <f t="shared" si="8"/>
        <v>427</v>
      </c>
      <c r="B428" s="30">
        <v>45792</v>
      </c>
      <c r="C428" s="183">
        <f>YEAR(PA[[#This Row],[Date]])+IF(MONTH(PA[[#This Row],[Date]])&gt;=4,1,0)</f>
        <v>2026</v>
      </c>
      <c r="D428" s="32">
        <f>YEAR(PA[[#This Row],[Date]])</f>
        <v>2025</v>
      </c>
      <c r="E428" s="36" t="s">
        <v>363</v>
      </c>
      <c r="F428" s="36" t="s">
        <v>363</v>
      </c>
      <c r="G428" s="216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424</v>
      </c>
      <c r="M428" s="36" t="s">
        <v>483</v>
      </c>
      <c r="N428" s="32" t="s">
        <v>412</v>
      </c>
      <c r="O428" s="35" t="s">
        <v>405</v>
      </c>
      <c r="P428" s="35" t="s">
        <v>471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8">
        <f ca="1">IFERROR(_xlfn.XLOOKUP(PA[[#This Row],[Affected Equipment ]],'Basic Data'!N:N,'Basic Data'!R:R),"")</f>
        <v>1.8323575444901746E-4</v>
      </c>
      <c r="W428" s="35" t="s">
        <v>407</v>
      </c>
      <c r="X428" s="38"/>
      <c r="Y428" s="38" t="s">
        <v>469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610</v>
      </c>
      <c r="AI428" s="32" t="s">
        <v>367</v>
      </c>
      <c r="AJ428" s="34">
        <f ca="1">IFERROR(PA[[#This Row],[Breakdown Time]]*PA[[#This Row],[Plant Equivalent Weightage]],"")</f>
        <v>1.6552296485227915E-3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3">
        <f t="shared" si="8"/>
        <v>428</v>
      </c>
      <c r="B429" s="30">
        <v>45792</v>
      </c>
      <c r="C429" s="183">
        <f>YEAR(PA[[#This Row],[Date]])+IF(MONTH(PA[[#This Row],[Date]])&gt;=4,1,0)</f>
        <v>2026</v>
      </c>
      <c r="D429" s="32">
        <f>YEAR(PA[[#This Row],[Date]])</f>
        <v>2025</v>
      </c>
      <c r="E429" s="36" t="s">
        <v>363</v>
      </c>
      <c r="F429" s="36" t="s">
        <v>363</v>
      </c>
      <c r="G429" s="216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424</v>
      </c>
      <c r="M429" s="36" t="s">
        <v>436</v>
      </c>
      <c r="N429" s="32" t="s">
        <v>416</v>
      </c>
      <c r="O429" s="35" t="s">
        <v>440</v>
      </c>
      <c r="P429" s="35" t="s">
        <v>480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8">
        <f ca="1">IFERROR(_xlfn.XLOOKUP(PA[[#This Row],[Affected Equipment ]],'Basic Data'!N:N,'Basic Data'!R:R),"")</f>
        <v>9.1617877224508732E-5</v>
      </c>
      <c r="W429" s="35" t="s">
        <v>407</v>
      </c>
      <c r="X429" s="38"/>
      <c r="Y429" s="38" t="s">
        <v>469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532</v>
      </c>
      <c r="AI429" s="32" t="s">
        <v>367</v>
      </c>
      <c r="AJ429" s="34">
        <f ca="1">IFERROR(PA[[#This Row],[Breakdown Time]]*PA[[#This Row],[Plant Equivalent Weightage]],"")</f>
        <v>8.4288447046548039E-4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3">
        <f t="shared" si="8"/>
        <v>429</v>
      </c>
      <c r="B430" s="134">
        <v>45792</v>
      </c>
      <c r="C430" s="182">
        <f>YEAR(PA[[#This Row],[Date]])+IF(MONTH(PA[[#This Row],[Date]])&gt;=4,1,0)</f>
        <v>2026</v>
      </c>
      <c r="D430" s="32">
        <f>YEAR(PA[[#This Row],[Date]])</f>
        <v>2025</v>
      </c>
      <c r="E430" s="36" t="s">
        <v>363</v>
      </c>
      <c r="F430" s="36" t="s">
        <v>363</v>
      </c>
      <c r="G430" s="216">
        <v>45778</v>
      </c>
      <c r="H430" s="174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424</v>
      </c>
      <c r="M430" s="36" t="s">
        <v>410</v>
      </c>
      <c r="N430" s="32" t="s">
        <v>412</v>
      </c>
      <c r="O430" s="35" t="s">
        <v>456</v>
      </c>
      <c r="P430" s="35" t="s">
        <v>471</v>
      </c>
      <c r="Q430" s="36"/>
      <c r="R430" s="174">
        <f>IF((PA[[#This Row],[String Type(If String BD)]]&amp;PA[[#This Row],[Equipment (If any BD other than PV  array and inv)]])="",1,0)</f>
        <v>0</v>
      </c>
      <c r="S430" s="174">
        <f>IF(PA[[#This Row],[String Type(If String BD)]]="",1,0)</f>
        <v>0</v>
      </c>
      <c r="T4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5">
        <f>IFERROR(_xlfn.XLOOKUP(PA[[#This Row],[Affected Equipment ]],'Basic Data'!N:N,'Basic Data'!Q:Q),"")</f>
        <v>31.610000000000003</v>
      </c>
      <c r="V430" s="179">
        <f ca="1">IFERROR(_xlfn.XLOOKUP(PA[[#This Row],[Affected Equipment ]],'Basic Data'!N:N,'Basic Data'!R:R),"")</f>
        <v>1.8323575444901746E-4</v>
      </c>
      <c r="W430" s="35" t="s">
        <v>407</v>
      </c>
      <c r="X430" s="39"/>
      <c r="Y430" s="38" t="s">
        <v>469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6">
        <f>IF(PA[[#This Row],[Acknowledgement Time ]]="NA","",(PA[[#This Row],[Acknowledgement Time ]]-PA[[#This Row],[Fault Time]])*24)</f>
        <v>0</v>
      </c>
      <c r="AE430" s="176">
        <f>IF(PA[[#This Row],[Work Start time on Fault]]="NA","",(PA[[#This Row],[Work Start time on Fault]]-PA[[#This Row],[Fault Time]])*24)</f>
        <v>0</v>
      </c>
      <c r="AF430" s="177">
        <f>IF(PA[[#This Row],[Status]]="Open","",(PA[[#This Row],[Work Completion time on fault]]-PA[[#This Row],[Fault Time]])*24)</f>
        <v>9.3666666666666671</v>
      </c>
      <c r="AG430" s="176">
        <f>IFERROR((PA[[#This Row],[Work Completion time on fault]]-PA[[#This Row],[Fault Time]])*24,"")</f>
        <v>9.3666666666666671</v>
      </c>
      <c r="AH430" s="35" t="s">
        <v>532</v>
      </c>
      <c r="AI430" s="32" t="s">
        <v>367</v>
      </c>
      <c r="AJ430" s="175">
        <f ca="1">IFERROR(PA[[#This Row],[Breakdown Time]]*PA[[#This Row],[Plant Equivalent Weightage]],"")</f>
        <v>1.7163082333391303E-3</v>
      </c>
      <c r="AK430" s="37">
        <v>2446</v>
      </c>
      <c r="AL430" s="277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3">
        <f t="shared" si="8"/>
        <v>430</v>
      </c>
      <c r="B431" s="134">
        <v>45793</v>
      </c>
      <c r="C431" s="183">
        <f>YEAR(PA[[#This Row],[Date]])+IF(MONTH(PA[[#This Row],[Date]])&gt;=4,1,0)</f>
        <v>2026</v>
      </c>
      <c r="D431" s="32">
        <f>YEAR(PA[[#This Row],[Date]])</f>
        <v>2025</v>
      </c>
      <c r="E431" s="36" t="s">
        <v>363</v>
      </c>
      <c r="F431" s="36" t="s">
        <v>363</v>
      </c>
      <c r="G431" s="216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608</v>
      </c>
      <c r="M431" s="36" t="s">
        <v>403</v>
      </c>
      <c r="N431" s="32" t="s">
        <v>404</v>
      </c>
      <c r="O431" s="35" t="s">
        <v>458</v>
      </c>
      <c r="P431" s="35" t="s">
        <v>471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8">
        <f ca="1">IFERROR(_xlfn.XLOOKUP(PA[[#This Row],[Affected Equipment ]],'Basic Data'!N:N,'Basic Data'!R:R),"")</f>
        <v>1.8323575444901746E-4</v>
      </c>
      <c r="W431" s="35" t="s">
        <v>407</v>
      </c>
      <c r="X431" s="38"/>
      <c r="Y431" s="38" t="s">
        <v>469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611</v>
      </c>
      <c r="AI431" s="32" t="s">
        <v>367</v>
      </c>
      <c r="AJ431" s="34">
        <f ca="1">IFERROR(PA[[#This Row],[Breakdown Time]]*PA[[#This Row],[Plant Equivalent Weightage]],"")</f>
        <v>1.9697843603269376E-3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3">
        <f t="shared" si="8"/>
        <v>431</v>
      </c>
      <c r="B432" s="30">
        <v>45793</v>
      </c>
      <c r="C432" s="183">
        <f>YEAR(PA[[#This Row],[Date]])+IF(MONTH(PA[[#This Row],[Date]])&gt;=4,1,0)</f>
        <v>2026</v>
      </c>
      <c r="D432" s="32">
        <f>YEAR(PA[[#This Row],[Date]])</f>
        <v>2025</v>
      </c>
      <c r="E432" s="36" t="s">
        <v>363</v>
      </c>
      <c r="F432" s="36" t="s">
        <v>363</v>
      </c>
      <c r="G432" s="216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427</v>
      </c>
      <c r="M432" s="36" t="s">
        <v>403</v>
      </c>
      <c r="N432" s="32" t="s">
        <v>412</v>
      </c>
      <c r="O432" s="35" t="s">
        <v>405</v>
      </c>
      <c r="P432" s="35" t="s">
        <v>480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8">
        <f ca="1">IFERROR(_xlfn.XLOOKUP(PA[[#This Row],[Affected Equipment ]],'Basic Data'!N:N,'Basic Data'!R:R),"")</f>
        <v>9.1617877224508732E-5</v>
      </c>
      <c r="W432" s="35" t="s">
        <v>407</v>
      </c>
      <c r="X432" s="38"/>
      <c r="Y432" s="38" t="s">
        <v>469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532</v>
      </c>
      <c r="AI432" s="32" t="s">
        <v>367</v>
      </c>
      <c r="AJ432" s="34">
        <f ca="1">IFERROR(PA[[#This Row],[Breakdown Time]]*PA[[#This Row],[Plant Equivalent Weightage]],"")</f>
        <v>1.0001618263675537E-3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3">
        <f t="shared" si="8"/>
        <v>432</v>
      </c>
      <c r="B433" s="134">
        <v>45793</v>
      </c>
      <c r="C433" s="182">
        <f>YEAR(PA[[#This Row],[Date]])+IF(MONTH(PA[[#This Row],[Date]])&gt;=4,1,0)</f>
        <v>2026</v>
      </c>
      <c r="D433" s="32">
        <f>YEAR(PA[[#This Row],[Date]])</f>
        <v>2025</v>
      </c>
      <c r="E433" s="36" t="s">
        <v>363</v>
      </c>
      <c r="F433" s="36" t="s">
        <v>363</v>
      </c>
      <c r="G433" s="216">
        <v>45778</v>
      </c>
      <c r="H433" s="174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450</v>
      </c>
      <c r="M433" s="36" t="s">
        <v>410</v>
      </c>
      <c r="N433" s="32" t="s">
        <v>443</v>
      </c>
      <c r="O433" s="37"/>
      <c r="P433" s="37"/>
      <c r="Q433" s="36"/>
      <c r="R433" s="174">
        <f>IF((PA[[#This Row],[String Type(If String BD)]]&amp;PA[[#This Row],[Equipment (If any BD other than PV  array and inv)]])="",1,0)</f>
        <v>1</v>
      </c>
      <c r="S433" s="174">
        <f>IF(PA[[#This Row],[String Type(If String BD)]]="",1,0)</f>
        <v>1</v>
      </c>
      <c r="T4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5">
        <f>IFERROR(_xlfn.XLOOKUP(PA[[#This Row],[Affected Equipment ]],'Basic Data'!N:N,'Basic Data'!Q:Q),"")</f>
        <v>1499.3</v>
      </c>
      <c r="V433" s="179">
        <f ca="1">IFERROR(_xlfn.XLOOKUP(PA[[#This Row],[Affected Equipment ]],'Basic Data'!N:N,'Basic Data'!R:R),"")</f>
        <v>8.6910903715726618E-3</v>
      </c>
      <c r="W433" s="35" t="s">
        <v>413</v>
      </c>
      <c r="X433" s="39"/>
      <c r="Y433" s="39" t="s">
        <v>438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6">
        <f>IF(PA[[#This Row],[Acknowledgement Time ]]="NA","",(PA[[#This Row],[Acknowledgement Time ]]-PA[[#This Row],[Fault Time]])*24)</f>
        <v>0</v>
      </c>
      <c r="AE433" s="176">
        <f>IF(PA[[#This Row],[Work Start time on Fault]]="NA","",(PA[[#This Row],[Work Start time on Fault]]-PA[[#This Row],[Fault Time]])*24)</f>
        <v>0</v>
      </c>
      <c r="AF433" s="177">
        <f>IF(PA[[#This Row],[Status]]="Open","",(PA[[#This Row],[Work Completion time on fault]]-PA[[#This Row],[Fault Time]])*24)</f>
        <v>0.43333333333333446</v>
      </c>
      <c r="AG433" s="176">
        <f>IFERROR((PA[[#This Row],[Work Completion time on fault]]-PA[[#This Row],[Fault Time]])*24,"")</f>
        <v>0.43333333333333446</v>
      </c>
      <c r="AH433" s="37" t="s">
        <v>561</v>
      </c>
      <c r="AI433" s="32" t="s">
        <v>367</v>
      </c>
      <c r="AJ433" s="175">
        <f ca="1">IFERROR(PA[[#This Row],[Breakdown Time]]*PA[[#This Row],[Plant Equivalent Weightage]],"")</f>
        <v>3.7661391610148299E-3</v>
      </c>
      <c r="AK433" s="37">
        <v>36.700000000000003</v>
      </c>
      <c r="AL433" s="277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3">
        <f t="shared" si="8"/>
        <v>433</v>
      </c>
      <c r="B434" s="134">
        <v>45794</v>
      </c>
      <c r="C434" s="183">
        <f>YEAR(PA[[#This Row],[Date]])+IF(MONTH(PA[[#This Row],[Date]])&gt;=4,1,0)</f>
        <v>2026</v>
      </c>
      <c r="D434" s="32">
        <f>YEAR(PA[[#This Row],[Date]])</f>
        <v>2025</v>
      </c>
      <c r="E434" s="36" t="s">
        <v>363</v>
      </c>
      <c r="F434" s="36" t="s">
        <v>363</v>
      </c>
      <c r="G434" s="216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411</v>
      </c>
      <c r="M434" s="36" t="s">
        <v>403</v>
      </c>
      <c r="N434" s="32" t="s">
        <v>412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8">
        <f ca="1">IFERROR(_xlfn.XLOOKUP(PA[[#This Row],[Affected Equipment ]],'Basic Data'!N:N,'Basic Data'!R:R),"")</f>
        <v>1.3406469190191873E-2</v>
      </c>
      <c r="W434" s="35" t="s">
        <v>413</v>
      </c>
      <c r="X434" s="38"/>
      <c r="Y434" s="312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7" t="s">
        <v>518</v>
      </c>
      <c r="AI434" s="32" t="s">
        <v>367</v>
      </c>
      <c r="AJ434" s="34">
        <f ca="1">IFERROR(PA[[#This Row],[Breakdown Time]]*PA[[#This Row],[Plant Equivalent Weightage]],"")</f>
        <v>2.5472291461364559E-2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3">
        <f t="shared" si="8"/>
        <v>434</v>
      </c>
      <c r="B435" s="134">
        <v>45794</v>
      </c>
      <c r="C435" s="183">
        <f>YEAR(PA[[#This Row],[Date]])+IF(MONTH(PA[[#This Row],[Date]])&gt;=4,1,0)</f>
        <v>2026</v>
      </c>
      <c r="D435" s="32">
        <f>YEAR(PA[[#This Row],[Date]])</f>
        <v>2025</v>
      </c>
      <c r="E435" s="36" t="s">
        <v>363</v>
      </c>
      <c r="F435" s="36" t="s">
        <v>363</v>
      </c>
      <c r="G435" s="216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411</v>
      </c>
      <c r="M435" s="36" t="s">
        <v>403</v>
      </c>
      <c r="N435" s="32" t="s">
        <v>416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8">
        <f ca="1">IFERROR(_xlfn.XLOOKUP(PA[[#This Row],[Affected Equipment ]],'Basic Data'!N:N,'Basic Data'!R:R),"")</f>
        <v>1.3498927598400092E-2</v>
      </c>
      <c r="W435" s="35" t="s">
        <v>413</v>
      </c>
      <c r="X435" s="38"/>
      <c r="Y435" s="312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7" t="s">
        <v>518</v>
      </c>
      <c r="AI435" s="32" t="s">
        <v>367</v>
      </c>
      <c r="AJ435" s="34">
        <f ca="1">IFERROR(PA[[#This Row],[Breakdown Time]]*PA[[#This Row],[Plant Equivalent Weightage]],"")</f>
        <v>4.949606786080034E-3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3">
        <f t="shared" si="8"/>
        <v>435</v>
      </c>
      <c r="B436" s="134">
        <v>45794</v>
      </c>
      <c r="C436" s="183">
        <f>YEAR(PA[[#This Row],[Date]])+IF(MONTH(PA[[#This Row],[Date]])&gt;=4,1,0)</f>
        <v>2026</v>
      </c>
      <c r="D436" s="32">
        <f>YEAR(PA[[#This Row],[Date]])</f>
        <v>2025</v>
      </c>
      <c r="E436" s="36" t="s">
        <v>363</v>
      </c>
      <c r="F436" s="36" t="s">
        <v>363</v>
      </c>
      <c r="G436" s="216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473</v>
      </c>
      <c r="M436" s="36" t="s">
        <v>410</v>
      </c>
      <c r="N436" s="32" t="s">
        <v>416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8">
        <f ca="1">IFERROR(_xlfn.XLOOKUP(PA[[#This Row],[Affected Equipment ]],'Basic Data'!N:N,'Basic Data'!R:R),"")</f>
        <v>1.3192974320329256E-2</v>
      </c>
      <c r="W436" s="35" t="s">
        <v>413</v>
      </c>
      <c r="X436" s="38"/>
      <c r="Y436" s="312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561</v>
      </c>
      <c r="AI436" s="32" t="s">
        <v>367</v>
      </c>
      <c r="AJ436" s="34">
        <f ca="1">IFERROR(PA[[#This Row],[Breakdown Time]]*PA[[#This Row],[Plant Equivalent Weightage]],"")</f>
        <v>1.2973091414990425E-2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3">
        <f t="shared" si="8"/>
        <v>436</v>
      </c>
      <c r="B437" s="134">
        <v>45794</v>
      </c>
      <c r="C437" s="183">
        <f>YEAR(PA[[#This Row],[Date]])+IF(MONTH(PA[[#This Row],[Date]])&gt;=4,1,0)</f>
        <v>2026</v>
      </c>
      <c r="D437" s="32">
        <f>YEAR(PA[[#This Row],[Date]])</f>
        <v>2025</v>
      </c>
      <c r="E437" s="36" t="s">
        <v>363</v>
      </c>
      <c r="F437" s="36" t="s">
        <v>363</v>
      </c>
      <c r="G437" s="216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402</v>
      </c>
      <c r="M437" s="36" t="s">
        <v>403</v>
      </c>
      <c r="N437" s="32" t="s">
        <v>412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8">
        <f ca="1">IFERROR(_xlfn.XLOOKUP(PA[[#This Row],[Affected Equipment ]],'Basic Data'!N:N,'Basic Data'!R:R),"")</f>
        <v>7.5815894730740241E-3</v>
      </c>
      <c r="W437" s="35" t="s">
        <v>413</v>
      </c>
      <c r="X437" s="38"/>
      <c r="Y437" s="312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7" t="s">
        <v>502</v>
      </c>
      <c r="AI437" s="32" t="s">
        <v>367</v>
      </c>
      <c r="AJ437" s="34">
        <f ca="1">IFERROR(PA[[#This Row],[Breakdown Time]]*PA[[#This Row],[Plant Equivalent Weightage]],"")</f>
        <v>3.2853554383320757E-3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3">
        <f t="shared" si="8"/>
        <v>437</v>
      </c>
      <c r="B438" s="134">
        <v>45794</v>
      </c>
      <c r="C438" s="183">
        <f>YEAR(PA[[#This Row],[Date]])+IF(MONTH(PA[[#This Row],[Date]])&gt;=4,1,0)</f>
        <v>2026</v>
      </c>
      <c r="D438" s="32">
        <f>YEAR(PA[[#This Row],[Date]])</f>
        <v>2025</v>
      </c>
      <c r="E438" s="36" t="s">
        <v>363</v>
      </c>
      <c r="F438" s="36" t="s">
        <v>363</v>
      </c>
      <c r="G438" s="216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402</v>
      </c>
      <c r="M438" s="36" t="s">
        <v>410</v>
      </c>
      <c r="N438" s="32" t="s">
        <v>416</v>
      </c>
      <c r="O438" s="35" t="s">
        <v>456</v>
      </c>
      <c r="P438" s="35" t="s">
        <v>406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8">
        <f ca="1">IFERROR(_xlfn.XLOOKUP(PA[[#This Row],[Affected Equipment ]],'Basic Data'!N:N,'Basic Data'!R:R),"")</f>
        <v>1.8491681641643964E-4</v>
      </c>
      <c r="W438" s="35" t="s">
        <v>447</v>
      </c>
      <c r="X438" s="38"/>
      <c r="Y438" s="38" t="s">
        <v>469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3" t="s">
        <v>612</v>
      </c>
      <c r="AI438" s="32" t="s">
        <v>367</v>
      </c>
      <c r="AJ438" s="34">
        <f ca="1">IFERROR(PA[[#This Row],[Breakdown Time]]*PA[[#This Row],[Plant Equivalent Weightage]],"")</f>
        <v>1.9786099356559044E-3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3">
        <f t="shared" si="8"/>
        <v>438</v>
      </c>
      <c r="B439" s="134">
        <v>45794</v>
      </c>
      <c r="C439" s="183">
        <f>YEAR(PA[[#This Row],[Date]])+IF(MONTH(PA[[#This Row],[Date]])&gt;=4,1,0)</f>
        <v>2026</v>
      </c>
      <c r="D439" s="32">
        <f>YEAR(PA[[#This Row],[Date]])</f>
        <v>2025</v>
      </c>
      <c r="E439" s="36" t="s">
        <v>363</v>
      </c>
      <c r="F439" s="36" t="s">
        <v>363</v>
      </c>
      <c r="G439" s="216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402</v>
      </c>
      <c r="M439" s="36" t="s">
        <v>410</v>
      </c>
      <c r="N439" s="32" t="s">
        <v>404</v>
      </c>
      <c r="O439" s="35" t="s">
        <v>405</v>
      </c>
      <c r="P439" s="35" t="s">
        <v>406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8">
        <f ca="1">IFERROR(_xlfn.XLOOKUP(PA[[#This Row],[Affected Equipment ]],'Basic Data'!N:N,'Basic Data'!R:R),"")</f>
        <v>1.8491681641643964E-4</v>
      </c>
      <c r="W439" s="35" t="s">
        <v>447</v>
      </c>
      <c r="X439" s="38"/>
      <c r="Y439" s="38" t="s">
        <v>469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3" t="s">
        <v>613</v>
      </c>
      <c r="AI439" s="32" t="s">
        <v>367</v>
      </c>
      <c r="AJ439" s="34">
        <f ca="1">IFERROR(PA[[#This Row],[Breakdown Time]]*PA[[#This Row],[Plant Equivalent Weightage]],"")</f>
        <v>2.0094294050586443E-3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3">
        <f t="shared" si="8"/>
        <v>439</v>
      </c>
      <c r="B440" s="30">
        <v>45794</v>
      </c>
      <c r="C440" s="183">
        <f>YEAR(PA[[#This Row],[Date]])+IF(MONTH(PA[[#This Row],[Date]])&gt;=4,1,0)</f>
        <v>2026</v>
      </c>
      <c r="D440" s="32">
        <f>YEAR(PA[[#This Row],[Date]])</f>
        <v>2025</v>
      </c>
      <c r="E440" s="36" t="s">
        <v>363</v>
      </c>
      <c r="F440" s="36" t="s">
        <v>363</v>
      </c>
      <c r="G440" s="216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402</v>
      </c>
      <c r="M440" s="36" t="s">
        <v>403</v>
      </c>
      <c r="N440" s="32" t="s">
        <v>412</v>
      </c>
      <c r="O440" s="35" t="s">
        <v>472</v>
      </c>
      <c r="P440" s="35" t="s">
        <v>406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8">
        <f ca="1">IFERROR(_xlfn.XLOOKUP(PA[[#This Row],[Affected Equipment ]],'Basic Data'!N:N,'Basic Data'!R:R),"")</f>
        <v>1.8491681641643964E-4</v>
      </c>
      <c r="W440" s="35" t="s">
        <v>447</v>
      </c>
      <c r="X440" s="38"/>
      <c r="Y440" s="38" t="s">
        <v>469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3" t="s">
        <v>613</v>
      </c>
      <c r="AI440" s="32" t="s">
        <v>367</v>
      </c>
      <c r="AJ440" s="34">
        <f ca="1">IFERROR(PA[[#This Row],[Breakdown Time]]*PA[[#This Row],[Plant Equivalent Weightage]],"")</f>
        <v>2.0402488744613841E-3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3">
        <f t="shared" si="8"/>
        <v>440</v>
      </c>
      <c r="B441" s="30">
        <v>45794</v>
      </c>
      <c r="C441" s="183">
        <f>YEAR(PA[[#This Row],[Date]])+IF(MONTH(PA[[#This Row],[Date]])&gt;=4,1,0)</f>
        <v>2026</v>
      </c>
      <c r="D441" s="32">
        <f>YEAR(PA[[#This Row],[Date]])</f>
        <v>2025</v>
      </c>
      <c r="E441" s="36" t="s">
        <v>363</v>
      </c>
      <c r="F441" s="36" t="s">
        <v>363</v>
      </c>
      <c r="G441" s="216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411</v>
      </c>
      <c r="M441" s="36" t="s">
        <v>403</v>
      </c>
      <c r="N441" s="32" t="s">
        <v>412</v>
      </c>
      <c r="O441" s="35" t="s">
        <v>446</v>
      </c>
      <c r="P441" s="35" t="s">
        <v>406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8">
        <f ca="1">IFERROR(_xlfn.XLOOKUP(PA[[#This Row],[Affected Equipment ]],'Basic Data'!N:N,'Basic Data'!R:R),"")</f>
        <v>1.8491681641643964E-4</v>
      </c>
      <c r="W441" s="35" t="s">
        <v>447</v>
      </c>
      <c r="X441" s="38"/>
      <c r="Y441" s="38" t="s">
        <v>469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3" t="s">
        <v>614</v>
      </c>
      <c r="AI441" s="32" t="s">
        <v>367</v>
      </c>
      <c r="AJ441" s="34">
        <f ca="1">IFERROR(PA[[#This Row],[Breakdown Time]]*PA[[#This Row],[Plant Equivalent Weightage]],"")</f>
        <v>1.932380731551794E-3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3">
        <f t="shared" si="8"/>
        <v>441</v>
      </c>
      <c r="B442" s="30">
        <v>45794</v>
      </c>
      <c r="C442" s="183">
        <f>YEAR(PA[[#This Row],[Date]])+IF(MONTH(PA[[#This Row],[Date]])&gt;=4,1,0)</f>
        <v>2026</v>
      </c>
      <c r="D442" s="32">
        <f>YEAR(PA[[#This Row],[Date]])</f>
        <v>2025</v>
      </c>
      <c r="E442" s="36" t="s">
        <v>363</v>
      </c>
      <c r="F442" s="36" t="s">
        <v>363</v>
      </c>
      <c r="G442" s="216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411</v>
      </c>
      <c r="M442" s="36" t="s">
        <v>403</v>
      </c>
      <c r="N442" s="32" t="s">
        <v>412</v>
      </c>
      <c r="O442" s="35" t="s">
        <v>467</v>
      </c>
      <c r="P442" s="35" t="s">
        <v>406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8">
        <f ca="1">IFERROR(_xlfn.XLOOKUP(PA[[#This Row],[Affected Equipment ]],'Basic Data'!N:N,'Basic Data'!R:R),"")</f>
        <v>1.8491681641643964E-4</v>
      </c>
      <c r="W442" s="35" t="s">
        <v>447</v>
      </c>
      <c r="X442" s="38"/>
      <c r="Y442" s="38" t="s">
        <v>469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3" t="s">
        <v>614</v>
      </c>
      <c r="AI442" s="32" t="s">
        <v>367</v>
      </c>
      <c r="AJ442" s="34">
        <f ca="1">IFERROR(PA[[#This Row],[Breakdown Time]]*PA[[#This Row],[Plant Equivalent Weightage]],"")</f>
        <v>1.9786099356559044E-3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3">
        <f t="shared" si="8"/>
        <v>442</v>
      </c>
      <c r="B443" s="134">
        <v>45794</v>
      </c>
      <c r="C443" s="182">
        <f>YEAR(PA[[#This Row],[Date]])+IF(MONTH(PA[[#This Row],[Date]])&gt;=4,1,0)</f>
        <v>2026</v>
      </c>
      <c r="D443" s="32">
        <f>YEAR(PA[[#This Row],[Date]])</f>
        <v>2025</v>
      </c>
      <c r="E443" s="36" t="s">
        <v>363</v>
      </c>
      <c r="F443" s="36" t="s">
        <v>363</v>
      </c>
      <c r="G443" s="216">
        <v>45778</v>
      </c>
      <c r="H443" s="174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411</v>
      </c>
      <c r="M443" s="36" t="s">
        <v>403</v>
      </c>
      <c r="N443" s="32" t="s">
        <v>412</v>
      </c>
      <c r="O443" s="35" t="s">
        <v>526</v>
      </c>
      <c r="P443" s="35" t="s">
        <v>406</v>
      </c>
      <c r="Q443" s="36"/>
      <c r="R443" s="174">
        <f>IF((PA[[#This Row],[String Type(If String BD)]]&amp;PA[[#This Row],[Equipment (If any BD other than PV  array and inv)]])="",1,0)</f>
        <v>0</v>
      </c>
      <c r="S443" s="174">
        <f>IF(PA[[#This Row],[String Type(If String BD)]]="",1,0)</f>
        <v>0</v>
      </c>
      <c r="T4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5">
        <f>IFERROR(_xlfn.XLOOKUP(PA[[#This Row],[Affected Equipment ]],'Basic Data'!N:N,'Basic Data'!Q:Q),"")</f>
        <v>31.900000000000002</v>
      </c>
      <c r="V443" s="179">
        <f ca="1">IFERROR(_xlfn.XLOOKUP(PA[[#This Row],[Affected Equipment ]],'Basic Data'!N:N,'Basic Data'!R:R),"")</f>
        <v>1.8491681641643964E-4</v>
      </c>
      <c r="W443" s="35" t="s">
        <v>447</v>
      </c>
      <c r="X443" s="38"/>
      <c r="Y443" s="38" t="s">
        <v>469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6">
        <f>IF(PA[[#This Row],[Acknowledgement Time ]]="NA","",(PA[[#This Row],[Acknowledgement Time ]]-PA[[#This Row],[Fault Time]])*24)</f>
        <v>0</v>
      </c>
      <c r="AE443" s="176">
        <f>IF(PA[[#This Row],[Work Start time on Fault]]="NA","",(PA[[#This Row],[Work Start time on Fault]]-PA[[#This Row],[Fault Time]])*24)</f>
        <v>0</v>
      </c>
      <c r="AF443" s="177">
        <f>IF(PA[[#This Row],[Status]]="Open","",(PA[[#This Row],[Work Completion time on fault]]-PA[[#This Row],[Fault Time]])*24)</f>
        <v>10.95</v>
      </c>
      <c r="AG443" s="176">
        <f>IFERROR((PA[[#This Row],[Work Completion time on fault]]-PA[[#This Row],[Fault Time]])*24,"")</f>
        <v>10.95</v>
      </c>
      <c r="AH443" s="313" t="s">
        <v>615</v>
      </c>
      <c r="AI443" s="32" t="s">
        <v>367</v>
      </c>
      <c r="AJ443" s="175">
        <f ca="1">IFERROR(PA[[#This Row],[Breakdown Time]]*PA[[#This Row],[Plant Equivalent Weightage]],"")</f>
        <v>2.024839139760014E-3</v>
      </c>
      <c r="AK443" s="37">
        <v>5556</v>
      </c>
      <c r="AL443" s="277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3">
        <f t="shared" si="8"/>
        <v>443</v>
      </c>
      <c r="B444" s="134">
        <v>45795</v>
      </c>
      <c r="C444" s="183">
        <f>YEAR(PA[[#This Row],[Date]])+IF(MONTH(PA[[#This Row],[Date]])&gt;=4,1,0)</f>
        <v>2026</v>
      </c>
      <c r="D444" s="32">
        <f>YEAR(PA[[#This Row],[Date]])</f>
        <v>2025</v>
      </c>
      <c r="E444" s="36" t="s">
        <v>363</v>
      </c>
      <c r="F444" s="36" t="s">
        <v>363</v>
      </c>
      <c r="G444" s="216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424</v>
      </c>
      <c r="M444" s="36" t="s">
        <v>436</v>
      </c>
      <c r="N444" s="32" t="s">
        <v>412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8">
        <f ca="1">IFERROR(_xlfn.XLOOKUP(PA[[#This Row],[Affected Equipment ]],'Basic Data'!N:N,'Basic Data'!R:R),"")</f>
        <v>1.0536055880818506E-2</v>
      </c>
      <c r="W444" s="35" t="s">
        <v>413</v>
      </c>
      <c r="X444" s="38"/>
      <c r="Y444" s="312" t="s">
        <v>438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7" t="s">
        <v>466</v>
      </c>
      <c r="AI444" s="32" t="s">
        <v>367</v>
      </c>
      <c r="AJ444" s="34">
        <f ca="1">IFERROR(PA[[#This Row],[Breakdown Time]]*PA[[#This Row],[Plant Equivalent Weightage]],"")</f>
        <v>2.1950116418371895E-2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3">
        <f t="shared" si="8"/>
        <v>444</v>
      </c>
      <c r="B445" s="30">
        <v>45795</v>
      </c>
      <c r="C445" s="183">
        <f>YEAR(PA[[#This Row],[Date]])+IF(MONTH(PA[[#This Row],[Date]])&gt;=4,1,0)</f>
        <v>2026</v>
      </c>
      <c r="D445" s="32">
        <f>YEAR(PA[[#This Row],[Date]])</f>
        <v>2025</v>
      </c>
      <c r="E445" s="36" t="s">
        <v>363</v>
      </c>
      <c r="F445" s="36" t="s">
        <v>363</v>
      </c>
      <c r="G445" s="216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426</v>
      </c>
      <c r="M445" s="36" t="s">
        <v>403</v>
      </c>
      <c r="N445" s="32" t="s">
        <v>412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8">
        <f ca="1">IFERROR(_xlfn.XLOOKUP(PA[[#This Row],[Affected Equipment ]],'Basic Data'!N:N,'Basic Data'!R:R),"")</f>
        <v>7.1461944235116804E-3</v>
      </c>
      <c r="W445" s="35" t="s">
        <v>413</v>
      </c>
      <c r="X445" s="38"/>
      <c r="Y445" s="312" t="s">
        <v>602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3" t="s">
        <v>444</v>
      </c>
      <c r="AI445" s="32" t="s">
        <v>367</v>
      </c>
      <c r="AJ445" s="34">
        <f ca="1">IFERROR(PA[[#This Row],[Breakdown Time]]*PA[[#This Row],[Plant Equivalent Weightage]],"")</f>
        <v>7.1461944235116839E-3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3">
        <f t="shared" si="8"/>
        <v>445</v>
      </c>
      <c r="B446" s="30">
        <v>45795</v>
      </c>
      <c r="C446" s="183">
        <f>YEAR(PA[[#This Row],[Date]])+IF(MONTH(PA[[#This Row],[Date]])&gt;=4,1,0)</f>
        <v>2026</v>
      </c>
      <c r="D446" s="32">
        <f>YEAR(PA[[#This Row],[Date]])</f>
        <v>2025</v>
      </c>
      <c r="E446" s="36" t="s">
        <v>363</v>
      </c>
      <c r="F446" s="36" t="s">
        <v>363</v>
      </c>
      <c r="G446" s="216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427</v>
      </c>
      <c r="M446" s="36" t="s">
        <v>410</v>
      </c>
      <c r="N446" s="32" t="s">
        <v>416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8">
        <f ca="1">IFERROR(_xlfn.XLOOKUP(PA[[#This Row],[Affected Equipment ]],'Basic Data'!N:N,'Basic Data'!R:R),"")</f>
        <v>9.803112863022434E-3</v>
      </c>
      <c r="W446" s="35" t="s">
        <v>413</v>
      </c>
      <c r="X446" s="38"/>
      <c r="Y446" s="312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561</v>
      </c>
      <c r="AI446" s="32" t="s">
        <v>367</v>
      </c>
      <c r="AJ446" s="34">
        <f ca="1">IFERROR(PA[[#This Row],[Breakdown Time]]*PA[[#This Row],[Plant Equivalent Weightage]],"")</f>
        <v>1.2744046721929171E-2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3">
        <f t="shared" si="8"/>
        <v>446</v>
      </c>
      <c r="B447" s="30">
        <v>45795</v>
      </c>
      <c r="C447" s="183">
        <f>YEAR(PA[[#This Row],[Date]])+IF(MONTH(PA[[#This Row],[Date]])&gt;=4,1,0)</f>
        <v>2026</v>
      </c>
      <c r="D447" s="32">
        <f>YEAR(PA[[#This Row],[Date]])</f>
        <v>2025</v>
      </c>
      <c r="E447" s="36" t="s">
        <v>363</v>
      </c>
      <c r="F447" s="36" t="s">
        <v>363</v>
      </c>
      <c r="G447" s="216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402</v>
      </c>
      <c r="M447" s="36" t="s">
        <v>403</v>
      </c>
      <c r="N447" s="32" t="s">
        <v>416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8">
        <f ca="1">IFERROR(_xlfn.XLOOKUP(PA[[#This Row],[Affected Equipment ]],'Basic Data'!N:N,'Basic Data'!R:R),"")</f>
        <v>9.3382992290302006E-3</v>
      </c>
      <c r="W447" s="35" t="s">
        <v>413</v>
      </c>
      <c r="X447" s="38"/>
      <c r="Y447" s="312" t="s">
        <v>438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561</v>
      </c>
      <c r="AI447" s="32" t="s">
        <v>367</v>
      </c>
      <c r="AJ447" s="34">
        <f ca="1">IFERROR(PA[[#This Row],[Breakdown Time]]*PA[[#This Row],[Plant Equivalent Weightage]],"")</f>
        <v>3.2684047301605587E-3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3">
        <f t="shared" si="8"/>
        <v>447</v>
      </c>
      <c r="B448" s="134">
        <v>45795</v>
      </c>
      <c r="C448" s="182">
        <f>YEAR(PA[[#This Row],[Date]])+IF(MONTH(PA[[#This Row],[Date]])&gt;=4,1,0)</f>
        <v>2026</v>
      </c>
      <c r="D448" s="32">
        <f>YEAR(PA[[#This Row],[Date]])</f>
        <v>2025</v>
      </c>
      <c r="E448" s="36" t="s">
        <v>363</v>
      </c>
      <c r="F448" s="36" t="s">
        <v>363</v>
      </c>
      <c r="G448" s="216">
        <v>45778</v>
      </c>
      <c r="H448" s="174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450</v>
      </c>
      <c r="M448" s="36" t="s">
        <v>403</v>
      </c>
      <c r="N448" s="32" t="s">
        <v>443</v>
      </c>
      <c r="O448" s="35" t="s">
        <v>446</v>
      </c>
      <c r="P448" s="35" t="s">
        <v>406</v>
      </c>
      <c r="Q448" s="36"/>
      <c r="R448" s="174">
        <f>IF((PA[[#This Row],[String Type(If String BD)]]&amp;PA[[#This Row],[Equipment (If any BD other than PV  array and inv)]])="",1,0)</f>
        <v>0</v>
      </c>
      <c r="S448" s="174">
        <f>IF(PA[[#This Row],[String Type(If String BD)]]="",1,0)</f>
        <v>0</v>
      </c>
      <c r="T4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5">
        <f>IFERROR(_xlfn.XLOOKUP(PA[[#This Row],[Affected Equipment ]],'Basic Data'!N:N,'Basic Data'!Q:Q),"")</f>
        <v>31.900000000000002</v>
      </c>
      <c r="V448" s="179">
        <f ca="1">IFERROR(_xlfn.XLOOKUP(PA[[#This Row],[Affected Equipment ]],'Basic Data'!N:N,'Basic Data'!R:R),"")</f>
        <v>1.8491681641643964E-4</v>
      </c>
      <c r="W448" s="35" t="s">
        <v>447</v>
      </c>
      <c r="X448" s="38"/>
      <c r="Y448" s="38" t="s">
        <v>469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6">
        <f>IF(PA[[#This Row],[Acknowledgement Time ]]="NA","",(PA[[#This Row],[Acknowledgement Time ]]-PA[[#This Row],[Fault Time]])*24)</f>
        <v>0</v>
      </c>
      <c r="AE448" s="176">
        <f>IF(PA[[#This Row],[Work Start time on Fault]]="NA","",(PA[[#This Row],[Work Start time on Fault]]-PA[[#This Row],[Fault Time]])*24)</f>
        <v>0</v>
      </c>
      <c r="AF448" s="177">
        <f>IF(PA[[#This Row],[Status]]="Open","",(PA[[#This Row],[Work Completion time on fault]]-PA[[#This Row],[Fault Time]])*24)</f>
        <v>10.516666666666667</v>
      </c>
      <c r="AG448" s="176">
        <f>IFERROR((PA[[#This Row],[Work Completion time on fault]]-PA[[#This Row],[Fault Time]])*24,"")</f>
        <v>10.516666666666667</v>
      </c>
      <c r="AH448" s="313" t="s">
        <v>615</v>
      </c>
      <c r="AI448" s="32" t="s">
        <v>367</v>
      </c>
      <c r="AJ448" s="175">
        <f ca="1">IFERROR(PA[[#This Row],[Breakdown Time]]*PA[[#This Row],[Plant Equivalent Weightage]],"")</f>
        <v>1.9447085193128903E-3</v>
      </c>
      <c r="AK448" s="37">
        <v>5332</v>
      </c>
      <c r="AL448" s="277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3">
        <f t="shared" si="8"/>
        <v>448</v>
      </c>
      <c r="B449" s="134">
        <v>45795</v>
      </c>
      <c r="C449" s="183">
        <f>YEAR(PA[[#This Row],[Date]])+IF(MONTH(PA[[#This Row],[Date]])&gt;=4,1,0)</f>
        <v>2026</v>
      </c>
      <c r="D449" s="32">
        <f>YEAR(PA[[#This Row],[Date]])</f>
        <v>2025</v>
      </c>
      <c r="E449" s="36" t="s">
        <v>363</v>
      </c>
      <c r="F449" s="36" t="s">
        <v>363</v>
      </c>
      <c r="G449" s="216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402</v>
      </c>
      <c r="M449" s="36" t="s">
        <v>410</v>
      </c>
      <c r="N449" s="32" t="s">
        <v>416</v>
      </c>
      <c r="O449" s="35" t="s">
        <v>456</v>
      </c>
      <c r="P449" s="35" t="s">
        <v>406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8">
        <f ca="1">IFERROR(_xlfn.XLOOKUP(PA[[#This Row],[Affected Equipment ]],'Basic Data'!N:N,'Basic Data'!R:R),"")</f>
        <v>1.8491681641643964E-4</v>
      </c>
      <c r="W449" s="35" t="s">
        <v>447</v>
      </c>
      <c r="X449" s="38"/>
      <c r="Y449" s="38" t="s">
        <v>469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3" t="s">
        <v>616</v>
      </c>
      <c r="AI449" s="32" t="s">
        <v>367</v>
      </c>
      <c r="AJ449" s="34">
        <f ca="1">IFERROR(PA[[#This Row],[Breakdown Time]]*PA[[#This Row],[Plant Equivalent Weightage]],"")</f>
        <v>2.0371669275211098E-3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3">
        <f t="shared" si="8"/>
        <v>449</v>
      </c>
      <c r="B450" s="134">
        <v>45796</v>
      </c>
      <c r="C450" s="183">
        <f>YEAR(PA[[#This Row],[Date]])+IF(MONTH(PA[[#This Row],[Date]])&gt;=4,1,0)</f>
        <v>2026</v>
      </c>
      <c r="D450" s="32">
        <f>YEAR(PA[[#This Row],[Date]])</f>
        <v>2025</v>
      </c>
      <c r="E450" s="36" t="s">
        <v>363</v>
      </c>
      <c r="F450" s="36" t="s">
        <v>363</v>
      </c>
      <c r="G450" s="216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450</v>
      </c>
      <c r="M450" s="36" t="s">
        <v>403</v>
      </c>
      <c r="N450" s="32" t="s">
        <v>416</v>
      </c>
      <c r="O450" s="35" t="s">
        <v>472</v>
      </c>
      <c r="P450" s="35" t="s">
        <v>406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8">
        <f ca="1">IFERROR(_xlfn.XLOOKUP(PA[[#This Row],[Affected Equipment ]],'Basic Data'!N:N,'Basic Data'!R:R),"")</f>
        <v>1.8491681641643964E-4</v>
      </c>
      <c r="W450" s="35" t="s">
        <v>447</v>
      </c>
      <c r="X450" s="38"/>
      <c r="Y450" s="38" t="s">
        <v>469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3" t="s">
        <v>617</v>
      </c>
      <c r="AI450" s="32" t="s">
        <v>367</v>
      </c>
      <c r="AJ450" s="34">
        <f ca="1">IFERROR(PA[[#This Row],[Breakdown Time]]*PA[[#This Row],[Plant Equivalent Weightage]],"")</f>
        <v>1.9200529437906982E-3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3" t="s">
        <v>618</v>
      </c>
    </row>
    <row r="451" spans="1:39">
      <c r="A451" s="173">
        <f t="shared" si="8"/>
        <v>450</v>
      </c>
      <c r="B451" s="30">
        <v>45796</v>
      </c>
      <c r="C451" s="183">
        <f>YEAR(PA[[#This Row],[Date]])+IF(MONTH(PA[[#This Row],[Date]])&gt;=4,1,0)</f>
        <v>2026</v>
      </c>
      <c r="D451" s="32">
        <f>YEAR(PA[[#This Row],[Date]])</f>
        <v>2025</v>
      </c>
      <c r="E451" s="36" t="s">
        <v>363</v>
      </c>
      <c r="F451" s="36" t="s">
        <v>363</v>
      </c>
      <c r="G451" s="216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450</v>
      </c>
      <c r="M451" s="36" t="s">
        <v>403</v>
      </c>
      <c r="N451" s="32" t="s">
        <v>443</v>
      </c>
      <c r="O451" s="35" t="s">
        <v>458</v>
      </c>
      <c r="P451" s="35" t="s">
        <v>406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8">
        <f ca="1">IFERROR(_xlfn.XLOOKUP(PA[[#This Row],[Affected Equipment ]],'Basic Data'!N:N,'Basic Data'!R:R),"")</f>
        <v>1.8491681641643964E-4</v>
      </c>
      <c r="W451" s="35" t="s">
        <v>447</v>
      </c>
      <c r="X451" s="38"/>
      <c r="Y451" s="38" t="s">
        <v>469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3" t="s">
        <v>615</v>
      </c>
      <c r="AI451" s="32" t="s">
        <v>367</v>
      </c>
      <c r="AJ451" s="34">
        <f ca="1">IFERROR(PA[[#This Row],[Breakdown Time]]*PA[[#This Row],[Plant Equivalent Weightage]],"")</f>
        <v>1.950872413193438E-3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3" t="s">
        <v>618</v>
      </c>
    </row>
    <row r="452" spans="1:39">
      <c r="A452" s="173">
        <f t="shared" si="8"/>
        <v>451</v>
      </c>
      <c r="B452" s="30">
        <v>45796</v>
      </c>
      <c r="C452" s="183">
        <f>YEAR(PA[[#This Row],[Date]])+IF(MONTH(PA[[#This Row],[Date]])&gt;=4,1,0)</f>
        <v>2026</v>
      </c>
      <c r="D452" s="32">
        <f>YEAR(PA[[#This Row],[Date]])</f>
        <v>2025</v>
      </c>
      <c r="E452" s="36" t="s">
        <v>363</v>
      </c>
      <c r="F452" s="36" t="s">
        <v>363</v>
      </c>
      <c r="G452" s="216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450</v>
      </c>
      <c r="M452" s="36" t="s">
        <v>410</v>
      </c>
      <c r="N452" s="32" t="s">
        <v>404</v>
      </c>
      <c r="O452" s="35" t="s">
        <v>446</v>
      </c>
      <c r="P452" s="35" t="s">
        <v>406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8">
        <f ca="1">IFERROR(_xlfn.XLOOKUP(PA[[#This Row],[Affected Equipment ]],'Basic Data'!N:N,'Basic Data'!R:R),"")</f>
        <v>1.8491681641643964E-4</v>
      </c>
      <c r="W452" s="35" t="s">
        <v>447</v>
      </c>
      <c r="X452" s="38"/>
      <c r="Y452" s="38" t="s">
        <v>469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3" t="s">
        <v>615</v>
      </c>
      <c r="AI452" s="32" t="s">
        <v>367</v>
      </c>
      <c r="AJ452" s="34">
        <f ca="1">IFERROR(PA[[#This Row],[Breakdown Time]]*PA[[#This Row],[Plant Equivalent Weightage]],"")</f>
        <v>1.9816918825961783E-3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3" t="s">
        <v>618</v>
      </c>
    </row>
    <row r="453" spans="1:39">
      <c r="A453" s="173">
        <f t="shared" si="8"/>
        <v>452</v>
      </c>
      <c r="B453" s="30">
        <v>45796</v>
      </c>
      <c r="C453" s="183">
        <f>YEAR(PA[[#This Row],[Date]])+IF(MONTH(PA[[#This Row],[Date]])&gt;=4,1,0)</f>
        <v>2026</v>
      </c>
      <c r="D453" s="32">
        <f>YEAR(PA[[#This Row],[Date]])</f>
        <v>2025</v>
      </c>
      <c r="E453" s="36" t="s">
        <v>363</v>
      </c>
      <c r="F453" s="36" t="s">
        <v>363</v>
      </c>
      <c r="G453" s="216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450</v>
      </c>
      <c r="M453" s="36" t="s">
        <v>403</v>
      </c>
      <c r="N453" s="32" t="s">
        <v>416</v>
      </c>
      <c r="O453" s="35" t="s">
        <v>405</v>
      </c>
      <c r="P453" s="35" t="s">
        <v>406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8">
        <f ca="1">IFERROR(_xlfn.XLOOKUP(PA[[#This Row],[Affected Equipment ]],'Basic Data'!N:N,'Basic Data'!R:R),"")</f>
        <v>1.8491681641643964E-4</v>
      </c>
      <c r="W453" s="35" t="s">
        <v>447</v>
      </c>
      <c r="X453" s="38"/>
      <c r="Y453" s="38" t="s">
        <v>469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3" t="s">
        <v>615</v>
      </c>
      <c r="AI453" s="32" t="s">
        <v>367</v>
      </c>
      <c r="AJ453" s="34">
        <f ca="1">IFERROR(PA[[#This Row],[Breakdown Time]]*PA[[#This Row],[Plant Equivalent Weightage]],"")</f>
        <v>2.0125113519989181E-3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3" t="s">
        <v>618</v>
      </c>
    </row>
    <row r="454" spans="1:39">
      <c r="A454" s="173">
        <f t="shared" si="8"/>
        <v>453</v>
      </c>
      <c r="B454" s="30">
        <v>45796</v>
      </c>
      <c r="C454" s="183">
        <f>YEAR(PA[[#This Row],[Date]])+IF(MONTH(PA[[#This Row],[Date]])&gt;=4,1,0)</f>
        <v>2026</v>
      </c>
      <c r="D454" s="32">
        <f>YEAR(PA[[#This Row],[Date]])</f>
        <v>2025</v>
      </c>
      <c r="E454" s="36" t="s">
        <v>363</v>
      </c>
      <c r="F454" s="36" t="s">
        <v>363</v>
      </c>
      <c r="G454" s="216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402</v>
      </c>
      <c r="M454" s="36" t="s">
        <v>410</v>
      </c>
      <c r="N454" s="32" t="s">
        <v>416</v>
      </c>
      <c r="O454" s="35" t="s">
        <v>446</v>
      </c>
      <c r="P454" s="35" t="s">
        <v>406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8">
        <f ca="1">IFERROR(_xlfn.XLOOKUP(PA[[#This Row],[Affected Equipment ]],'Basic Data'!N:N,'Basic Data'!R:R),"")</f>
        <v>1.8491681641643964E-4</v>
      </c>
      <c r="W454" s="35" t="s">
        <v>407</v>
      </c>
      <c r="X454" s="39"/>
      <c r="Y454" s="38" t="s">
        <v>469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3" t="s">
        <v>460</v>
      </c>
      <c r="AI454" s="32" t="s">
        <v>367</v>
      </c>
      <c r="AJ454" s="34">
        <f ca="1">IFERROR(PA[[#This Row],[Breakdown Time]]*PA[[#This Row],[Plant Equivalent Weightage]],"")</f>
        <v>2.0433308214016579E-3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3" t="s">
        <v>618</v>
      </c>
    </row>
    <row r="455" spans="1:39">
      <c r="A455" s="173">
        <f t="shared" si="8"/>
        <v>454</v>
      </c>
      <c r="B455" s="134">
        <v>45796</v>
      </c>
      <c r="C455" s="183">
        <f>YEAR(PA[[#This Row],[Date]])+IF(MONTH(PA[[#This Row],[Date]])&gt;=4,1,0)</f>
        <v>2026</v>
      </c>
      <c r="D455" s="32">
        <f>YEAR(PA[[#This Row],[Date]])</f>
        <v>2025</v>
      </c>
      <c r="E455" s="36" t="s">
        <v>363</v>
      </c>
      <c r="F455" s="36" t="s">
        <v>363</v>
      </c>
      <c r="G455" s="216">
        <v>45778</v>
      </c>
      <c r="H455" s="174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402</v>
      </c>
      <c r="M455" s="36" t="s">
        <v>403</v>
      </c>
      <c r="N455" s="32" t="s">
        <v>416</v>
      </c>
      <c r="O455" s="35" t="s">
        <v>446</v>
      </c>
      <c r="P455" s="35" t="s">
        <v>406</v>
      </c>
      <c r="Q455" s="36"/>
      <c r="R455" s="174">
        <f>IF((PA[[#This Row],[String Type(If String BD)]]&amp;PA[[#This Row],[Equipment (If any BD other than PV  array and inv)]])="",1,0)</f>
        <v>0</v>
      </c>
      <c r="S455" s="174">
        <f>IF(PA[[#This Row],[String Type(If String BD)]]="",1,0)</f>
        <v>0</v>
      </c>
      <c r="T45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5">
        <f>IFERROR(_xlfn.XLOOKUP(PA[[#This Row],[Affected Equipment ]],'Basic Data'!N:N,'Basic Data'!Q:Q),"")</f>
        <v>31.900000000000002</v>
      </c>
      <c r="V455" s="179">
        <f ca="1">IFERROR(_xlfn.XLOOKUP(PA[[#This Row],[Affected Equipment ]],'Basic Data'!N:N,'Basic Data'!R:R),"")</f>
        <v>1.8491681641643964E-4</v>
      </c>
      <c r="W455" s="35" t="s">
        <v>407</v>
      </c>
      <c r="X455" s="39"/>
      <c r="Y455" s="38" t="s">
        <v>469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6">
        <f>IF(PA[[#This Row],[Acknowledgement Time ]]="NA","",(PA[[#This Row],[Acknowledgement Time ]]-PA[[#This Row],[Fault Time]])*24)</f>
        <v>0</v>
      </c>
      <c r="AE455" s="176">
        <f>IF(PA[[#This Row],[Work Start time on Fault]]="NA","",(PA[[#This Row],[Work Start time on Fault]]-PA[[#This Row],[Fault Time]])*24)</f>
        <v>0</v>
      </c>
      <c r="AF455" s="177">
        <f>IF(PA[[#This Row],[Status]]="Open","",(PA[[#This Row],[Work Completion time on fault]]-PA[[#This Row],[Fault Time]])*24)</f>
        <v>11.216666666666665</v>
      </c>
      <c r="AG455" s="176">
        <f>IFERROR((PA[[#This Row],[Work Completion time on fault]]-PA[[#This Row],[Fault Time]])*24,"")</f>
        <v>11.216666666666665</v>
      </c>
      <c r="AH455" s="313" t="s">
        <v>460</v>
      </c>
      <c r="AI455" s="32" t="s">
        <v>367</v>
      </c>
      <c r="AJ455" s="175">
        <f ca="1">IFERROR(PA[[#This Row],[Breakdown Time]]*PA[[#This Row],[Plant Equivalent Weightage]],"")</f>
        <v>2.0741502908043978E-3</v>
      </c>
      <c r="AK455" s="37">
        <v>4276</v>
      </c>
      <c r="AL455" s="277">
        <f>IFERROR((_xlfn.XLOOKUP($G455,'Modelling New'!$D:$D,'Modelling New'!$O:$O)*PA[[#This Row],[Lost PoA(Wh/m2)]]*PA[[#This Row],[DC Capacity Affected (kW)]])/1000,"")</f>
        <v>105.48468869797892</v>
      </c>
      <c r="AM455" s="313" t="s">
        <v>618</v>
      </c>
    </row>
    <row r="456" spans="1:39">
      <c r="A456" s="173">
        <f t="shared" si="8"/>
        <v>455</v>
      </c>
      <c r="B456" s="134">
        <v>45797</v>
      </c>
      <c r="C456" s="183">
        <f>YEAR(PA[[#This Row],[Date]])+IF(MONTH(PA[[#This Row],[Date]])&gt;=4,1,0)</f>
        <v>2026</v>
      </c>
      <c r="D456" s="32">
        <f>YEAR(PA[[#This Row],[Date]])</f>
        <v>2025</v>
      </c>
      <c r="E456" s="36" t="s">
        <v>363</v>
      </c>
      <c r="F456" s="36" t="s">
        <v>363</v>
      </c>
      <c r="G456" s="216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411</v>
      </c>
      <c r="M456" s="36" t="s">
        <v>410</v>
      </c>
      <c r="N456" s="32" t="s">
        <v>416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8">
        <f ca="1">IFERROR(_xlfn.XLOOKUP(PA[[#This Row],[Affected Equipment ]],'Basic Data'!N:N,'Basic Data'!R:R),"")</f>
        <v>1.2112051475276797E-2</v>
      </c>
      <c r="W456" s="35" t="s">
        <v>413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7" t="s">
        <v>494</v>
      </c>
      <c r="AI456" s="32" t="s">
        <v>367</v>
      </c>
      <c r="AJ456" s="34">
        <f ca="1">IFERROR(PA[[#This Row],[Breakdown Time]]*PA[[#This Row],[Plant Equivalent Weightage]],"")</f>
        <v>1.5543799393271883E-2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6"/>
    </row>
    <row r="457" spans="1:39">
      <c r="A457" s="173">
        <f t="shared" si="8"/>
        <v>456</v>
      </c>
      <c r="B457" s="30">
        <v>45797</v>
      </c>
      <c r="C457" s="183">
        <f>YEAR(PA[[#This Row],[Date]])+IF(MONTH(PA[[#This Row],[Date]])&gt;=4,1,0)</f>
        <v>2026</v>
      </c>
      <c r="D457" s="32">
        <f>YEAR(PA[[#This Row],[Date]])</f>
        <v>2025</v>
      </c>
      <c r="E457" s="36" t="s">
        <v>363</v>
      </c>
      <c r="F457" s="36" t="s">
        <v>363</v>
      </c>
      <c r="G457" s="216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465</v>
      </c>
      <c r="M457" s="32"/>
      <c r="N457" s="32"/>
      <c r="O457" s="35"/>
      <c r="P457" s="35"/>
      <c r="Q457" s="32" t="s">
        <v>520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8">
        <f ca="1">IFERROR(_xlfn.XLOOKUP(PA[[#This Row],[Affected Equipment ]],'Basic Data'!N:N,'Basic Data'!R:R),"")</f>
        <v>2.4593936583386475E-2</v>
      </c>
      <c r="W457" s="35" t="s">
        <v>428</v>
      </c>
      <c r="X457" s="38"/>
      <c r="Y457" s="38" t="s">
        <v>521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422</v>
      </c>
      <c r="AI457" s="32" t="s">
        <v>367</v>
      </c>
      <c r="AJ457" s="34">
        <f ca="1">IFERROR(PA[[#This Row],[Breakdown Time]]*PA[[#This Row],[Plant Equivalent Weightage]],"")</f>
        <v>8.6078778041852686E-3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3">
        <f t="shared" si="8"/>
        <v>457</v>
      </c>
      <c r="B458" s="30">
        <v>45797</v>
      </c>
      <c r="C458" s="183">
        <f>YEAR(PA[[#This Row],[Date]])+IF(MONTH(PA[[#This Row],[Date]])&gt;=4,1,0)</f>
        <v>2026</v>
      </c>
      <c r="D458" s="32">
        <f>YEAR(PA[[#This Row],[Date]])</f>
        <v>2025</v>
      </c>
      <c r="E458" s="36" t="s">
        <v>363</v>
      </c>
      <c r="F458" s="36" t="s">
        <v>363</v>
      </c>
      <c r="G458" s="216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411</v>
      </c>
      <c r="M458" s="36" t="s">
        <v>410</v>
      </c>
      <c r="N458" s="32" t="s">
        <v>416</v>
      </c>
      <c r="O458" s="35" t="s">
        <v>440</v>
      </c>
      <c r="P458" s="35" t="s">
        <v>406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8">
        <f ca="1">IFERROR(_xlfn.XLOOKUP(PA[[#This Row],[Affected Equipment ]],'Basic Data'!N:N,'Basic Data'!R:R),"")</f>
        <v>1.8491681641643964E-4</v>
      </c>
      <c r="W458" s="35" t="s">
        <v>447</v>
      </c>
      <c r="X458" s="38"/>
      <c r="Y458" s="38" t="s">
        <v>469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3" t="s">
        <v>615</v>
      </c>
      <c r="AI458" s="32" t="s">
        <v>367</v>
      </c>
      <c r="AJ458" s="34">
        <f ca="1">IFERROR(PA[[#This Row],[Breakdown Time]]*PA[[#This Row],[Plant Equivalent Weightage]],"")</f>
        <v>1.8584140049852185E-3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3" t="s">
        <v>619</v>
      </c>
    </row>
    <row r="459" spans="1:39">
      <c r="A459" s="173">
        <f t="shared" si="8"/>
        <v>458</v>
      </c>
      <c r="B459" s="30">
        <v>45797</v>
      </c>
      <c r="C459" s="183">
        <f>YEAR(PA[[#This Row],[Date]])+IF(MONTH(PA[[#This Row],[Date]])&gt;=4,1,0)</f>
        <v>2026</v>
      </c>
      <c r="D459" s="32">
        <f>YEAR(PA[[#This Row],[Date]])</f>
        <v>2025</v>
      </c>
      <c r="E459" s="36" t="s">
        <v>363</v>
      </c>
      <c r="F459" s="36" t="s">
        <v>363</v>
      </c>
      <c r="G459" s="216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478</v>
      </c>
      <c r="M459" s="36" t="s">
        <v>410</v>
      </c>
      <c r="N459" s="32" t="s">
        <v>412</v>
      </c>
      <c r="O459" s="35" t="s">
        <v>405</v>
      </c>
      <c r="P459" s="35" t="s">
        <v>406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8">
        <f ca="1">IFERROR(_xlfn.XLOOKUP(PA[[#This Row],[Affected Equipment ]],'Basic Data'!N:N,'Basic Data'!R:R),"")</f>
        <v>1.8491681641643964E-4</v>
      </c>
      <c r="W459" s="35" t="s">
        <v>447</v>
      </c>
      <c r="X459" s="38"/>
      <c r="Y459" s="38" t="s">
        <v>469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3" t="s">
        <v>620</v>
      </c>
      <c r="AI459" s="32" t="s">
        <v>367</v>
      </c>
      <c r="AJ459" s="34">
        <f ca="1">IFERROR(PA[[#This Row],[Breakdown Time]]*PA[[#This Row],[Plant Equivalent Weightage]],"")</f>
        <v>1.9200529437906982E-3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3" t="s">
        <v>619</v>
      </c>
    </row>
    <row r="460" spans="1:39">
      <c r="A460" s="173">
        <f t="shared" si="8"/>
        <v>459</v>
      </c>
      <c r="B460" s="30">
        <v>45797</v>
      </c>
      <c r="C460" s="183">
        <f>YEAR(PA[[#This Row],[Date]])+IF(MONTH(PA[[#This Row],[Date]])&gt;=4,1,0)</f>
        <v>2026</v>
      </c>
      <c r="D460" s="32">
        <f>YEAR(PA[[#This Row],[Date]])</f>
        <v>2025</v>
      </c>
      <c r="E460" s="36" t="s">
        <v>363</v>
      </c>
      <c r="F460" s="36" t="s">
        <v>363</v>
      </c>
      <c r="G460" s="216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450</v>
      </c>
      <c r="M460" s="36" t="s">
        <v>410</v>
      </c>
      <c r="N460" s="32" t="s">
        <v>412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8">
        <f ca="1">IFERROR(_xlfn.XLOOKUP(PA[[#This Row],[Affected Equipment ]],'Basic Data'!N:N,'Basic Data'!R:R),"")</f>
        <v>8.8760071879891017E-3</v>
      </c>
      <c r="W460" s="35" t="s">
        <v>413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7" t="s">
        <v>518</v>
      </c>
      <c r="AI460" s="32" t="s">
        <v>367</v>
      </c>
      <c r="AJ460" s="34">
        <f ca="1">IFERROR(PA[[#This Row],[Breakdown Time]]*PA[[#This Row],[Plant Equivalent Weightage]],"")</f>
        <v>7.1008057503912795E-3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3">
        <f t="shared" si="8"/>
        <v>460</v>
      </c>
      <c r="B461" s="30">
        <v>45797</v>
      </c>
      <c r="C461" s="183">
        <f>YEAR(PA[[#This Row],[Date]])+IF(MONTH(PA[[#This Row],[Date]])&gt;=4,1,0)</f>
        <v>2026</v>
      </c>
      <c r="D461" s="32">
        <f>YEAR(PA[[#This Row],[Date]])</f>
        <v>2025</v>
      </c>
      <c r="E461" s="36" t="s">
        <v>363</v>
      </c>
      <c r="F461" s="36" t="s">
        <v>363</v>
      </c>
      <c r="G461" s="216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450</v>
      </c>
      <c r="M461" s="36" t="s">
        <v>410</v>
      </c>
      <c r="N461" s="32" t="s">
        <v>443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8">
        <f ca="1">IFERROR(_xlfn.XLOOKUP(PA[[#This Row],[Affected Equipment ]],'Basic Data'!N:N,'Basic Data'!R:R),"")</f>
        <v>8.6910903715726618E-3</v>
      </c>
      <c r="W461" s="35" t="s">
        <v>413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7" t="s">
        <v>518</v>
      </c>
      <c r="AI461" s="32" t="s">
        <v>367</v>
      </c>
      <c r="AJ461" s="34">
        <f ca="1">IFERROR(PA[[#This Row],[Breakdown Time]]*PA[[#This Row],[Plant Equivalent Weightage]],"")</f>
        <v>5.938911753907988E-3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3">
        <f t="shared" si="8"/>
        <v>461</v>
      </c>
      <c r="B462" s="30">
        <v>45797</v>
      </c>
      <c r="C462" s="183">
        <f>YEAR(PA[[#This Row],[Date]])+IF(MONTH(PA[[#This Row],[Date]])&gt;=4,1,0)</f>
        <v>2026</v>
      </c>
      <c r="D462" s="32">
        <f>YEAR(PA[[#This Row],[Date]])</f>
        <v>2025</v>
      </c>
      <c r="E462" s="36" t="s">
        <v>363</v>
      </c>
      <c r="F462" s="36" t="s">
        <v>363</v>
      </c>
      <c r="G462" s="216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402</v>
      </c>
      <c r="M462" s="36" t="s">
        <v>403</v>
      </c>
      <c r="N462" s="32" t="s">
        <v>416</v>
      </c>
      <c r="O462" s="35" t="s">
        <v>458</v>
      </c>
      <c r="P462" s="35" t="s">
        <v>406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8">
        <f ca="1">IFERROR(_xlfn.XLOOKUP(PA[[#This Row],[Affected Equipment ]],'Basic Data'!N:N,'Basic Data'!R:R),"")</f>
        <v>1.8491681641643964E-4</v>
      </c>
      <c r="W462" s="35" t="s">
        <v>447</v>
      </c>
      <c r="X462" s="38"/>
      <c r="Y462" s="38" t="s">
        <v>469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3" t="s">
        <v>621</v>
      </c>
      <c r="AI462" s="32" t="s">
        <v>367</v>
      </c>
      <c r="AJ462" s="34">
        <f ca="1">IFERROR(PA[[#This Row],[Breakdown Time]]*PA[[#This Row],[Plant Equivalent Weightage]],"")</f>
        <v>1.8275945355824786E-3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3" t="s">
        <v>622</v>
      </c>
    </row>
    <row r="463" spans="1:39">
      <c r="A463" s="173">
        <f t="shared" si="8"/>
        <v>462</v>
      </c>
      <c r="B463" s="134">
        <v>45797</v>
      </c>
      <c r="C463" s="182">
        <f>YEAR(PA[[#This Row],[Date]])+IF(MONTH(PA[[#This Row],[Date]])&gt;=4,1,0)</f>
        <v>2026</v>
      </c>
      <c r="D463" s="32">
        <f>YEAR(PA[[#This Row],[Date]])</f>
        <v>2025</v>
      </c>
      <c r="E463" s="36" t="s">
        <v>363</v>
      </c>
      <c r="F463" s="36" t="s">
        <v>363</v>
      </c>
      <c r="G463" s="216">
        <v>45778</v>
      </c>
      <c r="H463" s="174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402</v>
      </c>
      <c r="M463" s="36" t="s">
        <v>403</v>
      </c>
      <c r="N463" s="32" t="s">
        <v>416</v>
      </c>
      <c r="O463" s="35" t="s">
        <v>458</v>
      </c>
      <c r="P463" s="35" t="s">
        <v>406</v>
      </c>
      <c r="Q463" s="36"/>
      <c r="R463" s="174">
        <f>IF((PA[[#This Row],[String Type(If String BD)]]&amp;PA[[#This Row],[Equipment (If any BD other than PV  array and inv)]])="",1,0)</f>
        <v>0</v>
      </c>
      <c r="S463" s="174">
        <f>IF(PA[[#This Row],[String Type(If String BD)]]="",1,0)</f>
        <v>0</v>
      </c>
      <c r="T4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5">
        <f>IFERROR(_xlfn.XLOOKUP(PA[[#This Row],[Affected Equipment ]],'Basic Data'!N:N,'Basic Data'!Q:Q),"")</f>
        <v>31.900000000000002</v>
      </c>
      <c r="V463" s="179">
        <f ca="1">IFERROR(_xlfn.XLOOKUP(PA[[#This Row],[Affected Equipment ]],'Basic Data'!N:N,'Basic Data'!R:R),"")</f>
        <v>1.8491681641643964E-4</v>
      </c>
      <c r="W463" s="35" t="s">
        <v>447</v>
      </c>
      <c r="X463" s="38"/>
      <c r="Y463" s="38" t="s">
        <v>469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6">
        <f>IF(PA[[#This Row],[Acknowledgement Time ]]="NA","",(PA[[#This Row],[Acknowledgement Time ]]-PA[[#This Row],[Fault Time]])*24)</f>
        <v>0</v>
      </c>
      <c r="AE463" s="176">
        <f>IF(PA[[#This Row],[Work Start time on Fault]]="NA","",(PA[[#This Row],[Work Start time on Fault]]-PA[[#This Row],[Fault Time]])*24)</f>
        <v>0</v>
      </c>
      <c r="AF463" s="177">
        <f>IF(PA[[#This Row],[Status]]="Open","",(PA[[#This Row],[Work Completion time on fault]]-PA[[#This Row],[Fault Time]])*24)</f>
        <v>10.050000000000001</v>
      </c>
      <c r="AG463" s="176">
        <f>IFERROR((PA[[#This Row],[Work Completion time on fault]]-PA[[#This Row],[Fault Time]])*24,"")</f>
        <v>10.050000000000001</v>
      </c>
      <c r="AH463" s="313" t="s">
        <v>621</v>
      </c>
      <c r="AI463" s="32" t="s">
        <v>367</v>
      </c>
      <c r="AJ463" s="175">
        <f ca="1">IFERROR(PA[[#This Row],[Breakdown Time]]*PA[[#This Row],[Plant Equivalent Weightage]],"")</f>
        <v>1.8584140049852185E-3</v>
      </c>
      <c r="AK463" s="37">
        <v>3187</v>
      </c>
      <c r="AL463" s="277">
        <f>IFERROR((_xlfn.XLOOKUP($G463,'Modelling New'!$D:$D,'Modelling New'!$O:$O)*PA[[#This Row],[Lost PoA(Wh/m2)]]*PA[[#This Row],[DC Capacity Affected (kW)]])/1000,"")</f>
        <v>78.620136314419753</v>
      </c>
      <c r="AM463" s="313" t="s">
        <v>622</v>
      </c>
    </row>
    <row r="464" spans="1:39">
      <c r="A464" s="173">
        <f t="shared" si="8"/>
        <v>463</v>
      </c>
      <c r="B464" s="134">
        <v>45797</v>
      </c>
      <c r="C464" s="182">
        <f>YEAR(PA[[#This Row],[Date]])+IF(MONTH(PA[[#This Row],[Date]])&gt;=4,1,0)</f>
        <v>2026</v>
      </c>
      <c r="D464" s="32">
        <f>YEAR(PA[[#This Row],[Date]])</f>
        <v>2025</v>
      </c>
      <c r="E464" s="36" t="s">
        <v>363</v>
      </c>
      <c r="F464" s="36" t="s">
        <v>363</v>
      </c>
      <c r="G464" s="216">
        <v>45778</v>
      </c>
      <c r="H464" s="174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402</v>
      </c>
      <c r="M464" s="36" t="s">
        <v>403</v>
      </c>
      <c r="N464" s="36" t="s">
        <v>412</v>
      </c>
      <c r="O464" s="37" t="s">
        <v>456</v>
      </c>
      <c r="P464" s="37" t="s">
        <v>406</v>
      </c>
      <c r="Q464" s="36"/>
      <c r="R464" s="174">
        <f>IF((PA[[#This Row],[String Type(If String BD)]]&amp;PA[[#This Row],[Equipment (If any BD other than PV  array and inv)]])="",1,0)</f>
        <v>0</v>
      </c>
      <c r="S464" s="174">
        <f>IF(PA[[#This Row],[String Type(If String BD)]]="",1,0)</f>
        <v>0</v>
      </c>
      <c r="T4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5">
        <f>IFERROR(_xlfn.XLOOKUP(PA[[#This Row],[Affected Equipment ]],'Basic Data'!N:N,'Basic Data'!Q:Q),"")</f>
        <v>31.900000000000002</v>
      </c>
      <c r="V464" s="179">
        <f ca="1">IFERROR(_xlfn.XLOOKUP(PA[[#This Row],[Affected Equipment ]],'Basic Data'!N:N,'Basic Data'!R:R),"")</f>
        <v>1.8491681641643964E-4</v>
      </c>
      <c r="W464" s="35" t="s">
        <v>447</v>
      </c>
      <c r="X464" s="38"/>
      <c r="Y464" s="38" t="s">
        <v>469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6">
        <f>IF(PA[[#This Row],[Acknowledgement Time ]]="NA","",(PA[[#This Row],[Acknowledgement Time ]]-PA[[#This Row],[Fault Time]])*24)</f>
        <v>0</v>
      </c>
      <c r="AE464" s="176">
        <f>IF(PA[[#This Row],[Work Start time on Fault]]="NA","",(PA[[#This Row],[Work Start time on Fault]]-PA[[#This Row],[Fault Time]])*24)</f>
        <v>0</v>
      </c>
      <c r="AF464" s="177">
        <f>IF(PA[[#This Row],[Status]]="Open","",(PA[[#This Row],[Work Completion time on fault]]-PA[[#This Row],[Fault Time]])*24)</f>
        <v>10.216666666666667</v>
      </c>
      <c r="AG464" s="176">
        <f>IFERROR((PA[[#This Row],[Work Completion time on fault]]-PA[[#This Row],[Fault Time]])*24,"")</f>
        <v>10.216666666666667</v>
      </c>
      <c r="AH464" s="313" t="s">
        <v>616</v>
      </c>
      <c r="AI464" s="32" t="s">
        <v>367</v>
      </c>
      <c r="AJ464" s="175">
        <f ca="1">IFERROR(PA[[#This Row],[Breakdown Time]]*PA[[#This Row],[Plant Equivalent Weightage]],"")</f>
        <v>1.8892334743879583E-3</v>
      </c>
      <c r="AK464" s="37">
        <v>3189</v>
      </c>
      <c r="AL464" s="277">
        <f>IFERROR((_xlfn.XLOOKUP($G464,'Modelling New'!$D:$D,'Modelling New'!$O:$O)*PA[[#This Row],[Lost PoA(Wh/m2)]]*PA[[#This Row],[DC Capacity Affected (kW)]])/1000,"")</f>
        <v>78.669474335326186</v>
      </c>
      <c r="AM464" s="313" t="s">
        <v>622</v>
      </c>
    </row>
    <row r="465" spans="1:39">
      <c r="A465" s="173">
        <f t="shared" si="8"/>
        <v>464</v>
      </c>
      <c r="B465" s="134">
        <v>45797</v>
      </c>
      <c r="C465" s="182">
        <f>YEAR(PA[[#This Row],[Date]])+IF(MONTH(PA[[#This Row],[Date]])&gt;=4,1,0)</f>
        <v>2026</v>
      </c>
      <c r="D465" s="32">
        <f>YEAR(PA[[#This Row],[Date]])</f>
        <v>2025</v>
      </c>
      <c r="E465" s="36" t="s">
        <v>363</v>
      </c>
      <c r="F465" s="36" t="s">
        <v>363</v>
      </c>
      <c r="G465" s="216">
        <v>45778</v>
      </c>
      <c r="H465" s="174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402</v>
      </c>
      <c r="M465" s="36" t="s">
        <v>403</v>
      </c>
      <c r="N465" s="36" t="s">
        <v>412</v>
      </c>
      <c r="O465" s="37" t="s">
        <v>472</v>
      </c>
      <c r="P465" s="37" t="s">
        <v>406</v>
      </c>
      <c r="Q465" s="36"/>
      <c r="R465" s="174">
        <f>IF((PA[[#This Row],[String Type(If String BD)]]&amp;PA[[#This Row],[Equipment (If any BD other than PV  array and inv)]])="",1,0)</f>
        <v>0</v>
      </c>
      <c r="S465" s="174">
        <f>IF(PA[[#This Row],[String Type(If String BD)]]="",1,0)</f>
        <v>0</v>
      </c>
      <c r="T46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5">
        <f>IFERROR(_xlfn.XLOOKUP(PA[[#This Row],[Affected Equipment ]],'Basic Data'!N:N,'Basic Data'!Q:Q),"")</f>
        <v>31.900000000000002</v>
      </c>
      <c r="V465" s="179">
        <f ca="1">IFERROR(_xlfn.XLOOKUP(PA[[#This Row],[Affected Equipment ]],'Basic Data'!N:N,'Basic Data'!R:R),"")</f>
        <v>1.8491681641643964E-4</v>
      </c>
      <c r="W465" s="35" t="s">
        <v>447</v>
      </c>
      <c r="X465" s="38"/>
      <c r="Y465" s="38" t="s">
        <v>469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6">
        <f>IF(PA[[#This Row],[Acknowledgement Time ]]="NA","",(PA[[#This Row],[Acknowledgement Time ]]-PA[[#This Row],[Fault Time]])*24)</f>
        <v>0</v>
      </c>
      <c r="AE465" s="176">
        <f>IF(PA[[#This Row],[Work Start time on Fault]]="NA","",(PA[[#This Row],[Work Start time on Fault]]-PA[[#This Row],[Fault Time]])*24)</f>
        <v>0</v>
      </c>
      <c r="AF465" s="177">
        <f>IF(PA[[#This Row],[Status]]="Open","",(PA[[#This Row],[Work Completion time on fault]]-PA[[#This Row],[Fault Time]])*24)</f>
        <v>10.383333333333333</v>
      </c>
      <c r="AG465" s="176">
        <f>IFERROR((PA[[#This Row],[Work Completion time on fault]]-PA[[#This Row],[Fault Time]])*24,"")</f>
        <v>10.383333333333333</v>
      </c>
      <c r="AH465" s="313" t="s">
        <v>621</v>
      </c>
      <c r="AI465" s="32" t="s">
        <v>367</v>
      </c>
      <c r="AJ465" s="175">
        <f ca="1">IFERROR(PA[[#This Row],[Breakdown Time]]*PA[[#This Row],[Plant Equivalent Weightage]],"")</f>
        <v>1.9200529437906982E-3</v>
      </c>
      <c r="AK465" s="37">
        <v>3191</v>
      </c>
      <c r="AL465" s="277">
        <f>IFERROR((_xlfn.XLOOKUP($G465,'Modelling New'!$D:$D,'Modelling New'!$O:$O)*PA[[#This Row],[Lost PoA(Wh/m2)]]*PA[[#This Row],[DC Capacity Affected (kW)]])/1000,"")</f>
        <v>78.718812356232633</v>
      </c>
      <c r="AM465" s="313" t="s">
        <v>622</v>
      </c>
    </row>
    <row r="466" spans="1:39">
      <c r="A466" s="173">
        <f t="shared" si="8"/>
        <v>465</v>
      </c>
      <c r="B466" s="134">
        <v>45797</v>
      </c>
      <c r="C466" s="182">
        <f>YEAR(PA[[#This Row],[Date]])+IF(MONTH(PA[[#This Row],[Date]])&gt;=4,1,0)</f>
        <v>2026</v>
      </c>
      <c r="D466" s="32">
        <f>YEAR(PA[[#This Row],[Date]])</f>
        <v>2025</v>
      </c>
      <c r="E466" s="36" t="s">
        <v>363</v>
      </c>
      <c r="F466" s="36" t="s">
        <v>363</v>
      </c>
      <c r="G466" s="216">
        <v>45778</v>
      </c>
      <c r="H466" s="174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402</v>
      </c>
      <c r="M466" s="36" t="s">
        <v>403</v>
      </c>
      <c r="N466" s="36" t="s">
        <v>412</v>
      </c>
      <c r="O466" s="37" t="s">
        <v>472</v>
      </c>
      <c r="P466" s="37" t="s">
        <v>406</v>
      </c>
      <c r="Q466" s="36"/>
      <c r="R466" s="174">
        <f>IF((PA[[#This Row],[String Type(If String BD)]]&amp;PA[[#This Row],[Equipment (If any BD other than PV  array and inv)]])="",1,0)</f>
        <v>0</v>
      </c>
      <c r="S466" s="174">
        <f>IF(PA[[#This Row],[String Type(If String BD)]]="",1,0)</f>
        <v>0</v>
      </c>
      <c r="T4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5">
        <f>IFERROR(_xlfn.XLOOKUP(PA[[#This Row],[Affected Equipment ]],'Basic Data'!N:N,'Basic Data'!Q:Q),"")</f>
        <v>31.900000000000002</v>
      </c>
      <c r="V466" s="179">
        <f ca="1">IFERROR(_xlfn.XLOOKUP(PA[[#This Row],[Affected Equipment ]],'Basic Data'!N:N,'Basic Data'!R:R),"")</f>
        <v>1.8491681641643964E-4</v>
      </c>
      <c r="W466" s="35" t="s">
        <v>447</v>
      </c>
      <c r="X466" s="38"/>
      <c r="Y466" s="38" t="s">
        <v>469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6">
        <f>IF(PA[[#This Row],[Acknowledgement Time ]]="NA","",(PA[[#This Row],[Acknowledgement Time ]]-PA[[#This Row],[Fault Time]])*24)</f>
        <v>0</v>
      </c>
      <c r="AE466" s="176">
        <f>IF(PA[[#This Row],[Work Start time on Fault]]="NA","",(PA[[#This Row],[Work Start time on Fault]]-PA[[#This Row],[Fault Time]])*24)</f>
        <v>0</v>
      </c>
      <c r="AF466" s="177">
        <f>IF(PA[[#This Row],[Status]]="Open","",(PA[[#This Row],[Work Completion time on fault]]-PA[[#This Row],[Fault Time]])*24)</f>
        <v>10.549999999999999</v>
      </c>
      <c r="AG466" s="176">
        <f>IFERROR((PA[[#This Row],[Work Completion time on fault]]-PA[[#This Row],[Fault Time]])*24,"")</f>
        <v>10.549999999999999</v>
      </c>
      <c r="AH466" s="313" t="s">
        <v>621</v>
      </c>
      <c r="AI466" s="32" t="s">
        <v>367</v>
      </c>
      <c r="AJ466" s="175">
        <f ca="1">IFERROR(PA[[#This Row],[Breakdown Time]]*PA[[#This Row],[Plant Equivalent Weightage]],"")</f>
        <v>1.950872413193438E-3</v>
      </c>
      <c r="AK466" s="37">
        <v>3194</v>
      </c>
      <c r="AL466" s="277">
        <f>IFERROR((_xlfn.XLOOKUP($G466,'Modelling New'!$D:$D,'Modelling New'!$O:$O)*PA[[#This Row],[Lost PoA(Wh/m2)]]*PA[[#This Row],[DC Capacity Affected (kW)]])/1000,"")</f>
        <v>78.792819387592289</v>
      </c>
      <c r="AM466" s="313" t="s">
        <v>622</v>
      </c>
    </row>
    <row r="467" spans="1:39">
      <c r="A467" s="173">
        <f t="shared" si="8"/>
        <v>466</v>
      </c>
      <c r="B467" s="134">
        <v>45797</v>
      </c>
      <c r="C467" s="182">
        <f>YEAR(PA[[#This Row],[Date]])+IF(MONTH(PA[[#This Row],[Date]])&gt;=4,1,0)</f>
        <v>2026</v>
      </c>
      <c r="D467" s="32">
        <f>YEAR(PA[[#This Row],[Date]])</f>
        <v>2025</v>
      </c>
      <c r="E467" s="36" t="s">
        <v>363</v>
      </c>
      <c r="F467" s="36" t="s">
        <v>363</v>
      </c>
      <c r="G467" s="216">
        <v>45778</v>
      </c>
      <c r="H467" s="174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418</v>
      </c>
      <c r="M467" s="36" t="s">
        <v>410</v>
      </c>
      <c r="N467" s="32" t="s">
        <v>443</v>
      </c>
      <c r="O467" s="37" t="s">
        <v>456</v>
      </c>
      <c r="P467" s="37" t="s">
        <v>406</v>
      </c>
      <c r="Q467" s="36"/>
      <c r="R467" s="174">
        <f>IF((PA[[#This Row],[String Type(If String BD)]]&amp;PA[[#This Row],[Equipment (If any BD other than PV  array and inv)]])="",1,0)</f>
        <v>0</v>
      </c>
      <c r="S467" s="174">
        <f>IF(PA[[#This Row],[String Type(If String BD)]]="",1,0)</f>
        <v>0</v>
      </c>
      <c r="T46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5">
        <f>IFERROR(_xlfn.XLOOKUP(PA[[#This Row],[Affected Equipment ]],'Basic Data'!N:N,'Basic Data'!Q:Q),"")</f>
        <v>31.900000000000002</v>
      </c>
      <c r="V467" s="179">
        <f ca="1">IFERROR(_xlfn.XLOOKUP(PA[[#This Row],[Affected Equipment ]],'Basic Data'!N:N,'Basic Data'!R:R),"")</f>
        <v>1.8491681641643964E-4</v>
      </c>
      <c r="W467" s="35" t="s">
        <v>447</v>
      </c>
      <c r="X467" s="38"/>
      <c r="Y467" s="38" t="s">
        <v>469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6">
        <f>IF(PA[[#This Row],[Acknowledgement Time ]]="NA","",(PA[[#This Row],[Acknowledgement Time ]]-PA[[#This Row],[Fault Time]])*24)</f>
        <v>0</v>
      </c>
      <c r="AE467" s="176">
        <f>IF(PA[[#This Row],[Work Start time on Fault]]="NA","",(PA[[#This Row],[Work Start time on Fault]]-PA[[#This Row],[Fault Time]])*24)</f>
        <v>0</v>
      </c>
      <c r="AF467" s="177">
        <f>IF(PA[[#This Row],[Status]]="Open","",(PA[[#This Row],[Work Completion time on fault]]-PA[[#This Row],[Fault Time]])*24)</f>
        <v>10.716666666666667</v>
      </c>
      <c r="AG467" s="176">
        <f>IFERROR((PA[[#This Row],[Work Completion time on fault]]-PA[[#This Row],[Fault Time]])*24,"")</f>
        <v>10.716666666666667</v>
      </c>
      <c r="AH467" s="313" t="s">
        <v>623</v>
      </c>
      <c r="AI467" s="32" t="s">
        <v>367</v>
      </c>
      <c r="AJ467" s="175">
        <f ca="1">IFERROR(PA[[#This Row],[Breakdown Time]]*PA[[#This Row],[Plant Equivalent Weightage]],"")</f>
        <v>1.9816918825961783E-3</v>
      </c>
      <c r="AK467" s="37">
        <v>3197</v>
      </c>
      <c r="AL467" s="277">
        <f>IFERROR((_xlfn.XLOOKUP($G467,'Modelling New'!$D:$D,'Modelling New'!$O:$O)*PA[[#This Row],[Lost PoA(Wh/m2)]]*PA[[#This Row],[DC Capacity Affected (kW)]])/1000,"")</f>
        <v>78.866826418951973</v>
      </c>
      <c r="AM467" s="313" t="s">
        <v>622</v>
      </c>
    </row>
    <row r="468" spans="1:39">
      <c r="A468" s="173">
        <f t="shared" si="8"/>
        <v>467</v>
      </c>
      <c r="B468" s="134">
        <v>45798</v>
      </c>
      <c r="C468" s="183">
        <f>YEAR(PA[[#This Row],[Date]])+IF(MONTH(PA[[#This Row],[Date]])&gt;=4,1,0)</f>
        <v>2026</v>
      </c>
      <c r="D468" s="32">
        <f>YEAR(PA[[#This Row],[Date]])</f>
        <v>2025</v>
      </c>
      <c r="E468" s="36" t="s">
        <v>363</v>
      </c>
      <c r="F468" s="36" t="s">
        <v>363</v>
      </c>
      <c r="G468" s="216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426</v>
      </c>
      <c r="M468" s="36" t="s">
        <v>403</v>
      </c>
      <c r="N468" s="36" t="s">
        <v>404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8">
        <f ca="1">IFERROR(_xlfn.XLOOKUP(PA[[#This Row],[Affected Equipment ]],'Basic Data'!N:N,'Basic Data'!R:R),"")</f>
        <v>6.5964871601646279E-3</v>
      </c>
      <c r="W468" s="35" t="s">
        <v>413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7" t="s">
        <v>466</v>
      </c>
      <c r="AI468" s="32" t="s">
        <v>367</v>
      </c>
      <c r="AJ468" s="34">
        <f ca="1">IFERROR(PA[[#This Row],[Breakdown Time]]*PA[[#This Row],[Plant Equivalent Weightage]],"")</f>
        <v>9.894730740246941E-3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6"/>
    </row>
    <row r="469" spans="1:39">
      <c r="A469" s="173">
        <f t="shared" si="8"/>
        <v>468</v>
      </c>
      <c r="B469" s="30">
        <v>45798</v>
      </c>
      <c r="C469" s="183">
        <f>YEAR(PA[[#This Row],[Date]])+IF(MONTH(PA[[#This Row],[Date]])&gt;=4,1,0)</f>
        <v>2026</v>
      </c>
      <c r="D469" s="32">
        <f>YEAR(PA[[#This Row],[Date]])</f>
        <v>2025</v>
      </c>
      <c r="E469" s="36" t="s">
        <v>363</v>
      </c>
      <c r="F469" s="36" t="s">
        <v>363</v>
      </c>
      <c r="G469" s="216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473</v>
      </c>
      <c r="M469" s="36" t="s">
        <v>410</v>
      </c>
      <c r="N469" s="32" t="s">
        <v>416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8">
        <f ca="1">IFERROR(_xlfn.XLOOKUP(PA[[#This Row],[Affected Equipment ]],'Basic Data'!N:N,'Basic Data'!R:R),"")</f>
        <v>1.3192974320329256E-2</v>
      </c>
      <c r="W469" s="35" t="s">
        <v>413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7" t="s">
        <v>561</v>
      </c>
      <c r="AI469" s="32" t="s">
        <v>367</v>
      </c>
      <c r="AJ469" s="34">
        <f ca="1">IFERROR(PA[[#This Row],[Breakdown Time]]*PA[[#This Row],[Plant Equivalent Weightage]],"")</f>
        <v>3.6280679380905449E-2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3">
        <f t="shared" si="8"/>
        <v>469</v>
      </c>
      <c r="B470" s="30">
        <v>45798</v>
      </c>
      <c r="C470" s="183">
        <f>YEAR(PA[[#This Row],[Date]])+IF(MONTH(PA[[#This Row],[Date]])&gt;=4,1,0)</f>
        <v>2026</v>
      </c>
      <c r="D470" s="32">
        <f>YEAR(PA[[#This Row],[Date]])</f>
        <v>2025</v>
      </c>
      <c r="E470" s="36" t="s">
        <v>363</v>
      </c>
      <c r="F470" s="36" t="s">
        <v>363</v>
      </c>
      <c r="G470" s="216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424</v>
      </c>
      <c r="M470" s="32" t="s">
        <v>436</v>
      </c>
      <c r="N470" s="36" t="s">
        <v>412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8">
        <f ca="1">IFERROR(_xlfn.XLOOKUP(PA[[#This Row],[Affected Equipment ]],'Basic Data'!N:N,'Basic Data'!R:R),"")</f>
        <v>1.0536055880818506E-2</v>
      </c>
      <c r="W470" s="35" t="s">
        <v>413</v>
      </c>
      <c r="X470" s="38"/>
      <c r="Y470" s="38" t="s">
        <v>438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7" t="s">
        <v>466</v>
      </c>
      <c r="AI470" s="32" t="s">
        <v>367</v>
      </c>
      <c r="AJ470" s="34">
        <f ca="1">IFERROR(PA[[#This Row],[Breakdown Time]]*PA[[#This Row],[Plant Equivalent Weightage]],"")</f>
        <v>5.0924270090622736E-3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3">
        <f t="shared" si="8"/>
        <v>470</v>
      </c>
      <c r="B471" s="134">
        <v>45798</v>
      </c>
      <c r="C471" s="182">
        <f>YEAR(PA[[#This Row],[Date]])+IF(MONTH(PA[[#This Row],[Date]])&gt;=4,1,0)</f>
        <v>2026</v>
      </c>
      <c r="D471" s="32">
        <f>YEAR(PA[[#This Row],[Date]])</f>
        <v>2025</v>
      </c>
      <c r="E471" s="36" t="s">
        <v>363</v>
      </c>
      <c r="F471" s="36" t="s">
        <v>363</v>
      </c>
      <c r="G471" s="216">
        <v>45778</v>
      </c>
      <c r="H471" s="174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424</v>
      </c>
      <c r="M471" s="32" t="s">
        <v>483</v>
      </c>
      <c r="N471" s="32" t="s">
        <v>416</v>
      </c>
      <c r="O471" s="37"/>
      <c r="P471" s="37"/>
      <c r="Q471" s="36"/>
      <c r="R471" s="174">
        <f>IF((PA[[#This Row],[String Type(If String BD)]]&amp;PA[[#This Row],[Equipment (If any BD other than PV  array and inv)]])="",1,0)</f>
        <v>1</v>
      </c>
      <c r="S471" s="174">
        <f>IF(PA[[#This Row],[String Type(If String BD)]]="",1,0)</f>
        <v>1</v>
      </c>
      <c r="T4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5">
        <f>IFERROR(_xlfn.XLOOKUP(PA[[#This Row],[Affected Equipment ]],'Basic Data'!N:N,'Basic Data'!Q:Q),"")</f>
        <v>2007.2350000000001</v>
      </c>
      <c r="V471" s="179">
        <f ca="1">IFERROR(_xlfn.XLOOKUP(PA[[#This Row],[Affected Equipment ]],'Basic Data'!N:N,'Basic Data'!R:R),"")</f>
        <v>1.1635470407512609E-2</v>
      </c>
      <c r="W471" s="35" t="s">
        <v>413</v>
      </c>
      <c r="X471" s="39"/>
      <c r="Y471" s="38" t="s">
        <v>438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6">
        <f>IF(PA[[#This Row],[Acknowledgement Time ]]="NA","",(PA[[#This Row],[Acknowledgement Time ]]-PA[[#This Row],[Fault Time]])*24)</f>
        <v>0</v>
      </c>
      <c r="AE471" s="176">
        <f>IF(PA[[#This Row],[Work Start time on Fault]]="NA","",(PA[[#This Row],[Work Start time on Fault]]-PA[[#This Row],[Fault Time]])*24)</f>
        <v>0</v>
      </c>
      <c r="AF471" s="177">
        <f>IF(PA[[#This Row],[Status]]="Open","",(PA[[#This Row],[Work Completion time on fault]]-PA[[#This Row],[Fault Time]])*24)</f>
        <v>0.48333333333333295</v>
      </c>
      <c r="AG471" s="176">
        <f>IFERROR((PA[[#This Row],[Work Completion time on fault]]-PA[[#This Row],[Fault Time]])*24,"")</f>
        <v>0.48333333333333295</v>
      </c>
      <c r="AH471" s="327" t="s">
        <v>466</v>
      </c>
      <c r="AI471" s="32" t="s">
        <v>367</v>
      </c>
      <c r="AJ471" s="175">
        <f ca="1">IFERROR(PA[[#This Row],[Breakdown Time]]*PA[[#This Row],[Plant Equivalent Weightage]],"")</f>
        <v>5.6238106969644236E-3</v>
      </c>
      <c r="AK471" s="35">
        <v>23.5</v>
      </c>
      <c r="AL471" s="277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3">
        <f t="shared" si="8"/>
        <v>471</v>
      </c>
      <c r="B472" s="30">
        <v>45798</v>
      </c>
      <c r="C472" s="183">
        <f>YEAR(PA[[#This Row],[Date]])+IF(MONTH(PA[[#This Row],[Date]])&gt;=4,1,0)</f>
        <v>2026</v>
      </c>
      <c r="D472" s="32">
        <f>YEAR(PA[[#This Row],[Date]])</f>
        <v>2025</v>
      </c>
      <c r="E472" s="36" t="s">
        <v>363</v>
      </c>
      <c r="F472" s="36" t="s">
        <v>363</v>
      </c>
      <c r="G472" s="216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450</v>
      </c>
      <c r="M472" s="36" t="s">
        <v>410</v>
      </c>
      <c r="N472" s="36" t="s">
        <v>412</v>
      </c>
      <c r="O472" s="37" t="s">
        <v>446</v>
      </c>
      <c r="P472" s="37" t="s">
        <v>406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8">
        <f ca="1">IFERROR(_xlfn.XLOOKUP(PA[[#This Row],[Affected Equipment ]],'Basic Data'!N:N,'Basic Data'!R:R),"")</f>
        <v>1.8491681641643964E-4</v>
      </c>
      <c r="W472" s="35" t="s">
        <v>447</v>
      </c>
      <c r="X472" s="38"/>
      <c r="Y472" s="38" t="s">
        <v>469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3" t="s">
        <v>624</v>
      </c>
      <c r="AI472" s="32" t="s">
        <v>367</v>
      </c>
      <c r="AJ472" s="34">
        <f ca="1">IFERROR(PA[[#This Row],[Breakdown Time]]*PA[[#This Row],[Plant Equivalent Weightage]],"")</f>
        <v>2.034084980580836E-3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3" t="s">
        <v>625</v>
      </c>
    </row>
    <row r="473" spans="1:39">
      <c r="A473" s="173">
        <f t="shared" si="8"/>
        <v>472</v>
      </c>
      <c r="B473" s="30">
        <v>45798</v>
      </c>
      <c r="C473" s="183">
        <f>YEAR(PA[[#This Row],[Date]])+IF(MONTH(PA[[#This Row],[Date]])&gt;=4,1,0)</f>
        <v>2026</v>
      </c>
      <c r="D473" s="32">
        <f>YEAR(PA[[#This Row],[Date]])</f>
        <v>2025</v>
      </c>
      <c r="E473" s="36" t="s">
        <v>363</v>
      </c>
      <c r="F473" s="36" t="s">
        <v>363</v>
      </c>
      <c r="G473" s="216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424</v>
      </c>
      <c r="M473" s="32" t="s">
        <v>436</v>
      </c>
      <c r="N473" s="36" t="s">
        <v>412</v>
      </c>
      <c r="O473" s="37" t="s">
        <v>456</v>
      </c>
      <c r="P473" s="37" t="s">
        <v>471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8">
        <f ca="1">IFERROR(_xlfn.XLOOKUP(PA[[#This Row],[Affected Equipment ]],'Basic Data'!N:N,'Basic Data'!R:R),"")</f>
        <v>1.8323575444901746E-4</v>
      </c>
      <c r="W473" s="35" t="s">
        <v>447</v>
      </c>
      <c r="X473" s="38"/>
      <c r="Y473" s="38" t="s">
        <v>469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3" t="s">
        <v>626</v>
      </c>
      <c r="AI473" s="32" t="s">
        <v>367</v>
      </c>
      <c r="AJ473" s="34">
        <f ca="1">IFERROR(PA[[#This Row],[Breakdown Time]]*PA[[#This Row],[Plant Equivalent Weightage]],"")</f>
        <v>2.0614022375514463E-3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3" t="s">
        <v>625</v>
      </c>
    </row>
    <row r="474" spans="1:39">
      <c r="A474" s="173">
        <f t="shared" si="8"/>
        <v>473</v>
      </c>
      <c r="B474" s="134">
        <v>45798</v>
      </c>
      <c r="C474" s="182">
        <f>YEAR(PA[[#This Row],[Date]])+IF(MONTH(PA[[#This Row],[Date]])&gt;=4,1,0)</f>
        <v>2026</v>
      </c>
      <c r="D474" s="32">
        <f>YEAR(PA[[#This Row],[Date]])</f>
        <v>2025</v>
      </c>
      <c r="E474" s="36" t="s">
        <v>363</v>
      </c>
      <c r="F474" s="36" t="s">
        <v>363</v>
      </c>
      <c r="G474" s="216">
        <v>45778</v>
      </c>
      <c r="H474" s="174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426</v>
      </c>
      <c r="M474" s="36" t="s">
        <v>403</v>
      </c>
      <c r="N474" s="36" t="s">
        <v>416</v>
      </c>
      <c r="O474" s="37" t="s">
        <v>456</v>
      </c>
      <c r="P474" s="37" t="s">
        <v>471</v>
      </c>
      <c r="Q474" s="36"/>
      <c r="R474" s="174">
        <f>IF((PA[[#This Row],[String Type(If String BD)]]&amp;PA[[#This Row],[Equipment (If any BD other than PV  array and inv)]])="",1,0)</f>
        <v>0</v>
      </c>
      <c r="S474" s="174">
        <f>IF(PA[[#This Row],[String Type(If String BD)]]="",1,0)</f>
        <v>0</v>
      </c>
      <c r="T4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5">
        <f>IFERROR(_xlfn.XLOOKUP(PA[[#This Row],[Affected Equipment ]],'Basic Data'!N:N,'Basic Data'!Q:Q),"")</f>
        <v>31.610000000000003</v>
      </c>
      <c r="V474" s="179">
        <f ca="1">IFERROR(_xlfn.XLOOKUP(PA[[#This Row],[Affected Equipment ]],'Basic Data'!N:N,'Basic Data'!R:R),"")</f>
        <v>1.8323575444901746E-4</v>
      </c>
      <c r="W474" s="35" t="s">
        <v>447</v>
      </c>
      <c r="X474" s="39"/>
      <c r="Y474" s="38" t="s">
        <v>469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6">
        <f>IF(PA[[#This Row],[Acknowledgement Time ]]="NA","",(PA[[#This Row],[Acknowledgement Time ]]-PA[[#This Row],[Fault Time]])*24)</f>
        <v>0</v>
      </c>
      <c r="AE474" s="176">
        <f>IF(PA[[#This Row],[Work Start time on Fault]]="NA","",(PA[[#This Row],[Work Start time on Fault]]-PA[[#This Row],[Fault Time]])*24)</f>
        <v>0</v>
      </c>
      <c r="AF474" s="177">
        <f>IF(PA[[#This Row],[Status]]="Open","",(PA[[#This Row],[Work Completion time on fault]]-PA[[#This Row],[Fault Time]])*24)</f>
        <v>11.5</v>
      </c>
      <c r="AG474" s="176">
        <f>IFERROR((PA[[#This Row],[Work Completion time on fault]]-PA[[#This Row],[Fault Time]])*24,"")</f>
        <v>11.5</v>
      </c>
      <c r="AH474" s="313" t="s">
        <v>627</v>
      </c>
      <c r="AI474" s="32" t="s">
        <v>367</v>
      </c>
      <c r="AJ474" s="175">
        <f ca="1">IFERROR(PA[[#This Row],[Breakdown Time]]*PA[[#This Row],[Plant Equivalent Weightage]],"")</f>
        <v>2.1072111761637007E-3</v>
      </c>
      <c r="AK474" s="37">
        <v>2802</v>
      </c>
      <c r="AL474" s="277">
        <f>IFERROR((_xlfn.XLOOKUP($G474,'Modelling New'!$D:$D,'Modelling New'!$O:$O)*PA[[#This Row],[Lost PoA(Wh/m2)]]*PA[[#This Row],[DC Capacity Affected (kW)]])/1000,"")</f>
        <v>68.494180314566137</v>
      </c>
      <c r="AM474" s="313" t="s">
        <v>625</v>
      </c>
    </row>
    <row r="475" spans="1:39">
      <c r="A475" s="173">
        <f t="shared" si="8"/>
        <v>474</v>
      </c>
      <c r="B475" s="134">
        <v>45799</v>
      </c>
      <c r="C475" s="183">
        <f>YEAR(PA[[#This Row],[Date]])+IF(MONTH(PA[[#This Row],[Date]])&gt;=4,1,0)</f>
        <v>2026</v>
      </c>
      <c r="D475" s="32">
        <f>YEAR(PA[[#This Row],[Date]])</f>
        <v>2025</v>
      </c>
      <c r="E475" s="36" t="s">
        <v>363</v>
      </c>
      <c r="F475" s="36" t="s">
        <v>363</v>
      </c>
      <c r="G475" s="216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424</v>
      </c>
      <c r="M475" s="36" t="s">
        <v>403</v>
      </c>
      <c r="N475" s="32" t="s">
        <v>416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8">
        <f ca="1">IFERROR(_xlfn.XLOOKUP(PA[[#This Row],[Affected Equipment ]],'Basic Data'!N:N,'Basic Data'!R:R),"")</f>
        <v>1.2460031302533186E-2</v>
      </c>
      <c r="W475" s="35" t="s">
        <v>413</v>
      </c>
      <c r="X475" s="38"/>
      <c r="Y475" s="38" t="s">
        <v>438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7" t="s">
        <v>561</v>
      </c>
      <c r="AI475" s="32" t="s">
        <v>367</v>
      </c>
      <c r="AJ475" s="34">
        <f ca="1">IFERROR(PA[[#This Row],[Breakdown Time]]*PA[[#This Row],[Plant Equivalent Weightage]],"")</f>
        <v>6.2300156512665877E-3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6"/>
    </row>
    <row r="476" spans="1:39">
      <c r="A476" s="173">
        <f t="shared" ref="A476:A539" si="9">A475+1</f>
        <v>475</v>
      </c>
      <c r="B476" s="30">
        <v>45799</v>
      </c>
      <c r="C476" s="183">
        <f>YEAR(PA[[#This Row],[Date]])+IF(MONTH(PA[[#This Row],[Date]])&gt;=4,1,0)</f>
        <v>2026</v>
      </c>
      <c r="D476" s="32">
        <f>YEAR(PA[[#This Row],[Date]])</f>
        <v>2025</v>
      </c>
      <c r="E476" s="36" t="s">
        <v>363</v>
      </c>
      <c r="F476" s="36" t="s">
        <v>363</v>
      </c>
      <c r="G476" s="216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424</v>
      </c>
      <c r="M476" s="32" t="s">
        <v>436</v>
      </c>
      <c r="N476" s="36" t="s">
        <v>412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8">
        <f ca="1">IFERROR(_xlfn.XLOOKUP(PA[[#This Row],[Affected Equipment ]],'Basic Data'!N:N,'Basic Data'!R:R),"")</f>
        <v>1.0536055880818506E-2</v>
      </c>
      <c r="W476" s="35" t="s">
        <v>413</v>
      </c>
      <c r="X476" s="38"/>
      <c r="Y476" s="38" t="s">
        <v>438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7" t="s">
        <v>561</v>
      </c>
      <c r="AI476" s="32" t="s">
        <v>367</v>
      </c>
      <c r="AJ476" s="34">
        <f ca="1">IFERROR(PA[[#This Row],[Breakdown Time]]*PA[[#This Row],[Plant Equivalent Weightage]],"")</f>
        <v>5.4436288717562226E-3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3">
        <f t="shared" si="9"/>
        <v>476</v>
      </c>
      <c r="B477" s="30">
        <v>45799</v>
      </c>
      <c r="C477" s="183">
        <f>YEAR(PA[[#This Row],[Date]])+IF(MONTH(PA[[#This Row],[Date]])&gt;=4,1,0)</f>
        <v>2026</v>
      </c>
      <c r="D477" s="32">
        <f>YEAR(PA[[#This Row],[Date]])</f>
        <v>2025</v>
      </c>
      <c r="E477" s="36" t="s">
        <v>363</v>
      </c>
      <c r="F477" s="36" t="s">
        <v>363</v>
      </c>
      <c r="G477" s="216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424</v>
      </c>
      <c r="M477" s="32" t="s">
        <v>483</v>
      </c>
      <c r="N477" s="32" t="s">
        <v>416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8">
        <f ca="1">IFERROR(_xlfn.XLOOKUP(PA[[#This Row],[Affected Equipment ]],'Basic Data'!N:N,'Basic Data'!R:R),"")</f>
        <v>1.1635470407512609E-2</v>
      </c>
      <c r="W477" s="35" t="s">
        <v>413</v>
      </c>
      <c r="X477" s="38"/>
      <c r="Y477" s="38" t="s">
        <v>438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7" t="s">
        <v>561</v>
      </c>
      <c r="AI477" s="32" t="s">
        <v>367</v>
      </c>
      <c r="AJ477" s="34">
        <f ca="1">IFERROR(PA[[#This Row],[Breakdown Time]]*PA[[#This Row],[Plant Equivalent Weightage]],"")</f>
        <v>6.2055842173400514E-3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3">
        <f t="shared" si="9"/>
        <v>477</v>
      </c>
      <c r="B478" s="30">
        <v>45799</v>
      </c>
      <c r="C478" s="183">
        <f>YEAR(PA[[#This Row],[Date]])+IF(MONTH(PA[[#This Row],[Date]])&gt;=4,1,0)</f>
        <v>2026</v>
      </c>
      <c r="D478" s="32">
        <f>YEAR(PA[[#This Row],[Date]])</f>
        <v>2025</v>
      </c>
      <c r="E478" s="36" t="s">
        <v>363</v>
      </c>
      <c r="F478" s="36" t="s">
        <v>363</v>
      </c>
      <c r="G478" s="216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402</v>
      </c>
      <c r="M478" s="36" t="s">
        <v>403</v>
      </c>
      <c r="N478" s="32" t="s">
        <v>416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8">
        <f ca="1">IFERROR(_xlfn.XLOOKUP(PA[[#This Row],[Affected Equipment ]],'Basic Data'!N:N,'Basic Data'!R:R),"")</f>
        <v>9.3382992290302006E-3</v>
      </c>
      <c r="W478" s="35" t="s">
        <v>413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7" t="s">
        <v>561</v>
      </c>
      <c r="AI478" s="32" t="s">
        <v>367</v>
      </c>
      <c r="AJ478" s="34">
        <f ca="1">IFERROR(PA[[#This Row],[Breakdown Time]]*PA[[#This Row],[Plant Equivalent Weightage]],"")</f>
        <v>1.3696172202577616E-2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3">
        <f t="shared" si="9"/>
        <v>478</v>
      </c>
      <c r="B479" s="134">
        <v>45799</v>
      </c>
      <c r="C479" s="182">
        <f>YEAR(PA[[#This Row],[Date]])+IF(MONTH(PA[[#This Row],[Date]])&gt;=4,1,0)</f>
        <v>2026</v>
      </c>
      <c r="D479" s="32">
        <f>YEAR(PA[[#This Row],[Date]])</f>
        <v>2025</v>
      </c>
      <c r="E479" s="36" t="s">
        <v>363</v>
      </c>
      <c r="F479" s="36" t="s">
        <v>363</v>
      </c>
      <c r="G479" s="216">
        <v>45778</v>
      </c>
      <c r="H479" s="174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473</v>
      </c>
      <c r="M479" s="36" t="s">
        <v>410</v>
      </c>
      <c r="N479" s="32" t="s">
        <v>416</v>
      </c>
      <c r="O479" s="37"/>
      <c r="P479" s="37"/>
      <c r="Q479" s="36"/>
      <c r="R479" s="174">
        <f>IF((PA[[#This Row],[String Type(If String BD)]]&amp;PA[[#This Row],[Equipment (If any BD other than PV  array and inv)]])="",1,0)</f>
        <v>1</v>
      </c>
      <c r="S479" s="174">
        <f>IF(PA[[#This Row],[String Type(If String BD)]]="",1,0)</f>
        <v>1</v>
      </c>
      <c r="T4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5">
        <f>IFERROR(_xlfn.XLOOKUP(PA[[#This Row],[Affected Equipment ]],'Basic Data'!N:N,'Basic Data'!Q:Q),"")</f>
        <v>2275.92</v>
      </c>
      <c r="V479" s="179">
        <f ca="1">IFERROR(_xlfn.XLOOKUP(PA[[#This Row],[Affected Equipment ]],'Basic Data'!N:N,'Basic Data'!R:R),"")</f>
        <v>1.3192974320329256E-2</v>
      </c>
      <c r="W479" s="35" t="s">
        <v>413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6">
        <f>IF(PA[[#This Row],[Acknowledgement Time ]]="NA","",(PA[[#This Row],[Acknowledgement Time ]]-PA[[#This Row],[Fault Time]])*24)</f>
        <v>0</v>
      </c>
      <c r="AE479" s="176">
        <f>IF(PA[[#This Row],[Work Start time on Fault]]="NA","",(PA[[#This Row],[Work Start time on Fault]]-PA[[#This Row],[Fault Time]])*24)</f>
        <v>0</v>
      </c>
      <c r="AF479" s="177">
        <f>IF(PA[[#This Row],[Status]]="Open","",(PA[[#This Row],[Work Completion time on fault]]-PA[[#This Row],[Fault Time]])*24)</f>
        <v>2.2666666666666666</v>
      </c>
      <c r="AG479" s="176">
        <f>IFERROR((PA[[#This Row],[Work Completion time on fault]]-PA[[#This Row],[Fault Time]])*24,"")</f>
        <v>2.2666666666666666</v>
      </c>
      <c r="AH479" s="327" t="s">
        <v>561</v>
      </c>
      <c r="AI479" s="32" t="s">
        <v>367</v>
      </c>
      <c r="AJ479" s="175">
        <f ca="1">IFERROR(PA[[#This Row],[Breakdown Time]]*PA[[#This Row],[Plant Equivalent Weightage]],"")</f>
        <v>2.9904075126079645E-2</v>
      </c>
      <c r="AK479" s="37">
        <v>393.7</v>
      </c>
      <c r="AL479" s="277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3">
        <f t="shared" si="9"/>
        <v>479</v>
      </c>
      <c r="B480" s="134">
        <v>45799</v>
      </c>
      <c r="C480" s="183">
        <f>YEAR(PA[[#This Row],[Date]])+IF(MONTH(PA[[#This Row],[Date]])&gt;=4,1,0)</f>
        <v>2026</v>
      </c>
      <c r="D480" s="32">
        <f>YEAR(PA[[#This Row],[Date]])</f>
        <v>2025</v>
      </c>
      <c r="E480" s="36" t="s">
        <v>363</v>
      </c>
      <c r="F480" s="36" t="s">
        <v>363</v>
      </c>
      <c r="G480" s="216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426</v>
      </c>
      <c r="M480" s="36" t="s">
        <v>403</v>
      </c>
      <c r="N480" s="36" t="s">
        <v>412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8">
        <f ca="1">IFERROR(_xlfn.XLOOKUP(PA[[#This Row],[Affected Equipment ]],'Basic Data'!N:N,'Basic Data'!R:R),"")</f>
        <v>7.1461944235116804E-3</v>
      </c>
      <c r="W480" s="35" t="s">
        <v>413</v>
      </c>
      <c r="X480" s="38"/>
      <c r="Y480" s="38" t="s">
        <v>602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444</v>
      </c>
      <c r="AI480" s="32" t="s">
        <v>367</v>
      </c>
      <c r="AJ480" s="34">
        <f ca="1">IFERROR(PA[[#This Row],[Breakdown Time]]*PA[[#This Row],[Plant Equivalent Weightage]],"")</f>
        <v>1.1433911077618686E-2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3">
        <f t="shared" si="9"/>
        <v>480</v>
      </c>
      <c r="B481" s="134">
        <v>45799</v>
      </c>
      <c r="C481" s="183">
        <f>YEAR(PA[[#This Row],[Date]])+IF(MONTH(PA[[#This Row],[Date]])&gt;=4,1,0)</f>
        <v>2026</v>
      </c>
      <c r="D481" s="32">
        <f>YEAR(PA[[#This Row],[Date]])</f>
        <v>2025</v>
      </c>
      <c r="E481" s="36" t="s">
        <v>363</v>
      </c>
      <c r="F481" s="36" t="s">
        <v>363</v>
      </c>
      <c r="G481" s="216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514</v>
      </c>
      <c r="M481" s="32"/>
      <c r="N481" s="32"/>
      <c r="O481" s="35"/>
      <c r="P481" s="35"/>
      <c r="Q481" s="32" t="s">
        <v>419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8">
        <f ca="1">IFERROR(_xlfn.XLOOKUP(PA[[#This Row],[Affected Equipment ]],'Basic Data'!N:N,'Basic Data'!R:R),"")</f>
        <v>4.8355747492898962E-2</v>
      </c>
      <c r="W481" s="35" t="s">
        <v>420</v>
      </c>
      <c r="X481" s="38"/>
      <c r="Y481" s="38" t="s">
        <v>628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422</v>
      </c>
      <c r="AI481" s="32" t="s">
        <v>367</v>
      </c>
      <c r="AJ481" s="34">
        <f ca="1">IFERROR(PA[[#This Row],[Breakdown Time]]*PA[[#This Row],[Plant Equivalent Weightage]],"")</f>
        <v>1.3700795122987991E-2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3">
        <f t="shared" si="9"/>
        <v>481</v>
      </c>
      <c r="B482" s="134">
        <v>45799</v>
      </c>
      <c r="C482" s="183">
        <f>YEAR(PA[[#This Row],[Date]])+IF(MONTH(PA[[#This Row],[Date]])&gt;=4,1,0)</f>
        <v>2026</v>
      </c>
      <c r="D482" s="32">
        <f>YEAR(PA[[#This Row],[Date]])</f>
        <v>2025</v>
      </c>
      <c r="E482" s="36" t="s">
        <v>363</v>
      </c>
      <c r="F482" s="36" t="s">
        <v>363</v>
      </c>
      <c r="G482" s="216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478</v>
      </c>
      <c r="M482" s="32"/>
      <c r="N482" s="32"/>
      <c r="O482" s="35"/>
      <c r="P482" s="35"/>
      <c r="Q482" s="32" t="s">
        <v>520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8">
        <f ca="1">IFERROR(_xlfn.XLOOKUP(PA[[#This Row],[Affected Equipment ]],'Basic Data'!N:N,'Basic Data'!R:R),"")</f>
        <v>4.9002956350356501E-2</v>
      </c>
      <c r="W482" s="35" t="s">
        <v>428</v>
      </c>
      <c r="X482" s="38"/>
      <c r="Y482" s="38" t="s">
        <v>629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630</v>
      </c>
      <c r="AI482" s="32" t="s">
        <v>367</v>
      </c>
      <c r="AJ482" s="34">
        <f ca="1">IFERROR(PA[[#This Row],[Breakdown Time]]*PA[[#This Row],[Plant Equivalent Weightage]],"")</f>
        <v>3.5935501323594771E-2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3">
        <f t="shared" si="9"/>
        <v>482</v>
      </c>
      <c r="B483" s="134">
        <v>45799</v>
      </c>
      <c r="C483" s="183">
        <f>YEAR(PA[[#This Row],[Date]])+IF(MONTH(PA[[#This Row],[Date]])&gt;=4,1,0)</f>
        <v>2026</v>
      </c>
      <c r="D483" s="32">
        <f>YEAR(PA[[#This Row],[Date]])</f>
        <v>2025</v>
      </c>
      <c r="E483" s="36" t="s">
        <v>363</v>
      </c>
      <c r="F483" s="36" t="s">
        <v>363</v>
      </c>
      <c r="G483" s="216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524</v>
      </c>
      <c r="M483" s="32"/>
      <c r="N483" s="32"/>
      <c r="O483" s="35"/>
      <c r="P483" s="35"/>
      <c r="Q483" s="32" t="s">
        <v>419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8">
        <f ca="1">IFERROR(_xlfn.XLOOKUP(PA[[#This Row],[Affected Equipment ]],'Basic Data'!N:N,'Basic Data'!R:R),"")</f>
        <v>4.8465857051765142E-2</v>
      </c>
      <c r="W483" s="35" t="s">
        <v>420</v>
      </c>
      <c r="X483" s="38"/>
      <c r="Y483" s="38" t="s">
        <v>631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422</v>
      </c>
      <c r="AI483" s="32" t="s">
        <v>367</v>
      </c>
      <c r="AJ483" s="34">
        <f ca="1">IFERROR(PA[[#This Row],[Breakdown Time]]*PA[[#This Row],[Plant Equivalent Weightage]],"")</f>
        <v>2.4232928525882484E-2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3">
        <f t="shared" si="9"/>
        <v>483</v>
      </c>
      <c r="B484" s="134">
        <v>45799</v>
      </c>
      <c r="C484" s="183">
        <f>YEAR(PA[[#This Row],[Date]])+IF(MONTH(PA[[#This Row],[Date]])&gt;=4,1,0)</f>
        <v>2026</v>
      </c>
      <c r="D484" s="32">
        <f>YEAR(PA[[#This Row],[Date]])</f>
        <v>2025</v>
      </c>
      <c r="E484" s="36" t="s">
        <v>363</v>
      </c>
      <c r="F484" s="36" t="s">
        <v>363</v>
      </c>
      <c r="G484" s="216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608</v>
      </c>
      <c r="M484" s="32"/>
      <c r="N484" s="32"/>
      <c r="O484" s="35"/>
      <c r="P484" s="35"/>
      <c r="Q484" s="32" t="s">
        <v>419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8">
        <f ca="1">IFERROR(_xlfn.XLOOKUP(PA[[#This Row],[Affected Equipment ]],'Basic Data'!N:N,'Basic Data'!R:R),"")</f>
        <v>3.4265086081966274E-2</v>
      </c>
      <c r="W484" s="35" t="s">
        <v>420</v>
      </c>
      <c r="X484" s="38"/>
      <c r="Y484" s="38" t="s">
        <v>628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422</v>
      </c>
      <c r="AI484" s="32" t="s">
        <v>367</v>
      </c>
      <c r="AJ484" s="34">
        <f ca="1">IFERROR(PA[[#This Row],[Breakdown Time]]*PA[[#This Row],[Plant Equivalent Weightage]],"")</f>
        <v>1.9416882113114244E-2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3">
        <f t="shared" si="9"/>
        <v>484</v>
      </c>
      <c r="B485" s="134">
        <v>45799</v>
      </c>
      <c r="C485" s="182">
        <f>YEAR(PA[[#This Row],[Date]])+IF(MONTH(PA[[#This Row],[Date]])&gt;=4,1,0)</f>
        <v>2026</v>
      </c>
      <c r="D485" s="32">
        <f>YEAR(PA[[#This Row],[Date]])</f>
        <v>2025</v>
      </c>
      <c r="E485" s="36" t="s">
        <v>363</v>
      </c>
      <c r="F485" s="36" t="s">
        <v>363</v>
      </c>
      <c r="G485" s="216">
        <v>45778</v>
      </c>
      <c r="H485" s="174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427</v>
      </c>
      <c r="M485" s="36" t="s">
        <v>410</v>
      </c>
      <c r="N485" s="32" t="s">
        <v>416</v>
      </c>
      <c r="O485" s="37"/>
      <c r="P485" s="37"/>
      <c r="Q485" s="36"/>
      <c r="R485" s="174">
        <f>IF((PA[[#This Row],[String Type(If String BD)]]&amp;PA[[#This Row],[Equipment (If any BD other than PV  array and inv)]])="",1,0)</f>
        <v>1</v>
      </c>
      <c r="S485" s="174">
        <f>IF(PA[[#This Row],[String Type(If String BD)]]="",1,0)</f>
        <v>1</v>
      </c>
      <c r="T4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5">
        <f>IFERROR(_xlfn.XLOOKUP(PA[[#This Row],[Affected Equipment ]],'Basic Data'!N:N,'Basic Data'!Q:Q),"")</f>
        <v>1691.1350000000002</v>
      </c>
      <c r="V485" s="179">
        <f ca="1">IFERROR(_xlfn.XLOOKUP(PA[[#This Row],[Affected Equipment ]],'Basic Data'!N:N,'Basic Data'!R:R),"")</f>
        <v>9.803112863022434E-3</v>
      </c>
      <c r="W485" s="35" t="s">
        <v>413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6">
        <f>IF(PA[[#This Row],[Acknowledgement Time ]]="NA","",(PA[[#This Row],[Acknowledgement Time ]]-PA[[#This Row],[Fault Time]])*24)</f>
        <v>0</v>
      </c>
      <c r="AE485" s="176">
        <f>IF(PA[[#This Row],[Work Start time on Fault]]="NA","",(PA[[#This Row],[Work Start time on Fault]]-PA[[#This Row],[Fault Time]])*24)</f>
        <v>0</v>
      </c>
      <c r="AF485" s="177">
        <f>IF(PA[[#This Row],[Status]]="Open","",(PA[[#This Row],[Work Completion time on fault]]-PA[[#This Row],[Fault Time]])*24)</f>
        <v>0.84999999999999964</v>
      </c>
      <c r="AG485" s="176">
        <f>IFERROR((PA[[#This Row],[Work Completion time on fault]]-PA[[#This Row],[Fault Time]])*24,"")</f>
        <v>0.84999999999999964</v>
      </c>
      <c r="AH485" s="327" t="s">
        <v>561</v>
      </c>
      <c r="AI485" s="32" t="s">
        <v>367</v>
      </c>
      <c r="AJ485" s="175">
        <f ca="1">IFERROR(PA[[#This Row],[Breakdown Time]]*PA[[#This Row],[Plant Equivalent Weightage]],"")</f>
        <v>8.3326459335690654E-3</v>
      </c>
      <c r="AK485" s="37">
        <v>58.3</v>
      </c>
      <c r="AL485" s="277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3">
        <f t="shared" si="9"/>
        <v>485</v>
      </c>
      <c r="B486" s="134">
        <v>45800</v>
      </c>
      <c r="C486" s="183">
        <f>YEAR(PA[[#This Row],[Date]])+IF(MONTH(PA[[#This Row],[Date]])&gt;=4,1,0)</f>
        <v>2026</v>
      </c>
      <c r="D486" s="32">
        <f>YEAR(PA[[#This Row],[Date]])</f>
        <v>2025</v>
      </c>
      <c r="E486" s="36" t="s">
        <v>363</v>
      </c>
      <c r="F486" s="36" t="s">
        <v>363</v>
      </c>
      <c r="G486" s="216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426</v>
      </c>
      <c r="M486" s="36" t="s">
        <v>403</v>
      </c>
      <c r="N486" s="36" t="s">
        <v>412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8">
        <f ca="1">IFERROR(_xlfn.XLOOKUP(PA[[#This Row],[Affected Equipment ]],'Basic Data'!N:N,'Basic Data'!R:R),"")</f>
        <v>7.1461944235116804E-3</v>
      </c>
      <c r="W486" s="35" t="s">
        <v>413</v>
      </c>
      <c r="X486" s="38"/>
      <c r="Y486" s="38" t="s">
        <v>602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444</v>
      </c>
      <c r="AI486" s="32" t="s">
        <v>367</v>
      </c>
      <c r="AJ486" s="34">
        <f ca="1">IFERROR(PA[[#This Row],[Breakdown Time]]*PA[[#This Row],[Plant Equivalent Weightage]],"")</f>
        <v>3.5492765636774677E-2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3">
        <f t="shared" si="9"/>
        <v>486</v>
      </c>
      <c r="B487" s="134">
        <v>45800</v>
      </c>
      <c r="C487" s="183">
        <f>YEAR(PA[[#This Row],[Date]])+IF(MONTH(PA[[#This Row],[Date]])&gt;=4,1,0)</f>
        <v>2026</v>
      </c>
      <c r="D487" s="32">
        <f>YEAR(PA[[#This Row],[Date]])</f>
        <v>2025</v>
      </c>
      <c r="E487" s="36" t="s">
        <v>363</v>
      </c>
      <c r="F487" s="36" t="s">
        <v>363</v>
      </c>
      <c r="G487" s="216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473</v>
      </c>
      <c r="M487" s="36" t="s">
        <v>410</v>
      </c>
      <c r="N487" s="32" t="s">
        <v>416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8">
        <f ca="1">IFERROR(_xlfn.XLOOKUP(PA[[#This Row],[Affected Equipment ]],'Basic Data'!N:N,'Basic Data'!R:R),"")</f>
        <v>1.3192974320329256E-2</v>
      </c>
      <c r="W487" s="35" t="s">
        <v>413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7" t="s">
        <v>561</v>
      </c>
      <c r="AI487" s="32" t="s">
        <v>367</v>
      </c>
      <c r="AJ487" s="34">
        <f ca="1">IFERROR(PA[[#This Row],[Breakdown Time]]*PA[[#This Row],[Plant Equivalent Weightage]],"")</f>
        <v>2.2867822155237368E-2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3">
        <f t="shared" si="9"/>
        <v>487</v>
      </c>
      <c r="B488" s="134">
        <v>45800</v>
      </c>
      <c r="C488" s="183">
        <f>YEAR(PA[[#This Row],[Date]])+IF(MONTH(PA[[#This Row],[Date]])&gt;=4,1,0)</f>
        <v>2026</v>
      </c>
      <c r="D488" s="32">
        <f>YEAR(PA[[#This Row],[Date]])</f>
        <v>2025</v>
      </c>
      <c r="E488" s="36" t="s">
        <v>363</v>
      </c>
      <c r="F488" s="36" t="s">
        <v>363</v>
      </c>
      <c r="G488" s="216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427</v>
      </c>
      <c r="M488" s="36" t="s">
        <v>410</v>
      </c>
      <c r="N488" s="32" t="s">
        <v>416</v>
      </c>
      <c r="O488" s="37" t="s">
        <v>467</v>
      </c>
      <c r="P488" s="37" t="s">
        <v>406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8">
        <f ca="1">IFERROR(_xlfn.XLOOKUP(PA[[#This Row],[Affected Equipment ]],'Basic Data'!N:N,'Basic Data'!R:R),"")</f>
        <v>1.8491681641643964E-4</v>
      </c>
      <c r="W488" s="35" t="s">
        <v>447</v>
      </c>
      <c r="X488" s="38"/>
      <c r="Y488" s="38" t="s">
        <v>469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3" t="s">
        <v>632</v>
      </c>
      <c r="AI488" s="32" t="s">
        <v>367</v>
      </c>
      <c r="AJ488" s="34">
        <f ca="1">IFERROR(PA[[#This Row],[Breakdown Time]]*PA[[#This Row],[Plant Equivalent Weightage]],"")</f>
        <v>1.9940196703572741E-3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3">
        <f t="shared" si="9"/>
        <v>488</v>
      </c>
      <c r="B489" s="134">
        <v>45800</v>
      </c>
      <c r="C489" s="182">
        <f>YEAR(PA[[#This Row],[Date]])+IF(MONTH(PA[[#This Row],[Date]])&gt;=4,1,0)</f>
        <v>2026</v>
      </c>
      <c r="D489" s="32">
        <f>YEAR(PA[[#This Row],[Date]])</f>
        <v>2025</v>
      </c>
      <c r="E489" s="36" t="s">
        <v>363</v>
      </c>
      <c r="F489" s="36" t="s">
        <v>363</v>
      </c>
      <c r="G489" s="216">
        <v>45778</v>
      </c>
      <c r="H489" s="174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427</v>
      </c>
      <c r="M489" s="36" t="s">
        <v>410</v>
      </c>
      <c r="N489" s="32" t="s">
        <v>416</v>
      </c>
      <c r="O489" s="37" t="s">
        <v>467</v>
      </c>
      <c r="P489" s="37" t="s">
        <v>406</v>
      </c>
      <c r="Q489" s="32"/>
      <c r="R489" s="174">
        <f>IF((PA[[#This Row],[String Type(If String BD)]]&amp;PA[[#This Row],[Equipment (If any BD other than PV  array and inv)]])="",1,0)</f>
        <v>0</v>
      </c>
      <c r="S489" s="174">
        <f>IF(PA[[#This Row],[String Type(If String BD)]]="",1,0)</f>
        <v>0</v>
      </c>
      <c r="T48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5">
        <f>IFERROR(_xlfn.XLOOKUP(PA[[#This Row],[Affected Equipment ]],'Basic Data'!N:N,'Basic Data'!Q:Q),"")</f>
        <v>31.900000000000002</v>
      </c>
      <c r="V489" s="179">
        <f ca="1">IFERROR(_xlfn.XLOOKUP(PA[[#This Row],[Affected Equipment ]],'Basic Data'!N:N,'Basic Data'!R:R),"")</f>
        <v>1.8491681641643964E-4</v>
      </c>
      <c r="W489" s="35" t="s">
        <v>447</v>
      </c>
      <c r="X489" s="39"/>
      <c r="Y489" s="38" t="s">
        <v>469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6">
        <f>IF(PA[[#This Row],[Acknowledgement Time ]]="NA","",(PA[[#This Row],[Acknowledgement Time ]]-PA[[#This Row],[Fault Time]])*24)</f>
        <v>0</v>
      </c>
      <c r="AE489" s="176">
        <f>IF(PA[[#This Row],[Work Start time on Fault]]="NA","",(PA[[#This Row],[Work Start time on Fault]]-PA[[#This Row],[Fault Time]])*24)</f>
        <v>0</v>
      </c>
      <c r="AF489" s="177">
        <f>IF(PA[[#This Row],[Status]]="Open","",(PA[[#This Row],[Work Completion time on fault]]-PA[[#This Row],[Fault Time]])*24)</f>
        <v>11.283333333333331</v>
      </c>
      <c r="AG489" s="176">
        <f>IFERROR((PA[[#This Row],[Work Completion time on fault]]-PA[[#This Row],[Fault Time]])*24,"")</f>
        <v>11.283333333333331</v>
      </c>
      <c r="AH489" s="313" t="s">
        <v>519</v>
      </c>
      <c r="AI489" s="32" t="s">
        <v>367</v>
      </c>
      <c r="AJ489" s="175">
        <f ca="1">IFERROR(PA[[#This Row],[Breakdown Time]]*PA[[#This Row],[Plant Equivalent Weightage]],"")</f>
        <v>2.0864780785654936E-3</v>
      </c>
      <c r="AK489" s="35">
        <v>4883</v>
      </c>
      <c r="AL489" s="277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3">
        <f t="shared" si="9"/>
        <v>489</v>
      </c>
      <c r="B490" s="134">
        <v>45800</v>
      </c>
      <c r="C490" s="183">
        <f>YEAR(PA[[#This Row],[Date]])+IF(MONTH(PA[[#This Row],[Date]])&gt;=4,1,0)</f>
        <v>2026</v>
      </c>
      <c r="D490" s="32">
        <f>YEAR(PA[[#This Row],[Date]])</f>
        <v>2025</v>
      </c>
      <c r="E490" s="36" t="s">
        <v>363</v>
      </c>
      <c r="F490" s="36" t="s">
        <v>363</v>
      </c>
      <c r="G490" s="216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424</v>
      </c>
      <c r="M490" s="36" t="s">
        <v>436</v>
      </c>
      <c r="N490" s="32" t="s">
        <v>412</v>
      </c>
      <c r="O490" s="37" t="s">
        <v>458</v>
      </c>
      <c r="P490" s="37" t="s">
        <v>471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8">
        <f ca="1">IFERROR(_xlfn.XLOOKUP(PA[[#This Row],[Affected Equipment ]],'Basic Data'!N:N,'Basic Data'!R:R),"")</f>
        <v>1.8323575444901746E-4</v>
      </c>
      <c r="W490" s="35" t="s">
        <v>447</v>
      </c>
      <c r="X490" s="38"/>
      <c r="Y490" s="38" t="s">
        <v>469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3" t="s">
        <v>519</v>
      </c>
      <c r="AI490" s="32" t="s">
        <v>367</v>
      </c>
      <c r="AJ490" s="34">
        <f ca="1">IFERROR(PA[[#This Row],[Breakdown Time]]*PA[[#This Row],[Plant Equivalent Weightage]],"")</f>
        <v>2.0217011574208258E-3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3">
        <f t="shared" si="9"/>
        <v>490</v>
      </c>
      <c r="B491" s="134">
        <v>45800</v>
      </c>
      <c r="C491" s="183">
        <f>YEAR(PA[[#This Row],[Date]])+IF(MONTH(PA[[#This Row],[Date]])&gt;=4,1,0)</f>
        <v>2026</v>
      </c>
      <c r="D491" s="32">
        <f>YEAR(PA[[#This Row],[Date]])</f>
        <v>2025</v>
      </c>
      <c r="E491" s="36" t="s">
        <v>363</v>
      </c>
      <c r="F491" s="36" t="s">
        <v>363</v>
      </c>
      <c r="G491" s="216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424</v>
      </c>
      <c r="M491" s="36" t="s">
        <v>483</v>
      </c>
      <c r="N491" s="32" t="s">
        <v>416</v>
      </c>
      <c r="O491" s="37" t="s">
        <v>458</v>
      </c>
      <c r="P491" s="37" t="s">
        <v>471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8">
        <f ca="1">IFERROR(_xlfn.XLOOKUP(PA[[#This Row],[Affected Equipment ]],'Basic Data'!N:N,'Basic Data'!R:R),"")</f>
        <v>1.8323575444901746E-4</v>
      </c>
      <c r="W491" s="35" t="s">
        <v>447</v>
      </c>
      <c r="X491" s="38"/>
      <c r="Y491" s="38" t="s">
        <v>469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3" t="s">
        <v>566</v>
      </c>
      <c r="AI491" s="32" t="s">
        <v>367</v>
      </c>
      <c r="AJ491" s="34">
        <f ca="1">IFERROR(PA[[#This Row],[Breakdown Time]]*PA[[#This Row],[Plant Equivalent Weightage]],"")</f>
        <v>2.1133190346453346E-3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3">
        <f t="shared" si="9"/>
        <v>491</v>
      </c>
      <c r="B492" s="134">
        <v>45801</v>
      </c>
      <c r="C492" s="183">
        <f>YEAR(PA[[#This Row],[Date]])+IF(MONTH(PA[[#This Row],[Date]])&gt;=4,1,0)</f>
        <v>2026</v>
      </c>
      <c r="D492" s="32">
        <f>YEAR(PA[[#This Row],[Date]])</f>
        <v>2025</v>
      </c>
      <c r="E492" s="36" t="s">
        <v>363</v>
      </c>
      <c r="F492" s="36" t="s">
        <v>363</v>
      </c>
      <c r="G492" s="216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608</v>
      </c>
      <c r="M492" s="36" t="s">
        <v>403</v>
      </c>
      <c r="N492" s="36" t="s">
        <v>443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8">
        <f ca="1">IFERROR(_xlfn.XLOOKUP(PA[[#This Row],[Affected Equipment ]],'Basic Data'!N:N,'Basic Data'!R:R),"")</f>
        <v>8.7036983363283291E-3</v>
      </c>
      <c r="W492" s="35" t="s">
        <v>413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7" t="s">
        <v>561</v>
      </c>
      <c r="AI492" s="32" t="s">
        <v>367</v>
      </c>
      <c r="AJ492" s="34">
        <f ca="1">IFERROR(PA[[#This Row],[Breakdown Time]]*PA[[#This Row],[Plant Equivalent Weightage]],"")</f>
        <v>7.9783901416342964E-3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3">
        <f t="shared" si="9"/>
        <v>492</v>
      </c>
      <c r="B493" s="134">
        <v>45801</v>
      </c>
      <c r="C493" s="183">
        <f>YEAR(PA[[#This Row],[Date]])+IF(MONTH(PA[[#This Row],[Date]])&gt;=4,1,0)</f>
        <v>2026</v>
      </c>
      <c r="D493" s="32">
        <f>YEAR(PA[[#This Row],[Date]])</f>
        <v>2025</v>
      </c>
      <c r="E493" s="36" t="s">
        <v>363</v>
      </c>
      <c r="F493" s="36" t="s">
        <v>363</v>
      </c>
      <c r="G493" s="216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411</v>
      </c>
      <c r="M493" s="36" t="s">
        <v>483</v>
      </c>
      <c r="N493" s="32" t="s">
        <v>412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8">
        <f ca="1">IFERROR(_xlfn.XLOOKUP(PA[[#This Row],[Affected Equipment ]],'Basic Data'!N:N,'Basic Data'!R:R),"")</f>
        <v>1.1834676250652137E-2</v>
      </c>
      <c r="W493" s="35" t="s">
        <v>413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7" t="s">
        <v>633</v>
      </c>
      <c r="AI493" s="32" t="s">
        <v>367</v>
      </c>
      <c r="AJ493" s="34">
        <f ca="1">IFERROR(PA[[#This Row],[Breakdown Time]]*PA[[#This Row],[Plant Equivalent Weightage]],"")</f>
        <v>1.8146503584333274E-2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3">
        <f t="shared" si="9"/>
        <v>493</v>
      </c>
      <c r="B494" s="134">
        <v>45801</v>
      </c>
      <c r="C494" s="183">
        <f>YEAR(PA[[#This Row],[Date]])+IF(MONTH(PA[[#This Row],[Date]])&gt;=4,1,0)</f>
        <v>2026</v>
      </c>
      <c r="D494" s="32">
        <f>YEAR(PA[[#This Row],[Date]])</f>
        <v>2025</v>
      </c>
      <c r="E494" s="36" t="s">
        <v>363</v>
      </c>
      <c r="F494" s="36" t="s">
        <v>363</v>
      </c>
      <c r="G494" s="216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402</v>
      </c>
      <c r="M494" s="36" t="s">
        <v>403</v>
      </c>
      <c r="N494" s="32" t="s">
        <v>416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8">
        <f ca="1">IFERROR(_xlfn.XLOOKUP(PA[[#This Row],[Affected Equipment ]],'Basic Data'!N:N,'Basic Data'!R:R),"")</f>
        <v>9.3382992290302006E-3</v>
      </c>
      <c r="W494" s="35" t="s">
        <v>413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7" t="s">
        <v>518</v>
      </c>
      <c r="AI494" s="32" t="s">
        <v>367</v>
      </c>
      <c r="AJ494" s="34">
        <f ca="1">IFERROR(PA[[#This Row],[Breakdown Time]]*PA[[#This Row],[Plant Equivalent Weightage]],"")</f>
        <v>7.6262777037079945E-3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3">
        <f t="shared" si="9"/>
        <v>494</v>
      </c>
      <c r="B495" s="134">
        <v>45801</v>
      </c>
      <c r="C495" s="183">
        <f>YEAR(PA[[#This Row],[Date]])+IF(MONTH(PA[[#This Row],[Date]])&gt;=4,1,0)</f>
        <v>2026</v>
      </c>
      <c r="D495" s="32">
        <f>YEAR(PA[[#This Row],[Date]])</f>
        <v>2025</v>
      </c>
      <c r="E495" s="36" t="s">
        <v>363</v>
      </c>
      <c r="F495" s="36" t="s">
        <v>363</v>
      </c>
      <c r="G495" s="216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424</v>
      </c>
      <c r="M495" s="36" t="s">
        <v>403</v>
      </c>
      <c r="N495" s="32" t="s">
        <v>416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8">
        <f ca="1">IFERROR(_xlfn.XLOOKUP(PA[[#This Row],[Affected Equipment ]],'Basic Data'!N:N,'Basic Data'!R:R),"")</f>
        <v>1.2460031302533186E-2</v>
      </c>
      <c r="W495" s="35" t="s">
        <v>413</v>
      </c>
      <c r="X495" s="38"/>
      <c r="Y495" s="38" t="s">
        <v>438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7" t="s">
        <v>634</v>
      </c>
      <c r="AI495" s="32" t="s">
        <v>367</v>
      </c>
      <c r="AJ495" s="34">
        <f ca="1">IFERROR(PA[[#This Row],[Breakdown Time]]*PA[[#This Row],[Plant Equivalent Weightage]],"")</f>
        <v>1.7028709446795343E-2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3">
        <f t="shared" si="9"/>
        <v>495</v>
      </c>
      <c r="B496" s="134">
        <v>45801</v>
      </c>
      <c r="C496" s="183">
        <f>YEAR(PA[[#This Row],[Date]])+IF(MONTH(PA[[#This Row],[Date]])&gt;=4,1,0)</f>
        <v>2026</v>
      </c>
      <c r="D496" s="32">
        <f>YEAR(PA[[#This Row],[Date]])</f>
        <v>2025</v>
      </c>
      <c r="E496" s="36" t="s">
        <v>363</v>
      </c>
      <c r="F496" s="36" t="s">
        <v>363</v>
      </c>
      <c r="G496" s="216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411</v>
      </c>
      <c r="M496" s="36" t="s">
        <v>483</v>
      </c>
      <c r="N496" s="32" t="s">
        <v>416</v>
      </c>
      <c r="O496" s="37" t="s">
        <v>458</v>
      </c>
      <c r="P496" s="37" t="s">
        <v>406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8">
        <f ca="1">IFERROR(_xlfn.XLOOKUP(PA[[#This Row],[Affected Equipment ]],'Basic Data'!N:N,'Basic Data'!R:R),"")</f>
        <v>1.8491681641643964E-4</v>
      </c>
      <c r="W496" s="35" t="s">
        <v>447</v>
      </c>
      <c r="X496" s="38"/>
      <c r="Y496" s="38" t="s">
        <v>469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3" t="s">
        <v>519</v>
      </c>
      <c r="AI496" s="32" t="s">
        <v>367</v>
      </c>
      <c r="AJ496" s="34">
        <f ca="1">IFERROR(PA[[#This Row],[Breakdown Time]]*PA[[#This Row],[Plant Equivalent Weightage]],"")</f>
        <v>1.987855776476726E-3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3" t="s">
        <v>635</v>
      </c>
    </row>
    <row r="497" spans="1:39">
      <c r="A497" s="173">
        <f t="shared" si="9"/>
        <v>496</v>
      </c>
      <c r="B497" s="30">
        <v>45801</v>
      </c>
      <c r="C497" s="183">
        <f>YEAR(PA[[#This Row],[Date]])+IF(MONTH(PA[[#This Row],[Date]])&gt;=4,1,0)</f>
        <v>2026</v>
      </c>
      <c r="D497" s="32">
        <f>YEAR(PA[[#This Row],[Date]])</f>
        <v>2025</v>
      </c>
      <c r="E497" s="36" t="s">
        <v>363</v>
      </c>
      <c r="F497" s="36" t="s">
        <v>363</v>
      </c>
      <c r="G497" s="216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411</v>
      </c>
      <c r="M497" s="36" t="s">
        <v>403</v>
      </c>
      <c r="N497" s="36" t="s">
        <v>412</v>
      </c>
      <c r="O497" s="37" t="s">
        <v>467</v>
      </c>
      <c r="P497" s="37" t="s">
        <v>406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8">
        <f ca="1">IFERROR(_xlfn.XLOOKUP(PA[[#This Row],[Affected Equipment ]],'Basic Data'!N:N,'Basic Data'!R:R),"")</f>
        <v>1.8491681641643964E-4</v>
      </c>
      <c r="W497" s="35" t="s">
        <v>447</v>
      </c>
      <c r="X497" s="38"/>
      <c r="Y497" s="38" t="s">
        <v>469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3" t="s">
        <v>554</v>
      </c>
      <c r="AI497" s="32" t="s">
        <v>367</v>
      </c>
      <c r="AJ497" s="34">
        <f ca="1">IFERROR(PA[[#This Row],[Breakdown Time]]*PA[[#This Row],[Plant Equivalent Weightage]],"")</f>
        <v>2.0803141846849455E-3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3" t="s">
        <v>635</v>
      </c>
    </row>
    <row r="498" spans="1:39">
      <c r="A498" s="173">
        <f t="shared" si="9"/>
        <v>497</v>
      </c>
      <c r="B498" s="30">
        <v>45801</v>
      </c>
      <c r="C498" s="183">
        <f>YEAR(PA[[#This Row],[Date]])+IF(MONTH(PA[[#This Row],[Date]])&gt;=4,1,0)</f>
        <v>2026</v>
      </c>
      <c r="D498" s="32">
        <f>YEAR(PA[[#This Row],[Date]])</f>
        <v>2025</v>
      </c>
      <c r="E498" s="36" t="s">
        <v>363</v>
      </c>
      <c r="F498" s="36" t="s">
        <v>363</v>
      </c>
      <c r="G498" s="216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402</v>
      </c>
      <c r="M498" s="36" t="s">
        <v>403</v>
      </c>
      <c r="N498" s="32" t="s">
        <v>416</v>
      </c>
      <c r="O498" s="37" t="s">
        <v>446</v>
      </c>
      <c r="P498" s="37" t="s">
        <v>406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8">
        <f ca="1">IFERROR(_xlfn.XLOOKUP(PA[[#This Row],[Affected Equipment ]],'Basic Data'!N:N,'Basic Data'!R:R),"")</f>
        <v>1.8491681641643964E-4</v>
      </c>
      <c r="W498" s="35" t="s">
        <v>447</v>
      </c>
      <c r="X498" s="38"/>
      <c r="Y498" s="38" t="s">
        <v>469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3" t="s">
        <v>575</v>
      </c>
      <c r="AI498" s="32" t="s">
        <v>367</v>
      </c>
      <c r="AJ498" s="34">
        <f ca="1">IFERROR(PA[[#This Row],[Breakdown Time]]*PA[[#This Row],[Plant Equivalent Weightage]],"")</f>
        <v>2.034084980580836E-3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3">
        <f t="shared" si="9"/>
        <v>498</v>
      </c>
      <c r="B499" s="134">
        <v>45801</v>
      </c>
      <c r="C499" s="182">
        <f>YEAR(PA[[#This Row],[Date]])+IF(MONTH(PA[[#This Row],[Date]])&gt;=4,1,0)</f>
        <v>2026</v>
      </c>
      <c r="D499" s="32">
        <f>YEAR(PA[[#This Row],[Date]])</f>
        <v>2025</v>
      </c>
      <c r="E499" s="36" t="s">
        <v>363</v>
      </c>
      <c r="F499" s="36" t="s">
        <v>363</v>
      </c>
      <c r="G499" s="216">
        <v>45778</v>
      </c>
      <c r="H499" s="174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424</v>
      </c>
      <c r="M499" s="36" t="s">
        <v>403</v>
      </c>
      <c r="N499" s="32" t="s">
        <v>416</v>
      </c>
      <c r="O499" s="37" t="s">
        <v>470</v>
      </c>
      <c r="P499" s="37" t="s">
        <v>471</v>
      </c>
      <c r="Q499" s="36"/>
      <c r="R499" s="174">
        <f>IF((PA[[#This Row],[String Type(If String BD)]]&amp;PA[[#This Row],[Equipment (If any BD other than PV  array and inv)]])="",1,0)</f>
        <v>0</v>
      </c>
      <c r="S499" s="174">
        <f>IF(PA[[#This Row],[String Type(If String BD)]]="",1,0)</f>
        <v>0</v>
      </c>
      <c r="T49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5">
        <f>IFERROR(_xlfn.XLOOKUP(PA[[#This Row],[Affected Equipment ]],'Basic Data'!N:N,'Basic Data'!Q:Q),"")</f>
        <v>31.610000000000003</v>
      </c>
      <c r="V499" s="179">
        <f ca="1">IFERROR(_xlfn.XLOOKUP(PA[[#This Row],[Affected Equipment ]],'Basic Data'!N:N,'Basic Data'!R:R),"")</f>
        <v>1.8323575444901746E-4</v>
      </c>
      <c r="W499" s="35" t="s">
        <v>447</v>
      </c>
      <c r="X499" s="39"/>
      <c r="Y499" s="38" t="s">
        <v>469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6">
        <f>IF(PA[[#This Row],[Acknowledgement Time ]]="NA","",(PA[[#This Row],[Acknowledgement Time ]]-PA[[#This Row],[Fault Time]])*24)</f>
        <v>0</v>
      </c>
      <c r="AE499" s="176">
        <f>IF(PA[[#This Row],[Work Start time on Fault]]="NA","",(PA[[#This Row],[Work Start time on Fault]]-PA[[#This Row],[Fault Time]])*24)</f>
        <v>0</v>
      </c>
      <c r="AF499" s="177">
        <f>IF(PA[[#This Row],[Status]]="Open","",(PA[[#This Row],[Work Completion time on fault]]-PA[[#This Row],[Fault Time]])*24)</f>
        <v>11.5</v>
      </c>
      <c r="AG499" s="176">
        <f>IFERROR((PA[[#This Row],[Work Completion time on fault]]-PA[[#This Row],[Fault Time]])*24,"")</f>
        <v>11.5</v>
      </c>
      <c r="AH499" s="313" t="s">
        <v>636</v>
      </c>
      <c r="AI499" s="32" t="s">
        <v>367</v>
      </c>
      <c r="AJ499" s="175">
        <f ca="1">IFERROR(PA[[#This Row],[Breakdown Time]]*PA[[#This Row],[Plant Equivalent Weightage]],"")</f>
        <v>2.1072111761637007E-3</v>
      </c>
      <c r="AK499" s="37">
        <v>3494</v>
      </c>
      <c r="AL499" s="277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3">
        <f t="shared" si="9"/>
        <v>499</v>
      </c>
      <c r="B500" s="134">
        <v>45802</v>
      </c>
      <c r="C500" s="183">
        <f>YEAR(PA[[#This Row],[Date]])+IF(MONTH(PA[[#This Row],[Date]])&gt;=4,1,0)</f>
        <v>2026</v>
      </c>
      <c r="D500" s="32">
        <f>YEAR(PA[[#This Row],[Date]])</f>
        <v>2025</v>
      </c>
      <c r="E500" s="36" t="s">
        <v>363</v>
      </c>
      <c r="F500" s="36" t="s">
        <v>363</v>
      </c>
      <c r="G500" s="216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427</v>
      </c>
      <c r="M500" s="32"/>
      <c r="N500" s="32"/>
      <c r="O500" s="35"/>
      <c r="P500" s="35"/>
      <c r="Q500" s="32" t="s">
        <v>520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8">
        <f ca="1">IFERROR(_xlfn.XLOOKUP(PA[[#This Row],[Affected Equipment ]],'Basic Data'!N:N,'Basic Data'!R:R),"")</f>
        <v>4.33327343342415E-2</v>
      </c>
      <c r="W500" s="35" t="s">
        <v>428</v>
      </c>
      <c r="X500" s="38"/>
      <c r="Y500" s="38" t="s">
        <v>637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3" t="s">
        <v>638</v>
      </c>
      <c r="AI500" s="32" t="s">
        <v>367</v>
      </c>
      <c r="AJ500" s="34">
        <f ca="1">IFERROR(PA[[#This Row],[Breakdown Time]]*PA[[#This Row],[Plant Equivalent Weightage]],"")</f>
        <v>1.6610881494792572E-2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3">
        <f t="shared" si="9"/>
        <v>500</v>
      </c>
      <c r="B501" s="30">
        <v>45802</v>
      </c>
      <c r="C501" s="183">
        <f>YEAR(PA[[#This Row],[Date]])+IF(MONTH(PA[[#This Row],[Date]])&gt;=4,1,0)</f>
        <v>2026</v>
      </c>
      <c r="D501" s="32">
        <f>YEAR(PA[[#This Row],[Date]])</f>
        <v>2025</v>
      </c>
      <c r="E501" s="36" t="s">
        <v>363</v>
      </c>
      <c r="F501" s="36" t="s">
        <v>363</v>
      </c>
      <c r="G501" s="216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411</v>
      </c>
      <c r="M501" s="36" t="s">
        <v>403</v>
      </c>
      <c r="N501" s="36" t="s">
        <v>412</v>
      </c>
      <c r="O501" s="37" t="s">
        <v>446</v>
      </c>
      <c r="P501" s="37" t="s">
        <v>406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8">
        <f ca="1">IFERROR(_xlfn.XLOOKUP(PA[[#This Row],[Affected Equipment ]],'Basic Data'!N:N,'Basic Data'!R:R),"")</f>
        <v>1.8491681641643964E-4</v>
      </c>
      <c r="W501" s="35" t="s">
        <v>447</v>
      </c>
      <c r="X501" s="38"/>
      <c r="Y501" s="38" t="s">
        <v>469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3" t="s">
        <v>519</v>
      </c>
      <c r="AI501" s="32" t="s">
        <v>367</v>
      </c>
      <c r="AJ501" s="34">
        <f ca="1">IFERROR(PA[[#This Row],[Breakdown Time]]*PA[[#This Row],[Plant Equivalent Weightage]],"")</f>
        <v>1.987855776476726E-3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3" t="s">
        <v>639</v>
      </c>
    </row>
    <row r="502" spans="1:39">
      <c r="A502" s="173">
        <f t="shared" si="9"/>
        <v>501</v>
      </c>
      <c r="B502" s="30">
        <v>45802</v>
      </c>
      <c r="C502" s="183">
        <f>YEAR(PA[[#This Row],[Date]])+IF(MONTH(PA[[#This Row],[Date]])&gt;=4,1,0)</f>
        <v>2026</v>
      </c>
      <c r="D502" s="32">
        <f>YEAR(PA[[#This Row],[Date]])</f>
        <v>2025</v>
      </c>
      <c r="E502" s="36" t="s">
        <v>363</v>
      </c>
      <c r="F502" s="36" t="s">
        <v>363</v>
      </c>
      <c r="G502" s="216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418</v>
      </c>
      <c r="M502" s="32" t="s">
        <v>410</v>
      </c>
      <c r="N502" s="32" t="s">
        <v>416</v>
      </c>
      <c r="O502" s="37" t="s">
        <v>440</v>
      </c>
      <c r="P502" s="37" t="s">
        <v>406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8">
        <f ca="1">IFERROR(_xlfn.XLOOKUP(PA[[#This Row],[Affected Equipment ]],'Basic Data'!N:N,'Basic Data'!R:R),"")</f>
        <v>1.8491681641643964E-4</v>
      </c>
      <c r="W502" s="35" t="s">
        <v>447</v>
      </c>
      <c r="X502" s="38"/>
      <c r="Y502" s="38" t="s">
        <v>469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3" t="s">
        <v>575</v>
      </c>
      <c r="AI502" s="32" t="s">
        <v>367</v>
      </c>
      <c r="AJ502" s="34">
        <f ca="1">IFERROR(PA[[#This Row],[Breakdown Time]]*PA[[#This Row],[Plant Equivalent Weightage]],"")</f>
        <v>1.8953973682685062E-3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3" t="s">
        <v>639</v>
      </c>
    </row>
    <row r="503" spans="1:39">
      <c r="A503" s="173">
        <f t="shared" si="9"/>
        <v>502</v>
      </c>
      <c r="B503" s="30">
        <v>45802</v>
      </c>
      <c r="C503" s="183">
        <f>YEAR(PA[[#This Row],[Date]])+IF(MONTH(PA[[#This Row],[Date]])&gt;=4,1,0)</f>
        <v>2026</v>
      </c>
      <c r="D503" s="32">
        <f>YEAR(PA[[#This Row],[Date]])</f>
        <v>2025</v>
      </c>
      <c r="E503" s="36" t="s">
        <v>363</v>
      </c>
      <c r="F503" s="36" t="s">
        <v>363</v>
      </c>
      <c r="G503" s="216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524</v>
      </c>
      <c r="M503" s="32" t="s">
        <v>410</v>
      </c>
      <c r="N503" s="36" t="s">
        <v>412</v>
      </c>
      <c r="O503" s="37" t="s">
        <v>405</v>
      </c>
      <c r="P503" s="37" t="s">
        <v>471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8">
        <f ca="1">IFERROR(_xlfn.XLOOKUP(PA[[#This Row],[Affected Equipment ]],'Basic Data'!N:N,'Basic Data'!R:R),"")</f>
        <v>1.8323575444901746E-4</v>
      </c>
      <c r="W503" s="35" t="s">
        <v>413</v>
      </c>
      <c r="X503" s="38"/>
      <c r="Y503" s="38" t="s">
        <v>469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3" t="s">
        <v>640</v>
      </c>
      <c r="AI503" s="32" t="s">
        <v>367</v>
      </c>
      <c r="AJ503" s="34">
        <f ca="1">IFERROR(PA[[#This Row],[Breakdown Time]]*PA[[#This Row],[Plant Equivalent Weightage]],"")</f>
        <v>2.0308629451432766E-3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3" t="s">
        <v>639</v>
      </c>
    </row>
    <row r="504" spans="1:39">
      <c r="A504" s="173">
        <f t="shared" si="9"/>
        <v>503</v>
      </c>
      <c r="B504" s="30">
        <v>45802</v>
      </c>
      <c r="C504" s="183">
        <f>YEAR(PA[[#This Row],[Date]])+IF(MONTH(PA[[#This Row],[Date]])&gt;=4,1,0)</f>
        <v>2026</v>
      </c>
      <c r="D504" s="32">
        <f>YEAR(PA[[#This Row],[Date]])</f>
        <v>2025</v>
      </c>
      <c r="E504" s="36" t="s">
        <v>363</v>
      </c>
      <c r="F504" s="36" t="s">
        <v>363</v>
      </c>
      <c r="G504" s="216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473</v>
      </c>
      <c r="M504" s="36" t="s">
        <v>403</v>
      </c>
      <c r="N504" s="32" t="s">
        <v>416</v>
      </c>
      <c r="O504" s="37" t="s">
        <v>456</v>
      </c>
      <c r="P504" s="37" t="s">
        <v>471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8">
        <f ca="1">IFERROR(_xlfn.XLOOKUP(PA[[#This Row],[Affected Equipment ]],'Basic Data'!N:N,'Basic Data'!R:R),"")</f>
        <v>1.8323575444901746E-4</v>
      </c>
      <c r="W504" s="35" t="s">
        <v>447</v>
      </c>
      <c r="X504" s="38"/>
      <c r="Y504" s="38" t="s">
        <v>469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506</v>
      </c>
      <c r="AI504" s="32" t="s">
        <v>367</v>
      </c>
      <c r="AJ504" s="34">
        <f ca="1">IFERROR(PA[[#This Row],[Breakdown Time]]*PA[[#This Row],[Plant Equivalent Weightage]],"")</f>
        <v>1.9087057755105986E-3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3">
        <f t="shared" si="9"/>
        <v>504</v>
      </c>
      <c r="B505" s="30">
        <v>45802</v>
      </c>
      <c r="C505" s="183">
        <f>YEAR(PA[[#This Row],[Date]])+IF(MONTH(PA[[#This Row],[Date]])&gt;=4,1,0)</f>
        <v>2026</v>
      </c>
      <c r="D505" s="32">
        <f>YEAR(PA[[#This Row],[Date]])</f>
        <v>2025</v>
      </c>
      <c r="E505" s="36" t="s">
        <v>363</v>
      </c>
      <c r="F505" s="36" t="s">
        <v>363</v>
      </c>
      <c r="G505" s="216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473</v>
      </c>
      <c r="M505" s="36" t="s">
        <v>403</v>
      </c>
      <c r="N505" s="32" t="s">
        <v>416</v>
      </c>
      <c r="O505" s="37" t="s">
        <v>446</v>
      </c>
      <c r="P505" s="37" t="s">
        <v>471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8">
        <f ca="1">IFERROR(_xlfn.XLOOKUP(PA[[#This Row],[Affected Equipment ]],'Basic Data'!N:N,'Basic Data'!R:R),"")</f>
        <v>1.8323575444901746E-4</v>
      </c>
      <c r="W505" s="35" t="s">
        <v>447</v>
      </c>
      <c r="X505" s="38"/>
      <c r="Y505" s="38" t="s">
        <v>469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506</v>
      </c>
      <c r="AI505" s="32" t="s">
        <v>367</v>
      </c>
      <c r="AJ505" s="34">
        <f ca="1">IFERROR(PA[[#This Row],[Breakdown Time]]*PA[[#This Row],[Plant Equivalent Weightage]],"")</f>
        <v>1.9392450679187679E-3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3">
        <f t="shared" si="9"/>
        <v>505</v>
      </c>
      <c r="B506" s="30">
        <v>45802</v>
      </c>
      <c r="C506" s="183">
        <f>YEAR(PA[[#This Row],[Date]])+IF(MONTH(PA[[#This Row],[Date]])&gt;=4,1,0)</f>
        <v>2026</v>
      </c>
      <c r="D506" s="32">
        <f>YEAR(PA[[#This Row],[Date]])</f>
        <v>2025</v>
      </c>
      <c r="E506" s="36" t="s">
        <v>363</v>
      </c>
      <c r="F506" s="36" t="s">
        <v>363</v>
      </c>
      <c r="G506" s="216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473</v>
      </c>
      <c r="M506" s="36" t="s">
        <v>403</v>
      </c>
      <c r="N506" s="32" t="s">
        <v>416</v>
      </c>
      <c r="O506" s="37" t="s">
        <v>446</v>
      </c>
      <c r="P506" s="37" t="s">
        <v>471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8">
        <f ca="1">IFERROR(_xlfn.XLOOKUP(PA[[#This Row],[Affected Equipment ]],'Basic Data'!N:N,'Basic Data'!R:R),"")</f>
        <v>1.8323575444901746E-4</v>
      </c>
      <c r="W506" s="35" t="s">
        <v>447</v>
      </c>
      <c r="X506" s="38"/>
      <c r="Y506" s="38" t="s">
        <v>469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506</v>
      </c>
      <c r="AI506" s="32" t="s">
        <v>367</v>
      </c>
      <c r="AJ506" s="34">
        <f ca="1">IFERROR(PA[[#This Row],[Breakdown Time]]*PA[[#This Row],[Plant Equivalent Weightage]],"")</f>
        <v>1.9697843603269376E-3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3">
        <f t="shared" si="9"/>
        <v>506</v>
      </c>
      <c r="B507" s="134">
        <v>45802</v>
      </c>
      <c r="C507" s="182">
        <f>YEAR(PA[[#This Row],[Date]])+IF(MONTH(PA[[#This Row],[Date]])&gt;=4,1,0)</f>
        <v>2026</v>
      </c>
      <c r="D507" s="32">
        <f>YEAR(PA[[#This Row],[Date]])</f>
        <v>2025</v>
      </c>
      <c r="E507" s="36" t="s">
        <v>363</v>
      </c>
      <c r="F507" s="36" t="s">
        <v>363</v>
      </c>
      <c r="G507" s="216">
        <v>45778</v>
      </c>
      <c r="H507" s="174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473</v>
      </c>
      <c r="M507" s="36" t="s">
        <v>403</v>
      </c>
      <c r="N507" s="32" t="s">
        <v>416</v>
      </c>
      <c r="O507" s="37" t="s">
        <v>467</v>
      </c>
      <c r="P507" s="37" t="s">
        <v>471</v>
      </c>
      <c r="Q507" s="36"/>
      <c r="R507" s="174">
        <f>IF((PA[[#This Row],[String Type(If String BD)]]&amp;PA[[#This Row],[Equipment (If any BD other than PV  array and inv)]])="",1,0)</f>
        <v>0</v>
      </c>
      <c r="S507" s="174">
        <f>IF(PA[[#This Row],[String Type(If String BD)]]="",1,0)</f>
        <v>0</v>
      </c>
      <c r="T5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5">
        <f>IFERROR(_xlfn.XLOOKUP(PA[[#This Row],[Affected Equipment ]],'Basic Data'!N:N,'Basic Data'!Q:Q),"")</f>
        <v>31.610000000000003</v>
      </c>
      <c r="V507" s="179">
        <f ca="1">IFERROR(_xlfn.XLOOKUP(PA[[#This Row],[Affected Equipment ]],'Basic Data'!N:N,'Basic Data'!R:R),"")</f>
        <v>1.8323575444901746E-4</v>
      </c>
      <c r="W507" s="37" t="s">
        <v>407</v>
      </c>
      <c r="X507" s="39"/>
      <c r="Y507" s="38" t="s">
        <v>469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6">
        <f>IF(PA[[#This Row],[Acknowledgement Time ]]="NA","",(PA[[#This Row],[Acknowledgement Time ]]-PA[[#This Row],[Fault Time]])*24)</f>
        <v>0</v>
      </c>
      <c r="AE507" s="176">
        <f>IF(PA[[#This Row],[Work Start time on Fault]]="NA","",(PA[[#This Row],[Work Start time on Fault]]-PA[[#This Row],[Fault Time]])*24)</f>
        <v>0</v>
      </c>
      <c r="AF507" s="177">
        <f>IF(PA[[#This Row],[Status]]="Open","",(PA[[#This Row],[Work Completion time on fault]]-PA[[#This Row],[Fault Time]])*24)</f>
        <v>10.916666666666666</v>
      </c>
      <c r="AG507" s="176">
        <f>IFERROR((PA[[#This Row],[Work Completion time on fault]]-PA[[#This Row],[Fault Time]])*24,"")</f>
        <v>10.916666666666666</v>
      </c>
      <c r="AH507" s="35" t="s">
        <v>506</v>
      </c>
      <c r="AI507" s="32" t="s">
        <v>367</v>
      </c>
      <c r="AJ507" s="175">
        <f ca="1">IFERROR(PA[[#This Row],[Breakdown Time]]*PA[[#This Row],[Plant Equivalent Weightage]],"")</f>
        <v>2.0003236527351073E-3</v>
      </c>
      <c r="AK507" s="37">
        <v>3426</v>
      </c>
      <c r="AL507" s="277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3">
        <f t="shared" si="9"/>
        <v>507</v>
      </c>
      <c r="B508" s="134">
        <v>45802</v>
      </c>
      <c r="C508" s="182">
        <f>YEAR(PA[[#This Row],[Date]])+IF(MONTH(PA[[#This Row],[Date]])&gt;=4,1,0)</f>
        <v>2026</v>
      </c>
      <c r="D508" s="32">
        <f>YEAR(PA[[#This Row],[Date]])</f>
        <v>2025</v>
      </c>
      <c r="E508" s="36" t="s">
        <v>363</v>
      </c>
      <c r="F508" s="36" t="s">
        <v>363</v>
      </c>
      <c r="G508" s="216">
        <v>45778</v>
      </c>
      <c r="H508" s="174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473</v>
      </c>
      <c r="M508" s="36" t="s">
        <v>410</v>
      </c>
      <c r="N508" s="36" t="s">
        <v>416</v>
      </c>
      <c r="O508" s="37" t="s">
        <v>526</v>
      </c>
      <c r="P508" s="37" t="s">
        <v>471</v>
      </c>
      <c r="Q508" s="36"/>
      <c r="R508" s="174">
        <f>IF((PA[[#This Row],[String Type(If String BD)]]&amp;PA[[#This Row],[Equipment (If any BD other than PV  array and inv)]])="",1,0)</f>
        <v>0</v>
      </c>
      <c r="S508" s="174">
        <f>IF(PA[[#This Row],[String Type(If String BD)]]="",1,0)</f>
        <v>0</v>
      </c>
      <c r="T50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5">
        <f>IFERROR(_xlfn.XLOOKUP(PA[[#This Row],[Affected Equipment ]],'Basic Data'!N:N,'Basic Data'!Q:Q),"")</f>
        <v>31.610000000000003</v>
      </c>
      <c r="V508" s="179">
        <f ca="1">IFERROR(_xlfn.XLOOKUP(PA[[#This Row],[Affected Equipment ]],'Basic Data'!N:N,'Basic Data'!R:R),"")</f>
        <v>1.8323575444901746E-4</v>
      </c>
      <c r="W508" s="37" t="s">
        <v>407</v>
      </c>
      <c r="X508" s="39"/>
      <c r="Y508" s="38" t="s">
        <v>469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6">
        <f>IF(PA[[#This Row],[Acknowledgement Time ]]="NA","",(PA[[#This Row],[Acknowledgement Time ]]-PA[[#This Row],[Fault Time]])*24)</f>
        <v>0</v>
      </c>
      <c r="AE508" s="176">
        <f>IF(PA[[#This Row],[Work Start time on Fault]]="NA","",(PA[[#This Row],[Work Start time on Fault]]-PA[[#This Row],[Fault Time]])*24)</f>
        <v>0</v>
      </c>
      <c r="AF508" s="177">
        <f>IF(PA[[#This Row],[Status]]="Open","",(PA[[#This Row],[Work Completion time on fault]]-PA[[#This Row],[Fault Time]])*24)</f>
        <v>11.083333333333332</v>
      </c>
      <c r="AG508" s="176">
        <f>IFERROR((PA[[#This Row],[Work Completion time on fault]]-PA[[#This Row],[Fault Time]])*24,"")</f>
        <v>11.083333333333332</v>
      </c>
      <c r="AH508" s="35" t="s">
        <v>506</v>
      </c>
      <c r="AI508" s="32" t="s">
        <v>367</v>
      </c>
      <c r="AJ508" s="175">
        <f ca="1">IFERROR(PA[[#This Row],[Breakdown Time]]*PA[[#This Row],[Plant Equivalent Weightage]],"")</f>
        <v>2.0308629451432766E-3</v>
      </c>
      <c r="AK508" s="37">
        <v>3452</v>
      </c>
      <c r="AL508" s="277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3">
        <f t="shared" si="9"/>
        <v>508</v>
      </c>
      <c r="B509" s="134">
        <v>45802</v>
      </c>
      <c r="C509" s="182">
        <f>YEAR(PA[[#This Row],[Date]])+IF(MONTH(PA[[#This Row],[Date]])&gt;=4,1,0)</f>
        <v>2026</v>
      </c>
      <c r="D509" s="32">
        <f>YEAR(PA[[#This Row],[Date]])</f>
        <v>2025</v>
      </c>
      <c r="E509" s="36" t="s">
        <v>363</v>
      </c>
      <c r="F509" s="36" t="s">
        <v>363</v>
      </c>
      <c r="G509" s="216">
        <v>45778</v>
      </c>
      <c r="H509" s="174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473</v>
      </c>
      <c r="M509" s="36" t="s">
        <v>410</v>
      </c>
      <c r="N509" s="36" t="s">
        <v>416</v>
      </c>
      <c r="O509" s="37" t="s">
        <v>470</v>
      </c>
      <c r="P509" s="37" t="s">
        <v>471</v>
      </c>
      <c r="Q509" s="36"/>
      <c r="R509" s="174">
        <f>IF((PA[[#This Row],[String Type(If String BD)]]&amp;PA[[#This Row],[Equipment (If any BD other than PV  array and inv)]])="",1,0)</f>
        <v>0</v>
      </c>
      <c r="S509" s="174">
        <f>IF(PA[[#This Row],[String Type(If String BD)]]="",1,0)</f>
        <v>0</v>
      </c>
      <c r="T5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5">
        <f>IFERROR(_xlfn.XLOOKUP(PA[[#This Row],[Affected Equipment ]],'Basic Data'!N:N,'Basic Data'!Q:Q),"")</f>
        <v>31.610000000000003</v>
      </c>
      <c r="V509" s="179">
        <f ca="1">IFERROR(_xlfn.XLOOKUP(PA[[#This Row],[Affected Equipment ]],'Basic Data'!N:N,'Basic Data'!R:R),"")</f>
        <v>1.8323575444901746E-4</v>
      </c>
      <c r="W509" s="37" t="s">
        <v>407</v>
      </c>
      <c r="X509" s="39"/>
      <c r="Y509" s="38" t="s">
        <v>469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6">
        <f>IF(PA[[#This Row],[Acknowledgement Time ]]="NA","",(PA[[#This Row],[Acknowledgement Time ]]-PA[[#This Row],[Fault Time]])*24)</f>
        <v>0</v>
      </c>
      <c r="AE509" s="176">
        <f>IF(PA[[#This Row],[Work Start time on Fault]]="NA","",(PA[[#This Row],[Work Start time on Fault]]-PA[[#This Row],[Fault Time]])*24)</f>
        <v>0</v>
      </c>
      <c r="AF509" s="177">
        <f>IF(PA[[#This Row],[Status]]="Open","",(PA[[#This Row],[Work Completion time on fault]]-PA[[#This Row],[Fault Time]])*24)</f>
        <v>11.249999999999998</v>
      </c>
      <c r="AG509" s="176">
        <f>IFERROR((PA[[#This Row],[Work Completion time on fault]]-PA[[#This Row],[Fault Time]])*24,"")</f>
        <v>11.249999999999998</v>
      </c>
      <c r="AH509" s="35" t="s">
        <v>506</v>
      </c>
      <c r="AI509" s="32" t="s">
        <v>367</v>
      </c>
      <c r="AJ509" s="175">
        <f ca="1">IFERROR(PA[[#This Row],[Breakdown Time]]*PA[[#This Row],[Plant Equivalent Weightage]],"")</f>
        <v>2.0614022375514463E-3</v>
      </c>
      <c r="AK509" s="37">
        <v>3468</v>
      </c>
      <c r="AL509" s="277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3">
        <f t="shared" si="9"/>
        <v>509</v>
      </c>
      <c r="B510" s="134">
        <v>45802</v>
      </c>
      <c r="C510" s="182">
        <f>YEAR(PA[[#This Row],[Date]])+IF(MONTH(PA[[#This Row],[Date]])&gt;=4,1,0)</f>
        <v>2026</v>
      </c>
      <c r="D510" s="32">
        <f>YEAR(PA[[#This Row],[Date]])</f>
        <v>2025</v>
      </c>
      <c r="E510" s="36" t="s">
        <v>363</v>
      </c>
      <c r="F510" s="36" t="s">
        <v>363</v>
      </c>
      <c r="G510" s="216">
        <v>45778</v>
      </c>
      <c r="H510" s="174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608</v>
      </c>
      <c r="M510" s="36" t="s">
        <v>403</v>
      </c>
      <c r="N510" s="36" t="s">
        <v>416</v>
      </c>
      <c r="O510" s="37" t="s">
        <v>456</v>
      </c>
      <c r="P510" s="37" t="s">
        <v>471</v>
      </c>
      <c r="Q510" s="36"/>
      <c r="R510" s="174">
        <f>IF((PA[[#This Row],[String Type(If String BD)]]&amp;PA[[#This Row],[Equipment (If any BD other than PV  array and inv)]])="",1,0)</f>
        <v>0</v>
      </c>
      <c r="S510" s="174">
        <f>IF(PA[[#This Row],[String Type(If String BD)]]="",1,0)</f>
        <v>0</v>
      </c>
      <c r="T5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5">
        <f>IFERROR(_xlfn.XLOOKUP(PA[[#This Row],[Affected Equipment ]],'Basic Data'!N:N,'Basic Data'!Q:Q),"")</f>
        <v>31.610000000000003</v>
      </c>
      <c r="V510" s="179">
        <f ca="1">IFERROR(_xlfn.XLOOKUP(PA[[#This Row],[Affected Equipment ]],'Basic Data'!N:N,'Basic Data'!R:R),"")</f>
        <v>1.8323575444901746E-4</v>
      </c>
      <c r="W510" s="35" t="s">
        <v>447</v>
      </c>
      <c r="X510" s="39"/>
      <c r="Y510" s="38" t="s">
        <v>469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6">
        <f>IF(PA[[#This Row],[Acknowledgement Time ]]="NA","",(PA[[#This Row],[Acknowledgement Time ]]-PA[[#This Row],[Fault Time]])*24)</f>
        <v>0</v>
      </c>
      <c r="AE510" s="176">
        <f>IF(PA[[#This Row],[Work Start time on Fault]]="NA","",(PA[[#This Row],[Work Start time on Fault]]-PA[[#This Row],[Fault Time]])*24)</f>
        <v>0</v>
      </c>
      <c r="AF510" s="177">
        <f>IF(PA[[#This Row],[Status]]="Open","",(PA[[#This Row],[Work Completion time on fault]]-PA[[#This Row],[Fault Time]])*24)</f>
        <v>11.416666666666668</v>
      </c>
      <c r="AG510" s="176">
        <f>IFERROR((PA[[#This Row],[Work Completion time on fault]]-PA[[#This Row],[Fault Time]])*24,"")</f>
        <v>11.416666666666668</v>
      </c>
      <c r="AH510" s="313" t="s">
        <v>641</v>
      </c>
      <c r="AI510" s="32" t="s">
        <v>367</v>
      </c>
      <c r="AJ510" s="175">
        <f ca="1">IFERROR(PA[[#This Row],[Breakdown Time]]*PA[[#This Row],[Plant Equivalent Weightage]],"")</f>
        <v>2.0919415299596161E-3</v>
      </c>
      <c r="AK510" s="37">
        <v>3406</v>
      </c>
      <c r="AL510" s="277">
        <f>IFERROR((_xlfn.XLOOKUP($G510,'Modelling New'!$D:$D,'Modelling New'!$O:$O)*PA[[#This Row],[Lost PoA(Wh/m2)]]*PA[[#This Row],[DC Capacity Affected (kW)]])/1000,"")</f>
        <v>83.258807334551122</v>
      </c>
      <c r="AM510" s="313" t="s">
        <v>639</v>
      </c>
    </row>
    <row r="511" spans="1:39">
      <c r="A511" s="173">
        <f t="shared" si="9"/>
        <v>510</v>
      </c>
      <c r="B511" s="134">
        <v>45803</v>
      </c>
      <c r="C511" s="183">
        <f>YEAR(PA[[#This Row],[Date]])+IF(MONTH(PA[[#This Row],[Date]])&gt;=4,1,0)</f>
        <v>2026</v>
      </c>
      <c r="D511" s="32">
        <f>YEAR(PA[[#This Row],[Date]])</f>
        <v>2025</v>
      </c>
      <c r="E511" s="36" t="s">
        <v>363</v>
      </c>
      <c r="F511" s="36" t="s">
        <v>363</v>
      </c>
      <c r="G511" s="216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426</v>
      </c>
      <c r="M511" s="36" t="s">
        <v>403</v>
      </c>
      <c r="N511" s="36" t="s">
        <v>412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8">
        <f ca="1">IFERROR(_xlfn.XLOOKUP(PA[[#This Row],[Affected Equipment ]],'Basic Data'!N:N,'Basic Data'!R:R),"")</f>
        <v>7.1461944235116804E-3</v>
      </c>
      <c r="W511" s="35" t="s">
        <v>413</v>
      </c>
      <c r="X511" s="38"/>
      <c r="Y511" s="38" t="s">
        <v>602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3" t="s">
        <v>642</v>
      </c>
      <c r="AI511" s="32" t="s">
        <v>367</v>
      </c>
      <c r="AJ511" s="34">
        <f ca="1">IFERROR(PA[[#This Row],[Breakdown Time]]*PA[[#This Row],[Plant Equivalent Weightage]],"")</f>
        <v>3.7398417483044462E-2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6"/>
    </row>
    <row r="512" spans="1:39">
      <c r="A512" s="173">
        <f t="shared" si="9"/>
        <v>511</v>
      </c>
      <c r="B512" s="134">
        <v>45803</v>
      </c>
      <c r="C512" s="182">
        <f>YEAR(PA[[#This Row],[Date]])+IF(MONTH(PA[[#This Row],[Date]])&gt;=4,1,0)</f>
        <v>2026</v>
      </c>
      <c r="D512" s="32">
        <f>YEAR(PA[[#This Row],[Date]])</f>
        <v>2025</v>
      </c>
      <c r="E512" s="36" t="s">
        <v>363</v>
      </c>
      <c r="F512" s="36" t="s">
        <v>363</v>
      </c>
      <c r="G512" s="216">
        <v>45778</v>
      </c>
      <c r="H512" s="174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426</v>
      </c>
      <c r="M512" s="36"/>
      <c r="N512" s="36"/>
      <c r="O512" s="37"/>
      <c r="P512" s="37"/>
      <c r="Q512" s="36" t="s">
        <v>419</v>
      </c>
      <c r="R512" s="174">
        <f>IF((PA[[#This Row],[String Type(If String BD)]]&amp;PA[[#This Row],[Equipment (If any BD other than PV  array and inv)]])="",1,0)</f>
        <v>0</v>
      </c>
      <c r="S512" s="174">
        <f>IF(PA[[#This Row],[String Type(If String BD)]]="",1,0)</f>
        <v>1</v>
      </c>
      <c r="T5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5">
        <f>IFERROR(_xlfn.XLOOKUP(PA[[#This Row],[Affected Equipment ]],'Basic Data'!N:N,'Basic Data'!Q:Q),"")</f>
        <v>4567.6450000000004</v>
      </c>
      <c r="V512" s="179">
        <f ca="1">IFERROR(_xlfn.XLOOKUP(PA[[#This Row],[Affected Equipment ]],'Basic Data'!N:N,'Basic Data'!R:R),"")</f>
        <v>2.6477566517883022E-2</v>
      </c>
      <c r="W512" s="37" t="s">
        <v>420</v>
      </c>
      <c r="X512" s="39"/>
      <c r="Y512" s="39" t="s">
        <v>643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6">
        <f>IF(PA[[#This Row],[Acknowledgement Time ]]="NA","",(PA[[#This Row],[Acknowledgement Time ]]-PA[[#This Row],[Fault Time]])*24)</f>
        <v>0</v>
      </c>
      <c r="AE512" s="176">
        <f>IF(PA[[#This Row],[Work Start time on Fault]]="NA","",(PA[[#This Row],[Work Start time on Fault]]-PA[[#This Row],[Fault Time]])*24)</f>
        <v>0</v>
      </c>
      <c r="AF512" s="177">
        <f>IF(PA[[#This Row],[Status]]="Open","",(PA[[#This Row],[Work Completion time on fault]]-PA[[#This Row],[Fault Time]])*24)</f>
        <v>1.1333333333333333</v>
      </c>
      <c r="AG512" s="176">
        <f>IFERROR((PA[[#This Row],[Work Completion time on fault]]-PA[[#This Row],[Fault Time]])*24,"")</f>
        <v>1.1333333333333333</v>
      </c>
      <c r="AH512" s="37" t="s">
        <v>644</v>
      </c>
      <c r="AI512" s="32" t="s">
        <v>367</v>
      </c>
      <c r="AJ512" s="175">
        <f ca="1">IFERROR(PA[[#This Row],[Breakdown Time]]*PA[[#This Row],[Plant Equivalent Weightage]],"")</f>
        <v>3.0007908720267425E-2</v>
      </c>
      <c r="AK512" s="37">
        <v>289</v>
      </c>
      <c r="AL512" s="277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3">
        <f t="shared" si="9"/>
        <v>512</v>
      </c>
      <c r="B513" s="134">
        <v>45804</v>
      </c>
      <c r="C513" s="183">
        <f>YEAR(PA[[#This Row],[Date]])+IF(MONTH(PA[[#This Row],[Date]])&gt;=4,1,0)</f>
        <v>2026</v>
      </c>
      <c r="D513" s="32">
        <f>YEAR(PA[[#This Row],[Date]])</f>
        <v>2025</v>
      </c>
      <c r="E513" s="36" t="s">
        <v>363</v>
      </c>
      <c r="F513" s="36" t="s">
        <v>363</v>
      </c>
      <c r="G513" s="216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427</v>
      </c>
      <c r="M513" s="32"/>
      <c r="N513" s="32"/>
      <c r="O513" s="35"/>
      <c r="P513" s="35"/>
      <c r="Q513" s="36" t="s">
        <v>419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8">
        <f ca="1">IFERROR(_xlfn.XLOOKUP(PA[[#This Row],[Affected Equipment ]],'Basic Data'!N:N,'Basic Data'!R:R),"")</f>
        <v>4.33327343342415E-2</v>
      </c>
      <c r="W513" s="37" t="s">
        <v>420</v>
      </c>
      <c r="X513" s="38"/>
      <c r="Y513" s="38" t="s">
        <v>645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422</v>
      </c>
      <c r="AI513" s="32" t="s">
        <v>367</v>
      </c>
      <c r="AJ513" s="34">
        <f ca="1">IFERROR(PA[[#This Row],[Breakdown Time]]*PA[[#This Row],[Plant Equivalent Weightage]],"")</f>
        <v>1.2277608061368439E-2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3">
        <f t="shared" si="9"/>
        <v>513</v>
      </c>
      <c r="B514" s="30">
        <v>45804</v>
      </c>
      <c r="C514" s="183">
        <f>YEAR(PA[[#This Row],[Date]])+IF(MONTH(PA[[#This Row],[Date]])&gt;=4,1,0)</f>
        <v>2026</v>
      </c>
      <c r="D514" s="32">
        <f>YEAR(PA[[#This Row],[Date]])</f>
        <v>2025</v>
      </c>
      <c r="E514" s="36" t="s">
        <v>363</v>
      </c>
      <c r="F514" s="36" t="s">
        <v>363</v>
      </c>
      <c r="G514" s="216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411</v>
      </c>
      <c r="M514" s="32"/>
      <c r="N514" s="32"/>
      <c r="O514" s="35"/>
      <c r="P514" s="35"/>
      <c r="Q514" s="36" t="s">
        <v>419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8">
        <f ca="1">IFERROR(_xlfn.XLOOKUP(PA[[#This Row],[Affected Equipment ]],'Basic Data'!N:N,'Basic Data'!R:R),"")</f>
        <v>9.2989623789925202E-2</v>
      </c>
      <c r="W514" s="37" t="s">
        <v>420</v>
      </c>
      <c r="X514" s="38"/>
      <c r="Y514" s="38" t="s">
        <v>645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422</v>
      </c>
      <c r="AI514" s="32" t="s">
        <v>367</v>
      </c>
      <c r="AJ514" s="34">
        <f ca="1">IFERROR(PA[[#This Row],[Breakdown Time]]*PA[[#This Row],[Plant Equivalent Weightage]],"")</f>
        <v>2.634706007381217E-2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3">
        <f t="shared" si="9"/>
        <v>514</v>
      </c>
      <c r="B515" s="30">
        <v>45804</v>
      </c>
      <c r="C515" s="183">
        <f>YEAR(PA[[#This Row],[Date]])+IF(MONTH(PA[[#This Row],[Date]])&gt;=4,1,0)</f>
        <v>2026</v>
      </c>
      <c r="D515" s="32">
        <f>YEAR(PA[[#This Row],[Date]])</f>
        <v>2025</v>
      </c>
      <c r="E515" s="36" t="s">
        <v>363</v>
      </c>
      <c r="F515" s="36" t="s">
        <v>363</v>
      </c>
      <c r="G515" s="216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478</v>
      </c>
      <c r="M515" s="36" t="s">
        <v>410</v>
      </c>
      <c r="N515" s="36" t="s">
        <v>416</v>
      </c>
      <c r="O515" s="37" t="s">
        <v>456</v>
      </c>
      <c r="P515" s="37" t="s">
        <v>406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8">
        <f ca="1">IFERROR(_xlfn.XLOOKUP(PA[[#This Row],[Affected Equipment ]],'Basic Data'!N:N,'Basic Data'!R:R),"")</f>
        <v>1.8491681641643964E-4</v>
      </c>
      <c r="W515" s="35" t="s">
        <v>407</v>
      </c>
      <c r="X515" s="38"/>
      <c r="Y515" s="38" t="s">
        <v>469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3" t="s">
        <v>646</v>
      </c>
      <c r="AI515" s="32" t="s">
        <v>367</v>
      </c>
      <c r="AJ515" s="34">
        <f ca="1">IFERROR(PA[[#This Row],[Breakdown Time]]*PA[[#This Row],[Plant Equivalent Weightage]],"")</f>
        <v>9.5540355148493819E-4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3">
        <f t="shared" si="9"/>
        <v>515</v>
      </c>
      <c r="B516" s="134">
        <v>45804</v>
      </c>
      <c r="C516" s="182">
        <f>YEAR(PA[[#This Row],[Date]])+IF(MONTH(PA[[#This Row],[Date]])&gt;=4,1,0)</f>
        <v>2026</v>
      </c>
      <c r="D516" s="32">
        <f>YEAR(PA[[#This Row],[Date]])</f>
        <v>2025</v>
      </c>
      <c r="E516" s="36" t="s">
        <v>363</v>
      </c>
      <c r="F516" s="36" t="s">
        <v>363</v>
      </c>
      <c r="G516" s="216">
        <v>45778</v>
      </c>
      <c r="H516" s="174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478</v>
      </c>
      <c r="M516" s="36" t="s">
        <v>410</v>
      </c>
      <c r="N516" s="36" t="s">
        <v>416</v>
      </c>
      <c r="O516" s="37" t="s">
        <v>456</v>
      </c>
      <c r="P516" s="37" t="s">
        <v>406</v>
      </c>
      <c r="Q516" s="36"/>
      <c r="R516" s="174">
        <f>IF((PA[[#This Row],[String Type(If String BD)]]&amp;PA[[#This Row],[Equipment (If any BD other than PV  array and inv)]])="",1,0)</f>
        <v>0</v>
      </c>
      <c r="S516" s="174">
        <f>IF(PA[[#This Row],[String Type(If String BD)]]="",1,0)</f>
        <v>0</v>
      </c>
      <c r="T5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5">
        <f>IFERROR(_xlfn.XLOOKUP(PA[[#This Row],[Affected Equipment ]],'Basic Data'!N:N,'Basic Data'!Q:Q),"")</f>
        <v>31.900000000000002</v>
      </c>
      <c r="V516" s="179">
        <f ca="1">IFERROR(_xlfn.XLOOKUP(PA[[#This Row],[Affected Equipment ]],'Basic Data'!N:N,'Basic Data'!R:R),"")</f>
        <v>1.8491681641643964E-4</v>
      </c>
      <c r="W516" s="37" t="s">
        <v>447</v>
      </c>
      <c r="X516" s="39"/>
      <c r="Y516" s="38" t="s">
        <v>469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6">
        <f>IF(PA[[#This Row],[Acknowledgement Time ]]="NA","",(PA[[#This Row],[Acknowledgement Time ]]-PA[[#This Row],[Fault Time]])*24)</f>
        <v>0</v>
      </c>
      <c r="AE516" s="176">
        <f>IF(PA[[#This Row],[Work Start time on Fault]]="NA","",(PA[[#This Row],[Work Start time on Fault]]-PA[[#This Row],[Fault Time]])*24)</f>
        <v>0</v>
      </c>
      <c r="AF516" s="177">
        <f>IF(PA[[#This Row],[Status]]="Open","",(PA[[#This Row],[Work Completion time on fault]]-PA[[#This Row],[Fault Time]])*24)</f>
        <v>5.6666666666666652</v>
      </c>
      <c r="AG516" s="176">
        <f>IFERROR((PA[[#This Row],[Work Completion time on fault]]-PA[[#This Row],[Fault Time]])*24,"")</f>
        <v>5.6666666666666652</v>
      </c>
      <c r="AH516" s="313" t="s">
        <v>646</v>
      </c>
      <c r="AI516" s="32" t="s">
        <v>367</v>
      </c>
      <c r="AJ516" s="175">
        <f ca="1">IFERROR(PA[[#This Row],[Breakdown Time]]*PA[[#This Row],[Plant Equivalent Weightage]],"")</f>
        <v>1.0478619596931576E-3</v>
      </c>
      <c r="AK516" s="37">
        <v>4762</v>
      </c>
      <c r="AL516" s="277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3">
        <f t="shared" si="9"/>
        <v>516</v>
      </c>
      <c r="B517" s="134">
        <v>45804</v>
      </c>
      <c r="C517" s="183">
        <f>YEAR(PA[[#This Row],[Date]])+IF(MONTH(PA[[#This Row],[Date]])&gt;=4,1,0)</f>
        <v>2026</v>
      </c>
      <c r="D517" s="32">
        <f>YEAR(PA[[#This Row],[Date]])</f>
        <v>2025</v>
      </c>
      <c r="E517" s="36" t="s">
        <v>363</v>
      </c>
      <c r="F517" s="36" t="s">
        <v>363</v>
      </c>
      <c r="G517" s="216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424</v>
      </c>
      <c r="M517" s="36" t="s">
        <v>410</v>
      </c>
      <c r="N517" s="36" t="s">
        <v>412</v>
      </c>
      <c r="O517" s="37" t="s">
        <v>405</v>
      </c>
      <c r="P517" s="37" t="s">
        <v>471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8">
        <f ca="1">IFERROR(_xlfn.XLOOKUP(PA[[#This Row],[Affected Equipment ]],'Basic Data'!N:N,'Basic Data'!R:R),"")</f>
        <v>1.8323575444901746E-4</v>
      </c>
      <c r="W517" s="37" t="s">
        <v>447</v>
      </c>
      <c r="X517" s="38"/>
      <c r="Y517" s="38" t="s">
        <v>469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3" t="s">
        <v>647</v>
      </c>
      <c r="AI517" s="32" t="s">
        <v>367</v>
      </c>
      <c r="AJ517" s="34">
        <f ca="1">IFERROR(PA[[#This Row],[Breakdown Time]]*PA[[#This Row],[Plant Equivalent Weightage]],"")</f>
        <v>1.9087057755105986E-3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3">
        <f t="shared" si="9"/>
        <v>517</v>
      </c>
      <c r="B518" s="134">
        <v>45805</v>
      </c>
      <c r="C518" s="183">
        <f>YEAR(PA[[#This Row],[Date]])+IF(MONTH(PA[[#This Row],[Date]])&gt;=4,1,0)</f>
        <v>2026</v>
      </c>
      <c r="D518" s="32">
        <f>YEAR(PA[[#This Row],[Date]])</f>
        <v>2025</v>
      </c>
      <c r="E518" s="36" t="s">
        <v>363</v>
      </c>
      <c r="F518" s="36" t="s">
        <v>363</v>
      </c>
      <c r="G518" s="216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424</v>
      </c>
      <c r="M518" s="36" t="s">
        <v>410</v>
      </c>
      <c r="N518" s="36" t="s">
        <v>412</v>
      </c>
      <c r="O518" s="37" t="s">
        <v>405</v>
      </c>
      <c r="P518" s="37" t="s">
        <v>471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8">
        <f ca="1">IFERROR(_xlfn.XLOOKUP(PA[[#This Row],[Affected Equipment ]],'Basic Data'!N:N,'Basic Data'!R:R),"")</f>
        <v>1.8323575444901746E-4</v>
      </c>
      <c r="W518" s="35" t="s">
        <v>481</v>
      </c>
      <c r="X518" s="38"/>
      <c r="Y518" s="38" t="s">
        <v>469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3" t="s">
        <v>544</v>
      </c>
      <c r="AI518" s="32" t="s">
        <v>367</v>
      </c>
      <c r="AJ518" s="34">
        <f ca="1">IFERROR(PA[[#This Row],[Breakdown Time]]*PA[[#This Row],[Plant Equivalent Weightage]],"")</f>
        <v>1.9881079357718396E-3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3">
        <f t="shared" si="9"/>
        <v>518</v>
      </c>
      <c r="B519" s="30">
        <v>45805</v>
      </c>
      <c r="C519" s="183">
        <f>YEAR(PA[[#This Row],[Date]])+IF(MONTH(PA[[#This Row],[Date]])&gt;=4,1,0)</f>
        <v>2026</v>
      </c>
      <c r="D519" s="32">
        <f>YEAR(PA[[#This Row],[Date]])</f>
        <v>2025</v>
      </c>
      <c r="E519" s="36" t="s">
        <v>363</v>
      </c>
      <c r="F519" s="36" t="s">
        <v>363</v>
      </c>
      <c r="G519" s="216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424</v>
      </c>
      <c r="M519" s="32" t="s">
        <v>436</v>
      </c>
      <c r="N519" s="36" t="s">
        <v>412</v>
      </c>
      <c r="O519" s="37" t="s">
        <v>472</v>
      </c>
      <c r="P519" s="37" t="s">
        <v>471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8">
        <f ca="1">IFERROR(_xlfn.XLOOKUP(PA[[#This Row],[Affected Equipment ]],'Basic Data'!N:N,'Basic Data'!R:R),"")</f>
        <v>1.8323575444901746E-4</v>
      </c>
      <c r="W519" s="37" t="s">
        <v>447</v>
      </c>
      <c r="X519" s="38"/>
      <c r="Y519" s="38" t="s">
        <v>469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3" t="s">
        <v>457</v>
      </c>
      <c r="AI519" s="32" t="s">
        <v>367</v>
      </c>
      <c r="AJ519" s="34">
        <f ca="1">IFERROR(PA[[#This Row],[Breakdown Time]]*PA[[#This Row],[Plant Equivalent Weightage]],"")</f>
        <v>2.0491865205881782E-3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3">
        <f t="shared" si="9"/>
        <v>519</v>
      </c>
      <c r="B520" s="30">
        <v>45805</v>
      </c>
      <c r="C520" s="183">
        <f>YEAR(PA[[#This Row],[Date]])+IF(MONTH(PA[[#This Row],[Date]])&gt;=4,1,0)</f>
        <v>2026</v>
      </c>
      <c r="D520" s="32">
        <f>YEAR(PA[[#This Row],[Date]])</f>
        <v>2025</v>
      </c>
      <c r="E520" s="36" t="s">
        <v>363</v>
      </c>
      <c r="F520" s="36" t="s">
        <v>363</v>
      </c>
      <c r="G520" s="216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478</v>
      </c>
      <c r="M520" s="36" t="s">
        <v>410</v>
      </c>
      <c r="N520" s="36" t="s">
        <v>416</v>
      </c>
      <c r="O520" s="37" t="s">
        <v>440</v>
      </c>
      <c r="P520" s="37" t="s">
        <v>406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8">
        <f ca="1">IFERROR(_xlfn.XLOOKUP(PA[[#This Row],[Affected Equipment ]],'Basic Data'!N:N,'Basic Data'!R:R),"")</f>
        <v>1.8491681641643964E-4</v>
      </c>
      <c r="W520" s="37" t="s">
        <v>447</v>
      </c>
      <c r="X520" s="38"/>
      <c r="Y520" s="38" t="s">
        <v>469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3" t="s">
        <v>648</v>
      </c>
      <c r="AI520" s="32" t="s">
        <v>367</v>
      </c>
      <c r="AJ520" s="34">
        <f ca="1">IFERROR(PA[[#This Row],[Breakdown Time]]*PA[[#This Row],[Plant Equivalent Weightage]],"")</f>
        <v>1.4331053272274071E-3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3">
        <f t="shared" si="9"/>
        <v>520</v>
      </c>
      <c r="B521" s="30">
        <v>45805</v>
      </c>
      <c r="C521" s="183">
        <f>YEAR(PA[[#This Row],[Date]])+IF(MONTH(PA[[#This Row],[Date]])&gt;=4,1,0)</f>
        <v>2026</v>
      </c>
      <c r="D521" s="32">
        <f>YEAR(PA[[#This Row],[Date]])</f>
        <v>2025</v>
      </c>
      <c r="E521" s="36" t="s">
        <v>363</v>
      </c>
      <c r="F521" s="36" t="s">
        <v>363</v>
      </c>
      <c r="G521" s="216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478</v>
      </c>
      <c r="M521" s="36" t="s">
        <v>410</v>
      </c>
      <c r="N521" s="36" t="s">
        <v>416</v>
      </c>
      <c r="O521" s="37" t="s">
        <v>440</v>
      </c>
      <c r="P521" s="37" t="s">
        <v>406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8">
        <f ca="1">IFERROR(_xlfn.XLOOKUP(PA[[#This Row],[Affected Equipment ]],'Basic Data'!N:N,'Basic Data'!R:R),"")</f>
        <v>1.8491681641643964E-4</v>
      </c>
      <c r="W521" s="37" t="s">
        <v>447</v>
      </c>
      <c r="X521" s="38"/>
      <c r="Y521" s="38" t="s">
        <v>469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3" t="s">
        <v>648</v>
      </c>
      <c r="AI521" s="32" t="s">
        <v>367</v>
      </c>
      <c r="AJ521" s="34">
        <f ca="1">IFERROR(PA[[#This Row],[Breakdown Time]]*PA[[#This Row],[Plant Equivalent Weightage]],"")</f>
        <v>1.4793345313315171E-3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3">
        <f t="shared" si="9"/>
        <v>521</v>
      </c>
      <c r="B522" s="134">
        <v>45805</v>
      </c>
      <c r="C522" s="182">
        <f>YEAR(PA[[#This Row],[Date]])+IF(MONTH(PA[[#This Row],[Date]])&gt;=4,1,0)</f>
        <v>2026</v>
      </c>
      <c r="D522" s="32">
        <f>YEAR(PA[[#This Row],[Date]])</f>
        <v>2025</v>
      </c>
      <c r="E522" s="36" t="s">
        <v>363</v>
      </c>
      <c r="F522" s="36" t="s">
        <v>363</v>
      </c>
      <c r="G522" s="216">
        <v>45778</v>
      </c>
      <c r="H522" s="174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424</v>
      </c>
      <c r="M522" s="36" t="s">
        <v>483</v>
      </c>
      <c r="N522" s="36" t="s">
        <v>412</v>
      </c>
      <c r="O522" s="37" t="s">
        <v>405</v>
      </c>
      <c r="P522" s="37" t="s">
        <v>480</v>
      </c>
      <c r="Q522" s="36"/>
      <c r="R522" s="174">
        <f>IF((PA[[#This Row],[String Type(If String BD)]]&amp;PA[[#This Row],[Equipment (If any BD other than PV  array and inv)]])="",1,0)</f>
        <v>0</v>
      </c>
      <c r="S522" s="174">
        <f>IF(PA[[#This Row],[String Type(If String BD)]]="",1,0)</f>
        <v>0</v>
      </c>
      <c r="T52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5">
        <f>IFERROR(_xlfn.XLOOKUP(PA[[#This Row],[Affected Equipment ]],'Basic Data'!N:N,'Basic Data'!Q:Q),"")</f>
        <v>15.805000000000001</v>
      </c>
      <c r="V522" s="179">
        <f ca="1">IFERROR(_xlfn.XLOOKUP(PA[[#This Row],[Affected Equipment ]],'Basic Data'!N:N,'Basic Data'!R:R),"")</f>
        <v>9.1617877224508732E-5</v>
      </c>
      <c r="W522" s="35" t="s">
        <v>407</v>
      </c>
      <c r="X522" s="38"/>
      <c r="Y522" s="38" t="s">
        <v>469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6">
        <f>IF(PA[[#This Row],[Acknowledgement Time ]]="NA","",(PA[[#This Row],[Acknowledgement Time ]]-PA[[#This Row],[Fault Time]])*24)</f>
        <v>0</v>
      </c>
      <c r="AE522" s="176">
        <f>IF(PA[[#This Row],[Work Start time on Fault]]="NA","",(PA[[#This Row],[Work Start time on Fault]]-PA[[#This Row],[Fault Time]])*24)</f>
        <v>0</v>
      </c>
      <c r="AF522" s="177">
        <f>IF(PA[[#This Row],[Status]]="Open","",(PA[[#This Row],[Work Completion time on fault]]-PA[[#This Row],[Fault Time]])*24)</f>
        <v>11.433333333333334</v>
      </c>
      <c r="AG522" s="176">
        <f>IFERROR((PA[[#This Row],[Work Completion time on fault]]-PA[[#This Row],[Fault Time]])*24,"")</f>
        <v>11.433333333333334</v>
      </c>
      <c r="AH522" s="313" t="s">
        <v>460</v>
      </c>
      <c r="AI522" s="32" t="s">
        <v>367</v>
      </c>
      <c r="AJ522" s="175">
        <f ca="1">IFERROR(PA[[#This Row],[Breakdown Time]]*PA[[#This Row],[Plant Equivalent Weightage]],"")</f>
        <v>1.0474977296002165E-3</v>
      </c>
      <c r="AK522" s="37">
        <v>1515</v>
      </c>
      <c r="AL522" s="277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3">
        <f t="shared" si="9"/>
        <v>522</v>
      </c>
      <c r="B523" s="134">
        <v>45806</v>
      </c>
      <c r="C523" s="183">
        <f>YEAR(PA[[#This Row],[Date]])+IF(MONTH(PA[[#This Row],[Date]])&gt;=4,1,0)</f>
        <v>2026</v>
      </c>
      <c r="D523" s="32">
        <f>YEAR(PA[[#This Row],[Date]])</f>
        <v>2025</v>
      </c>
      <c r="E523" s="36" t="s">
        <v>363</v>
      </c>
      <c r="F523" s="36" t="s">
        <v>363</v>
      </c>
      <c r="G523" s="216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524</v>
      </c>
      <c r="M523" s="32" t="s">
        <v>403</v>
      </c>
      <c r="N523" s="36" t="s">
        <v>412</v>
      </c>
      <c r="O523" s="37" t="s">
        <v>526</v>
      </c>
      <c r="P523" s="37" t="s">
        <v>471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8">
        <f ca="1">IFERROR(_xlfn.XLOOKUP(PA[[#This Row],[Affected Equipment ]],'Basic Data'!N:N,'Basic Data'!R:R),"")</f>
        <v>1.8323575444901746E-4</v>
      </c>
      <c r="W523" s="37" t="s">
        <v>447</v>
      </c>
      <c r="X523" s="38"/>
      <c r="Y523" s="38" t="s">
        <v>469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3" t="s">
        <v>457</v>
      </c>
      <c r="AI523" s="32" t="s">
        <v>367</v>
      </c>
      <c r="AJ523" s="34">
        <f ca="1">IFERROR(PA[[#This Row],[Breakdown Time]]*PA[[#This Row],[Plant Equivalent Weightage]],"")</f>
        <v>1.951460784882036E-3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3">
        <f t="shared" si="9"/>
        <v>523</v>
      </c>
      <c r="B524" s="30">
        <v>45806</v>
      </c>
      <c r="C524" s="183">
        <f>YEAR(PA[[#This Row],[Date]])+IF(MONTH(PA[[#This Row],[Date]])&gt;=4,1,0)</f>
        <v>2026</v>
      </c>
      <c r="D524" s="32">
        <f>YEAR(PA[[#This Row],[Date]])</f>
        <v>2025</v>
      </c>
      <c r="E524" s="36" t="s">
        <v>363</v>
      </c>
      <c r="F524" s="36" t="s">
        <v>363</v>
      </c>
      <c r="G524" s="216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524</v>
      </c>
      <c r="M524" s="32" t="s">
        <v>403</v>
      </c>
      <c r="N524" s="36" t="s">
        <v>412</v>
      </c>
      <c r="O524" s="37" t="s">
        <v>526</v>
      </c>
      <c r="P524" s="37" t="s">
        <v>471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8">
        <f ca="1">IFERROR(_xlfn.XLOOKUP(PA[[#This Row],[Affected Equipment ]],'Basic Data'!N:N,'Basic Data'!R:R),"")</f>
        <v>1.8323575444901746E-4</v>
      </c>
      <c r="W524" s="37" t="s">
        <v>447</v>
      </c>
      <c r="X524" s="38"/>
      <c r="Y524" s="38" t="s">
        <v>469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3" t="s">
        <v>457</v>
      </c>
      <c r="AI524" s="32" t="s">
        <v>367</v>
      </c>
      <c r="AJ524" s="34">
        <f ca="1">IFERROR(PA[[#This Row],[Breakdown Time]]*PA[[#This Row],[Plant Equivalent Weightage]],"")</f>
        <v>1.9972697234942904E-3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3">
        <f t="shared" si="9"/>
        <v>524</v>
      </c>
      <c r="B525" s="30">
        <v>45806</v>
      </c>
      <c r="C525" s="183">
        <f>YEAR(PA[[#This Row],[Date]])+IF(MONTH(PA[[#This Row],[Date]])&gt;=4,1,0)</f>
        <v>2026</v>
      </c>
      <c r="D525" s="32">
        <f>YEAR(PA[[#This Row],[Date]])</f>
        <v>2025</v>
      </c>
      <c r="E525" s="36" t="s">
        <v>363</v>
      </c>
      <c r="F525" s="36" t="s">
        <v>363</v>
      </c>
      <c r="G525" s="216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426</v>
      </c>
      <c r="M525" s="36" t="s">
        <v>403</v>
      </c>
      <c r="N525" s="36" t="s">
        <v>404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8">
        <f ca="1">IFERROR(_xlfn.XLOOKUP(PA[[#This Row],[Affected Equipment ]],'Basic Data'!N:N,'Basic Data'!R:R),"")</f>
        <v>6.5964871601646279E-3</v>
      </c>
      <c r="W525" s="35" t="s">
        <v>413</v>
      </c>
      <c r="X525" s="38"/>
      <c r="Y525" s="38" t="s">
        <v>602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3" t="s">
        <v>649</v>
      </c>
      <c r="AI525" s="32" t="s">
        <v>367</v>
      </c>
      <c r="AJ525" s="34">
        <f ca="1">IFERROR(PA[[#This Row],[Breakdown Time]]*PA[[#This Row],[Plant Equivalent Weightage]],"")</f>
        <v>1.4952037563039823E-2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3">
        <f t="shared" si="9"/>
        <v>525</v>
      </c>
      <c r="B526" s="30">
        <v>45806</v>
      </c>
      <c r="C526" s="183">
        <f>YEAR(PA[[#This Row],[Date]])+IF(MONTH(PA[[#This Row],[Date]])&gt;=4,1,0)</f>
        <v>2026</v>
      </c>
      <c r="D526" s="32">
        <f>YEAR(PA[[#This Row],[Date]])</f>
        <v>2025</v>
      </c>
      <c r="E526" s="36" t="s">
        <v>363</v>
      </c>
      <c r="F526" s="36" t="s">
        <v>363</v>
      </c>
      <c r="G526" s="216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426</v>
      </c>
      <c r="M526" s="32"/>
      <c r="N526" s="32"/>
      <c r="O526" s="35"/>
      <c r="P526" s="35"/>
      <c r="Q526" s="36" t="s">
        <v>419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8">
        <f ca="1">IFERROR(_xlfn.XLOOKUP(PA[[#This Row],[Affected Equipment ]],'Basic Data'!N:N,'Basic Data'!R:R),"")</f>
        <v>2.6477566517883022E-2</v>
      </c>
      <c r="W526" s="37" t="s">
        <v>420</v>
      </c>
      <c r="X526" s="38"/>
      <c r="Y526" s="39" t="s">
        <v>650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644</v>
      </c>
      <c r="AI526" s="32" t="s">
        <v>367</v>
      </c>
      <c r="AJ526" s="34">
        <f ca="1">IFERROR(PA[[#This Row],[Breakdown Time]]*PA[[#This Row],[Plant Equivalent Weightage]],"")</f>
        <v>4.5453155855699201E-2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3">
        <f t="shared" si="9"/>
        <v>526</v>
      </c>
      <c r="B527" s="134">
        <v>45806</v>
      </c>
      <c r="C527" s="182">
        <f>YEAR(PA[[#This Row],[Date]])+IF(MONTH(PA[[#This Row],[Date]])&gt;=4,1,0)</f>
        <v>2026</v>
      </c>
      <c r="D527" s="32">
        <f>YEAR(PA[[#This Row],[Date]])</f>
        <v>2025</v>
      </c>
      <c r="E527" s="36" t="s">
        <v>363</v>
      </c>
      <c r="F527" s="36" t="s">
        <v>363</v>
      </c>
      <c r="G527" s="216">
        <v>45778</v>
      </c>
      <c r="H527" s="174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418</v>
      </c>
      <c r="M527" s="36" t="s">
        <v>410</v>
      </c>
      <c r="N527" s="36" t="s">
        <v>404</v>
      </c>
      <c r="O527" s="37" t="s">
        <v>440</v>
      </c>
      <c r="P527" s="37" t="s">
        <v>406</v>
      </c>
      <c r="Q527" s="36"/>
      <c r="R527" s="174">
        <f>IF((PA[[#This Row],[String Type(If String BD)]]&amp;PA[[#This Row],[Equipment (If any BD other than PV  array and inv)]])="",1,0)</f>
        <v>0</v>
      </c>
      <c r="S527" s="174">
        <f>IF(PA[[#This Row],[String Type(If String BD)]]="",1,0)</f>
        <v>0</v>
      </c>
      <c r="T52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5">
        <f>IFERROR(_xlfn.XLOOKUP(PA[[#This Row],[Affected Equipment ]],'Basic Data'!N:N,'Basic Data'!Q:Q),"")</f>
        <v>31.900000000000002</v>
      </c>
      <c r="V527" s="179">
        <f ca="1">IFERROR(_xlfn.XLOOKUP(PA[[#This Row],[Affected Equipment ]],'Basic Data'!N:N,'Basic Data'!R:R),"")</f>
        <v>1.8491681641643964E-4</v>
      </c>
      <c r="W527" s="35" t="s">
        <v>407</v>
      </c>
      <c r="X527" s="39"/>
      <c r="Y527" s="38" t="s">
        <v>469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6">
        <f>IF(PA[[#This Row],[Acknowledgement Time ]]="NA","",(PA[[#This Row],[Acknowledgement Time ]]-PA[[#This Row],[Fault Time]])*24)</f>
        <v>0</v>
      </c>
      <c r="AE527" s="176">
        <f>IF(PA[[#This Row],[Work Start time on Fault]]="NA","",(PA[[#This Row],[Work Start time on Fault]]-PA[[#This Row],[Fault Time]])*24)</f>
        <v>0</v>
      </c>
      <c r="AF527" s="177">
        <f>IF(PA[[#This Row],[Status]]="Open","",(PA[[#This Row],[Work Completion time on fault]]-PA[[#This Row],[Fault Time]])*24)</f>
        <v>10.399999999999999</v>
      </c>
      <c r="AG527" s="176">
        <f>IFERROR((PA[[#This Row],[Work Completion time on fault]]-PA[[#This Row],[Fault Time]])*24,"")</f>
        <v>10.399999999999999</v>
      </c>
      <c r="AH527" s="313" t="s">
        <v>460</v>
      </c>
      <c r="AI527" s="32" t="s">
        <v>367</v>
      </c>
      <c r="AJ527" s="175">
        <f ca="1">IFERROR(PA[[#This Row],[Breakdown Time]]*PA[[#This Row],[Plant Equivalent Weightage]],"")</f>
        <v>1.923134890730972E-3</v>
      </c>
      <c r="AK527" s="37">
        <v>3902</v>
      </c>
      <c r="AL527" s="277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3">
        <f t="shared" si="9"/>
        <v>527</v>
      </c>
      <c r="B528" s="134">
        <v>45806</v>
      </c>
      <c r="C528" s="182">
        <f>YEAR(PA[[#This Row],[Date]])+IF(MONTH(PA[[#This Row],[Date]])&gt;=4,1,0)</f>
        <v>2026</v>
      </c>
      <c r="D528" s="32">
        <f>YEAR(PA[[#This Row],[Date]])</f>
        <v>2025</v>
      </c>
      <c r="E528" s="36" t="s">
        <v>363</v>
      </c>
      <c r="F528" s="36" t="s">
        <v>363</v>
      </c>
      <c r="G528" s="216">
        <v>45778</v>
      </c>
      <c r="H528" s="174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426</v>
      </c>
      <c r="M528" s="36" t="s">
        <v>403</v>
      </c>
      <c r="N528" s="36" t="s">
        <v>412</v>
      </c>
      <c r="O528" s="37"/>
      <c r="P528" s="37"/>
      <c r="Q528" s="36"/>
      <c r="R528" s="174">
        <f>IF((PA[[#This Row],[String Type(If String BD)]]&amp;PA[[#This Row],[Equipment (If any BD other than PV  array and inv)]])="",1,0)</f>
        <v>1</v>
      </c>
      <c r="S528" s="174">
        <f>IF(PA[[#This Row],[String Type(If String BD)]]="",1,0)</f>
        <v>1</v>
      </c>
      <c r="T5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5">
        <f>IFERROR(_xlfn.XLOOKUP(PA[[#This Row],[Affected Equipment ]],'Basic Data'!N:N,'Basic Data'!Q:Q),"")</f>
        <v>1232.79</v>
      </c>
      <c r="V528" s="179">
        <f ca="1">IFERROR(_xlfn.XLOOKUP(PA[[#This Row],[Affected Equipment ]],'Basic Data'!N:N,'Basic Data'!R:R),"")</f>
        <v>7.1461944235116804E-3</v>
      </c>
      <c r="W528" s="35" t="s">
        <v>413</v>
      </c>
      <c r="X528" s="39"/>
      <c r="Y528" s="38" t="s">
        <v>602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6">
        <f>IF(PA[[#This Row],[Acknowledgement Time ]]="NA","",(PA[[#This Row],[Acknowledgement Time ]]-PA[[#This Row],[Fault Time]])*24)</f>
        <v>0</v>
      </c>
      <c r="AE528" s="176">
        <f>IF(PA[[#This Row],[Work Start time on Fault]]="NA","",(PA[[#This Row],[Work Start time on Fault]]-PA[[#This Row],[Fault Time]])*24)</f>
        <v>0</v>
      </c>
      <c r="AF528" s="177">
        <f>IF(PA[[#This Row],[Status]]="Open","",(PA[[#This Row],[Work Completion time on fault]]-PA[[#This Row],[Fault Time]])*24)</f>
        <v>2.4999999999999991</v>
      </c>
      <c r="AG528" s="176">
        <f>IFERROR((PA[[#This Row],[Work Completion time on fault]]-PA[[#This Row],[Fault Time]])*24,"")</f>
        <v>2.4999999999999991</v>
      </c>
      <c r="AH528" s="37" t="s">
        <v>651</v>
      </c>
      <c r="AI528" s="32" t="s">
        <v>367</v>
      </c>
      <c r="AJ528" s="175">
        <f ca="1">IFERROR(PA[[#This Row],[Breakdown Time]]*PA[[#This Row],[Plant Equivalent Weightage]],"")</f>
        <v>1.7865486058779193E-2</v>
      </c>
      <c r="AK528" s="37">
        <v>1213</v>
      </c>
      <c r="AL528" s="277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3">
        <f t="shared" si="9"/>
        <v>528</v>
      </c>
      <c r="B529" s="134">
        <v>45806</v>
      </c>
      <c r="C529" s="183">
        <f>YEAR(PA[[#This Row],[Date]])+IF(MONTH(PA[[#This Row],[Date]])&gt;=4,1,0)</f>
        <v>2026</v>
      </c>
      <c r="D529" s="32">
        <f>YEAR(PA[[#This Row],[Date]])</f>
        <v>2025</v>
      </c>
      <c r="E529" s="36" t="s">
        <v>363</v>
      </c>
      <c r="F529" s="36" t="s">
        <v>363</v>
      </c>
      <c r="G529" s="216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426</v>
      </c>
      <c r="M529" s="32"/>
      <c r="N529" s="32"/>
      <c r="O529" s="35"/>
      <c r="P529" s="35"/>
      <c r="Q529" s="36" t="s">
        <v>419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8">
        <f ca="1">IFERROR(_xlfn.XLOOKUP(PA[[#This Row],[Affected Equipment ]],'Basic Data'!N:N,'Basic Data'!R:R),"")</f>
        <v>2.6477566517883022E-2</v>
      </c>
      <c r="W529" s="37" t="s">
        <v>420</v>
      </c>
      <c r="X529" s="38"/>
      <c r="Y529" s="39" t="s">
        <v>643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644</v>
      </c>
      <c r="AI529" s="32" t="s">
        <v>367</v>
      </c>
      <c r="AJ529" s="34">
        <f ca="1">IFERROR(PA[[#This Row],[Breakdown Time]]*PA[[#This Row],[Plant Equivalent Weightage]],"")</f>
        <v>1.9416882113114219E-2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3">
        <f t="shared" si="9"/>
        <v>529</v>
      </c>
      <c r="B530" s="134">
        <v>45807</v>
      </c>
      <c r="C530" s="183">
        <f>YEAR(PA[[#This Row],[Date]])+IF(MONTH(PA[[#This Row],[Date]])&gt;=4,1,0)</f>
        <v>2026</v>
      </c>
      <c r="D530" s="32">
        <f>YEAR(PA[[#This Row],[Date]])</f>
        <v>2025</v>
      </c>
      <c r="E530" s="36" t="s">
        <v>363</v>
      </c>
      <c r="F530" s="36" t="s">
        <v>363</v>
      </c>
      <c r="G530" s="216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426</v>
      </c>
      <c r="M530" s="36" t="s">
        <v>403</v>
      </c>
      <c r="N530" s="36" t="s">
        <v>412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8">
        <f ca="1">IFERROR(_xlfn.XLOOKUP(PA[[#This Row],[Affected Equipment ]],'Basic Data'!N:N,'Basic Data'!R:R),"")</f>
        <v>7.1461944235116804E-3</v>
      </c>
      <c r="W530" s="35" t="s">
        <v>413</v>
      </c>
      <c r="X530" s="38"/>
      <c r="Y530" s="38" t="s">
        <v>602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652</v>
      </c>
      <c r="AI530" s="32" t="s">
        <v>367</v>
      </c>
      <c r="AJ530" s="34">
        <f ca="1">IFERROR(PA[[#This Row],[Breakdown Time]]*PA[[#This Row],[Plant Equivalent Weightage]],"")</f>
        <v>1.3935079125847774E-2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3">
        <f t="shared" si="9"/>
        <v>530</v>
      </c>
      <c r="B531" s="30">
        <v>45807</v>
      </c>
      <c r="C531" s="183">
        <f>YEAR(PA[[#This Row],[Date]])+IF(MONTH(PA[[#This Row],[Date]])&gt;=4,1,0)</f>
        <v>2026</v>
      </c>
      <c r="D531" s="32">
        <f>YEAR(PA[[#This Row],[Date]])</f>
        <v>2025</v>
      </c>
      <c r="E531" s="36" t="s">
        <v>363</v>
      </c>
      <c r="F531" s="36" t="s">
        <v>363</v>
      </c>
      <c r="G531" s="216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524</v>
      </c>
      <c r="M531" s="32"/>
      <c r="N531" s="32"/>
      <c r="O531" s="35"/>
      <c r="P531" s="35"/>
      <c r="Q531" s="32" t="s">
        <v>520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8">
        <f ca="1">IFERROR(_xlfn.XLOOKUP(PA[[#This Row],[Affected Equipment ]],'Basic Data'!N:N,'Basic Data'!R:R),"")</f>
        <v>4.8465857051765142E-2</v>
      </c>
      <c r="W531" s="35" t="s">
        <v>428</v>
      </c>
      <c r="X531" s="38"/>
      <c r="Y531" s="38" t="s">
        <v>429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422</v>
      </c>
      <c r="AI531" s="32" t="s">
        <v>367</v>
      </c>
      <c r="AJ531" s="34">
        <f ca="1">IFERROR(PA[[#This Row],[Breakdown Time]]*PA[[#This Row],[Plant Equivalent Weightage]],"")</f>
        <v>1.2116464262941242E-2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3">
        <f t="shared" si="9"/>
        <v>531</v>
      </c>
      <c r="B532" s="30">
        <v>45807</v>
      </c>
      <c r="C532" s="183">
        <f>YEAR(PA[[#This Row],[Date]])+IF(MONTH(PA[[#This Row],[Date]])&gt;=4,1,0)</f>
        <v>2026</v>
      </c>
      <c r="D532" s="32">
        <f>YEAR(PA[[#This Row],[Date]])</f>
        <v>2025</v>
      </c>
      <c r="E532" s="36" t="s">
        <v>363</v>
      </c>
      <c r="F532" s="36" t="s">
        <v>363</v>
      </c>
      <c r="G532" s="216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427</v>
      </c>
      <c r="M532" s="32"/>
      <c r="N532" s="32"/>
      <c r="O532" s="35"/>
      <c r="P532" s="35"/>
      <c r="Q532" s="32" t="s">
        <v>520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8">
        <f ca="1">IFERROR(_xlfn.XLOOKUP(PA[[#This Row],[Affected Equipment ]],'Basic Data'!N:N,'Basic Data'!R:R),"")</f>
        <v>4.33327343342415E-2</v>
      </c>
      <c r="W532" s="35" t="s">
        <v>428</v>
      </c>
      <c r="X532" s="38"/>
      <c r="Y532" s="38" t="s">
        <v>429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422</v>
      </c>
      <c r="AI532" s="32" t="s">
        <v>367</v>
      </c>
      <c r="AJ532" s="34">
        <f ca="1">IFERROR(PA[[#This Row],[Breakdown Time]]*PA[[#This Row],[Plant Equivalent Weightage]],"")</f>
        <v>1.805530597260056E-2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3">
        <f t="shared" si="9"/>
        <v>532</v>
      </c>
      <c r="B533" s="134">
        <v>45807</v>
      </c>
      <c r="C533" s="182">
        <f>YEAR(PA[[#This Row],[Date]])+IF(MONTH(PA[[#This Row],[Date]])&gt;=4,1,0)</f>
        <v>2026</v>
      </c>
      <c r="D533" s="32">
        <f>YEAR(PA[[#This Row],[Date]])</f>
        <v>2025</v>
      </c>
      <c r="E533" s="36" t="s">
        <v>363</v>
      </c>
      <c r="F533" s="36" t="s">
        <v>363</v>
      </c>
      <c r="G533" s="216">
        <v>45778</v>
      </c>
      <c r="H533" s="174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608</v>
      </c>
      <c r="M533" s="36" t="s">
        <v>403</v>
      </c>
      <c r="N533" s="36"/>
      <c r="O533" s="37"/>
      <c r="P533" s="37"/>
      <c r="Q533" s="36"/>
      <c r="R533" s="174">
        <f>IF((PA[[#This Row],[String Type(If String BD)]]&amp;PA[[#This Row],[Equipment (If any BD other than PV  array and inv)]])="",1,0)</f>
        <v>1</v>
      </c>
      <c r="S533" s="174">
        <f>IF(PA[[#This Row],[String Type(If String BD)]]="",1,0)</f>
        <v>1</v>
      </c>
      <c r="T5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5">
        <f>IFERROR(_xlfn.XLOOKUP(PA[[#This Row],[Affected Equipment ]],'Basic Data'!N:N,'Basic Data'!Q:Q),"")</f>
        <v>5911.0700000000015</v>
      </c>
      <c r="V533" s="179">
        <f ca="1">IFERROR(_xlfn.XLOOKUP(PA[[#This Row],[Affected Equipment ]],'Basic Data'!N:N,'Basic Data'!R:R),"")</f>
        <v>3.4265086081966274E-2</v>
      </c>
      <c r="W533" s="37" t="s">
        <v>474</v>
      </c>
      <c r="X533" s="39"/>
      <c r="Y533" s="39" t="s">
        <v>653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6">
        <f>IF(PA[[#This Row],[Acknowledgement Time ]]="NA","",(PA[[#This Row],[Acknowledgement Time ]]-PA[[#This Row],[Fault Time]])*24)</f>
        <v>0</v>
      </c>
      <c r="AE533" s="176">
        <f>IF(PA[[#This Row],[Work Start time on Fault]]="NA","",(PA[[#This Row],[Work Start time on Fault]]-PA[[#This Row],[Fault Time]])*24)</f>
        <v>0</v>
      </c>
      <c r="AF533" s="177">
        <f>IF(PA[[#This Row],[Status]]="Open","",(PA[[#This Row],[Work Completion time on fault]]-PA[[#This Row],[Fault Time]])*24)</f>
        <v>0.18333333333333268</v>
      </c>
      <c r="AG533" s="176">
        <f>IFERROR((PA[[#This Row],[Work Completion time on fault]]-PA[[#This Row],[Fault Time]])*24,"")</f>
        <v>0.18333333333333268</v>
      </c>
      <c r="AH533" s="37" t="s">
        <v>654</v>
      </c>
      <c r="AI533" s="36" t="s">
        <v>367</v>
      </c>
      <c r="AJ533" s="175">
        <f ca="1">IFERROR(PA[[#This Row],[Breakdown Time]]*PA[[#This Row],[Plant Equivalent Weightage]],"")</f>
        <v>6.2819324483604612E-3</v>
      </c>
      <c r="AK533" s="37">
        <v>94.3</v>
      </c>
      <c r="AL533" s="277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3">
        <f t="shared" si="9"/>
        <v>533</v>
      </c>
      <c r="B534" s="134">
        <v>45808</v>
      </c>
      <c r="C534" s="183">
        <f>YEAR(PA[[#This Row],[Date]])+IF(MONTH(PA[[#This Row],[Date]])&gt;=4,1,0)</f>
        <v>2026</v>
      </c>
      <c r="D534" s="32">
        <f>YEAR(PA[[#This Row],[Date]])</f>
        <v>2025</v>
      </c>
      <c r="E534" s="36" t="s">
        <v>363</v>
      </c>
      <c r="F534" s="36" t="s">
        <v>363</v>
      </c>
      <c r="G534" s="216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426</v>
      </c>
      <c r="M534" s="36" t="s">
        <v>403</v>
      </c>
      <c r="N534" s="36" t="s">
        <v>412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8">
        <f ca="1">IFERROR(_xlfn.XLOOKUP(PA[[#This Row],[Affected Equipment ]],'Basic Data'!N:N,'Basic Data'!R:R),"")</f>
        <v>7.1461944235116804E-3</v>
      </c>
      <c r="W534" s="35" t="s">
        <v>413</v>
      </c>
      <c r="X534" s="38"/>
      <c r="Y534" s="38" t="s">
        <v>602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652</v>
      </c>
      <c r="AI534" s="32" t="s">
        <v>367</v>
      </c>
      <c r="AJ534" s="34">
        <f ca="1">IFERROR(PA[[#This Row],[Breakdown Time]]*PA[[#This Row],[Plant Equivalent Weightage]],"")</f>
        <v>2.3225131876412966E-2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3">
        <f t="shared" si="9"/>
        <v>534</v>
      </c>
      <c r="B535" s="134">
        <v>45808</v>
      </c>
      <c r="C535" s="183">
        <f>YEAR(PA[[#This Row],[Date]])+IF(MONTH(PA[[#This Row],[Date]])&gt;=4,1,0)</f>
        <v>2026</v>
      </c>
      <c r="D535" s="32">
        <f>YEAR(PA[[#This Row],[Date]])</f>
        <v>2025</v>
      </c>
      <c r="E535" s="36" t="s">
        <v>363</v>
      </c>
      <c r="F535" s="36" t="s">
        <v>363</v>
      </c>
      <c r="G535" s="216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582</v>
      </c>
      <c r="M535" s="32" t="s">
        <v>410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8">
        <f ca="1">IFERROR(_xlfn.XLOOKUP(PA[[#This Row],[Affected Equipment ]],'Basic Data'!N:N,'Basic Data'!R:R),"")</f>
        <v>4.9473653701234714E-3</v>
      </c>
      <c r="W535" s="35" t="s">
        <v>413</v>
      </c>
      <c r="X535" s="38"/>
      <c r="Y535" s="38" t="s">
        <v>451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655</v>
      </c>
      <c r="AI535" s="32" t="s">
        <v>367</v>
      </c>
      <c r="AJ535" s="34">
        <f ca="1">IFERROR(PA[[#This Row],[Breakdown Time]]*PA[[#This Row],[Plant Equivalent Weightage]],"")</f>
        <v>2.3087705060576185E-3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3">
        <f t="shared" si="9"/>
        <v>535</v>
      </c>
      <c r="B536" s="134">
        <v>45808</v>
      </c>
      <c r="C536" s="183">
        <f>YEAR(PA[[#This Row],[Date]])+IF(MONTH(PA[[#This Row],[Date]])&gt;=4,1,0)</f>
        <v>2026</v>
      </c>
      <c r="D536" s="32">
        <f>YEAR(PA[[#This Row],[Date]])</f>
        <v>2025</v>
      </c>
      <c r="E536" s="36" t="s">
        <v>363</v>
      </c>
      <c r="F536" s="36" t="s">
        <v>363</v>
      </c>
      <c r="G536" s="216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427</v>
      </c>
      <c r="M536" s="36" t="s">
        <v>403</v>
      </c>
      <c r="N536" s="36" t="s">
        <v>412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8">
        <f ca="1">IFERROR(_xlfn.XLOOKUP(PA[[#This Row],[Affected Equipment ]],'Basic Data'!N:N,'Basic Data'!R:R),"")</f>
        <v>1.1177381021390065E-2</v>
      </c>
      <c r="W536" s="35" t="s">
        <v>413</v>
      </c>
      <c r="X536" s="38"/>
      <c r="Y536" s="38" t="s">
        <v>451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452</v>
      </c>
      <c r="AI536" s="32" t="s">
        <v>367</v>
      </c>
      <c r="AJ536" s="34">
        <f ca="1">IFERROR(PA[[#This Row],[Breakdown Time]]*PA[[#This Row],[Plant Equivalent Weightage]],"")</f>
        <v>3.9120833574865085E-3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3">
        <f t="shared" si="9"/>
        <v>536</v>
      </c>
      <c r="B537" s="134">
        <v>45808</v>
      </c>
      <c r="C537" s="183">
        <f>YEAR(PA[[#This Row],[Date]])+IF(MONTH(PA[[#This Row],[Date]])&gt;=4,1,0)</f>
        <v>2026</v>
      </c>
      <c r="D537" s="32">
        <f>YEAR(PA[[#This Row],[Date]])</f>
        <v>2025</v>
      </c>
      <c r="E537" s="36" t="s">
        <v>363</v>
      </c>
      <c r="F537" s="36" t="s">
        <v>363</v>
      </c>
      <c r="G537" s="216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411</v>
      </c>
      <c r="M537" s="32" t="s">
        <v>483</v>
      </c>
      <c r="N537" s="36" t="s">
        <v>412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8">
        <f ca="1">IFERROR(_xlfn.XLOOKUP(PA[[#This Row],[Affected Equipment ]],'Basic Data'!N:N,'Basic Data'!R:R),"")</f>
        <v>1.1834676250652137E-2</v>
      </c>
      <c r="W537" s="35" t="s">
        <v>413</v>
      </c>
      <c r="X537" s="38"/>
      <c r="Y537" s="38" t="s">
        <v>451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452</v>
      </c>
      <c r="AI537" s="32" t="s">
        <v>367</v>
      </c>
      <c r="AJ537" s="34">
        <f ca="1">IFERROR(PA[[#This Row],[Breakdown Time]]*PA[[#This Row],[Plant Equivalent Weightage]],"")</f>
        <v>6.9035611462137537E-3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3">
        <f t="shared" si="9"/>
        <v>537</v>
      </c>
      <c r="B538" s="134">
        <v>45808</v>
      </c>
      <c r="C538" s="183">
        <f>YEAR(PA[[#This Row],[Date]])+IF(MONTH(PA[[#This Row],[Date]])&gt;=4,1,0)</f>
        <v>2026</v>
      </c>
      <c r="D538" s="32">
        <f>YEAR(PA[[#This Row],[Date]])</f>
        <v>2025</v>
      </c>
      <c r="E538" s="36" t="s">
        <v>363</v>
      </c>
      <c r="F538" s="36" t="s">
        <v>363</v>
      </c>
      <c r="G538" s="216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402</v>
      </c>
      <c r="M538" s="36" t="s">
        <v>403</v>
      </c>
      <c r="N538" s="36" t="s">
        <v>412</v>
      </c>
      <c r="O538" s="37" t="s">
        <v>472</v>
      </c>
      <c r="P538" s="37" t="s">
        <v>406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8">
        <f ca="1">IFERROR(_xlfn.XLOOKUP(PA[[#This Row],[Affected Equipment ]],'Basic Data'!N:N,'Basic Data'!R:R),"")</f>
        <v>1.8491681641643964E-4</v>
      </c>
      <c r="W538" s="35" t="s">
        <v>447</v>
      </c>
      <c r="X538" s="38"/>
      <c r="Y538" s="38" t="s">
        <v>469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3" t="s">
        <v>656</v>
      </c>
      <c r="AI538" s="32" t="s">
        <v>367</v>
      </c>
      <c r="AJ538" s="34">
        <f ca="1">IFERROR(PA[[#This Row],[Breakdown Time]]*PA[[#This Row],[Plant Equivalent Weightage]],"")</f>
        <v>1.9755279887156301E-3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3">
        <f t="shared" si="9"/>
        <v>538</v>
      </c>
      <c r="B539" s="30">
        <v>45808</v>
      </c>
      <c r="C539" s="183">
        <f>YEAR(PA[[#This Row],[Date]])+IF(MONTH(PA[[#This Row],[Date]])&gt;=4,1,0)</f>
        <v>2026</v>
      </c>
      <c r="D539" s="32">
        <f>YEAR(PA[[#This Row],[Date]])</f>
        <v>2025</v>
      </c>
      <c r="E539" s="36" t="s">
        <v>363</v>
      </c>
      <c r="F539" s="36" t="s">
        <v>363</v>
      </c>
      <c r="G539" s="216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402</v>
      </c>
      <c r="M539" s="36" t="s">
        <v>403</v>
      </c>
      <c r="N539" s="36" t="s">
        <v>412</v>
      </c>
      <c r="O539" s="37" t="s">
        <v>472</v>
      </c>
      <c r="P539" s="37" t="s">
        <v>406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8">
        <f ca="1">IFERROR(_xlfn.XLOOKUP(PA[[#This Row],[Affected Equipment ]],'Basic Data'!N:N,'Basic Data'!R:R),"")</f>
        <v>1.8491681641643964E-4</v>
      </c>
      <c r="W539" s="35" t="s">
        <v>447</v>
      </c>
      <c r="X539" s="38"/>
      <c r="Y539" s="38" t="s">
        <v>469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3" t="s">
        <v>656</v>
      </c>
      <c r="AI539" s="32" t="s">
        <v>367</v>
      </c>
      <c r="AJ539" s="34">
        <f ca="1">IFERROR(PA[[#This Row],[Breakdown Time]]*PA[[#This Row],[Plant Equivalent Weightage]],"")</f>
        <v>2.00634745811837E-3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3">
        <f t="shared" ref="A540:A603" si="10">A539+1</f>
        <v>539</v>
      </c>
      <c r="B540" s="30">
        <v>45808</v>
      </c>
      <c r="C540" s="183">
        <f>YEAR(PA[[#This Row],[Date]])+IF(MONTH(PA[[#This Row],[Date]])&gt;=4,1,0)</f>
        <v>2026</v>
      </c>
      <c r="D540" s="32">
        <f>YEAR(PA[[#This Row],[Date]])</f>
        <v>2025</v>
      </c>
      <c r="E540" s="36" t="s">
        <v>363</v>
      </c>
      <c r="F540" s="36" t="s">
        <v>363</v>
      </c>
      <c r="G540" s="216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423</v>
      </c>
      <c r="M540" s="32" t="s">
        <v>410</v>
      </c>
      <c r="N540" s="36" t="s">
        <v>404</v>
      </c>
      <c r="O540" s="37" t="s">
        <v>405</v>
      </c>
      <c r="P540" s="37" t="s">
        <v>406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8">
        <f ca="1">IFERROR(_xlfn.XLOOKUP(PA[[#This Row],[Affected Equipment ]],'Basic Data'!N:N,'Basic Data'!R:R),"")</f>
        <v>1.8491681641643964E-4</v>
      </c>
      <c r="W540" s="35" t="s">
        <v>447</v>
      </c>
      <c r="X540" s="38"/>
      <c r="Y540" s="38" t="s">
        <v>469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3" t="s">
        <v>593</v>
      </c>
      <c r="AI540" s="32" t="s">
        <v>367</v>
      </c>
      <c r="AJ540" s="34">
        <f ca="1">IFERROR(PA[[#This Row],[Breakdown Time]]*PA[[#This Row],[Plant Equivalent Weightage]],"")</f>
        <v>2.0371669275211098E-3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3">
        <f t="shared" si="10"/>
        <v>540</v>
      </c>
      <c r="B541" s="30">
        <v>45808</v>
      </c>
      <c r="C541" s="183">
        <f>YEAR(PA[[#This Row],[Date]])+IF(MONTH(PA[[#This Row],[Date]])&gt;=4,1,0)</f>
        <v>2026</v>
      </c>
      <c r="D541" s="32">
        <f>YEAR(PA[[#This Row],[Date]])</f>
        <v>2025</v>
      </c>
      <c r="E541" s="36" t="s">
        <v>363</v>
      </c>
      <c r="F541" s="36" t="s">
        <v>363</v>
      </c>
      <c r="G541" s="216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423</v>
      </c>
      <c r="M541" s="32" t="s">
        <v>410</v>
      </c>
      <c r="N541" s="36" t="s">
        <v>443</v>
      </c>
      <c r="O541" s="37" t="s">
        <v>472</v>
      </c>
      <c r="P541" s="37" t="s">
        <v>406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8">
        <f ca="1">IFERROR(_xlfn.XLOOKUP(PA[[#This Row],[Affected Equipment ]],'Basic Data'!N:N,'Basic Data'!R:R),"")</f>
        <v>1.8491681641643964E-4</v>
      </c>
      <c r="W541" s="35" t="s">
        <v>447</v>
      </c>
      <c r="X541" s="38"/>
      <c r="Y541" s="38" t="s">
        <v>469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3" t="s">
        <v>455</v>
      </c>
      <c r="AI541" s="32" t="s">
        <v>367</v>
      </c>
      <c r="AJ541" s="34">
        <f ca="1">IFERROR(PA[[#This Row],[Breakdown Time]]*PA[[#This Row],[Plant Equivalent Weightage]],"")</f>
        <v>2.0679863969238496E-3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3">
        <f t="shared" si="10"/>
        <v>541</v>
      </c>
      <c r="B542" s="134">
        <v>45808</v>
      </c>
      <c r="C542" s="182">
        <f>YEAR(PA[[#This Row],[Date]])+IF(MONTH(PA[[#This Row],[Date]])&gt;=4,1,0)</f>
        <v>2026</v>
      </c>
      <c r="D542" s="32">
        <f>YEAR(PA[[#This Row],[Date]])</f>
        <v>2025</v>
      </c>
      <c r="E542" s="36" t="s">
        <v>363</v>
      </c>
      <c r="F542" s="36" t="s">
        <v>363</v>
      </c>
      <c r="G542" s="216">
        <v>45778</v>
      </c>
      <c r="H542" s="174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423</v>
      </c>
      <c r="M542" s="36" t="s">
        <v>403</v>
      </c>
      <c r="N542" s="36" t="s">
        <v>412</v>
      </c>
      <c r="O542" s="37" t="s">
        <v>456</v>
      </c>
      <c r="P542" s="37" t="s">
        <v>406</v>
      </c>
      <c r="Q542" s="36"/>
      <c r="R542" s="174">
        <f>IF((PA[[#This Row],[String Type(If String BD)]]&amp;PA[[#This Row],[Equipment (If any BD other than PV  array and inv)]])="",1,0)</f>
        <v>0</v>
      </c>
      <c r="S542" s="174">
        <f>IF(PA[[#This Row],[String Type(If String BD)]]="",1,0)</f>
        <v>0</v>
      </c>
      <c r="T5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5">
        <f>IFERROR(_xlfn.XLOOKUP(PA[[#This Row],[Affected Equipment ]],'Basic Data'!N:N,'Basic Data'!Q:Q),"")</f>
        <v>31.900000000000002</v>
      </c>
      <c r="V542" s="179">
        <f ca="1">IFERROR(_xlfn.XLOOKUP(PA[[#This Row],[Affected Equipment ]],'Basic Data'!N:N,'Basic Data'!R:R),"")</f>
        <v>1.8491681641643964E-4</v>
      </c>
      <c r="W542" s="35" t="s">
        <v>447</v>
      </c>
      <c r="X542" s="39"/>
      <c r="Y542" s="38" t="s">
        <v>469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6">
        <f>IF(PA[[#This Row],[Acknowledgement Time ]]="NA","",(PA[[#This Row],[Acknowledgement Time ]]-PA[[#This Row],[Fault Time]])*24)</f>
        <v>0</v>
      </c>
      <c r="AE542" s="176">
        <f>IF(PA[[#This Row],[Work Start time on Fault]]="NA","",(PA[[#This Row],[Work Start time on Fault]]-PA[[#This Row],[Fault Time]])*24)</f>
        <v>0</v>
      </c>
      <c r="AF542" s="177">
        <f>IF(PA[[#This Row],[Status]]="Open","",(PA[[#This Row],[Work Completion time on fault]]-PA[[#This Row],[Fault Time]])*24)</f>
        <v>11.350000000000001</v>
      </c>
      <c r="AG542" s="176">
        <f>IFERROR((PA[[#This Row],[Work Completion time on fault]]-PA[[#This Row],[Fault Time]])*24,"")</f>
        <v>11.350000000000001</v>
      </c>
      <c r="AH542" s="313" t="s">
        <v>468</v>
      </c>
      <c r="AI542" s="32" t="s">
        <v>367</v>
      </c>
      <c r="AJ542" s="175">
        <f ca="1">IFERROR(PA[[#This Row],[Breakdown Time]]*PA[[#This Row],[Plant Equivalent Weightage]],"")</f>
        <v>2.0988058663265904E-3</v>
      </c>
      <c r="AK542" s="37">
        <v>6002</v>
      </c>
      <c r="AL542" s="277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3">
        <f t="shared" si="10"/>
        <v>542</v>
      </c>
      <c r="B543" s="134">
        <v>45809</v>
      </c>
      <c r="C543" s="183">
        <f>YEAR(PA[[#This Row],[Date]])+IF(MONTH(PA[[#This Row],[Date]])&gt;=4,1,0)</f>
        <v>2026</v>
      </c>
      <c r="D543" s="32">
        <f>YEAR(PA[[#This Row],[Date]])</f>
        <v>2025</v>
      </c>
      <c r="E543" s="36" t="s">
        <v>363</v>
      </c>
      <c r="F543" s="36" t="s">
        <v>363</v>
      </c>
      <c r="G543" s="216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426</v>
      </c>
      <c r="M543" s="36" t="s">
        <v>403</v>
      </c>
      <c r="N543" s="36" t="s">
        <v>412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8">
        <f ca="1">IFERROR(_xlfn.XLOOKUP(PA[[#This Row],[Affected Equipment ]],'Basic Data'!N:N,'Basic Data'!R:R),"")</f>
        <v>7.1461944235116804E-3</v>
      </c>
      <c r="W543" s="35" t="s">
        <v>413</v>
      </c>
      <c r="X543" s="38"/>
      <c r="Y543" s="38" t="s">
        <v>602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652</v>
      </c>
      <c r="AI543" s="32" t="s">
        <v>367</v>
      </c>
      <c r="AJ543" s="34">
        <f ca="1">IFERROR(PA[[#This Row],[Breakdown Time]]*PA[[#This Row],[Plant Equivalent Weightage]],"")</f>
        <v>2.405885455915599E-2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3">
        <f t="shared" si="10"/>
        <v>543</v>
      </c>
      <c r="B544" s="30">
        <v>45809</v>
      </c>
      <c r="C544" s="183">
        <f>YEAR(PA[[#This Row],[Date]])+IF(MONTH(PA[[#This Row],[Date]])&gt;=4,1,0)</f>
        <v>2026</v>
      </c>
      <c r="D544" s="32">
        <f>YEAR(PA[[#This Row],[Date]])</f>
        <v>2025</v>
      </c>
      <c r="E544" s="36" t="s">
        <v>363</v>
      </c>
      <c r="F544" s="36" t="s">
        <v>363</v>
      </c>
      <c r="G544" s="216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418</v>
      </c>
      <c r="M544" s="32" t="s">
        <v>410</v>
      </c>
      <c r="N544" s="36" t="s">
        <v>404</v>
      </c>
      <c r="O544" s="37" t="s">
        <v>446</v>
      </c>
      <c r="P544" s="37" t="s">
        <v>406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8">
        <f ca="1">IFERROR(_xlfn.XLOOKUP(PA[[#This Row],[Affected Equipment ]],'Basic Data'!N:N,'Basic Data'!R:R),"")</f>
        <v>1.8491681641643964E-4</v>
      </c>
      <c r="W544" s="35" t="s">
        <v>447</v>
      </c>
      <c r="X544" s="38"/>
      <c r="Y544" s="38" t="s">
        <v>469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3" t="s">
        <v>656</v>
      </c>
      <c r="AI544" s="32" t="s">
        <v>367</v>
      </c>
      <c r="AJ544" s="34">
        <f ca="1">IFERROR(PA[[#This Row],[Breakdown Time]]*PA[[#This Row],[Plant Equivalent Weightage]],"")</f>
        <v>1.9786099356559044E-3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3">
        <f t="shared" si="10"/>
        <v>544</v>
      </c>
      <c r="B545" s="30">
        <v>45810</v>
      </c>
      <c r="C545" s="182">
        <f>YEAR(PA[[#This Row],[Date]])+IF(MONTH(PA[[#This Row],[Date]])&gt;=4,1,0)</f>
        <v>2026</v>
      </c>
      <c r="D545" s="32">
        <f>YEAR(PA[[#This Row],[Date]])</f>
        <v>2025</v>
      </c>
      <c r="E545" s="36" t="s">
        <v>363</v>
      </c>
      <c r="F545" s="36" t="s">
        <v>363</v>
      </c>
      <c r="G545" s="216">
        <v>45809</v>
      </c>
      <c r="H545" s="174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426</v>
      </c>
      <c r="M545" s="36" t="s">
        <v>403</v>
      </c>
      <c r="N545" s="36" t="s">
        <v>412</v>
      </c>
      <c r="O545" s="37"/>
      <c r="P545" s="37"/>
      <c r="Q545" s="36"/>
      <c r="R545" s="174">
        <f>IF((PA[[#This Row],[String Type(If String BD)]]&amp;PA[[#This Row],[Equipment (If any BD other than PV  array and inv)]])="",1,0)</f>
        <v>1</v>
      </c>
      <c r="S545" s="174">
        <f>IF(PA[[#This Row],[String Type(If String BD)]]="",1,0)</f>
        <v>1</v>
      </c>
      <c r="T54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5">
        <f>IFERROR(_xlfn.XLOOKUP(PA[[#This Row],[Affected Equipment ]],'Basic Data'!N:N,'Basic Data'!Q:Q),"")</f>
        <v>1232.79</v>
      </c>
      <c r="V545" s="179">
        <f ca="1">IFERROR(_xlfn.XLOOKUP(PA[[#This Row],[Affected Equipment ]],'Basic Data'!N:N,'Basic Data'!R:R),"")</f>
        <v>7.1461944235116804E-3</v>
      </c>
      <c r="W545" s="35" t="s">
        <v>413</v>
      </c>
      <c r="X545" s="38"/>
      <c r="Y545" s="38" t="s">
        <v>602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6">
        <f>IF(PA[[#This Row],[Acknowledgement Time ]]="NA","",(PA[[#This Row],[Acknowledgement Time ]]-PA[[#This Row],[Fault Time]])*24)</f>
        <v>0</v>
      </c>
      <c r="AE545" s="176">
        <f>IF(PA[[#This Row],[Work Start time on Fault]]="NA","",(PA[[#This Row],[Work Start time on Fault]]-PA[[#This Row],[Fault Time]])*24)</f>
        <v>0</v>
      </c>
      <c r="AF545" s="177">
        <f>IF(PA[[#This Row],[Status]]="Open","",(PA[[#This Row],[Work Completion time on fault]]-PA[[#This Row],[Fault Time]])*24)</f>
        <v>3.9999999999999991</v>
      </c>
      <c r="AG545" s="176">
        <f>IFERROR((PA[[#This Row],[Work Completion time on fault]]-PA[[#This Row],[Fault Time]])*24,"")</f>
        <v>3.9999999999999991</v>
      </c>
      <c r="AH545" s="37" t="s">
        <v>657</v>
      </c>
      <c r="AI545" s="32" t="s">
        <v>367</v>
      </c>
      <c r="AJ545" s="175">
        <f ca="1">IFERROR(PA[[#This Row],[Breakdown Time]]*PA[[#This Row],[Plant Equivalent Weightage]],"")</f>
        <v>2.8584777694046715E-2</v>
      </c>
      <c r="AK545" s="37">
        <v>1122</v>
      </c>
      <c r="AL545" s="277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3">
        <f t="shared" si="10"/>
        <v>545</v>
      </c>
      <c r="B546" s="30">
        <v>45810</v>
      </c>
      <c r="C546" s="183">
        <f>YEAR(PA[[#This Row],[Date]])+IF(MONTH(PA[[#This Row],[Date]])&gt;=4,1,0)</f>
        <v>2026</v>
      </c>
      <c r="D546" s="32">
        <f>YEAR(PA[[#This Row],[Date]])</f>
        <v>2025</v>
      </c>
      <c r="E546" s="36" t="s">
        <v>363</v>
      </c>
      <c r="F546" s="36" t="s">
        <v>363</v>
      </c>
      <c r="G546" s="216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473</v>
      </c>
      <c r="M546" s="32" t="s">
        <v>410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8">
        <f ca="1">IFERROR(_xlfn.XLOOKUP(PA[[#This Row],[Affected Equipment ]],'Basic Data'!N:N,'Basic Data'!R:R),"")</f>
        <v>2.0522404498289955E-2</v>
      </c>
      <c r="W546" s="37" t="s">
        <v>474</v>
      </c>
      <c r="X546" s="38"/>
      <c r="Y546" s="38" t="s">
        <v>438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444</v>
      </c>
      <c r="AI546" s="32" t="s">
        <v>367</v>
      </c>
      <c r="AJ546" s="34">
        <f ca="1">IFERROR(PA[[#This Row],[Breakdown Time]]*PA[[#This Row],[Plant Equivalent Weightage]],"")</f>
        <v>2.0522404498290155E-3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3">
        <f t="shared" si="10"/>
        <v>546</v>
      </c>
      <c r="B547" s="30">
        <v>45810</v>
      </c>
      <c r="C547" s="183">
        <f>YEAR(PA[[#This Row],[Date]])+IF(MONTH(PA[[#This Row],[Date]])&gt;=4,1,0)</f>
        <v>2026</v>
      </c>
      <c r="D547" s="32">
        <f>YEAR(PA[[#This Row],[Date]])</f>
        <v>2025</v>
      </c>
      <c r="E547" s="36" t="s">
        <v>363</v>
      </c>
      <c r="F547" s="36" t="s">
        <v>363</v>
      </c>
      <c r="G547" s="216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424</v>
      </c>
      <c r="M547" s="32" t="s">
        <v>436</v>
      </c>
      <c r="N547" s="36" t="s">
        <v>416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8">
        <f ca="1">IFERROR(_xlfn.XLOOKUP(PA[[#This Row],[Affected Equipment ]],'Basic Data'!N:N,'Basic Data'!R:R),"")</f>
        <v>1.1452234653063591E-2</v>
      </c>
      <c r="W547" s="35" t="s">
        <v>413</v>
      </c>
      <c r="X547" s="38"/>
      <c r="Y547" s="38" t="s">
        <v>438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444</v>
      </c>
      <c r="AI547" s="32" t="s">
        <v>367</v>
      </c>
      <c r="AJ547" s="34">
        <f ca="1">IFERROR(PA[[#This Row],[Breakdown Time]]*PA[[#This Row],[Plant Equivalent Weightage]],"")</f>
        <v>1.145223465306355E-3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3">
        <f t="shared" si="10"/>
        <v>547</v>
      </c>
      <c r="B548" s="134">
        <v>45810</v>
      </c>
      <c r="C548" s="182">
        <f>YEAR(PA[[#This Row],[Date]])+IF(MONTH(PA[[#This Row],[Date]])&gt;=4,1,0)</f>
        <v>2026</v>
      </c>
      <c r="D548" s="32">
        <f>YEAR(PA[[#This Row],[Date]])</f>
        <v>2025</v>
      </c>
      <c r="E548" s="36" t="s">
        <v>363</v>
      </c>
      <c r="F548" s="36" t="s">
        <v>363</v>
      </c>
      <c r="G548" s="216">
        <v>45809</v>
      </c>
      <c r="H548" s="174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424</v>
      </c>
      <c r="M548" s="32" t="s">
        <v>436</v>
      </c>
      <c r="N548" s="36" t="s">
        <v>412</v>
      </c>
      <c r="O548" s="37"/>
      <c r="P548" s="37"/>
      <c r="Q548" s="36"/>
      <c r="R548" s="174">
        <f>IF((PA[[#This Row],[String Type(If String BD)]]&amp;PA[[#This Row],[Equipment (If any BD other than PV  array and inv)]])="",1,0)</f>
        <v>1</v>
      </c>
      <c r="S548" s="174">
        <f>IF(PA[[#This Row],[String Type(If String BD)]]="",1,0)</f>
        <v>1</v>
      </c>
      <c r="T5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5">
        <f>IFERROR(_xlfn.XLOOKUP(PA[[#This Row],[Affected Equipment ]],'Basic Data'!N:N,'Basic Data'!Q:Q),"")</f>
        <v>1817.5750000000003</v>
      </c>
      <c r="V548" s="179">
        <f ca="1">IFERROR(_xlfn.XLOOKUP(PA[[#This Row],[Affected Equipment ]],'Basic Data'!N:N,'Basic Data'!R:R),"")</f>
        <v>1.0536055880818506E-2</v>
      </c>
      <c r="W548" s="35" t="s">
        <v>413</v>
      </c>
      <c r="X548" s="39"/>
      <c r="Y548" s="38" t="s">
        <v>438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6">
        <f>IF(PA[[#This Row],[Acknowledgement Time ]]="NA","",(PA[[#This Row],[Acknowledgement Time ]]-PA[[#This Row],[Fault Time]])*24)</f>
        <v>0</v>
      </c>
      <c r="AE548" s="176">
        <f>IF(PA[[#This Row],[Work Start time on Fault]]="NA","",(PA[[#This Row],[Work Start time on Fault]]-PA[[#This Row],[Fault Time]])*24)</f>
        <v>0</v>
      </c>
      <c r="AF548" s="177">
        <f>IF(PA[[#This Row],[Status]]="Open","",(PA[[#This Row],[Work Completion time on fault]]-PA[[#This Row],[Fault Time]])*24)</f>
        <v>0.70000000000000018</v>
      </c>
      <c r="AG548" s="176">
        <f>IFERROR((PA[[#This Row],[Work Completion time on fault]]-PA[[#This Row],[Fault Time]])*24,"")</f>
        <v>0.70000000000000018</v>
      </c>
      <c r="AH548" s="37" t="s">
        <v>658</v>
      </c>
      <c r="AI548" s="32" t="s">
        <v>367</v>
      </c>
      <c r="AJ548" s="175">
        <f ca="1">IFERROR(PA[[#This Row],[Breakdown Time]]*PA[[#This Row],[Plant Equivalent Weightage]],"")</f>
        <v>7.3752391165729557E-3</v>
      </c>
      <c r="AK548" s="37">
        <v>431.6</v>
      </c>
      <c r="AL548" s="277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3">
        <f t="shared" si="10"/>
        <v>548</v>
      </c>
      <c r="B549" s="134">
        <v>45811</v>
      </c>
      <c r="C549" s="183">
        <f>YEAR(PA[[#This Row],[Date]])+IF(MONTH(PA[[#This Row],[Date]])&gt;=4,1,0)</f>
        <v>2026</v>
      </c>
      <c r="D549" s="32">
        <f>YEAR(PA[[#This Row],[Date]])</f>
        <v>2025</v>
      </c>
      <c r="E549" s="36" t="s">
        <v>363</v>
      </c>
      <c r="F549" s="36" t="s">
        <v>363</v>
      </c>
      <c r="G549" s="216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426</v>
      </c>
      <c r="M549" s="36" t="s">
        <v>403</v>
      </c>
      <c r="N549" s="36" t="s">
        <v>412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8">
        <f ca="1">IFERROR(_xlfn.XLOOKUP(PA[[#This Row],[Affected Equipment ]],'Basic Data'!N:N,'Basic Data'!R:R),"")</f>
        <v>7.1461944235116804E-3</v>
      </c>
      <c r="W549" s="35" t="s">
        <v>413</v>
      </c>
      <c r="X549" s="38"/>
      <c r="Y549" s="38" t="s">
        <v>602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3" t="s">
        <v>659</v>
      </c>
      <c r="AI549" s="32" t="s">
        <v>367</v>
      </c>
      <c r="AJ549" s="34">
        <f ca="1">IFERROR(PA[[#This Row],[Breakdown Time]]*PA[[#This Row],[Plant Equivalent Weightage]],"")</f>
        <v>3.4659042954031646E-2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3">
        <f t="shared" si="10"/>
        <v>549</v>
      </c>
      <c r="B550" s="134">
        <v>45811</v>
      </c>
      <c r="C550" s="183">
        <f>YEAR(PA[[#This Row],[Date]])+IF(MONTH(PA[[#This Row],[Date]])&gt;=4,1,0)</f>
        <v>2026</v>
      </c>
      <c r="D550" s="32">
        <f>YEAR(PA[[#This Row],[Date]])</f>
        <v>2025</v>
      </c>
      <c r="E550" s="36" t="s">
        <v>363</v>
      </c>
      <c r="F550" s="36" t="s">
        <v>363</v>
      </c>
      <c r="G550" s="216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426</v>
      </c>
      <c r="M550" s="36" t="s">
        <v>403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8">
        <f ca="1">IFERROR(_xlfn.XLOOKUP(PA[[#This Row],[Affected Equipment ]],'Basic Data'!N:N,'Basic Data'!R:R),"")</f>
        <v>3.0050663729638865E-2</v>
      </c>
      <c r="W550" s="37" t="s">
        <v>474</v>
      </c>
      <c r="X550" s="38"/>
      <c r="Y550" s="312" t="s">
        <v>660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3" t="s">
        <v>513</v>
      </c>
      <c r="AI550" s="32" t="s">
        <v>367</v>
      </c>
      <c r="AJ550" s="34">
        <f ca="1">IFERROR(PA[[#This Row],[Breakdown Time]]*PA[[#This Row],[Plant Equivalent Weightage]],"")</f>
        <v>7.0118215369157104E-3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3">
        <f t="shared" si="10"/>
        <v>550</v>
      </c>
      <c r="B551" s="134">
        <v>45811</v>
      </c>
      <c r="C551" s="183">
        <f>YEAR(PA[[#This Row],[Date]])+IF(MONTH(PA[[#This Row],[Date]])&gt;=4,1,0)</f>
        <v>2026</v>
      </c>
      <c r="D551" s="32">
        <f>YEAR(PA[[#This Row],[Date]])</f>
        <v>2025</v>
      </c>
      <c r="E551" s="36" t="s">
        <v>363</v>
      </c>
      <c r="F551" s="36" t="s">
        <v>363</v>
      </c>
      <c r="G551" s="216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427</v>
      </c>
      <c r="M551" s="32"/>
      <c r="N551" s="32"/>
      <c r="O551" s="35"/>
      <c r="P551" s="35"/>
      <c r="Q551" s="32" t="s">
        <v>520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8">
        <f ca="1">IFERROR(_xlfn.XLOOKUP(PA[[#This Row],[Affected Equipment ]],'Basic Data'!N:N,'Basic Data'!R:R),"")</f>
        <v>4.33327343342415E-2</v>
      </c>
      <c r="W551" s="35" t="s">
        <v>428</v>
      </c>
      <c r="X551" s="38"/>
      <c r="Y551" s="312" t="s">
        <v>661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3" t="s">
        <v>662</v>
      </c>
      <c r="AI551" s="32" t="s">
        <v>367</v>
      </c>
      <c r="AJ551" s="34">
        <f ca="1">IFERROR(PA[[#This Row],[Breakdown Time]]*PA[[#This Row],[Plant Equivalent Weightage]],"")</f>
        <v>1.4444244778080506E-2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3">
        <f t="shared" si="10"/>
        <v>551</v>
      </c>
      <c r="B552" s="134">
        <v>45811</v>
      </c>
      <c r="C552" s="183">
        <f>YEAR(PA[[#This Row],[Date]])+IF(MONTH(PA[[#This Row],[Date]])&gt;=4,1,0)</f>
        <v>2026</v>
      </c>
      <c r="D552" s="32">
        <f>YEAR(PA[[#This Row],[Date]])</f>
        <v>2025</v>
      </c>
      <c r="E552" s="36" t="s">
        <v>363</v>
      </c>
      <c r="F552" s="36" t="s">
        <v>363</v>
      </c>
      <c r="G552" s="216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424</v>
      </c>
      <c r="M552" s="36" t="s">
        <v>403</v>
      </c>
      <c r="N552" s="36" t="s">
        <v>416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8">
        <f ca="1">IFERROR(_xlfn.XLOOKUP(PA[[#This Row],[Affected Equipment ]],'Basic Data'!N:N,'Basic Data'!R:R),"")</f>
        <v>1.2460031302533186E-2</v>
      </c>
      <c r="W552" s="35" t="s">
        <v>413</v>
      </c>
      <c r="X552" s="38"/>
      <c r="Y552" s="312" t="s">
        <v>438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7" t="s">
        <v>491</v>
      </c>
      <c r="AI552" s="32" t="s">
        <v>367</v>
      </c>
      <c r="AJ552" s="34">
        <f ca="1">IFERROR(PA[[#This Row],[Breakdown Time]]*PA[[#This Row],[Plant Equivalent Weightage]],"")</f>
        <v>5.8146812745154992E-3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3">
        <f t="shared" si="10"/>
        <v>552</v>
      </c>
      <c r="B553" s="134">
        <v>45811</v>
      </c>
      <c r="C553" s="183">
        <f>YEAR(PA[[#This Row],[Date]])+IF(MONTH(PA[[#This Row],[Date]])&gt;=4,1,0)</f>
        <v>2026</v>
      </c>
      <c r="D553" s="32">
        <f>YEAR(PA[[#This Row],[Date]])</f>
        <v>2025</v>
      </c>
      <c r="E553" s="36" t="s">
        <v>363</v>
      </c>
      <c r="F553" s="36" t="s">
        <v>363</v>
      </c>
      <c r="G553" s="216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424</v>
      </c>
      <c r="M553" s="36" t="s">
        <v>403</v>
      </c>
      <c r="N553" s="36" t="s">
        <v>412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8">
        <f ca="1">IFERROR(_xlfn.XLOOKUP(PA[[#This Row],[Affected Equipment ]],'Basic Data'!N:N,'Basic Data'!R:R),"")</f>
        <v>1.15438525302881E-2</v>
      </c>
      <c r="W553" s="35" t="s">
        <v>413</v>
      </c>
      <c r="X553" s="38"/>
      <c r="Y553" s="312" t="s">
        <v>438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7" t="s">
        <v>491</v>
      </c>
      <c r="AI553" s="32" t="s">
        <v>367</v>
      </c>
      <c r="AJ553" s="34">
        <f ca="1">IFERROR(PA[[#This Row],[Breakdown Time]]*PA[[#This Row],[Plant Equivalent Weightage]],"")</f>
        <v>9.0426844820590113E-3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3">
        <f t="shared" si="10"/>
        <v>553</v>
      </c>
      <c r="B554" s="30">
        <v>45811</v>
      </c>
      <c r="C554" s="183">
        <f>YEAR(PA[[#This Row],[Date]])+IF(MONTH(PA[[#This Row],[Date]])&gt;=4,1,0)</f>
        <v>2026</v>
      </c>
      <c r="D554" s="32">
        <f>YEAR(PA[[#This Row],[Date]])</f>
        <v>2025</v>
      </c>
      <c r="E554" s="36" t="s">
        <v>363</v>
      </c>
      <c r="F554" s="36" t="s">
        <v>363</v>
      </c>
      <c r="G554" s="216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424</v>
      </c>
      <c r="M554" s="36" t="s">
        <v>403</v>
      </c>
      <c r="N554" s="36" t="s">
        <v>412</v>
      </c>
      <c r="O554" s="37" t="s">
        <v>405</v>
      </c>
      <c r="P554" s="37" t="s">
        <v>471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8">
        <f ca="1">IFERROR(_xlfn.XLOOKUP(PA[[#This Row],[Affected Equipment ]],'Basic Data'!N:N,'Basic Data'!R:R),"")</f>
        <v>1.8323575444901746E-4</v>
      </c>
      <c r="W554" s="35" t="s">
        <v>447</v>
      </c>
      <c r="X554" s="38"/>
      <c r="Y554" s="38" t="s">
        <v>469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3" t="s">
        <v>468</v>
      </c>
      <c r="AI554" s="32" t="s">
        <v>367</v>
      </c>
      <c r="AJ554" s="34">
        <f ca="1">IFERROR(PA[[#This Row],[Breakdown Time]]*PA[[#This Row],[Plant Equivalent Weightage]],"")</f>
        <v>7.2988908855525325E-4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3">
        <f t="shared" si="10"/>
        <v>554</v>
      </c>
      <c r="B555" s="30">
        <v>45811</v>
      </c>
      <c r="C555" s="183">
        <f>YEAR(PA[[#This Row],[Date]])+IF(MONTH(PA[[#This Row],[Date]])&gt;=4,1,0)</f>
        <v>2026</v>
      </c>
      <c r="D555" s="32">
        <f>YEAR(PA[[#This Row],[Date]])</f>
        <v>2025</v>
      </c>
      <c r="E555" s="36" t="s">
        <v>363</v>
      </c>
      <c r="F555" s="36" t="s">
        <v>363</v>
      </c>
      <c r="G555" s="216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424</v>
      </c>
      <c r="M555" s="32" t="s">
        <v>410</v>
      </c>
      <c r="N555" s="36" t="s">
        <v>416</v>
      </c>
      <c r="O555" s="37" t="s">
        <v>456</v>
      </c>
      <c r="P555" s="37" t="s">
        <v>471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8">
        <f ca="1">IFERROR(_xlfn.XLOOKUP(PA[[#This Row],[Affected Equipment ]],'Basic Data'!N:N,'Basic Data'!R:R),"")</f>
        <v>1.8323575444901746E-4</v>
      </c>
      <c r="W555" s="35" t="s">
        <v>407</v>
      </c>
      <c r="X555" s="38"/>
      <c r="Y555" s="38" t="s">
        <v>469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3" t="s">
        <v>663</v>
      </c>
      <c r="AI555" s="32" t="s">
        <v>367</v>
      </c>
      <c r="AJ555" s="34">
        <f ca="1">IFERROR(PA[[#This Row],[Breakdown Time]]*PA[[#This Row],[Plant Equivalent Weightage]],"")</f>
        <v>1.9911618650126565E-3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3">
        <f t="shared" si="10"/>
        <v>555</v>
      </c>
      <c r="B556" s="30">
        <v>45811</v>
      </c>
      <c r="C556" s="183">
        <f>YEAR(PA[[#This Row],[Date]])+IF(MONTH(PA[[#This Row],[Date]])&gt;=4,1,0)</f>
        <v>2026</v>
      </c>
      <c r="D556" s="32">
        <f>YEAR(PA[[#This Row],[Date]])</f>
        <v>2025</v>
      </c>
      <c r="E556" s="36" t="s">
        <v>363</v>
      </c>
      <c r="F556" s="36" t="s">
        <v>363</v>
      </c>
      <c r="G556" s="216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424</v>
      </c>
      <c r="M556" s="32" t="s">
        <v>410</v>
      </c>
      <c r="N556" s="36" t="s">
        <v>412</v>
      </c>
      <c r="O556" s="37" t="s">
        <v>456</v>
      </c>
      <c r="P556" s="37" t="s">
        <v>471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8">
        <f ca="1">IFERROR(_xlfn.XLOOKUP(PA[[#This Row],[Affected Equipment ]],'Basic Data'!N:N,'Basic Data'!R:R),"")</f>
        <v>1.8323575444901746E-4</v>
      </c>
      <c r="W556" s="35" t="s">
        <v>407</v>
      </c>
      <c r="X556" s="38"/>
      <c r="Y556" s="38" t="s">
        <v>469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3" t="s">
        <v>663</v>
      </c>
      <c r="AI556" s="32" t="s">
        <v>367</v>
      </c>
      <c r="AJ556" s="34">
        <f ca="1">IFERROR(PA[[#This Row],[Breakdown Time]]*PA[[#This Row],[Plant Equivalent Weightage]],"")</f>
        <v>2.0217011574208263E-3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3">
        <f t="shared" si="10"/>
        <v>556</v>
      </c>
      <c r="B557" s="134">
        <v>45811</v>
      </c>
      <c r="C557" s="182">
        <f>YEAR(PA[[#This Row],[Date]])+IF(MONTH(PA[[#This Row],[Date]])&gt;=4,1,0)</f>
        <v>2026</v>
      </c>
      <c r="D557" s="32">
        <f>YEAR(PA[[#This Row],[Date]])</f>
        <v>2025</v>
      </c>
      <c r="E557" s="36" t="s">
        <v>363</v>
      </c>
      <c r="F557" s="36" t="s">
        <v>363</v>
      </c>
      <c r="G557" s="216">
        <v>45809</v>
      </c>
      <c r="H557" s="174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424</v>
      </c>
      <c r="M557" s="32" t="s">
        <v>410</v>
      </c>
      <c r="N557" s="36" t="s">
        <v>412</v>
      </c>
      <c r="O557" s="37" t="s">
        <v>405</v>
      </c>
      <c r="P557" s="37" t="s">
        <v>471</v>
      </c>
      <c r="Q557" s="36"/>
      <c r="R557" s="174">
        <f>IF((PA[[#This Row],[String Type(If String BD)]]&amp;PA[[#This Row],[Equipment (If any BD other than PV  array and inv)]])="",1,0)</f>
        <v>0</v>
      </c>
      <c r="S557" s="174">
        <f>IF(PA[[#This Row],[String Type(If String BD)]]="",1,0)</f>
        <v>0</v>
      </c>
      <c r="T5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5">
        <f>IFERROR(_xlfn.XLOOKUP(PA[[#This Row],[Affected Equipment ]],'Basic Data'!N:N,'Basic Data'!Q:Q),"")</f>
        <v>31.610000000000003</v>
      </c>
      <c r="V557" s="179">
        <f ca="1">IFERROR(_xlfn.XLOOKUP(PA[[#This Row],[Affected Equipment ]],'Basic Data'!N:N,'Basic Data'!R:R),"")</f>
        <v>1.8323575444901746E-4</v>
      </c>
      <c r="W557" s="35" t="s">
        <v>407</v>
      </c>
      <c r="X557" s="39"/>
      <c r="Y557" s="38" t="s">
        <v>469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6">
        <f>IF(PA[[#This Row],[Acknowledgement Time ]]="NA","",(PA[[#This Row],[Acknowledgement Time ]]-PA[[#This Row],[Fault Time]])*24)</f>
        <v>0</v>
      </c>
      <c r="AE557" s="176">
        <f>IF(PA[[#This Row],[Work Start time on Fault]]="NA","",(PA[[#This Row],[Work Start time on Fault]]-PA[[#This Row],[Fault Time]])*24)</f>
        <v>0</v>
      </c>
      <c r="AF557" s="177">
        <f>IF(PA[[#This Row],[Status]]="Open","",(PA[[#This Row],[Work Completion time on fault]]-PA[[#This Row],[Fault Time]])*24)</f>
        <v>11.2</v>
      </c>
      <c r="AG557" s="176">
        <f>IFERROR((PA[[#This Row],[Work Completion time on fault]]-PA[[#This Row],[Fault Time]])*24,"")</f>
        <v>11.2</v>
      </c>
      <c r="AH557" s="313" t="s">
        <v>664</v>
      </c>
      <c r="AI557" s="32" t="s">
        <v>367</v>
      </c>
      <c r="AJ557" s="175">
        <f ca="1">IFERROR(PA[[#This Row],[Breakdown Time]]*PA[[#This Row],[Plant Equivalent Weightage]],"")</f>
        <v>2.0522404498289955E-3</v>
      </c>
      <c r="AK557" s="37">
        <v>3947</v>
      </c>
      <c r="AL557" s="277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3">
        <f t="shared" si="10"/>
        <v>557</v>
      </c>
      <c r="B558" s="134">
        <v>45811</v>
      </c>
      <c r="C558" s="182">
        <f>YEAR(PA[[#This Row],[Date]])+IF(MONTH(PA[[#This Row],[Date]])&gt;=4,1,0)</f>
        <v>2026</v>
      </c>
      <c r="D558" s="32">
        <f>YEAR(PA[[#This Row],[Date]])</f>
        <v>2025</v>
      </c>
      <c r="E558" s="36" t="s">
        <v>363</v>
      </c>
      <c r="F558" s="36" t="s">
        <v>363</v>
      </c>
      <c r="G558" s="216">
        <v>45809</v>
      </c>
      <c r="H558" s="174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424</v>
      </c>
      <c r="M558" s="36" t="s">
        <v>410</v>
      </c>
      <c r="N558" s="36" t="s">
        <v>412</v>
      </c>
      <c r="O558" s="37" t="s">
        <v>440</v>
      </c>
      <c r="P558" s="37" t="s">
        <v>471</v>
      </c>
      <c r="Q558" s="36"/>
      <c r="R558" s="174">
        <f>IF((PA[[#This Row],[String Type(If String BD)]]&amp;PA[[#This Row],[Equipment (If any BD other than PV  array and inv)]])="",1,0)</f>
        <v>0</v>
      </c>
      <c r="S558" s="174">
        <f>IF(PA[[#This Row],[String Type(If String BD)]]="",1,0)</f>
        <v>0</v>
      </c>
      <c r="T55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5">
        <f>IFERROR(_xlfn.XLOOKUP(PA[[#This Row],[Affected Equipment ]],'Basic Data'!N:N,'Basic Data'!Q:Q),"")</f>
        <v>31.610000000000003</v>
      </c>
      <c r="V558" s="179">
        <f ca="1">IFERROR(_xlfn.XLOOKUP(PA[[#This Row],[Affected Equipment ]],'Basic Data'!N:N,'Basic Data'!R:R),"")</f>
        <v>1.8323575444901746E-4</v>
      </c>
      <c r="W558" s="35" t="s">
        <v>407</v>
      </c>
      <c r="X558" s="39"/>
      <c r="Y558" s="38" t="s">
        <v>469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6">
        <f>IF(PA[[#This Row],[Acknowledgement Time ]]="NA","",(PA[[#This Row],[Acknowledgement Time ]]-PA[[#This Row],[Fault Time]])*24)</f>
        <v>0</v>
      </c>
      <c r="AE558" s="176">
        <f>IF(PA[[#This Row],[Work Start time on Fault]]="NA","",(PA[[#This Row],[Work Start time on Fault]]-PA[[#This Row],[Fault Time]])*24)</f>
        <v>0</v>
      </c>
      <c r="AF558" s="177">
        <f>IF(PA[[#This Row],[Status]]="Open","",(PA[[#This Row],[Work Completion time on fault]]-PA[[#This Row],[Fault Time]])*24)</f>
        <v>11.366666666666667</v>
      </c>
      <c r="AG558" s="176">
        <f>IFERROR((PA[[#This Row],[Work Completion time on fault]]-PA[[#This Row],[Fault Time]])*24,"")</f>
        <v>11.366666666666667</v>
      </c>
      <c r="AH558" s="313" t="s">
        <v>663</v>
      </c>
      <c r="AI558" s="32" t="s">
        <v>367</v>
      </c>
      <c r="AJ558" s="175">
        <f ca="1">IFERROR(PA[[#This Row],[Breakdown Time]]*PA[[#This Row],[Plant Equivalent Weightage]],"")</f>
        <v>2.0827797422371653E-3</v>
      </c>
      <c r="AK558" s="37">
        <v>3974</v>
      </c>
      <c r="AL558" s="277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3">
        <f t="shared" si="10"/>
        <v>558</v>
      </c>
      <c r="B559" s="134">
        <v>45812</v>
      </c>
      <c r="C559" s="183">
        <f>YEAR(PA[[#This Row],[Date]])+IF(MONTH(PA[[#This Row],[Date]])&gt;=4,1,0)</f>
        <v>2026</v>
      </c>
      <c r="D559" s="32">
        <f>YEAR(PA[[#This Row],[Date]])</f>
        <v>2025</v>
      </c>
      <c r="E559" s="36" t="s">
        <v>363</v>
      </c>
      <c r="F559" s="36" t="s">
        <v>363</v>
      </c>
      <c r="G559" s="216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473</v>
      </c>
      <c r="M559" s="36" t="s">
        <v>410</v>
      </c>
      <c r="N559" s="36" t="s">
        <v>412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8">
        <f ca="1">IFERROR(_xlfn.XLOOKUP(PA[[#This Row],[Affected Equipment ]],'Basic Data'!N:N,'Basic Data'!R:R),"")</f>
        <v>7.3294301779606988E-3</v>
      </c>
      <c r="W559" s="35" t="s">
        <v>413</v>
      </c>
      <c r="X559" s="38"/>
      <c r="Y559" s="312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7" t="s">
        <v>561</v>
      </c>
      <c r="AI559" s="32" t="s">
        <v>367</v>
      </c>
      <c r="AJ559" s="34">
        <f ca="1">IFERROR(PA[[#This Row],[Breakdown Time]]*PA[[#This Row],[Plant Equivalent Weightage]],"")</f>
        <v>1.0016887909879615E-2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3">
        <f t="shared" si="10"/>
        <v>559</v>
      </c>
      <c r="B560" s="134">
        <v>45812</v>
      </c>
      <c r="C560" s="182">
        <f>YEAR(PA[[#This Row],[Date]])+IF(MONTH(PA[[#This Row],[Date]])&gt;=4,1,0)</f>
        <v>2026</v>
      </c>
      <c r="D560" s="32">
        <f>YEAR(PA[[#This Row],[Date]])</f>
        <v>2025</v>
      </c>
      <c r="E560" s="36" t="s">
        <v>363</v>
      </c>
      <c r="F560" s="36" t="s">
        <v>363</v>
      </c>
      <c r="G560" s="216">
        <v>45809</v>
      </c>
      <c r="H560" s="174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427</v>
      </c>
      <c r="M560" s="36" t="s">
        <v>403</v>
      </c>
      <c r="N560" s="36" t="s">
        <v>412</v>
      </c>
      <c r="O560" s="37" t="s">
        <v>440</v>
      </c>
      <c r="P560" s="37" t="s">
        <v>471</v>
      </c>
      <c r="Q560" s="36"/>
      <c r="R560" s="174">
        <f>IF((PA[[#This Row],[String Type(If String BD)]]&amp;PA[[#This Row],[Equipment (If any BD other than PV  array and inv)]])="",1,0)</f>
        <v>0</v>
      </c>
      <c r="S560" s="174">
        <f>IF(PA[[#This Row],[String Type(If String BD)]]="",1,0)</f>
        <v>0</v>
      </c>
      <c r="T5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5">
        <f>IFERROR(_xlfn.XLOOKUP(PA[[#This Row],[Affected Equipment ]],'Basic Data'!N:N,'Basic Data'!Q:Q),"")</f>
        <v>31.610000000000003</v>
      </c>
      <c r="V560" s="179">
        <f ca="1">IFERROR(_xlfn.XLOOKUP(PA[[#This Row],[Affected Equipment ]],'Basic Data'!N:N,'Basic Data'!R:R),"")</f>
        <v>1.8323575444901746E-4</v>
      </c>
      <c r="W560" s="35" t="s">
        <v>447</v>
      </c>
      <c r="X560" s="39"/>
      <c r="Y560" s="38" t="s">
        <v>469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6">
        <f>IF(PA[[#This Row],[Acknowledgement Time ]]="NA","",(PA[[#This Row],[Acknowledgement Time ]]-PA[[#This Row],[Fault Time]])*24)</f>
        <v>0</v>
      </c>
      <c r="AE560" s="176">
        <f>IF(PA[[#This Row],[Work Start time on Fault]]="NA","",(PA[[#This Row],[Work Start time on Fault]]-PA[[#This Row],[Fault Time]])*24)</f>
        <v>0</v>
      </c>
      <c r="AF560" s="177">
        <f>IF(PA[[#This Row],[Status]]="Open","",(PA[[#This Row],[Work Completion time on fault]]-PA[[#This Row],[Fault Time]])*24)</f>
        <v>10.75</v>
      </c>
      <c r="AG560" s="176">
        <f>IFERROR((PA[[#This Row],[Work Completion time on fault]]-PA[[#This Row],[Fault Time]])*24,"")</f>
        <v>10.75</v>
      </c>
      <c r="AH560" s="313" t="s">
        <v>665</v>
      </c>
      <c r="AI560" s="32" t="s">
        <v>367</v>
      </c>
      <c r="AJ560" s="175">
        <f ca="1">IFERROR(PA[[#This Row],[Breakdown Time]]*PA[[#This Row],[Plant Equivalent Weightage]],"")</f>
        <v>1.9697843603269376E-3</v>
      </c>
      <c r="AK560" s="37">
        <v>4917</v>
      </c>
      <c r="AL560" s="277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3">
        <f t="shared" si="10"/>
        <v>560</v>
      </c>
      <c r="B561" s="134">
        <v>45812</v>
      </c>
      <c r="C561" s="182">
        <f>YEAR(PA[[#This Row],[Date]])+IF(MONTH(PA[[#This Row],[Date]])&gt;=4,1,0)</f>
        <v>2026</v>
      </c>
      <c r="D561" s="32">
        <f>YEAR(PA[[#This Row],[Date]])</f>
        <v>2025</v>
      </c>
      <c r="E561" s="36" t="s">
        <v>363</v>
      </c>
      <c r="F561" s="36" t="s">
        <v>363</v>
      </c>
      <c r="G561" s="216">
        <v>45809</v>
      </c>
      <c r="H561" s="174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427</v>
      </c>
      <c r="M561" s="36" t="s">
        <v>403</v>
      </c>
      <c r="N561" s="36" t="s">
        <v>412</v>
      </c>
      <c r="O561" s="37" t="s">
        <v>440</v>
      </c>
      <c r="P561" s="37" t="s">
        <v>471</v>
      </c>
      <c r="Q561" s="36"/>
      <c r="R561" s="174">
        <f>IF((PA[[#This Row],[String Type(If String BD)]]&amp;PA[[#This Row],[Equipment (If any BD other than PV  array and inv)]])="",1,0)</f>
        <v>0</v>
      </c>
      <c r="S561" s="174">
        <f>IF(PA[[#This Row],[String Type(If String BD)]]="",1,0)</f>
        <v>0</v>
      </c>
      <c r="T56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5">
        <f>IFERROR(_xlfn.XLOOKUP(PA[[#This Row],[Affected Equipment ]],'Basic Data'!N:N,'Basic Data'!Q:Q),"")</f>
        <v>31.610000000000003</v>
      </c>
      <c r="V561" s="179">
        <f ca="1">IFERROR(_xlfn.XLOOKUP(PA[[#This Row],[Affected Equipment ]],'Basic Data'!N:N,'Basic Data'!R:R),"")</f>
        <v>1.8323575444901746E-4</v>
      </c>
      <c r="W561" s="35" t="s">
        <v>447</v>
      </c>
      <c r="X561" s="39"/>
      <c r="Y561" s="38" t="s">
        <v>469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6">
        <f>IF(PA[[#This Row],[Acknowledgement Time ]]="NA","",(PA[[#This Row],[Acknowledgement Time ]]-PA[[#This Row],[Fault Time]])*24)</f>
        <v>0</v>
      </c>
      <c r="AE561" s="176">
        <f>IF(PA[[#This Row],[Work Start time on Fault]]="NA","",(PA[[#This Row],[Work Start time on Fault]]-PA[[#This Row],[Fault Time]])*24)</f>
        <v>0</v>
      </c>
      <c r="AF561" s="177">
        <f>IF(PA[[#This Row],[Status]]="Open","",(PA[[#This Row],[Work Completion time on fault]]-PA[[#This Row],[Fault Time]])*24)</f>
        <v>10.916666666666666</v>
      </c>
      <c r="AG561" s="176">
        <f>IFERROR((PA[[#This Row],[Work Completion time on fault]]-PA[[#This Row],[Fault Time]])*24,"")</f>
        <v>10.916666666666666</v>
      </c>
      <c r="AH561" s="313" t="s">
        <v>665</v>
      </c>
      <c r="AI561" s="32" t="s">
        <v>367</v>
      </c>
      <c r="AJ561" s="175">
        <f ca="1">IFERROR(PA[[#This Row],[Breakdown Time]]*PA[[#This Row],[Plant Equivalent Weightage]],"")</f>
        <v>2.0003236527351073E-3</v>
      </c>
      <c r="AK561" s="37">
        <v>4940</v>
      </c>
      <c r="AL561" s="277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3">
        <f t="shared" si="10"/>
        <v>561</v>
      </c>
      <c r="B562" s="30">
        <v>45812</v>
      </c>
      <c r="C562" s="183">
        <f>YEAR(PA[[#This Row],[Date]])+IF(MONTH(PA[[#This Row],[Date]])&gt;=4,1,0)</f>
        <v>2026</v>
      </c>
      <c r="D562" s="32">
        <f>YEAR(PA[[#This Row],[Date]])</f>
        <v>2025</v>
      </c>
      <c r="E562" s="36" t="s">
        <v>363</v>
      </c>
      <c r="F562" s="36" t="s">
        <v>363</v>
      </c>
      <c r="G562" s="216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424</v>
      </c>
      <c r="M562" s="32" t="s">
        <v>436</v>
      </c>
      <c r="N562" s="36" t="s">
        <v>416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8">
        <f ca="1">IFERROR(_xlfn.XLOOKUP(PA[[#This Row],[Affected Equipment ]],'Basic Data'!N:N,'Basic Data'!R:R),"")</f>
        <v>1.1452234653063591E-2</v>
      </c>
      <c r="W562" s="35" t="s">
        <v>413</v>
      </c>
      <c r="X562" s="38"/>
      <c r="Y562" s="312" t="s">
        <v>438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658</v>
      </c>
      <c r="AI562" s="32" t="s">
        <v>367</v>
      </c>
      <c r="AJ562" s="34">
        <f ca="1">IFERROR(PA[[#This Row],[Breakdown Time]]*PA[[#This Row],[Plant Equivalent Weightage]],"")</f>
        <v>3.4356703959190957E-3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3">
        <f t="shared" si="10"/>
        <v>562</v>
      </c>
      <c r="B563" s="134">
        <v>45812</v>
      </c>
      <c r="C563" s="182">
        <f>YEAR(PA[[#This Row],[Date]])+IF(MONTH(PA[[#This Row],[Date]])&gt;=4,1,0)</f>
        <v>2026</v>
      </c>
      <c r="D563" s="32">
        <f>YEAR(PA[[#This Row],[Date]])</f>
        <v>2025</v>
      </c>
      <c r="E563" s="36" t="s">
        <v>363</v>
      </c>
      <c r="F563" s="36" t="s">
        <v>363</v>
      </c>
      <c r="G563" s="216">
        <v>45809</v>
      </c>
      <c r="H563" s="174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424</v>
      </c>
      <c r="M563" s="32" t="s">
        <v>436</v>
      </c>
      <c r="N563" s="36" t="s">
        <v>412</v>
      </c>
      <c r="O563" s="37"/>
      <c r="P563" s="37"/>
      <c r="Q563" s="36"/>
      <c r="R563" s="174">
        <f>IF((PA[[#This Row],[String Type(If String BD)]]&amp;PA[[#This Row],[Equipment (If any BD other than PV  array and inv)]])="",1,0)</f>
        <v>1</v>
      </c>
      <c r="S563" s="174">
        <f>IF(PA[[#This Row],[String Type(If String BD)]]="",1,0)</f>
        <v>1</v>
      </c>
      <c r="T5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5">
        <f>IFERROR(_xlfn.XLOOKUP(PA[[#This Row],[Affected Equipment ]],'Basic Data'!N:N,'Basic Data'!Q:Q),"")</f>
        <v>1817.5750000000003</v>
      </c>
      <c r="V563" s="179">
        <f ca="1">IFERROR(_xlfn.XLOOKUP(PA[[#This Row],[Affected Equipment ]],'Basic Data'!N:N,'Basic Data'!R:R),"")</f>
        <v>1.0536055880818506E-2</v>
      </c>
      <c r="W563" s="35" t="s">
        <v>413</v>
      </c>
      <c r="X563" s="39"/>
      <c r="Y563" s="312" t="s">
        <v>438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6">
        <f>IF(PA[[#This Row],[Acknowledgement Time ]]="NA","",(PA[[#This Row],[Acknowledgement Time ]]-PA[[#This Row],[Fault Time]])*24)</f>
        <v>0</v>
      </c>
      <c r="AE563" s="176">
        <f>IF(PA[[#This Row],[Work Start time on Fault]]="NA","",(PA[[#This Row],[Work Start time on Fault]]-PA[[#This Row],[Fault Time]])*24)</f>
        <v>0</v>
      </c>
      <c r="AF563" s="177">
        <f>IF(PA[[#This Row],[Status]]="Open","",(PA[[#This Row],[Work Completion time on fault]]-PA[[#This Row],[Fault Time]])*24)</f>
        <v>0.71666666666666679</v>
      </c>
      <c r="AG563" s="176">
        <f>IFERROR((PA[[#This Row],[Work Completion time on fault]]-PA[[#This Row],[Fault Time]])*24,"")</f>
        <v>0.71666666666666679</v>
      </c>
      <c r="AH563" s="37" t="s">
        <v>658</v>
      </c>
      <c r="AI563" s="32" t="s">
        <v>367</v>
      </c>
      <c r="AJ563" s="175">
        <f ca="1">IFERROR(PA[[#This Row],[Breakdown Time]]*PA[[#This Row],[Plant Equivalent Weightage]],"")</f>
        <v>7.5508400479199307E-3</v>
      </c>
      <c r="AK563" s="37">
        <v>200</v>
      </c>
      <c r="AL563" s="277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3">
        <f t="shared" si="10"/>
        <v>563</v>
      </c>
      <c r="B564" s="134">
        <v>45813</v>
      </c>
      <c r="C564" s="183">
        <f>YEAR(PA[[#This Row],[Date]])+IF(MONTH(PA[[#This Row],[Date]])&gt;=4,1,0)</f>
        <v>2026</v>
      </c>
      <c r="D564" s="32">
        <f>YEAR(PA[[#This Row],[Date]])</f>
        <v>2025</v>
      </c>
      <c r="E564" s="36" t="s">
        <v>363</v>
      </c>
      <c r="F564" s="36" t="s">
        <v>363</v>
      </c>
      <c r="G564" s="216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424</v>
      </c>
      <c r="M564" s="36" t="s">
        <v>403</v>
      </c>
      <c r="N564" s="36" t="s">
        <v>412</v>
      </c>
      <c r="O564" s="37" t="s">
        <v>446</v>
      </c>
      <c r="P564" s="37" t="s">
        <v>480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8">
        <f ca="1">IFERROR(_xlfn.XLOOKUP(PA[[#This Row],[Affected Equipment ]],'Basic Data'!N:N,'Basic Data'!R:R),"")</f>
        <v>9.1617877224508732E-5</v>
      </c>
      <c r="W564" s="35" t="s">
        <v>407</v>
      </c>
      <c r="X564" s="38"/>
      <c r="Y564" s="38" t="s">
        <v>469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3" t="s">
        <v>663</v>
      </c>
      <c r="AI564" s="32" t="s">
        <v>367</v>
      </c>
      <c r="AJ564" s="34">
        <f ca="1">IFERROR(PA[[#This Row],[Breakdown Time]]*PA[[#This Row],[Plant Equivalent Weightage]],"")</f>
        <v>9.8947307402469441E-4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3">
        <f t="shared" si="10"/>
        <v>564</v>
      </c>
      <c r="B565" s="30">
        <v>45813</v>
      </c>
      <c r="C565" s="183">
        <f>YEAR(PA[[#This Row],[Date]])+IF(MONTH(PA[[#This Row],[Date]])&gt;=4,1,0)</f>
        <v>2026</v>
      </c>
      <c r="D565" s="32">
        <f>YEAR(PA[[#This Row],[Date]])</f>
        <v>2025</v>
      </c>
      <c r="E565" s="36" t="s">
        <v>363</v>
      </c>
      <c r="F565" s="36" t="s">
        <v>363</v>
      </c>
      <c r="G565" s="216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424</v>
      </c>
      <c r="M565" s="32" t="s">
        <v>436</v>
      </c>
      <c r="N565" s="36" t="s">
        <v>416</v>
      </c>
      <c r="O565" s="37" t="s">
        <v>456</v>
      </c>
      <c r="P565" s="37" t="s">
        <v>471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8">
        <f ca="1">IFERROR(_xlfn.XLOOKUP(PA[[#This Row],[Affected Equipment ]],'Basic Data'!N:N,'Basic Data'!R:R),"")</f>
        <v>1.8323575444901746E-4</v>
      </c>
      <c r="W565" s="35" t="s">
        <v>481</v>
      </c>
      <c r="X565" s="38"/>
      <c r="Y565" s="38" t="s">
        <v>469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3" t="s">
        <v>666</v>
      </c>
      <c r="AI565" s="32" t="s">
        <v>367</v>
      </c>
      <c r="AJ565" s="34">
        <f ca="1">IFERROR(PA[[#This Row],[Breakdown Time]]*PA[[#This Row],[Plant Equivalent Weightage]],"")</f>
        <v>2.0094854404575581E-3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3">
        <f t="shared" si="10"/>
        <v>565</v>
      </c>
      <c r="B566" s="30">
        <v>45813</v>
      </c>
      <c r="C566" s="183">
        <f>YEAR(PA[[#This Row],[Date]])+IF(MONTH(PA[[#This Row],[Date]])&gt;=4,1,0)</f>
        <v>2026</v>
      </c>
      <c r="D566" s="32">
        <f>YEAR(PA[[#This Row],[Date]])</f>
        <v>2025</v>
      </c>
      <c r="E566" s="36" t="s">
        <v>363</v>
      </c>
      <c r="F566" s="36" t="s">
        <v>363</v>
      </c>
      <c r="G566" s="216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424</v>
      </c>
      <c r="M566" s="32" t="s">
        <v>436</v>
      </c>
      <c r="N566" s="36" t="s">
        <v>416</v>
      </c>
      <c r="O566" s="37" t="s">
        <v>456</v>
      </c>
      <c r="P566" s="37" t="s">
        <v>471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8">
        <f ca="1">IFERROR(_xlfn.XLOOKUP(PA[[#This Row],[Affected Equipment ]],'Basic Data'!N:N,'Basic Data'!R:R),"")</f>
        <v>1.8323575444901746E-4</v>
      </c>
      <c r="W566" s="35" t="s">
        <v>481</v>
      </c>
      <c r="X566" s="38"/>
      <c r="Y566" s="38" t="s">
        <v>469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3" t="s">
        <v>667</v>
      </c>
      <c r="AI566" s="32" t="s">
        <v>367</v>
      </c>
      <c r="AJ566" s="34">
        <f ca="1">IFERROR(PA[[#This Row],[Breakdown Time]]*PA[[#This Row],[Plant Equivalent Weightage]],"")</f>
        <v>2.0400247328657278E-3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3">
        <f t="shared" si="10"/>
        <v>566</v>
      </c>
      <c r="B567" s="30">
        <v>45813</v>
      </c>
      <c r="C567" s="183">
        <f>YEAR(PA[[#This Row],[Date]])+IF(MONTH(PA[[#This Row],[Date]])&gt;=4,1,0)</f>
        <v>2026</v>
      </c>
      <c r="D567" s="32">
        <f>YEAR(PA[[#This Row],[Date]])</f>
        <v>2025</v>
      </c>
      <c r="E567" s="36" t="s">
        <v>363</v>
      </c>
      <c r="F567" s="36" t="s">
        <v>363</v>
      </c>
      <c r="G567" s="216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424</v>
      </c>
      <c r="M567" s="32" t="s">
        <v>483</v>
      </c>
      <c r="N567" s="36" t="s">
        <v>412</v>
      </c>
      <c r="O567" s="37" t="s">
        <v>526</v>
      </c>
      <c r="P567" s="37" t="s">
        <v>471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8">
        <f ca="1">IFERROR(_xlfn.XLOOKUP(PA[[#This Row],[Affected Equipment ]],'Basic Data'!N:N,'Basic Data'!R:R),"")</f>
        <v>1.8323575444901746E-4</v>
      </c>
      <c r="W567" s="35" t="s">
        <v>407</v>
      </c>
      <c r="X567" s="38"/>
      <c r="Y567" s="38" t="s">
        <v>469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3" t="s">
        <v>663</v>
      </c>
      <c r="AI567" s="32" t="s">
        <v>367</v>
      </c>
      <c r="AJ567" s="34">
        <f ca="1">IFERROR(PA[[#This Row],[Breakdown Time]]*PA[[#This Row],[Plant Equivalent Weightage]],"")</f>
        <v>2.0705640252738971E-3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3">
        <f t="shared" si="10"/>
        <v>567</v>
      </c>
      <c r="B568" s="134">
        <v>45813</v>
      </c>
      <c r="C568" s="182">
        <f>YEAR(PA[[#This Row],[Date]])+IF(MONTH(PA[[#This Row],[Date]])&gt;=4,1,0)</f>
        <v>2026</v>
      </c>
      <c r="D568" s="32">
        <f>YEAR(PA[[#This Row],[Date]])</f>
        <v>2025</v>
      </c>
      <c r="E568" s="36" t="s">
        <v>363</v>
      </c>
      <c r="F568" s="36" t="s">
        <v>363</v>
      </c>
      <c r="G568" s="216">
        <v>45809</v>
      </c>
      <c r="H568" s="174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426</v>
      </c>
      <c r="M568" s="36" t="s">
        <v>403</v>
      </c>
      <c r="N568" s="36" t="s">
        <v>412</v>
      </c>
      <c r="O568" s="37" t="s">
        <v>405</v>
      </c>
      <c r="P568" s="37" t="s">
        <v>471</v>
      </c>
      <c r="Q568" s="36"/>
      <c r="R568" s="174">
        <f>IF((PA[[#This Row],[String Type(If String BD)]]&amp;PA[[#This Row],[Equipment (If any BD other than PV  array and inv)]])="",1,0)</f>
        <v>0</v>
      </c>
      <c r="S568" s="174">
        <f>IF(PA[[#This Row],[String Type(If String BD)]]="",1,0)</f>
        <v>0</v>
      </c>
      <c r="T5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5">
        <f>IFERROR(_xlfn.XLOOKUP(PA[[#This Row],[Affected Equipment ]],'Basic Data'!N:N,'Basic Data'!Q:Q),"")</f>
        <v>31.610000000000003</v>
      </c>
      <c r="V568" s="179">
        <f ca="1">IFERROR(_xlfn.XLOOKUP(PA[[#This Row],[Affected Equipment ]],'Basic Data'!N:N,'Basic Data'!R:R),"")</f>
        <v>1.8323575444901746E-4</v>
      </c>
      <c r="W568" s="35" t="s">
        <v>481</v>
      </c>
      <c r="X568" s="39"/>
      <c r="Y568" s="38" t="s">
        <v>469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6">
        <f>IF(PA[[#This Row],[Acknowledgement Time ]]="NA","",(PA[[#This Row],[Acknowledgement Time ]]-PA[[#This Row],[Fault Time]])*24)</f>
        <v>0</v>
      </c>
      <c r="AE568" s="176">
        <f>IF(PA[[#This Row],[Work Start time on Fault]]="NA","",(PA[[#This Row],[Work Start time on Fault]]-PA[[#This Row],[Fault Time]])*24)</f>
        <v>0</v>
      </c>
      <c r="AF568" s="177">
        <f>IF(PA[[#This Row],[Status]]="Open","",(PA[[#This Row],[Work Completion time on fault]]-PA[[#This Row],[Fault Time]])*24)</f>
        <v>11.466666666666667</v>
      </c>
      <c r="AG568" s="176">
        <f>IFERROR((PA[[#This Row],[Work Completion time on fault]]-PA[[#This Row],[Fault Time]])*24,"")</f>
        <v>11.466666666666667</v>
      </c>
      <c r="AH568" s="313" t="s">
        <v>667</v>
      </c>
      <c r="AI568" s="32" t="s">
        <v>367</v>
      </c>
      <c r="AJ568" s="175">
        <f ca="1">IFERROR(PA[[#This Row],[Breakdown Time]]*PA[[#This Row],[Plant Equivalent Weightage]],"")</f>
        <v>2.1011033176820668E-3</v>
      </c>
      <c r="AK568" s="37">
        <v>6173</v>
      </c>
      <c r="AL568" s="277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3">
        <f t="shared" si="10"/>
        <v>568</v>
      </c>
      <c r="B569" s="134">
        <v>45813</v>
      </c>
      <c r="C569" s="182">
        <f>YEAR(PA[[#This Row],[Date]])+IF(MONTH(PA[[#This Row],[Date]])&gt;=4,1,0)</f>
        <v>2026</v>
      </c>
      <c r="D569" s="32">
        <f>YEAR(PA[[#This Row],[Date]])</f>
        <v>2025</v>
      </c>
      <c r="E569" s="36" t="s">
        <v>363</v>
      </c>
      <c r="F569" s="36" t="s">
        <v>363</v>
      </c>
      <c r="G569" s="216">
        <v>45809</v>
      </c>
      <c r="H569" s="174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450</v>
      </c>
      <c r="M569" s="36" t="s">
        <v>410</v>
      </c>
      <c r="N569" s="36" t="s">
        <v>443</v>
      </c>
      <c r="O569" s="37" t="s">
        <v>472</v>
      </c>
      <c r="P569" s="37" t="s">
        <v>406</v>
      </c>
      <c r="Q569" s="36"/>
      <c r="R569" s="174">
        <f>IF((PA[[#This Row],[String Type(If String BD)]]&amp;PA[[#This Row],[Equipment (If any BD other than PV  array and inv)]])="",1,0)</f>
        <v>0</v>
      </c>
      <c r="S569" s="174">
        <f>IF(PA[[#This Row],[String Type(If String BD)]]="",1,0)</f>
        <v>0</v>
      </c>
      <c r="T56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5">
        <f>IFERROR(_xlfn.XLOOKUP(PA[[#This Row],[Affected Equipment ]],'Basic Data'!N:N,'Basic Data'!Q:Q),"")</f>
        <v>31.900000000000002</v>
      </c>
      <c r="V569" s="179">
        <f ca="1">IFERROR(_xlfn.XLOOKUP(PA[[#This Row],[Affected Equipment ]],'Basic Data'!N:N,'Basic Data'!R:R),"")</f>
        <v>1.8491681641643964E-4</v>
      </c>
      <c r="W569" s="35" t="s">
        <v>481</v>
      </c>
      <c r="X569" s="39"/>
      <c r="Y569" s="38" t="s">
        <v>469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6">
        <f>IF(PA[[#This Row],[Acknowledgement Time ]]="NA","",(PA[[#This Row],[Acknowledgement Time ]]-PA[[#This Row],[Fault Time]])*24)</f>
        <v>0</v>
      </c>
      <c r="AE569" s="176">
        <f>IF(PA[[#This Row],[Work Start time on Fault]]="NA","",(PA[[#This Row],[Work Start time on Fault]]-PA[[#This Row],[Fault Time]])*24)</f>
        <v>0</v>
      </c>
      <c r="AF569" s="177">
        <f>IF(PA[[#This Row],[Status]]="Open","",(PA[[#This Row],[Work Completion time on fault]]-PA[[#This Row],[Fault Time]])*24)</f>
        <v>11.633333333333333</v>
      </c>
      <c r="AG569" s="176">
        <f>IFERROR((PA[[#This Row],[Work Completion time on fault]]-PA[[#This Row],[Fault Time]])*24,"")</f>
        <v>11.633333333333333</v>
      </c>
      <c r="AH569" s="313" t="s">
        <v>666</v>
      </c>
      <c r="AI569" s="32" t="s">
        <v>367</v>
      </c>
      <c r="AJ569" s="175">
        <f ca="1">IFERROR(PA[[#This Row],[Breakdown Time]]*PA[[#This Row],[Plant Equivalent Weightage]],"")</f>
        <v>2.1511989643112476E-3</v>
      </c>
      <c r="AK569" s="37">
        <v>6187</v>
      </c>
      <c r="AL569" s="277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3">
        <f t="shared" si="10"/>
        <v>569</v>
      </c>
      <c r="B570" s="134">
        <v>45814</v>
      </c>
      <c r="C570" s="183">
        <f>YEAR(PA[[#This Row],[Date]])+IF(MONTH(PA[[#This Row],[Date]])&gt;=4,1,0)</f>
        <v>2026</v>
      </c>
      <c r="D570" s="32">
        <f>YEAR(PA[[#This Row],[Date]])</f>
        <v>2025</v>
      </c>
      <c r="E570" s="36" t="s">
        <v>363</v>
      </c>
      <c r="F570" s="36" t="s">
        <v>363</v>
      </c>
      <c r="G570" s="216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473</v>
      </c>
      <c r="M570" s="36" t="s">
        <v>410</v>
      </c>
      <c r="N570" s="36" t="s">
        <v>416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8">
        <f ca="1">IFERROR(_xlfn.XLOOKUP(PA[[#This Row],[Affected Equipment ]],'Basic Data'!N:N,'Basic Data'!R:R),"")</f>
        <v>1.3192974320329256E-2</v>
      </c>
      <c r="W570" s="35" t="s">
        <v>413</v>
      </c>
      <c r="X570" s="38"/>
      <c r="Y570" s="312" t="s">
        <v>451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3" t="s">
        <v>444</v>
      </c>
      <c r="AI570" s="32" t="s">
        <v>367</v>
      </c>
      <c r="AJ570" s="34">
        <f ca="1">IFERROR(PA[[#This Row],[Breakdown Time]]*PA[[#This Row],[Plant Equivalent Weightage]],"")</f>
        <v>6.8163700655034598E-3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3">
        <f t="shared" si="10"/>
        <v>570</v>
      </c>
      <c r="B571" s="30">
        <v>45814</v>
      </c>
      <c r="C571" s="183">
        <f>YEAR(PA[[#This Row],[Date]])+IF(MONTH(PA[[#This Row],[Date]])&gt;=4,1,0)</f>
        <v>2026</v>
      </c>
      <c r="D571" s="32">
        <f>YEAR(PA[[#This Row],[Date]])</f>
        <v>2025</v>
      </c>
      <c r="E571" s="36" t="s">
        <v>363</v>
      </c>
      <c r="F571" s="36" t="s">
        <v>363</v>
      </c>
      <c r="G571" s="216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608</v>
      </c>
      <c r="M571" s="36" t="s">
        <v>403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8">
        <f ca="1">IFERROR(_xlfn.XLOOKUP(PA[[#This Row],[Affected Equipment ]],'Basic Data'!N:N,'Basic Data'!R:R),"")</f>
        <v>3.4265086081966274E-2</v>
      </c>
      <c r="W571" s="35" t="s">
        <v>474</v>
      </c>
      <c r="X571" s="38"/>
      <c r="Y571" s="312" t="s">
        <v>438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2" t="s">
        <v>668</v>
      </c>
      <c r="AI571" s="32" t="s">
        <v>367</v>
      </c>
      <c r="AJ571" s="34">
        <f ca="1">IFERROR(PA[[#This Row],[Breakdown Time]]*PA[[#This Row],[Plant Equivalent Weightage]],"")</f>
        <v>6.2819324483605072E-3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3">
        <f t="shared" si="10"/>
        <v>571</v>
      </c>
      <c r="B572" s="30">
        <v>45814</v>
      </c>
      <c r="C572" s="183">
        <f>YEAR(PA[[#This Row],[Date]])+IF(MONTH(PA[[#This Row],[Date]])&gt;=4,1,0)</f>
        <v>2026</v>
      </c>
      <c r="D572" s="32">
        <f>YEAR(PA[[#This Row],[Date]])</f>
        <v>2025</v>
      </c>
      <c r="E572" s="36" t="s">
        <v>363</v>
      </c>
      <c r="F572" s="36" t="s">
        <v>363</v>
      </c>
      <c r="G572" s="216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608</v>
      </c>
      <c r="M572" s="36" t="s">
        <v>403</v>
      </c>
      <c r="N572" s="36" t="s">
        <v>404</v>
      </c>
      <c r="O572" s="37" t="s">
        <v>472</v>
      </c>
      <c r="P572" s="37" t="s">
        <v>471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8">
        <f ca="1">IFERROR(_xlfn.XLOOKUP(PA[[#This Row],[Affected Equipment ]],'Basic Data'!N:N,'Basic Data'!R:R),"")</f>
        <v>1.8323575444901746E-4</v>
      </c>
      <c r="W572" s="35" t="s">
        <v>413</v>
      </c>
      <c r="X572" s="38"/>
      <c r="Y572" s="312" t="s">
        <v>669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3" t="s">
        <v>670</v>
      </c>
      <c r="AI572" s="32" t="s">
        <v>367</v>
      </c>
      <c r="AJ572" s="34">
        <f ca="1">IFERROR(PA[[#This Row],[Breakdown Time]]*PA[[#This Row],[Plant Equivalent Weightage]],"")</f>
        <v>1.2215716963267832E-3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3">
        <f t="shared" si="10"/>
        <v>572</v>
      </c>
      <c r="B573" s="30">
        <v>45814</v>
      </c>
      <c r="C573" s="183">
        <f>YEAR(PA[[#This Row],[Date]])+IF(MONTH(PA[[#This Row],[Date]])&gt;=4,1,0)</f>
        <v>2026</v>
      </c>
      <c r="D573" s="32">
        <f>YEAR(PA[[#This Row],[Date]])</f>
        <v>2025</v>
      </c>
      <c r="E573" s="36" t="s">
        <v>363</v>
      </c>
      <c r="F573" s="36" t="s">
        <v>363</v>
      </c>
      <c r="G573" s="216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424</v>
      </c>
      <c r="M573" s="36" t="s">
        <v>403</v>
      </c>
      <c r="N573" s="36" t="s">
        <v>416</v>
      </c>
      <c r="O573" s="37" t="s">
        <v>472</v>
      </c>
      <c r="P573" s="37" t="s">
        <v>471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8">
        <f ca="1">IFERROR(_xlfn.XLOOKUP(PA[[#This Row],[Affected Equipment ]],'Basic Data'!N:N,'Basic Data'!R:R),"")</f>
        <v>1.8323575444901746E-4</v>
      </c>
      <c r="W573" s="35" t="s">
        <v>447</v>
      </c>
      <c r="X573" s="38"/>
      <c r="Y573" s="38" t="s">
        <v>469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3" t="s">
        <v>495</v>
      </c>
      <c r="AI573" s="32" t="s">
        <v>367</v>
      </c>
      <c r="AJ573" s="34">
        <f ca="1">IFERROR(PA[[#This Row],[Breakdown Time]]*PA[[#This Row],[Plant Equivalent Weightage]],"")</f>
        <v>1.9056518462697814E-3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3">
        <f t="shared" si="10"/>
        <v>573</v>
      </c>
      <c r="B574" s="134">
        <v>45814</v>
      </c>
      <c r="C574" s="182">
        <f>YEAR(PA[[#This Row],[Date]])+IF(MONTH(PA[[#This Row],[Date]])&gt;=4,1,0)</f>
        <v>2026</v>
      </c>
      <c r="D574" s="32">
        <f>YEAR(PA[[#This Row],[Date]])</f>
        <v>2025</v>
      </c>
      <c r="E574" s="36" t="s">
        <v>363</v>
      </c>
      <c r="F574" s="36" t="s">
        <v>363</v>
      </c>
      <c r="G574" s="216">
        <v>45809</v>
      </c>
      <c r="H574" s="174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424</v>
      </c>
      <c r="M574" s="36" t="s">
        <v>403</v>
      </c>
      <c r="N574" s="36" t="s">
        <v>416</v>
      </c>
      <c r="O574" s="37" t="s">
        <v>472</v>
      </c>
      <c r="P574" s="37" t="s">
        <v>471</v>
      </c>
      <c r="Q574" s="36"/>
      <c r="R574" s="174">
        <f>IF((PA[[#This Row],[String Type(If String BD)]]&amp;PA[[#This Row],[Equipment (If any BD other than PV  array and inv)]])="",1,0)</f>
        <v>0</v>
      </c>
      <c r="S574" s="174">
        <f>IF(PA[[#This Row],[String Type(If String BD)]]="",1,0)</f>
        <v>0</v>
      </c>
      <c r="T57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5">
        <f>IFERROR(_xlfn.XLOOKUP(PA[[#This Row],[Affected Equipment ]],'Basic Data'!N:N,'Basic Data'!Q:Q),"")</f>
        <v>31.610000000000003</v>
      </c>
      <c r="V574" s="179">
        <f ca="1">IFERROR(_xlfn.XLOOKUP(PA[[#This Row],[Affected Equipment ]],'Basic Data'!N:N,'Basic Data'!R:R),"")</f>
        <v>1.8323575444901746E-4</v>
      </c>
      <c r="W574" s="35" t="s">
        <v>447</v>
      </c>
      <c r="X574" s="39"/>
      <c r="Y574" s="38" t="s">
        <v>469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6">
        <f>IF(PA[[#This Row],[Acknowledgement Time ]]="NA","",(PA[[#This Row],[Acknowledgement Time ]]-PA[[#This Row],[Fault Time]])*24)</f>
        <v>0</v>
      </c>
      <c r="AE574" s="176">
        <f>IF(PA[[#This Row],[Work Start time on Fault]]="NA","",(PA[[#This Row],[Work Start time on Fault]]-PA[[#This Row],[Fault Time]])*24)</f>
        <v>0</v>
      </c>
      <c r="AF574" s="177">
        <f>IF(PA[[#This Row],[Status]]="Open","",(PA[[#This Row],[Work Completion time on fault]]-PA[[#This Row],[Fault Time]])*24)</f>
        <v>10.566666666666665</v>
      </c>
      <c r="AG574" s="176">
        <f>IFERROR((PA[[#This Row],[Work Completion time on fault]]-PA[[#This Row],[Fault Time]])*24,"")</f>
        <v>10.566666666666665</v>
      </c>
      <c r="AH574" s="313" t="s">
        <v>495</v>
      </c>
      <c r="AI574" s="32" t="s">
        <v>367</v>
      </c>
      <c r="AJ574" s="175">
        <f ca="1">IFERROR(PA[[#This Row],[Breakdown Time]]*PA[[#This Row],[Plant Equivalent Weightage]],"")</f>
        <v>1.9361911386779509E-3</v>
      </c>
      <c r="AK574" s="37">
        <v>4906</v>
      </c>
      <c r="AL574" s="277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3">
        <f t="shared" si="10"/>
        <v>574</v>
      </c>
      <c r="B575" s="134">
        <v>45814</v>
      </c>
      <c r="C575" s="183">
        <f>YEAR(PA[[#This Row],[Date]])+IF(MONTH(PA[[#This Row],[Date]])&gt;=4,1,0)</f>
        <v>2026</v>
      </c>
      <c r="D575" s="32">
        <f>YEAR(PA[[#This Row],[Date]])</f>
        <v>2025</v>
      </c>
      <c r="E575" s="36" t="s">
        <v>363</v>
      </c>
      <c r="F575" s="36" t="s">
        <v>363</v>
      </c>
      <c r="G575" s="216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424</v>
      </c>
      <c r="M575" s="36" t="s">
        <v>403</v>
      </c>
      <c r="N575" s="36" t="s">
        <v>412</v>
      </c>
      <c r="O575" s="37" t="s">
        <v>405</v>
      </c>
      <c r="P575" s="37" t="s">
        <v>471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8">
        <f ca="1">IFERROR(_xlfn.XLOOKUP(PA[[#This Row],[Affected Equipment ]],'Basic Data'!N:N,'Basic Data'!R:R),"")</f>
        <v>1.8323575444901746E-4</v>
      </c>
      <c r="W575" s="35" t="s">
        <v>447</v>
      </c>
      <c r="X575" s="38"/>
      <c r="Y575" s="38" t="s">
        <v>469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3" t="s">
        <v>455</v>
      </c>
      <c r="AI575" s="32" t="s">
        <v>367</v>
      </c>
      <c r="AJ575" s="34">
        <f ca="1">IFERROR(PA[[#This Row],[Breakdown Time]]*PA[[#This Row],[Plant Equivalent Weightage]],"")</f>
        <v>1.9667304310861211E-3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3">
        <f t="shared" si="10"/>
        <v>575</v>
      </c>
      <c r="B576" s="134">
        <v>45814</v>
      </c>
      <c r="C576" s="183">
        <f>YEAR(PA[[#This Row],[Date]])+IF(MONTH(PA[[#This Row],[Date]])&gt;=4,1,0)</f>
        <v>2026</v>
      </c>
      <c r="D576" s="32">
        <f>YEAR(PA[[#This Row],[Date]])</f>
        <v>2025</v>
      </c>
      <c r="E576" s="36" t="s">
        <v>363</v>
      </c>
      <c r="F576" s="36" t="s">
        <v>363</v>
      </c>
      <c r="G576" s="216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424</v>
      </c>
      <c r="M576" s="36" t="s">
        <v>403</v>
      </c>
      <c r="N576" s="36" t="s">
        <v>412</v>
      </c>
      <c r="O576" s="37" t="s">
        <v>472</v>
      </c>
      <c r="P576" s="37" t="s">
        <v>471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8">
        <f ca="1">IFERROR(_xlfn.XLOOKUP(PA[[#This Row],[Affected Equipment ]],'Basic Data'!N:N,'Basic Data'!R:R),"")</f>
        <v>1.8323575444901746E-4</v>
      </c>
      <c r="W576" s="35" t="s">
        <v>447</v>
      </c>
      <c r="X576" s="38"/>
      <c r="Y576" s="38" t="s">
        <v>469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3" t="s">
        <v>671</v>
      </c>
      <c r="AI576" s="32" t="s">
        <v>367</v>
      </c>
      <c r="AJ576" s="34">
        <f ca="1">IFERROR(PA[[#This Row],[Breakdown Time]]*PA[[#This Row],[Plant Equivalent Weightage]],"")</f>
        <v>1.9972697234942904E-3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3">
        <f t="shared" si="10"/>
        <v>576</v>
      </c>
      <c r="B577" s="134">
        <v>45814</v>
      </c>
      <c r="C577" s="183">
        <f>YEAR(PA[[#This Row],[Date]])+IF(MONTH(PA[[#This Row],[Date]])&gt;=4,1,0)</f>
        <v>2026</v>
      </c>
      <c r="D577" s="32">
        <f>YEAR(PA[[#This Row],[Date]])</f>
        <v>2025</v>
      </c>
      <c r="E577" s="36" t="s">
        <v>363</v>
      </c>
      <c r="F577" s="36" t="s">
        <v>363</v>
      </c>
      <c r="G577" s="216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424</v>
      </c>
      <c r="M577" s="36" t="s">
        <v>483</v>
      </c>
      <c r="N577" s="36" t="s">
        <v>416</v>
      </c>
      <c r="O577" s="37" t="s">
        <v>467</v>
      </c>
      <c r="P577" s="37" t="s">
        <v>471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8">
        <f ca="1">IFERROR(_xlfn.XLOOKUP(PA[[#This Row],[Affected Equipment ]],'Basic Data'!N:N,'Basic Data'!R:R),"")</f>
        <v>1.8323575444901746E-4</v>
      </c>
      <c r="W577" s="35" t="s">
        <v>481</v>
      </c>
      <c r="X577" s="38"/>
      <c r="Y577" s="38" t="s">
        <v>469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3" t="s">
        <v>667</v>
      </c>
      <c r="AI577" s="32" t="s">
        <v>367</v>
      </c>
      <c r="AJ577" s="34">
        <f ca="1">IFERROR(PA[[#This Row],[Breakdown Time]]*PA[[#This Row],[Plant Equivalent Weightage]],"")</f>
        <v>2.0278090159024597E-3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3">
        <f t="shared" si="10"/>
        <v>577</v>
      </c>
      <c r="B578" s="134">
        <v>45814</v>
      </c>
      <c r="C578" s="183">
        <f>YEAR(PA[[#This Row],[Date]])+IF(MONTH(PA[[#This Row],[Date]])&gt;=4,1,0)</f>
        <v>2026</v>
      </c>
      <c r="D578" s="32">
        <f>YEAR(PA[[#This Row],[Date]])</f>
        <v>2025</v>
      </c>
      <c r="E578" s="36" t="s">
        <v>363</v>
      </c>
      <c r="F578" s="36" t="s">
        <v>363</v>
      </c>
      <c r="G578" s="216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424</v>
      </c>
      <c r="M578" s="36" t="s">
        <v>483</v>
      </c>
      <c r="N578" s="36" t="s">
        <v>412</v>
      </c>
      <c r="O578" s="37" t="s">
        <v>458</v>
      </c>
      <c r="P578" s="37" t="s">
        <v>471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8">
        <f ca="1">IFERROR(_xlfn.XLOOKUP(PA[[#This Row],[Affected Equipment ]],'Basic Data'!N:N,'Basic Data'!R:R),"")</f>
        <v>1.8323575444901746E-4</v>
      </c>
      <c r="W578" s="35" t="s">
        <v>447</v>
      </c>
      <c r="X578" s="38"/>
      <c r="Y578" s="38" t="s">
        <v>469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3" t="s">
        <v>457</v>
      </c>
      <c r="AI578" s="32" t="s">
        <v>367</v>
      </c>
      <c r="AJ578" s="34">
        <f ca="1">IFERROR(PA[[#This Row],[Breakdown Time]]*PA[[#This Row],[Plant Equivalent Weightage]],"")</f>
        <v>2.0583483083106294E-3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3">
        <f t="shared" si="10"/>
        <v>578</v>
      </c>
      <c r="B579" s="134">
        <v>45814</v>
      </c>
      <c r="C579" s="182">
        <f>YEAR(PA[[#This Row],[Date]])+IF(MONTH(PA[[#This Row],[Date]])&gt;=4,1,0)</f>
        <v>2026</v>
      </c>
      <c r="D579" s="32">
        <f>YEAR(PA[[#This Row],[Date]])</f>
        <v>2025</v>
      </c>
      <c r="E579" s="36" t="s">
        <v>363</v>
      </c>
      <c r="F579" s="36" t="s">
        <v>363</v>
      </c>
      <c r="G579" s="216">
        <v>45809</v>
      </c>
      <c r="H579" s="174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424</v>
      </c>
      <c r="M579" s="36" t="s">
        <v>483</v>
      </c>
      <c r="N579" s="36" t="s">
        <v>412</v>
      </c>
      <c r="O579" s="37" t="s">
        <v>472</v>
      </c>
      <c r="P579" s="37" t="s">
        <v>471</v>
      </c>
      <c r="Q579" s="36"/>
      <c r="R579" s="174">
        <f>IF((PA[[#This Row],[String Type(If String BD)]]&amp;PA[[#This Row],[Equipment (If any BD other than PV  array and inv)]])="",1,0)</f>
        <v>0</v>
      </c>
      <c r="S579" s="174">
        <f>IF(PA[[#This Row],[String Type(If String BD)]]="",1,0)</f>
        <v>0</v>
      </c>
      <c r="T57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5">
        <f>IFERROR(_xlfn.XLOOKUP(PA[[#This Row],[Affected Equipment ]],'Basic Data'!N:N,'Basic Data'!Q:Q),"")</f>
        <v>31.610000000000003</v>
      </c>
      <c r="V579" s="179">
        <f ca="1">IFERROR(_xlfn.XLOOKUP(PA[[#This Row],[Affected Equipment ]],'Basic Data'!N:N,'Basic Data'!R:R),"")</f>
        <v>1.8323575444901746E-4</v>
      </c>
      <c r="W579" s="35" t="s">
        <v>447</v>
      </c>
      <c r="X579" s="39"/>
      <c r="Y579" s="38" t="s">
        <v>469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6">
        <f>IF(PA[[#This Row],[Acknowledgement Time ]]="NA","",(PA[[#This Row],[Acknowledgement Time ]]-PA[[#This Row],[Fault Time]])*24)</f>
        <v>0</v>
      </c>
      <c r="AE579" s="176">
        <f>IF(PA[[#This Row],[Work Start time on Fault]]="NA","",(PA[[#This Row],[Work Start time on Fault]]-PA[[#This Row],[Fault Time]])*24)</f>
        <v>0</v>
      </c>
      <c r="AF579" s="177">
        <f>IF(PA[[#This Row],[Status]]="Open","",(PA[[#This Row],[Work Completion time on fault]]-PA[[#This Row],[Fault Time]])*24)</f>
        <v>11.4</v>
      </c>
      <c r="AG579" s="176">
        <f>IFERROR((PA[[#This Row],[Work Completion time on fault]]-PA[[#This Row],[Fault Time]])*24,"")</f>
        <v>11.4</v>
      </c>
      <c r="AH579" s="313" t="s">
        <v>468</v>
      </c>
      <c r="AI579" s="32" t="s">
        <v>367</v>
      </c>
      <c r="AJ579" s="175">
        <f ca="1">IFERROR(PA[[#This Row],[Breakdown Time]]*PA[[#This Row],[Plant Equivalent Weightage]],"")</f>
        <v>2.0888876007187991E-3</v>
      </c>
      <c r="AK579" s="37">
        <v>5084</v>
      </c>
      <c r="AL579" s="277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3">
        <f t="shared" si="10"/>
        <v>579</v>
      </c>
      <c r="B580" s="134">
        <v>45814</v>
      </c>
      <c r="C580" s="183">
        <f>YEAR(PA[[#This Row],[Date]])+IF(MONTH(PA[[#This Row],[Date]])&gt;=4,1,0)</f>
        <v>2026</v>
      </c>
      <c r="D580" s="32">
        <f>YEAR(PA[[#This Row],[Date]])</f>
        <v>2025</v>
      </c>
      <c r="E580" s="36" t="s">
        <v>363</v>
      </c>
      <c r="F580" s="36" t="s">
        <v>363</v>
      </c>
      <c r="G580" s="216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424</v>
      </c>
      <c r="M580" s="36" t="s">
        <v>483</v>
      </c>
      <c r="N580" s="36" t="s">
        <v>412</v>
      </c>
      <c r="O580" s="37" t="s">
        <v>467</v>
      </c>
      <c r="P580" s="37" t="s">
        <v>471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8">
        <f ca="1">IFERROR(_xlfn.XLOOKUP(PA[[#This Row],[Affected Equipment ]],'Basic Data'!N:N,'Basic Data'!R:R),"")</f>
        <v>1.8323575444901746E-4</v>
      </c>
      <c r="W580" s="35" t="s">
        <v>481</v>
      </c>
      <c r="X580" s="38"/>
      <c r="Y580" s="38" t="s">
        <v>469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3" t="s">
        <v>667</v>
      </c>
      <c r="AI580" s="32" t="s">
        <v>367</v>
      </c>
      <c r="AJ580" s="34">
        <f ca="1">IFERROR(PA[[#This Row],[Breakdown Time]]*PA[[#This Row],[Plant Equivalent Weightage]],"")</f>
        <v>2.1194268931269684E-3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3">
        <f t="shared" si="10"/>
        <v>580</v>
      </c>
      <c r="B581" s="134">
        <v>45815</v>
      </c>
      <c r="C581" s="183">
        <f>YEAR(PA[[#This Row],[Date]])+IF(MONTH(PA[[#This Row],[Date]])&gt;=4,1,0)</f>
        <v>2026</v>
      </c>
      <c r="D581" s="32">
        <f>YEAR(PA[[#This Row],[Date]])</f>
        <v>2025</v>
      </c>
      <c r="E581" s="36" t="s">
        <v>363</v>
      </c>
      <c r="F581" s="36" t="s">
        <v>363</v>
      </c>
      <c r="G581" s="216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424</v>
      </c>
      <c r="M581" s="36" t="s">
        <v>403</v>
      </c>
      <c r="N581" s="36" t="s">
        <v>412</v>
      </c>
      <c r="O581" s="37" t="s">
        <v>405</v>
      </c>
      <c r="P581" s="37" t="s">
        <v>471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1">
        <f ca="1">IFERROR(_xlfn.XLOOKUP(PA[[#This Row],[Affected Equipment ]],'Basic Data'!N:N,'Basic Data'!R:R),"")</f>
        <v>1.8323575444901746E-4</v>
      </c>
      <c r="W581" s="35" t="s">
        <v>447</v>
      </c>
      <c r="X581" s="38"/>
      <c r="Y581" s="38" t="s">
        <v>469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3" t="s">
        <v>566</v>
      </c>
      <c r="AI581" s="32" t="s">
        <v>367</v>
      </c>
      <c r="AJ581" s="34">
        <f ca="1">IFERROR(PA[[#This Row],[Breakdown Time]]*PA[[#This Row],[Plant Equivalent Weightage]],"")</f>
        <v>2.0614022375514463E-3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3">
        <f t="shared" si="10"/>
        <v>581</v>
      </c>
      <c r="B582" s="134">
        <v>45815</v>
      </c>
      <c r="C582" s="182">
        <f>YEAR(PA[[#This Row],[Date]])+IF(MONTH(PA[[#This Row],[Date]])&gt;=4,1,0)</f>
        <v>2026</v>
      </c>
      <c r="D582" s="32">
        <f>YEAR(PA[[#This Row],[Date]])</f>
        <v>2025</v>
      </c>
      <c r="E582" s="36" t="s">
        <v>363</v>
      </c>
      <c r="F582" s="36" t="s">
        <v>363</v>
      </c>
      <c r="G582" s="216">
        <v>45809</v>
      </c>
      <c r="H582" s="174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426</v>
      </c>
      <c r="M582" s="36" t="s">
        <v>403</v>
      </c>
      <c r="N582" s="36" t="s">
        <v>412</v>
      </c>
      <c r="O582" s="37" t="s">
        <v>456</v>
      </c>
      <c r="P582" s="37" t="s">
        <v>471</v>
      </c>
      <c r="Q582" s="36"/>
      <c r="R582" s="174">
        <f>IF((PA[[#This Row],[String Type(If String BD)]]&amp;PA[[#This Row],[Equipment (If any BD other than PV  array and inv)]])="",1,0)</f>
        <v>0</v>
      </c>
      <c r="S582" s="174">
        <f>IF(PA[[#This Row],[String Type(If String BD)]]="",1,0)</f>
        <v>0</v>
      </c>
      <c r="T58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5">
        <f>IFERROR(_xlfn.XLOOKUP(PA[[#This Row],[Affected Equipment ]],'Basic Data'!N:N,'Basic Data'!Q:Q),"")</f>
        <v>31.610000000000003</v>
      </c>
      <c r="V582" s="302">
        <f ca="1">IFERROR(_xlfn.XLOOKUP(PA[[#This Row],[Affected Equipment ]],'Basic Data'!N:N,'Basic Data'!R:R),"")</f>
        <v>1.8323575444901746E-4</v>
      </c>
      <c r="W582" s="35" t="s">
        <v>447</v>
      </c>
      <c r="X582" s="38"/>
      <c r="Y582" s="38" t="s">
        <v>469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6">
        <f>IF(PA[[#This Row],[Acknowledgement Time ]]="NA","",(PA[[#This Row],[Acknowledgement Time ]]-PA[[#This Row],[Fault Time]])*24)</f>
        <v>0</v>
      </c>
      <c r="AE582" s="176">
        <f>IF(PA[[#This Row],[Work Start time on Fault]]="NA","",(PA[[#This Row],[Work Start time on Fault]]-PA[[#This Row],[Fault Time]])*24)</f>
        <v>0</v>
      </c>
      <c r="AF582" s="177">
        <f>IF(PA[[#This Row],[Status]]="Open","",(PA[[#This Row],[Work Completion time on fault]]-PA[[#This Row],[Fault Time]])*24)</f>
        <v>11.5</v>
      </c>
      <c r="AG582" s="176">
        <f>IFERROR((PA[[#This Row],[Work Completion time on fault]]-PA[[#This Row],[Fault Time]])*24,"")</f>
        <v>11.5</v>
      </c>
      <c r="AH582" s="313" t="s">
        <v>457</v>
      </c>
      <c r="AI582" s="32" t="s">
        <v>367</v>
      </c>
      <c r="AJ582" s="175">
        <f ca="1">IFERROR(PA[[#This Row],[Breakdown Time]]*PA[[#This Row],[Plant Equivalent Weightage]],"")</f>
        <v>2.1072111761637007E-3</v>
      </c>
      <c r="AK582" s="37">
        <v>6158</v>
      </c>
      <c r="AL582" s="277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3">
        <f t="shared" si="10"/>
        <v>582</v>
      </c>
      <c r="B583" s="134">
        <v>45816</v>
      </c>
      <c r="C583" s="183">
        <f>YEAR(PA[[#This Row],[Date]])+IF(MONTH(PA[[#This Row],[Date]])&gt;=4,1,0)</f>
        <v>2026</v>
      </c>
      <c r="D583" s="32">
        <f>YEAR(PA[[#This Row],[Date]])</f>
        <v>2025</v>
      </c>
      <c r="E583" s="36" t="s">
        <v>363</v>
      </c>
      <c r="F583" s="36" t="s">
        <v>363</v>
      </c>
      <c r="G583" s="216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424</v>
      </c>
      <c r="M583" s="32" t="s">
        <v>436</v>
      </c>
      <c r="N583" s="36" t="s">
        <v>416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1">
        <f ca="1">IFERROR(_xlfn.XLOOKUP(PA[[#This Row],[Affected Equipment ]],'Basic Data'!N:N,'Basic Data'!R:R),"")</f>
        <v>1.1452234653063591E-2</v>
      </c>
      <c r="W583" s="35" t="s">
        <v>413</v>
      </c>
      <c r="X583" s="38"/>
      <c r="Y583" s="38" t="s">
        <v>438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658</v>
      </c>
      <c r="AI583" s="32" t="s">
        <v>367</v>
      </c>
      <c r="AJ583" s="34">
        <f ca="1">IFERROR(PA[[#This Row],[Breakdown Time]]*PA[[#This Row],[Plant Equivalent Weightage]],"")</f>
        <v>1.1261364075512552E-2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3">
        <f t="shared" si="10"/>
        <v>583</v>
      </c>
      <c r="B584" s="30">
        <v>45816</v>
      </c>
      <c r="C584" s="183">
        <f>YEAR(PA[[#This Row],[Date]])+IF(MONTH(PA[[#This Row],[Date]])&gt;=4,1,0)</f>
        <v>2026</v>
      </c>
      <c r="D584" s="32">
        <f>YEAR(PA[[#This Row],[Date]])</f>
        <v>2025</v>
      </c>
      <c r="E584" s="36" t="s">
        <v>363</v>
      </c>
      <c r="F584" s="36" t="s">
        <v>363</v>
      </c>
      <c r="G584" s="216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424</v>
      </c>
      <c r="M584" s="32" t="s">
        <v>436</v>
      </c>
      <c r="N584" s="36" t="s">
        <v>412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1">
        <f ca="1">IFERROR(_xlfn.XLOOKUP(PA[[#This Row],[Affected Equipment ]],'Basic Data'!N:N,'Basic Data'!R:R),"")</f>
        <v>1.0536055880818506E-2</v>
      </c>
      <c r="W584" s="35" t="s">
        <v>413</v>
      </c>
      <c r="X584" s="38"/>
      <c r="Y584" s="38" t="s">
        <v>438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658</v>
      </c>
      <c r="AI584" s="32" t="s">
        <v>367</v>
      </c>
      <c r="AJ584" s="34">
        <f ca="1">IFERROR(PA[[#This Row],[Breakdown Time]]*PA[[#This Row],[Plant Equivalent Weightage]],"")</f>
        <v>1.036045494947155E-2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3">
        <f t="shared" si="10"/>
        <v>584</v>
      </c>
      <c r="B585" s="134">
        <v>45816</v>
      </c>
      <c r="C585" s="182">
        <f>YEAR(PA[[#This Row],[Date]])+IF(MONTH(PA[[#This Row],[Date]])&gt;=4,1,0)</f>
        <v>2026</v>
      </c>
      <c r="D585" s="32">
        <f>YEAR(PA[[#This Row],[Date]])</f>
        <v>2025</v>
      </c>
      <c r="E585" s="36" t="s">
        <v>363</v>
      </c>
      <c r="F585" s="36" t="s">
        <v>363</v>
      </c>
      <c r="G585" s="216">
        <v>45809</v>
      </c>
      <c r="H585" s="174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423</v>
      </c>
      <c r="M585" s="36" t="s">
        <v>410</v>
      </c>
      <c r="N585" s="36" t="s">
        <v>404</v>
      </c>
      <c r="O585" s="37" t="s">
        <v>456</v>
      </c>
      <c r="P585" s="37" t="s">
        <v>406</v>
      </c>
      <c r="Q585" s="36"/>
      <c r="R585" s="174">
        <f>IF((PA[[#This Row],[String Type(If String BD)]]&amp;PA[[#This Row],[Equipment (If any BD other than PV  array and inv)]])="",1,0)</f>
        <v>0</v>
      </c>
      <c r="S585" s="174">
        <f>IF(PA[[#This Row],[String Type(If String BD)]]="",1,0)</f>
        <v>0</v>
      </c>
      <c r="T5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5">
        <f>IFERROR(_xlfn.XLOOKUP(PA[[#This Row],[Affected Equipment ]],'Basic Data'!N:N,'Basic Data'!Q:Q),"")</f>
        <v>31.900000000000002</v>
      </c>
      <c r="V585" s="302">
        <f ca="1">IFERROR(_xlfn.XLOOKUP(PA[[#This Row],[Affected Equipment ]],'Basic Data'!N:N,'Basic Data'!R:R),"")</f>
        <v>1.8491681641643964E-4</v>
      </c>
      <c r="W585" s="35" t="s">
        <v>447</v>
      </c>
      <c r="X585" s="39"/>
      <c r="Y585" s="38" t="s">
        <v>469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6">
        <f>IF(PA[[#This Row],[Acknowledgement Time ]]="NA","",(PA[[#This Row],[Acknowledgement Time ]]-PA[[#This Row],[Fault Time]])*24)</f>
        <v>0</v>
      </c>
      <c r="AE585" s="176">
        <f>IF(PA[[#This Row],[Work Start time on Fault]]="NA","",(PA[[#This Row],[Work Start time on Fault]]-PA[[#This Row],[Fault Time]])*24)</f>
        <v>0</v>
      </c>
      <c r="AF585" s="177">
        <f>IF(PA[[#This Row],[Status]]="Open","",(PA[[#This Row],[Work Completion time on fault]]-PA[[#This Row],[Fault Time]])*24)</f>
        <v>10.783333333333333</v>
      </c>
      <c r="AG585" s="176">
        <f>IFERROR((PA[[#This Row],[Work Completion time on fault]]-PA[[#This Row],[Fault Time]])*24,"")</f>
        <v>10.783333333333333</v>
      </c>
      <c r="AH585" s="313" t="s">
        <v>457</v>
      </c>
      <c r="AI585" s="32" t="s">
        <v>367</v>
      </c>
      <c r="AJ585" s="175">
        <f ca="1">IFERROR(PA[[#This Row],[Breakdown Time]]*PA[[#This Row],[Plant Equivalent Weightage]],"")</f>
        <v>1.9940196703572741E-3</v>
      </c>
      <c r="AK585" s="37">
        <v>5109</v>
      </c>
      <c r="AL585" s="277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3">
        <f t="shared" si="10"/>
        <v>585</v>
      </c>
      <c r="B586" s="134">
        <v>45816</v>
      </c>
      <c r="C586" s="183">
        <f>YEAR(PA[[#This Row],[Date]])+IF(MONTH(PA[[#This Row],[Date]])&gt;=4,1,0)</f>
        <v>2026</v>
      </c>
      <c r="D586" s="32">
        <f>YEAR(PA[[#This Row],[Date]])</f>
        <v>2025</v>
      </c>
      <c r="E586" s="36" t="s">
        <v>363</v>
      </c>
      <c r="F586" s="36" t="s">
        <v>363</v>
      </c>
      <c r="G586" s="216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423</v>
      </c>
      <c r="M586" s="32" t="s">
        <v>410</v>
      </c>
      <c r="N586" s="32" t="s">
        <v>404</v>
      </c>
      <c r="O586" s="35" t="s">
        <v>456</v>
      </c>
      <c r="P586" s="35" t="s">
        <v>406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1">
        <f ca="1">IFERROR(_xlfn.XLOOKUP(PA[[#This Row],[Affected Equipment ]],'Basic Data'!N:N,'Basic Data'!R:R),"")</f>
        <v>1.8491681641643964E-4</v>
      </c>
      <c r="W586" s="35" t="s">
        <v>447</v>
      </c>
      <c r="X586" s="38"/>
      <c r="Y586" s="38" t="s">
        <v>469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3" t="s">
        <v>457</v>
      </c>
      <c r="AI586" s="32" t="s">
        <v>367</v>
      </c>
      <c r="AJ586" s="34">
        <f ca="1">IFERROR(PA[[#This Row],[Breakdown Time]]*PA[[#This Row],[Plant Equivalent Weightage]],"")</f>
        <v>2.024839139760014E-3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3">
        <f t="shared" si="10"/>
        <v>586</v>
      </c>
      <c r="B587" s="134">
        <v>45816</v>
      </c>
      <c r="C587" s="183">
        <f>YEAR(PA[[#This Row],[Date]])+IF(MONTH(PA[[#This Row],[Date]])&gt;=4,1,0)</f>
        <v>2026</v>
      </c>
      <c r="D587" s="32">
        <f>YEAR(PA[[#This Row],[Date]])</f>
        <v>2025</v>
      </c>
      <c r="E587" s="36" t="s">
        <v>363</v>
      </c>
      <c r="F587" s="36" t="s">
        <v>363</v>
      </c>
      <c r="G587" s="216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423</v>
      </c>
      <c r="M587" s="32" t="s">
        <v>410</v>
      </c>
      <c r="N587" s="32" t="s">
        <v>404</v>
      </c>
      <c r="O587" s="35" t="s">
        <v>456</v>
      </c>
      <c r="P587" s="35" t="s">
        <v>406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1">
        <f ca="1">IFERROR(_xlfn.XLOOKUP(PA[[#This Row],[Affected Equipment ]],'Basic Data'!N:N,'Basic Data'!R:R),"")</f>
        <v>1.8491681641643964E-4</v>
      </c>
      <c r="W587" s="35" t="s">
        <v>447</v>
      </c>
      <c r="X587" s="38"/>
      <c r="Y587" s="38" t="s">
        <v>469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3" t="s">
        <v>457</v>
      </c>
      <c r="AI587" s="32" t="s">
        <v>367</v>
      </c>
      <c r="AJ587" s="34">
        <f ca="1">IFERROR(PA[[#This Row],[Breakdown Time]]*PA[[#This Row],[Plant Equivalent Weightage]],"")</f>
        <v>2.0556586091627538E-3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3">
        <f t="shared" si="10"/>
        <v>587</v>
      </c>
      <c r="B588" s="134">
        <v>45816</v>
      </c>
      <c r="C588" s="182">
        <f>YEAR(PA[[#This Row],[Date]])+IF(MONTH(PA[[#This Row],[Date]])&gt;=4,1,0)</f>
        <v>2026</v>
      </c>
      <c r="D588" s="32">
        <f>YEAR(PA[[#This Row],[Date]])</f>
        <v>2025</v>
      </c>
      <c r="E588" s="36" t="s">
        <v>363</v>
      </c>
      <c r="F588" s="36" t="s">
        <v>363</v>
      </c>
      <c r="G588" s="216">
        <v>45809</v>
      </c>
      <c r="H588" s="174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423</v>
      </c>
      <c r="M588" s="36" t="s">
        <v>410</v>
      </c>
      <c r="N588" s="36" t="s">
        <v>404</v>
      </c>
      <c r="O588" s="37" t="s">
        <v>456</v>
      </c>
      <c r="P588" s="37" t="s">
        <v>406</v>
      </c>
      <c r="Q588" s="36"/>
      <c r="R588" s="174">
        <f>IF((PA[[#This Row],[String Type(If String BD)]]&amp;PA[[#This Row],[Equipment (If any BD other than PV  array and inv)]])="",1,0)</f>
        <v>0</v>
      </c>
      <c r="S588" s="174">
        <f>IF(PA[[#This Row],[String Type(If String BD)]]="",1,0)</f>
        <v>0</v>
      </c>
      <c r="T58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5">
        <f>IFERROR(_xlfn.XLOOKUP(PA[[#This Row],[Affected Equipment ]],'Basic Data'!N:N,'Basic Data'!Q:Q),"")</f>
        <v>31.900000000000002</v>
      </c>
      <c r="V588" s="302">
        <f ca="1">IFERROR(_xlfn.XLOOKUP(PA[[#This Row],[Affected Equipment ]],'Basic Data'!N:N,'Basic Data'!R:R),"")</f>
        <v>1.8491681641643964E-4</v>
      </c>
      <c r="W588" s="35" t="s">
        <v>447</v>
      </c>
      <c r="X588" s="39"/>
      <c r="Y588" s="38" t="s">
        <v>469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6">
        <f>IF(PA[[#This Row],[Acknowledgement Time ]]="NA","",(PA[[#This Row],[Acknowledgement Time ]]-PA[[#This Row],[Fault Time]])*24)</f>
        <v>0</v>
      </c>
      <c r="AE588" s="176">
        <f>IF(PA[[#This Row],[Work Start time on Fault]]="NA","",(PA[[#This Row],[Work Start time on Fault]]-PA[[#This Row],[Fault Time]])*24)</f>
        <v>0</v>
      </c>
      <c r="AF588" s="177">
        <f>IF(PA[[#This Row],[Status]]="Open","",(PA[[#This Row],[Work Completion time on fault]]-PA[[#This Row],[Fault Time]])*24)</f>
        <v>11.283333333333331</v>
      </c>
      <c r="AG588" s="176">
        <f>IFERROR((PA[[#This Row],[Work Completion time on fault]]-PA[[#This Row],[Fault Time]])*24,"")</f>
        <v>11.283333333333331</v>
      </c>
      <c r="AH588" s="313" t="s">
        <v>575</v>
      </c>
      <c r="AI588" s="32" t="s">
        <v>367</v>
      </c>
      <c r="AJ588" s="175">
        <f ca="1">IFERROR(PA[[#This Row],[Breakdown Time]]*PA[[#This Row],[Plant Equivalent Weightage]],"")</f>
        <v>2.0864780785654936E-3</v>
      </c>
      <c r="AK588" s="37">
        <v>5145</v>
      </c>
      <c r="AL588" s="277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3">
        <f t="shared" si="10"/>
        <v>588</v>
      </c>
      <c r="B589" s="134">
        <v>45817</v>
      </c>
      <c r="C589" s="183">
        <f>YEAR(PA[[#This Row],[Date]])+IF(MONTH(PA[[#This Row],[Date]])&gt;=4,1,0)</f>
        <v>2026</v>
      </c>
      <c r="D589" s="32">
        <f>YEAR(PA[[#This Row],[Date]])</f>
        <v>2025</v>
      </c>
      <c r="E589" s="36" t="s">
        <v>363</v>
      </c>
      <c r="F589" s="36" t="s">
        <v>363</v>
      </c>
      <c r="G589" s="216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411</v>
      </c>
      <c r="M589" s="32" t="s">
        <v>436</v>
      </c>
      <c r="N589" s="36" t="s">
        <v>416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1">
        <f ca="1">IFERROR(_xlfn.XLOOKUP(PA[[#This Row],[Affected Equipment ]],'Basic Data'!N:N,'Basic Data'!R:R),"")</f>
        <v>1.2093559793635153E-2</v>
      </c>
      <c r="W589" s="35" t="s">
        <v>413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7" t="s">
        <v>561</v>
      </c>
      <c r="AI589" s="32" t="s">
        <v>367</v>
      </c>
      <c r="AJ589" s="34">
        <f ca="1">IFERROR(PA[[#This Row],[Breakdown Time]]*PA[[#This Row],[Plant Equivalent Weightage]],"")</f>
        <v>1.5721627731725706E-2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3">
        <f t="shared" si="10"/>
        <v>589</v>
      </c>
      <c r="B590" s="30">
        <v>45817</v>
      </c>
      <c r="C590" s="183">
        <f>YEAR(PA[[#This Row],[Date]])+IF(MONTH(PA[[#This Row],[Date]])&gt;=4,1,0)</f>
        <v>2026</v>
      </c>
      <c r="D590" s="32">
        <f>YEAR(PA[[#This Row],[Date]])</f>
        <v>2025</v>
      </c>
      <c r="E590" s="36" t="s">
        <v>363</v>
      </c>
      <c r="F590" s="36" t="s">
        <v>363</v>
      </c>
      <c r="G590" s="216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424</v>
      </c>
      <c r="M590" s="36" t="s">
        <v>403</v>
      </c>
      <c r="N590" s="36" t="s">
        <v>416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1">
        <f ca="1">IFERROR(_xlfn.XLOOKUP(PA[[#This Row],[Affected Equipment ]],'Basic Data'!N:N,'Basic Data'!R:R),"")</f>
        <v>1.2460031302533186E-2</v>
      </c>
      <c r="W590" s="35" t="s">
        <v>413</v>
      </c>
      <c r="X590" s="38"/>
      <c r="Y590" s="38" t="s">
        <v>438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7" t="s">
        <v>561</v>
      </c>
      <c r="AI590" s="32" t="s">
        <v>367</v>
      </c>
      <c r="AJ590" s="34">
        <f ca="1">IFERROR(PA[[#This Row],[Breakdown Time]]*PA[[#This Row],[Plant Equivalent Weightage]],"")</f>
        <v>4.5479114254246132E-2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3">
        <f t="shared" si="10"/>
        <v>590</v>
      </c>
      <c r="B591" s="30">
        <v>45817</v>
      </c>
      <c r="C591" s="183">
        <f>YEAR(PA[[#This Row],[Date]])+IF(MONTH(PA[[#This Row],[Date]])&gt;=4,1,0)</f>
        <v>2026</v>
      </c>
      <c r="D591" s="32">
        <f>YEAR(PA[[#This Row],[Date]])</f>
        <v>2025</v>
      </c>
      <c r="E591" s="36" t="s">
        <v>363</v>
      </c>
      <c r="F591" s="36" t="s">
        <v>363</v>
      </c>
      <c r="G591" s="216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424</v>
      </c>
      <c r="M591" s="36" t="s">
        <v>410</v>
      </c>
      <c r="N591" s="36" t="s">
        <v>412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1">
        <f ca="1">IFERROR(_xlfn.XLOOKUP(PA[[#This Row],[Affected Equipment ]],'Basic Data'!N:N,'Basic Data'!R:R),"")</f>
        <v>1.1360616775839083E-2</v>
      </c>
      <c r="W591" s="35" t="s">
        <v>413</v>
      </c>
      <c r="X591" s="38"/>
      <c r="Y591" s="38" t="s">
        <v>438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7" t="s">
        <v>561</v>
      </c>
      <c r="AI591" s="32" t="s">
        <v>367</v>
      </c>
      <c r="AJ591" s="34">
        <f ca="1">IFERROR(PA[[#This Row],[Breakdown Time]]*PA[[#This Row],[Plant Equivalent Weightage]],"")</f>
        <v>9.2778370336019291E-3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3">
        <f t="shared" si="10"/>
        <v>591</v>
      </c>
      <c r="B592" s="30">
        <v>45817</v>
      </c>
      <c r="C592" s="183">
        <f>YEAR(PA[[#This Row],[Date]])+IF(MONTH(PA[[#This Row],[Date]])&gt;=4,1,0)</f>
        <v>2026</v>
      </c>
      <c r="D592" s="32">
        <f>YEAR(PA[[#This Row],[Date]])</f>
        <v>2025</v>
      </c>
      <c r="E592" s="36" t="s">
        <v>363</v>
      </c>
      <c r="F592" s="36" t="s">
        <v>363</v>
      </c>
      <c r="G592" s="216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424</v>
      </c>
      <c r="M592" s="32" t="s">
        <v>436</v>
      </c>
      <c r="N592" s="36" t="s">
        <v>412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1">
        <f ca="1">IFERROR(_xlfn.XLOOKUP(PA[[#This Row],[Affected Equipment ]],'Basic Data'!N:N,'Basic Data'!R:R),"")</f>
        <v>1.0536055880818506E-2</v>
      </c>
      <c r="W592" s="35" t="s">
        <v>413</v>
      </c>
      <c r="X592" s="38"/>
      <c r="Y592" s="38" t="s">
        <v>438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7" t="s">
        <v>561</v>
      </c>
      <c r="AI592" s="32" t="s">
        <v>367</v>
      </c>
      <c r="AJ592" s="34">
        <f ca="1">IFERROR(PA[[#This Row],[Breakdown Time]]*PA[[#This Row],[Plant Equivalent Weightage]],"")</f>
        <v>4.3724631905396813E-2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3">
        <f t="shared" si="10"/>
        <v>592</v>
      </c>
      <c r="B593" s="134">
        <v>45817</v>
      </c>
      <c r="C593" s="182">
        <f>YEAR(PA[[#This Row],[Date]])+IF(MONTH(PA[[#This Row],[Date]])&gt;=4,1,0)</f>
        <v>2026</v>
      </c>
      <c r="D593" s="32">
        <f>YEAR(PA[[#This Row],[Date]])</f>
        <v>2025</v>
      </c>
      <c r="E593" s="36" t="s">
        <v>363</v>
      </c>
      <c r="F593" s="36" t="s">
        <v>363</v>
      </c>
      <c r="G593" s="216">
        <v>45809</v>
      </c>
      <c r="H593" s="174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424</v>
      </c>
      <c r="M593" s="36" t="s">
        <v>483</v>
      </c>
      <c r="N593" s="36" t="s">
        <v>416</v>
      </c>
      <c r="O593" s="37"/>
      <c r="P593" s="37"/>
      <c r="Q593" s="36"/>
      <c r="R593" s="174">
        <f>IF((PA[[#This Row],[String Type(If String BD)]]&amp;PA[[#This Row],[Equipment (If any BD other than PV  array and inv)]])="",1,0)</f>
        <v>1</v>
      </c>
      <c r="S593" s="174">
        <f>IF(PA[[#This Row],[String Type(If String BD)]]="",1,0)</f>
        <v>1</v>
      </c>
      <c r="T5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5">
        <f>IFERROR(_xlfn.XLOOKUP(PA[[#This Row],[Affected Equipment ]],'Basic Data'!N:N,'Basic Data'!Q:Q),"")</f>
        <v>2007.2350000000001</v>
      </c>
      <c r="V593" s="302">
        <f ca="1">IFERROR(_xlfn.XLOOKUP(PA[[#This Row],[Affected Equipment ]],'Basic Data'!N:N,'Basic Data'!R:R),"")</f>
        <v>1.1635470407512609E-2</v>
      </c>
      <c r="W593" s="35" t="s">
        <v>413</v>
      </c>
      <c r="X593" s="39"/>
      <c r="Y593" s="38" t="s">
        <v>438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6">
        <f>IF(PA[[#This Row],[Acknowledgement Time ]]="NA","",(PA[[#This Row],[Acknowledgement Time ]]-PA[[#This Row],[Fault Time]])*24)</f>
        <v>0</v>
      </c>
      <c r="AE593" s="176">
        <f>IF(PA[[#This Row],[Work Start time on Fault]]="NA","",(PA[[#This Row],[Work Start time on Fault]]-PA[[#This Row],[Fault Time]])*24)</f>
        <v>0</v>
      </c>
      <c r="AF593" s="177">
        <f>IF(PA[[#This Row],[Status]]="Open","",(PA[[#This Row],[Work Completion time on fault]]-PA[[#This Row],[Fault Time]])*24)</f>
        <v>2.6833333333333345</v>
      </c>
      <c r="AG593" s="176">
        <f>IFERROR((PA[[#This Row],[Work Completion time on fault]]-PA[[#This Row],[Fault Time]])*24,"")</f>
        <v>2.6833333333333345</v>
      </c>
      <c r="AH593" s="327" t="s">
        <v>561</v>
      </c>
      <c r="AI593" s="32" t="s">
        <v>367</v>
      </c>
      <c r="AJ593" s="175">
        <f ca="1">IFERROR(PA[[#This Row],[Breakdown Time]]*PA[[#This Row],[Plant Equivalent Weightage]],"")</f>
        <v>3.1221845593492181E-2</v>
      </c>
      <c r="AK593" s="37">
        <v>680</v>
      </c>
      <c r="AL593" s="277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3">
        <f t="shared" si="10"/>
        <v>593</v>
      </c>
      <c r="B594" s="134">
        <v>45817</v>
      </c>
      <c r="C594" s="183">
        <f>YEAR(PA[[#This Row],[Date]])+IF(MONTH(PA[[#This Row],[Date]])&gt;=4,1,0)</f>
        <v>2026</v>
      </c>
      <c r="D594" s="32">
        <f>YEAR(PA[[#This Row],[Date]])</f>
        <v>2025</v>
      </c>
      <c r="E594" s="36" t="s">
        <v>363</v>
      </c>
      <c r="F594" s="36" t="s">
        <v>363</v>
      </c>
      <c r="G594" s="216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424</v>
      </c>
      <c r="M594" s="36" t="s">
        <v>483</v>
      </c>
      <c r="N594" s="36" t="s">
        <v>412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1">
        <f ca="1">IFERROR(_xlfn.XLOOKUP(PA[[#This Row],[Affected Equipment ]],'Basic Data'!N:N,'Basic Data'!R:R),"")</f>
        <v>1.2185177670859661E-2</v>
      </c>
      <c r="W594" s="35" t="s">
        <v>413</v>
      </c>
      <c r="X594" s="38"/>
      <c r="Y594" s="38" t="s">
        <v>438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7" t="s">
        <v>561</v>
      </c>
      <c r="AI594" s="32" t="s">
        <v>367</v>
      </c>
      <c r="AJ594" s="34">
        <f ca="1">IFERROR(PA[[#This Row],[Breakdown Time]]*PA[[#This Row],[Plant Equivalent Weightage]],"")</f>
        <v>3.2696893416806774E-2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3">
        <f t="shared" si="10"/>
        <v>594</v>
      </c>
      <c r="B595" s="134">
        <v>45817</v>
      </c>
      <c r="C595" s="182">
        <f>YEAR(PA[[#This Row],[Date]])+IF(MONTH(PA[[#This Row],[Date]])&gt;=4,1,0)</f>
        <v>2026</v>
      </c>
      <c r="D595" s="32">
        <f>YEAR(PA[[#This Row],[Date]])</f>
        <v>2025</v>
      </c>
      <c r="E595" s="36" t="s">
        <v>363</v>
      </c>
      <c r="F595" s="36" t="s">
        <v>363</v>
      </c>
      <c r="G595" s="216">
        <v>45809</v>
      </c>
      <c r="H595" s="174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473</v>
      </c>
      <c r="M595" s="36" t="s">
        <v>410</v>
      </c>
      <c r="N595" s="36" t="s">
        <v>416</v>
      </c>
      <c r="O595" s="37"/>
      <c r="P595" s="37"/>
      <c r="Q595" s="36"/>
      <c r="R595" s="174">
        <f>IF((PA[[#This Row],[String Type(If String BD)]]&amp;PA[[#This Row],[Equipment (If any BD other than PV  array and inv)]])="",1,0)</f>
        <v>1</v>
      </c>
      <c r="S595" s="174">
        <f>IF(PA[[#This Row],[String Type(If String BD)]]="",1,0)</f>
        <v>1</v>
      </c>
      <c r="T59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5">
        <f>IFERROR(_xlfn.XLOOKUP(PA[[#This Row],[Affected Equipment ]],'Basic Data'!N:N,'Basic Data'!Q:Q),"")</f>
        <v>2275.92</v>
      </c>
      <c r="V595" s="302">
        <f ca="1">IFERROR(_xlfn.XLOOKUP(PA[[#This Row],[Affected Equipment ]],'Basic Data'!N:N,'Basic Data'!R:R),"")</f>
        <v>1.3192974320329256E-2</v>
      </c>
      <c r="W595" s="35" t="s">
        <v>413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6">
        <f>IF(PA[[#This Row],[Acknowledgement Time ]]="NA","",(PA[[#This Row],[Acknowledgement Time ]]-PA[[#This Row],[Fault Time]])*24)</f>
        <v>0</v>
      </c>
      <c r="AE595" s="176">
        <f>IF(PA[[#This Row],[Work Start time on Fault]]="NA","",(PA[[#This Row],[Work Start time on Fault]]-PA[[#This Row],[Fault Time]])*24)</f>
        <v>0</v>
      </c>
      <c r="AF595" s="177">
        <f>IF(PA[[#This Row],[Status]]="Open","",(PA[[#This Row],[Work Completion time on fault]]-PA[[#This Row],[Fault Time]])*24)</f>
        <v>3.1333333333333342</v>
      </c>
      <c r="AG595" s="176">
        <f>IFERROR((PA[[#This Row],[Work Completion time on fault]]-PA[[#This Row],[Fault Time]])*24,"")</f>
        <v>3.1333333333333342</v>
      </c>
      <c r="AH595" s="327" t="s">
        <v>561</v>
      </c>
      <c r="AI595" s="32" t="s">
        <v>367</v>
      </c>
      <c r="AJ595" s="175">
        <f ca="1">IFERROR(PA[[#This Row],[Breakdown Time]]*PA[[#This Row],[Plant Equivalent Weightage]],"")</f>
        <v>4.1337986203698343E-2</v>
      </c>
      <c r="AK595" s="37">
        <v>836</v>
      </c>
      <c r="AL595" s="277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3">
        <f t="shared" si="10"/>
        <v>595</v>
      </c>
      <c r="B596" s="30">
        <v>45817</v>
      </c>
      <c r="C596" s="183">
        <f>YEAR(PA[[#This Row],[Date]])+IF(MONTH(PA[[#This Row],[Date]])&gt;=4,1,0)</f>
        <v>2026</v>
      </c>
      <c r="D596" s="32">
        <f>YEAR(PA[[#This Row],[Date]])</f>
        <v>2025</v>
      </c>
      <c r="E596" s="36" t="s">
        <v>363</v>
      </c>
      <c r="F596" s="36" t="s">
        <v>363</v>
      </c>
      <c r="G596" s="216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418</v>
      </c>
      <c r="M596" s="36" t="s">
        <v>403</v>
      </c>
      <c r="N596" s="36" t="s">
        <v>416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1">
        <f ca="1">IFERROR(_xlfn.XLOOKUP(PA[[#This Row],[Affected Equipment ]],'Basic Data'!N:N,'Basic Data'!R:R),"")</f>
        <v>7.1192974320329252E-3</v>
      </c>
      <c r="W596" s="35" t="s">
        <v>413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7" t="s">
        <v>561</v>
      </c>
      <c r="AI596" s="32" t="s">
        <v>367</v>
      </c>
      <c r="AJ596" s="34">
        <f ca="1">IFERROR(PA[[#This Row],[Breakdown Time]]*PA[[#This Row],[Plant Equivalent Weightage]],"")</f>
        <v>1.8154208451683963E-2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3">
        <f t="shared" si="10"/>
        <v>596</v>
      </c>
      <c r="B597" s="30">
        <v>45817</v>
      </c>
      <c r="C597" s="183">
        <f>YEAR(PA[[#This Row],[Date]])+IF(MONTH(PA[[#This Row],[Date]])&gt;=4,1,0)</f>
        <v>2026</v>
      </c>
      <c r="D597" s="32">
        <f>YEAR(PA[[#This Row],[Date]])</f>
        <v>2025</v>
      </c>
      <c r="E597" s="36" t="s">
        <v>363</v>
      </c>
      <c r="F597" s="36" t="s">
        <v>363</v>
      </c>
      <c r="G597" s="216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510</v>
      </c>
      <c r="M597" s="36" t="s">
        <v>403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1">
        <f ca="1">IFERROR(_xlfn.XLOOKUP(PA[[#This Row],[Affected Equipment ]],'Basic Data'!N:N,'Basic Data'!R:R),"")</f>
        <v>2.3545794446698746E-2</v>
      </c>
      <c r="W597" s="35" t="s">
        <v>474</v>
      </c>
      <c r="X597" s="38"/>
      <c r="Y597" s="38" t="s">
        <v>438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672</v>
      </c>
      <c r="AI597" s="32" t="s">
        <v>552</v>
      </c>
      <c r="AJ597" s="34">
        <f ca="1">IFERROR(PA[[#This Row],[Breakdown Time]]*PA[[#This Row],[Plant Equivalent Weightage]],"")</f>
        <v>0.29039813150928456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3">
        <f t="shared" si="10"/>
        <v>597</v>
      </c>
      <c r="B598" s="134">
        <v>45817</v>
      </c>
      <c r="C598" s="182">
        <f>YEAR(PA[[#This Row],[Date]])+IF(MONTH(PA[[#This Row],[Date]])&gt;=4,1,0)</f>
        <v>2026</v>
      </c>
      <c r="D598" s="32">
        <f>YEAR(PA[[#This Row],[Date]])</f>
        <v>2025</v>
      </c>
      <c r="E598" s="36" t="s">
        <v>363</v>
      </c>
      <c r="F598" s="36" t="s">
        <v>363</v>
      </c>
      <c r="G598" s="216">
        <v>45809</v>
      </c>
      <c r="H598" s="174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510</v>
      </c>
      <c r="M598" s="36" t="s">
        <v>410</v>
      </c>
      <c r="N598" s="36"/>
      <c r="O598" s="37"/>
      <c r="P598" s="37"/>
      <c r="Q598" s="36"/>
      <c r="R598" s="174">
        <f>IF((PA[[#This Row],[String Type(If String BD)]]&amp;PA[[#This Row],[Equipment (If any BD other than PV  array and inv)]])="",1,0)</f>
        <v>1</v>
      </c>
      <c r="S598" s="174">
        <f>IF(PA[[#This Row],[String Type(If String BD)]]="",1,0)</f>
        <v>1</v>
      </c>
      <c r="T59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5">
        <f>IFERROR(_xlfn.XLOOKUP(PA[[#This Row],[Affected Equipment ]],'Basic Data'!N:N,'Basic Data'!Q:Q),"")</f>
        <v>3888.03</v>
      </c>
      <c r="V598" s="302">
        <f ca="1">IFERROR(_xlfn.XLOOKUP(PA[[#This Row],[Affected Equipment ]],'Basic Data'!N:N,'Basic Data'!R:R),"")</f>
        <v>2.2537997797229148E-2</v>
      </c>
      <c r="W598" s="35" t="s">
        <v>474</v>
      </c>
      <c r="X598" s="39"/>
      <c r="Y598" s="38" t="s">
        <v>438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6">
        <f>IF(PA[[#This Row],[Acknowledgement Time ]]="NA","",(PA[[#This Row],[Acknowledgement Time ]]-PA[[#This Row],[Fault Time]])*24)</f>
        <v>0</v>
      </c>
      <c r="AE598" s="176">
        <f>IF(PA[[#This Row],[Work Start time on Fault]]="NA","",(PA[[#This Row],[Work Start time on Fault]]-PA[[#This Row],[Fault Time]])*24)</f>
        <v>0</v>
      </c>
      <c r="AF598" s="177" t="str">
        <f>IF(PA[[#This Row],[Status]]="Open","",(PA[[#This Row],[Work Completion time on fault]]-PA[[#This Row],[Fault Time]])*24)</f>
        <v/>
      </c>
      <c r="AG598" s="176">
        <f>IFERROR((PA[[#This Row],[Work Completion time on fault]]-PA[[#This Row],[Fault Time]])*24,"")</f>
        <v>12.333333333333336</v>
      </c>
      <c r="AH598" s="35" t="s">
        <v>672</v>
      </c>
      <c r="AI598" s="32" t="s">
        <v>552</v>
      </c>
      <c r="AJ598" s="175">
        <f ca="1">IFERROR(PA[[#This Row],[Breakdown Time]]*PA[[#This Row],[Plant Equivalent Weightage]],"")</f>
        <v>0.27796863949915956</v>
      </c>
      <c r="AK598" s="35">
        <v>4869</v>
      </c>
      <c r="AL598" s="277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3">
        <f t="shared" si="10"/>
        <v>598</v>
      </c>
      <c r="B599" s="134">
        <v>45818</v>
      </c>
      <c r="C599" s="183">
        <f>YEAR(PA[[#This Row],[Date]])+IF(MONTH(PA[[#This Row],[Date]])&gt;=4,1,0)</f>
        <v>2026</v>
      </c>
      <c r="D599" s="32">
        <f>YEAR(PA[[#This Row],[Date]])</f>
        <v>2025</v>
      </c>
      <c r="E599" s="36" t="s">
        <v>363</v>
      </c>
      <c r="F599" s="36" t="s">
        <v>363</v>
      </c>
      <c r="G599" s="216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510</v>
      </c>
      <c r="M599" s="36" t="s">
        <v>403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1">
        <f ca="1">IFERROR(_xlfn.XLOOKUP(PA[[#This Row],[Affected Equipment ]],'Basic Data'!N:N,'Basic Data'!R:R),"")</f>
        <v>2.3545794446698746E-2</v>
      </c>
      <c r="W599" s="35" t="s">
        <v>474</v>
      </c>
      <c r="X599" s="38"/>
      <c r="Y599" s="38" t="s">
        <v>438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672</v>
      </c>
      <c r="AI599" s="32" t="s">
        <v>552</v>
      </c>
      <c r="AJ599" s="34">
        <f ca="1">IFERROR(PA[[#This Row],[Breakdown Time]]*PA[[#This Row],[Plant Equivalent Weightage]],"")</f>
        <v>0.2915754212316195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3">
        <f t="shared" si="10"/>
        <v>599</v>
      </c>
      <c r="B600" s="30">
        <v>45818</v>
      </c>
      <c r="C600" s="183">
        <f>YEAR(PA[[#This Row],[Date]])+IF(MONTH(PA[[#This Row],[Date]])&gt;=4,1,0)</f>
        <v>2026</v>
      </c>
      <c r="D600" s="32">
        <f>YEAR(PA[[#This Row],[Date]])</f>
        <v>2025</v>
      </c>
      <c r="E600" s="36" t="s">
        <v>363</v>
      </c>
      <c r="F600" s="36" t="s">
        <v>363</v>
      </c>
      <c r="G600" s="216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510</v>
      </c>
      <c r="M600" s="36" t="s">
        <v>410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1">
        <f ca="1">IFERROR(_xlfn.XLOOKUP(PA[[#This Row],[Affected Equipment ]],'Basic Data'!N:N,'Basic Data'!R:R),"")</f>
        <v>2.2537997797229148E-2</v>
      </c>
      <c r="W600" s="35" t="s">
        <v>474</v>
      </c>
      <c r="X600" s="38"/>
      <c r="Y600" s="38" t="s">
        <v>438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672</v>
      </c>
      <c r="AI600" s="32" t="s">
        <v>552</v>
      </c>
      <c r="AJ600" s="34">
        <f ca="1">IFERROR(PA[[#This Row],[Breakdown Time]]*PA[[#This Row],[Plant Equivalent Weightage]],"")</f>
        <v>0.27909553938902099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3">
        <f t="shared" si="10"/>
        <v>600</v>
      </c>
      <c r="B601" s="30">
        <v>45818</v>
      </c>
      <c r="C601" s="183">
        <f>YEAR(PA[[#This Row],[Date]])+IF(MONTH(PA[[#This Row],[Date]])&gt;=4,1,0)</f>
        <v>2026</v>
      </c>
      <c r="D601" s="32">
        <f>YEAR(PA[[#This Row],[Date]])</f>
        <v>2025</v>
      </c>
      <c r="E601" s="36" t="s">
        <v>363</v>
      </c>
      <c r="F601" s="36" t="s">
        <v>363</v>
      </c>
      <c r="G601" s="216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424</v>
      </c>
      <c r="M601" s="36" t="s">
        <v>410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1">
        <f ca="1">IFERROR(_xlfn.XLOOKUP(PA[[#This Row],[Affected Equipment ]],'Basic Data'!N:N,'Basic Data'!R:R),"")</f>
        <v>2.4003883832821291E-2</v>
      </c>
      <c r="W601" s="35" t="s">
        <v>474</v>
      </c>
      <c r="X601" s="38"/>
      <c r="Y601" s="38" t="s">
        <v>438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7" t="s">
        <v>673</v>
      </c>
      <c r="AI601" s="32" t="s">
        <v>367</v>
      </c>
      <c r="AJ601" s="34">
        <f ca="1">IFERROR(PA[[#This Row],[Breakdown Time]]*PA[[#This Row],[Plant Equivalent Weightage]],"")</f>
        <v>1.4402330299692788E-2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3">
        <f t="shared" si="10"/>
        <v>601</v>
      </c>
      <c r="B602" s="30">
        <v>45818</v>
      </c>
      <c r="C602" s="183">
        <f>YEAR(PA[[#This Row],[Date]])+IF(MONTH(PA[[#This Row],[Date]])&gt;=4,1,0)</f>
        <v>2026</v>
      </c>
      <c r="D602" s="32">
        <f>YEAR(PA[[#This Row],[Date]])</f>
        <v>2025</v>
      </c>
      <c r="E602" s="36" t="s">
        <v>363</v>
      </c>
      <c r="F602" s="36" t="s">
        <v>363</v>
      </c>
      <c r="G602" s="216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424</v>
      </c>
      <c r="M602" s="32" t="s">
        <v>483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1">
        <f ca="1">IFERROR(_xlfn.XLOOKUP(PA[[#This Row],[Affected Equipment ]],'Basic Data'!N:N,'Basic Data'!R:R),"")</f>
        <v>2.382064807837227E-2</v>
      </c>
      <c r="W602" s="35" t="s">
        <v>474</v>
      </c>
      <c r="X602" s="38"/>
      <c r="Y602" s="38" t="s">
        <v>438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7" t="s">
        <v>673</v>
      </c>
      <c r="AI602" s="32" t="s">
        <v>367</v>
      </c>
      <c r="AJ602" s="34">
        <f ca="1">IFERROR(PA[[#This Row],[Breakdown Time]]*PA[[#This Row],[Plant Equivalent Weightage]],"")</f>
        <v>1.4292388847023375E-2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3">
        <f t="shared" si="10"/>
        <v>602</v>
      </c>
      <c r="B603" s="30">
        <v>45818</v>
      </c>
      <c r="C603" s="183">
        <f>YEAR(PA[[#This Row],[Date]])+IF(MONTH(PA[[#This Row],[Date]])&gt;=4,1,0)</f>
        <v>2026</v>
      </c>
      <c r="D603" s="32">
        <f>YEAR(PA[[#This Row],[Date]])</f>
        <v>2025</v>
      </c>
      <c r="E603" s="36" t="s">
        <v>363</v>
      </c>
      <c r="F603" s="36" t="s">
        <v>363</v>
      </c>
      <c r="G603" s="216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418</v>
      </c>
      <c r="M603" s="36" t="s">
        <v>403</v>
      </c>
      <c r="N603" s="36" t="s">
        <v>443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1">
        <f ca="1">IFERROR(_xlfn.XLOOKUP(PA[[#This Row],[Affected Equipment ]],'Basic Data'!N:N,'Basic Data'!R:R),"")</f>
        <v>8.5986319633644427E-3</v>
      </c>
      <c r="W603" s="35" t="s">
        <v>413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7" t="s">
        <v>561</v>
      </c>
      <c r="AI603" s="32" t="s">
        <v>367</v>
      </c>
      <c r="AJ603" s="34">
        <f ca="1">IFERROR(PA[[#This Row],[Breakdown Time]]*PA[[#This Row],[Plant Equivalent Weightage]],"")</f>
        <v>7.7387687670280054E-3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3">
        <f t="shared" ref="A604:A667" si="11">A603+1</f>
        <v>603</v>
      </c>
      <c r="B604" s="30">
        <v>45818</v>
      </c>
      <c r="C604" s="183">
        <f>YEAR(PA[[#This Row],[Date]])+IF(MONTH(PA[[#This Row],[Date]])&gt;=4,1,0)</f>
        <v>2026</v>
      </c>
      <c r="D604" s="32">
        <f>YEAR(PA[[#This Row],[Date]])</f>
        <v>2025</v>
      </c>
      <c r="E604" s="36" t="s">
        <v>363</v>
      </c>
      <c r="F604" s="36" t="s">
        <v>363</v>
      </c>
      <c r="G604" s="216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402</v>
      </c>
      <c r="M604" s="36" t="s">
        <v>403</v>
      </c>
      <c r="N604" s="36" t="s">
        <v>412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1">
        <f ca="1">IFERROR(_xlfn.XLOOKUP(PA[[#This Row],[Affected Equipment ]],'Basic Data'!N:N,'Basic Data'!R:R),"")</f>
        <v>7.5815894730740241E-3</v>
      </c>
      <c r="W604" s="35" t="s">
        <v>413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7" t="s">
        <v>561</v>
      </c>
      <c r="AI604" s="32" t="s">
        <v>367</v>
      </c>
      <c r="AJ604" s="34">
        <f ca="1">IFERROR(PA[[#This Row],[Breakdown Time]]*PA[[#This Row],[Plant Equivalent Weightage]],"")</f>
        <v>1.111966456050857E-2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3">
        <f t="shared" si="11"/>
        <v>604</v>
      </c>
      <c r="B605" s="30">
        <v>45818</v>
      </c>
      <c r="C605" s="183">
        <f>YEAR(PA[[#This Row],[Date]])+IF(MONTH(PA[[#This Row],[Date]])&gt;=4,1,0)</f>
        <v>2026</v>
      </c>
      <c r="D605" s="32">
        <f>YEAR(PA[[#This Row],[Date]])</f>
        <v>2025</v>
      </c>
      <c r="E605" s="36" t="s">
        <v>363</v>
      </c>
      <c r="F605" s="36" t="s">
        <v>363</v>
      </c>
      <c r="G605" s="216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450</v>
      </c>
      <c r="M605" s="36" t="s">
        <v>403</v>
      </c>
      <c r="N605" s="36" t="s">
        <v>443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1">
        <f ca="1">IFERROR(_xlfn.XLOOKUP(PA[[#This Row],[Affected Equipment ]],'Basic Data'!N:N,'Basic Data'!R:R),"")</f>
        <v>7.766506289490464E-3</v>
      </c>
      <c r="W605" s="35" t="s">
        <v>413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7" t="s">
        <v>561</v>
      </c>
      <c r="AI605" s="32" t="s">
        <v>367</v>
      </c>
      <c r="AJ605" s="34">
        <f ca="1">IFERROR(PA[[#This Row],[Breakdown Time]]*PA[[#This Row],[Plant Equivalent Weightage]],"")</f>
        <v>1.3073618920642287E-2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3">
        <f t="shared" si="11"/>
        <v>605</v>
      </c>
      <c r="B606" s="30">
        <v>45818</v>
      </c>
      <c r="C606" s="183">
        <f>YEAR(PA[[#This Row],[Date]])+IF(MONTH(PA[[#This Row],[Date]])&gt;=4,1,0)</f>
        <v>2026</v>
      </c>
      <c r="D606" s="32">
        <f>YEAR(PA[[#This Row],[Date]])</f>
        <v>2025</v>
      </c>
      <c r="E606" s="36" t="s">
        <v>363</v>
      </c>
      <c r="F606" s="36" t="s">
        <v>363</v>
      </c>
      <c r="G606" s="216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423</v>
      </c>
      <c r="M606" s="36" t="s">
        <v>410</v>
      </c>
      <c r="N606" s="36" t="s">
        <v>412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1">
        <f ca="1">IFERROR(_xlfn.XLOOKUP(PA[[#This Row],[Affected Equipment ]],'Basic Data'!N:N,'Basic Data'!R:R),"")</f>
        <v>7.581589473074025E-3</v>
      </c>
      <c r="W606" s="35" t="s">
        <v>413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7" t="s">
        <v>561</v>
      </c>
      <c r="AI606" s="32" t="s">
        <v>367</v>
      </c>
      <c r="AJ606" s="34">
        <f ca="1">IFERROR(PA[[#This Row],[Breakdown Time]]*PA[[#This Row],[Plant Equivalent Weightage]],"")</f>
        <v>1.5289538770699289E-2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3">
        <f t="shared" si="11"/>
        <v>606</v>
      </c>
      <c r="B607" s="134">
        <v>45818</v>
      </c>
      <c r="C607" s="182">
        <f>YEAR(PA[[#This Row],[Date]])+IF(MONTH(PA[[#This Row],[Date]])&gt;=4,1,0)</f>
        <v>2026</v>
      </c>
      <c r="D607" s="32">
        <f>YEAR(PA[[#This Row],[Date]])</f>
        <v>2025</v>
      </c>
      <c r="E607" s="36" t="s">
        <v>363</v>
      </c>
      <c r="F607" s="36" t="s">
        <v>363</v>
      </c>
      <c r="G607" s="216">
        <v>45809</v>
      </c>
      <c r="H607" s="174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473</v>
      </c>
      <c r="M607" s="36" t="s">
        <v>410</v>
      </c>
      <c r="N607" s="36" t="s">
        <v>416</v>
      </c>
      <c r="O607" s="37"/>
      <c r="P607" s="37"/>
      <c r="Q607" s="36"/>
      <c r="R607" s="174">
        <f>IF((PA[[#This Row],[String Type(If String BD)]]&amp;PA[[#This Row],[Equipment (If any BD other than PV  array and inv)]])="",1,0)</f>
        <v>1</v>
      </c>
      <c r="S607" s="174">
        <f>IF(PA[[#This Row],[String Type(If String BD)]]="",1,0)</f>
        <v>1</v>
      </c>
      <c r="T6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5">
        <f>IFERROR(_xlfn.XLOOKUP(PA[[#This Row],[Affected Equipment ]],'Basic Data'!N:N,'Basic Data'!Q:Q),"")</f>
        <v>2275.92</v>
      </c>
      <c r="V607" s="302">
        <f ca="1">IFERROR(_xlfn.XLOOKUP(PA[[#This Row],[Affected Equipment ]],'Basic Data'!N:N,'Basic Data'!R:R),"")</f>
        <v>1.3192974320329256E-2</v>
      </c>
      <c r="W607" s="35" t="s">
        <v>413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6">
        <f>IF(PA[[#This Row],[Acknowledgement Time ]]="NA","",(PA[[#This Row],[Acknowledgement Time ]]-PA[[#This Row],[Fault Time]])*24)</f>
        <v>0</v>
      </c>
      <c r="AE607" s="176">
        <f>IF(PA[[#This Row],[Work Start time on Fault]]="NA","",(PA[[#This Row],[Work Start time on Fault]]-PA[[#This Row],[Fault Time]])*24)</f>
        <v>0</v>
      </c>
      <c r="AF607" s="177">
        <f>IF(PA[[#This Row],[Status]]="Open","",(PA[[#This Row],[Work Completion time on fault]]-PA[[#This Row],[Fault Time]])*24)</f>
        <v>1.0333333333333337</v>
      </c>
      <c r="AG607" s="176">
        <f>IFERROR((PA[[#This Row],[Work Completion time on fault]]-PA[[#This Row],[Fault Time]])*24,"")</f>
        <v>1.0333333333333337</v>
      </c>
      <c r="AH607" s="327" t="s">
        <v>561</v>
      </c>
      <c r="AI607" s="32" t="s">
        <v>367</v>
      </c>
      <c r="AJ607" s="175">
        <f ca="1">IFERROR(PA[[#This Row],[Breakdown Time]]*PA[[#This Row],[Plant Equivalent Weightage]],"")</f>
        <v>1.3632740131006902E-2</v>
      </c>
      <c r="AK607" s="37">
        <v>75.5</v>
      </c>
      <c r="AL607" s="277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3">
        <f t="shared" si="11"/>
        <v>607</v>
      </c>
      <c r="B608" s="30">
        <v>45818</v>
      </c>
      <c r="C608" s="183">
        <f>YEAR(PA[[#This Row],[Date]])+IF(MONTH(PA[[#This Row],[Date]])&gt;=4,1,0)</f>
        <v>2026</v>
      </c>
      <c r="D608" s="32">
        <f>YEAR(PA[[#This Row],[Date]])</f>
        <v>2025</v>
      </c>
      <c r="E608" s="36" t="s">
        <v>363</v>
      </c>
      <c r="F608" s="36" t="s">
        <v>363</v>
      </c>
      <c r="G608" s="216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473</v>
      </c>
      <c r="M608" s="36" t="s">
        <v>403</v>
      </c>
      <c r="N608" s="36" t="s">
        <v>412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1">
        <f ca="1">IFERROR(_xlfn.XLOOKUP(PA[[#This Row],[Affected Equipment ]],'Basic Data'!N:N,'Basic Data'!R:R),"")</f>
        <v>1.2093559793635153E-2</v>
      </c>
      <c r="W608" s="35" t="s">
        <v>413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7" t="s">
        <v>561</v>
      </c>
      <c r="AI608" s="32" t="s">
        <v>367</v>
      </c>
      <c r="AJ608" s="34">
        <f ca="1">IFERROR(PA[[#This Row],[Breakdown Time]]*PA[[#This Row],[Plant Equivalent Weightage]],"")</f>
        <v>3.7691594690162901E-2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3">
        <f t="shared" si="11"/>
        <v>608</v>
      </c>
      <c r="B609" s="30">
        <v>45818</v>
      </c>
      <c r="C609" s="183">
        <f>YEAR(PA[[#This Row],[Date]])+IF(MONTH(PA[[#This Row],[Date]])&gt;=4,1,0)</f>
        <v>2026</v>
      </c>
      <c r="D609" s="32">
        <f>YEAR(PA[[#This Row],[Date]])</f>
        <v>2025</v>
      </c>
      <c r="E609" s="36" t="s">
        <v>363</v>
      </c>
      <c r="F609" s="36" t="s">
        <v>363</v>
      </c>
      <c r="G609" s="216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423</v>
      </c>
      <c r="M609" s="36" t="s">
        <v>410</v>
      </c>
      <c r="N609" s="36" t="s">
        <v>443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1">
        <f ca="1">IFERROR(_xlfn.XLOOKUP(PA[[#This Row],[Affected Equipment ]],'Basic Data'!N:N,'Basic Data'!R:R),"")</f>
        <v>8.7835487797808826E-3</v>
      </c>
      <c r="W609" s="35" t="s">
        <v>413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7" t="s">
        <v>561</v>
      </c>
      <c r="AI609" s="32" t="s">
        <v>367</v>
      </c>
      <c r="AJ609" s="34">
        <f ca="1">IFERROR(PA[[#This Row],[Breakdown Time]]*PA[[#This Row],[Plant Equivalent Weightage]],"")</f>
        <v>5.4165217475315363E-3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3">
        <f t="shared" si="11"/>
        <v>609</v>
      </c>
      <c r="B610" s="134">
        <v>45818</v>
      </c>
      <c r="C610" s="182">
        <f>YEAR(PA[[#This Row],[Date]])+IF(MONTH(PA[[#This Row],[Date]])&gt;=4,1,0)</f>
        <v>2026</v>
      </c>
      <c r="D610" s="32">
        <f>YEAR(PA[[#This Row],[Date]])</f>
        <v>2025</v>
      </c>
      <c r="E610" s="36" t="s">
        <v>363</v>
      </c>
      <c r="F610" s="36" t="s">
        <v>363</v>
      </c>
      <c r="G610" s="216">
        <v>45809</v>
      </c>
      <c r="H610" s="174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674</v>
      </c>
      <c r="M610" s="36" t="s">
        <v>403</v>
      </c>
      <c r="N610" s="36" t="s">
        <v>404</v>
      </c>
      <c r="O610" s="37"/>
      <c r="P610" s="37"/>
      <c r="Q610" s="36"/>
      <c r="R610" s="174">
        <f>IF((PA[[#This Row],[String Type(If String BD)]]&amp;PA[[#This Row],[Equipment (If any BD other than PV  array and inv)]])="",1,0)</f>
        <v>1</v>
      </c>
      <c r="S610" s="174">
        <f>IF(PA[[#This Row],[String Type(If String BD)]]="",1,0)</f>
        <v>1</v>
      </c>
      <c r="T61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5">
        <f>IFERROR(_xlfn.XLOOKUP(PA[[#This Row],[Affected Equipment ]],'Basic Data'!N:N,'Basic Data'!Q:Q),"")</f>
        <v>1216.9849999999999</v>
      </c>
      <c r="V610" s="302">
        <f ca="1">IFERROR(_xlfn.XLOOKUP(PA[[#This Row],[Affected Equipment ]],'Basic Data'!N:N,'Basic Data'!R:R),"")</f>
        <v>7.0545765462871708E-3</v>
      </c>
      <c r="W610" s="35" t="s">
        <v>413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6">
        <f>IF(PA[[#This Row],[Acknowledgement Time ]]="NA","",(PA[[#This Row],[Acknowledgement Time ]]-PA[[#This Row],[Fault Time]])*24)</f>
        <v>0</v>
      </c>
      <c r="AE610" s="176">
        <f>IF(PA[[#This Row],[Work Start time on Fault]]="NA","",(PA[[#This Row],[Work Start time on Fault]]-PA[[#This Row],[Fault Time]])*24)</f>
        <v>0</v>
      </c>
      <c r="AF610" s="177">
        <f>IF(PA[[#This Row],[Status]]="Open","",(PA[[#This Row],[Work Completion time on fault]]-PA[[#This Row],[Fault Time]])*24)</f>
        <v>1.7666666666666671</v>
      </c>
      <c r="AG610" s="176">
        <f>IFERROR((PA[[#This Row],[Work Completion time on fault]]-PA[[#This Row],[Fault Time]])*24,"")</f>
        <v>1.7666666666666671</v>
      </c>
      <c r="AH610" s="327" t="s">
        <v>561</v>
      </c>
      <c r="AI610" s="32" t="s">
        <v>367</v>
      </c>
      <c r="AJ610" s="175">
        <f ca="1">IFERROR(PA[[#This Row],[Breakdown Time]]*PA[[#This Row],[Plant Equivalent Weightage]],"")</f>
        <v>1.2463085231774005E-2</v>
      </c>
      <c r="AK610" s="37">
        <v>261</v>
      </c>
      <c r="AL610" s="277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3">
        <f t="shared" si="11"/>
        <v>610</v>
      </c>
      <c r="B611" s="134">
        <v>45819</v>
      </c>
      <c r="C611" s="183">
        <f>YEAR(PA[[#This Row],[Date]])+IF(MONTH(PA[[#This Row],[Date]])&gt;=4,1,0)</f>
        <v>2026</v>
      </c>
      <c r="D611" s="32">
        <f>YEAR(PA[[#This Row],[Date]])</f>
        <v>2025</v>
      </c>
      <c r="E611" s="36" t="s">
        <v>363</v>
      </c>
      <c r="F611" s="36" t="s">
        <v>363</v>
      </c>
      <c r="G611" s="216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510</v>
      </c>
      <c r="M611" s="36" t="s">
        <v>403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1">
        <f ca="1">IFERROR(_xlfn.XLOOKUP(PA[[#This Row],[Affected Equipment ]],'Basic Data'!N:N,'Basic Data'!R:R),"")</f>
        <v>2.3545794446698746E-2</v>
      </c>
      <c r="W611" s="35" t="s">
        <v>474</v>
      </c>
      <c r="X611" s="38"/>
      <c r="Y611" s="38" t="s">
        <v>438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672</v>
      </c>
      <c r="AI611" s="32" t="s">
        <v>552</v>
      </c>
      <c r="AJ611" s="34">
        <f ca="1">IFERROR(PA[[#This Row],[Breakdown Time]]*PA[[#This Row],[Plant Equivalent Weightage]],"")</f>
        <v>0.27666308474871021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3">
        <f t="shared" si="11"/>
        <v>611</v>
      </c>
      <c r="B612" s="134">
        <v>45819</v>
      </c>
      <c r="C612" s="183">
        <f>YEAR(PA[[#This Row],[Date]])+IF(MONTH(PA[[#This Row],[Date]])&gt;=4,1,0)</f>
        <v>2026</v>
      </c>
      <c r="D612" s="32">
        <f>YEAR(PA[[#This Row],[Date]])</f>
        <v>2025</v>
      </c>
      <c r="E612" s="36" t="s">
        <v>363</v>
      </c>
      <c r="F612" s="36" t="s">
        <v>363</v>
      </c>
      <c r="G612" s="216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510</v>
      </c>
      <c r="M612" s="36" t="s">
        <v>410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1">
        <f ca="1">IFERROR(_xlfn.XLOOKUP(PA[[#This Row],[Affected Equipment ]],'Basic Data'!N:N,'Basic Data'!R:R),"")</f>
        <v>2.2537997797229148E-2</v>
      </c>
      <c r="W612" s="35" t="s">
        <v>474</v>
      </c>
      <c r="X612" s="38"/>
      <c r="Y612" s="38" t="s">
        <v>438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672</v>
      </c>
      <c r="AI612" s="32" t="s">
        <v>552</v>
      </c>
      <c r="AJ612" s="34">
        <f ca="1">IFERROR(PA[[#This Row],[Breakdown Time]]*PA[[#This Row],[Plant Equivalent Weightage]],"")</f>
        <v>0.26482147411744245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3">
        <f t="shared" si="11"/>
        <v>612</v>
      </c>
      <c r="B613" s="134">
        <v>45819</v>
      </c>
      <c r="C613" s="183">
        <f>YEAR(PA[[#This Row],[Date]])+IF(MONTH(PA[[#This Row],[Date]])&gt;=4,1,0)</f>
        <v>2026</v>
      </c>
      <c r="D613" s="32">
        <f>YEAR(PA[[#This Row],[Date]])</f>
        <v>2025</v>
      </c>
      <c r="E613" s="36" t="s">
        <v>363</v>
      </c>
      <c r="F613" s="36" t="s">
        <v>363</v>
      </c>
      <c r="G613" s="216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424</v>
      </c>
      <c r="M613" s="36" t="s">
        <v>410</v>
      </c>
      <c r="N613" s="36" t="s">
        <v>416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1">
        <f ca="1">IFERROR(_xlfn.XLOOKUP(PA[[#This Row],[Affected Equipment ]],'Basic Data'!N:N,'Basic Data'!R:R),"")</f>
        <v>1.2643267056982205E-2</v>
      </c>
      <c r="W613" s="35" t="s">
        <v>413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7" t="s">
        <v>561</v>
      </c>
      <c r="AI613" s="32" t="s">
        <v>367</v>
      </c>
      <c r="AJ613" s="34">
        <f ca="1">IFERROR(PA[[#This Row],[Breakdown Time]]*PA[[#This Row],[Plant Equivalent Weightage]],"")</f>
        <v>2.9711677583908178E-2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3">
        <f t="shared" si="11"/>
        <v>613</v>
      </c>
      <c r="B614" s="134">
        <v>45819</v>
      </c>
      <c r="C614" s="182">
        <f>YEAR(PA[[#This Row],[Date]])+IF(MONTH(PA[[#This Row],[Date]])&gt;=4,1,0)</f>
        <v>2026</v>
      </c>
      <c r="D614" s="32">
        <f>YEAR(PA[[#This Row],[Date]])</f>
        <v>2025</v>
      </c>
      <c r="E614" s="36" t="s">
        <v>363</v>
      </c>
      <c r="F614" s="36" t="s">
        <v>363</v>
      </c>
      <c r="G614" s="216">
        <v>45809</v>
      </c>
      <c r="H614" s="174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424</v>
      </c>
      <c r="M614" s="36" t="s">
        <v>410</v>
      </c>
      <c r="N614" s="36" t="s">
        <v>412</v>
      </c>
      <c r="O614" s="37"/>
      <c r="P614" s="37"/>
      <c r="Q614" s="32"/>
      <c r="R614" s="174">
        <f>IF((PA[[#This Row],[String Type(If String BD)]]&amp;PA[[#This Row],[Equipment (If any BD other than PV  array and inv)]])="",1,0)</f>
        <v>1</v>
      </c>
      <c r="S614" s="174">
        <f>IF(PA[[#This Row],[String Type(If String BD)]]="",1,0)</f>
        <v>1</v>
      </c>
      <c r="T6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5">
        <f>IFERROR(_xlfn.XLOOKUP(PA[[#This Row],[Affected Equipment ]],'Basic Data'!N:N,'Basic Data'!Q:Q),"")</f>
        <v>1959.8200000000002</v>
      </c>
      <c r="V614" s="302">
        <f ca="1">IFERROR(_xlfn.XLOOKUP(PA[[#This Row],[Affected Equipment ]],'Basic Data'!N:N,'Basic Data'!R:R),"")</f>
        <v>1.1360616775839083E-2</v>
      </c>
      <c r="W614" s="35" t="s">
        <v>413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6">
        <f>IF(PA[[#This Row],[Acknowledgement Time ]]="NA","",(PA[[#This Row],[Acknowledgement Time ]]-PA[[#This Row],[Fault Time]])*24)</f>
        <v>0</v>
      </c>
      <c r="AE614" s="176">
        <f>IF(PA[[#This Row],[Work Start time on Fault]]="NA","",(PA[[#This Row],[Work Start time on Fault]]-PA[[#This Row],[Fault Time]])*24)</f>
        <v>0</v>
      </c>
      <c r="AF614" s="177">
        <f>IF(PA[[#This Row],[Status]]="Open","",(PA[[#This Row],[Work Completion time on fault]]-PA[[#This Row],[Fault Time]])*24)</f>
        <v>2.3499999999999996</v>
      </c>
      <c r="AG614" s="176">
        <f>IFERROR((PA[[#This Row],[Work Completion time on fault]]-PA[[#This Row],[Fault Time]])*24,"")</f>
        <v>2.3499999999999996</v>
      </c>
      <c r="AH614" s="327" t="s">
        <v>561</v>
      </c>
      <c r="AI614" s="32" t="s">
        <v>367</v>
      </c>
      <c r="AJ614" s="175">
        <f ca="1">IFERROR(PA[[#This Row],[Breakdown Time]]*PA[[#This Row],[Plant Equivalent Weightage]],"")</f>
        <v>2.6697449423221841E-2</v>
      </c>
      <c r="AK614" s="35">
        <v>250</v>
      </c>
      <c r="AL614" s="277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3">
        <f t="shared" si="11"/>
        <v>614</v>
      </c>
      <c r="B615" s="134">
        <v>45819</v>
      </c>
      <c r="C615" s="183">
        <f>YEAR(PA[[#This Row],[Date]])+IF(MONTH(PA[[#This Row],[Date]])&gt;=4,1,0)</f>
        <v>2026</v>
      </c>
      <c r="D615" s="32">
        <f>YEAR(PA[[#This Row],[Date]])</f>
        <v>2025</v>
      </c>
      <c r="E615" s="36" t="s">
        <v>363</v>
      </c>
      <c r="F615" s="36" t="s">
        <v>363</v>
      </c>
      <c r="G615" s="216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424</v>
      </c>
      <c r="M615" s="36" t="s">
        <v>483</v>
      </c>
      <c r="N615" s="36" t="s">
        <v>416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1">
        <f ca="1">IFERROR(_xlfn.XLOOKUP(PA[[#This Row],[Affected Equipment ]],'Basic Data'!N:N,'Basic Data'!R:R),"")</f>
        <v>1.1635470407512609E-2</v>
      </c>
      <c r="W615" s="35" t="s">
        <v>413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7" t="s">
        <v>561</v>
      </c>
      <c r="AI615" s="32" t="s">
        <v>367</v>
      </c>
      <c r="AJ615" s="34">
        <f ca="1">IFERROR(PA[[#This Row],[Breakdown Time]]*PA[[#This Row],[Plant Equivalent Weightage]],"")</f>
        <v>7.7569802716750602E-3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3">
        <f t="shared" si="11"/>
        <v>615</v>
      </c>
      <c r="B616" s="134">
        <v>45819</v>
      </c>
      <c r="C616" s="183">
        <f>YEAR(PA[[#This Row],[Date]])+IF(MONTH(PA[[#This Row],[Date]])&gt;=4,1,0)</f>
        <v>2026</v>
      </c>
      <c r="D616" s="32">
        <f>YEAR(PA[[#This Row],[Date]])</f>
        <v>2025</v>
      </c>
      <c r="E616" s="36" t="s">
        <v>363</v>
      </c>
      <c r="F616" s="36" t="s">
        <v>363</v>
      </c>
      <c r="G616" s="216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424</v>
      </c>
      <c r="M616" s="36" t="s">
        <v>483</v>
      </c>
      <c r="N616" s="36" t="s">
        <v>412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1">
        <f ca="1">IFERROR(_xlfn.XLOOKUP(PA[[#This Row],[Affected Equipment ]],'Basic Data'!N:N,'Basic Data'!R:R),"")</f>
        <v>1.2185177670859661E-2</v>
      </c>
      <c r="W616" s="35" t="s">
        <v>413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7" t="s">
        <v>561</v>
      </c>
      <c r="AI616" s="32" t="s">
        <v>367</v>
      </c>
      <c r="AJ616" s="34">
        <f ca="1">IFERROR(PA[[#This Row],[Breakdown Time]]*PA[[#This Row],[Plant Equivalent Weightage]],"")</f>
        <v>8.1234517805730943E-3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3">
        <f t="shared" si="11"/>
        <v>616</v>
      </c>
      <c r="B617" s="134">
        <v>45819</v>
      </c>
      <c r="C617" s="182">
        <f>YEAR(PA[[#This Row],[Date]])+IF(MONTH(PA[[#This Row],[Date]])&gt;=4,1,0)</f>
        <v>2026</v>
      </c>
      <c r="D617" s="32">
        <f>YEAR(PA[[#This Row],[Date]])</f>
        <v>2025</v>
      </c>
      <c r="E617" s="36" t="s">
        <v>363</v>
      </c>
      <c r="F617" s="36" t="s">
        <v>363</v>
      </c>
      <c r="G617" s="216">
        <v>45809</v>
      </c>
      <c r="H617" s="174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424</v>
      </c>
      <c r="M617" s="36" t="s">
        <v>403</v>
      </c>
      <c r="N617" s="36" t="s">
        <v>412</v>
      </c>
      <c r="O617" s="37"/>
      <c r="P617" s="37"/>
      <c r="Q617" s="36"/>
      <c r="R617" s="174">
        <f>IF((PA[[#This Row],[String Type(If String BD)]]&amp;PA[[#This Row],[Equipment (If any BD other than PV  array and inv)]])="",1,0)</f>
        <v>1</v>
      </c>
      <c r="S617" s="174">
        <f>IF(PA[[#This Row],[String Type(If String BD)]]="",1,0)</f>
        <v>1</v>
      </c>
      <c r="T6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5">
        <f>IFERROR(_xlfn.XLOOKUP(PA[[#This Row],[Affected Equipment ]],'Basic Data'!N:N,'Basic Data'!Q:Q),"")</f>
        <v>1991.4300000000003</v>
      </c>
      <c r="V617" s="302">
        <f ca="1">IFERROR(_xlfn.XLOOKUP(PA[[#This Row],[Affected Equipment ]],'Basic Data'!N:N,'Basic Data'!R:R),"")</f>
        <v>1.15438525302881E-2</v>
      </c>
      <c r="W617" s="35" t="s">
        <v>413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6">
        <f>IF(PA[[#This Row],[Acknowledgement Time ]]="NA","",(PA[[#This Row],[Acknowledgement Time ]]-PA[[#This Row],[Fault Time]])*24)</f>
        <v>0</v>
      </c>
      <c r="AE617" s="176">
        <f>IF(PA[[#This Row],[Work Start time on Fault]]="NA","",(PA[[#This Row],[Work Start time on Fault]]-PA[[#This Row],[Fault Time]])*24)</f>
        <v>0</v>
      </c>
      <c r="AF617" s="177">
        <f>IF(PA[[#This Row],[Status]]="Open","",(PA[[#This Row],[Work Completion time on fault]]-PA[[#This Row],[Fault Time]])*24)</f>
        <v>0.5999999999999992</v>
      </c>
      <c r="AG617" s="176">
        <f>IFERROR((PA[[#This Row],[Work Completion time on fault]]-PA[[#This Row],[Fault Time]])*24,"")</f>
        <v>0.5999999999999992</v>
      </c>
      <c r="AH617" s="327" t="s">
        <v>561</v>
      </c>
      <c r="AI617" s="32" t="s">
        <v>367</v>
      </c>
      <c r="AJ617" s="175">
        <f ca="1">IFERROR(PA[[#This Row],[Breakdown Time]]*PA[[#This Row],[Plant Equivalent Weightage]],"")</f>
        <v>6.9263115181728511E-3</v>
      </c>
      <c r="AK617" s="37">
        <v>25</v>
      </c>
      <c r="AL617" s="277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3">
        <f t="shared" si="11"/>
        <v>617</v>
      </c>
      <c r="B618" s="134">
        <v>45819</v>
      </c>
      <c r="C618" s="182">
        <f>YEAR(PA[[#This Row],[Date]])+IF(MONTH(PA[[#This Row],[Date]])&gt;=4,1,0)</f>
        <v>2026</v>
      </c>
      <c r="D618" s="32">
        <f>YEAR(PA[[#This Row],[Date]])</f>
        <v>2025</v>
      </c>
      <c r="E618" s="36" t="s">
        <v>363</v>
      </c>
      <c r="F618" s="36" t="s">
        <v>363</v>
      </c>
      <c r="G618" s="216">
        <v>45809</v>
      </c>
      <c r="H618" s="174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418</v>
      </c>
      <c r="M618" s="36" t="s">
        <v>410</v>
      </c>
      <c r="N618" s="36" t="s">
        <v>416</v>
      </c>
      <c r="O618" s="37"/>
      <c r="P618" s="37"/>
      <c r="Q618" s="36"/>
      <c r="R618" s="174">
        <f>IF((PA[[#This Row],[String Type(If String BD)]]&amp;PA[[#This Row],[Equipment (If any BD other than PV  array and inv)]])="",1,0)</f>
        <v>1</v>
      </c>
      <c r="S618" s="174">
        <f>IF(PA[[#This Row],[String Type(If String BD)]]="",1,0)</f>
        <v>1</v>
      </c>
      <c r="T6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5">
        <f>IFERROR(_xlfn.XLOOKUP(PA[[#This Row],[Affected Equipment ]],'Basic Data'!N:N,'Basic Data'!Q:Q),"")</f>
        <v>1579.0499999999997</v>
      </c>
      <c r="V618" s="302">
        <f ca="1">IFERROR(_xlfn.XLOOKUP(PA[[#This Row],[Affected Equipment ]],'Basic Data'!N:N,'Basic Data'!R:R),"")</f>
        <v>9.1533824126137607E-3</v>
      </c>
      <c r="W618" s="35" t="s">
        <v>413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6">
        <f>IF(PA[[#This Row],[Acknowledgement Time ]]="NA","",(PA[[#This Row],[Acknowledgement Time ]]-PA[[#This Row],[Fault Time]])*24)</f>
        <v>0</v>
      </c>
      <c r="AE618" s="176">
        <f>IF(PA[[#This Row],[Work Start time on Fault]]="NA","",(PA[[#This Row],[Work Start time on Fault]]-PA[[#This Row],[Fault Time]])*24)</f>
        <v>0</v>
      </c>
      <c r="AF618" s="177">
        <f>IF(PA[[#This Row],[Status]]="Open","",(PA[[#This Row],[Work Completion time on fault]]-PA[[#This Row],[Fault Time]])*24)</f>
        <v>1.7333333333333325</v>
      </c>
      <c r="AG618" s="176">
        <f>IFERROR((PA[[#This Row],[Work Completion time on fault]]-PA[[#This Row],[Fault Time]])*24,"")</f>
        <v>1.7333333333333325</v>
      </c>
      <c r="AH618" s="327" t="s">
        <v>561</v>
      </c>
      <c r="AI618" s="32" t="s">
        <v>367</v>
      </c>
      <c r="AJ618" s="175">
        <f ca="1">IFERROR(PA[[#This Row],[Breakdown Time]]*PA[[#This Row],[Plant Equivalent Weightage]],"")</f>
        <v>1.5865862848530511E-2</v>
      </c>
      <c r="AK618" s="37">
        <v>170</v>
      </c>
      <c r="AL618" s="277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3">
        <f t="shared" si="11"/>
        <v>618</v>
      </c>
      <c r="B619" s="134">
        <v>45819</v>
      </c>
      <c r="C619" s="183">
        <f>YEAR(PA[[#This Row],[Date]])+IF(MONTH(PA[[#This Row],[Date]])&gt;=4,1,0)</f>
        <v>2026</v>
      </c>
      <c r="D619" s="32">
        <f>YEAR(PA[[#This Row],[Date]])</f>
        <v>2025</v>
      </c>
      <c r="E619" s="36" t="s">
        <v>363</v>
      </c>
      <c r="F619" s="36" t="s">
        <v>363</v>
      </c>
      <c r="G619" s="216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402</v>
      </c>
      <c r="M619" s="36" t="s">
        <v>403</v>
      </c>
      <c r="N619" s="36" t="s">
        <v>416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1">
        <f ca="1">IFERROR(_xlfn.XLOOKUP(PA[[#This Row],[Affected Equipment ]],'Basic Data'!N:N,'Basic Data'!R:R),"")</f>
        <v>9.3382992290302006E-3</v>
      </c>
      <c r="W619" s="35" t="s">
        <v>413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7" t="s">
        <v>561</v>
      </c>
      <c r="AI619" s="32" t="s">
        <v>367</v>
      </c>
      <c r="AJ619" s="34">
        <f ca="1">IFERROR(PA[[#This Row],[Breakdown Time]]*PA[[#This Row],[Plant Equivalent Weightage]],"")</f>
        <v>3.4240430506444063E-2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3">
        <f t="shared" si="11"/>
        <v>619</v>
      </c>
      <c r="B620" s="134">
        <v>45819</v>
      </c>
      <c r="C620" s="183">
        <f>YEAR(PA[[#This Row],[Date]])+IF(MONTH(PA[[#This Row],[Date]])&gt;=4,1,0)</f>
        <v>2026</v>
      </c>
      <c r="D620" s="32">
        <f>YEAR(PA[[#This Row],[Date]])</f>
        <v>2025</v>
      </c>
      <c r="E620" s="36" t="s">
        <v>363</v>
      </c>
      <c r="F620" s="36" t="s">
        <v>363</v>
      </c>
      <c r="G620" s="216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423</v>
      </c>
      <c r="M620" s="36" t="s">
        <v>410</v>
      </c>
      <c r="N620" s="36" t="s">
        <v>412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1">
        <f ca="1">IFERROR(_xlfn.XLOOKUP(PA[[#This Row],[Affected Equipment ]],'Basic Data'!N:N,'Basic Data'!R:R),"")</f>
        <v>7.581589473074025E-3</v>
      </c>
      <c r="W620" s="35" t="s">
        <v>413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7" t="s">
        <v>561</v>
      </c>
      <c r="AI620" s="32" t="s">
        <v>367</v>
      </c>
      <c r="AJ620" s="34">
        <f ca="1">IFERROR(PA[[#This Row],[Breakdown Time]]*PA[[#This Row],[Plant Equivalent Weightage]],"")</f>
        <v>2.1607529998260964E-2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3">
        <f t="shared" si="11"/>
        <v>620</v>
      </c>
      <c r="B621" s="134">
        <v>45819</v>
      </c>
      <c r="C621" s="183">
        <f>YEAR(PA[[#This Row],[Date]])+IF(MONTH(PA[[#This Row],[Date]])&gt;=4,1,0)</f>
        <v>2026</v>
      </c>
      <c r="D621" s="32">
        <f>YEAR(PA[[#This Row],[Date]])</f>
        <v>2025</v>
      </c>
      <c r="E621" s="36" t="s">
        <v>363</v>
      </c>
      <c r="F621" s="36" t="s">
        <v>363</v>
      </c>
      <c r="G621" s="216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424</v>
      </c>
      <c r="M621" s="32" t="s">
        <v>436</v>
      </c>
      <c r="N621" s="36" t="s">
        <v>416</v>
      </c>
      <c r="O621" s="37" t="s">
        <v>472</v>
      </c>
      <c r="P621" s="37" t="s">
        <v>471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1">
        <f ca="1">IFERROR(_xlfn.XLOOKUP(PA[[#This Row],[Affected Equipment ]],'Basic Data'!N:N,'Basic Data'!R:R),"")</f>
        <v>1.8323575444901746E-4</v>
      </c>
      <c r="W621" s="35" t="s">
        <v>447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3" t="s">
        <v>594</v>
      </c>
      <c r="AI621" s="32" t="s">
        <v>367</v>
      </c>
      <c r="AJ621" s="34">
        <f ca="1">IFERROR(PA[[#This Row],[Breakdown Time]]*PA[[#This Row],[Plant Equivalent Weightage]],"")</f>
        <v>1.9117597047514155E-3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3">
        <f t="shared" si="11"/>
        <v>621</v>
      </c>
      <c r="B622" s="134">
        <v>45819</v>
      </c>
      <c r="C622" s="183">
        <f>YEAR(PA[[#This Row],[Date]])+IF(MONTH(PA[[#This Row],[Date]])&gt;=4,1,0)</f>
        <v>2026</v>
      </c>
      <c r="D622" s="32">
        <f>YEAR(PA[[#This Row],[Date]])</f>
        <v>2025</v>
      </c>
      <c r="E622" s="36" t="s">
        <v>363</v>
      </c>
      <c r="F622" s="36" t="s">
        <v>363</v>
      </c>
      <c r="G622" s="216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424</v>
      </c>
      <c r="M622" s="32" t="s">
        <v>436</v>
      </c>
      <c r="N622" s="32" t="s">
        <v>416</v>
      </c>
      <c r="O622" s="35" t="s">
        <v>472</v>
      </c>
      <c r="P622" s="35" t="s">
        <v>471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1">
        <f ca="1">IFERROR(_xlfn.XLOOKUP(PA[[#This Row],[Affected Equipment ]],'Basic Data'!N:N,'Basic Data'!R:R),"")</f>
        <v>1.8323575444901746E-4</v>
      </c>
      <c r="W622" s="35" t="s">
        <v>447</v>
      </c>
      <c r="X622" s="38"/>
      <c r="Y622" s="38" t="s">
        <v>469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3" t="s">
        <v>594</v>
      </c>
      <c r="AI622" s="32" t="s">
        <v>367</v>
      </c>
      <c r="AJ622" s="34">
        <f ca="1">IFERROR(PA[[#This Row],[Breakdown Time]]*PA[[#This Row],[Plant Equivalent Weightage]],"")</f>
        <v>1.942298997159585E-3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3">
        <f t="shared" si="11"/>
        <v>622</v>
      </c>
      <c r="B623" s="134">
        <v>45819</v>
      </c>
      <c r="C623" s="182">
        <f>YEAR(PA[[#This Row],[Date]])+IF(MONTH(PA[[#This Row],[Date]])&gt;=4,1,0)</f>
        <v>2026</v>
      </c>
      <c r="D623" s="32">
        <f>YEAR(PA[[#This Row],[Date]])</f>
        <v>2025</v>
      </c>
      <c r="E623" s="36" t="s">
        <v>363</v>
      </c>
      <c r="F623" s="36" t="s">
        <v>363</v>
      </c>
      <c r="G623" s="216">
        <v>45809</v>
      </c>
      <c r="H623" s="174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424</v>
      </c>
      <c r="M623" s="36" t="s">
        <v>436</v>
      </c>
      <c r="N623" s="36" t="s">
        <v>416</v>
      </c>
      <c r="O623" s="37" t="s">
        <v>472</v>
      </c>
      <c r="P623" s="37" t="s">
        <v>471</v>
      </c>
      <c r="Q623" s="36"/>
      <c r="R623" s="174">
        <f>IF((PA[[#This Row],[String Type(If String BD)]]&amp;PA[[#This Row],[Equipment (If any BD other than PV  array and inv)]])="",1,0)</f>
        <v>0</v>
      </c>
      <c r="S623" s="174">
        <f>IF(PA[[#This Row],[String Type(If String BD)]]="",1,0)</f>
        <v>0</v>
      </c>
      <c r="T6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5">
        <f>IFERROR(_xlfn.XLOOKUP(PA[[#This Row],[Affected Equipment ]],'Basic Data'!N:N,'Basic Data'!Q:Q),"")</f>
        <v>31.610000000000003</v>
      </c>
      <c r="V623" s="302">
        <f ca="1">IFERROR(_xlfn.XLOOKUP(PA[[#This Row],[Affected Equipment ]],'Basic Data'!N:N,'Basic Data'!R:R),"")</f>
        <v>1.8323575444901746E-4</v>
      </c>
      <c r="W623" s="35" t="s">
        <v>447</v>
      </c>
      <c r="X623" s="39"/>
      <c r="Y623" s="38" t="s">
        <v>469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6">
        <f>IF(PA[[#This Row],[Acknowledgement Time ]]="NA","",(PA[[#This Row],[Acknowledgement Time ]]-PA[[#This Row],[Fault Time]])*24)</f>
        <v>0</v>
      </c>
      <c r="AE623" s="176">
        <f>IF(PA[[#This Row],[Work Start time on Fault]]="NA","",(PA[[#This Row],[Work Start time on Fault]]-PA[[#This Row],[Fault Time]])*24)</f>
        <v>0</v>
      </c>
      <c r="AF623" s="177">
        <f>IF(PA[[#This Row],[Status]]="Open","",(PA[[#This Row],[Work Completion time on fault]]-PA[[#This Row],[Fault Time]])*24)</f>
        <v>10.766666666666666</v>
      </c>
      <c r="AG623" s="176">
        <f>IFERROR((PA[[#This Row],[Work Completion time on fault]]-PA[[#This Row],[Fault Time]])*24,"")</f>
        <v>10.766666666666666</v>
      </c>
      <c r="AH623" s="313" t="s">
        <v>594</v>
      </c>
      <c r="AI623" s="32" t="s">
        <v>367</v>
      </c>
      <c r="AJ623" s="175">
        <f ca="1">IFERROR(PA[[#This Row],[Breakdown Time]]*PA[[#This Row],[Plant Equivalent Weightage]],"")</f>
        <v>1.9728382895677545E-3</v>
      </c>
      <c r="AK623" s="37">
        <v>2660</v>
      </c>
      <c r="AL623" s="277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3">
        <f t="shared" si="11"/>
        <v>623</v>
      </c>
      <c r="B624" s="134">
        <v>45819</v>
      </c>
      <c r="C624" s="182">
        <f>YEAR(PA[[#This Row],[Date]])+IF(MONTH(PA[[#This Row],[Date]])&gt;=4,1,0)</f>
        <v>2026</v>
      </c>
      <c r="D624" s="32">
        <f>YEAR(PA[[#This Row],[Date]])</f>
        <v>2025</v>
      </c>
      <c r="E624" s="36" t="s">
        <v>363</v>
      </c>
      <c r="F624" s="36" t="s">
        <v>363</v>
      </c>
      <c r="G624" s="216">
        <v>45809</v>
      </c>
      <c r="H624" s="174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424</v>
      </c>
      <c r="M624" s="36" t="s">
        <v>483</v>
      </c>
      <c r="N624" s="36" t="s">
        <v>416</v>
      </c>
      <c r="O624" s="37" t="s">
        <v>440</v>
      </c>
      <c r="P624" s="37" t="s">
        <v>471</v>
      </c>
      <c r="Q624" s="36"/>
      <c r="R624" s="174">
        <f>IF((PA[[#This Row],[String Type(If String BD)]]&amp;PA[[#This Row],[Equipment (If any BD other than PV  array and inv)]])="",1,0)</f>
        <v>0</v>
      </c>
      <c r="S624" s="174">
        <f>IF(PA[[#This Row],[String Type(If String BD)]]="",1,0)</f>
        <v>0</v>
      </c>
      <c r="T6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5">
        <f>IFERROR(_xlfn.XLOOKUP(PA[[#This Row],[Affected Equipment ]],'Basic Data'!N:N,'Basic Data'!Q:Q),"")</f>
        <v>31.610000000000003</v>
      </c>
      <c r="V624" s="302">
        <f ca="1">IFERROR(_xlfn.XLOOKUP(PA[[#This Row],[Affected Equipment ]],'Basic Data'!N:N,'Basic Data'!R:R),"")</f>
        <v>1.8323575444901746E-4</v>
      </c>
      <c r="W624" s="35" t="s">
        <v>447</v>
      </c>
      <c r="X624" s="39"/>
      <c r="Y624" s="38" t="s">
        <v>469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6">
        <f>IF(PA[[#This Row],[Acknowledgement Time ]]="NA","",(PA[[#This Row],[Acknowledgement Time ]]-PA[[#This Row],[Fault Time]])*24)</f>
        <v>0</v>
      </c>
      <c r="AE624" s="176">
        <f>IF(PA[[#This Row],[Work Start time on Fault]]="NA","",(PA[[#This Row],[Work Start time on Fault]]-PA[[#This Row],[Fault Time]])*24)</f>
        <v>0</v>
      </c>
      <c r="AF624" s="177">
        <f>IF(PA[[#This Row],[Status]]="Open","",(PA[[#This Row],[Work Completion time on fault]]-PA[[#This Row],[Fault Time]])*24)</f>
        <v>10.933333333333332</v>
      </c>
      <c r="AG624" s="176">
        <f>IFERROR((PA[[#This Row],[Work Completion time on fault]]-PA[[#This Row],[Fault Time]])*24,"")</f>
        <v>10.933333333333332</v>
      </c>
      <c r="AH624" s="313" t="s">
        <v>593</v>
      </c>
      <c r="AI624" s="32" t="s">
        <v>367</v>
      </c>
      <c r="AJ624" s="175">
        <f ca="1">IFERROR(PA[[#This Row],[Breakdown Time]]*PA[[#This Row],[Plant Equivalent Weightage]],"")</f>
        <v>2.0033775819759238E-3</v>
      </c>
      <c r="AK624" s="37">
        <v>2686</v>
      </c>
      <c r="AL624" s="277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3">
        <f t="shared" si="11"/>
        <v>624</v>
      </c>
      <c r="B625" s="134">
        <v>45819</v>
      </c>
      <c r="C625" s="182">
        <f>YEAR(PA[[#This Row],[Date]])+IF(MONTH(PA[[#This Row],[Date]])&gt;=4,1,0)</f>
        <v>2026</v>
      </c>
      <c r="D625" s="32">
        <f>YEAR(PA[[#This Row],[Date]])</f>
        <v>2025</v>
      </c>
      <c r="E625" s="36" t="s">
        <v>363</v>
      </c>
      <c r="F625" s="36" t="s">
        <v>363</v>
      </c>
      <c r="G625" s="216">
        <v>45809</v>
      </c>
      <c r="H625" s="174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424</v>
      </c>
      <c r="M625" s="36" t="s">
        <v>483</v>
      </c>
      <c r="N625" s="36" t="s">
        <v>416</v>
      </c>
      <c r="O625" s="37" t="s">
        <v>440</v>
      </c>
      <c r="P625" s="37" t="s">
        <v>471</v>
      </c>
      <c r="Q625" s="36"/>
      <c r="R625" s="174">
        <f>IF((PA[[#This Row],[String Type(If String BD)]]&amp;PA[[#This Row],[Equipment (If any BD other than PV  array and inv)]])="",1,0)</f>
        <v>0</v>
      </c>
      <c r="S625" s="174">
        <f>IF(PA[[#This Row],[String Type(If String BD)]]="",1,0)</f>
        <v>0</v>
      </c>
      <c r="T6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5">
        <f>IFERROR(_xlfn.XLOOKUP(PA[[#This Row],[Affected Equipment ]],'Basic Data'!N:N,'Basic Data'!Q:Q),"")</f>
        <v>31.610000000000003</v>
      </c>
      <c r="V625" s="302">
        <f ca="1">IFERROR(_xlfn.XLOOKUP(PA[[#This Row],[Affected Equipment ]],'Basic Data'!N:N,'Basic Data'!R:R),"")</f>
        <v>1.8323575444901746E-4</v>
      </c>
      <c r="W625" s="35" t="s">
        <v>447</v>
      </c>
      <c r="X625" s="39"/>
      <c r="Y625" s="38" t="s">
        <v>469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6">
        <f>IF(PA[[#This Row],[Acknowledgement Time ]]="NA","",(PA[[#This Row],[Acknowledgement Time ]]-PA[[#This Row],[Fault Time]])*24)</f>
        <v>0</v>
      </c>
      <c r="AE625" s="176">
        <f>IF(PA[[#This Row],[Work Start time on Fault]]="NA","",(PA[[#This Row],[Work Start time on Fault]]-PA[[#This Row],[Fault Time]])*24)</f>
        <v>0</v>
      </c>
      <c r="AF625" s="177">
        <f>IF(PA[[#This Row],[Status]]="Open","",(PA[[#This Row],[Work Completion time on fault]]-PA[[#This Row],[Fault Time]])*24)</f>
        <v>11.100000000000001</v>
      </c>
      <c r="AG625" s="176">
        <f>IFERROR((PA[[#This Row],[Work Completion time on fault]]-PA[[#This Row],[Fault Time]])*24,"")</f>
        <v>11.100000000000001</v>
      </c>
      <c r="AH625" s="313" t="s">
        <v>593</v>
      </c>
      <c r="AI625" s="32" t="s">
        <v>367</v>
      </c>
      <c r="AJ625" s="175">
        <f ca="1">IFERROR(PA[[#This Row],[Breakdown Time]]*PA[[#This Row],[Plant Equivalent Weightage]],"")</f>
        <v>2.033916874384094E-3</v>
      </c>
      <c r="AK625" s="37">
        <v>2700</v>
      </c>
      <c r="AL625" s="277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3">
        <f t="shared" si="11"/>
        <v>625</v>
      </c>
      <c r="B626" s="134">
        <v>45819</v>
      </c>
      <c r="C626" s="183">
        <f>YEAR(PA[[#This Row],[Date]])+IF(MONTH(PA[[#This Row],[Date]])&gt;=4,1,0)</f>
        <v>2026</v>
      </c>
      <c r="D626" s="32">
        <f>YEAR(PA[[#This Row],[Date]])</f>
        <v>2025</v>
      </c>
      <c r="E626" s="36" t="s">
        <v>363</v>
      </c>
      <c r="F626" s="36" t="s">
        <v>363</v>
      </c>
      <c r="G626" s="216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478</v>
      </c>
      <c r="M626" s="32" t="s">
        <v>410</v>
      </c>
      <c r="N626" s="36" t="s">
        <v>416</v>
      </c>
      <c r="O626" s="35" t="s">
        <v>458</v>
      </c>
      <c r="P626" s="35" t="s">
        <v>406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1">
        <f ca="1">IFERROR(_xlfn.XLOOKUP(PA[[#This Row],[Affected Equipment ]],'Basic Data'!N:N,'Basic Data'!R:R),"")</f>
        <v>1.8491681641643964E-4</v>
      </c>
      <c r="W626" s="35" t="s">
        <v>447</v>
      </c>
      <c r="X626" s="39"/>
      <c r="Y626" s="38" t="s">
        <v>469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3" t="s">
        <v>455</v>
      </c>
      <c r="AI626" s="32" t="s">
        <v>367</v>
      </c>
      <c r="AJ626" s="34">
        <f ca="1">IFERROR(PA[[#This Row],[Breakdown Time]]*PA[[#This Row],[Plant Equivalent Weightage]],"")</f>
        <v>1.9755279887156301E-3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3">
        <f t="shared" si="11"/>
        <v>626</v>
      </c>
      <c r="B627" s="134">
        <v>45820</v>
      </c>
      <c r="C627" s="183">
        <f>YEAR(PA[[#This Row],[Date]])+IF(MONTH(PA[[#This Row],[Date]])&gt;=4,1,0)</f>
        <v>2026</v>
      </c>
      <c r="D627" s="32">
        <f>YEAR(PA[[#This Row],[Date]])</f>
        <v>2025</v>
      </c>
      <c r="E627" s="36" t="s">
        <v>363</v>
      </c>
      <c r="F627" s="36" t="s">
        <v>363</v>
      </c>
      <c r="G627" s="216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411</v>
      </c>
      <c r="M627" s="36" t="s">
        <v>403</v>
      </c>
      <c r="N627" s="36" t="s">
        <v>416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1">
        <f ca="1">IFERROR(_xlfn.XLOOKUP(PA[[#This Row],[Affected Equipment ]],'Basic Data'!N:N,'Basic Data'!R:R),"")</f>
        <v>1.3498927598400092E-2</v>
      </c>
      <c r="W627" s="35" t="s">
        <v>413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7" t="s">
        <v>675</v>
      </c>
      <c r="AI627" s="32" t="s">
        <v>367</v>
      </c>
      <c r="AJ627" s="34">
        <f ca="1">IFERROR(PA[[#This Row],[Breakdown Time]]*PA[[#This Row],[Plant Equivalent Weightage]],"")</f>
        <v>5.6245531660000367E-3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3">
        <f t="shared" si="11"/>
        <v>627</v>
      </c>
      <c r="B628" s="30">
        <v>45820</v>
      </c>
      <c r="C628" s="183">
        <f>YEAR(PA[[#This Row],[Date]])+IF(MONTH(PA[[#This Row],[Date]])&gt;=4,1,0)</f>
        <v>2026</v>
      </c>
      <c r="D628" s="32">
        <f>YEAR(PA[[#This Row],[Date]])</f>
        <v>2025</v>
      </c>
      <c r="E628" s="36" t="s">
        <v>363</v>
      </c>
      <c r="F628" s="36" t="s">
        <v>363</v>
      </c>
      <c r="G628" s="216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427</v>
      </c>
      <c r="M628" s="36" t="s">
        <v>403</v>
      </c>
      <c r="N628" s="36" t="s">
        <v>416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1">
        <f ca="1">IFERROR(_xlfn.XLOOKUP(PA[[#This Row],[Affected Equipment ]],'Basic Data'!N:N,'Basic Data'!R:R),"")</f>
        <v>1.15438525302881E-2</v>
      </c>
      <c r="W628" s="35" t="s">
        <v>413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7" t="s">
        <v>561</v>
      </c>
      <c r="AI628" s="32" t="s">
        <v>367</v>
      </c>
      <c r="AJ628" s="34">
        <f ca="1">IFERROR(PA[[#This Row],[Breakdown Time]]*PA[[#This Row],[Plant Equivalent Weightage]],"")</f>
        <v>1.4622213205031587E-2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3">
        <f t="shared" si="11"/>
        <v>628</v>
      </c>
      <c r="B629" s="30">
        <v>45820</v>
      </c>
      <c r="C629" s="183">
        <f>YEAR(PA[[#This Row],[Date]])+IF(MONTH(PA[[#This Row],[Date]])&gt;=4,1,0)</f>
        <v>2026</v>
      </c>
      <c r="D629" s="32">
        <f>YEAR(PA[[#This Row],[Date]])</f>
        <v>2025</v>
      </c>
      <c r="E629" s="36" t="s">
        <v>363</v>
      </c>
      <c r="F629" s="36" t="s">
        <v>363</v>
      </c>
      <c r="G629" s="216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427</v>
      </c>
      <c r="M629" s="32"/>
      <c r="N629" s="32"/>
      <c r="O629" s="35"/>
      <c r="P629" s="35"/>
      <c r="Q629" s="32" t="s">
        <v>419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1">
        <f ca="1">IFERROR(_xlfn.XLOOKUP(PA[[#This Row],[Affected Equipment ]],'Basic Data'!N:N,'Basic Data'!R:R),"")</f>
        <v>4.33327343342415E-2</v>
      </c>
      <c r="W629" s="35" t="s">
        <v>420</v>
      </c>
      <c r="X629" s="38"/>
      <c r="Y629" s="38" t="s">
        <v>676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422</v>
      </c>
      <c r="AI629" s="32" t="s">
        <v>367</v>
      </c>
      <c r="AJ629" s="34">
        <f ca="1">IFERROR(PA[[#This Row],[Breakdown Time]]*PA[[#This Row],[Plant Equivalent Weightage]],"")</f>
        <v>2.0944154928216708E-2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3">
        <f t="shared" si="11"/>
        <v>629</v>
      </c>
      <c r="B630" s="30">
        <v>45820</v>
      </c>
      <c r="C630" s="183">
        <f>YEAR(PA[[#This Row],[Date]])+IF(MONTH(PA[[#This Row],[Date]])&gt;=4,1,0)</f>
        <v>2026</v>
      </c>
      <c r="D630" s="32">
        <f>YEAR(PA[[#This Row],[Date]])</f>
        <v>2025</v>
      </c>
      <c r="E630" s="36" t="s">
        <v>363</v>
      </c>
      <c r="F630" s="36" t="s">
        <v>363</v>
      </c>
      <c r="G630" s="216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411</v>
      </c>
      <c r="M630" s="32"/>
      <c r="N630" s="32"/>
      <c r="O630" s="35"/>
      <c r="P630" s="35"/>
      <c r="Q630" s="32" t="s">
        <v>419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1">
        <f ca="1">IFERROR(_xlfn.XLOOKUP(PA[[#This Row],[Affected Equipment ]],'Basic Data'!N:N,'Basic Data'!R:R),"")</f>
        <v>9.2989623789925202E-2</v>
      </c>
      <c r="W630" s="35" t="s">
        <v>420</v>
      </c>
      <c r="X630" s="38"/>
      <c r="Y630" s="38" t="s">
        <v>676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422</v>
      </c>
      <c r="AI630" s="32" t="s">
        <v>367</v>
      </c>
      <c r="AJ630" s="34">
        <f ca="1">IFERROR(PA[[#This Row],[Breakdown Time]]*PA[[#This Row],[Plant Equivalent Weightage]],"")</f>
        <v>4.4944984831797145E-2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3">
        <f t="shared" si="11"/>
        <v>630</v>
      </c>
      <c r="B631" s="134">
        <v>45820</v>
      </c>
      <c r="C631" s="182">
        <f>YEAR(PA[[#This Row],[Date]])+IF(MONTH(PA[[#This Row],[Date]])&gt;=4,1,0)</f>
        <v>2026</v>
      </c>
      <c r="D631" s="32">
        <f>YEAR(PA[[#This Row],[Date]])</f>
        <v>2025</v>
      </c>
      <c r="E631" s="36" t="s">
        <v>363</v>
      </c>
      <c r="F631" s="36" t="s">
        <v>363</v>
      </c>
      <c r="G631" s="216">
        <v>45809</v>
      </c>
      <c r="H631" s="174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524</v>
      </c>
      <c r="M631" s="32" t="s">
        <v>410</v>
      </c>
      <c r="N631" s="36" t="s">
        <v>412</v>
      </c>
      <c r="O631" s="37"/>
      <c r="P631" s="37"/>
      <c r="Q631" s="32"/>
      <c r="R631" s="174">
        <f>IF((PA[[#This Row],[String Type(If String BD)]]&amp;PA[[#This Row],[Equipment (If any BD other than PV  array and inv)]])="",1,0)</f>
        <v>1</v>
      </c>
      <c r="S631" s="174">
        <f>IF(PA[[#This Row],[String Type(If String BD)]]="",1,0)</f>
        <v>1</v>
      </c>
      <c r="T6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5">
        <f>IFERROR(_xlfn.XLOOKUP(PA[[#This Row],[Affected Equipment ]],'Basic Data'!N:N,'Basic Data'!Q:Q),"")</f>
        <v>2212.6999999999998</v>
      </c>
      <c r="V631" s="302">
        <f ca="1">IFERROR(_xlfn.XLOOKUP(PA[[#This Row],[Affected Equipment ]],'Basic Data'!N:N,'Basic Data'!R:R),"")</f>
        <v>1.2826502811431221E-2</v>
      </c>
      <c r="W631" s="35" t="s">
        <v>413</v>
      </c>
      <c r="X631" s="39"/>
      <c r="Y631" s="38" t="s">
        <v>438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6">
        <f>IF(PA[[#This Row],[Acknowledgement Time ]]="NA","",(PA[[#This Row],[Acknowledgement Time ]]-PA[[#This Row],[Fault Time]])*24)</f>
        <v>0</v>
      </c>
      <c r="AE631" s="176">
        <f>IF(PA[[#This Row],[Work Start time on Fault]]="NA","",(PA[[#This Row],[Work Start time on Fault]]-PA[[#This Row],[Fault Time]])*24)</f>
        <v>0</v>
      </c>
      <c r="AF631" s="177">
        <f>IF(PA[[#This Row],[Status]]="Open","",(PA[[#This Row],[Work Completion time on fault]]-PA[[#This Row],[Fault Time]])*24)</f>
        <v>2.2833333333333332</v>
      </c>
      <c r="AG631" s="176">
        <f>IFERROR((PA[[#This Row],[Work Completion time on fault]]-PA[[#This Row],[Fault Time]])*24,"")</f>
        <v>2.2833333333333332</v>
      </c>
      <c r="AH631" s="327" t="s">
        <v>561</v>
      </c>
      <c r="AI631" s="32" t="s">
        <v>367</v>
      </c>
      <c r="AJ631" s="175">
        <f ca="1">IFERROR(PA[[#This Row],[Breakdown Time]]*PA[[#This Row],[Plant Equivalent Weightage]],"")</f>
        <v>2.9287181419434618E-2</v>
      </c>
      <c r="AK631" s="37">
        <v>384</v>
      </c>
      <c r="AL631" s="277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3">
        <f t="shared" si="11"/>
        <v>631</v>
      </c>
      <c r="B632" s="134">
        <v>45820</v>
      </c>
      <c r="C632" s="183">
        <f>YEAR(PA[[#This Row],[Date]])+IF(MONTH(PA[[#This Row],[Date]])&gt;=4,1,0)</f>
        <v>2026</v>
      </c>
      <c r="D632" s="32">
        <f>YEAR(PA[[#This Row],[Date]])</f>
        <v>2025</v>
      </c>
      <c r="E632" s="36" t="s">
        <v>363</v>
      </c>
      <c r="F632" s="36" t="s">
        <v>363</v>
      </c>
      <c r="G632" s="216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424</v>
      </c>
      <c r="M632" s="32" t="s">
        <v>483</v>
      </c>
      <c r="N632" s="36" t="s">
        <v>416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1">
        <f ca="1">IFERROR(_xlfn.XLOOKUP(PA[[#This Row],[Affected Equipment ]],'Basic Data'!N:N,'Basic Data'!R:R),"")</f>
        <v>1.1635470407512609E-2</v>
      </c>
      <c r="W632" s="35" t="s">
        <v>413</v>
      </c>
      <c r="X632" s="38"/>
      <c r="Y632" s="38" t="s">
        <v>438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7" t="s">
        <v>561</v>
      </c>
      <c r="AI632" s="32" t="s">
        <v>367</v>
      </c>
      <c r="AJ632" s="34">
        <f ca="1">IFERROR(PA[[#This Row],[Breakdown Time]]*PA[[#This Row],[Plant Equivalent Weightage]],"")</f>
        <v>4.8481126697969184E-3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3">
        <f t="shared" si="11"/>
        <v>632</v>
      </c>
      <c r="B633" s="30">
        <v>45820</v>
      </c>
      <c r="C633" s="183">
        <f>YEAR(PA[[#This Row],[Date]])+IF(MONTH(PA[[#This Row],[Date]])&gt;=4,1,0)</f>
        <v>2026</v>
      </c>
      <c r="D633" s="32">
        <f>YEAR(PA[[#This Row],[Date]])</f>
        <v>2025</v>
      </c>
      <c r="E633" s="36" t="s">
        <v>363</v>
      </c>
      <c r="F633" s="36" t="s">
        <v>363</v>
      </c>
      <c r="G633" s="216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510</v>
      </c>
      <c r="M633" s="36" t="s">
        <v>403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1">
        <f ca="1">IFERROR(_xlfn.XLOOKUP(PA[[#This Row],[Affected Equipment ]],'Basic Data'!N:N,'Basic Data'!R:R),"")</f>
        <v>2.3545794446698746E-2</v>
      </c>
      <c r="W633" s="35" t="s">
        <v>474</v>
      </c>
      <c r="X633" s="38"/>
      <c r="Y633" s="38" t="s">
        <v>438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672</v>
      </c>
      <c r="AI633" s="32" t="s">
        <v>552</v>
      </c>
      <c r="AJ633" s="34">
        <f ca="1">IFERROR(PA[[#This Row],[Breakdown Time]]*PA[[#This Row],[Plant Equivalent Weightage]],"")</f>
        <v>0.27077663613703556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3">
        <f t="shared" si="11"/>
        <v>633</v>
      </c>
      <c r="B634" s="134">
        <v>45820</v>
      </c>
      <c r="C634" s="183">
        <f>YEAR(PA[[#This Row],[Date]])+IF(MONTH(PA[[#This Row],[Date]])&gt;=4,1,0)</f>
        <v>2026</v>
      </c>
      <c r="D634" s="32">
        <f>YEAR(PA[[#This Row],[Date]])</f>
        <v>2025</v>
      </c>
      <c r="E634" s="36" t="s">
        <v>363</v>
      </c>
      <c r="F634" s="36" t="s">
        <v>363</v>
      </c>
      <c r="G634" s="216">
        <v>45809</v>
      </c>
      <c r="H634" s="174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510</v>
      </c>
      <c r="M634" s="36" t="s">
        <v>410</v>
      </c>
      <c r="N634" s="36"/>
      <c r="O634" s="37"/>
      <c r="P634" s="37"/>
      <c r="Q634" s="36"/>
      <c r="R634" s="174">
        <f>IF((PA[[#This Row],[String Type(If String BD)]]&amp;PA[[#This Row],[Equipment (If any BD other than PV  array and inv)]])="",1,0)</f>
        <v>1</v>
      </c>
      <c r="S634" s="174">
        <f>IF(PA[[#This Row],[String Type(If String BD)]]="",1,0)</f>
        <v>1</v>
      </c>
      <c r="T6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5">
        <f>IFERROR(_xlfn.XLOOKUP(PA[[#This Row],[Affected Equipment ]],'Basic Data'!N:N,'Basic Data'!Q:Q),"")</f>
        <v>3888.03</v>
      </c>
      <c r="V634" s="302">
        <f ca="1">IFERROR(_xlfn.XLOOKUP(PA[[#This Row],[Affected Equipment ]],'Basic Data'!N:N,'Basic Data'!R:R),"")</f>
        <v>2.2537997797229148E-2</v>
      </c>
      <c r="W634" s="35" t="s">
        <v>474</v>
      </c>
      <c r="X634" s="38"/>
      <c r="Y634" s="38" t="s">
        <v>438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6">
        <f>IF(PA[[#This Row],[Acknowledgement Time ]]="NA","",(PA[[#This Row],[Acknowledgement Time ]]-PA[[#This Row],[Fault Time]])*24)</f>
        <v>0</v>
      </c>
      <c r="AE634" s="176">
        <f>IF(PA[[#This Row],[Work Start time on Fault]]="NA","",(PA[[#This Row],[Work Start time on Fault]]-PA[[#This Row],[Fault Time]])*24)</f>
        <v>0</v>
      </c>
      <c r="AF634" s="177" t="str">
        <f>IF(PA[[#This Row],[Status]]="Open","",(PA[[#This Row],[Work Completion time on fault]]-PA[[#This Row],[Fault Time]])*24)</f>
        <v/>
      </c>
      <c r="AG634" s="176">
        <f>IFERROR((PA[[#This Row],[Work Completion time on fault]]-PA[[#This Row],[Fault Time]])*24,"")</f>
        <v>11.5</v>
      </c>
      <c r="AH634" s="35" t="s">
        <v>672</v>
      </c>
      <c r="AI634" s="32" t="s">
        <v>552</v>
      </c>
      <c r="AJ634" s="175">
        <f ca="1">IFERROR(PA[[#This Row],[Breakdown Time]]*PA[[#This Row],[Plant Equivalent Weightage]],"")</f>
        <v>0.25918697466813523</v>
      </c>
      <c r="AK634" s="35">
        <v>2093</v>
      </c>
      <c r="AL634" s="277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3">
        <f t="shared" si="11"/>
        <v>634</v>
      </c>
      <c r="B635" s="134">
        <v>45821</v>
      </c>
      <c r="C635" s="183">
        <f>YEAR(PA[[#This Row],[Date]])+IF(MONTH(PA[[#This Row],[Date]])&gt;=4,1,0)</f>
        <v>2026</v>
      </c>
      <c r="D635" s="32">
        <f>YEAR(PA[[#This Row],[Date]])</f>
        <v>2025</v>
      </c>
      <c r="E635" s="36" t="s">
        <v>363</v>
      </c>
      <c r="F635" s="36" t="s">
        <v>363</v>
      </c>
      <c r="G635" s="216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424</v>
      </c>
      <c r="M635" s="36" t="s">
        <v>436</v>
      </c>
      <c r="N635" s="36" t="s">
        <v>412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1">
        <f ca="1">IFERROR(_xlfn.XLOOKUP(PA[[#This Row],[Affected Equipment ]],'Basic Data'!N:N,'Basic Data'!R:R),"")</f>
        <v>1.0536055880818506E-2</v>
      </c>
      <c r="W635" s="35" t="s">
        <v>413</v>
      </c>
      <c r="X635" s="38"/>
      <c r="Y635" s="38" t="s">
        <v>438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7" t="s">
        <v>561</v>
      </c>
      <c r="AI635" s="32" t="s">
        <v>367</v>
      </c>
      <c r="AJ635" s="34">
        <f ca="1">IFERROR(PA[[#This Row],[Breakdown Time]]*PA[[#This Row],[Plant Equivalent Weightage]],"")</f>
        <v>1.1414060537553368E-2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3">
        <f t="shared" si="11"/>
        <v>635</v>
      </c>
      <c r="B636" s="30">
        <v>45821</v>
      </c>
      <c r="C636" s="183">
        <f>YEAR(PA[[#This Row],[Date]])+IF(MONTH(PA[[#This Row],[Date]])&gt;=4,1,0)</f>
        <v>2026</v>
      </c>
      <c r="D636" s="32">
        <f>YEAR(PA[[#This Row],[Date]])</f>
        <v>2025</v>
      </c>
      <c r="E636" s="36" t="s">
        <v>363</v>
      </c>
      <c r="F636" s="36" t="s">
        <v>363</v>
      </c>
      <c r="G636" s="216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427</v>
      </c>
      <c r="M636" s="36" t="s">
        <v>410</v>
      </c>
      <c r="N636" s="36" t="s">
        <v>416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1">
        <f ca="1">IFERROR(_xlfn.XLOOKUP(PA[[#This Row],[Affected Equipment ]],'Basic Data'!N:N,'Basic Data'!R:R),"")</f>
        <v>9.803112863022434E-3</v>
      </c>
      <c r="W636" s="35" t="s">
        <v>413</v>
      </c>
      <c r="X636" s="38"/>
      <c r="Y636" s="38" t="s">
        <v>438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677</v>
      </c>
      <c r="AI636" s="32" t="s">
        <v>367</v>
      </c>
      <c r="AJ636" s="34">
        <f ca="1">IFERROR(PA[[#This Row],[Breakdown Time]]*PA[[#This Row],[Plant Equivalent Weightage]],"")</f>
        <v>3.9049066237706022E-2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3">
        <f t="shared" si="11"/>
        <v>636</v>
      </c>
      <c r="B637" s="30">
        <v>45821</v>
      </c>
      <c r="C637" s="183">
        <f>YEAR(PA[[#This Row],[Date]])+IF(MONTH(PA[[#This Row],[Date]])&gt;=4,1,0)</f>
        <v>2026</v>
      </c>
      <c r="D637" s="32">
        <f>YEAR(PA[[#This Row],[Date]])</f>
        <v>2025</v>
      </c>
      <c r="E637" s="36" t="s">
        <v>363</v>
      </c>
      <c r="F637" s="36" t="s">
        <v>363</v>
      </c>
      <c r="G637" s="216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427</v>
      </c>
      <c r="M637" s="36" t="s">
        <v>410</v>
      </c>
      <c r="N637" s="36" t="s">
        <v>412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1">
        <f ca="1">IFERROR(_xlfn.XLOOKUP(PA[[#This Row],[Affected Equipment ]],'Basic Data'!N:N,'Basic Data'!R:R),"")</f>
        <v>1.1372384209611036E-2</v>
      </c>
      <c r="W637" s="35" t="s">
        <v>413</v>
      </c>
      <c r="X637" s="38"/>
      <c r="Y637" s="38" t="s">
        <v>438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677</v>
      </c>
      <c r="AI637" s="32" t="s">
        <v>367</v>
      </c>
      <c r="AJ637" s="34">
        <f ca="1">IFERROR(PA[[#This Row],[Breakdown Time]]*PA[[#This Row],[Plant Equivalent Weightage]],"")</f>
        <v>5.420836473247926E-2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3">
        <f t="shared" si="11"/>
        <v>637</v>
      </c>
      <c r="B638" s="30">
        <v>45821</v>
      </c>
      <c r="C638" s="183">
        <f>YEAR(PA[[#This Row],[Date]])+IF(MONTH(PA[[#This Row],[Date]])&gt;=4,1,0)</f>
        <v>2026</v>
      </c>
      <c r="D638" s="32">
        <f>YEAR(PA[[#This Row],[Date]])</f>
        <v>2025</v>
      </c>
      <c r="E638" s="36" t="s">
        <v>363</v>
      </c>
      <c r="F638" s="36" t="s">
        <v>363</v>
      </c>
      <c r="G638" s="216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424</v>
      </c>
      <c r="M638" s="32" t="s">
        <v>410</v>
      </c>
      <c r="N638" s="36" t="s">
        <v>416</v>
      </c>
      <c r="O638" s="37" t="s">
        <v>526</v>
      </c>
      <c r="P638" s="37" t="s">
        <v>471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1">
        <f ca="1">IFERROR(_xlfn.XLOOKUP(PA[[#This Row],[Affected Equipment ]],'Basic Data'!N:N,'Basic Data'!R:R),"")</f>
        <v>1.8323575444901746E-4</v>
      </c>
      <c r="W638" s="35" t="s">
        <v>447</v>
      </c>
      <c r="X638" s="38"/>
      <c r="Y638" s="38" t="s">
        <v>469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3" t="s">
        <v>678</v>
      </c>
      <c r="AI638" s="32" t="s">
        <v>367</v>
      </c>
      <c r="AJ638" s="34">
        <f ca="1">IFERROR(PA[[#This Row],[Breakdown Time]]*PA[[#This Row],[Plant Equivalent Weightage]],"")</f>
        <v>1.9087057755105988E-3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3">
        <f t="shared" si="11"/>
        <v>638</v>
      </c>
      <c r="B639" s="30">
        <v>45821</v>
      </c>
      <c r="C639" s="183">
        <f>YEAR(PA[[#This Row],[Date]])+IF(MONTH(PA[[#This Row],[Date]])&gt;=4,1,0)</f>
        <v>2026</v>
      </c>
      <c r="D639" s="32">
        <f>YEAR(PA[[#This Row],[Date]])</f>
        <v>2025</v>
      </c>
      <c r="E639" s="36" t="s">
        <v>363</v>
      </c>
      <c r="F639" s="36" t="s">
        <v>363</v>
      </c>
      <c r="G639" s="216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424</v>
      </c>
      <c r="M639" s="32" t="s">
        <v>410</v>
      </c>
      <c r="N639" s="36" t="s">
        <v>416</v>
      </c>
      <c r="O639" s="37" t="s">
        <v>470</v>
      </c>
      <c r="P639" s="37" t="s">
        <v>471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1">
        <f ca="1">IFERROR(_xlfn.XLOOKUP(PA[[#This Row],[Affected Equipment ]],'Basic Data'!N:N,'Basic Data'!R:R),"")</f>
        <v>1.8323575444901746E-4</v>
      </c>
      <c r="W639" s="35" t="s">
        <v>447</v>
      </c>
      <c r="X639" s="38"/>
      <c r="Y639" s="38" t="s">
        <v>469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3" t="s">
        <v>678</v>
      </c>
      <c r="AI639" s="32" t="s">
        <v>367</v>
      </c>
      <c r="AJ639" s="34">
        <f ca="1">IFERROR(PA[[#This Row],[Breakdown Time]]*PA[[#This Row],[Plant Equivalent Weightage]],"")</f>
        <v>1.9392450679187679E-3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3">
        <f t="shared" si="11"/>
        <v>639</v>
      </c>
      <c r="B640" s="134">
        <v>45821</v>
      </c>
      <c r="C640" s="182">
        <f>YEAR(PA[[#This Row],[Date]])+IF(MONTH(PA[[#This Row],[Date]])&gt;=4,1,0)</f>
        <v>2026</v>
      </c>
      <c r="D640" s="32">
        <f>YEAR(PA[[#This Row],[Date]])</f>
        <v>2025</v>
      </c>
      <c r="E640" s="36" t="s">
        <v>363</v>
      </c>
      <c r="F640" s="36" t="s">
        <v>363</v>
      </c>
      <c r="G640" s="216">
        <v>45809</v>
      </c>
      <c r="H640" s="174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424</v>
      </c>
      <c r="M640" s="32" t="s">
        <v>410</v>
      </c>
      <c r="N640" s="36" t="s">
        <v>416</v>
      </c>
      <c r="O640" s="37" t="s">
        <v>470</v>
      </c>
      <c r="P640" s="37" t="s">
        <v>471</v>
      </c>
      <c r="Q640" s="36"/>
      <c r="R640" s="174">
        <f>IF((PA[[#This Row],[String Type(If String BD)]]&amp;PA[[#This Row],[Equipment (If any BD other than PV  array and inv)]])="",1,0)</f>
        <v>0</v>
      </c>
      <c r="S640" s="174">
        <f>IF(PA[[#This Row],[String Type(If String BD)]]="",1,0)</f>
        <v>0</v>
      </c>
      <c r="T64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5">
        <f>IFERROR(_xlfn.XLOOKUP(PA[[#This Row],[Affected Equipment ]],'Basic Data'!N:N,'Basic Data'!Q:Q),"")</f>
        <v>31.610000000000003</v>
      </c>
      <c r="V640" s="302">
        <f ca="1">IFERROR(_xlfn.XLOOKUP(PA[[#This Row],[Affected Equipment ]],'Basic Data'!N:N,'Basic Data'!R:R),"")</f>
        <v>1.8323575444901746E-4</v>
      </c>
      <c r="W640" s="35" t="s">
        <v>447</v>
      </c>
      <c r="X640" s="38"/>
      <c r="Y640" s="38" t="s">
        <v>469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6">
        <f>IF(PA[[#This Row],[Acknowledgement Time ]]="NA","",(PA[[#This Row],[Acknowledgement Time ]]-PA[[#This Row],[Fault Time]])*24)</f>
        <v>0</v>
      </c>
      <c r="AE640" s="176">
        <f>IF(PA[[#This Row],[Work Start time on Fault]]="NA","",(PA[[#This Row],[Work Start time on Fault]]-PA[[#This Row],[Fault Time]])*24)</f>
        <v>0</v>
      </c>
      <c r="AF640" s="177">
        <f>IF(PA[[#This Row],[Status]]="Open","",(PA[[#This Row],[Work Completion time on fault]]-PA[[#This Row],[Fault Time]])*24)</f>
        <v>10.75</v>
      </c>
      <c r="AG640" s="176">
        <f>IFERROR((PA[[#This Row],[Work Completion time on fault]]-PA[[#This Row],[Fault Time]])*24,"")</f>
        <v>10.75</v>
      </c>
      <c r="AH640" s="313" t="s">
        <v>678</v>
      </c>
      <c r="AI640" s="32" t="s">
        <v>367</v>
      </c>
      <c r="AJ640" s="175">
        <f ca="1">IFERROR(PA[[#This Row],[Breakdown Time]]*PA[[#This Row],[Plant Equivalent Weightage]],"")</f>
        <v>1.9697843603269376E-3</v>
      </c>
      <c r="AK640" s="37">
        <v>2564</v>
      </c>
      <c r="AL640" s="277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3">
        <f t="shared" si="11"/>
        <v>640</v>
      </c>
      <c r="B641" s="134">
        <v>45821</v>
      </c>
      <c r="C641" s="183">
        <f>YEAR(PA[[#This Row],[Date]])+IF(MONTH(PA[[#This Row],[Date]])&gt;=4,1,0)</f>
        <v>2026</v>
      </c>
      <c r="D641" s="32">
        <f>YEAR(PA[[#This Row],[Date]])</f>
        <v>2025</v>
      </c>
      <c r="E641" s="36" t="s">
        <v>363</v>
      </c>
      <c r="F641" s="36" t="s">
        <v>363</v>
      </c>
      <c r="G641" s="216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510</v>
      </c>
      <c r="M641" s="32" t="s">
        <v>403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1">
        <f ca="1">IFERROR(_xlfn.XLOOKUP(PA[[#This Row],[Affected Equipment ]],'Basic Data'!N:N,'Basic Data'!R:R),"")</f>
        <v>2.3545794446698746E-2</v>
      </c>
      <c r="W641" s="35" t="s">
        <v>474</v>
      </c>
      <c r="X641" s="38"/>
      <c r="Y641" s="38" t="s">
        <v>438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672</v>
      </c>
      <c r="AI641" s="32" t="s">
        <v>552</v>
      </c>
      <c r="AJ641" s="34">
        <f ca="1">IFERROR(PA[[#This Row],[Breakdown Time]]*PA[[#This Row],[Plant Equivalent Weightage]],"")</f>
        <v>0.28019495391571508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3">
        <f t="shared" si="11"/>
        <v>641</v>
      </c>
      <c r="B642" s="134">
        <v>45821</v>
      </c>
      <c r="C642" s="182">
        <f>YEAR(PA[[#This Row],[Date]])+IF(MONTH(PA[[#This Row],[Date]])&gt;=4,1,0)</f>
        <v>2026</v>
      </c>
      <c r="D642" s="32">
        <f>YEAR(PA[[#This Row],[Date]])</f>
        <v>2025</v>
      </c>
      <c r="E642" s="36" t="s">
        <v>363</v>
      </c>
      <c r="F642" s="36" t="s">
        <v>363</v>
      </c>
      <c r="G642" s="216">
        <v>45809</v>
      </c>
      <c r="H642" s="174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510</v>
      </c>
      <c r="M642" s="36" t="s">
        <v>410</v>
      </c>
      <c r="N642" s="36"/>
      <c r="O642" s="37"/>
      <c r="P642" s="37"/>
      <c r="Q642" s="36"/>
      <c r="R642" s="174">
        <f>IF((PA[[#This Row],[String Type(If String BD)]]&amp;PA[[#This Row],[Equipment (If any BD other than PV  array and inv)]])="",1,0)</f>
        <v>1</v>
      </c>
      <c r="S642" s="174">
        <f>IF(PA[[#This Row],[String Type(If String BD)]]="",1,0)</f>
        <v>1</v>
      </c>
      <c r="T6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5">
        <f>IFERROR(_xlfn.XLOOKUP(PA[[#This Row],[Affected Equipment ]],'Basic Data'!N:N,'Basic Data'!Q:Q),"")</f>
        <v>3888.03</v>
      </c>
      <c r="V642" s="302">
        <f ca="1">IFERROR(_xlfn.XLOOKUP(PA[[#This Row],[Affected Equipment ]],'Basic Data'!N:N,'Basic Data'!R:R),"")</f>
        <v>2.2537997797229148E-2</v>
      </c>
      <c r="W642" s="35" t="s">
        <v>474</v>
      </c>
      <c r="X642" s="38"/>
      <c r="Y642" s="38" t="s">
        <v>438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6">
        <f>IF(PA[[#This Row],[Acknowledgement Time ]]="NA","",(PA[[#This Row],[Acknowledgement Time ]]-PA[[#This Row],[Fault Time]])*24)</f>
        <v>0</v>
      </c>
      <c r="AE642" s="176">
        <f>IF(PA[[#This Row],[Work Start time on Fault]]="NA","",(PA[[#This Row],[Work Start time on Fault]]-PA[[#This Row],[Fault Time]])*24)</f>
        <v>0</v>
      </c>
      <c r="AF642" s="177" t="str">
        <f>IF(PA[[#This Row],[Status]]="Open","",(PA[[#This Row],[Work Completion time on fault]]-PA[[#This Row],[Fault Time]])*24)</f>
        <v/>
      </c>
      <c r="AG642" s="176">
        <f>IFERROR((PA[[#This Row],[Work Completion time on fault]]-PA[[#This Row],[Fault Time]])*24,"")</f>
        <v>11.9</v>
      </c>
      <c r="AH642" s="35" t="s">
        <v>672</v>
      </c>
      <c r="AI642" s="32" t="s">
        <v>552</v>
      </c>
      <c r="AJ642" s="175">
        <f ca="1">IFERROR(PA[[#This Row],[Breakdown Time]]*PA[[#This Row],[Plant Equivalent Weightage]],"")</f>
        <v>0.26820217378702688</v>
      </c>
      <c r="AK642" s="35">
        <v>2661</v>
      </c>
      <c r="AL642" s="277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3">
        <f t="shared" si="11"/>
        <v>642</v>
      </c>
      <c r="B643" s="134">
        <v>45821</v>
      </c>
      <c r="C643" s="183">
        <f>YEAR(PA[[#This Row],[Date]])+IF(MONTH(PA[[#This Row],[Date]])&gt;=4,1,0)</f>
        <v>2026</v>
      </c>
      <c r="D643" s="32">
        <f>YEAR(PA[[#This Row],[Date]])</f>
        <v>2025</v>
      </c>
      <c r="E643" s="36" t="s">
        <v>363</v>
      </c>
      <c r="F643" s="36" t="s">
        <v>363</v>
      </c>
      <c r="G643" s="216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427</v>
      </c>
      <c r="M643" s="36" t="s">
        <v>410</v>
      </c>
      <c r="N643" s="36" t="s">
        <v>412</v>
      </c>
      <c r="O643" s="37" t="s">
        <v>405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1">
        <f ca="1">IFERROR(_xlfn.XLOOKUP(PA[[#This Row],[Affected Equipment ]],'Basic Data'!N:N,'Basic Data'!R:R),"")</f>
        <v>1.6642513477479568E-3</v>
      </c>
      <c r="W643" s="35" t="s">
        <v>433</v>
      </c>
      <c r="X643" s="38"/>
      <c r="Y643" s="38" t="s">
        <v>679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551</v>
      </c>
      <c r="AI643" s="32" t="s">
        <v>552</v>
      </c>
      <c r="AJ643" s="34">
        <f ca="1">IFERROR(PA[[#This Row],[Breakdown Time]]*PA[[#This Row],[Plant Equivalent Weightage]],"")</f>
        <v>7.8497188568778659E-3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3">
        <f t="shared" si="11"/>
        <v>643</v>
      </c>
      <c r="B644" s="134">
        <v>45821</v>
      </c>
      <c r="C644" s="183">
        <f>YEAR(PA[[#This Row],[Date]])+IF(MONTH(PA[[#This Row],[Date]])&gt;=4,1,0)</f>
        <v>2026</v>
      </c>
      <c r="D644" s="32">
        <f>YEAR(PA[[#This Row],[Date]])</f>
        <v>2025</v>
      </c>
      <c r="E644" s="36" t="s">
        <v>363</v>
      </c>
      <c r="F644" s="36" t="s">
        <v>363</v>
      </c>
      <c r="G644" s="216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427</v>
      </c>
      <c r="M644" s="36" t="s">
        <v>410</v>
      </c>
      <c r="N644" s="36" t="s">
        <v>412</v>
      </c>
      <c r="O644" s="37" t="s">
        <v>456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1">
        <f ca="1">IFERROR(_xlfn.XLOOKUP(PA[[#This Row],[Affected Equipment ]],'Basic Data'!N:N,'Basic Data'!R:R),"")</f>
        <v>1.6642513477479568E-3</v>
      </c>
      <c r="W644" s="35" t="s">
        <v>433</v>
      </c>
      <c r="X644" s="38"/>
      <c r="Y644" s="38" t="s">
        <v>680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551</v>
      </c>
      <c r="AI644" s="32" t="s">
        <v>552</v>
      </c>
      <c r="AJ644" s="34">
        <f ca="1">IFERROR(PA[[#This Row],[Breakdown Time]]*PA[[#This Row],[Plant Equivalent Weightage]],"")</f>
        <v>7.8497188568778659E-3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3">
        <f t="shared" si="11"/>
        <v>644</v>
      </c>
      <c r="B645" s="134">
        <v>45822</v>
      </c>
      <c r="C645" s="183">
        <f>YEAR(PA[[#This Row],[Date]])+IF(MONTH(PA[[#This Row],[Date]])&gt;=4,1,0)</f>
        <v>2026</v>
      </c>
      <c r="D645" s="32">
        <f>YEAR(PA[[#This Row],[Date]])</f>
        <v>2025</v>
      </c>
      <c r="E645" s="36" t="s">
        <v>363</v>
      </c>
      <c r="F645" s="36" t="s">
        <v>363</v>
      </c>
      <c r="G645" s="216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510</v>
      </c>
      <c r="M645" s="32" t="s">
        <v>403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1">
        <f ca="1">IFERROR(_xlfn.XLOOKUP(PA[[#This Row],[Affected Equipment ]],'Basic Data'!N:N,'Basic Data'!R:R),"")</f>
        <v>2.3545794446698746E-2</v>
      </c>
      <c r="W645" s="35" t="s">
        <v>474</v>
      </c>
      <c r="X645" s="38"/>
      <c r="Y645" s="38" t="s">
        <v>438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672</v>
      </c>
      <c r="AI645" s="32" t="s">
        <v>552</v>
      </c>
      <c r="AJ645" s="34">
        <f ca="1">IFERROR(PA[[#This Row],[Breakdown Time]]*PA[[#This Row],[Plant Equivalent Weightage]],"")</f>
        <v>0.28451168289760992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3">
        <f t="shared" si="11"/>
        <v>645</v>
      </c>
      <c r="B646" s="30">
        <v>45822</v>
      </c>
      <c r="C646" s="183">
        <f>YEAR(PA[[#This Row],[Date]])+IF(MONTH(PA[[#This Row],[Date]])&gt;=4,1,0)</f>
        <v>2026</v>
      </c>
      <c r="D646" s="32">
        <f>YEAR(PA[[#This Row],[Date]])</f>
        <v>2025</v>
      </c>
      <c r="E646" s="36" t="s">
        <v>363</v>
      </c>
      <c r="F646" s="36" t="s">
        <v>363</v>
      </c>
      <c r="G646" s="216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510</v>
      </c>
      <c r="M646" s="36" t="s">
        <v>410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1">
        <f ca="1">IFERROR(_xlfn.XLOOKUP(PA[[#This Row],[Affected Equipment ]],'Basic Data'!N:N,'Basic Data'!R:R),"")</f>
        <v>2.2537997797229148E-2</v>
      </c>
      <c r="W646" s="35" t="s">
        <v>474</v>
      </c>
      <c r="X646" s="38"/>
      <c r="Y646" s="38" t="s">
        <v>438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672</v>
      </c>
      <c r="AI646" s="32" t="s">
        <v>552</v>
      </c>
      <c r="AJ646" s="34">
        <f ca="1">IFERROR(PA[[#This Row],[Breakdown Time]]*PA[[#This Row],[Plant Equivalent Weightage]],"")</f>
        <v>0.27233414004985224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3">
        <f t="shared" si="11"/>
        <v>646</v>
      </c>
      <c r="B647" s="30">
        <v>45822</v>
      </c>
      <c r="C647" s="183">
        <f>YEAR(PA[[#This Row],[Date]])+IF(MONTH(PA[[#This Row],[Date]])&gt;=4,1,0)</f>
        <v>2026</v>
      </c>
      <c r="D647" s="32">
        <f>YEAR(PA[[#This Row],[Date]])</f>
        <v>2025</v>
      </c>
      <c r="E647" s="36" t="s">
        <v>363</v>
      </c>
      <c r="F647" s="36" t="s">
        <v>363</v>
      </c>
      <c r="G647" s="216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427</v>
      </c>
      <c r="M647" s="36" t="s">
        <v>410</v>
      </c>
      <c r="N647" s="36" t="s">
        <v>412</v>
      </c>
      <c r="O647" s="37" t="s">
        <v>405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1">
        <f ca="1">IFERROR(_xlfn.XLOOKUP(PA[[#This Row],[Affected Equipment ]],'Basic Data'!N:N,'Basic Data'!R:R),"")</f>
        <v>1.6642513477479568E-3</v>
      </c>
      <c r="W647" s="35" t="s">
        <v>433</v>
      </c>
      <c r="X647" s="38"/>
      <c r="Y647" s="38" t="s">
        <v>679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551</v>
      </c>
      <c r="AI647" s="32" t="s">
        <v>552</v>
      </c>
      <c r="AJ647" s="34">
        <f ca="1">IFERROR(PA[[#This Row],[Breakdown Time]]*PA[[#This Row],[Plant Equivalent Weightage]],"")</f>
        <v>2.0109703785287814E-2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3">
        <f t="shared" si="11"/>
        <v>647</v>
      </c>
      <c r="B648" s="30">
        <v>45822</v>
      </c>
      <c r="C648" s="183">
        <f>YEAR(PA[[#This Row],[Date]])+IF(MONTH(PA[[#This Row],[Date]])&gt;=4,1,0)</f>
        <v>2026</v>
      </c>
      <c r="D648" s="32">
        <f>YEAR(PA[[#This Row],[Date]])</f>
        <v>2025</v>
      </c>
      <c r="E648" s="36" t="s">
        <v>363</v>
      </c>
      <c r="F648" s="36" t="s">
        <v>363</v>
      </c>
      <c r="G648" s="216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427</v>
      </c>
      <c r="M648" s="36" t="s">
        <v>410</v>
      </c>
      <c r="N648" s="36" t="s">
        <v>412</v>
      </c>
      <c r="O648" s="37" t="s">
        <v>456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1">
        <f ca="1">IFERROR(_xlfn.XLOOKUP(PA[[#This Row],[Affected Equipment ]],'Basic Data'!N:N,'Basic Data'!R:R),"")</f>
        <v>1.6642513477479568E-3</v>
      </c>
      <c r="W648" s="35" t="s">
        <v>433</v>
      </c>
      <c r="X648" s="38"/>
      <c r="Y648" s="38" t="s">
        <v>680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551</v>
      </c>
      <c r="AI648" s="32" t="s">
        <v>552</v>
      </c>
      <c r="AJ648" s="34">
        <f ca="1">IFERROR(PA[[#This Row],[Breakdown Time]]*PA[[#This Row],[Plant Equivalent Weightage]],"")</f>
        <v>2.0109703785287814E-2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3">
        <f t="shared" si="11"/>
        <v>648</v>
      </c>
      <c r="B649" s="30">
        <v>45822</v>
      </c>
      <c r="C649" s="183">
        <f>YEAR(PA[[#This Row],[Date]])+IF(MONTH(PA[[#This Row],[Date]])&gt;=4,1,0)</f>
        <v>2026</v>
      </c>
      <c r="D649" s="32">
        <f>YEAR(PA[[#This Row],[Date]])</f>
        <v>2025</v>
      </c>
      <c r="E649" s="36" t="s">
        <v>363</v>
      </c>
      <c r="F649" s="36" t="s">
        <v>363</v>
      </c>
      <c r="G649" s="216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427</v>
      </c>
      <c r="M649" s="32" t="s">
        <v>403</v>
      </c>
      <c r="N649" s="36" t="s">
        <v>416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1">
        <f ca="1">IFERROR(_xlfn.XLOOKUP(PA[[#This Row],[Affected Equipment ]],'Basic Data'!N:N,'Basic Data'!R:R),"")</f>
        <v>1.15438525302881E-2</v>
      </c>
      <c r="W649" s="35" t="s">
        <v>413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7" t="s">
        <v>561</v>
      </c>
      <c r="AI649" s="32" t="s">
        <v>367</v>
      </c>
      <c r="AJ649" s="34">
        <f ca="1">IFERROR(PA[[#This Row],[Breakdown Time]]*PA[[#This Row],[Plant Equivalent Weightage]],"")</f>
        <v>9.6198771085734287E-3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3">
        <f t="shared" si="11"/>
        <v>649</v>
      </c>
      <c r="B650" s="30">
        <v>45822</v>
      </c>
      <c r="C650" s="183">
        <f>YEAR(PA[[#This Row],[Date]])+IF(MONTH(PA[[#This Row],[Date]])&gt;=4,1,0)</f>
        <v>2026</v>
      </c>
      <c r="D650" s="32">
        <f>YEAR(PA[[#This Row],[Date]])</f>
        <v>2025</v>
      </c>
      <c r="E650" s="36" t="s">
        <v>363</v>
      </c>
      <c r="F650" s="36" t="s">
        <v>363</v>
      </c>
      <c r="G650" s="216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473</v>
      </c>
      <c r="M650" s="36" t="s">
        <v>410</v>
      </c>
      <c r="N650" s="36" t="s">
        <v>416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1">
        <f ca="1">IFERROR(_xlfn.XLOOKUP(PA[[#This Row],[Affected Equipment ]],'Basic Data'!N:N,'Basic Data'!R:R),"")</f>
        <v>1.3192974320329256E-2</v>
      </c>
      <c r="W650" s="35" t="s">
        <v>413</v>
      </c>
      <c r="X650" s="38"/>
      <c r="Y650" s="38" t="s">
        <v>438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7" t="s">
        <v>561</v>
      </c>
      <c r="AI650" s="32" t="s">
        <v>367</v>
      </c>
      <c r="AJ650" s="34">
        <f ca="1">IFERROR(PA[[#This Row],[Breakdown Time]]*PA[[#This Row],[Plant Equivalent Weightage]],"")</f>
        <v>1.9349695669816244E-2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3">
        <f t="shared" si="11"/>
        <v>650</v>
      </c>
      <c r="B651" s="134">
        <v>45822</v>
      </c>
      <c r="C651" s="182">
        <f>YEAR(PA[[#This Row],[Date]])+IF(MONTH(PA[[#This Row],[Date]])&gt;=4,1,0)</f>
        <v>2026</v>
      </c>
      <c r="D651" s="32">
        <f>YEAR(PA[[#This Row],[Date]])</f>
        <v>2025</v>
      </c>
      <c r="E651" s="36" t="s">
        <v>363</v>
      </c>
      <c r="F651" s="36" t="s">
        <v>363</v>
      </c>
      <c r="G651" s="216">
        <v>45809</v>
      </c>
      <c r="H651" s="174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424</v>
      </c>
      <c r="M651" s="32" t="s">
        <v>483</v>
      </c>
      <c r="N651" s="36" t="s">
        <v>412</v>
      </c>
      <c r="O651" s="37" t="s">
        <v>526</v>
      </c>
      <c r="P651" s="37" t="s">
        <v>471</v>
      </c>
      <c r="Q651" s="36"/>
      <c r="R651" s="174">
        <f>IF((PA[[#This Row],[String Type(If String BD)]]&amp;PA[[#This Row],[Equipment (If any BD other than PV  array and inv)]])="",1,0)</f>
        <v>0</v>
      </c>
      <c r="S651" s="174">
        <f>IF(PA[[#This Row],[String Type(If String BD)]]="",1,0)</f>
        <v>0</v>
      </c>
      <c r="T6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5">
        <f>IFERROR(_xlfn.XLOOKUP(PA[[#This Row],[Affected Equipment ]],'Basic Data'!N:N,'Basic Data'!Q:Q),"")</f>
        <v>31.610000000000003</v>
      </c>
      <c r="V651" s="302">
        <f ca="1">IFERROR(_xlfn.XLOOKUP(PA[[#This Row],[Affected Equipment ]],'Basic Data'!N:N,'Basic Data'!R:R),"")</f>
        <v>1.8323575444901746E-4</v>
      </c>
      <c r="W651" s="35" t="s">
        <v>447</v>
      </c>
      <c r="X651" s="39"/>
      <c r="Y651" s="38" t="s">
        <v>469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6">
        <f>IF(PA[[#This Row],[Acknowledgement Time ]]="NA","",(PA[[#This Row],[Acknowledgement Time ]]-PA[[#This Row],[Fault Time]])*24)</f>
        <v>0</v>
      </c>
      <c r="AE651" s="176">
        <f>IF(PA[[#This Row],[Work Start time on Fault]]="NA","",(PA[[#This Row],[Work Start time on Fault]]-PA[[#This Row],[Fault Time]])*24)</f>
        <v>0</v>
      </c>
      <c r="AF651" s="177">
        <f>IF(PA[[#This Row],[Status]]="Open","",(PA[[#This Row],[Work Completion time on fault]]-PA[[#This Row],[Fault Time]])*24)</f>
        <v>10.500000000000002</v>
      </c>
      <c r="AG651" s="176">
        <f>IFERROR((PA[[#This Row],[Work Completion time on fault]]-PA[[#This Row],[Fault Time]])*24,"")</f>
        <v>10.500000000000002</v>
      </c>
      <c r="AH651" s="313" t="s">
        <v>681</v>
      </c>
      <c r="AI651" s="32" t="s">
        <v>367</v>
      </c>
      <c r="AJ651" s="175">
        <f ca="1">IFERROR(PA[[#This Row],[Breakdown Time]]*PA[[#This Row],[Plant Equivalent Weightage]],"")</f>
        <v>1.9239754217146837E-3</v>
      </c>
      <c r="AK651" s="37">
        <v>4287</v>
      </c>
      <c r="AL651" s="277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3">
        <f t="shared" si="11"/>
        <v>651</v>
      </c>
      <c r="B652" s="134">
        <v>45822</v>
      </c>
      <c r="C652" s="183">
        <f>YEAR(PA[[#This Row],[Date]])+IF(MONTH(PA[[#This Row],[Date]])&gt;=4,1,0)</f>
        <v>2026</v>
      </c>
      <c r="D652" s="32">
        <f>YEAR(PA[[#This Row],[Date]])</f>
        <v>2025</v>
      </c>
      <c r="E652" s="36" t="s">
        <v>363</v>
      </c>
      <c r="F652" s="36" t="s">
        <v>363</v>
      </c>
      <c r="G652" s="216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424</v>
      </c>
      <c r="M652" s="32" t="s">
        <v>483</v>
      </c>
      <c r="N652" s="36" t="s">
        <v>412</v>
      </c>
      <c r="O652" s="37" t="s">
        <v>526</v>
      </c>
      <c r="P652" s="37" t="s">
        <v>471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1">
        <f ca="1">IFERROR(_xlfn.XLOOKUP(PA[[#This Row],[Affected Equipment ]],'Basic Data'!N:N,'Basic Data'!R:R),"")</f>
        <v>1.8323575444901746E-4</v>
      </c>
      <c r="W652" s="35" t="s">
        <v>447</v>
      </c>
      <c r="X652" s="38"/>
      <c r="Y652" s="38" t="s">
        <v>469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3" t="s">
        <v>681</v>
      </c>
      <c r="AI652" s="32" t="s">
        <v>367</v>
      </c>
      <c r="AJ652" s="34">
        <f ca="1">IFERROR(PA[[#This Row],[Breakdown Time]]*PA[[#This Row],[Plant Equivalent Weightage]],"")</f>
        <v>1.9545147141228534E-3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3">
        <f t="shared" si="11"/>
        <v>652</v>
      </c>
      <c r="B653" s="134">
        <v>45823</v>
      </c>
      <c r="C653" s="183">
        <f>YEAR(PA[[#This Row],[Date]])+IF(MONTH(PA[[#This Row],[Date]])&gt;=4,1,0)</f>
        <v>2026</v>
      </c>
      <c r="D653" s="32">
        <f>YEAR(PA[[#This Row],[Date]])</f>
        <v>2025</v>
      </c>
      <c r="E653" s="36" t="s">
        <v>363</v>
      </c>
      <c r="F653" s="36" t="s">
        <v>363</v>
      </c>
      <c r="G653" s="216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510</v>
      </c>
      <c r="M653" s="32" t="s">
        <v>403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1">
        <f ca="1">IFERROR(_xlfn.XLOOKUP(PA[[#This Row],[Affected Equipment ]],'Basic Data'!N:N,'Basic Data'!R:R),"")</f>
        <v>2.3545794446698746E-2</v>
      </c>
      <c r="W653" s="35" t="s">
        <v>474</v>
      </c>
      <c r="X653" s="38"/>
      <c r="Y653" s="38" t="s">
        <v>438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672</v>
      </c>
      <c r="AI653" s="32" t="s">
        <v>552</v>
      </c>
      <c r="AJ653" s="34">
        <f ca="1">IFERROR(PA[[#This Row],[Breakdown Time]]*PA[[#This Row],[Plant Equivalent Weightage]],"")</f>
        <v>0.28922084178694962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3">
        <f t="shared" si="11"/>
        <v>653</v>
      </c>
      <c r="B654" s="30">
        <v>45823</v>
      </c>
      <c r="C654" s="183">
        <f>YEAR(PA[[#This Row],[Date]])+IF(MONTH(PA[[#This Row],[Date]])&gt;=4,1,0)</f>
        <v>2026</v>
      </c>
      <c r="D654" s="32">
        <f>YEAR(PA[[#This Row],[Date]])</f>
        <v>2025</v>
      </c>
      <c r="E654" s="36" t="s">
        <v>363</v>
      </c>
      <c r="F654" s="36" t="s">
        <v>363</v>
      </c>
      <c r="G654" s="216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510</v>
      </c>
      <c r="M654" s="36" t="s">
        <v>410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1">
        <f ca="1">IFERROR(_xlfn.XLOOKUP(PA[[#This Row],[Affected Equipment ]],'Basic Data'!N:N,'Basic Data'!R:R),"")</f>
        <v>2.2537997797229148E-2</v>
      </c>
      <c r="W654" s="35" t="s">
        <v>474</v>
      </c>
      <c r="X654" s="38"/>
      <c r="Y654" s="38" t="s">
        <v>438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672</v>
      </c>
      <c r="AI654" s="32" t="s">
        <v>552</v>
      </c>
      <c r="AJ654" s="34">
        <f ca="1">IFERROR(PA[[#This Row],[Breakdown Time]]*PA[[#This Row],[Plant Equivalent Weightage]],"")</f>
        <v>0.27684173960929809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3">
        <f t="shared" si="11"/>
        <v>654</v>
      </c>
      <c r="B655" s="30">
        <v>45823</v>
      </c>
      <c r="C655" s="183">
        <f>YEAR(PA[[#This Row],[Date]])+IF(MONTH(PA[[#This Row],[Date]])&gt;=4,1,0)</f>
        <v>2026</v>
      </c>
      <c r="D655" s="32">
        <f>YEAR(PA[[#This Row],[Date]])</f>
        <v>2025</v>
      </c>
      <c r="E655" s="36" t="s">
        <v>363</v>
      </c>
      <c r="F655" s="36" t="s">
        <v>363</v>
      </c>
      <c r="G655" s="216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427</v>
      </c>
      <c r="M655" s="36" t="s">
        <v>410</v>
      </c>
      <c r="N655" s="36" t="s">
        <v>412</v>
      </c>
      <c r="O655" s="37" t="s">
        <v>405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1">
        <f ca="1">IFERROR(_xlfn.XLOOKUP(PA[[#This Row],[Affected Equipment ]],'Basic Data'!N:N,'Basic Data'!R:R),"")</f>
        <v>1.6642513477479568E-3</v>
      </c>
      <c r="W655" s="35" t="s">
        <v>433</v>
      </c>
      <c r="X655" s="38"/>
      <c r="Y655" s="38" t="s">
        <v>679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551</v>
      </c>
      <c r="AI655" s="32" t="s">
        <v>552</v>
      </c>
      <c r="AJ655" s="34">
        <f ca="1">IFERROR(PA[[#This Row],[Breakdown Time]]*PA[[#This Row],[Plant Equivalent Weightage]],"")</f>
        <v>2.0442554054837404E-2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3">
        <f t="shared" si="11"/>
        <v>655</v>
      </c>
      <c r="B656" s="134">
        <v>45823</v>
      </c>
      <c r="C656" s="182">
        <f>YEAR(PA[[#This Row],[Date]])+IF(MONTH(PA[[#This Row],[Date]])&gt;=4,1,0)</f>
        <v>2026</v>
      </c>
      <c r="D656" s="32">
        <f>YEAR(PA[[#This Row],[Date]])</f>
        <v>2025</v>
      </c>
      <c r="E656" s="36" t="s">
        <v>363</v>
      </c>
      <c r="F656" s="36" t="s">
        <v>363</v>
      </c>
      <c r="G656" s="216">
        <v>45809</v>
      </c>
      <c r="H656" s="174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427</v>
      </c>
      <c r="M656" s="36" t="s">
        <v>410</v>
      </c>
      <c r="N656" s="36" t="s">
        <v>412</v>
      </c>
      <c r="O656" s="37" t="s">
        <v>456</v>
      </c>
      <c r="P656" s="37"/>
      <c r="Q656" s="36"/>
      <c r="R656" s="174">
        <f>IF((PA[[#This Row],[String Type(If String BD)]]&amp;PA[[#This Row],[Equipment (If any BD other than PV  array and inv)]])="",1,0)</f>
        <v>1</v>
      </c>
      <c r="S656" s="174">
        <f>IF(PA[[#This Row],[String Type(If String BD)]]="",1,0)</f>
        <v>1</v>
      </c>
      <c r="T6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5">
        <f>IFERROR(_xlfn.XLOOKUP(PA[[#This Row],[Affected Equipment ]],'Basic Data'!N:N,'Basic Data'!Q:Q),"")</f>
        <v>287.10000000000002</v>
      </c>
      <c r="V656" s="302">
        <f ca="1">IFERROR(_xlfn.XLOOKUP(PA[[#This Row],[Affected Equipment ]],'Basic Data'!N:N,'Basic Data'!R:R),"")</f>
        <v>1.6642513477479568E-3</v>
      </c>
      <c r="W656" s="35" t="s">
        <v>433</v>
      </c>
      <c r="X656" s="38"/>
      <c r="Y656" s="38" t="s">
        <v>680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6">
        <f>IF(PA[[#This Row],[Acknowledgement Time ]]="NA","",(PA[[#This Row],[Acknowledgement Time ]]-PA[[#This Row],[Fault Time]])*24)</f>
        <v>0</v>
      </c>
      <c r="AE656" s="176">
        <f>IF(PA[[#This Row],[Work Start time on Fault]]="NA","",(PA[[#This Row],[Work Start time on Fault]]-PA[[#This Row],[Fault Time]])*24)</f>
        <v>0</v>
      </c>
      <c r="AF656" s="177" t="str">
        <f>IF(PA[[#This Row],[Status]]="Open","",(PA[[#This Row],[Work Completion time on fault]]-PA[[#This Row],[Fault Time]])*24)</f>
        <v/>
      </c>
      <c r="AG656" s="176">
        <f>IFERROR((PA[[#This Row],[Work Completion time on fault]]-PA[[#This Row],[Fault Time]])*24,"")</f>
        <v>12.283333333333335</v>
      </c>
      <c r="AH656" s="35" t="s">
        <v>551</v>
      </c>
      <c r="AI656" s="32" t="s">
        <v>552</v>
      </c>
      <c r="AJ656" s="175">
        <f ca="1">IFERROR(PA[[#This Row],[Breakdown Time]]*PA[[#This Row],[Plant Equivalent Weightage]],"")</f>
        <v>2.0442554054837404E-2</v>
      </c>
      <c r="AK656" s="35">
        <v>3066</v>
      </c>
      <c r="AL656" s="277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3">
        <f t="shared" si="11"/>
        <v>656</v>
      </c>
      <c r="B657" s="30">
        <v>45823</v>
      </c>
      <c r="C657" s="183">
        <f>YEAR(PA[[#This Row],[Date]])+IF(MONTH(PA[[#This Row],[Date]])&gt;=4,1,0)</f>
        <v>2026</v>
      </c>
      <c r="D657" s="32">
        <f>YEAR(PA[[#This Row],[Date]])</f>
        <v>2025</v>
      </c>
      <c r="E657" s="36" t="s">
        <v>363</v>
      </c>
      <c r="F657" s="36" t="s">
        <v>363</v>
      </c>
      <c r="G657" s="216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402</v>
      </c>
      <c r="M657" s="32" t="s">
        <v>403</v>
      </c>
      <c r="N657" s="36" t="s">
        <v>416</v>
      </c>
      <c r="O657" s="37" t="s">
        <v>472</v>
      </c>
      <c r="P657" s="37" t="s">
        <v>406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1">
        <f ca="1">IFERROR(_xlfn.XLOOKUP(PA[[#This Row],[Affected Equipment ]],'Basic Data'!N:N,'Basic Data'!R:R),"")</f>
        <v>1.8491681641643964E-4</v>
      </c>
      <c r="W657" s="35" t="s">
        <v>447</v>
      </c>
      <c r="X657" s="38"/>
      <c r="Y657" s="38" t="s">
        <v>469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3" t="s">
        <v>682</v>
      </c>
      <c r="AI657" s="32" t="s">
        <v>367</v>
      </c>
      <c r="AJ657" s="34">
        <f ca="1">IFERROR(PA[[#This Row],[Breakdown Time]]*PA[[#This Row],[Plant Equivalent Weightage]],"")</f>
        <v>1.9816918825961783E-3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3">
        <f t="shared" si="11"/>
        <v>657</v>
      </c>
      <c r="B658" s="30">
        <v>45823</v>
      </c>
      <c r="C658" s="183">
        <f>YEAR(PA[[#This Row],[Date]])+IF(MONTH(PA[[#This Row],[Date]])&gt;=4,1,0)</f>
        <v>2026</v>
      </c>
      <c r="D658" s="32">
        <f>YEAR(PA[[#This Row],[Date]])</f>
        <v>2025</v>
      </c>
      <c r="E658" s="36" t="s">
        <v>363</v>
      </c>
      <c r="F658" s="36" t="s">
        <v>363</v>
      </c>
      <c r="G658" s="216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402</v>
      </c>
      <c r="M658" s="32" t="s">
        <v>403</v>
      </c>
      <c r="N658" s="36" t="s">
        <v>412</v>
      </c>
      <c r="O658" s="37" t="s">
        <v>440</v>
      </c>
      <c r="P658" s="37" t="s">
        <v>406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1">
        <f ca="1">IFERROR(_xlfn.XLOOKUP(PA[[#This Row],[Affected Equipment ]],'Basic Data'!N:N,'Basic Data'!R:R),"")</f>
        <v>1.8491681641643964E-4</v>
      </c>
      <c r="W658" s="35" t="s">
        <v>447</v>
      </c>
      <c r="X658" s="38"/>
      <c r="Y658" s="38" t="s">
        <v>469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3" t="s">
        <v>648</v>
      </c>
      <c r="AI658" s="32" t="s">
        <v>367</v>
      </c>
      <c r="AJ658" s="34">
        <f ca="1">IFERROR(PA[[#This Row],[Breakdown Time]]*PA[[#This Row],[Plant Equivalent Weightage]],"")</f>
        <v>2.0125113519989181E-3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3">
        <f t="shared" si="11"/>
        <v>658</v>
      </c>
      <c r="B659" s="30">
        <v>45823</v>
      </c>
      <c r="C659" s="183">
        <f>YEAR(PA[[#This Row],[Date]])+IF(MONTH(PA[[#This Row],[Date]])&gt;=4,1,0)</f>
        <v>2026</v>
      </c>
      <c r="D659" s="32">
        <f>YEAR(PA[[#This Row],[Date]])</f>
        <v>2025</v>
      </c>
      <c r="E659" s="36" t="s">
        <v>363</v>
      </c>
      <c r="F659" s="36" t="s">
        <v>363</v>
      </c>
      <c r="G659" s="216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450</v>
      </c>
      <c r="M659" s="36" t="s">
        <v>410</v>
      </c>
      <c r="N659" s="36" t="s">
        <v>443</v>
      </c>
      <c r="O659" s="37" t="s">
        <v>472</v>
      </c>
      <c r="P659" s="37" t="s">
        <v>406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1">
        <f ca="1">IFERROR(_xlfn.XLOOKUP(PA[[#This Row],[Affected Equipment ]],'Basic Data'!N:N,'Basic Data'!R:R),"")</f>
        <v>1.8491681641643964E-4</v>
      </c>
      <c r="W659" s="35" t="s">
        <v>447</v>
      </c>
      <c r="X659" s="38"/>
      <c r="Y659" s="38" t="s">
        <v>469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3" t="s">
        <v>593</v>
      </c>
      <c r="AI659" s="32" t="s">
        <v>367</v>
      </c>
      <c r="AJ659" s="34">
        <f ca="1">IFERROR(PA[[#This Row],[Breakdown Time]]*PA[[#This Row],[Plant Equivalent Weightage]],"")</f>
        <v>2.0433308214016579E-3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3">
        <f t="shared" si="11"/>
        <v>659</v>
      </c>
      <c r="B660" s="30">
        <v>45823</v>
      </c>
      <c r="C660" s="183">
        <f>YEAR(PA[[#This Row],[Date]])+IF(MONTH(PA[[#This Row],[Date]])&gt;=4,1,0)</f>
        <v>2026</v>
      </c>
      <c r="D660" s="32">
        <f>YEAR(PA[[#This Row],[Date]])</f>
        <v>2025</v>
      </c>
      <c r="E660" s="36" t="s">
        <v>363</v>
      </c>
      <c r="F660" s="36" t="s">
        <v>363</v>
      </c>
      <c r="G660" s="216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450</v>
      </c>
      <c r="M660" s="36" t="s">
        <v>410</v>
      </c>
      <c r="N660" s="36" t="s">
        <v>443</v>
      </c>
      <c r="O660" s="37" t="s">
        <v>472</v>
      </c>
      <c r="P660" s="37" t="s">
        <v>406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1">
        <f ca="1">IFERROR(_xlfn.XLOOKUP(PA[[#This Row],[Affected Equipment ]],'Basic Data'!N:N,'Basic Data'!R:R),"")</f>
        <v>1.8491681641643964E-4</v>
      </c>
      <c r="W660" s="35" t="s">
        <v>447</v>
      </c>
      <c r="X660" s="38"/>
      <c r="Y660" s="38" t="s">
        <v>469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3" t="s">
        <v>593</v>
      </c>
      <c r="AI660" s="32" t="s">
        <v>367</v>
      </c>
      <c r="AJ660" s="34">
        <f ca="1">IFERROR(PA[[#This Row],[Breakdown Time]]*PA[[#This Row],[Plant Equivalent Weightage]],"")</f>
        <v>2.0741502908043978E-3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3">
        <f t="shared" si="11"/>
        <v>660</v>
      </c>
      <c r="B661" s="30">
        <v>45823</v>
      </c>
      <c r="C661" s="183">
        <f>YEAR(PA[[#This Row],[Date]])+IF(MONTH(PA[[#This Row],[Date]])&gt;=4,1,0)</f>
        <v>2026</v>
      </c>
      <c r="D661" s="32">
        <f>YEAR(PA[[#This Row],[Date]])</f>
        <v>2025</v>
      </c>
      <c r="E661" s="36" t="s">
        <v>363</v>
      </c>
      <c r="F661" s="36" t="s">
        <v>363</v>
      </c>
      <c r="G661" s="216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418</v>
      </c>
      <c r="M661" s="32" t="s">
        <v>403</v>
      </c>
      <c r="N661" s="36" t="s">
        <v>412</v>
      </c>
      <c r="O661" s="37" t="s">
        <v>446</v>
      </c>
      <c r="P661" s="37" t="s">
        <v>406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1">
        <f ca="1">IFERROR(_xlfn.XLOOKUP(PA[[#This Row],[Affected Equipment ]],'Basic Data'!N:N,'Basic Data'!R:R),"")</f>
        <v>1.8491681641643964E-4</v>
      </c>
      <c r="W661" s="35" t="s">
        <v>447</v>
      </c>
      <c r="X661" s="38"/>
      <c r="Y661" s="38" t="s">
        <v>469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3" t="s">
        <v>468</v>
      </c>
      <c r="AI661" s="32" t="s">
        <v>367</v>
      </c>
      <c r="AJ661" s="34">
        <f ca="1">IFERROR(PA[[#This Row],[Breakdown Time]]*PA[[#This Row],[Plant Equivalent Weightage]],"")</f>
        <v>2.1049697602071381E-3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3">
        <f t="shared" si="11"/>
        <v>661</v>
      </c>
      <c r="B662" s="30">
        <v>45824</v>
      </c>
      <c r="C662" s="182">
        <f>YEAR(PA[[#This Row],[Date]])+IF(MONTH(PA[[#This Row],[Date]])&gt;=4,1,0)</f>
        <v>2026</v>
      </c>
      <c r="D662" s="32">
        <f>YEAR(PA[[#This Row],[Date]])</f>
        <v>2025</v>
      </c>
      <c r="E662" s="36" t="s">
        <v>363</v>
      </c>
      <c r="F662" s="36" t="s">
        <v>363</v>
      </c>
      <c r="G662" s="216">
        <v>45809</v>
      </c>
      <c r="H662" s="174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510</v>
      </c>
      <c r="M662" s="32" t="s">
        <v>403</v>
      </c>
      <c r="N662" s="32"/>
      <c r="O662" s="35"/>
      <c r="P662" s="37"/>
      <c r="Q662" s="36"/>
      <c r="R662" s="174">
        <f>IF((PA[[#This Row],[String Type(If String BD)]]&amp;PA[[#This Row],[Equipment (If any BD other than PV  array and inv)]])="",1,0)</f>
        <v>1</v>
      </c>
      <c r="S662" s="174">
        <f>IF(PA[[#This Row],[String Type(If String BD)]]="",1,0)</f>
        <v>1</v>
      </c>
      <c r="T66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5">
        <f>IFERROR(_xlfn.XLOOKUP(PA[[#This Row],[Affected Equipment ]],'Basic Data'!N:N,'Basic Data'!Q:Q),"")</f>
        <v>4061.8850000000007</v>
      </c>
      <c r="V662" s="302">
        <f ca="1">IFERROR(_xlfn.XLOOKUP(PA[[#This Row],[Affected Equipment ]],'Basic Data'!N:N,'Basic Data'!R:R),"")</f>
        <v>2.3545794446698746E-2</v>
      </c>
      <c r="W662" s="35" t="s">
        <v>474</v>
      </c>
      <c r="X662" s="38"/>
      <c r="Y662" s="38" t="s">
        <v>438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6">
        <f>IF(PA[[#This Row],[Acknowledgement Time ]]="NA","",(PA[[#This Row],[Acknowledgement Time ]]-PA[[#This Row],[Fault Time]])*24)</f>
        <v>0</v>
      </c>
      <c r="AE662" s="176">
        <f>IF(PA[[#This Row],[Work Start time on Fault]]="NA","",(PA[[#This Row],[Work Start time on Fault]]-PA[[#This Row],[Fault Time]])*24)</f>
        <v>0</v>
      </c>
      <c r="AF662" s="177" t="str">
        <f>IF(PA[[#This Row],[Status]]="Open","",(PA[[#This Row],[Work Completion time on fault]]-PA[[#This Row],[Fault Time]])*24)</f>
        <v/>
      </c>
      <c r="AG662" s="176">
        <f>IFERROR((PA[[#This Row],[Work Completion time on fault]]-PA[[#This Row],[Fault Time]])*24,"")</f>
        <v>12.150000000000002</v>
      </c>
      <c r="AH662" s="35" t="s">
        <v>672</v>
      </c>
      <c r="AI662" s="32" t="s">
        <v>552</v>
      </c>
      <c r="AJ662" s="175">
        <f ca="1">IFERROR(PA[[#This Row],[Breakdown Time]]*PA[[#This Row],[Plant Equivalent Weightage]],"")</f>
        <v>0.28608140252738984</v>
      </c>
      <c r="AK662" s="37">
        <v>4249</v>
      </c>
      <c r="AL662" s="277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3">
        <f t="shared" si="11"/>
        <v>662</v>
      </c>
      <c r="B663" s="30">
        <v>45824</v>
      </c>
      <c r="C663" s="183">
        <f>YEAR(PA[[#This Row],[Date]])+IF(MONTH(PA[[#This Row],[Date]])&gt;=4,1,0)</f>
        <v>2026</v>
      </c>
      <c r="D663" s="32">
        <f>YEAR(PA[[#This Row],[Date]])</f>
        <v>2025</v>
      </c>
      <c r="E663" s="36" t="s">
        <v>363</v>
      </c>
      <c r="F663" s="36" t="s">
        <v>363</v>
      </c>
      <c r="G663" s="216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510</v>
      </c>
      <c r="M663" s="36" t="s">
        <v>410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1">
        <f ca="1">IFERROR(_xlfn.XLOOKUP(PA[[#This Row],[Affected Equipment ]],'Basic Data'!N:N,'Basic Data'!R:R),"")</f>
        <v>2.2537997797229148E-2</v>
      </c>
      <c r="W663" s="35" t="s">
        <v>474</v>
      </c>
      <c r="X663" s="38"/>
      <c r="Y663" s="38" t="s">
        <v>438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672</v>
      </c>
      <c r="AI663" s="32" t="s">
        <v>552</v>
      </c>
      <c r="AJ663" s="34">
        <f ca="1">IFERROR(PA[[#This Row],[Breakdown Time]]*PA[[#This Row],[Plant Equivalent Weightage]],"")</f>
        <v>0.2738366732363342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3">
        <f t="shared" si="11"/>
        <v>663</v>
      </c>
      <c r="B664" s="30">
        <v>45824</v>
      </c>
      <c r="C664" s="183">
        <f>YEAR(PA[[#This Row],[Date]])+IF(MONTH(PA[[#This Row],[Date]])&gt;=4,1,0)</f>
        <v>2026</v>
      </c>
      <c r="D664" s="32">
        <f>YEAR(PA[[#This Row],[Date]])</f>
        <v>2025</v>
      </c>
      <c r="E664" s="36" t="s">
        <v>363</v>
      </c>
      <c r="F664" s="36" t="s">
        <v>363</v>
      </c>
      <c r="G664" s="216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427</v>
      </c>
      <c r="M664" s="36" t="s">
        <v>410</v>
      </c>
      <c r="N664" s="36" t="s">
        <v>412</v>
      </c>
      <c r="O664" s="37" t="s">
        <v>405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1">
        <f ca="1">IFERROR(_xlfn.XLOOKUP(PA[[#This Row],[Affected Equipment ]],'Basic Data'!N:N,'Basic Data'!R:R),"")</f>
        <v>1.6642513477479568E-3</v>
      </c>
      <c r="W664" s="35" t="s">
        <v>433</v>
      </c>
      <c r="X664" s="38"/>
      <c r="Y664" s="38" t="s">
        <v>679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551</v>
      </c>
      <c r="AI664" s="32" t="s">
        <v>552</v>
      </c>
      <c r="AJ664" s="34">
        <f ca="1">IFERROR(PA[[#This Row],[Breakdown Time]]*PA[[#This Row],[Plant Equivalent Weightage]],"")</f>
        <v>2.0220653875137679E-2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3">
        <f t="shared" si="11"/>
        <v>664</v>
      </c>
      <c r="B665" s="30">
        <v>45824</v>
      </c>
      <c r="C665" s="183">
        <f>YEAR(PA[[#This Row],[Date]])+IF(MONTH(PA[[#This Row],[Date]])&gt;=4,1,0)</f>
        <v>2026</v>
      </c>
      <c r="D665" s="32">
        <f>YEAR(PA[[#This Row],[Date]])</f>
        <v>2025</v>
      </c>
      <c r="E665" s="36" t="s">
        <v>363</v>
      </c>
      <c r="F665" s="36" t="s">
        <v>363</v>
      </c>
      <c r="G665" s="216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427</v>
      </c>
      <c r="M665" s="36" t="s">
        <v>410</v>
      </c>
      <c r="N665" s="36" t="s">
        <v>412</v>
      </c>
      <c r="O665" s="37" t="s">
        <v>456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1">
        <f ca="1">IFERROR(_xlfn.XLOOKUP(PA[[#This Row],[Affected Equipment ]],'Basic Data'!N:N,'Basic Data'!R:R),"")</f>
        <v>1.6642513477479568E-3</v>
      </c>
      <c r="W665" s="35" t="s">
        <v>433</v>
      </c>
      <c r="X665" s="38"/>
      <c r="Y665" s="38" t="s">
        <v>680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551</v>
      </c>
      <c r="AI665" s="32" t="s">
        <v>552</v>
      </c>
      <c r="AJ665" s="34">
        <f ca="1">IFERROR(PA[[#This Row],[Breakdown Time]]*PA[[#This Row],[Plant Equivalent Weightage]],"")</f>
        <v>2.0220653875137679E-2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3">
        <f t="shared" si="11"/>
        <v>665</v>
      </c>
      <c r="B666" s="30">
        <v>45824</v>
      </c>
      <c r="C666" s="183">
        <f>YEAR(PA[[#This Row],[Date]])+IF(MONTH(PA[[#This Row],[Date]])&gt;=4,1,0)</f>
        <v>2026</v>
      </c>
      <c r="D666" s="32">
        <f>YEAR(PA[[#This Row],[Date]])</f>
        <v>2025</v>
      </c>
      <c r="E666" s="36" t="s">
        <v>363</v>
      </c>
      <c r="F666" s="36" t="s">
        <v>363</v>
      </c>
      <c r="G666" s="216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423</v>
      </c>
      <c r="M666" s="36" t="s">
        <v>410</v>
      </c>
      <c r="N666" s="36" t="s">
        <v>412</v>
      </c>
      <c r="O666" s="37" t="s">
        <v>405</v>
      </c>
      <c r="P666" s="37" t="s">
        <v>406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1">
        <f ca="1">IFERROR(_xlfn.XLOOKUP(PA[[#This Row],[Affected Equipment ]],'Basic Data'!N:N,'Basic Data'!R:R),"")</f>
        <v>1.8491681641643964E-4</v>
      </c>
      <c r="W666" s="35" t="s">
        <v>447</v>
      </c>
      <c r="X666" s="38"/>
      <c r="Y666" s="38" t="s">
        <v>469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3" t="s">
        <v>593</v>
      </c>
      <c r="AI666" s="32" t="s">
        <v>367</v>
      </c>
      <c r="AJ666" s="34">
        <f ca="1">IFERROR(PA[[#This Row],[Breakdown Time]]*PA[[#This Row],[Plant Equivalent Weightage]],"")</f>
        <v>1.9354626784920679E-3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3">
        <f t="shared" si="11"/>
        <v>666</v>
      </c>
      <c r="B667" s="30">
        <v>45824</v>
      </c>
      <c r="C667" s="183">
        <f>YEAR(PA[[#This Row],[Date]])+IF(MONTH(PA[[#This Row],[Date]])&gt;=4,1,0)</f>
        <v>2026</v>
      </c>
      <c r="D667" s="32">
        <f>YEAR(PA[[#This Row],[Date]])</f>
        <v>2025</v>
      </c>
      <c r="E667" s="36" t="s">
        <v>363</v>
      </c>
      <c r="F667" s="36" t="s">
        <v>363</v>
      </c>
      <c r="G667" s="216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423</v>
      </c>
      <c r="M667" s="36" t="s">
        <v>410</v>
      </c>
      <c r="N667" s="36" t="s">
        <v>412</v>
      </c>
      <c r="O667" s="37" t="s">
        <v>472</v>
      </c>
      <c r="P667" s="37" t="s">
        <v>406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1">
        <f ca="1">IFERROR(_xlfn.XLOOKUP(PA[[#This Row],[Affected Equipment ]],'Basic Data'!N:N,'Basic Data'!R:R),"")</f>
        <v>1.8491681641643964E-4</v>
      </c>
      <c r="W667" s="35" t="s">
        <v>447</v>
      </c>
      <c r="X667" s="38"/>
      <c r="Y667" s="38" t="s">
        <v>469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3" t="s">
        <v>683</v>
      </c>
      <c r="AI667" s="32" t="s">
        <v>367</v>
      </c>
      <c r="AJ667" s="34">
        <f ca="1">IFERROR(PA[[#This Row],[Breakdown Time]]*PA[[#This Row],[Plant Equivalent Weightage]],"")</f>
        <v>1.9662821478948086E-3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3">
        <f t="shared" ref="A668:A731" si="12">A667+1</f>
        <v>667</v>
      </c>
      <c r="B668" s="134">
        <v>45824</v>
      </c>
      <c r="C668" s="182">
        <f>YEAR(PA[[#This Row],[Date]])+IF(MONTH(PA[[#This Row],[Date]])&gt;=4,1,0)</f>
        <v>2026</v>
      </c>
      <c r="D668" s="32">
        <f>YEAR(PA[[#This Row],[Date]])</f>
        <v>2025</v>
      </c>
      <c r="E668" s="36" t="s">
        <v>363</v>
      </c>
      <c r="F668" s="36" t="s">
        <v>363</v>
      </c>
      <c r="G668" s="216">
        <v>45809</v>
      </c>
      <c r="H668" s="174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423</v>
      </c>
      <c r="M668" s="36" t="s">
        <v>410</v>
      </c>
      <c r="N668" s="36" t="s">
        <v>412</v>
      </c>
      <c r="O668" s="37" t="s">
        <v>472</v>
      </c>
      <c r="P668" s="37" t="s">
        <v>406</v>
      </c>
      <c r="Q668" s="36"/>
      <c r="R668" s="174">
        <f>IF((PA[[#This Row],[String Type(If String BD)]]&amp;PA[[#This Row],[Equipment (If any BD other than PV  array and inv)]])="",1,0)</f>
        <v>0</v>
      </c>
      <c r="S668" s="174">
        <f>IF(PA[[#This Row],[String Type(If String BD)]]="",1,0)</f>
        <v>0</v>
      </c>
      <c r="T66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5">
        <f>IFERROR(_xlfn.XLOOKUP(PA[[#This Row],[Affected Equipment ]],'Basic Data'!N:N,'Basic Data'!Q:Q),"")</f>
        <v>31.900000000000002</v>
      </c>
      <c r="V668" s="302">
        <f ca="1">IFERROR(_xlfn.XLOOKUP(PA[[#This Row],[Affected Equipment ]],'Basic Data'!N:N,'Basic Data'!R:R),"")</f>
        <v>1.8491681641643964E-4</v>
      </c>
      <c r="W668" s="35" t="s">
        <v>447</v>
      </c>
      <c r="X668" s="39"/>
      <c r="Y668" s="38" t="s">
        <v>469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6">
        <f>IF(PA[[#This Row],[Acknowledgement Time ]]="NA","",(PA[[#This Row],[Acknowledgement Time ]]-PA[[#This Row],[Fault Time]])*24)</f>
        <v>0</v>
      </c>
      <c r="AE668" s="176">
        <f>IF(PA[[#This Row],[Work Start time on Fault]]="NA","",(PA[[#This Row],[Work Start time on Fault]]-PA[[#This Row],[Fault Time]])*24)</f>
        <v>0</v>
      </c>
      <c r="AF668" s="177">
        <f>IF(PA[[#This Row],[Status]]="Open","",(PA[[#This Row],[Work Completion time on fault]]-PA[[#This Row],[Fault Time]])*24)</f>
        <v>10.8</v>
      </c>
      <c r="AG668" s="176">
        <f>IFERROR((PA[[#This Row],[Work Completion time on fault]]-PA[[#This Row],[Fault Time]])*24,"")</f>
        <v>10.8</v>
      </c>
      <c r="AH668" s="313" t="s">
        <v>593</v>
      </c>
      <c r="AI668" s="32" t="s">
        <v>367</v>
      </c>
      <c r="AJ668" s="175">
        <f ca="1">IFERROR(PA[[#This Row],[Breakdown Time]]*PA[[#This Row],[Plant Equivalent Weightage]],"")</f>
        <v>1.9971016172975484E-3</v>
      </c>
      <c r="AK668" s="37">
        <v>4128</v>
      </c>
      <c r="AL668" s="277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3">
        <f t="shared" si="12"/>
        <v>668</v>
      </c>
      <c r="B669" s="134">
        <v>45824</v>
      </c>
      <c r="C669" s="183">
        <f>YEAR(PA[[#This Row],[Date]])+IF(MONTH(PA[[#This Row],[Date]])&gt;=4,1,0)</f>
        <v>2026</v>
      </c>
      <c r="D669" s="32">
        <f>YEAR(PA[[#This Row],[Date]])</f>
        <v>2025</v>
      </c>
      <c r="E669" s="36" t="s">
        <v>363</v>
      </c>
      <c r="F669" s="36" t="s">
        <v>363</v>
      </c>
      <c r="G669" s="216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423</v>
      </c>
      <c r="M669" s="36" t="s">
        <v>410</v>
      </c>
      <c r="N669" s="36" t="s">
        <v>404</v>
      </c>
      <c r="O669" s="37" t="s">
        <v>456</v>
      </c>
      <c r="P669" s="37" t="s">
        <v>406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1">
        <f ca="1">IFERROR(_xlfn.XLOOKUP(PA[[#This Row],[Affected Equipment ]],'Basic Data'!N:N,'Basic Data'!R:R),"")</f>
        <v>1.8491681641643964E-4</v>
      </c>
      <c r="W669" s="35" t="s">
        <v>447</v>
      </c>
      <c r="X669" s="38"/>
      <c r="Y669" s="38" t="s">
        <v>469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3" t="s">
        <v>683</v>
      </c>
      <c r="AI669" s="32" t="s">
        <v>367</v>
      </c>
      <c r="AJ669" s="34">
        <f ca="1">IFERROR(PA[[#This Row],[Breakdown Time]]*PA[[#This Row],[Plant Equivalent Weightage]],"")</f>
        <v>2.0279210867002882E-3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3">
        <f t="shared" si="12"/>
        <v>669</v>
      </c>
      <c r="B670" s="134">
        <v>45824</v>
      </c>
      <c r="C670" s="182">
        <f>YEAR(PA[[#This Row],[Date]])+IF(MONTH(PA[[#This Row],[Date]])&gt;=4,1,0)</f>
        <v>2026</v>
      </c>
      <c r="D670" s="32">
        <f>YEAR(PA[[#This Row],[Date]])</f>
        <v>2025</v>
      </c>
      <c r="E670" s="36" t="s">
        <v>363</v>
      </c>
      <c r="F670" s="36" t="s">
        <v>363</v>
      </c>
      <c r="G670" s="216">
        <v>45809</v>
      </c>
      <c r="H670" s="174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423</v>
      </c>
      <c r="M670" s="36" t="s">
        <v>410</v>
      </c>
      <c r="N670" s="36" t="s">
        <v>404</v>
      </c>
      <c r="O670" s="37" t="s">
        <v>456</v>
      </c>
      <c r="P670" s="37" t="s">
        <v>406</v>
      </c>
      <c r="Q670" s="36"/>
      <c r="R670" s="174">
        <f>IF((PA[[#This Row],[String Type(If String BD)]]&amp;PA[[#This Row],[Equipment (If any BD other than PV  array and inv)]])="",1,0)</f>
        <v>0</v>
      </c>
      <c r="S670" s="174">
        <f>IF(PA[[#This Row],[String Type(If String BD)]]="",1,0)</f>
        <v>0</v>
      </c>
      <c r="T6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5">
        <f>IFERROR(_xlfn.XLOOKUP(PA[[#This Row],[Affected Equipment ]],'Basic Data'!N:N,'Basic Data'!Q:Q),"")</f>
        <v>31.900000000000002</v>
      </c>
      <c r="V670" s="302">
        <f ca="1">IFERROR(_xlfn.XLOOKUP(PA[[#This Row],[Affected Equipment ]],'Basic Data'!N:N,'Basic Data'!R:R),"")</f>
        <v>1.8491681641643964E-4</v>
      </c>
      <c r="W670" s="35" t="s">
        <v>447</v>
      </c>
      <c r="X670" s="39"/>
      <c r="Y670" s="38" t="s">
        <v>469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6">
        <f>IF(PA[[#This Row],[Acknowledgement Time ]]="NA","",(PA[[#This Row],[Acknowledgement Time ]]-PA[[#This Row],[Fault Time]])*24)</f>
        <v>0</v>
      </c>
      <c r="AE670" s="176">
        <f>IF(PA[[#This Row],[Work Start time on Fault]]="NA","",(PA[[#This Row],[Work Start time on Fault]]-PA[[#This Row],[Fault Time]])*24)</f>
        <v>0</v>
      </c>
      <c r="AF670" s="177">
        <f>IF(PA[[#This Row],[Status]]="Open","",(PA[[#This Row],[Work Completion time on fault]]-PA[[#This Row],[Fault Time]])*24)</f>
        <v>11.133333333333333</v>
      </c>
      <c r="AG670" s="176">
        <f>IFERROR((PA[[#This Row],[Work Completion time on fault]]-PA[[#This Row],[Fault Time]])*24,"")</f>
        <v>11.133333333333333</v>
      </c>
      <c r="AH670" s="313" t="s">
        <v>593</v>
      </c>
      <c r="AI670" s="32" t="s">
        <v>367</v>
      </c>
      <c r="AJ670" s="175">
        <f ca="1">IFERROR(PA[[#This Row],[Breakdown Time]]*PA[[#This Row],[Plant Equivalent Weightage]],"")</f>
        <v>2.0587405561030281E-3</v>
      </c>
      <c r="AK670" s="37">
        <v>4179</v>
      </c>
      <c r="AL670" s="277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3">
        <f t="shared" si="12"/>
        <v>670</v>
      </c>
      <c r="B671" s="134">
        <v>45824</v>
      </c>
      <c r="C671" s="182">
        <f>YEAR(PA[[#This Row],[Date]])+IF(MONTH(PA[[#This Row],[Date]])&gt;=4,1,0)</f>
        <v>2026</v>
      </c>
      <c r="D671" s="32">
        <f>YEAR(PA[[#This Row],[Date]])</f>
        <v>2025</v>
      </c>
      <c r="E671" s="36" t="s">
        <v>363</v>
      </c>
      <c r="F671" s="36" t="s">
        <v>363</v>
      </c>
      <c r="G671" s="216">
        <v>45809</v>
      </c>
      <c r="H671" s="174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423</v>
      </c>
      <c r="M671" s="36" t="s">
        <v>410</v>
      </c>
      <c r="N671" s="36" t="s">
        <v>443</v>
      </c>
      <c r="O671" s="37" t="s">
        <v>405</v>
      </c>
      <c r="P671" s="37" t="s">
        <v>406</v>
      </c>
      <c r="Q671" s="36"/>
      <c r="R671" s="174">
        <f>IF((PA[[#This Row],[String Type(If String BD)]]&amp;PA[[#This Row],[Equipment (If any BD other than PV  array and inv)]])="",1,0)</f>
        <v>0</v>
      </c>
      <c r="S671" s="174">
        <f>IF(PA[[#This Row],[String Type(If String BD)]]="",1,0)</f>
        <v>0</v>
      </c>
      <c r="T6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5">
        <f>IFERROR(_xlfn.XLOOKUP(PA[[#This Row],[Affected Equipment ]],'Basic Data'!N:N,'Basic Data'!Q:Q),"")</f>
        <v>31.900000000000002</v>
      </c>
      <c r="V671" s="302">
        <f ca="1">IFERROR(_xlfn.XLOOKUP(PA[[#This Row],[Affected Equipment ]],'Basic Data'!N:N,'Basic Data'!R:R),"")</f>
        <v>1.8491681641643964E-4</v>
      </c>
      <c r="W671" s="35" t="s">
        <v>447</v>
      </c>
      <c r="X671" s="39"/>
      <c r="Y671" s="38" t="s">
        <v>469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6">
        <f>IF(PA[[#This Row],[Acknowledgement Time ]]="NA","",(PA[[#This Row],[Acknowledgement Time ]]-PA[[#This Row],[Fault Time]])*24)</f>
        <v>0</v>
      </c>
      <c r="AE671" s="176">
        <f>IF(PA[[#This Row],[Work Start time on Fault]]="NA","",(PA[[#This Row],[Work Start time on Fault]]-PA[[#This Row],[Fault Time]])*24)</f>
        <v>0</v>
      </c>
      <c r="AF671" s="177">
        <f>IF(PA[[#This Row],[Status]]="Open","",(PA[[#This Row],[Work Completion time on fault]]-PA[[#This Row],[Fault Time]])*24)</f>
        <v>11.3</v>
      </c>
      <c r="AG671" s="176">
        <f>IFERROR((PA[[#This Row],[Work Completion time on fault]]-PA[[#This Row],[Fault Time]])*24,"")</f>
        <v>11.3</v>
      </c>
      <c r="AH671" s="313" t="s">
        <v>593</v>
      </c>
      <c r="AI671" s="32" t="s">
        <v>367</v>
      </c>
      <c r="AJ671" s="175">
        <f ca="1">IFERROR(PA[[#This Row],[Breakdown Time]]*PA[[#This Row],[Plant Equivalent Weightage]],"")</f>
        <v>2.0895600255057679E-3</v>
      </c>
      <c r="AK671" s="37">
        <v>4198</v>
      </c>
      <c r="AL671" s="277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3">
        <f t="shared" si="12"/>
        <v>671</v>
      </c>
      <c r="B672" s="134">
        <v>45824</v>
      </c>
      <c r="C672" s="182">
        <f>YEAR(PA[[#This Row],[Date]])+IF(MONTH(PA[[#This Row],[Date]])&gt;=4,1,0)</f>
        <v>2026</v>
      </c>
      <c r="D672" s="32">
        <f>YEAR(PA[[#This Row],[Date]])</f>
        <v>2025</v>
      </c>
      <c r="E672" s="36" t="s">
        <v>363</v>
      </c>
      <c r="F672" s="36" t="s">
        <v>363</v>
      </c>
      <c r="G672" s="216">
        <v>45809</v>
      </c>
      <c r="H672" s="174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423</v>
      </c>
      <c r="M672" s="36" t="s">
        <v>410</v>
      </c>
      <c r="N672" s="36" t="s">
        <v>443</v>
      </c>
      <c r="O672" s="37" t="s">
        <v>405</v>
      </c>
      <c r="P672" s="37" t="s">
        <v>406</v>
      </c>
      <c r="Q672" s="36"/>
      <c r="R672" s="174">
        <f>IF((PA[[#This Row],[String Type(If String BD)]]&amp;PA[[#This Row],[Equipment (If any BD other than PV  array and inv)]])="",1,0)</f>
        <v>0</v>
      </c>
      <c r="S672" s="174">
        <f>IF(PA[[#This Row],[String Type(If String BD)]]="",1,0)</f>
        <v>0</v>
      </c>
      <c r="T67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5">
        <f>IFERROR(_xlfn.XLOOKUP(PA[[#This Row],[Affected Equipment ]],'Basic Data'!N:N,'Basic Data'!Q:Q),"")</f>
        <v>31.900000000000002</v>
      </c>
      <c r="V672" s="302">
        <f ca="1">IFERROR(_xlfn.XLOOKUP(PA[[#This Row],[Affected Equipment ]],'Basic Data'!N:N,'Basic Data'!R:R),"")</f>
        <v>1.8491681641643964E-4</v>
      </c>
      <c r="W672" s="35" t="s">
        <v>447</v>
      </c>
      <c r="X672" s="39"/>
      <c r="Y672" s="38" t="s">
        <v>469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6">
        <f>IF(PA[[#This Row],[Acknowledgement Time ]]="NA","",(PA[[#This Row],[Acknowledgement Time ]]-PA[[#This Row],[Fault Time]])*24)</f>
        <v>0</v>
      </c>
      <c r="AE672" s="176">
        <f>IF(PA[[#This Row],[Work Start time on Fault]]="NA","",(PA[[#This Row],[Work Start time on Fault]]-PA[[#This Row],[Fault Time]])*24)</f>
        <v>0</v>
      </c>
      <c r="AF672" s="177">
        <f>IF(PA[[#This Row],[Status]]="Open","",(PA[[#This Row],[Work Completion time on fault]]-PA[[#This Row],[Fault Time]])*24)</f>
        <v>11.466666666666667</v>
      </c>
      <c r="AG672" s="176">
        <f>IFERROR((PA[[#This Row],[Work Completion time on fault]]-PA[[#This Row],[Fault Time]])*24,"")</f>
        <v>11.466666666666667</v>
      </c>
      <c r="AH672" s="313" t="s">
        <v>593</v>
      </c>
      <c r="AI672" s="32" t="s">
        <v>367</v>
      </c>
      <c r="AJ672" s="175">
        <f ca="1">IFERROR(PA[[#This Row],[Breakdown Time]]*PA[[#This Row],[Plant Equivalent Weightage]],"")</f>
        <v>2.1203794949085078E-3</v>
      </c>
      <c r="AK672" s="37">
        <v>4215</v>
      </c>
      <c r="AL672" s="277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3">
        <f t="shared" si="12"/>
        <v>672</v>
      </c>
      <c r="B673" s="134">
        <v>45824</v>
      </c>
      <c r="C673" s="183">
        <f>YEAR(PA[[#This Row],[Date]])+IF(MONTH(PA[[#This Row],[Date]])&gt;=4,1,0)</f>
        <v>2026</v>
      </c>
      <c r="D673" s="32">
        <f>YEAR(PA[[#This Row],[Date]])</f>
        <v>2025</v>
      </c>
      <c r="E673" s="36" t="s">
        <v>363</v>
      </c>
      <c r="F673" s="36" t="s">
        <v>363</v>
      </c>
      <c r="G673" s="216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524</v>
      </c>
      <c r="M673" s="32"/>
      <c r="N673" s="32"/>
      <c r="O673" s="35"/>
      <c r="P673" s="35"/>
      <c r="Q673" s="32" t="s">
        <v>520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1">
        <f ca="1">IFERROR(_xlfn.XLOOKUP(PA[[#This Row],[Affected Equipment ]],'Basic Data'!N:N,'Basic Data'!R:R),"")</f>
        <v>4.8465857051765142E-2</v>
      </c>
      <c r="W673" s="35" t="s">
        <v>428</v>
      </c>
      <c r="X673" s="38"/>
      <c r="Y673" s="38" t="s">
        <v>684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422</v>
      </c>
      <c r="AI673" s="32" t="s">
        <v>367</v>
      </c>
      <c r="AJ673" s="34">
        <f ca="1">IFERROR(PA[[#This Row],[Breakdown Time]]*PA[[#This Row],[Plant Equivalent Weightage]],"")</f>
        <v>8.077642841960957E-3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3">
        <f t="shared" si="12"/>
        <v>673</v>
      </c>
      <c r="B674" s="134">
        <v>45825</v>
      </c>
      <c r="C674" s="183">
        <f>YEAR(PA[[#This Row],[Date]])+IF(MONTH(PA[[#This Row],[Date]])&gt;=4,1,0)</f>
        <v>2026</v>
      </c>
      <c r="D674" s="32">
        <f>YEAR(PA[[#This Row],[Date]])</f>
        <v>2025</v>
      </c>
      <c r="E674" s="36" t="s">
        <v>363</v>
      </c>
      <c r="F674" s="36" t="s">
        <v>363</v>
      </c>
      <c r="G674" s="216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510</v>
      </c>
      <c r="M674" s="32" t="s">
        <v>403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1">
        <f ca="1">IFERROR(_xlfn.XLOOKUP(PA[[#This Row],[Affected Equipment ]],'Basic Data'!N:N,'Basic Data'!R:R),"")</f>
        <v>2.3545794446698746E-2</v>
      </c>
      <c r="W674" s="35" t="s">
        <v>474</v>
      </c>
      <c r="X674" s="38"/>
      <c r="Y674" s="38" t="s">
        <v>438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672</v>
      </c>
      <c r="AI674" s="32" t="s">
        <v>552</v>
      </c>
      <c r="AJ674" s="34">
        <f ca="1">IFERROR(PA[[#This Row],[Breakdown Time]]*PA[[#This Row],[Plant Equivalent Weightage]],"")</f>
        <v>0.29314514086139942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3">
        <f t="shared" si="12"/>
        <v>674</v>
      </c>
      <c r="B675" s="134">
        <v>45825</v>
      </c>
      <c r="C675" s="183">
        <f>YEAR(PA[[#This Row],[Date]])+IF(MONTH(PA[[#This Row],[Date]])&gt;=4,1,0)</f>
        <v>2026</v>
      </c>
      <c r="D675" s="32">
        <f>YEAR(PA[[#This Row],[Date]])</f>
        <v>2025</v>
      </c>
      <c r="E675" s="36" t="s">
        <v>363</v>
      </c>
      <c r="F675" s="36" t="s">
        <v>363</v>
      </c>
      <c r="G675" s="216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510</v>
      </c>
      <c r="M675" s="36" t="s">
        <v>410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1">
        <f ca="1">IFERROR(_xlfn.XLOOKUP(PA[[#This Row],[Affected Equipment ]],'Basic Data'!N:N,'Basic Data'!R:R),"")</f>
        <v>2.2537997797229148E-2</v>
      </c>
      <c r="W675" s="35" t="s">
        <v>474</v>
      </c>
      <c r="X675" s="38"/>
      <c r="Y675" s="38" t="s">
        <v>438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672</v>
      </c>
      <c r="AI675" s="32" t="s">
        <v>552</v>
      </c>
      <c r="AJ675" s="34">
        <f ca="1">IFERROR(PA[[#This Row],[Breakdown Time]]*PA[[#This Row],[Plant Equivalent Weightage]],"")</f>
        <v>0.2805980725755029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3">
        <f t="shared" si="12"/>
        <v>675</v>
      </c>
      <c r="B676" s="134">
        <v>45825</v>
      </c>
      <c r="C676" s="183">
        <f>YEAR(PA[[#This Row],[Date]])+IF(MONTH(PA[[#This Row],[Date]])&gt;=4,1,0)</f>
        <v>2026</v>
      </c>
      <c r="D676" s="32">
        <f>YEAR(PA[[#This Row],[Date]])</f>
        <v>2025</v>
      </c>
      <c r="E676" s="36" t="s">
        <v>363</v>
      </c>
      <c r="F676" s="36" t="s">
        <v>363</v>
      </c>
      <c r="G676" s="216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427</v>
      </c>
      <c r="M676" s="36" t="s">
        <v>410</v>
      </c>
      <c r="N676" s="36" t="s">
        <v>412</v>
      </c>
      <c r="O676" s="37" t="s">
        <v>405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1">
        <f ca="1">IFERROR(_xlfn.XLOOKUP(PA[[#This Row],[Affected Equipment ]],'Basic Data'!N:N,'Basic Data'!R:R),"")</f>
        <v>1.6642513477479568E-3</v>
      </c>
      <c r="W676" s="35" t="s">
        <v>433</v>
      </c>
      <c r="X676" s="38"/>
      <c r="Y676" s="38" t="s">
        <v>679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551</v>
      </c>
      <c r="AI676" s="32" t="s">
        <v>552</v>
      </c>
      <c r="AJ676" s="34">
        <f ca="1">IFERROR(PA[[#This Row],[Breakdown Time]]*PA[[#This Row],[Plant Equivalent Weightage]],"")</f>
        <v>2.0719929279462063E-2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3">
        <f t="shared" si="12"/>
        <v>676</v>
      </c>
      <c r="B677" s="134">
        <v>45825</v>
      </c>
      <c r="C677" s="183">
        <f>YEAR(PA[[#This Row],[Date]])+IF(MONTH(PA[[#This Row],[Date]])&gt;=4,1,0)</f>
        <v>2026</v>
      </c>
      <c r="D677" s="32">
        <f>YEAR(PA[[#This Row],[Date]])</f>
        <v>2025</v>
      </c>
      <c r="E677" s="36" t="s">
        <v>363</v>
      </c>
      <c r="F677" s="36" t="s">
        <v>363</v>
      </c>
      <c r="G677" s="216">
        <v>45809</v>
      </c>
      <c r="H677" s="174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427</v>
      </c>
      <c r="M677" s="36" t="s">
        <v>410</v>
      </c>
      <c r="N677" s="36" t="s">
        <v>412</v>
      </c>
      <c r="O677" s="37" t="s">
        <v>456</v>
      </c>
      <c r="P677" s="37"/>
      <c r="Q677" s="32"/>
      <c r="R677" s="174">
        <f>IF((PA[[#This Row],[String Type(If String BD)]]&amp;PA[[#This Row],[Equipment (If any BD other than PV  array and inv)]])="",1,0)</f>
        <v>1</v>
      </c>
      <c r="S677" s="174">
        <f>IF(PA[[#This Row],[String Type(If String BD)]]="",1,0)</f>
        <v>1</v>
      </c>
      <c r="T6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5">
        <f>IFERROR(_xlfn.XLOOKUP(PA[[#This Row],[Affected Equipment ]],'Basic Data'!N:N,'Basic Data'!Q:Q),"")</f>
        <v>287.10000000000002</v>
      </c>
      <c r="V677" s="302">
        <f ca="1">IFERROR(_xlfn.XLOOKUP(PA[[#This Row],[Affected Equipment ]],'Basic Data'!N:N,'Basic Data'!R:R),"")</f>
        <v>1.6642513477479568E-3</v>
      </c>
      <c r="W677" s="35" t="s">
        <v>433</v>
      </c>
      <c r="X677" s="38"/>
      <c r="Y677" s="38" t="s">
        <v>680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6">
        <f>IF(PA[[#This Row],[Acknowledgement Time ]]="NA","",(PA[[#This Row],[Acknowledgement Time ]]-PA[[#This Row],[Fault Time]])*24)</f>
        <v>0</v>
      </c>
      <c r="AE677" s="176">
        <f>IF(PA[[#This Row],[Work Start time on Fault]]="NA","",(PA[[#This Row],[Work Start time on Fault]]-PA[[#This Row],[Fault Time]])*24)</f>
        <v>0</v>
      </c>
      <c r="AF677" s="177" t="str">
        <f>IF(PA[[#This Row],[Status]]="Open","",(PA[[#This Row],[Work Completion time on fault]]-PA[[#This Row],[Fault Time]])*24)</f>
        <v/>
      </c>
      <c r="AG677" s="176">
        <f>IFERROR((PA[[#This Row],[Work Completion time on fault]]-PA[[#This Row],[Fault Time]])*24,"")</f>
        <v>12.450000000000001</v>
      </c>
      <c r="AH677" s="35" t="s">
        <v>551</v>
      </c>
      <c r="AI677" s="32" t="s">
        <v>552</v>
      </c>
      <c r="AJ677" s="175">
        <f ca="1">IFERROR(PA[[#This Row],[Breakdown Time]]*PA[[#This Row],[Plant Equivalent Weightage]],"")</f>
        <v>2.0719929279462063E-2</v>
      </c>
      <c r="AK677" s="35">
        <v>5100</v>
      </c>
      <c r="AL677" s="277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3">
        <f t="shared" si="12"/>
        <v>677</v>
      </c>
      <c r="B678" s="134">
        <v>45825</v>
      </c>
      <c r="C678" s="183">
        <f>YEAR(PA[[#This Row],[Date]])+IF(MONTH(PA[[#This Row],[Date]])&gt;=4,1,0)</f>
        <v>2026</v>
      </c>
      <c r="D678" s="32">
        <f>YEAR(PA[[#This Row],[Date]])</f>
        <v>2025</v>
      </c>
      <c r="E678" s="36" t="s">
        <v>363</v>
      </c>
      <c r="F678" s="36" t="s">
        <v>363</v>
      </c>
      <c r="G678" s="216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424</v>
      </c>
      <c r="M678" s="32" t="s">
        <v>403</v>
      </c>
      <c r="N678" s="36" t="s">
        <v>416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1">
        <f ca="1">IFERROR(_xlfn.XLOOKUP(PA[[#This Row],[Affected Equipment ]],'Basic Data'!N:N,'Basic Data'!R:R),"")</f>
        <v>1.2460031302533186E-2</v>
      </c>
      <c r="W678" s="35" t="s">
        <v>413</v>
      </c>
      <c r="X678" s="38"/>
      <c r="Y678" s="38" t="s">
        <v>438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7" t="s">
        <v>561</v>
      </c>
      <c r="AI678" s="32" t="s">
        <v>367</v>
      </c>
      <c r="AJ678" s="34">
        <f ca="1">IFERROR(PA[[#This Row],[Breakdown Time]]*PA[[#This Row],[Plant Equivalent Weightage]],"")</f>
        <v>1.3290700056035401E-2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3">
        <f t="shared" si="12"/>
        <v>678</v>
      </c>
      <c r="B679" s="134">
        <v>45825</v>
      </c>
      <c r="C679" s="183">
        <f>YEAR(PA[[#This Row],[Date]])+IF(MONTH(PA[[#This Row],[Date]])&gt;=4,1,0)</f>
        <v>2026</v>
      </c>
      <c r="D679" s="32">
        <f>YEAR(PA[[#This Row],[Date]])</f>
        <v>2025</v>
      </c>
      <c r="E679" s="36" t="s">
        <v>363</v>
      </c>
      <c r="F679" s="36" t="s">
        <v>363</v>
      </c>
      <c r="G679" s="216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424</v>
      </c>
      <c r="M679" s="32" t="s">
        <v>403</v>
      </c>
      <c r="N679" s="36" t="s">
        <v>412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1">
        <f ca="1">IFERROR(_xlfn.XLOOKUP(PA[[#This Row],[Affected Equipment ]],'Basic Data'!N:N,'Basic Data'!R:R),"")</f>
        <v>1.15438525302881E-2</v>
      </c>
      <c r="W679" s="35" t="s">
        <v>413</v>
      </c>
      <c r="X679" s="38"/>
      <c r="Y679" s="38" t="s">
        <v>438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7" t="s">
        <v>561</v>
      </c>
      <c r="AI679" s="32" t="s">
        <v>367</v>
      </c>
      <c r="AJ679" s="34">
        <f ca="1">IFERROR(PA[[#This Row],[Breakdown Time]]*PA[[#This Row],[Plant Equivalent Weightage]],"")</f>
        <v>1.2313442698973977E-2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3">
        <f t="shared" si="12"/>
        <v>679</v>
      </c>
      <c r="B680" s="134">
        <v>45825</v>
      </c>
      <c r="C680" s="183">
        <f>YEAR(PA[[#This Row],[Date]])+IF(MONTH(PA[[#This Row],[Date]])&gt;=4,1,0)</f>
        <v>2026</v>
      </c>
      <c r="D680" s="32">
        <f>YEAR(PA[[#This Row],[Date]])</f>
        <v>2025</v>
      </c>
      <c r="E680" s="36" t="s">
        <v>363</v>
      </c>
      <c r="F680" s="36" t="s">
        <v>363</v>
      </c>
      <c r="G680" s="216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402</v>
      </c>
      <c r="M680" s="32" t="s">
        <v>403</v>
      </c>
      <c r="N680" s="36" t="s">
        <v>416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1">
        <f ca="1">IFERROR(_xlfn.XLOOKUP(PA[[#This Row],[Affected Equipment ]],'Basic Data'!N:N,'Basic Data'!R:R),"")</f>
        <v>9.3382992290302006E-3</v>
      </c>
      <c r="W680" s="35" t="s">
        <v>413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7" t="s">
        <v>561</v>
      </c>
      <c r="AI680" s="32" t="s">
        <v>367</v>
      </c>
      <c r="AJ680" s="34">
        <f ca="1">IFERROR(PA[[#This Row],[Breakdown Time]]*PA[[#This Row],[Plant Equivalent Weightage]],"")</f>
        <v>6.5368094603211425E-3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3">
        <f t="shared" si="12"/>
        <v>680</v>
      </c>
      <c r="B681" s="134">
        <v>45825</v>
      </c>
      <c r="C681" s="183">
        <f>YEAR(PA[[#This Row],[Date]])+IF(MONTH(PA[[#This Row],[Date]])&gt;=4,1,0)</f>
        <v>2026</v>
      </c>
      <c r="D681" s="32">
        <f>YEAR(PA[[#This Row],[Date]])</f>
        <v>2025</v>
      </c>
      <c r="E681" s="36" t="s">
        <v>363</v>
      </c>
      <c r="F681" s="36" t="s">
        <v>363</v>
      </c>
      <c r="G681" s="216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427</v>
      </c>
      <c r="M681" s="32" t="s">
        <v>403</v>
      </c>
      <c r="N681" s="36" t="s">
        <v>416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1">
        <f ca="1">IFERROR(_xlfn.XLOOKUP(PA[[#This Row],[Affected Equipment ]],'Basic Data'!N:N,'Basic Data'!R:R),"")</f>
        <v>1.15438525302881E-2</v>
      </c>
      <c r="W681" s="35" t="s">
        <v>413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7" t="s">
        <v>561</v>
      </c>
      <c r="AI681" s="32" t="s">
        <v>367</v>
      </c>
      <c r="AJ681" s="34">
        <f ca="1">IFERROR(PA[[#This Row],[Breakdown Time]]*PA[[#This Row],[Plant Equivalent Weightage]],"")</f>
        <v>2.0778934554518583E-2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3">
        <f t="shared" si="12"/>
        <v>681</v>
      </c>
      <c r="B682" s="134">
        <v>45825</v>
      </c>
      <c r="C682" s="183">
        <f>YEAR(PA[[#This Row],[Date]])+IF(MONTH(PA[[#This Row],[Date]])&gt;=4,1,0)</f>
        <v>2026</v>
      </c>
      <c r="D682" s="32">
        <f>YEAR(PA[[#This Row],[Date]])</f>
        <v>2025</v>
      </c>
      <c r="E682" s="36" t="s">
        <v>363</v>
      </c>
      <c r="F682" s="36" t="s">
        <v>363</v>
      </c>
      <c r="G682" s="216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411</v>
      </c>
      <c r="M682" s="32" t="s">
        <v>403</v>
      </c>
      <c r="N682" s="36" t="s">
        <v>416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1">
        <f ca="1">IFERROR(_xlfn.XLOOKUP(PA[[#This Row],[Affected Equipment ]],'Basic Data'!N:N,'Basic Data'!R:R),"")</f>
        <v>1.3498927598400092E-2</v>
      </c>
      <c r="W682" s="35" t="s">
        <v>413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7" t="s">
        <v>561</v>
      </c>
      <c r="AI682" s="32" t="s">
        <v>367</v>
      </c>
      <c r="AJ682" s="34">
        <f ca="1">IFERROR(PA[[#This Row],[Breakdown Time]]*PA[[#This Row],[Plant Equivalent Weightage]],"")</f>
        <v>6.5244816725600393E-3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3">
        <f t="shared" si="12"/>
        <v>682</v>
      </c>
      <c r="B683" s="30">
        <v>45825</v>
      </c>
      <c r="C683" s="183">
        <f>YEAR(PA[[#This Row],[Date]])+IF(MONTH(PA[[#This Row],[Date]])&gt;=4,1,0)</f>
        <v>2026</v>
      </c>
      <c r="D683" s="32">
        <f>YEAR(PA[[#This Row],[Date]])</f>
        <v>2025</v>
      </c>
      <c r="E683" s="36" t="s">
        <v>363</v>
      </c>
      <c r="F683" s="36" t="s">
        <v>363</v>
      </c>
      <c r="G683" s="216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424</v>
      </c>
      <c r="M683" s="32" t="s">
        <v>403</v>
      </c>
      <c r="N683" s="36" t="s">
        <v>416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1">
        <f ca="1">IFERROR(_xlfn.XLOOKUP(PA[[#This Row],[Affected Equipment ]],'Basic Data'!N:N,'Basic Data'!R:R),"")</f>
        <v>1.2460031302533186E-2</v>
      </c>
      <c r="W683" s="35" t="s">
        <v>413</v>
      </c>
      <c r="X683" s="38"/>
      <c r="Y683" s="38" t="s">
        <v>438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7" t="s">
        <v>561</v>
      </c>
      <c r="AI683" s="32" t="s">
        <v>367</v>
      </c>
      <c r="AJ683" s="34">
        <f ca="1">IFERROR(PA[[#This Row],[Breakdown Time]]*PA[[#This Row],[Plant Equivalent Weightage]],"")</f>
        <v>1.1006360983904308E-2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3">
        <f t="shared" si="12"/>
        <v>683</v>
      </c>
      <c r="B684" s="30">
        <v>45825</v>
      </c>
      <c r="C684" s="183">
        <f>YEAR(PA[[#This Row],[Date]])+IF(MONTH(PA[[#This Row],[Date]])&gt;=4,1,0)</f>
        <v>2026</v>
      </c>
      <c r="D684" s="32">
        <f>YEAR(PA[[#This Row],[Date]])</f>
        <v>2025</v>
      </c>
      <c r="E684" s="36" t="s">
        <v>363</v>
      </c>
      <c r="F684" s="36" t="s">
        <v>363</v>
      </c>
      <c r="G684" s="216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424</v>
      </c>
      <c r="M684" s="32" t="s">
        <v>403</v>
      </c>
      <c r="N684" s="36" t="s">
        <v>412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1">
        <f ca="1">IFERROR(_xlfn.XLOOKUP(PA[[#This Row],[Affected Equipment ]],'Basic Data'!N:N,'Basic Data'!R:R),"")</f>
        <v>1.15438525302881E-2</v>
      </c>
      <c r="W684" s="35" t="s">
        <v>413</v>
      </c>
      <c r="X684" s="38"/>
      <c r="Y684" s="38" t="s">
        <v>438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7" t="s">
        <v>561</v>
      </c>
      <c r="AI684" s="32" t="s">
        <v>367</v>
      </c>
      <c r="AJ684" s="34">
        <f ca="1">IFERROR(PA[[#This Row],[Breakdown Time]]*PA[[#This Row],[Plant Equivalent Weightage]],"")</f>
        <v>1.0197069735087817E-2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3">
        <f t="shared" si="12"/>
        <v>684</v>
      </c>
      <c r="B685" s="134">
        <v>45825</v>
      </c>
      <c r="C685" s="182">
        <f>YEAR(PA[[#This Row],[Date]])+IF(MONTH(PA[[#This Row],[Date]])&gt;=4,1,0)</f>
        <v>2026</v>
      </c>
      <c r="D685" s="32">
        <f>YEAR(PA[[#This Row],[Date]])</f>
        <v>2025</v>
      </c>
      <c r="E685" s="36" t="s">
        <v>363</v>
      </c>
      <c r="F685" s="36" t="s">
        <v>363</v>
      </c>
      <c r="G685" s="216">
        <v>45809</v>
      </c>
      <c r="H685" s="174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424</v>
      </c>
      <c r="M685" s="32" t="s">
        <v>436</v>
      </c>
      <c r="N685" s="36" t="s">
        <v>412</v>
      </c>
      <c r="O685" s="37" t="s">
        <v>458</v>
      </c>
      <c r="P685" s="37" t="s">
        <v>471</v>
      </c>
      <c r="Q685" s="36"/>
      <c r="R685" s="174">
        <f>IF((PA[[#This Row],[String Type(If String BD)]]&amp;PA[[#This Row],[Equipment (If any BD other than PV  array and inv)]])="",1,0)</f>
        <v>0</v>
      </c>
      <c r="S685" s="174">
        <f>IF(PA[[#This Row],[String Type(If String BD)]]="",1,0)</f>
        <v>0</v>
      </c>
      <c r="T68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5">
        <f>IFERROR(_xlfn.XLOOKUP(PA[[#This Row],[Affected Equipment ]],'Basic Data'!N:N,'Basic Data'!Q:Q),"")</f>
        <v>31.610000000000003</v>
      </c>
      <c r="V685" s="302">
        <f ca="1">IFERROR(_xlfn.XLOOKUP(PA[[#This Row],[Affected Equipment ]],'Basic Data'!N:N,'Basic Data'!R:R),"")</f>
        <v>1.8323575444901746E-4</v>
      </c>
      <c r="W685" s="37" t="s">
        <v>447</v>
      </c>
      <c r="X685" s="39"/>
      <c r="Y685" s="38" t="s">
        <v>469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6">
        <f>IF(PA[[#This Row],[Acknowledgement Time ]]="NA","",(PA[[#This Row],[Acknowledgement Time ]]-PA[[#This Row],[Fault Time]])*24)</f>
        <v>0</v>
      </c>
      <c r="AE685" s="176">
        <f>IF(PA[[#This Row],[Work Start time on Fault]]="NA","",(PA[[#This Row],[Work Start time on Fault]]-PA[[#This Row],[Fault Time]])*24)</f>
        <v>0</v>
      </c>
      <c r="AF685" s="177">
        <f>IF(PA[[#This Row],[Status]]="Open","",(PA[[#This Row],[Work Completion time on fault]]-PA[[#This Row],[Fault Time]])*24)</f>
        <v>10.733333333333334</v>
      </c>
      <c r="AG685" s="176">
        <f>IFERROR((PA[[#This Row],[Work Completion time on fault]]-PA[[#This Row],[Fault Time]])*24,"")</f>
        <v>10.733333333333334</v>
      </c>
      <c r="AH685" s="313" t="s">
        <v>593</v>
      </c>
      <c r="AI685" s="32" t="s">
        <v>367</v>
      </c>
      <c r="AJ685" s="175">
        <f ca="1">IFERROR(PA[[#This Row],[Breakdown Time]]*PA[[#This Row],[Plant Equivalent Weightage]],"")</f>
        <v>1.9667304310861211E-3</v>
      </c>
      <c r="AK685" s="37">
        <v>5170</v>
      </c>
      <c r="AL685" s="277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3">
        <f t="shared" si="12"/>
        <v>685</v>
      </c>
      <c r="B686" s="134">
        <v>45825</v>
      </c>
      <c r="C686" s="182">
        <f>YEAR(PA[[#This Row],[Date]])+IF(MONTH(PA[[#This Row],[Date]])&gt;=4,1,0)</f>
        <v>2026</v>
      </c>
      <c r="D686" s="32">
        <f>YEAR(PA[[#This Row],[Date]])</f>
        <v>2025</v>
      </c>
      <c r="E686" s="36" t="s">
        <v>363</v>
      </c>
      <c r="F686" s="36" t="s">
        <v>363</v>
      </c>
      <c r="G686" s="216">
        <v>45809</v>
      </c>
      <c r="H686" s="174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424</v>
      </c>
      <c r="M686" s="32" t="s">
        <v>436</v>
      </c>
      <c r="N686" s="36" t="s">
        <v>412</v>
      </c>
      <c r="O686" s="37" t="s">
        <v>458</v>
      </c>
      <c r="P686" s="37" t="s">
        <v>471</v>
      </c>
      <c r="Q686" s="36"/>
      <c r="R686" s="174">
        <f>IF((PA[[#This Row],[String Type(If String BD)]]&amp;PA[[#This Row],[Equipment (If any BD other than PV  array and inv)]])="",1,0)</f>
        <v>0</v>
      </c>
      <c r="S686" s="174">
        <f>IF(PA[[#This Row],[String Type(If String BD)]]="",1,0)</f>
        <v>0</v>
      </c>
      <c r="T68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5">
        <f>IFERROR(_xlfn.XLOOKUP(PA[[#This Row],[Affected Equipment ]],'Basic Data'!N:N,'Basic Data'!Q:Q),"")</f>
        <v>31.610000000000003</v>
      </c>
      <c r="V686" s="302">
        <f ca="1">IFERROR(_xlfn.XLOOKUP(PA[[#This Row],[Affected Equipment ]],'Basic Data'!N:N,'Basic Data'!R:R),"")</f>
        <v>1.8323575444901746E-4</v>
      </c>
      <c r="W686" s="37" t="s">
        <v>447</v>
      </c>
      <c r="X686" s="39"/>
      <c r="Y686" s="38" t="s">
        <v>469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6">
        <f>IF(PA[[#This Row],[Acknowledgement Time ]]="NA","",(PA[[#This Row],[Acknowledgement Time ]]-PA[[#This Row],[Fault Time]])*24)</f>
        <v>0</v>
      </c>
      <c r="AE686" s="176">
        <f>IF(PA[[#This Row],[Work Start time on Fault]]="NA","",(PA[[#This Row],[Work Start time on Fault]]-PA[[#This Row],[Fault Time]])*24)</f>
        <v>0</v>
      </c>
      <c r="AF686" s="177">
        <f>IF(PA[[#This Row],[Status]]="Open","",(PA[[#This Row],[Work Completion time on fault]]-PA[[#This Row],[Fault Time]])*24)</f>
        <v>10.9</v>
      </c>
      <c r="AG686" s="176">
        <f>IFERROR((PA[[#This Row],[Work Completion time on fault]]-PA[[#This Row],[Fault Time]])*24,"")</f>
        <v>10.9</v>
      </c>
      <c r="AH686" s="313" t="s">
        <v>593</v>
      </c>
      <c r="AI686" s="32" t="s">
        <v>367</v>
      </c>
      <c r="AJ686" s="175">
        <f ca="1">IFERROR(PA[[#This Row],[Breakdown Time]]*PA[[#This Row],[Plant Equivalent Weightage]],"")</f>
        <v>1.9972697234942904E-3</v>
      </c>
      <c r="AK686" s="37">
        <v>5217</v>
      </c>
      <c r="AL686" s="277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3">
        <f t="shared" si="12"/>
        <v>686</v>
      </c>
      <c r="B687" s="134">
        <v>45825</v>
      </c>
      <c r="C687" s="182">
        <f>YEAR(PA[[#This Row],[Date]])+IF(MONTH(PA[[#This Row],[Date]])&gt;=4,1,0)</f>
        <v>2026</v>
      </c>
      <c r="D687" s="32">
        <f>YEAR(PA[[#This Row],[Date]])</f>
        <v>2025</v>
      </c>
      <c r="E687" s="36" t="s">
        <v>363</v>
      </c>
      <c r="F687" s="36" t="s">
        <v>363</v>
      </c>
      <c r="G687" s="216">
        <v>45809</v>
      </c>
      <c r="H687" s="174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424</v>
      </c>
      <c r="M687" s="36" t="s">
        <v>436</v>
      </c>
      <c r="N687" s="36" t="s">
        <v>412</v>
      </c>
      <c r="O687" s="37" t="s">
        <v>526</v>
      </c>
      <c r="P687" s="37" t="s">
        <v>471</v>
      </c>
      <c r="Q687" s="36"/>
      <c r="R687" s="174">
        <f>IF((PA[[#This Row],[String Type(If String BD)]]&amp;PA[[#This Row],[Equipment (If any BD other than PV  array and inv)]])="",1,0)</f>
        <v>0</v>
      </c>
      <c r="S687" s="174">
        <f>IF(PA[[#This Row],[String Type(If String BD)]]="",1,0)</f>
        <v>0</v>
      </c>
      <c r="T68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5">
        <f>IFERROR(_xlfn.XLOOKUP(PA[[#This Row],[Affected Equipment ]],'Basic Data'!N:N,'Basic Data'!Q:Q),"")</f>
        <v>31.610000000000003</v>
      </c>
      <c r="V687" s="302">
        <f ca="1">IFERROR(_xlfn.XLOOKUP(PA[[#This Row],[Affected Equipment ]],'Basic Data'!N:N,'Basic Data'!R:R),"")</f>
        <v>1.8323575444901746E-4</v>
      </c>
      <c r="W687" s="37" t="s">
        <v>447</v>
      </c>
      <c r="X687" s="39"/>
      <c r="Y687" s="38" t="s">
        <v>469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6">
        <f>IF(PA[[#This Row],[Acknowledgement Time ]]="NA","",(PA[[#This Row],[Acknowledgement Time ]]-PA[[#This Row],[Fault Time]])*24)</f>
        <v>0</v>
      </c>
      <c r="AE687" s="176">
        <f>IF(PA[[#This Row],[Work Start time on Fault]]="NA","",(PA[[#This Row],[Work Start time on Fault]]-PA[[#This Row],[Fault Time]])*24)</f>
        <v>0</v>
      </c>
      <c r="AF687" s="177">
        <f>IF(PA[[#This Row],[Status]]="Open","",(PA[[#This Row],[Work Completion time on fault]]-PA[[#This Row],[Fault Time]])*24)</f>
        <v>11.066666666666666</v>
      </c>
      <c r="AG687" s="176">
        <f>IFERROR((PA[[#This Row],[Work Completion time on fault]]-PA[[#This Row],[Fault Time]])*24,"")</f>
        <v>11.066666666666666</v>
      </c>
      <c r="AH687" s="313" t="s">
        <v>648</v>
      </c>
      <c r="AI687" s="32" t="s">
        <v>367</v>
      </c>
      <c r="AJ687" s="175">
        <f ca="1">IFERROR(PA[[#This Row],[Breakdown Time]]*PA[[#This Row],[Plant Equivalent Weightage]],"")</f>
        <v>2.0278090159024597E-3</v>
      </c>
      <c r="AK687" s="37">
        <v>5269</v>
      </c>
      <c r="AL687" s="277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3">
        <f t="shared" si="12"/>
        <v>687</v>
      </c>
      <c r="B688" s="30">
        <v>45825</v>
      </c>
      <c r="C688" s="183">
        <f>YEAR(PA[[#This Row],[Date]])+IF(MONTH(PA[[#This Row],[Date]])&gt;=4,1,0)</f>
        <v>2026</v>
      </c>
      <c r="D688" s="32">
        <f>YEAR(PA[[#This Row],[Date]])</f>
        <v>2025</v>
      </c>
      <c r="E688" s="36" t="s">
        <v>363</v>
      </c>
      <c r="F688" s="36" t="s">
        <v>363</v>
      </c>
      <c r="G688" s="216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478</v>
      </c>
      <c r="M688" s="32"/>
      <c r="N688" s="32"/>
      <c r="O688" s="35"/>
      <c r="P688" s="35"/>
      <c r="Q688" s="32" t="s">
        <v>419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1">
        <f ca="1">IFERROR(_xlfn.XLOOKUP(PA[[#This Row],[Affected Equipment ]],'Basic Data'!N:N,'Basic Data'!R:R),"")</f>
        <v>4.9002956350356501E-2</v>
      </c>
      <c r="W688" s="35" t="s">
        <v>420</v>
      </c>
      <c r="X688" s="38"/>
      <c r="Y688" s="38" t="s">
        <v>685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422</v>
      </c>
      <c r="AI688" s="32" t="s">
        <v>367</v>
      </c>
      <c r="AJ688" s="34">
        <f ca="1">IFERROR(PA[[#This Row],[Breakdown Time]]*PA[[#This Row],[Plant Equivalent Weightage]],"")</f>
        <v>2.4501478175178296E-2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3">
        <f t="shared" si="12"/>
        <v>688</v>
      </c>
      <c r="B689" s="30">
        <v>45825</v>
      </c>
      <c r="C689" s="183">
        <f>YEAR(PA[[#This Row],[Date]])+IF(MONTH(PA[[#This Row],[Date]])&gt;=4,1,0)</f>
        <v>2026</v>
      </c>
      <c r="D689" s="32">
        <f>YEAR(PA[[#This Row],[Date]])</f>
        <v>2025</v>
      </c>
      <c r="E689" s="36" t="s">
        <v>363</v>
      </c>
      <c r="F689" s="36" t="s">
        <v>363</v>
      </c>
      <c r="G689" s="216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524</v>
      </c>
      <c r="M689" s="32"/>
      <c r="N689" s="32"/>
      <c r="O689" s="35"/>
      <c r="P689" s="35"/>
      <c r="Q689" s="32" t="s">
        <v>419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1">
        <f ca="1">IFERROR(_xlfn.XLOOKUP(PA[[#This Row],[Affected Equipment ]],'Basic Data'!N:N,'Basic Data'!R:R),"")</f>
        <v>4.8465857051765142E-2</v>
      </c>
      <c r="W689" s="35" t="s">
        <v>420</v>
      </c>
      <c r="X689" s="38"/>
      <c r="Y689" s="38" t="s">
        <v>685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422</v>
      </c>
      <c r="AI689" s="32" t="s">
        <v>367</v>
      </c>
      <c r="AJ689" s="34">
        <f ca="1">IFERROR(PA[[#This Row],[Breakdown Time]]*PA[[#This Row],[Plant Equivalent Weightage]],"")</f>
        <v>1.7770814252313888E-2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3">
        <f t="shared" si="12"/>
        <v>689</v>
      </c>
      <c r="B690" s="30">
        <v>45825</v>
      </c>
      <c r="C690" s="183">
        <f>YEAR(PA[[#This Row],[Date]])+IF(MONTH(PA[[#This Row],[Date]])&gt;=4,1,0)</f>
        <v>2026</v>
      </c>
      <c r="D690" s="32">
        <f>YEAR(PA[[#This Row],[Date]])</f>
        <v>2025</v>
      </c>
      <c r="E690" s="36" t="s">
        <v>363</v>
      </c>
      <c r="F690" s="36" t="s">
        <v>363</v>
      </c>
      <c r="G690" s="216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608</v>
      </c>
      <c r="M690" s="32"/>
      <c r="N690" s="32"/>
      <c r="O690" s="35"/>
      <c r="P690" s="35"/>
      <c r="Q690" s="32" t="s">
        <v>419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1">
        <f ca="1">IFERROR(_xlfn.XLOOKUP(PA[[#This Row],[Affected Equipment ]],'Basic Data'!N:N,'Basic Data'!R:R),"")</f>
        <v>3.4265086081966274E-2</v>
      </c>
      <c r="W690" s="35" t="s">
        <v>420</v>
      </c>
      <c r="X690" s="38"/>
      <c r="Y690" s="38" t="s">
        <v>685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422</v>
      </c>
      <c r="AI690" s="32" t="s">
        <v>367</v>
      </c>
      <c r="AJ690" s="34">
        <f ca="1">IFERROR(PA[[#This Row],[Breakdown Time]]*PA[[#This Row],[Plant Equivalent Weightage]],"")</f>
        <v>1.2563864896720968E-2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3">
        <f t="shared" si="12"/>
        <v>690</v>
      </c>
      <c r="B691" s="30">
        <v>45826</v>
      </c>
      <c r="C691" s="182">
        <f>YEAR(PA[[#This Row],[Date]])+IF(MONTH(PA[[#This Row],[Date]])&gt;=4,1,0)</f>
        <v>2026</v>
      </c>
      <c r="D691" s="32">
        <f>YEAR(PA[[#This Row],[Date]])</f>
        <v>2025</v>
      </c>
      <c r="E691" s="36" t="s">
        <v>363</v>
      </c>
      <c r="F691" s="36" t="s">
        <v>363</v>
      </c>
      <c r="G691" s="216">
        <v>45809</v>
      </c>
      <c r="H691" s="174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510</v>
      </c>
      <c r="M691" s="32" t="s">
        <v>403</v>
      </c>
      <c r="N691" s="32"/>
      <c r="O691" s="35"/>
      <c r="P691" s="37"/>
      <c r="Q691" s="32"/>
      <c r="R691" s="174">
        <f>IF((PA[[#This Row],[String Type(If String BD)]]&amp;PA[[#This Row],[Equipment (If any BD other than PV  array and inv)]])="",1,0)</f>
        <v>1</v>
      </c>
      <c r="S691" s="174">
        <f>IF(PA[[#This Row],[String Type(If String BD)]]="",1,0)</f>
        <v>1</v>
      </c>
      <c r="T6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5">
        <f>IFERROR(_xlfn.XLOOKUP(PA[[#This Row],[Affected Equipment ]],'Basic Data'!N:N,'Basic Data'!Q:Q),"")</f>
        <v>4061.8850000000007</v>
      </c>
      <c r="V691" s="302">
        <f ca="1">IFERROR(_xlfn.XLOOKUP(PA[[#This Row],[Affected Equipment ]],'Basic Data'!N:N,'Basic Data'!R:R),"")</f>
        <v>2.3545794446698746E-2</v>
      </c>
      <c r="W691" s="35" t="s">
        <v>474</v>
      </c>
      <c r="X691" s="39"/>
      <c r="Y691" s="38" t="s">
        <v>438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6">
        <f>IF(PA[[#This Row],[Acknowledgement Time ]]="NA","",(PA[[#This Row],[Acknowledgement Time ]]-PA[[#This Row],[Fault Time]])*24)</f>
        <v>0</v>
      </c>
      <c r="AE691" s="176">
        <f>IF(PA[[#This Row],[Work Start time on Fault]]="NA","",(PA[[#This Row],[Work Start time on Fault]]-PA[[#This Row],[Fault Time]])*24)</f>
        <v>0</v>
      </c>
      <c r="AF691" s="177" t="str">
        <f>IF(PA[[#This Row],[Status]]="Open","",(PA[[#This Row],[Work Completion time on fault]]-PA[[#This Row],[Fault Time]])*24)</f>
        <v/>
      </c>
      <c r="AG691" s="176">
        <f>IFERROR((PA[[#This Row],[Work Completion time on fault]]-PA[[#This Row],[Fault Time]])*24,"")</f>
        <v>12.333333333333332</v>
      </c>
      <c r="AH691" s="35" t="s">
        <v>672</v>
      </c>
      <c r="AI691" s="32" t="s">
        <v>552</v>
      </c>
      <c r="AJ691" s="175">
        <f ca="1">IFERROR(PA[[#This Row],[Breakdown Time]]*PA[[#This Row],[Plant Equivalent Weightage]],"")</f>
        <v>0.29039813150928451</v>
      </c>
      <c r="AK691" s="35">
        <v>4885</v>
      </c>
      <c r="AL691" s="277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3">
        <f t="shared" si="12"/>
        <v>691</v>
      </c>
      <c r="B692" s="30">
        <v>45826</v>
      </c>
      <c r="C692" s="183">
        <f>YEAR(PA[[#This Row],[Date]])+IF(MONTH(PA[[#This Row],[Date]])&gt;=4,1,0)</f>
        <v>2026</v>
      </c>
      <c r="D692" s="32">
        <f>YEAR(PA[[#This Row],[Date]])</f>
        <v>2025</v>
      </c>
      <c r="E692" s="36" t="s">
        <v>363</v>
      </c>
      <c r="F692" s="36" t="s">
        <v>363</v>
      </c>
      <c r="G692" s="216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510</v>
      </c>
      <c r="M692" s="36" t="s">
        <v>410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1">
        <f ca="1">IFERROR(_xlfn.XLOOKUP(PA[[#This Row],[Affected Equipment ]],'Basic Data'!N:N,'Basic Data'!R:R),"")</f>
        <v>2.2537997797229148E-2</v>
      </c>
      <c r="W692" s="35" t="s">
        <v>474</v>
      </c>
      <c r="X692" s="38"/>
      <c r="Y692" s="38" t="s">
        <v>438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672</v>
      </c>
      <c r="AI692" s="32" t="s">
        <v>552</v>
      </c>
      <c r="AJ692" s="34">
        <f ca="1">IFERROR(PA[[#This Row],[Breakdown Time]]*PA[[#This Row],[Plant Equivalent Weightage]],"")</f>
        <v>0.27796863949915945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3">
        <f t="shared" si="12"/>
        <v>692</v>
      </c>
      <c r="B693" s="30">
        <v>45826</v>
      </c>
      <c r="C693" s="183">
        <f>YEAR(PA[[#This Row],[Date]])+IF(MONTH(PA[[#This Row],[Date]])&gt;=4,1,0)</f>
        <v>2026</v>
      </c>
      <c r="D693" s="32">
        <f>YEAR(PA[[#This Row],[Date]])</f>
        <v>2025</v>
      </c>
      <c r="E693" s="36" t="s">
        <v>363</v>
      </c>
      <c r="F693" s="36" t="s">
        <v>363</v>
      </c>
      <c r="G693" s="216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427</v>
      </c>
      <c r="M693" s="36" t="s">
        <v>410</v>
      </c>
      <c r="N693" s="36" t="s">
        <v>412</v>
      </c>
      <c r="O693" s="37" t="s">
        <v>405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1">
        <f ca="1">IFERROR(_xlfn.XLOOKUP(PA[[#This Row],[Affected Equipment ]],'Basic Data'!N:N,'Basic Data'!R:R),"")</f>
        <v>1.6642513477479568E-3</v>
      </c>
      <c r="W693" s="35" t="s">
        <v>433</v>
      </c>
      <c r="X693" s="38"/>
      <c r="Y693" s="38" t="s">
        <v>679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551</v>
      </c>
      <c r="AI693" s="32" t="s">
        <v>552</v>
      </c>
      <c r="AJ693" s="34">
        <f ca="1">IFERROR(PA[[#This Row],[Breakdown Time]]*PA[[#This Row],[Plant Equivalent Weightage]],"")</f>
        <v>2.0525766622224797E-2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3">
        <f t="shared" si="12"/>
        <v>693</v>
      </c>
      <c r="B694" s="30">
        <v>45826</v>
      </c>
      <c r="C694" s="183">
        <f>YEAR(PA[[#This Row],[Date]])+IF(MONTH(PA[[#This Row],[Date]])&gt;=4,1,0)</f>
        <v>2026</v>
      </c>
      <c r="D694" s="32">
        <f>YEAR(PA[[#This Row],[Date]])</f>
        <v>2025</v>
      </c>
      <c r="E694" s="36" t="s">
        <v>363</v>
      </c>
      <c r="F694" s="36" t="s">
        <v>363</v>
      </c>
      <c r="G694" s="216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427</v>
      </c>
      <c r="M694" s="36" t="s">
        <v>410</v>
      </c>
      <c r="N694" s="36" t="s">
        <v>412</v>
      </c>
      <c r="O694" s="37" t="s">
        <v>456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1">
        <f ca="1">IFERROR(_xlfn.XLOOKUP(PA[[#This Row],[Affected Equipment ]],'Basic Data'!N:N,'Basic Data'!R:R),"")</f>
        <v>1.6642513477479568E-3</v>
      </c>
      <c r="W694" s="35" t="s">
        <v>433</v>
      </c>
      <c r="X694" s="38"/>
      <c r="Y694" s="38" t="s">
        <v>680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551</v>
      </c>
      <c r="AI694" s="32" t="s">
        <v>552</v>
      </c>
      <c r="AJ694" s="34">
        <f ca="1">IFERROR(PA[[#This Row],[Breakdown Time]]*PA[[#This Row],[Plant Equivalent Weightage]],"")</f>
        <v>2.0525766622224797E-2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3">
        <f t="shared" si="12"/>
        <v>694</v>
      </c>
      <c r="B695" s="30">
        <v>45826</v>
      </c>
      <c r="C695" s="183">
        <f>YEAR(PA[[#This Row],[Date]])+IF(MONTH(PA[[#This Row],[Date]])&gt;=4,1,0)</f>
        <v>2026</v>
      </c>
      <c r="D695" s="32">
        <f>YEAR(PA[[#This Row],[Date]])</f>
        <v>2025</v>
      </c>
      <c r="E695" s="36" t="s">
        <v>363</v>
      </c>
      <c r="F695" s="36" t="s">
        <v>363</v>
      </c>
      <c r="G695" s="216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424</v>
      </c>
      <c r="M695" s="32" t="s">
        <v>403</v>
      </c>
      <c r="N695" s="36" t="s">
        <v>412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1">
        <f ca="1">IFERROR(_xlfn.XLOOKUP(PA[[#This Row],[Affected Equipment ]],'Basic Data'!N:N,'Basic Data'!R:R),"")</f>
        <v>1.15438525302881E-2</v>
      </c>
      <c r="W695" s="35" t="s">
        <v>413</v>
      </c>
      <c r="X695" s="38"/>
      <c r="Y695" s="38" t="s">
        <v>438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7" t="s">
        <v>561</v>
      </c>
      <c r="AI695" s="32" t="s">
        <v>367</v>
      </c>
      <c r="AJ695" s="34">
        <f ca="1">IFERROR(PA[[#This Row],[Breakdown Time]]*PA[[#This Row],[Plant Equivalent Weightage]],"")</f>
        <v>2.4242090313605018E-2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3">
        <f t="shared" si="12"/>
        <v>695</v>
      </c>
      <c r="B696" s="30">
        <v>45826</v>
      </c>
      <c r="C696" s="183">
        <f>YEAR(PA[[#This Row],[Date]])+IF(MONTH(PA[[#This Row],[Date]])&gt;=4,1,0)</f>
        <v>2026</v>
      </c>
      <c r="D696" s="32">
        <f>YEAR(PA[[#This Row],[Date]])</f>
        <v>2025</v>
      </c>
      <c r="E696" s="36" t="s">
        <v>363</v>
      </c>
      <c r="F696" s="36" t="s">
        <v>363</v>
      </c>
      <c r="G696" s="216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423</v>
      </c>
      <c r="M696" s="36" t="s">
        <v>410</v>
      </c>
      <c r="N696" s="36" t="s">
        <v>404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1">
        <f ca="1">IFERROR(_xlfn.XLOOKUP(PA[[#This Row],[Affected Equipment ]],'Basic Data'!N:N,'Basic Data'!R:R),"")</f>
        <v>9.0609240044055434E-3</v>
      </c>
      <c r="W696" s="35" t="s">
        <v>413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7" t="s">
        <v>561</v>
      </c>
      <c r="AI696" s="32" t="s">
        <v>367</v>
      </c>
      <c r="AJ696" s="34">
        <f ca="1">IFERROR(PA[[#This Row],[Breakdown Time]]*PA[[#This Row],[Plant Equivalent Weightage]],"")</f>
        <v>1.0571078005139799E-2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3">
        <f t="shared" si="12"/>
        <v>696</v>
      </c>
      <c r="B697" s="30">
        <v>45826</v>
      </c>
      <c r="C697" s="183">
        <f>YEAR(PA[[#This Row],[Date]])+IF(MONTH(PA[[#This Row],[Date]])&gt;=4,1,0)</f>
        <v>2026</v>
      </c>
      <c r="D697" s="32">
        <f>YEAR(PA[[#This Row],[Date]])</f>
        <v>2025</v>
      </c>
      <c r="E697" s="36" t="s">
        <v>363</v>
      </c>
      <c r="F697" s="36" t="s">
        <v>363</v>
      </c>
      <c r="G697" s="216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478</v>
      </c>
      <c r="M697" s="32"/>
      <c r="N697" s="32"/>
      <c r="O697" s="35"/>
      <c r="P697" s="35"/>
      <c r="Q697" s="32" t="s">
        <v>419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1">
        <f ca="1">IFERROR(_xlfn.XLOOKUP(PA[[#This Row],[Affected Equipment ]],'Basic Data'!N:N,'Basic Data'!R:R),"")</f>
        <v>4.9002956350356501E-2</v>
      </c>
      <c r="W697" s="35" t="s">
        <v>420</v>
      </c>
      <c r="X697" s="38"/>
      <c r="Y697" s="38" t="s">
        <v>686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422</v>
      </c>
      <c r="AI697" s="32" t="s">
        <v>367</v>
      </c>
      <c r="AJ697" s="34">
        <f ca="1">IFERROR(PA[[#This Row],[Breakdown Time]]*PA[[#This Row],[Plant Equivalent Weightage]],"")</f>
        <v>2.2051330357660347E-2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3">
        <f t="shared" si="12"/>
        <v>697</v>
      </c>
      <c r="B698" s="30">
        <v>45826</v>
      </c>
      <c r="C698" s="183">
        <f>YEAR(PA[[#This Row],[Date]])+IF(MONTH(PA[[#This Row],[Date]])&gt;=4,1,0)</f>
        <v>2026</v>
      </c>
      <c r="D698" s="32">
        <f>YEAR(PA[[#This Row],[Date]])</f>
        <v>2025</v>
      </c>
      <c r="E698" s="36" t="s">
        <v>363</v>
      </c>
      <c r="F698" s="36" t="s">
        <v>363</v>
      </c>
      <c r="G698" s="216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524</v>
      </c>
      <c r="M698" s="32"/>
      <c r="N698" s="32"/>
      <c r="O698" s="35"/>
      <c r="P698" s="35"/>
      <c r="Q698" s="32" t="s">
        <v>419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1">
        <f ca="1">IFERROR(_xlfn.XLOOKUP(PA[[#This Row],[Affected Equipment ]],'Basic Data'!N:N,'Basic Data'!R:R),"")</f>
        <v>4.8465857051765142E-2</v>
      </c>
      <c r="W698" s="35" t="s">
        <v>420</v>
      </c>
      <c r="X698" s="38"/>
      <c r="Y698" s="38" t="s">
        <v>686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422</v>
      </c>
      <c r="AI698" s="32" t="s">
        <v>367</v>
      </c>
      <c r="AJ698" s="34">
        <f ca="1">IFERROR(PA[[#This Row],[Breakdown Time]]*PA[[#This Row],[Plant Equivalent Weightage]],"")</f>
        <v>1.5347521399725573E-2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3">
        <f t="shared" si="12"/>
        <v>698</v>
      </c>
      <c r="B699" s="30">
        <v>45826</v>
      </c>
      <c r="C699" s="183">
        <f>YEAR(PA[[#This Row],[Date]])+IF(MONTH(PA[[#This Row],[Date]])&gt;=4,1,0)</f>
        <v>2026</v>
      </c>
      <c r="D699" s="32">
        <f>YEAR(PA[[#This Row],[Date]])</f>
        <v>2025</v>
      </c>
      <c r="E699" s="36" t="s">
        <v>363</v>
      </c>
      <c r="F699" s="36" t="s">
        <v>363</v>
      </c>
      <c r="G699" s="216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608</v>
      </c>
      <c r="M699" s="32"/>
      <c r="N699" s="32"/>
      <c r="O699" s="35"/>
      <c r="P699" s="35"/>
      <c r="Q699" s="32" t="s">
        <v>419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1">
        <f ca="1">IFERROR(_xlfn.XLOOKUP(PA[[#This Row],[Affected Equipment ]],'Basic Data'!N:N,'Basic Data'!R:R),"")</f>
        <v>3.4265086081966274E-2</v>
      </c>
      <c r="W699" s="35" t="s">
        <v>420</v>
      </c>
      <c r="X699" s="38"/>
      <c r="Y699" s="38" t="s">
        <v>686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422</v>
      </c>
      <c r="AI699" s="32" t="s">
        <v>367</v>
      </c>
      <c r="AJ699" s="34">
        <f ca="1">IFERROR(PA[[#This Row],[Breakdown Time]]*PA[[#This Row],[Plant Equivalent Weightage]],"")</f>
        <v>1.0850610592622614E-2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3">
        <f t="shared" si="12"/>
        <v>699</v>
      </c>
      <c r="B700" s="30">
        <v>45826</v>
      </c>
      <c r="C700" s="183">
        <f>YEAR(PA[[#This Row],[Date]])+IF(MONTH(PA[[#This Row],[Date]])&gt;=4,1,0)</f>
        <v>2026</v>
      </c>
      <c r="D700" s="32">
        <f>YEAR(PA[[#This Row],[Date]])</f>
        <v>2025</v>
      </c>
      <c r="E700" s="36" t="s">
        <v>363</v>
      </c>
      <c r="F700" s="36" t="s">
        <v>363</v>
      </c>
      <c r="G700" s="216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424</v>
      </c>
      <c r="M700" s="32" t="s">
        <v>403</v>
      </c>
      <c r="N700" s="36" t="s">
        <v>412</v>
      </c>
      <c r="O700" s="37" t="s">
        <v>467</v>
      </c>
      <c r="P700" s="37" t="s">
        <v>471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1">
        <f ca="1">IFERROR(_xlfn.XLOOKUP(PA[[#This Row],[Affected Equipment ]],'Basic Data'!N:N,'Basic Data'!R:R),"")</f>
        <v>1.8323575444901746E-4</v>
      </c>
      <c r="W700" s="37" t="s">
        <v>447</v>
      </c>
      <c r="X700" s="39"/>
      <c r="Y700" s="38" t="s">
        <v>469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3" t="s">
        <v>593</v>
      </c>
      <c r="AI700" s="32" t="s">
        <v>367</v>
      </c>
      <c r="AJ700" s="34">
        <f ca="1">IFERROR(PA[[#This Row],[Breakdown Time]]*PA[[#This Row],[Plant Equivalent Weightage]],"")</f>
        <v>1.9209214924738663E-3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3">
        <f t="shared" si="12"/>
        <v>700</v>
      </c>
      <c r="B701" s="30">
        <v>45826</v>
      </c>
      <c r="C701" s="183">
        <f>YEAR(PA[[#This Row],[Date]])+IF(MONTH(PA[[#This Row],[Date]])&gt;=4,1,0)</f>
        <v>2026</v>
      </c>
      <c r="D701" s="32">
        <f>YEAR(PA[[#This Row],[Date]])</f>
        <v>2025</v>
      </c>
      <c r="E701" s="36" t="s">
        <v>363</v>
      </c>
      <c r="F701" s="36" t="s">
        <v>363</v>
      </c>
      <c r="G701" s="216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424</v>
      </c>
      <c r="M701" s="32" t="s">
        <v>403</v>
      </c>
      <c r="N701" s="36" t="s">
        <v>412</v>
      </c>
      <c r="O701" s="37" t="s">
        <v>470</v>
      </c>
      <c r="P701" s="37" t="s">
        <v>471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1">
        <f ca="1">IFERROR(_xlfn.XLOOKUP(PA[[#This Row],[Affected Equipment ]],'Basic Data'!N:N,'Basic Data'!R:R),"")</f>
        <v>1.8323575444901746E-4</v>
      </c>
      <c r="W701" s="37" t="s">
        <v>447</v>
      </c>
      <c r="X701" s="39"/>
      <c r="Y701" s="38" t="s">
        <v>469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3" t="s">
        <v>682</v>
      </c>
      <c r="AI701" s="32" t="s">
        <v>367</v>
      </c>
      <c r="AJ701" s="34">
        <f ca="1">IFERROR(PA[[#This Row],[Breakdown Time]]*PA[[#This Row],[Plant Equivalent Weightage]],"")</f>
        <v>1.951460784882036E-3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3">
        <f t="shared" si="12"/>
        <v>701</v>
      </c>
      <c r="B702" s="30">
        <v>45826</v>
      </c>
      <c r="C702" s="183">
        <f>YEAR(PA[[#This Row],[Date]])+IF(MONTH(PA[[#This Row],[Date]])&gt;=4,1,0)</f>
        <v>2026</v>
      </c>
      <c r="D702" s="32">
        <f>YEAR(PA[[#This Row],[Date]])</f>
        <v>2025</v>
      </c>
      <c r="E702" s="36" t="s">
        <v>363</v>
      </c>
      <c r="F702" s="36" t="s">
        <v>363</v>
      </c>
      <c r="G702" s="216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424</v>
      </c>
      <c r="M702" s="32" t="s">
        <v>403</v>
      </c>
      <c r="N702" s="36" t="s">
        <v>412</v>
      </c>
      <c r="O702" s="37" t="s">
        <v>458</v>
      </c>
      <c r="P702" s="37" t="s">
        <v>471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1">
        <f ca="1">IFERROR(_xlfn.XLOOKUP(PA[[#This Row],[Affected Equipment ]],'Basic Data'!N:N,'Basic Data'!R:R),"")</f>
        <v>1.8323575444901746E-4</v>
      </c>
      <c r="W702" s="37" t="s">
        <v>447</v>
      </c>
      <c r="X702" s="39"/>
      <c r="Y702" s="38" t="s">
        <v>469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3" t="s">
        <v>605</v>
      </c>
      <c r="AI702" s="32" t="s">
        <v>367</v>
      </c>
      <c r="AJ702" s="34">
        <f ca="1">IFERROR(PA[[#This Row],[Breakdown Time]]*PA[[#This Row],[Plant Equivalent Weightage]],"")</f>
        <v>1.9820000772902053E-3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3">
        <f t="shared" si="12"/>
        <v>702</v>
      </c>
      <c r="B703" s="30">
        <v>45826</v>
      </c>
      <c r="C703" s="183">
        <f>YEAR(PA[[#This Row],[Date]])+IF(MONTH(PA[[#This Row],[Date]])&gt;=4,1,0)</f>
        <v>2026</v>
      </c>
      <c r="D703" s="32">
        <f>YEAR(PA[[#This Row],[Date]])</f>
        <v>2025</v>
      </c>
      <c r="E703" s="36" t="s">
        <v>363</v>
      </c>
      <c r="F703" s="36" t="s">
        <v>363</v>
      </c>
      <c r="G703" s="216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424</v>
      </c>
      <c r="M703" s="32" t="s">
        <v>410</v>
      </c>
      <c r="N703" s="36" t="s">
        <v>412</v>
      </c>
      <c r="O703" s="37" t="s">
        <v>470</v>
      </c>
      <c r="P703" s="37" t="s">
        <v>471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1">
        <f ca="1">IFERROR(_xlfn.XLOOKUP(PA[[#This Row],[Affected Equipment ]],'Basic Data'!N:N,'Basic Data'!R:R),"")</f>
        <v>1.8323575444901746E-4</v>
      </c>
      <c r="W703" s="37" t="s">
        <v>447</v>
      </c>
      <c r="X703" s="39"/>
      <c r="Y703" s="38" t="s">
        <v>469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3" t="s">
        <v>682</v>
      </c>
      <c r="AI703" s="32" t="s">
        <v>367</v>
      </c>
      <c r="AJ703" s="34">
        <f ca="1">IFERROR(PA[[#This Row],[Breakdown Time]]*PA[[#This Row],[Plant Equivalent Weightage]],"")</f>
        <v>2.012539369698375E-3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3">
        <f t="shared" si="12"/>
        <v>703</v>
      </c>
      <c r="B704" s="30">
        <v>45826</v>
      </c>
      <c r="C704" s="183">
        <f>YEAR(PA[[#This Row],[Date]])+IF(MONTH(PA[[#This Row],[Date]])&gt;=4,1,0)</f>
        <v>2026</v>
      </c>
      <c r="D704" s="32">
        <f>YEAR(PA[[#This Row],[Date]])</f>
        <v>2025</v>
      </c>
      <c r="E704" s="36" t="s">
        <v>363</v>
      </c>
      <c r="F704" s="36" t="s">
        <v>363</v>
      </c>
      <c r="G704" s="216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424</v>
      </c>
      <c r="M704" s="32" t="s">
        <v>483</v>
      </c>
      <c r="N704" s="36" t="s">
        <v>412</v>
      </c>
      <c r="O704" s="37" t="s">
        <v>458</v>
      </c>
      <c r="P704" s="37" t="s">
        <v>471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1">
        <f ca="1">IFERROR(_xlfn.XLOOKUP(PA[[#This Row],[Affected Equipment ]],'Basic Data'!N:N,'Basic Data'!R:R),"")</f>
        <v>1.8323575444901746E-4</v>
      </c>
      <c r="W704" s="37" t="s">
        <v>447</v>
      </c>
      <c r="X704" s="39"/>
      <c r="Y704" s="38" t="s">
        <v>469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3" t="s">
        <v>687</v>
      </c>
      <c r="AI704" s="32" t="s">
        <v>367</v>
      </c>
      <c r="AJ704" s="34">
        <f ca="1">IFERROR(PA[[#This Row],[Breakdown Time]]*PA[[#This Row],[Plant Equivalent Weightage]],"")</f>
        <v>2.0430786621065443E-3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3">
        <f t="shared" si="12"/>
        <v>704</v>
      </c>
      <c r="B705" s="30">
        <v>45826</v>
      </c>
      <c r="C705" s="183">
        <f>YEAR(PA[[#This Row],[Date]])+IF(MONTH(PA[[#This Row],[Date]])&gt;=4,1,0)</f>
        <v>2026</v>
      </c>
      <c r="D705" s="32">
        <f>YEAR(PA[[#This Row],[Date]])</f>
        <v>2025</v>
      </c>
      <c r="E705" s="36" t="s">
        <v>363</v>
      </c>
      <c r="F705" s="36" t="s">
        <v>363</v>
      </c>
      <c r="G705" s="216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424</v>
      </c>
      <c r="M705" s="32" t="s">
        <v>483</v>
      </c>
      <c r="N705" s="36" t="s">
        <v>416</v>
      </c>
      <c r="O705" s="37" t="s">
        <v>446</v>
      </c>
      <c r="P705" s="37" t="s">
        <v>471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1">
        <f ca="1">IFERROR(_xlfn.XLOOKUP(PA[[#This Row],[Affected Equipment ]],'Basic Data'!N:N,'Basic Data'!R:R),"")</f>
        <v>1.8323575444901746E-4</v>
      </c>
      <c r="W705" s="37" t="s">
        <v>447</v>
      </c>
      <c r="X705" s="39"/>
      <c r="Y705" s="38" t="s">
        <v>469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3" t="s">
        <v>688</v>
      </c>
      <c r="AI705" s="32" t="s">
        <v>367</v>
      </c>
      <c r="AJ705" s="34">
        <f ca="1">IFERROR(PA[[#This Row],[Breakdown Time]]*PA[[#This Row],[Plant Equivalent Weightage]],"")</f>
        <v>2.0736179545147145E-3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3">
        <f t="shared" si="12"/>
        <v>705</v>
      </c>
      <c r="B706" s="30">
        <v>45826</v>
      </c>
      <c r="C706" s="183">
        <f>YEAR(PA[[#This Row],[Date]])+IF(MONTH(PA[[#This Row],[Date]])&gt;=4,1,0)</f>
        <v>2026</v>
      </c>
      <c r="D706" s="32">
        <f>YEAR(PA[[#This Row],[Date]])</f>
        <v>2025</v>
      </c>
      <c r="E706" s="36" t="s">
        <v>363</v>
      </c>
      <c r="F706" s="36" t="s">
        <v>363</v>
      </c>
      <c r="G706" s="216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411</v>
      </c>
      <c r="M706" s="32" t="s">
        <v>483</v>
      </c>
      <c r="N706" s="36" t="s">
        <v>416</v>
      </c>
      <c r="O706" s="37" t="s">
        <v>467</v>
      </c>
      <c r="P706" s="37" t="s">
        <v>406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1">
        <f ca="1">IFERROR(_xlfn.XLOOKUP(PA[[#This Row],[Affected Equipment ]],'Basic Data'!N:N,'Basic Data'!R:R),"")</f>
        <v>1.8491681641643964E-4</v>
      </c>
      <c r="W706" s="37" t="s">
        <v>447</v>
      </c>
      <c r="X706" s="39"/>
      <c r="Y706" s="38" t="s">
        <v>469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3" t="s">
        <v>689</v>
      </c>
      <c r="AI706" s="32" t="s">
        <v>367</v>
      </c>
      <c r="AJ706" s="34">
        <f ca="1">IFERROR(PA[[#This Row],[Breakdown Time]]*PA[[#This Row],[Plant Equivalent Weightage]],"")</f>
        <v>1.969364094835082E-3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3">
        <f t="shared" si="12"/>
        <v>706</v>
      </c>
      <c r="B707" s="134">
        <v>45826</v>
      </c>
      <c r="C707" s="182">
        <f>YEAR(PA[[#This Row],[Date]])+IF(MONTH(PA[[#This Row],[Date]])&gt;=4,1,0)</f>
        <v>2026</v>
      </c>
      <c r="D707" s="32">
        <f>YEAR(PA[[#This Row],[Date]])</f>
        <v>2025</v>
      </c>
      <c r="E707" s="36" t="s">
        <v>363</v>
      </c>
      <c r="F707" s="36" t="s">
        <v>363</v>
      </c>
      <c r="G707" s="216">
        <v>45809</v>
      </c>
      <c r="H707" s="174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411</v>
      </c>
      <c r="M707" s="32" t="s">
        <v>483</v>
      </c>
      <c r="N707" s="36" t="s">
        <v>416</v>
      </c>
      <c r="O707" s="37" t="s">
        <v>467</v>
      </c>
      <c r="P707" s="37" t="s">
        <v>406</v>
      </c>
      <c r="Q707" s="36"/>
      <c r="R707" s="174">
        <f>IF((PA[[#This Row],[String Type(If String BD)]]&amp;PA[[#This Row],[Equipment (If any BD other than PV  array and inv)]])="",1,0)</f>
        <v>0</v>
      </c>
      <c r="S707" s="174">
        <f>IF(PA[[#This Row],[String Type(If String BD)]]="",1,0)</f>
        <v>0</v>
      </c>
      <c r="T7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5">
        <f>IFERROR(_xlfn.XLOOKUP(PA[[#This Row],[Affected Equipment ]],'Basic Data'!N:N,'Basic Data'!Q:Q),"")</f>
        <v>31.900000000000002</v>
      </c>
      <c r="V707" s="302">
        <f ca="1">IFERROR(_xlfn.XLOOKUP(PA[[#This Row],[Affected Equipment ]],'Basic Data'!N:N,'Basic Data'!R:R),"")</f>
        <v>1.8491681641643964E-4</v>
      </c>
      <c r="W707" s="37" t="s">
        <v>447</v>
      </c>
      <c r="X707" s="39"/>
      <c r="Y707" s="38" t="s">
        <v>469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6">
        <f>IF(PA[[#This Row],[Acknowledgement Time ]]="NA","",(PA[[#This Row],[Acknowledgement Time ]]-PA[[#This Row],[Fault Time]])*24)</f>
        <v>0</v>
      </c>
      <c r="AE707" s="176">
        <f>IF(PA[[#This Row],[Work Start time on Fault]]="NA","",(PA[[#This Row],[Work Start time on Fault]]-PA[[#This Row],[Fault Time]])*24)</f>
        <v>0</v>
      </c>
      <c r="AF707" s="177">
        <f>IF(PA[[#This Row],[Status]]="Open","",(PA[[#This Row],[Work Completion time on fault]]-PA[[#This Row],[Fault Time]])*24)</f>
        <v>10.9</v>
      </c>
      <c r="AG707" s="176">
        <f>IFERROR((PA[[#This Row],[Work Completion time on fault]]-PA[[#This Row],[Fault Time]])*24,"")</f>
        <v>10.9</v>
      </c>
      <c r="AH707" s="313" t="s">
        <v>689</v>
      </c>
      <c r="AI707" s="32" t="s">
        <v>367</v>
      </c>
      <c r="AJ707" s="175">
        <f ca="1">IFERROR(PA[[#This Row],[Breakdown Time]]*PA[[#This Row],[Plant Equivalent Weightage]],"")</f>
        <v>2.015593298939192E-3</v>
      </c>
      <c r="AK707" s="37">
        <v>4923</v>
      </c>
      <c r="AL707" s="277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3">
        <f t="shared" si="12"/>
        <v>707</v>
      </c>
      <c r="B708" s="134">
        <v>45827</v>
      </c>
      <c r="C708" s="183">
        <f>YEAR(PA[[#This Row],[Date]])+IF(MONTH(PA[[#This Row],[Date]])&gt;=4,1,0)</f>
        <v>2026</v>
      </c>
      <c r="D708" s="32">
        <f>YEAR(PA[[#This Row],[Date]])</f>
        <v>2025</v>
      </c>
      <c r="E708" s="36" t="s">
        <v>363</v>
      </c>
      <c r="F708" s="36" t="s">
        <v>363</v>
      </c>
      <c r="G708" s="216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510</v>
      </c>
      <c r="M708" s="32" t="s">
        <v>403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1">
        <f ca="1">IFERROR(_xlfn.XLOOKUP(PA[[#This Row],[Affected Equipment ]],'Basic Data'!N:N,'Basic Data'!R:R),"")</f>
        <v>2.3545794446698746E-2</v>
      </c>
      <c r="W708" s="35" t="s">
        <v>474</v>
      </c>
      <c r="X708" s="39"/>
      <c r="Y708" s="38" t="s">
        <v>438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672</v>
      </c>
      <c r="AI708" s="32" t="s">
        <v>552</v>
      </c>
      <c r="AJ708" s="34">
        <f ca="1">IFERROR(PA[[#This Row],[Breakdown Time]]*PA[[#This Row],[Plant Equivalent Weightage]],"")</f>
        <v>0.29118299132417447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3">
        <f t="shared" si="12"/>
        <v>708</v>
      </c>
      <c r="B709" s="134">
        <v>45827</v>
      </c>
      <c r="C709" s="183">
        <f>YEAR(PA[[#This Row],[Date]])+IF(MONTH(PA[[#This Row],[Date]])&gt;=4,1,0)</f>
        <v>2026</v>
      </c>
      <c r="D709" s="32">
        <f>YEAR(PA[[#This Row],[Date]])</f>
        <v>2025</v>
      </c>
      <c r="E709" s="36" t="s">
        <v>363</v>
      </c>
      <c r="F709" s="36" t="s">
        <v>363</v>
      </c>
      <c r="G709" s="216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510</v>
      </c>
      <c r="M709" s="36" t="s">
        <v>410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1">
        <f ca="1">IFERROR(_xlfn.XLOOKUP(PA[[#This Row],[Affected Equipment ]],'Basic Data'!N:N,'Basic Data'!R:R),"")</f>
        <v>2.2537997797229148E-2</v>
      </c>
      <c r="W709" s="35" t="s">
        <v>474</v>
      </c>
      <c r="X709" s="38"/>
      <c r="Y709" s="38" t="s">
        <v>438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672</v>
      </c>
      <c r="AI709" s="32" t="s">
        <v>552</v>
      </c>
      <c r="AJ709" s="34">
        <f ca="1">IFERROR(PA[[#This Row],[Breakdown Time]]*PA[[#This Row],[Plant Equivalent Weightage]],"")</f>
        <v>0.27871990609240044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3">
        <f t="shared" si="12"/>
        <v>709</v>
      </c>
      <c r="B710" s="134">
        <v>45827</v>
      </c>
      <c r="C710" s="183">
        <f>YEAR(PA[[#This Row],[Date]])+IF(MONTH(PA[[#This Row],[Date]])&gt;=4,1,0)</f>
        <v>2026</v>
      </c>
      <c r="D710" s="32">
        <f>YEAR(PA[[#This Row],[Date]])</f>
        <v>2025</v>
      </c>
      <c r="E710" s="36" t="s">
        <v>363</v>
      </c>
      <c r="F710" s="36" t="s">
        <v>363</v>
      </c>
      <c r="G710" s="216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427</v>
      </c>
      <c r="M710" s="36" t="s">
        <v>410</v>
      </c>
      <c r="N710" s="36" t="s">
        <v>412</v>
      </c>
      <c r="O710" s="37" t="s">
        <v>405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1">
        <f ca="1">IFERROR(_xlfn.XLOOKUP(PA[[#This Row],[Affected Equipment ]],'Basic Data'!N:N,'Basic Data'!R:R),"")</f>
        <v>1.6642513477479568E-3</v>
      </c>
      <c r="W710" s="35" t="s">
        <v>433</v>
      </c>
      <c r="X710" s="38"/>
      <c r="Y710" s="38" t="s">
        <v>679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551</v>
      </c>
      <c r="AI710" s="32" t="s">
        <v>552</v>
      </c>
      <c r="AJ710" s="34">
        <f ca="1">IFERROR(PA[[#This Row],[Breakdown Time]]*PA[[#This Row],[Plant Equivalent Weightage]],"")</f>
        <v>2.0581241667149731E-2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3">
        <f t="shared" si="12"/>
        <v>710</v>
      </c>
      <c r="B711" s="134">
        <v>45827</v>
      </c>
      <c r="C711" s="182">
        <f>YEAR(PA[[#This Row],[Date]])+IF(MONTH(PA[[#This Row],[Date]])&gt;=4,1,0)</f>
        <v>2026</v>
      </c>
      <c r="D711" s="32">
        <f>YEAR(PA[[#This Row],[Date]])</f>
        <v>2025</v>
      </c>
      <c r="E711" s="36" t="s">
        <v>363</v>
      </c>
      <c r="F711" s="36" t="s">
        <v>363</v>
      </c>
      <c r="G711" s="216">
        <v>45809</v>
      </c>
      <c r="H711" s="174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427</v>
      </c>
      <c r="M711" s="36" t="s">
        <v>410</v>
      </c>
      <c r="N711" s="36" t="s">
        <v>412</v>
      </c>
      <c r="O711" s="37" t="s">
        <v>456</v>
      </c>
      <c r="P711" s="37"/>
      <c r="Q711" s="32"/>
      <c r="R711" s="174">
        <f>IF((PA[[#This Row],[String Type(If String BD)]]&amp;PA[[#This Row],[Equipment (If any BD other than PV  array and inv)]])="",1,0)</f>
        <v>1</v>
      </c>
      <c r="S711" s="174">
        <f>IF(PA[[#This Row],[String Type(If String BD)]]="",1,0)</f>
        <v>1</v>
      </c>
      <c r="T7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5">
        <f>IFERROR(_xlfn.XLOOKUP(PA[[#This Row],[Affected Equipment ]],'Basic Data'!N:N,'Basic Data'!Q:Q),"")</f>
        <v>287.10000000000002</v>
      </c>
      <c r="V711" s="302">
        <f ca="1">IFERROR(_xlfn.XLOOKUP(PA[[#This Row],[Affected Equipment ]],'Basic Data'!N:N,'Basic Data'!R:R),"")</f>
        <v>1.6642513477479568E-3</v>
      </c>
      <c r="W711" s="35" t="s">
        <v>433</v>
      </c>
      <c r="X711" s="38"/>
      <c r="Y711" s="38" t="s">
        <v>680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6">
        <f>IF(PA[[#This Row],[Acknowledgement Time ]]="NA","",(PA[[#This Row],[Acknowledgement Time ]]-PA[[#This Row],[Fault Time]])*24)</f>
        <v>0</v>
      </c>
      <c r="AE711" s="176">
        <f>IF(PA[[#This Row],[Work Start time on Fault]]="NA","",(PA[[#This Row],[Work Start time on Fault]]-PA[[#This Row],[Fault Time]])*24)</f>
        <v>0</v>
      </c>
      <c r="AF711" s="177" t="str">
        <f>IF(PA[[#This Row],[Status]]="Open","",(PA[[#This Row],[Work Completion time on fault]]-PA[[#This Row],[Fault Time]])*24)</f>
        <v/>
      </c>
      <c r="AG711" s="176">
        <f>IFERROR((PA[[#This Row],[Work Completion time on fault]]-PA[[#This Row],[Fault Time]])*24,"")</f>
        <v>12.366666666666665</v>
      </c>
      <c r="AH711" s="35" t="s">
        <v>551</v>
      </c>
      <c r="AI711" s="32" t="s">
        <v>552</v>
      </c>
      <c r="AJ711" s="175">
        <f ca="1">IFERROR(PA[[#This Row],[Breakdown Time]]*PA[[#This Row],[Plant Equivalent Weightage]],"")</f>
        <v>2.0581241667149731E-2</v>
      </c>
      <c r="AK711" s="35">
        <v>5173</v>
      </c>
      <c r="AL711" s="277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3">
        <f t="shared" si="12"/>
        <v>711</v>
      </c>
      <c r="B712" s="134">
        <v>45827</v>
      </c>
      <c r="C712" s="183">
        <f>YEAR(PA[[#This Row],[Date]])+IF(MONTH(PA[[#This Row],[Date]])&gt;=4,1,0)</f>
        <v>2026</v>
      </c>
      <c r="D712" s="32">
        <f>YEAR(PA[[#This Row],[Date]])</f>
        <v>2025</v>
      </c>
      <c r="E712" s="36" t="s">
        <v>363</v>
      </c>
      <c r="F712" s="36" t="s">
        <v>363</v>
      </c>
      <c r="G712" s="216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514</v>
      </c>
      <c r="M712" s="32"/>
      <c r="N712" s="32"/>
      <c r="O712" s="35"/>
      <c r="P712" s="35"/>
      <c r="Q712" s="32" t="s">
        <v>419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1">
        <f ca="1">IFERROR(_xlfn.XLOOKUP(PA[[#This Row],[Affected Equipment ]],'Basic Data'!N:N,'Basic Data'!R:R),"")</f>
        <v>4.8355747492898962E-2</v>
      </c>
      <c r="W712" s="35" t="s">
        <v>420</v>
      </c>
      <c r="X712" s="38"/>
      <c r="Y712" s="38" t="s">
        <v>686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422</v>
      </c>
      <c r="AI712" s="32" t="s">
        <v>367</v>
      </c>
      <c r="AJ712" s="34">
        <f ca="1">IFERROR(PA[[#This Row],[Breakdown Time]]*PA[[#This Row],[Plant Equivalent Weightage]],"")</f>
        <v>1.7730440747396287E-2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3">
        <f t="shared" si="12"/>
        <v>712</v>
      </c>
      <c r="B713" s="134">
        <v>45827</v>
      </c>
      <c r="C713" s="183">
        <f>YEAR(PA[[#This Row],[Date]])+IF(MONTH(PA[[#This Row],[Date]])&gt;=4,1,0)</f>
        <v>2026</v>
      </c>
      <c r="D713" s="32">
        <f>YEAR(PA[[#This Row],[Date]])</f>
        <v>2025</v>
      </c>
      <c r="E713" s="36" t="s">
        <v>363</v>
      </c>
      <c r="F713" s="36" t="s">
        <v>363</v>
      </c>
      <c r="G713" s="216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478</v>
      </c>
      <c r="M713" s="32"/>
      <c r="N713" s="32"/>
      <c r="O713" s="35"/>
      <c r="P713" s="35"/>
      <c r="Q713" s="32" t="s">
        <v>419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1">
        <f ca="1">IFERROR(_xlfn.XLOOKUP(PA[[#This Row],[Affected Equipment ]],'Basic Data'!N:N,'Basic Data'!R:R),"")</f>
        <v>4.9002956350356501E-2</v>
      </c>
      <c r="W713" s="35" t="s">
        <v>420</v>
      </c>
      <c r="X713" s="38"/>
      <c r="Y713" s="38" t="s">
        <v>686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422</v>
      </c>
      <c r="AI713" s="32" t="s">
        <v>367</v>
      </c>
      <c r="AJ713" s="34">
        <f ca="1">IFERROR(PA[[#This Row],[Breakdown Time]]*PA[[#This Row],[Plant Equivalent Weightage]],"")</f>
        <v>3.5118785384422167E-2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3">
        <f t="shared" si="12"/>
        <v>713</v>
      </c>
      <c r="B714" s="134">
        <v>45827</v>
      </c>
      <c r="C714" s="183">
        <f>YEAR(PA[[#This Row],[Date]])+IF(MONTH(PA[[#This Row],[Date]])&gt;=4,1,0)</f>
        <v>2026</v>
      </c>
      <c r="D714" s="32">
        <f>YEAR(PA[[#This Row],[Date]])</f>
        <v>2025</v>
      </c>
      <c r="E714" s="36" t="s">
        <v>363</v>
      </c>
      <c r="F714" s="36" t="s">
        <v>363</v>
      </c>
      <c r="G714" s="216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524</v>
      </c>
      <c r="M714" s="32"/>
      <c r="N714" s="32"/>
      <c r="O714" s="35"/>
      <c r="P714" s="35"/>
      <c r="Q714" s="32" t="s">
        <v>419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1">
        <f ca="1">IFERROR(_xlfn.XLOOKUP(PA[[#This Row],[Affected Equipment ]],'Basic Data'!N:N,'Basic Data'!R:R),"")</f>
        <v>4.8465857051765142E-2</v>
      </c>
      <c r="W714" s="35" t="s">
        <v>420</v>
      </c>
      <c r="X714" s="38"/>
      <c r="Y714" s="38" t="s">
        <v>686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422</v>
      </c>
      <c r="AI714" s="32" t="s">
        <v>367</v>
      </c>
      <c r="AJ714" s="34">
        <f ca="1">IFERROR(PA[[#This Row],[Breakdown Time]]*PA[[#This Row],[Plant Equivalent Weightage]],"")</f>
        <v>2.8271749946862962E-2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3">
        <f t="shared" si="12"/>
        <v>714</v>
      </c>
      <c r="B715" s="134">
        <v>45827</v>
      </c>
      <c r="C715" s="183">
        <f>YEAR(PA[[#This Row],[Date]])+IF(MONTH(PA[[#This Row],[Date]])&gt;=4,1,0)</f>
        <v>2026</v>
      </c>
      <c r="D715" s="32">
        <f>YEAR(PA[[#This Row],[Date]])</f>
        <v>2025</v>
      </c>
      <c r="E715" s="36" t="s">
        <v>363</v>
      </c>
      <c r="F715" s="36" t="s">
        <v>363</v>
      </c>
      <c r="G715" s="216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608</v>
      </c>
      <c r="M715" s="32"/>
      <c r="N715" s="32"/>
      <c r="O715" s="35"/>
      <c r="P715" s="35"/>
      <c r="Q715" s="32" t="s">
        <v>419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1">
        <f ca="1">IFERROR(_xlfn.XLOOKUP(PA[[#This Row],[Affected Equipment ]],'Basic Data'!N:N,'Basic Data'!R:R),"")</f>
        <v>3.4265086081966274E-2</v>
      </c>
      <c r="W715" s="35" t="s">
        <v>420</v>
      </c>
      <c r="X715" s="38"/>
      <c r="Y715" s="38" t="s">
        <v>686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422</v>
      </c>
      <c r="AI715" s="32" t="s">
        <v>367</v>
      </c>
      <c r="AJ715" s="34">
        <f ca="1">IFERROR(PA[[#This Row],[Breakdown Time]]*PA[[#This Row],[Plant Equivalent Weightage]],"")</f>
        <v>1.9987966881146967E-2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3">
        <f t="shared" si="12"/>
        <v>715</v>
      </c>
      <c r="B716" s="134">
        <v>45827</v>
      </c>
      <c r="C716" s="183">
        <f>YEAR(PA[[#This Row],[Date]])+IF(MONTH(PA[[#This Row],[Date]])&gt;=4,1,0)</f>
        <v>2026</v>
      </c>
      <c r="D716" s="32">
        <f>YEAR(PA[[#This Row],[Date]])</f>
        <v>2025</v>
      </c>
      <c r="E716" s="36" t="s">
        <v>363</v>
      </c>
      <c r="F716" s="36" t="s">
        <v>363</v>
      </c>
      <c r="G716" s="216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424</v>
      </c>
      <c r="M716" s="32" t="s">
        <v>403</v>
      </c>
      <c r="N716" s="36" t="s">
        <v>412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1">
        <f ca="1">IFERROR(_xlfn.XLOOKUP(PA[[#This Row],[Affected Equipment ]],'Basic Data'!N:N,'Basic Data'!R:R),"")</f>
        <v>1.15438525302881E-2</v>
      </c>
      <c r="W716" s="35" t="s">
        <v>413</v>
      </c>
      <c r="X716" s="38"/>
      <c r="Y716" s="38" t="s">
        <v>438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7" t="s">
        <v>561</v>
      </c>
      <c r="AI716" s="32" t="s">
        <v>367</v>
      </c>
      <c r="AJ716" s="34">
        <f ca="1">IFERROR(PA[[#This Row],[Breakdown Time]]*PA[[#This Row],[Plant Equivalent Weightage]],"")</f>
        <v>1.5776598458060394E-2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3">
        <f t="shared" si="12"/>
        <v>716</v>
      </c>
      <c r="B717" s="134">
        <v>45827</v>
      </c>
      <c r="C717" s="183">
        <f>YEAR(PA[[#This Row],[Date]])+IF(MONTH(PA[[#This Row],[Date]])&gt;=4,1,0)</f>
        <v>2026</v>
      </c>
      <c r="D717" s="32">
        <f>YEAR(PA[[#This Row],[Date]])</f>
        <v>2025</v>
      </c>
      <c r="E717" s="36" t="s">
        <v>363</v>
      </c>
      <c r="F717" s="36" t="s">
        <v>363</v>
      </c>
      <c r="G717" s="216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424</v>
      </c>
      <c r="M717" s="32"/>
      <c r="N717" s="32"/>
      <c r="O717" s="35"/>
      <c r="P717" s="35"/>
      <c r="Q717" s="32" t="s">
        <v>419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1">
        <f ca="1">IFERROR(_xlfn.XLOOKUP(PA[[#This Row],[Affected Equipment ]],'Basic Data'!N:N,'Basic Data'!R:R),"")</f>
        <v>8.5845950959364689E-2</v>
      </c>
      <c r="W717" s="35" t="s">
        <v>420</v>
      </c>
      <c r="X717" s="38"/>
      <c r="Y717" s="38" t="s">
        <v>690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422</v>
      </c>
      <c r="AI717" s="32" t="s">
        <v>367</v>
      </c>
      <c r="AJ717" s="34">
        <f ca="1">IFERROR(PA[[#This Row],[Breakdown Time]]*PA[[#This Row],[Plant Equivalent Weightage]],"")</f>
        <v>2.1461487739841325E-2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3">
        <f t="shared" si="12"/>
        <v>717</v>
      </c>
      <c r="B718" s="134">
        <v>45827</v>
      </c>
      <c r="C718" s="183">
        <f>YEAR(PA[[#This Row],[Date]])+IF(MONTH(PA[[#This Row],[Date]])&gt;=4,1,0)</f>
        <v>2026</v>
      </c>
      <c r="D718" s="32">
        <f>YEAR(PA[[#This Row],[Date]])</f>
        <v>2025</v>
      </c>
      <c r="E718" s="36" t="s">
        <v>363</v>
      </c>
      <c r="F718" s="36" t="s">
        <v>363</v>
      </c>
      <c r="G718" s="216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426</v>
      </c>
      <c r="M718" s="32"/>
      <c r="N718" s="32"/>
      <c r="O718" s="35"/>
      <c r="P718" s="35"/>
      <c r="Q718" s="32" t="s">
        <v>419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1">
        <f ca="1">IFERROR(_xlfn.XLOOKUP(PA[[#This Row],[Affected Equipment ]],'Basic Data'!N:N,'Basic Data'!R:R),"")</f>
        <v>2.6477566517883022E-2</v>
      </c>
      <c r="W718" s="35" t="s">
        <v>420</v>
      </c>
      <c r="X718" s="38"/>
      <c r="Y718" s="38" t="s">
        <v>690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422</v>
      </c>
      <c r="AI718" s="32" t="s">
        <v>367</v>
      </c>
      <c r="AJ718" s="34">
        <f ca="1">IFERROR(PA[[#This Row],[Breakdown Time]]*PA[[#This Row],[Plant Equivalent Weightage]],"")</f>
        <v>6.6193916294708024E-3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3">
        <f t="shared" si="12"/>
        <v>718</v>
      </c>
      <c r="B719" s="134">
        <v>45827</v>
      </c>
      <c r="C719" s="183">
        <f>YEAR(PA[[#This Row],[Date]])+IF(MONTH(PA[[#This Row],[Date]])&gt;=4,1,0)</f>
        <v>2026</v>
      </c>
      <c r="D719" s="32">
        <f>YEAR(PA[[#This Row],[Date]])</f>
        <v>2025</v>
      </c>
      <c r="E719" s="36" t="s">
        <v>363</v>
      </c>
      <c r="F719" s="36" t="s">
        <v>363</v>
      </c>
      <c r="G719" s="216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424</v>
      </c>
      <c r="M719" s="32" t="s">
        <v>403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1">
        <f ca="1">IFERROR(_xlfn.XLOOKUP(PA[[#This Row],[Affected Equipment ]],'Basic Data'!N:N,'Basic Data'!R:R),"")</f>
        <v>2.4003883832821284E-2</v>
      </c>
      <c r="W719" s="35" t="s">
        <v>474</v>
      </c>
      <c r="X719" s="38"/>
      <c r="Y719" s="38" t="s">
        <v>691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692</v>
      </c>
      <c r="AI719" s="32" t="s">
        <v>367</v>
      </c>
      <c r="AJ719" s="34">
        <f ca="1">IFERROR(PA[[#This Row],[Breakdown Time]]*PA[[#This Row],[Plant Equivalent Weightage]],"")</f>
        <v>1.2001941916410663E-2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3">
        <f t="shared" si="12"/>
        <v>719</v>
      </c>
      <c r="B720" s="134">
        <v>45827</v>
      </c>
      <c r="C720" s="183">
        <f>YEAR(PA[[#This Row],[Date]])+IF(MONTH(PA[[#This Row],[Date]])&gt;=4,1,0)</f>
        <v>2026</v>
      </c>
      <c r="D720" s="32">
        <f>YEAR(PA[[#This Row],[Date]])</f>
        <v>2025</v>
      </c>
      <c r="E720" s="36" t="s">
        <v>363</v>
      </c>
      <c r="F720" s="36" t="s">
        <v>363</v>
      </c>
      <c r="G720" s="216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424</v>
      </c>
      <c r="M720" s="32" t="s">
        <v>403</v>
      </c>
      <c r="N720" s="36" t="s">
        <v>416</v>
      </c>
      <c r="O720" s="37" t="s">
        <v>440</v>
      </c>
      <c r="P720" s="37" t="s">
        <v>471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1">
        <f ca="1">IFERROR(_xlfn.XLOOKUP(PA[[#This Row],[Affected Equipment ]],'Basic Data'!N:N,'Basic Data'!R:R),"")</f>
        <v>1.8323575444901746E-4</v>
      </c>
      <c r="W720" s="35" t="s">
        <v>447</v>
      </c>
      <c r="X720" s="38"/>
      <c r="Y720" s="38" t="s">
        <v>469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3" t="s">
        <v>688</v>
      </c>
      <c r="AI720" s="32" t="s">
        <v>367</v>
      </c>
      <c r="AJ720" s="34">
        <f ca="1">IFERROR(PA[[#This Row],[Breakdown Time]]*PA[[#This Row],[Plant Equivalent Weightage]],"")</f>
        <v>1.9697843603269376E-3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3">
        <f t="shared" si="12"/>
        <v>720</v>
      </c>
      <c r="B721" s="134">
        <v>45827</v>
      </c>
      <c r="C721" s="183">
        <f>YEAR(PA[[#This Row],[Date]])+IF(MONTH(PA[[#This Row],[Date]])&gt;=4,1,0)</f>
        <v>2026</v>
      </c>
      <c r="D721" s="32">
        <f>YEAR(PA[[#This Row],[Date]])</f>
        <v>2025</v>
      </c>
      <c r="E721" s="36" t="s">
        <v>363</v>
      </c>
      <c r="F721" s="36" t="s">
        <v>363</v>
      </c>
      <c r="G721" s="216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424</v>
      </c>
      <c r="M721" s="32" t="s">
        <v>403</v>
      </c>
      <c r="N721" s="36" t="s">
        <v>412</v>
      </c>
      <c r="O721" s="37" t="s">
        <v>467</v>
      </c>
      <c r="P721" s="37" t="s">
        <v>471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1">
        <f ca="1">IFERROR(_xlfn.XLOOKUP(PA[[#This Row],[Affected Equipment ]],'Basic Data'!N:N,'Basic Data'!R:R),"")</f>
        <v>1.8323575444901746E-4</v>
      </c>
      <c r="W721" s="35" t="s">
        <v>447</v>
      </c>
      <c r="X721" s="38"/>
      <c r="Y721" s="38" t="s">
        <v>469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3" t="s">
        <v>593</v>
      </c>
      <c r="AI721" s="32" t="s">
        <v>367</v>
      </c>
      <c r="AJ721" s="34">
        <f ca="1">IFERROR(PA[[#This Row],[Breakdown Time]]*PA[[#This Row],[Plant Equivalent Weightage]],"")</f>
        <v>2.0003236527351073E-3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3">
        <f t="shared" si="12"/>
        <v>721</v>
      </c>
      <c r="B722" s="134">
        <v>45827</v>
      </c>
      <c r="C722" s="183">
        <f>YEAR(PA[[#This Row],[Date]])+IF(MONTH(PA[[#This Row],[Date]])&gt;=4,1,0)</f>
        <v>2026</v>
      </c>
      <c r="D722" s="32">
        <f>YEAR(PA[[#This Row],[Date]])</f>
        <v>2025</v>
      </c>
      <c r="E722" s="36" t="s">
        <v>363</v>
      </c>
      <c r="F722" s="36" t="s">
        <v>363</v>
      </c>
      <c r="G722" s="216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424</v>
      </c>
      <c r="M722" s="32" t="s">
        <v>403</v>
      </c>
      <c r="N722" s="36" t="s">
        <v>412</v>
      </c>
      <c r="O722" s="37" t="s">
        <v>472</v>
      </c>
      <c r="P722" s="37" t="s">
        <v>471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1">
        <f ca="1">IFERROR(_xlfn.XLOOKUP(PA[[#This Row],[Affected Equipment ]],'Basic Data'!N:N,'Basic Data'!R:R),"")</f>
        <v>1.8323575444901746E-4</v>
      </c>
      <c r="W722" s="35" t="s">
        <v>481</v>
      </c>
      <c r="X722" s="38"/>
      <c r="Y722" s="38" t="s">
        <v>469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3" t="s">
        <v>693</v>
      </c>
      <c r="AI722" s="32" t="s">
        <v>367</v>
      </c>
      <c r="AJ722" s="34">
        <f ca="1">IFERROR(PA[[#This Row],[Breakdown Time]]*PA[[#This Row],[Plant Equivalent Weightage]],"")</f>
        <v>2.0308629451432766E-3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3">
        <f t="shared" si="12"/>
        <v>722</v>
      </c>
      <c r="B723" s="30">
        <v>45827</v>
      </c>
      <c r="C723" s="183">
        <f>YEAR(PA[[#This Row],[Date]])+IF(MONTH(PA[[#This Row],[Date]])&gt;=4,1,0)</f>
        <v>2026</v>
      </c>
      <c r="D723" s="32">
        <f>YEAR(PA[[#This Row],[Date]])</f>
        <v>2025</v>
      </c>
      <c r="E723" s="36" t="s">
        <v>363</v>
      </c>
      <c r="F723" s="36" t="s">
        <v>363</v>
      </c>
      <c r="G723" s="216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402</v>
      </c>
      <c r="M723" s="32" t="s">
        <v>403</v>
      </c>
      <c r="N723" s="36" t="s">
        <v>416</v>
      </c>
      <c r="O723" s="37" t="s">
        <v>472</v>
      </c>
      <c r="P723" s="37" t="s">
        <v>406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1">
        <f ca="1">IFERROR(_xlfn.XLOOKUP(PA[[#This Row],[Affected Equipment ]],'Basic Data'!N:N,'Basic Data'!R:R),"")</f>
        <v>1.8491681641643964E-4</v>
      </c>
      <c r="W723" s="35" t="s">
        <v>447</v>
      </c>
      <c r="X723" s="38"/>
      <c r="Y723" s="38" t="s">
        <v>469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3" t="s">
        <v>605</v>
      </c>
      <c r="AI723" s="32" t="s">
        <v>367</v>
      </c>
      <c r="AJ723" s="34">
        <f ca="1">IFERROR(PA[[#This Row],[Breakdown Time]]*PA[[#This Row],[Plant Equivalent Weightage]],"")</f>
        <v>2.0803141846849455E-3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3">
        <f t="shared" si="12"/>
        <v>723</v>
      </c>
      <c r="B724" s="30">
        <v>45827</v>
      </c>
      <c r="C724" s="183">
        <f>YEAR(PA[[#This Row],[Date]])+IF(MONTH(PA[[#This Row],[Date]])&gt;=4,1,0)</f>
        <v>2026</v>
      </c>
      <c r="D724" s="32">
        <f>YEAR(PA[[#This Row],[Date]])</f>
        <v>2025</v>
      </c>
      <c r="E724" s="36" t="s">
        <v>363</v>
      </c>
      <c r="F724" s="36" t="s">
        <v>363</v>
      </c>
      <c r="G724" s="216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514</v>
      </c>
      <c r="M724" s="32"/>
      <c r="N724" s="32"/>
      <c r="O724" s="35"/>
      <c r="P724" s="35"/>
      <c r="Q724" s="32" t="s">
        <v>419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1">
        <f ca="1">IFERROR(_xlfn.XLOOKUP(PA[[#This Row],[Affected Equipment ]],'Basic Data'!N:N,'Basic Data'!R:R),"")</f>
        <v>4.8355747492898962E-2</v>
      </c>
      <c r="W724" s="35" t="s">
        <v>420</v>
      </c>
      <c r="X724" s="38"/>
      <c r="Y724" s="38" t="s">
        <v>694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695</v>
      </c>
      <c r="AI724" s="32" t="s">
        <v>367</v>
      </c>
      <c r="AJ724" s="34">
        <f ca="1">IFERROR(PA[[#This Row],[Breakdown Time]]*PA[[#This Row],[Plant Equivalent Weightage]],"")</f>
        <v>9.5099636736034679E-2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3">
        <f t="shared" si="12"/>
        <v>724</v>
      </c>
      <c r="B725" s="30">
        <v>45827</v>
      </c>
      <c r="C725" s="183">
        <f>YEAR(PA[[#This Row],[Date]])+IF(MONTH(PA[[#This Row],[Date]])&gt;=4,1,0)</f>
        <v>2026</v>
      </c>
      <c r="D725" s="32">
        <f>YEAR(PA[[#This Row],[Date]])</f>
        <v>2025</v>
      </c>
      <c r="E725" s="36" t="s">
        <v>363</v>
      </c>
      <c r="F725" s="36" t="s">
        <v>363</v>
      </c>
      <c r="G725" s="216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478</v>
      </c>
      <c r="M725" s="32"/>
      <c r="N725" s="32"/>
      <c r="O725" s="35"/>
      <c r="P725" s="35"/>
      <c r="Q725" s="32" t="s">
        <v>419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1">
        <f ca="1">IFERROR(_xlfn.XLOOKUP(PA[[#This Row],[Affected Equipment ]],'Basic Data'!N:N,'Basic Data'!R:R),"")</f>
        <v>4.9002956350356501E-2</v>
      </c>
      <c r="W725" s="35" t="s">
        <v>420</v>
      </c>
      <c r="X725" s="38"/>
      <c r="Y725" s="38" t="s">
        <v>694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695</v>
      </c>
      <c r="AI725" s="32" t="s">
        <v>367</v>
      </c>
      <c r="AJ725" s="34">
        <f ca="1">IFERROR(PA[[#This Row],[Breakdown Time]]*PA[[#This Row],[Plant Equivalent Weightage]],"")</f>
        <v>0.10127277645740347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3">
        <f t="shared" si="12"/>
        <v>725</v>
      </c>
      <c r="B726" s="30">
        <v>45827</v>
      </c>
      <c r="C726" s="183">
        <f>YEAR(PA[[#This Row],[Date]])+IF(MONTH(PA[[#This Row],[Date]])&gt;=4,1,0)</f>
        <v>2026</v>
      </c>
      <c r="D726" s="32">
        <f>YEAR(PA[[#This Row],[Date]])</f>
        <v>2025</v>
      </c>
      <c r="E726" s="36" t="s">
        <v>363</v>
      </c>
      <c r="F726" s="36" t="s">
        <v>363</v>
      </c>
      <c r="G726" s="216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524</v>
      </c>
      <c r="M726" s="32"/>
      <c r="N726" s="32"/>
      <c r="O726" s="35"/>
      <c r="P726" s="35"/>
      <c r="Q726" s="32" t="s">
        <v>419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1">
        <f ca="1">IFERROR(_xlfn.XLOOKUP(PA[[#This Row],[Affected Equipment ]],'Basic Data'!N:N,'Basic Data'!R:R),"")</f>
        <v>4.8465857051765142E-2</v>
      </c>
      <c r="W726" s="35" t="s">
        <v>420</v>
      </c>
      <c r="X726" s="38"/>
      <c r="Y726" s="38" t="s">
        <v>694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695</v>
      </c>
      <c r="AI726" s="32" t="s">
        <v>367</v>
      </c>
      <c r="AJ726" s="34">
        <f ca="1">IFERROR(PA[[#This Row],[Breakdown Time]]*PA[[#This Row],[Plant Equivalent Weightage]],"")</f>
        <v>9.6931714103530325E-2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3">
        <f t="shared" si="12"/>
        <v>726</v>
      </c>
      <c r="B727" s="30">
        <v>45827</v>
      </c>
      <c r="C727" s="183">
        <f>YEAR(PA[[#This Row],[Date]])+IF(MONTH(PA[[#This Row],[Date]])&gt;=4,1,0)</f>
        <v>2026</v>
      </c>
      <c r="D727" s="32">
        <f>YEAR(PA[[#This Row],[Date]])</f>
        <v>2025</v>
      </c>
      <c r="E727" s="36" t="s">
        <v>363</v>
      </c>
      <c r="F727" s="36" t="s">
        <v>363</v>
      </c>
      <c r="G727" s="216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608</v>
      </c>
      <c r="M727" s="32"/>
      <c r="N727" s="32"/>
      <c r="O727" s="35"/>
      <c r="P727" s="35"/>
      <c r="Q727" s="32" t="s">
        <v>419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1">
        <f ca="1">IFERROR(_xlfn.XLOOKUP(PA[[#This Row],[Affected Equipment ]],'Basic Data'!N:N,'Basic Data'!R:R),"")</f>
        <v>3.4265086081966274E-2</v>
      </c>
      <c r="W727" s="35" t="s">
        <v>420</v>
      </c>
      <c r="X727" s="38"/>
      <c r="Y727" s="38" t="s">
        <v>694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695</v>
      </c>
      <c r="AI727" s="32" t="s">
        <v>367</v>
      </c>
      <c r="AJ727" s="34">
        <f ca="1">IFERROR(PA[[#This Row],[Breakdown Time]]*PA[[#This Row],[Plant Equivalent Weightage]],"")</f>
        <v>6.9101256931965352E-2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3">
        <f t="shared" si="12"/>
        <v>727</v>
      </c>
      <c r="B728" s="30">
        <v>45827</v>
      </c>
      <c r="C728" s="183">
        <f>YEAR(PA[[#This Row],[Date]])+IF(MONTH(PA[[#This Row],[Date]])&gt;=4,1,0)</f>
        <v>2026</v>
      </c>
      <c r="D728" s="32">
        <f>YEAR(PA[[#This Row],[Date]])</f>
        <v>2025</v>
      </c>
      <c r="E728" s="36" t="s">
        <v>363</v>
      </c>
      <c r="F728" s="36" t="s">
        <v>363</v>
      </c>
      <c r="G728" s="216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427</v>
      </c>
      <c r="M728" s="32"/>
      <c r="N728" s="32"/>
      <c r="O728" s="35"/>
      <c r="P728" s="35"/>
      <c r="Q728" s="32" t="s">
        <v>419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1">
        <f ca="1">IFERROR(_xlfn.XLOOKUP(PA[[#This Row],[Affected Equipment ]],'Basic Data'!N:N,'Basic Data'!R:R),"")</f>
        <v>4.33327343342415E-2</v>
      </c>
      <c r="W728" s="35" t="s">
        <v>420</v>
      </c>
      <c r="X728" s="38"/>
      <c r="Y728" s="38" t="s">
        <v>694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695</v>
      </c>
      <c r="AI728" s="32" t="s">
        <v>367</v>
      </c>
      <c r="AJ728" s="34">
        <f ca="1">IFERROR(PA[[#This Row],[Breakdown Time]]*PA[[#This Row],[Plant Equivalent Weightage]],"")</f>
        <v>7.3665648368210629E-2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3">
        <f t="shared" si="12"/>
        <v>728</v>
      </c>
      <c r="B729" s="30">
        <v>45827</v>
      </c>
      <c r="C729" s="183">
        <f>YEAR(PA[[#This Row],[Date]])+IF(MONTH(PA[[#This Row],[Date]])&gt;=4,1,0)</f>
        <v>2026</v>
      </c>
      <c r="D729" s="32">
        <f>YEAR(PA[[#This Row],[Date]])</f>
        <v>2025</v>
      </c>
      <c r="E729" s="36" t="s">
        <v>363</v>
      </c>
      <c r="F729" s="36" t="s">
        <v>363</v>
      </c>
      <c r="G729" s="216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465</v>
      </c>
      <c r="M729" s="32"/>
      <c r="N729" s="32"/>
      <c r="O729" s="35"/>
      <c r="P729" s="35"/>
      <c r="Q729" s="32" t="s">
        <v>419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1">
        <f ca="1">IFERROR(_xlfn.XLOOKUP(PA[[#This Row],[Affected Equipment ]],'Basic Data'!N:N,'Basic Data'!R:R),"")</f>
        <v>2.4593936583386475E-2</v>
      </c>
      <c r="W729" s="35" t="s">
        <v>420</v>
      </c>
      <c r="X729" s="38"/>
      <c r="Y729" s="38" t="s">
        <v>694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695</v>
      </c>
      <c r="AI729" s="32" t="s">
        <v>367</v>
      </c>
      <c r="AJ729" s="34">
        <f ca="1">IFERROR(PA[[#This Row],[Breakdown Time]]*PA[[#This Row],[Plant Equivalent Weightage]],"")</f>
        <v>6.1484841458466621E-3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3">
        <f t="shared" si="12"/>
        <v>729</v>
      </c>
      <c r="B730" s="30">
        <v>45827</v>
      </c>
      <c r="C730" s="183">
        <f>YEAR(PA[[#This Row],[Date]])+IF(MONTH(PA[[#This Row],[Date]])&gt;=4,1,0)</f>
        <v>2026</v>
      </c>
      <c r="D730" s="32">
        <f>YEAR(PA[[#This Row],[Date]])</f>
        <v>2025</v>
      </c>
      <c r="E730" s="36" t="s">
        <v>363</v>
      </c>
      <c r="F730" s="36" t="s">
        <v>363</v>
      </c>
      <c r="G730" s="216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411</v>
      </c>
      <c r="M730" s="32"/>
      <c r="N730" s="32"/>
      <c r="O730" s="35"/>
      <c r="P730" s="35"/>
      <c r="Q730" s="32" t="s">
        <v>419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1">
        <f ca="1">IFERROR(_xlfn.XLOOKUP(PA[[#This Row],[Affected Equipment ]],'Basic Data'!N:N,'Basic Data'!R:R),"")</f>
        <v>9.2989623789925202E-2</v>
      </c>
      <c r="W730" s="35" t="s">
        <v>420</v>
      </c>
      <c r="X730" s="38"/>
      <c r="Y730" s="38" t="s">
        <v>694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695</v>
      </c>
      <c r="AI730" s="32" t="s">
        <v>367</v>
      </c>
      <c r="AJ730" s="34">
        <f ca="1">IFERROR(PA[[#This Row],[Breakdown Time]]*PA[[#This Row],[Plant Equivalent Weightage]],"")</f>
        <v>0.1394844356848878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3">
        <f t="shared" si="12"/>
        <v>730</v>
      </c>
      <c r="B731" s="30">
        <v>45828</v>
      </c>
      <c r="C731" s="183">
        <f>YEAR(PA[[#This Row],[Date]])+IF(MONTH(PA[[#This Row],[Date]])&gt;=4,1,0)</f>
        <v>2026</v>
      </c>
      <c r="D731" s="32">
        <f>YEAR(PA[[#This Row],[Date]])</f>
        <v>2025</v>
      </c>
      <c r="E731" s="36" t="s">
        <v>363</v>
      </c>
      <c r="F731" s="36" t="s">
        <v>363</v>
      </c>
      <c r="G731" s="216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510</v>
      </c>
      <c r="M731" s="32" t="s">
        <v>403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1">
        <f ca="1">IFERROR(_xlfn.XLOOKUP(PA[[#This Row],[Affected Equipment ]],'Basic Data'!N:N,'Basic Data'!R:R),"")</f>
        <v>2.3545794446698746E-2</v>
      </c>
      <c r="W731" s="35" t="s">
        <v>474</v>
      </c>
      <c r="X731" s="39"/>
      <c r="Y731" s="38" t="s">
        <v>438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672</v>
      </c>
      <c r="AI731" s="32" t="s">
        <v>552</v>
      </c>
      <c r="AJ731" s="34">
        <f ca="1">IFERROR(PA[[#This Row],[Breakdown Time]]*PA[[#This Row],[Plant Equivalent Weightage]],"")</f>
        <v>0.28922084178694962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3">
        <f t="shared" ref="A732:A795" si="13">A731+1</f>
        <v>731</v>
      </c>
      <c r="B732" s="30">
        <v>45828</v>
      </c>
      <c r="C732" s="182">
        <f>YEAR(PA[[#This Row],[Date]])+IF(MONTH(PA[[#This Row],[Date]])&gt;=4,1,0)</f>
        <v>2026</v>
      </c>
      <c r="D732" s="32">
        <f>YEAR(PA[[#This Row],[Date]])</f>
        <v>2025</v>
      </c>
      <c r="E732" s="36" t="s">
        <v>363</v>
      </c>
      <c r="F732" s="36" t="s">
        <v>363</v>
      </c>
      <c r="G732" s="216">
        <v>45809</v>
      </c>
      <c r="H732" s="174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510</v>
      </c>
      <c r="M732" s="36" t="s">
        <v>410</v>
      </c>
      <c r="N732" s="36"/>
      <c r="O732" s="37"/>
      <c r="P732" s="37"/>
      <c r="Q732" s="32"/>
      <c r="R732" s="174">
        <f>IF((PA[[#This Row],[String Type(If String BD)]]&amp;PA[[#This Row],[Equipment (If any BD other than PV  array and inv)]])="",1,0)</f>
        <v>1</v>
      </c>
      <c r="S732" s="174">
        <f>IF(PA[[#This Row],[String Type(If String BD)]]="",1,0)</f>
        <v>1</v>
      </c>
      <c r="T7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5">
        <f>IFERROR(_xlfn.XLOOKUP(PA[[#This Row],[Affected Equipment ]],'Basic Data'!N:N,'Basic Data'!Q:Q),"")</f>
        <v>3888.03</v>
      </c>
      <c r="V732" s="302">
        <f ca="1">IFERROR(_xlfn.XLOOKUP(PA[[#This Row],[Affected Equipment ]],'Basic Data'!N:N,'Basic Data'!R:R),"")</f>
        <v>2.2537997797229148E-2</v>
      </c>
      <c r="W732" s="35" t="s">
        <v>474</v>
      </c>
      <c r="X732" s="38"/>
      <c r="Y732" s="38" t="s">
        <v>438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6">
        <f>IF(PA[[#This Row],[Acknowledgement Time ]]="NA","",(PA[[#This Row],[Acknowledgement Time ]]-PA[[#This Row],[Fault Time]])*24)</f>
        <v>0</v>
      </c>
      <c r="AE732" s="176">
        <f>IF(PA[[#This Row],[Work Start time on Fault]]="NA","",(PA[[#This Row],[Work Start time on Fault]]-PA[[#This Row],[Fault Time]])*24)</f>
        <v>0</v>
      </c>
      <c r="AF732" s="177" t="str">
        <f>IF(PA[[#This Row],[Status]]="Open","",(PA[[#This Row],[Work Completion time on fault]]-PA[[#This Row],[Fault Time]])*24)</f>
        <v/>
      </c>
      <c r="AG732" s="176">
        <f>IFERROR((PA[[#This Row],[Work Completion time on fault]]-PA[[#This Row],[Fault Time]])*24,"")</f>
        <v>12.283333333333335</v>
      </c>
      <c r="AH732" s="35" t="s">
        <v>672</v>
      </c>
      <c r="AI732" s="32" t="s">
        <v>552</v>
      </c>
      <c r="AJ732" s="175">
        <f ca="1">IFERROR(PA[[#This Row],[Breakdown Time]]*PA[[#This Row],[Plant Equivalent Weightage]],"")</f>
        <v>0.27684173960929809</v>
      </c>
      <c r="AK732" s="35">
        <v>4588</v>
      </c>
      <c r="AL732" s="277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3">
        <f t="shared" si="13"/>
        <v>732</v>
      </c>
      <c r="B733" s="30">
        <v>45828</v>
      </c>
      <c r="C733" s="183">
        <f>YEAR(PA[[#This Row],[Date]])+IF(MONTH(PA[[#This Row],[Date]])&gt;=4,1,0)</f>
        <v>2026</v>
      </c>
      <c r="D733" s="32">
        <f>YEAR(PA[[#This Row],[Date]])</f>
        <v>2025</v>
      </c>
      <c r="E733" s="36" t="s">
        <v>363</v>
      </c>
      <c r="F733" s="36" t="s">
        <v>363</v>
      </c>
      <c r="G733" s="216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427</v>
      </c>
      <c r="M733" s="36" t="s">
        <v>410</v>
      </c>
      <c r="N733" s="36" t="s">
        <v>412</v>
      </c>
      <c r="O733" s="37" t="s">
        <v>405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1">
        <f ca="1">IFERROR(_xlfn.XLOOKUP(PA[[#This Row],[Affected Equipment ]],'Basic Data'!N:N,'Basic Data'!R:R),"")</f>
        <v>1.6642513477479568E-3</v>
      </c>
      <c r="W733" s="35" t="s">
        <v>433</v>
      </c>
      <c r="X733" s="38"/>
      <c r="Y733" s="38" t="s">
        <v>679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551</v>
      </c>
      <c r="AI733" s="32" t="s">
        <v>552</v>
      </c>
      <c r="AJ733" s="34">
        <f ca="1">IFERROR(PA[[#This Row],[Breakdown Time]]*PA[[#This Row],[Plant Equivalent Weightage]],"")</f>
        <v>2.0442554054837404E-2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3">
        <f t="shared" si="13"/>
        <v>733</v>
      </c>
      <c r="B734" s="30">
        <v>45828</v>
      </c>
      <c r="C734" s="182">
        <f>YEAR(PA[[#This Row],[Date]])+IF(MONTH(PA[[#This Row],[Date]])&gt;=4,1,0)</f>
        <v>2026</v>
      </c>
      <c r="D734" s="32">
        <f>YEAR(PA[[#This Row],[Date]])</f>
        <v>2025</v>
      </c>
      <c r="E734" s="36" t="s">
        <v>363</v>
      </c>
      <c r="F734" s="36" t="s">
        <v>363</v>
      </c>
      <c r="G734" s="216">
        <v>45809</v>
      </c>
      <c r="H734" s="174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427</v>
      </c>
      <c r="M734" s="36" t="s">
        <v>410</v>
      </c>
      <c r="N734" s="36" t="s">
        <v>412</v>
      </c>
      <c r="O734" s="37" t="s">
        <v>456</v>
      </c>
      <c r="P734" s="37"/>
      <c r="Q734" s="32"/>
      <c r="R734" s="174">
        <f>IF((PA[[#This Row],[String Type(If String BD)]]&amp;PA[[#This Row],[Equipment (If any BD other than PV  array and inv)]])="",1,0)</f>
        <v>1</v>
      </c>
      <c r="S734" s="174">
        <f>IF(PA[[#This Row],[String Type(If String BD)]]="",1,0)</f>
        <v>1</v>
      </c>
      <c r="T7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5">
        <f>IFERROR(_xlfn.XLOOKUP(PA[[#This Row],[Affected Equipment ]],'Basic Data'!N:N,'Basic Data'!Q:Q),"")</f>
        <v>287.10000000000002</v>
      </c>
      <c r="V734" s="302">
        <f ca="1">IFERROR(_xlfn.XLOOKUP(PA[[#This Row],[Affected Equipment ]],'Basic Data'!N:N,'Basic Data'!R:R),"")</f>
        <v>1.6642513477479568E-3</v>
      </c>
      <c r="W734" s="35" t="s">
        <v>433</v>
      </c>
      <c r="X734" s="38"/>
      <c r="Y734" s="38" t="s">
        <v>680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6">
        <f>IF(PA[[#This Row],[Acknowledgement Time ]]="NA","",(PA[[#This Row],[Acknowledgement Time ]]-PA[[#This Row],[Fault Time]])*24)</f>
        <v>0</v>
      </c>
      <c r="AE734" s="176">
        <f>IF(PA[[#This Row],[Work Start time on Fault]]="NA","",(PA[[#This Row],[Work Start time on Fault]]-PA[[#This Row],[Fault Time]])*24)</f>
        <v>0</v>
      </c>
      <c r="AF734" s="177" t="str">
        <f>IF(PA[[#This Row],[Status]]="Open","",(PA[[#This Row],[Work Completion time on fault]]-PA[[#This Row],[Fault Time]])*24)</f>
        <v/>
      </c>
      <c r="AG734" s="176">
        <f>IFERROR((PA[[#This Row],[Work Completion time on fault]]-PA[[#This Row],[Fault Time]])*24,"")</f>
        <v>12.283333333333335</v>
      </c>
      <c r="AH734" s="35" t="s">
        <v>551</v>
      </c>
      <c r="AI734" s="32" t="s">
        <v>552</v>
      </c>
      <c r="AJ734" s="175">
        <f ca="1">IFERROR(PA[[#This Row],[Breakdown Time]]*PA[[#This Row],[Plant Equivalent Weightage]],"")</f>
        <v>2.0442554054837404E-2</v>
      </c>
      <c r="AK734" s="35">
        <v>4261</v>
      </c>
      <c r="AL734" s="277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3">
        <f t="shared" si="13"/>
        <v>734</v>
      </c>
      <c r="B735" s="30">
        <v>45828</v>
      </c>
      <c r="C735" s="183">
        <f>YEAR(PA[[#This Row],[Date]])+IF(MONTH(PA[[#This Row],[Date]])&gt;=4,1,0)</f>
        <v>2026</v>
      </c>
      <c r="D735" s="32">
        <f>YEAR(PA[[#This Row],[Date]])</f>
        <v>2025</v>
      </c>
      <c r="E735" s="36" t="s">
        <v>363</v>
      </c>
      <c r="F735" s="36" t="s">
        <v>363</v>
      </c>
      <c r="G735" s="216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424</v>
      </c>
      <c r="M735" s="32" t="s">
        <v>403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1">
        <f ca="1">IFERROR(_xlfn.XLOOKUP(PA[[#This Row],[Affected Equipment ]],'Basic Data'!N:N,'Basic Data'!R:R),"")</f>
        <v>2.4003883832821284E-2</v>
      </c>
      <c r="W735" s="35" t="s">
        <v>474</v>
      </c>
      <c r="X735" s="38"/>
      <c r="Y735" s="38" t="s">
        <v>691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692</v>
      </c>
      <c r="AI735" s="32" t="s">
        <v>367</v>
      </c>
      <c r="AJ735" s="34">
        <f ca="1">IFERROR(PA[[#This Row],[Breakdown Time]]*PA[[#This Row],[Plant Equivalent Weightage]],"")</f>
        <v>2.2803689641180205E-2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3">
        <f t="shared" si="13"/>
        <v>735</v>
      </c>
      <c r="B736" s="30">
        <v>45828</v>
      </c>
      <c r="C736" s="183">
        <f>YEAR(PA[[#This Row],[Date]])+IF(MONTH(PA[[#This Row],[Date]])&gt;=4,1,0)</f>
        <v>2026</v>
      </c>
      <c r="D736" s="32">
        <f>YEAR(PA[[#This Row],[Date]])</f>
        <v>2025</v>
      </c>
      <c r="E736" s="36" t="s">
        <v>363</v>
      </c>
      <c r="F736" s="36" t="s">
        <v>363</v>
      </c>
      <c r="G736" s="216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450</v>
      </c>
      <c r="M736" s="36" t="s">
        <v>410</v>
      </c>
      <c r="N736" s="36" t="s">
        <v>416</v>
      </c>
      <c r="O736" s="37" t="s">
        <v>440</v>
      </c>
      <c r="P736" s="37" t="s">
        <v>406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1">
        <f ca="1">IFERROR(_xlfn.XLOOKUP(PA[[#This Row],[Affected Equipment ]],'Basic Data'!N:N,'Basic Data'!R:R),"")</f>
        <v>1.8491681641643964E-4</v>
      </c>
      <c r="W736" s="35" t="s">
        <v>447</v>
      </c>
      <c r="X736" s="38"/>
      <c r="Y736" s="38" t="s">
        <v>469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3" t="s">
        <v>593</v>
      </c>
      <c r="AI736" s="32" t="s">
        <v>367</v>
      </c>
      <c r="AJ736" s="34">
        <f ca="1">IFERROR(PA[[#This Row],[Breakdown Time]]*PA[[#This Row],[Plant Equivalent Weightage]],"")</f>
        <v>1.9940196703572741E-3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3">
        <f t="shared" si="13"/>
        <v>736</v>
      </c>
      <c r="B737" s="30">
        <v>45828</v>
      </c>
      <c r="C737" s="183">
        <f>YEAR(PA[[#This Row],[Date]])+IF(MONTH(PA[[#This Row],[Date]])&gt;=4,1,0)</f>
        <v>2026</v>
      </c>
      <c r="D737" s="32">
        <f>YEAR(PA[[#This Row],[Date]])</f>
        <v>2025</v>
      </c>
      <c r="E737" s="36" t="s">
        <v>363</v>
      </c>
      <c r="F737" s="36" t="s">
        <v>363</v>
      </c>
      <c r="G737" s="216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450</v>
      </c>
      <c r="M737" s="36" t="s">
        <v>410</v>
      </c>
      <c r="N737" s="36" t="s">
        <v>416</v>
      </c>
      <c r="O737" s="37" t="s">
        <v>440</v>
      </c>
      <c r="P737" s="37" t="s">
        <v>406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1">
        <f ca="1">IFERROR(_xlfn.XLOOKUP(PA[[#This Row],[Affected Equipment ]],'Basic Data'!N:N,'Basic Data'!R:R),"")</f>
        <v>1.8491681641643964E-4</v>
      </c>
      <c r="W737" s="35" t="s">
        <v>447</v>
      </c>
      <c r="X737" s="38"/>
      <c r="Y737" s="38" t="s">
        <v>469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3" t="s">
        <v>593</v>
      </c>
      <c r="AI737" s="32" t="s">
        <v>367</v>
      </c>
      <c r="AJ737" s="34">
        <f ca="1">IFERROR(PA[[#This Row],[Breakdown Time]]*PA[[#This Row],[Plant Equivalent Weightage]],"")</f>
        <v>2.024839139760014E-3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3">
        <f t="shared" si="13"/>
        <v>737</v>
      </c>
      <c r="B738" s="30">
        <v>45828</v>
      </c>
      <c r="C738" s="183">
        <f>YEAR(PA[[#This Row],[Date]])+IF(MONTH(PA[[#This Row],[Date]])&gt;=4,1,0)</f>
        <v>2026</v>
      </c>
      <c r="D738" s="32">
        <f>YEAR(PA[[#This Row],[Date]])</f>
        <v>2025</v>
      </c>
      <c r="E738" s="36" t="s">
        <v>363</v>
      </c>
      <c r="F738" s="36" t="s">
        <v>363</v>
      </c>
      <c r="G738" s="216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424</v>
      </c>
      <c r="M738" s="32" t="s">
        <v>436</v>
      </c>
      <c r="N738" s="36" t="s">
        <v>416</v>
      </c>
      <c r="O738" s="37" t="s">
        <v>456</v>
      </c>
      <c r="P738" s="37" t="s">
        <v>471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1">
        <f ca="1">IFERROR(_xlfn.XLOOKUP(PA[[#This Row],[Affected Equipment ]],'Basic Data'!N:N,'Basic Data'!R:R),"")</f>
        <v>1.8323575444901746E-4</v>
      </c>
      <c r="W738" s="35" t="s">
        <v>481</v>
      </c>
      <c r="X738" s="38"/>
      <c r="Y738" s="38" t="s">
        <v>469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3" t="s">
        <v>696</v>
      </c>
      <c r="AI738" s="32" t="s">
        <v>367</v>
      </c>
      <c r="AJ738" s="34">
        <f ca="1">IFERROR(PA[[#This Row],[Breakdown Time]]*PA[[#This Row],[Plant Equivalent Weightage]],"")</f>
        <v>2.0369708036249105E-3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3">
        <f t="shared" si="13"/>
        <v>738</v>
      </c>
      <c r="B739" s="30">
        <v>45828</v>
      </c>
      <c r="C739" s="183">
        <f>YEAR(PA[[#This Row],[Date]])+IF(MONTH(PA[[#This Row],[Date]])&gt;=4,1,0)</f>
        <v>2026</v>
      </c>
      <c r="D739" s="32">
        <f>YEAR(PA[[#This Row],[Date]])</f>
        <v>2025</v>
      </c>
      <c r="E739" s="36" t="s">
        <v>363</v>
      </c>
      <c r="F739" s="36" t="s">
        <v>363</v>
      </c>
      <c r="G739" s="216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424</v>
      </c>
      <c r="M739" s="32" t="s">
        <v>403</v>
      </c>
      <c r="N739" s="36" t="s">
        <v>412</v>
      </c>
      <c r="O739" s="37" t="s">
        <v>526</v>
      </c>
      <c r="P739" s="37" t="s">
        <v>471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1">
        <f ca="1">IFERROR(_xlfn.XLOOKUP(PA[[#This Row],[Affected Equipment ]],'Basic Data'!N:N,'Basic Data'!R:R),"")</f>
        <v>1.8323575444901746E-4</v>
      </c>
      <c r="W739" s="35" t="s">
        <v>447</v>
      </c>
      <c r="X739" s="38"/>
      <c r="Y739" s="38" t="s">
        <v>469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3" t="s">
        <v>648</v>
      </c>
      <c r="AI739" s="32" t="s">
        <v>367</v>
      </c>
      <c r="AJ739" s="34">
        <f ca="1">IFERROR(PA[[#This Row],[Breakdown Time]]*PA[[#This Row],[Plant Equivalent Weightage]],"")</f>
        <v>2.0675100960330802E-3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3">
        <f t="shared" si="13"/>
        <v>739</v>
      </c>
      <c r="B740" s="30">
        <v>45829</v>
      </c>
      <c r="C740" s="183">
        <f>YEAR(PA[[#This Row],[Date]])+IF(MONTH(PA[[#This Row],[Date]])&gt;=4,1,0)</f>
        <v>2026</v>
      </c>
      <c r="D740" s="32">
        <f>YEAR(PA[[#This Row],[Date]])</f>
        <v>2025</v>
      </c>
      <c r="E740" s="36" t="s">
        <v>363</v>
      </c>
      <c r="F740" s="36" t="s">
        <v>363</v>
      </c>
      <c r="G740" s="216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510</v>
      </c>
      <c r="M740" s="32" t="s">
        <v>403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1">
        <f ca="1">IFERROR(_xlfn.XLOOKUP(PA[[#This Row],[Affected Equipment ]],'Basic Data'!N:N,'Basic Data'!R:R),"")</f>
        <v>2.3545794446698746E-2</v>
      </c>
      <c r="W740" s="35" t="s">
        <v>474</v>
      </c>
      <c r="X740" s="38"/>
      <c r="Y740" s="38" t="s">
        <v>438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672</v>
      </c>
      <c r="AI740" s="32" t="s">
        <v>552</v>
      </c>
      <c r="AJ740" s="34">
        <f ca="1">IFERROR(PA[[#This Row],[Breakdown Time]]*PA[[#This Row],[Plant Equivalent Weightage]],"")</f>
        <v>0.28333439317527492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3">
        <f t="shared" si="13"/>
        <v>740</v>
      </c>
      <c r="B741" s="30">
        <v>45829</v>
      </c>
      <c r="C741" s="183">
        <f>YEAR(PA[[#This Row],[Date]])+IF(MONTH(PA[[#This Row],[Date]])&gt;=4,1,0)</f>
        <v>2026</v>
      </c>
      <c r="D741" s="32">
        <f>YEAR(PA[[#This Row],[Date]])</f>
        <v>2025</v>
      </c>
      <c r="E741" s="36" t="s">
        <v>363</v>
      </c>
      <c r="F741" s="36" t="s">
        <v>363</v>
      </c>
      <c r="G741" s="216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510</v>
      </c>
      <c r="M741" s="36" t="s">
        <v>410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1">
        <f ca="1">IFERROR(_xlfn.XLOOKUP(PA[[#This Row],[Affected Equipment ]],'Basic Data'!N:N,'Basic Data'!R:R),"")</f>
        <v>2.2537997797229148E-2</v>
      </c>
      <c r="W741" s="35" t="s">
        <v>474</v>
      </c>
      <c r="X741" s="38"/>
      <c r="Y741" s="38" t="s">
        <v>438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672</v>
      </c>
      <c r="AI741" s="32" t="s">
        <v>552</v>
      </c>
      <c r="AJ741" s="34">
        <f ca="1">IFERROR(PA[[#This Row],[Breakdown Time]]*PA[[#This Row],[Plant Equivalent Weightage]],"")</f>
        <v>0.27120724015999076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3">
        <f t="shared" si="13"/>
        <v>741</v>
      </c>
      <c r="B742" s="30">
        <v>45829</v>
      </c>
      <c r="C742" s="183">
        <f>YEAR(PA[[#This Row],[Date]])+IF(MONTH(PA[[#This Row],[Date]])&gt;=4,1,0)</f>
        <v>2026</v>
      </c>
      <c r="D742" s="32">
        <f>YEAR(PA[[#This Row],[Date]])</f>
        <v>2025</v>
      </c>
      <c r="E742" s="36" t="s">
        <v>363</v>
      </c>
      <c r="F742" s="36" t="s">
        <v>363</v>
      </c>
      <c r="G742" s="216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427</v>
      </c>
      <c r="M742" s="36" t="s">
        <v>410</v>
      </c>
      <c r="N742" s="36" t="s">
        <v>412</v>
      </c>
      <c r="O742" s="37" t="s">
        <v>405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1">
        <f ca="1">IFERROR(_xlfn.XLOOKUP(PA[[#This Row],[Affected Equipment ]],'Basic Data'!N:N,'Basic Data'!R:R),"")</f>
        <v>1.6642513477479568E-3</v>
      </c>
      <c r="W742" s="35" t="s">
        <v>433</v>
      </c>
      <c r="X742" s="38"/>
      <c r="Y742" s="38" t="s">
        <v>679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551</v>
      </c>
      <c r="AI742" s="32" t="s">
        <v>552</v>
      </c>
      <c r="AJ742" s="34">
        <f ca="1">IFERROR(PA[[#This Row],[Breakdown Time]]*PA[[#This Row],[Plant Equivalent Weightage]],"")</f>
        <v>2.0026491217900413E-2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3">
        <f t="shared" si="13"/>
        <v>742</v>
      </c>
      <c r="B743" s="30">
        <v>45829</v>
      </c>
      <c r="C743" s="182">
        <f>YEAR(PA[[#This Row],[Date]])+IF(MONTH(PA[[#This Row],[Date]])&gt;=4,1,0)</f>
        <v>2026</v>
      </c>
      <c r="D743" s="32">
        <f>YEAR(PA[[#This Row],[Date]])</f>
        <v>2025</v>
      </c>
      <c r="E743" s="36" t="s">
        <v>363</v>
      </c>
      <c r="F743" s="36" t="s">
        <v>363</v>
      </c>
      <c r="G743" s="216">
        <v>45809</v>
      </c>
      <c r="H743" s="174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427</v>
      </c>
      <c r="M743" s="36" t="s">
        <v>410</v>
      </c>
      <c r="N743" s="36" t="s">
        <v>412</v>
      </c>
      <c r="O743" s="37" t="s">
        <v>456</v>
      </c>
      <c r="P743" s="37"/>
      <c r="Q743" s="32"/>
      <c r="R743" s="174">
        <f>IF((PA[[#This Row],[String Type(If String BD)]]&amp;PA[[#This Row],[Equipment (If any BD other than PV  array and inv)]])="",1,0)</f>
        <v>1</v>
      </c>
      <c r="S743" s="174">
        <f>IF(PA[[#This Row],[String Type(If String BD)]]="",1,0)</f>
        <v>1</v>
      </c>
      <c r="T74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5">
        <f>IFERROR(_xlfn.XLOOKUP(PA[[#This Row],[Affected Equipment ]],'Basic Data'!N:N,'Basic Data'!Q:Q),"")</f>
        <v>287.10000000000002</v>
      </c>
      <c r="V743" s="302">
        <f ca="1">IFERROR(_xlfn.XLOOKUP(PA[[#This Row],[Affected Equipment ]],'Basic Data'!N:N,'Basic Data'!R:R),"")</f>
        <v>1.6642513477479568E-3</v>
      </c>
      <c r="W743" s="35" t="s">
        <v>433</v>
      </c>
      <c r="X743" s="39"/>
      <c r="Y743" s="38" t="s">
        <v>680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6">
        <f>IF(PA[[#This Row],[Acknowledgement Time ]]="NA","",(PA[[#This Row],[Acknowledgement Time ]]-PA[[#This Row],[Fault Time]])*24)</f>
        <v>0</v>
      </c>
      <c r="AE743" s="176">
        <f>IF(PA[[#This Row],[Work Start time on Fault]]="NA","",(PA[[#This Row],[Work Start time on Fault]]-PA[[#This Row],[Fault Time]])*24)</f>
        <v>0</v>
      </c>
      <c r="AF743" s="177" t="str">
        <f>IF(PA[[#This Row],[Status]]="Open","",(PA[[#This Row],[Work Completion time on fault]]-PA[[#This Row],[Fault Time]])*24)</f>
        <v/>
      </c>
      <c r="AG743" s="176">
        <f>IFERROR((PA[[#This Row],[Work Completion time on fault]]-PA[[#This Row],[Fault Time]])*24,"")</f>
        <v>12.033333333333333</v>
      </c>
      <c r="AH743" s="35" t="s">
        <v>551</v>
      </c>
      <c r="AI743" s="32" t="s">
        <v>552</v>
      </c>
      <c r="AJ743" s="175">
        <f ca="1">IFERROR(PA[[#This Row],[Breakdown Time]]*PA[[#This Row],[Plant Equivalent Weightage]],"")</f>
        <v>2.0026491217900413E-2</v>
      </c>
      <c r="AK743" s="35">
        <v>5662</v>
      </c>
      <c r="AL743" s="277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3">
        <f t="shared" si="13"/>
        <v>743</v>
      </c>
      <c r="B744" s="30">
        <v>45829</v>
      </c>
      <c r="C744" s="183">
        <f>YEAR(PA[[#This Row],[Date]])+IF(MONTH(PA[[#This Row],[Date]])&gt;=4,1,0)</f>
        <v>2026</v>
      </c>
      <c r="D744" s="32">
        <f>YEAR(PA[[#This Row],[Date]])</f>
        <v>2025</v>
      </c>
      <c r="E744" s="36" t="s">
        <v>363</v>
      </c>
      <c r="F744" s="36" t="s">
        <v>363</v>
      </c>
      <c r="G744" s="216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423</v>
      </c>
      <c r="M744" s="36" t="s">
        <v>410</v>
      </c>
      <c r="N744" s="36" t="s">
        <v>404</v>
      </c>
      <c r="O744" s="37" t="s">
        <v>440</v>
      </c>
      <c r="P744" s="37" t="s">
        <v>406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1">
        <f ca="1">IFERROR(_xlfn.XLOOKUP(PA[[#This Row],[Affected Equipment ]],'Basic Data'!N:N,'Basic Data'!R:R),"")</f>
        <v>1.8491681641643964E-4</v>
      </c>
      <c r="W744" s="35" t="s">
        <v>447</v>
      </c>
      <c r="X744" s="38"/>
      <c r="Y744" s="38" t="s">
        <v>469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3" t="s">
        <v>457</v>
      </c>
      <c r="AI744" s="32" t="s">
        <v>367</v>
      </c>
      <c r="AJ744" s="34">
        <f ca="1">IFERROR(PA[[#This Row],[Breakdown Time]]*PA[[#This Row],[Plant Equivalent Weightage]],"")</f>
        <v>1.9385446254323424E-3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3">
        <f t="shared" si="13"/>
        <v>744</v>
      </c>
      <c r="B745" s="30">
        <v>45829</v>
      </c>
      <c r="C745" s="183">
        <f>YEAR(PA[[#This Row],[Date]])+IF(MONTH(PA[[#This Row],[Date]])&gt;=4,1,0)</f>
        <v>2026</v>
      </c>
      <c r="D745" s="32">
        <f>YEAR(PA[[#This Row],[Date]])</f>
        <v>2025</v>
      </c>
      <c r="E745" s="36" t="s">
        <v>363</v>
      </c>
      <c r="F745" s="36" t="s">
        <v>363</v>
      </c>
      <c r="G745" s="216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418</v>
      </c>
      <c r="M745" s="36" t="s">
        <v>410</v>
      </c>
      <c r="N745" s="36" t="s">
        <v>443</v>
      </c>
      <c r="O745" s="37" t="s">
        <v>458</v>
      </c>
      <c r="P745" s="37" t="s">
        <v>406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1">
        <f ca="1">IFERROR(_xlfn.XLOOKUP(PA[[#This Row],[Affected Equipment ]],'Basic Data'!N:N,'Basic Data'!R:R),"")</f>
        <v>1.8491681641643964E-4</v>
      </c>
      <c r="W745" s="35" t="s">
        <v>481</v>
      </c>
      <c r="X745" s="38"/>
      <c r="Y745" s="38" t="s">
        <v>469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3" t="s">
        <v>697</v>
      </c>
      <c r="AI745" s="32" t="s">
        <v>367</v>
      </c>
      <c r="AJ745" s="34">
        <f ca="1">IFERROR(PA[[#This Row],[Breakdown Time]]*PA[[#This Row],[Plant Equivalent Weightage]],"")</f>
        <v>1.9847738295364521E-3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3">
        <f t="shared" si="13"/>
        <v>745</v>
      </c>
      <c r="B746" s="30">
        <v>45830</v>
      </c>
      <c r="C746" s="183">
        <f>YEAR(PA[[#This Row],[Date]])+IF(MONTH(PA[[#This Row],[Date]])&gt;=4,1,0)</f>
        <v>2026</v>
      </c>
      <c r="D746" s="32">
        <f>YEAR(PA[[#This Row],[Date]])</f>
        <v>2025</v>
      </c>
      <c r="E746" s="36" t="s">
        <v>363</v>
      </c>
      <c r="F746" s="36" t="s">
        <v>363</v>
      </c>
      <c r="G746" s="216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510</v>
      </c>
      <c r="M746" s="32" t="s">
        <v>403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1">
        <f ca="1">IFERROR(_xlfn.XLOOKUP(PA[[#This Row],[Affected Equipment ]],'Basic Data'!N:N,'Basic Data'!R:R),"")</f>
        <v>2.3545794446698746E-2</v>
      </c>
      <c r="W746" s="35" t="s">
        <v>474</v>
      </c>
      <c r="X746" s="38"/>
      <c r="Y746" s="38" t="s">
        <v>438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672</v>
      </c>
      <c r="AI746" s="32" t="s">
        <v>552</v>
      </c>
      <c r="AJ746" s="34">
        <f ca="1">IFERROR(PA[[#This Row],[Breakdown Time]]*PA[[#This Row],[Plant Equivalent Weightage]],"")</f>
        <v>0.28529654271249988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3">
        <f t="shared" si="13"/>
        <v>746</v>
      </c>
      <c r="B747" s="30">
        <v>45830</v>
      </c>
      <c r="C747" s="183">
        <f>YEAR(PA[[#This Row],[Date]])+IF(MONTH(PA[[#This Row],[Date]])&gt;=4,1,0)</f>
        <v>2026</v>
      </c>
      <c r="D747" s="32">
        <f>YEAR(PA[[#This Row],[Date]])</f>
        <v>2025</v>
      </c>
      <c r="E747" s="36" t="s">
        <v>363</v>
      </c>
      <c r="F747" s="36" t="s">
        <v>363</v>
      </c>
      <c r="G747" s="216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510</v>
      </c>
      <c r="M747" s="36" t="s">
        <v>410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1">
        <f ca="1">IFERROR(_xlfn.XLOOKUP(PA[[#This Row],[Affected Equipment ]],'Basic Data'!N:N,'Basic Data'!R:R),"")</f>
        <v>2.2537997797229148E-2</v>
      </c>
      <c r="W747" s="35" t="s">
        <v>474</v>
      </c>
      <c r="X747" s="38"/>
      <c r="Y747" s="38" t="s">
        <v>438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672</v>
      </c>
      <c r="AI747" s="32" t="s">
        <v>552</v>
      </c>
      <c r="AJ747" s="34">
        <f ca="1">IFERROR(PA[[#This Row],[Breakdown Time]]*PA[[#This Row],[Plant Equivalent Weightage]],"")</f>
        <v>0.27308540664309322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3">
        <f t="shared" si="13"/>
        <v>747</v>
      </c>
      <c r="B748" s="30">
        <v>45830</v>
      </c>
      <c r="C748" s="183">
        <f>YEAR(PA[[#This Row],[Date]])+IF(MONTH(PA[[#This Row],[Date]])&gt;=4,1,0)</f>
        <v>2026</v>
      </c>
      <c r="D748" s="32">
        <f>YEAR(PA[[#This Row],[Date]])</f>
        <v>2025</v>
      </c>
      <c r="E748" s="36" t="s">
        <v>363</v>
      </c>
      <c r="F748" s="36" t="s">
        <v>363</v>
      </c>
      <c r="G748" s="216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427</v>
      </c>
      <c r="M748" s="36" t="s">
        <v>410</v>
      </c>
      <c r="N748" s="36" t="s">
        <v>412</v>
      </c>
      <c r="O748" s="37" t="s">
        <v>405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1">
        <f ca="1">IFERROR(_xlfn.XLOOKUP(PA[[#This Row],[Affected Equipment ]],'Basic Data'!N:N,'Basic Data'!R:R),"")</f>
        <v>1.6642513477479568E-3</v>
      </c>
      <c r="W748" s="35" t="s">
        <v>433</v>
      </c>
      <c r="X748" s="38"/>
      <c r="Y748" s="38" t="s">
        <v>679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551</v>
      </c>
      <c r="AI748" s="32" t="s">
        <v>552</v>
      </c>
      <c r="AJ748" s="34">
        <f ca="1">IFERROR(PA[[#This Row],[Breakdown Time]]*PA[[#This Row],[Plant Equivalent Weightage]],"")</f>
        <v>2.0165178830212748E-2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3">
        <f t="shared" si="13"/>
        <v>748</v>
      </c>
      <c r="B749" s="30">
        <v>45830</v>
      </c>
      <c r="C749" s="183">
        <f>YEAR(PA[[#This Row],[Date]])+IF(MONTH(PA[[#This Row],[Date]])&gt;=4,1,0)</f>
        <v>2026</v>
      </c>
      <c r="D749" s="32">
        <f>YEAR(PA[[#This Row],[Date]])</f>
        <v>2025</v>
      </c>
      <c r="E749" s="36" t="s">
        <v>363</v>
      </c>
      <c r="F749" s="36" t="s">
        <v>363</v>
      </c>
      <c r="G749" s="216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427</v>
      </c>
      <c r="M749" s="36" t="s">
        <v>410</v>
      </c>
      <c r="N749" s="36" t="s">
        <v>412</v>
      </c>
      <c r="O749" s="37" t="s">
        <v>456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1">
        <f ca="1">IFERROR(_xlfn.XLOOKUP(PA[[#This Row],[Affected Equipment ]],'Basic Data'!N:N,'Basic Data'!R:R),"")</f>
        <v>1.6642513477479568E-3</v>
      </c>
      <c r="W749" s="35" t="s">
        <v>433</v>
      </c>
      <c r="X749" s="39"/>
      <c r="Y749" s="38" t="s">
        <v>680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551</v>
      </c>
      <c r="AI749" s="32" t="s">
        <v>552</v>
      </c>
      <c r="AJ749" s="34">
        <f ca="1">IFERROR(PA[[#This Row],[Breakdown Time]]*PA[[#This Row],[Plant Equivalent Weightage]],"")</f>
        <v>2.0165178830212748E-2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3">
        <f t="shared" si="13"/>
        <v>749</v>
      </c>
      <c r="B750" s="30">
        <v>45830</v>
      </c>
      <c r="C750" s="183">
        <f>YEAR(PA[[#This Row],[Date]])+IF(MONTH(PA[[#This Row],[Date]])&gt;=4,1,0)</f>
        <v>2026</v>
      </c>
      <c r="D750" s="32">
        <f>YEAR(PA[[#This Row],[Date]])</f>
        <v>2025</v>
      </c>
      <c r="E750" s="36" t="s">
        <v>363</v>
      </c>
      <c r="F750" s="36" t="s">
        <v>363</v>
      </c>
      <c r="G750" s="216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411</v>
      </c>
      <c r="M750" s="32" t="s">
        <v>403</v>
      </c>
      <c r="N750" s="36" t="s">
        <v>416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1">
        <f ca="1">IFERROR(_xlfn.XLOOKUP(PA[[#This Row],[Affected Equipment ]],'Basic Data'!N:N,'Basic Data'!R:R),"")</f>
        <v>1.3498927598400092E-2</v>
      </c>
      <c r="W750" s="35" t="s">
        <v>413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7" t="s">
        <v>561</v>
      </c>
      <c r="AI750" s="32" t="s">
        <v>367</v>
      </c>
      <c r="AJ750" s="34">
        <f ca="1">IFERROR(PA[[#This Row],[Breakdown Time]]*PA[[#This Row],[Plant Equivalent Weightage]],"")</f>
        <v>2.047337352424014E-2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3">
        <f t="shared" si="13"/>
        <v>750</v>
      </c>
      <c r="B751" s="30">
        <v>45830</v>
      </c>
      <c r="C751" s="183">
        <f>YEAR(PA[[#This Row],[Date]])+IF(MONTH(PA[[#This Row],[Date]])&gt;=4,1,0)</f>
        <v>2026</v>
      </c>
      <c r="D751" s="32">
        <f>YEAR(PA[[#This Row],[Date]])</f>
        <v>2025</v>
      </c>
      <c r="E751" s="36" t="s">
        <v>363</v>
      </c>
      <c r="F751" s="36" t="s">
        <v>363</v>
      </c>
      <c r="G751" s="216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411</v>
      </c>
      <c r="M751" s="32" t="s">
        <v>483</v>
      </c>
      <c r="N751" s="36" t="s">
        <v>412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1">
        <f ca="1">IFERROR(_xlfn.XLOOKUP(PA[[#This Row],[Affected Equipment ]],'Basic Data'!N:N,'Basic Data'!R:R),"")</f>
        <v>1.1834676250652137E-2</v>
      </c>
      <c r="W751" s="35" t="s">
        <v>413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698</v>
      </c>
      <c r="AI751" s="32" t="s">
        <v>367</v>
      </c>
      <c r="AJ751" s="34">
        <f ca="1">IFERROR(PA[[#This Row],[Breakdown Time]]*PA[[#This Row],[Plant Equivalent Weightage]],"")</f>
        <v>8.1659266129499752E-2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3">
        <f t="shared" si="13"/>
        <v>751</v>
      </c>
      <c r="B752" s="30">
        <v>45830</v>
      </c>
      <c r="C752" s="183">
        <f>YEAR(PA[[#This Row],[Date]])+IF(MONTH(PA[[#This Row],[Date]])&gt;=4,1,0)</f>
        <v>2026</v>
      </c>
      <c r="D752" s="32">
        <f>YEAR(PA[[#This Row],[Date]])</f>
        <v>2025</v>
      </c>
      <c r="E752" s="36" t="s">
        <v>363</v>
      </c>
      <c r="F752" s="36" t="s">
        <v>363</v>
      </c>
      <c r="G752" s="216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411</v>
      </c>
      <c r="M752" s="32" t="s">
        <v>483</v>
      </c>
      <c r="N752" s="36" t="s">
        <v>416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1">
        <f ca="1">IFERROR(_xlfn.XLOOKUP(PA[[#This Row],[Affected Equipment ]],'Basic Data'!N:N,'Basic Data'!R:R),"")</f>
        <v>1.0817633760361718E-2</v>
      </c>
      <c r="W752" s="35" t="s">
        <v>413</v>
      </c>
      <c r="X752" s="38"/>
      <c r="Y752" s="38" t="s">
        <v>699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513</v>
      </c>
      <c r="AI752" s="32" t="s">
        <v>367</v>
      </c>
      <c r="AJ752" s="34">
        <f ca="1">IFERROR(PA[[#This Row],[Breakdown Time]]*PA[[#This Row],[Plant Equivalent Weightage]],"")</f>
        <v>1.6767332328560675E-2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3">
        <f t="shared" si="13"/>
        <v>752</v>
      </c>
      <c r="B753" s="30">
        <v>45830</v>
      </c>
      <c r="C753" s="183">
        <f>YEAR(PA[[#This Row],[Date]])+IF(MONTH(PA[[#This Row],[Date]])&gt;=4,1,0)</f>
        <v>2026</v>
      </c>
      <c r="D753" s="32">
        <f>YEAR(PA[[#This Row],[Date]])</f>
        <v>2025</v>
      </c>
      <c r="E753" s="36" t="s">
        <v>363</v>
      </c>
      <c r="F753" s="36" t="s">
        <v>363</v>
      </c>
      <c r="G753" s="216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423</v>
      </c>
      <c r="M753" s="36" t="s">
        <v>410</v>
      </c>
      <c r="N753" s="36" t="s">
        <v>404</v>
      </c>
      <c r="O753" s="37" t="s">
        <v>405</v>
      </c>
      <c r="P753" s="37" t="s">
        <v>406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1">
        <f ca="1">IFERROR(_xlfn.XLOOKUP(PA[[#This Row],[Affected Equipment ]],'Basic Data'!N:N,'Basic Data'!R:R),"")</f>
        <v>1.8491681641643964E-4</v>
      </c>
      <c r="W753" s="35" t="s">
        <v>447</v>
      </c>
      <c r="X753" s="38"/>
      <c r="Y753" s="38" t="s">
        <v>469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3" t="s">
        <v>593</v>
      </c>
      <c r="AI753" s="32" t="s">
        <v>367</v>
      </c>
      <c r="AJ753" s="34">
        <f ca="1">IFERROR(PA[[#This Row],[Breakdown Time]]*PA[[#This Row],[Plant Equivalent Weightage]],"")</f>
        <v>1.9816918825961783E-3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3">
        <f t="shared" si="13"/>
        <v>753</v>
      </c>
      <c r="B754" s="30">
        <v>45830</v>
      </c>
      <c r="C754" s="183">
        <f>YEAR(PA[[#This Row],[Date]])+IF(MONTH(PA[[#This Row],[Date]])&gt;=4,1,0)</f>
        <v>2026</v>
      </c>
      <c r="D754" s="32">
        <f>YEAR(PA[[#This Row],[Date]])</f>
        <v>2025</v>
      </c>
      <c r="E754" s="36" t="s">
        <v>363</v>
      </c>
      <c r="F754" s="36" t="s">
        <v>363</v>
      </c>
      <c r="G754" s="216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424</v>
      </c>
      <c r="M754" s="32" t="s">
        <v>436</v>
      </c>
      <c r="N754" s="36" t="s">
        <v>416</v>
      </c>
      <c r="O754" s="37" t="s">
        <v>456</v>
      </c>
      <c r="P754" s="37" t="s">
        <v>471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1">
        <f ca="1">IFERROR(_xlfn.XLOOKUP(PA[[#This Row],[Affected Equipment ]],'Basic Data'!N:N,'Basic Data'!R:R),"")</f>
        <v>1.8323575444901746E-4</v>
      </c>
      <c r="W754" s="35" t="s">
        <v>481</v>
      </c>
      <c r="X754" s="38"/>
      <c r="Y754" s="38" t="s">
        <v>469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3" t="s">
        <v>596</v>
      </c>
      <c r="AI754" s="32" t="s">
        <v>367</v>
      </c>
      <c r="AJ754" s="34">
        <f ca="1">IFERROR(PA[[#This Row],[Breakdown Time]]*PA[[#This Row],[Plant Equivalent Weightage]],"")</f>
        <v>1.9942157942534735E-3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3">
        <f t="shared" si="13"/>
        <v>754</v>
      </c>
      <c r="B755" s="30">
        <v>45830</v>
      </c>
      <c r="C755" s="183">
        <f>YEAR(PA[[#This Row],[Date]])+IF(MONTH(PA[[#This Row],[Date]])&gt;=4,1,0)</f>
        <v>2026</v>
      </c>
      <c r="D755" s="32">
        <f>YEAR(PA[[#This Row],[Date]])</f>
        <v>2025</v>
      </c>
      <c r="E755" s="36" t="s">
        <v>363</v>
      </c>
      <c r="F755" s="36" t="s">
        <v>363</v>
      </c>
      <c r="G755" s="216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473</v>
      </c>
      <c r="M755" s="36" t="s">
        <v>410</v>
      </c>
      <c r="N755" s="36" t="s">
        <v>416</v>
      </c>
      <c r="O755" s="37" t="s">
        <v>440</v>
      </c>
      <c r="P755" s="37" t="s">
        <v>471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1">
        <f ca="1">IFERROR(_xlfn.XLOOKUP(PA[[#This Row],[Affected Equipment ]],'Basic Data'!N:N,'Basic Data'!R:R),"")</f>
        <v>1.8323575444901746E-4</v>
      </c>
      <c r="W755" s="35" t="s">
        <v>447</v>
      </c>
      <c r="X755" s="38"/>
      <c r="Y755" s="38" t="s">
        <v>469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3" t="s">
        <v>593</v>
      </c>
      <c r="AI755" s="32" t="s">
        <v>367</v>
      </c>
      <c r="AJ755" s="34">
        <f ca="1">IFERROR(PA[[#This Row],[Breakdown Time]]*PA[[#This Row],[Plant Equivalent Weightage]],"")</f>
        <v>2.0247550866616428E-3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3">
        <f t="shared" si="13"/>
        <v>755</v>
      </c>
      <c r="B756" s="30">
        <v>45830</v>
      </c>
      <c r="C756" s="182">
        <f>YEAR(PA[[#This Row],[Date]])+IF(MONTH(PA[[#This Row],[Date]])&gt;=4,1,0)</f>
        <v>2026</v>
      </c>
      <c r="D756" s="32">
        <f>YEAR(PA[[#This Row],[Date]])</f>
        <v>2025</v>
      </c>
      <c r="E756" s="36" t="s">
        <v>363</v>
      </c>
      <c r="F756" s="36" t="s">
        <v>363</v>
      </c>
      <c r="G756" s="216">
        <v>45809</v>
      </c>
      <c r="H756" s="174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473</v>
      </c>
      <c r="M756" s="36" t="s">
        <v>410</v>
      </c>
      <c r="N756" s="36" t="s">
        <v>416</v>
      </c>
      <c r="O756" s="37" t="s">
        <v>440</v>
      </c>
      <c r="P756" s="37" t="s">
        <v>471</v>
      </c>
      <c r="Q756" s="36"/>
      <c r="R756" s="174">
        <f>IF((PA[[#This Row],[String Type(If String BD)]]&amp;PA[[#This Row],[Equipment (If any BD other than PV  array and inv)]])="",1,0)</f>
        <v>0</v>
      </c>
      <c r="S756" s="174">
        <f>IF(PA[[#This Row],[String Type(If String BD)]]="",1,0)</f>
        <v>0</v>
      </c>
      <c r="T75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5">
        <f>IFERROR(_xlfn.XLOOKUP(PA[[#This Row],[Affected Equipment ]],'Basic Data'!N:N,'Basic Data'!Q:Q),"")</f>
        <v>31.610000000000003</v>
      </c>
      <c r="V756" s="302">
        <f ca="1">IFERROR(_xlfn.XLOOKUP(PA[[#This Row],[Affected Equipment ]],'Basic Data'!N:N,'Basic Data'!R:R),"")</f>
        <v>1.8323575444901746E-4</v>
      </c>
      <c r="W756" s="35" t="s">
        <v>447</v>
      </c>
      <c r="X756" s="39"/>
      <c r="Y756" s="38" t="s">
        <v>469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6">
        <f>IF(PA[[#This Row],[Acknowledgement Time ]]="NA","",(PA[[#This Row],[Acknowledgement Time ]]-PA[[#This Row],[Fault Time]])*24)</f>
        <v>0</v>
      </c>
      <c r="AE756" s="176">
        <f>IF(PA[[#This Row],[Work Start time on Fault]]="NA","",(PA[[#This Row],[Work Start time on Fault]]-PA[[#This Row],[Fault Time]])*24)</f>
        <v>0</v>
      </c>
      <c r="AF756" s="177">
        <f>IF(PA[[#This Row],[Status]]="Open","",(PA[[#This Row],[Work Completion time on fault]]-PA[[#This Row],[Fault Time]])*24)</f>
        <v>11.216666666666665</v>
      </c>
      <c r="AG756" s="176">
        <f>IFERROR((PA[[#This Row],[Work Completion time on fault]]-PA[[#This Row],[Fault Time]])*24,"")</f>
        <v>11.216666666666665</v>
      </c>
      <c r="AH756" s="313" t="s">
        <v>593</v>
      </c>
      <c r="AI756" s="32" t="s">
        <v>367</v>
      </c>
      <c r="AJ756" s="175">
        <f ca="1">IFERROR(PA[[#This Row],[Breakdown Time]]*PA[[#This Row],[Plant Equivalent Weightage]],"")</f>
        <v>2.055294379069812E-3</v>
      </c>
      <c r="AK756" s="37">
        <v>3974</v>
      </c>
      <c r="AL756" s="277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3">
        <f t="shared" si="13"/>
        <v>756</v>
      </c>
      <c r="B757" s="30">
        <v>45830</v>
      </c>
      <c r="C757" s="182">
        <f>YEAR(PA[[#This Row],[Date]])+IF(MONTH(PA[[#This Row],[Date]])&gt;=4,1,0)</f>
        <v>2026</v>
      </c>
      <c r="D757" s="32">
        <f>YEAR(PA[[#This Row],[Date]])</f>
        <v>2025</v>
      </c>
      <c r="E757" s="36" t="s">
        <v>363</v>
      </c>
      <c r="F757" s="36" t="s">
        <v>363</v>
      </c>
      <c r="G757" s="216">
        <v>45809</v>
      </c>
      <c r="H757" s="174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473</v>
      </c>
      <c r="M757" s="36" t="s">
        <v>410</v>
      </c>
      <c r="N757" s="36" t="s">
        <v>416</v>
      </c>
      <c r="O757" s="37" t="s">
        <v>446</v>
      </c>
      <c r="P757" s="37" t="s">
        <v>471</v>
      </c>
      <c r="Q757" s="36"/>
      <c r="R757" s="174">
        <f>IF((PA[[#This Row],[String Type(If String BD)]]&amp;PA[[#This Row],[Equipment (If any BD other than PV  array and inv)]])="",1,0)</f>
        <v>0</v>
      </c>
      <c r="S757" s="174">
        <f>IF(PA[[#This Row],[String Type(If String BD)]]="",1,0)</f>
        <v>0</v>
      </c>
      <c r="T75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5">
        <f>IFERROR(_xlfn.XLOOKUP(PA[[#This Row],[Affected Equipment ]],'Basic Data'!N:N,'Basic Data'!Q:Q),"")</f>
        <v>31.610000000000003</v>
      </c>
      <c r="V757" s="302">
        <f ca="1">IFERROR(_xlfn.XLOOKUP(PA[[#This Row],[Affected Equipment ]],'Basic Data'!N:N,'Basic Data'!R:R),"")</f>
        <v>1.8323575444901746E-4</v>
      </c>
      <c r="W757" s="35" t="s">
        <v>447</v>
      </c>
      <c r="X757" s="39"/>
      <c r="Y757" s="38" t="s">
        <v>469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6">
        <f>IF(PA[[#This Row],[Acknowledgement Time ]]="NA","",(PA[[#This Row],[Acknowledgement Time ]]-PA[[#This Row],[Fault Time]])*24)</f>
        <v>0</v>
      </c>
      <c r="AE757" s="176">
        <f>IF(PA[[#This Row],[Work Start time on Fault]]="NA","",(PA[[#This Row],[Work Start time on Fault]]-PA[[#This Row],[Fault Time]])*24)</f>
        <v>0</v>
      </c>
      <c r="AF757" s="177">
        <f>IF(PA[[#This Row],[Status]]="Open","",(PA[[#This Row],[Work Completion time on fault]]-PA[[#This Row],[Fault Time]])*24)</f>
        <v>11.383333333333335</v>
      </c>
      <c r="AG757" s="176">
        <f>IFERROR((PA[[#This Row],[Work Completion time on fault]]-PA[[#This Row],[Fault Time]])*24,"")</f>
        <v>11.383333333333335</v>
      </c>
      <c r="AH757" s="313" t="s">
        <v>593</v>
      </c>
      <c r="AI757" s="32" t="s">
        <v>367</v>
      </c>
      <c r="AJ757" s="175">
        <f ca="1">IFERROR(PA[[#This Row],[Breakdown Time]]*PA[[#This Row],[Plant Equivalent Weightage]],"")</f>
        <v>2.0858336714779822E-3</v>
      </c>
      <c r="AK757" s="37">
        <v>3984</v>
      </c>
      <c r="AL757" s="277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3">
        <f t="shared" si="13"/>
        <v>757</v>
      </c>
      <c r="B758" s="30">
        <v>45830</v>
      </c>
      <c r="C758" s="183">
        <f>YEAR(PA[[#This Row],[Date]])+IF(MONTH(PA[[#This Row],[Date]])&gt;=4,1,0)</f>
        <v>2026</v>
      </c>
      <c r="D758" s="32">
        <f>YEAR(PA[[#This Row],[Date]])</f>
        <v>2025</v>
      </c>
      <c r="E758" s="36" t="s">
        <v>363</v>
      </c>
      <c r="F758" s="36" t="s">
        <v>363</v>
      </c>
      <c r="G758" s="216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411</v>
      </c>
      <c r="M758" s="32" t="s">
        <v>483</v>
      </c>
      <c r="N758" s="36" t="s">
        <v>412</v>
      </c>
      <c r="O758" s="35" t="s">
        <v>472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1">
        <f ca="1">IFERROR(_xlfn.XLOOKUP(PA[[#This Row],[Affected Equipment ]],'Basic Data'!N:N,'Basic Data'!R:R),"")</f>
        <v>1.4793345313315169E-3</v>
      </c>
      <c r="W758" s="35" t="s">
        <v>433</v>
      </c>
      <c r="X758" s="38"/>
      <c r="Y758" s="38" t="s">
        <v>700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551</v>
      </c>
      <c r="AI758" s="32" t="s">
        <v>552</v>
      </c>
      <c r="AJ758" s="34">
        <f ca="1">IFERROR(PA[[#This Row],[Breakdown Time]]*PA[[#This Row],[Plant Equivalent Weightage]],"")</f>
        <v>7.692539562923888E-3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3">
        <f t="shared" si="13"/>
        <v>758</v>
      </c>
      <c r="B759" s="30">
        <v>45830</v>
      </c>
      <c r="C759" s="183">
        <f>YEAR(PA[[#This Row],[Date]])+IF(MONTH(PA[[#This Row],[Date]])&gt;=4,1,0)</f>
        <v>2026</v>
      </c>
      <c r="D759" s="32">
        <f>YEAR(PA[[#This Row],[Date]])</f>
        <v>2025</v>
      </c>
      <c r="E759" s="36" t="s">
        <v>363</v>
      </c>
      <c r="F759" s="36" t="s">
        <v>363</v>
      </c>
      <c r="G759" s="216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411</v>
      </c>
      <c r="M759" s="32" t="s">
        <v>483</v>
      </c>
      <c r="N759" s="36" t="s">
        <v>412</v>
      </c>
      <c r="O759" s="37" t="s">
        <v>440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1">
        <f ca="1">IFERROR(_xlfn.XLOOKUP(PA[[#This Row],[Affected Equipment ]],'Basic Data'!N:N,'Basic Data'!R:R),"")</f>
        <v>1.4793345313315169E-3</v>
      </c>
      <c r="W759" s="35" t="s">
        <v>433</v>
      </c>
      <c r="X759" s="38"/>
      <c r="Y759" s="38" t="s">
        <v>701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551</v>
      </c>
      <c r="AI759" s="32" t="s">
        <v>552</v>
      </c>
      <c r="AJ759" s="34">
        <f ca="1">IFERROR(PA[[#This Row],[Breakdown Time]]*PA[[#This Row],[Plant Equivalent Weightage]],"")</f>
        <v>7.692539562923888E-3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3">
        <f t="shared" si="13"/>
        <v>759</v>
      </c>
      <c r="B760" s="30">
        <v>45830</v>
      </c>
      <c r="C760" s="183">
        <f>YEAR(PA[[#This Row],[Date]])+IF(MONTH(PA[[#This Row],[Date]])&gt;=4,1,0)</f>
        <v>2026</v>
      </c>
      <c r="D760" s="32">
        <f>YEAR(PA[[#This Row],[Date]])</f>
        <v>2025</v>
      </c>
      <c r="E760" s="36" t="s">
        <v>363</v>
      </c>
      <c r="F760" s="36" t="s">
        <v>363</v>
      </c>
      <c r="G760" s="216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411</v>
      </c>
      <c r="M760" s="32" t="s">
        <v>483</v>
      </c>
      <c r="N760" s="36" t="s">
        <v>412</v>
      </c>
      <c r="O760" s="37" t="s">
        <v>446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1">
        <f ca="1">IFERROR(_xlfn.XLOOKUP(PA[[#This Row],[Affected Equipment ]],'Basic Data'!N:N,'Basic Data'!R:R),"")</f>
        <v>1.4793345313315169E-3</v>
      </c>
      <c r="W760" s="35" t="s">
        <v>433</v>
      </c>
      <c r="X760" s="38"/>
      <c r="Y760" s="38" t="s">
        <v>702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703</v>
      </c>
      <c r="AI760" s="32" t="s">
        <v>367</v>
      </c>
      <c r="AJ760" s="34">
        <f ca="1">IFERROR(PA[[#This Row],[Breakdown Time]]*PA[[#This Row],[Plant Equivalent Weightage]],"")</f>
        <v>7.692539562923888E-3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3">
        <f t="shared" si="13"/>
        <v>760</v>
      </c>
      <c r="B761" s="30">
        <v>45831</v>
      </c>
      <c r="C761" s="183">
        <f>YEAR(PA[[#This Row],[Date]])+IF(MONTH(PA[[#This Row],[Date]])&gt;=4,1,0)</f>
        <v>2026</v>
      </c>
      <c r="D761" s="32">
        <f>YEAR(PA[[#This Row],[Date]])</f>
        <v>2025</v>
      </c>
      <c r="E761" s="36" t="s">
        <v>363</v>
      </c>
      <c r="F761" s="36" t="s">
        <v>363</v>
      </c>
      <c r="G761" s="216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510</v>
      </c>
      <c r="M761" s="32" t="s">
        <v>403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8">
        <f ca="1">IFERROR(_xlfn.XLOOKUP(PA[[#This Row],[Affected Equipment ]],'Basic Data'!N:N,'Basic Data'!R:R),"")</f>
        <v>2.3545794446698746E-2</v>
      </c>
      <c r="W761" s="35" t="s">
        <v>474</v>
      </c>
      <c r="X761" s="38"/>
      <c r="Y761" s="38" t="s">
        <v>438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672</v>
      </c>
      <c r="AI761" s="32" t="s">
        <v>552</v>
      </c>
      <c r="AJ761" s="34">
        <f ca="1">IFERROR(PA[[#This Row],[Breakdown Time]]*PA[[#This Row],[Plant Equivalent Weightage]],"")</f>
        <v>0.28882841187950459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3">
        <f t="shared" si="13"/>
        <v>761</v>
      </c>
      <c r="B762" s="30">
        <v>45831</v>
      </c>
      <c r="C762" s="183">
        <f>YEAR(PA[[#This Row],[Date]])+IF(MONTH(PA[[#This Row],[Date]])&gt;=4,1,0)</f>
        <v>2026</v>
      </c>
      <c r="D762" s="32">
        <f>YEAR(PA[[#This Row],[Date]])</f>
        <v>2025</v>
      </c>
      <c r="E762" s="36" t="s">
        <v>363</v>
      </c>
      <c r="F762" s="36" t="s">
        <v>363</v>
      </c>
      <c r="G762" s="216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510</v>
      </c>
      <c r="M762" s="36" t="s">
        <v>410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8">
        <f ca="1">IFERROR(_xlfn.XLOOKUP(PA[[#This Row],[Affected Equipment ]],'Basic Data'!N:N,'Basic Data'!R:R),"")</f>
        <v>2.2537997797229148E-2</v>
      </c>
      <c r="W762" s="35" t="s">
        <v>474</v>
      </c>
      <c r="X762" s="38"/>
      <c r="Y762" s="38" t="s">
        <v>438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672</v>
      </c>
      <c r="AI762" s="32" t="s">
        <v>552</v>
      </c>
      <c r="AJ762" s="34">
        <f ca="1">IFERROR(PA[[#This Row],[Breakdown Time]]*PA[[#This Row],[Plant Equivalent Weightage]],"")</f>
        <v>0.27646610631267754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3">
        <f t="shared" si="13"/>
        <v>762</v>
      </c>
      <c r="B763" s="30">
        <v>45831</v>
      </c>
      <c r="C763" s="183">
        <f>YEAR(PA[[#This Row],[Date]])+IF(MONTH(PA[[#This Row],[Date]])&gt;=4,1,0)</f>
        <v>2026</v>
      </c>
      <c r="D763" s="32">
        <f>YEAR(PA[[#This Row],[Date]])</f>
        <v>2025</v>
      </c>
      <c r="E763" s="36" t="s">
        <v>363</v>
      </c>
      <c r="F763" s="36" t="s">
        <v>363</v>
      </c>
      <c r="G763" s="216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427</v>
      </c>
      <c r="M763" s="36" t="s">
        <v>410</v>
      </c>
      <c r="N763" s="36" t="s">
        <v>412</v>
      </c>
      <c r="O763" s="37" t="s">
        <v>405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8">
        <f ca="1">IFERROR(_xlfn.XLOOKUP(PA[[#This Row],[Affected Equipment ]],'Basic Data'!N:N,'Basic Data'!R:R),"")</f>
        <v>1.6642513477479568E-3</v>
      </c>
      <c r="W763" s="35" t="s">
        <v>433</v>
      </c>
      <c r="X763" s="38"/>
      <c r="Y763" s="38" t="s">
        <v>679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551</v>
      </c>
      <c r="AI763" s="32" t="s">
        <v>552</v>
      </c>
      <c r="AJ763" s="34">
        <f ca="1">IFERROR(PA[[#This Row],[Breakdown Time]]*PA[[#This Row],[Plant Equivalent Weightage]],"")</f>
        <v>2.0414816532374935E-2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3">
        <f t="shared" si="13"/>
        <v>763</v>
      </c>
      <c r="B764" s="134">
        <v>45831</v>
      </c>
      <c r="C764" s="182">
        <f>YEAR(PA[[#This Row],[Date]])+IF(MONTH(PA[[#This Row],[Date]])&gt;=4,1,0)</f>
        <v>2026</v>
      </c>
      <c r="D764" s="32">
        <f>YEAR(PA[[#This Row],[Date]])</f>
        <v>2025</v>
      </c>
      <c r="E764" s="36" t="s">
        <v>363</v>
      </c>
      <c r="F764" s="36" t="s">
        <v>363</v>
      </c>
      <c r="G764" s="216">
        <v>45809</v>
      </c>
      <c r="H764" s="174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427</v>
      </c>
      <c r="M764" s="36" t="s">
        <v>410</v>
      </c>
      <c r="N764" s="36" t="s">
        <v>412</v>
      </c>
      <c r="O764" s="37" t="s">
        <v>456</v>
      </c>
      <c r="P764" s="37"/>
      <c r="Q764" s="36"/>
      <c r="R764" s="174">
        <f>IF((PA[[#This Row],[String Type(If String BD)]]&amp;PA[[#This Row],[Equipment (If any BD other than PV  array and inv)]])="",1,0)</f>
        <v>1</v>
      </c>
      <c r="S764" s="174">
        <f>IF(PA[[#This Row],[String Type(If String BD)]]="",1,0)</f>
        <v>1</v>
      </c>
      <c r="T76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5">
        <f>IFERROR(_xlfn.XLOOKUP(PA[[#This Row],[Affected Equipment ]],'Basic Data'!N:N,'Basic Data'!Q:Q),"")</f>
        <v>287.10000000000002</v>
      </c>
      <c r="V764" s="179">
        <f ca="1">IFERROR(_xlfn.XLOOKUP(PA[[#This Row],[Affected Equipment ]],'Basic Data'!N:N,'Basic Data'!R:R),"")</f>
        <v>1.6642513477479568E-3</v>
      </c>
      <c r="W764" s="35" t="s">
        <v>433</v>
      </c>
      <c r="X764" s="39"/>
      <c r="Y764" s="38" t="s">
        <v>680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6">
        <f>IF(PA[[#This Row],[Acknowledgement Time ]]="NA","",(PA[[#This Row],[Acknowledgement Time ]]-PA[[#This Row],[Fault Time]])*24)</f>
        <v>0</v>
      </c>
      <c r="AE764" s="176">
        <f>IF(PA[[#This Row],[Work Start time on Fault]]="NA","",(PA[[#This Row],[Work Start time on Fault]]-PA[[#This Row],[Fault Time]])*24)</f>
        <v>0</v>
      </c>
      <c r="AF764" s="177" t="str">
        <f>IF(PA[[#This Row],[Status]]="Open","",(PA[[#This Row],[Work Completion time on fault]]-PA[[#This Row],[Fault Time]])*24)</f>
        <v/>
      </c>
      <c r="AG764" s="176">
        <f>IFERROR((PA[[#This Row],[Work Completion time on fault]]-PA[[#This Row],[Fault Time]])*24,"")</f>
        <v>12.266666666666666</v>
      </c>
      <c r="AH764" s="35" t="s">
        <v>551</v>
      </c>
      <c r="AI764" s="32" t="s">
        <v>552</v>
      </c>
      <c r="AJ764" s="175">
        <f ca="1">IFERROR(PA[[#This Row],[Breakdown Time]]*PA[[#This Row],[Plant Equivalent Weightage]],"")</f>
        <v>2.0414816532374935E-2</v>
      </c>
      <c r="AK764" s="35">
        <v>3641</v>
      </c>
      <c r="AL764" s="277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3">
        <f t="shared" si="13"/>
        <v>764</v>
      </c>
      <c r="B765" s="30">
        <v>45831</v>
      </c>
      <c r="C765" s="183">
        <f>YEAR(PA[[#This Row],[Date]])+IF(MONTH(PA[[#This Row],[Date]])&gt;=4,1,0)</f>
        <v>2026</v>
      </c>
      <c r="D765" s="32">
        <f>YEAR(PA[[#This Row],[Date]])</f>
        <v>2025</v>
      </c>
      <c r="E765" s="36" t="s">
        <v>363</v>
      </c>
      <c r="F765" s="36" t="s">
        <v>363</v>
      </c>
      <c r="G765" s="216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411</v>
      </c>
      <c r="M765" s="32" t="s">
        <v>483</v>
      </c>
      <c r="N765" s="36" t="s">
        <v>412</v>
      </c>
      <c r="O765" s="35" t="s">
        <v>472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8">
        <f ca="1">IFERROR(_xlfn.XLOOKUP(PA[[#This Row],[Affected Equipment ]],'Basic Data'!N:N,'Basic Data'!R:R),"")</f>
        <v>1.4793345313315169E-3</v>
      </c>
      <c r="W765" s="35" t="s">
        <v>433</v>
      </c>
      <c r="X765" s="38"/>
      <c r="Y765" s="38" t="s">
        <v>700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551</v>
      </c>
      <c r="AI765" s="32" t="s">
        <v>552</v>
      </c>
      <c r="AJ765" s="34">
        <f ca="1">IFERROR(PA[[#This Row],[Breakdown Time]]*PA[[#This Row],[Plant Equivalent Weightage]],"")</f>
        <v>1.8146503584333271E-2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3">
        <f t="shared" si="13"/>
        <v>765</v>
      </c>
      <c r="B766" s="30">
        <v>45831</v>
      </c>
      <c r="C766" s="183">
        <f>YEAR(PA[[#This Row],[Date]])+IF(MONTH(PA[[#This Row],[Date]])&gt;=4,1,0)</f>
        <v>2026</v>
      </c>
      <c r="D766" s="32">
        <f>YEAR(PA[[#This Row],[Date]])</f>
        <v>2025</v>
      </c>
      <c r="E766" s="36" t="s">
        <v>363</v>
      </c>
      <c r="F766" s="36" t="s">
        <v>363</v>
      </c>
      <c r="G766" s="216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411</v>
      </c>
      <c r="M766" s="32" t="s">
        <v>483</v>
      </c>
      <c r="N766" s="36" t="s">
        <v>412</v>
      </c>
      <c r="O766" s="37" t="s">
        <v>440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8">
        <f ca="1">IFERROR(_xlfn.XLOOKUP(PA[[#This Row],[Affected Equipment ]],'Basic Data'!N:N,'Basic Data'!R:R),"")</f>
        <v>1.4793345313315169E-3</v>
      </c>
      <c r="W766" s="35" t="s">
        <v>433</v>
      </c>
      <c r="X766" s="38"/>
      <c r="Y766" s="38" t="s">
        <v>701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551</v>
      </c>
      <c r="AI766" s="32" t="s">
        <v>552</v>
      </c>
      <c r="AJ766" s="34">
        <f ca="1">IFERROR(PA[[#This Row],[Breakdown Time]]*PA[[#This Row],[Plant Equivalent Weightage]],"")</f>
        <v>1.8146503584333271E-2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3">
        <f t="shared" si="13"/>
        <v>766</v>
      </c>
      <c r="B767" s="30">
        <v>45831</v>
      </c>
      <c r="C767" s="183">
        <f>YEAR(PA[[#This Row],[Date]])+IF(MONTH(PA[[#This Row],[Date]])&gt;=4,1,0)</f>
        <v>2026</v>
      </c>
      <c r="D767" s="32">
        <f>YEAR(PA[[#This Row],[Date]])</f>
        <v>2025</v>
      </c>
      <c r="E767" s="36" t="s">
        <v>363</v>
      </c>
      <c r="F767" s="36" t="s">
        <v>363</v>
      </c>
      <c r="G767" s="216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411</v>
      </c>
      <c r="M767" s="32" t="s">
        <v>403</v>
      </c>
      <c r="N767" s="36" t="s">
        <v>412</v>
      </c>
      <c r="O767" s="37" t="s">
        <v>472</v>
      </c>
      <c r="P767" s="37" t="s">
        <v>406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8">
        <f ca="1">IFERROR(_xlfn.XLOOKUP(PA[[#This Row],[Affected Equipment ]],'Basic Data'!N:N,'Basic Data'!R:R),"")</f>
        <v>1.8491681641643964E-4</v>
      </c>
      <c r="W767" s="35" t="s">
        <v>447</v>
      </c>
      <c r="X767" s="38"/>
      <c r="Y767" s="38" t="s">
        <v>469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3" t="s">
        <v>468</v>
      </c>
      <c r="AI767" s="32" t="s">
        <v>367</v>
      </c>
      <c r="AJ767" s="34">
        <f ca="1">IFERROR(PA[[#This Row],[Breakdown Time]]*PA[[#This Row],[Plant Equivalent Weightage]],"")</f>
        <v>1.9662821478948086E-3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3">
        <f t="shared" si="13"/>
        <v>767</v>
      </c>
      <c r="B768" s="30">
        <v>45831</v>
      </c>
      <c r="C768" s="183">
        <f>YEAR(PA[[#This Row],[Date]])+IF(MONTH(PA[[#This Row],[Date]])&gt;=4,1,0)</f>
        <v>2026</v>
      </c>
      <c r="D768" s="32">
        <f>YEAR(PA[[#This Row],[Date]])</f>
        <v>2025</v>
      </c>
      <c r="E768" s="36" t="s">
        <v>363</v>
      </c>
      <c r="F768" s="36" t="s">
        <v>363</v>
      </c>
      <c r="G768" s="216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674</v>
      </c>
      <c r="M768" s="32" t="s">
        <v>403</v>
      </c>
      <c r="N768" s="36" t="s">
        <v>416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8">
        <f ca="1">IFERROR(_xlfn.XLOOKUP(PA[[#This Row],[Affected Equipment ]],'Basic Data'!N:N,'Basic Data'!R:R),"")</f>
        <v>7.1461944235116804E-3</v>
      </c>
      <c r="W768" s="35" t="s">
        <v>413</v>
      </c>
      <c r="X768" s="38"/>
      <c r="Y768" s="312" t="s">
        <v>704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3" t="s">
        <v>705</v>
      </c>
      <c r="AI768" s="32" t="s">
        <v>552</v>
      </c>
      <c r="AJ768" s="34">
        <f ca="1">IFERROR(PA[[#This Row],[Breakdown Time]]*PA[[#This Row],[Plant Equivalent Weightage]],"")</f>
        <v>4.7522192916352679E-2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3">
        <f t="shared" si="13"/>
        <v>768</v>
      </c>
      <c r="B769" s="30">
        <v>45831</v>
      </c>
      <c r="C769" s="183">
        <f>YEAR(PA[[#This Row],[Date]])+IF(MONTH(PA[[#This Row],[Date]])&gt;=4,1,0)</f>
        <v>2026</v>
      </c>
      <c r="D769" s="32">
        <f>YEAR(PA[[#This Row],[Date]])</f>
        <v>2025</v>
      </c>
      <c r="E769" s="36" t="s">
        <v>363</v>
      </c>
      <c r="F769" s="36" t="s">
        <v>363</v>
      </c>
      <c r="G769" s="216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674</v>
      </c>
      <c r="M769" s="32" t="s">
        <v>403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8">
        <f ca="1">IFERROR(_xlfn.XLOOKUP(PA[[#This Row],[Affected Equipment ]],'Basic Data'!N:N,'Basic Data'!R:R),"")</f>
        <v>2.8859631325720246E-2</v>
      </c>
      <c r="W769" s="35" t="s">
        <v>474</v>
      </c>
      <c r="X769" s="38"/>
      <c r="Y769" s="312" t="s">
        <v>706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3" t="s">
        <v>513</v>
      </c>
      <c r="AI769" s="32" t="s">
        <v>367</v>
      </c>
      <c r="AJ769" s="34">
        <f ca="1">IFERROR(PA[[#This Row],[Breakdown Time]]*PA[[#This Row],[Plant Equivalent Weightage]],"")</f>
        <v>1.010087096400205E-2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3">
        <f t="shared" si="13"/>
        <v>769</v>
      </c>
      <c r="B770" s="134">
        <v>45831</v>
      </c>
      <c r="C770" s="182">
        <f>YEAR(PA[[#This Row],[Date]])+IF(MONTH(PA[[#This Row],[Date]])&gt;=4,1,0)</f>
        <v>2026</v>
      </c>
      <c r="D770" s="32">
        <f>YEAR(PA[[#This Row],[Date]])</f>
        <v>2025</v>
      </c>
      <c r="E770" s="36" t="s">
        <v>363</v>
      </c>
      <c r="F770" s="36" t="s">
        <v>363</v>
      </c>
      <c r="G770" s="216">
        <v>45809</v>
      </c>
      <c r="H770" s="174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473</v>
      </c>
      <c r="M770" s="32" t="s">
        <v>403</v>
      </c>
      <c r="N770" s="36" t="s">
        <v>416</v>
      </c>
      <c r="O770" s="37" t="s">
        <v>405</v>
      </c>
      <c r="P770" s="37" t="s">
        <v>471</v>
      </c>
      <c r="Q770" s="36"/>
      <c r="R770" s="174">
        <f>IF((PA[[#This Row],[String Type(If String BD)]]&amp;PA[[#This Row],[Equipment (If any BD other than PV  array and inv)]])="",1,0)</f>
        <v>0</v>
      </c>
      <c r="S770" s="174">
        <f>IF(PA[[#This Row],[String Type(If String BD)]]="",1,0)</f>
        <v>0</v>
      </c>
      <c r="T77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5">
        <f>IFERROR(_xlfn.XLOOKUP(PA[[#This Row],[Affected Equipment ]],'Basic Data'!N:N,'Basic Data'!Q:Q),"")</f>
        <v>31.610000000000003</v>
      </c>
      <c r="V770" s="179">
        <f ca="1">IFERROR(_xlfn.XLOOKUP(PA[[#This Row],[Affected Equipment ]],'Basic Data'!N:N,'Basic Data'!R:R),"")</f>
        <v>1.8323575444901746E-4</v>
      </c>
      <c r="W770" s="35" t="s">
        <v>447</v>
      </c>
      <c r="X770" s="39"/>
      <c r="Y770" s="38" t="s">
        <v>469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6">
        <f>IF(PA[[#This Row],[Acknowledgement Time ]]="NA","",(PA[[#This Row],[Acknowledgement Time ]]-PA[[#This Row],[Fault Time]])*24)</f>
        <v>0</v>
      </c>
      <c r="AE770" s="176">
        <f>IF(PA[[#This Row],[Work Start time on Fault]]="NA","",(PA[[#This Row],[Work Start time on Fault]]-PA[[#This Row],[Fault Time]])*24)</f>
        <v>0</v>
      </c>
      <c r="AF770" s="177">
        <f>IF(PA[[#This Row],[Status]]="Open","",(PA[[#This Row],[Work Completion time on fault]]-PA[[#This Row],[Fault Time]])*24)</f>
        <v>10.633333333333335</v>
      </c>
      <c r="AG770" s="176">
        <f>IFERROR((PA[[#This Row],[Work Completion time on fault]]-PA[[#This Row],[Fault Time]])*24,"")</f>
        <v>10.633333333333335</v>
      </c>
      <c r="AH770" s="313" t="s">
        <v>468</v>
      </c>
      <c r="AI770" s="32" t="s">
        <v>367</v>
      </c>
      <c r="AJ770" s="175">
        <f ca="1">IFERROR(PA[[#This Row],[Breakdown Time]]*PA[[#This Row],[Plant Equivalent Weightage]],"")</f>
        <v>1.9484068556412193E-3</v>
      </c>
      <c r="AK770" s="37">
        <v>3381</v>
      </c>
      <c r="AL770" s="277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3">
        <f t="shared" si="13"/>
        <v>770</v>
      </c>
      <c r="B771" s="30">
        <v>45831</v>
      </c>
      <c r="C771" s="183">
        <f>YEAR(PA[[#This Row],[Date]])+IF(MONTH(PA[[#This Row],[Date]])&gt;=4,1,0)</f>
        <v>2026</v>
      </c>
      <c r="D771" s="32">
        <f>YEAR(PA[[#This Row],[Date]])</f>
        <v>2025</v>
      </c>
      <c r="E771" s="36" t="s">
        <v>363</v>
      </c>
      <c r="F771" s="36" t="s">
        <v>363</v>
      </c>
      <c r="G771" s="216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473</v>
      </c>
      <c r="M771" s="32" t="s">
        <v>403</v>
      </c>
      <c r="N771" s="36" t="s">
        <v>416</v>
      </c>
      <c r="O771" s="37" t="s">
        <v>456</v>
      </c>
      <c r="P771" s="37" t="s">
        <v>471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8">
        <f ca="1">IFERROR(_xlfn.XLOOKUP(PA[[#This Row],[Affected Equipment ]],'Basic Data'!N:N,'Basic Data'!R:R),"")</f>
        <v>1.8323575444901746E-4</v>
      </c>
      <c r="W771" s="35" t="s">
        <v>481</v>
      </c>
      <c r="X771" s="38"/>
      <c r="Y771" s="38" t="s">
        <v>469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3" t="s">
        <v>707</v>
      </c>
      <c r="AI771" s="32" t="s">
        <v>367</v>
      </c>
      <c r="AJ771" s="34">
        <f ca="1">IFERROR(PA[[#This Row],[Breakdown Time]]*PA[[#This Row],[Plant Equivalent Weightage]],"")</f>
        <v>1.9789461480493888E-3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3">
        <f t="shared" si="13"/>
        <v>771</v>
      </c>
      <c r="B772" s="30">
        <v>45831</v>
      </c>
      <c r="C772" s="183">
        <f>YEAR(PA[[#This Row],[Date]])+IF(MONTH(PA[[#This Row],[Date]])&gt;=4,1,0)</f>
        <v>2026</v>
      </c>
      <c r="D772" s="32">
        <f>YEAR(PA[[#This Row],[Date]])</f>
        <v>2025</v>
      </c>
      <c r="E772" s="36" t="s">
        <v>363</v>
      </c>
      <c r="F772" s="36" t="s">
        <v>363</v>
      </c>
      <c r="G772" s="216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473</v>
      </c>
      <c r="M772" s="32" t="s">
        <v>403</v>
      </c>
      <c r="N772" s="36" t="s">
        <v>416</v>
      </c>
      <c r="O772" s="37" t="s">
        <v>440</v>
      </c>
      <c r="P772" s="37" t="s">
        <v>471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8">
        <f ca="1">IFERROR(_xlfn.XLOOKUP(PA[[#This Row],[Affected Equipment ]],'Basic Data'!N:N,'Basic Data'!R:R),"")</f>
        <v>1.8323575444901746E-4</v>
      </c>
      <c r="W772" s="35" t="s">
        <v>481</v>
      </c>
      <c r="X772" s="38"/>
      <c r="Y772" s="38" t="s">
        <v>469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3" t="s">
        <v>707</v>
      </c>
      <c r="AI772" s="32" t="s">
        <v>367</v>
      </c>
      <c r="AJ772" s="34">
        <f ca="1">IFERROR(PA[[#This Row],[Breakdown Time]]*PA[[#This Row],[Plant Equivalent Weightage]],"")</f>
        <v>2.0094854404575581E-3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3">
        <f t="shared" si="13"/>
        <v>772</v>
      </c>
      <c r="B773" s="30">
        <v>45831</v>
      </c>
      <c r="C773" s="183">
        <f>YEAR(PA[[#This Row],[Date]])+IF(MONTH(PA[[#This Row],[Date]])&gt;=4,1,0)</f>
        <v>2026</v>
      </c>
      <c r="D773" s="32">
        <f>YEAR(PA[[#This Row],[Date]])</f>
        <v>2025</v>
      </c>
      <c r="E773" s="36" t="s">
        <v>363</v>
      </c>
      <c r="F773" s="36" t="s">
        <v>363</v>
      </c>
      <c r="G773" s="216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473</v>
      </c>
      <c r="M773" s="32" t="s">
        <v>403</v>
      </c>
      <c r="N773" s="36" t="s">
        <v>416</v>
      </c>
      <c r="O773" s="37" t="s">
        <v>526</v>
      </c>
      <c r="P773" s="37" t="s">
        <v>471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8">
        <f ca="1">IFERROR(_xlfn.XLOOKUP(PA[[#This Row],[Affected Equipment ]],'Basic Data'!N:N,'Basic Data'!R:R),"")</f>
        <v>1.8323575444901746E-4</v>
      </c>
      <c r="W773" s="35" t="s">
        <v>481</v>
      </c>
      <c r="X773" s="38"/>
      <c r="Y773" s="38" t="s">
        <v>469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3" t="s">
        <v>708</v>
      </c>
      <c r="AI773" s="32" t="s">
        <v>367</v>
      </c>
      <c r="AJ773" s="34">
        <f ca="1">IFERROR(PA[[#This Row],[Breakdown Time]]*PA[[#This Row],[Plant Equivalent Weightage]],"")</f>
        <v>2.0400247328657278E-3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3">
        <f t="shared" si="13"/>
        <v>773</v>
      </c>
      <c r="B774" s="30">
        <v>45832</v>
      </c>
      <c r="C774" s="183">
        <f>YEAR(PA[[#This Row],[Date]])+IF(MONTH(PA[[#This Row],[Date]])&gt;=4,1,0)</f>
        <v>2026</v>
      </c>
      <c r="D774" s="32">
        <f>YEAR(PA[[#This Row],[Date]])</f>
        <v>2025</v>
      </c>
      <c r="E774" s="36" t="s">
        <v>363</v>
      </c>
      <c r="F774" s="36" t="s">
        <v>363</v>
      </c>
      <c r="G774" s="216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510</v>
      </c>
      <c r="M774" s="32" t="s">
        <v>403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8">
        <f ca="1">IFERROR(_xlfn.XLOOKUP(PA[[#This Row],[Affected Equipment ]],'Basic Data'!N:N,'Basic Data'!R:R),"")</f>
        <v>2.3545794446698746E-2</v>
      </c>
      <c r="W774" s="35" t="s">
        <v>474</v>
      </c>
      <c r="X774" s="38"/>
      <c r="Y774" s="38" t="s">
        <v>438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672</v>
      </c>
      <c r="AI774" s="32" t="s">
        <v>552</v>
      </c>
      <c r="AJ774" s="34">
        <f ca="1">IFERROR(PA[[#This Row],[Breakdown Time]]*PA[[#This Row],[Plant Equivalent Weightage]],"")</f>
        <v>0.2876511221571697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3">
        <f t="shared" si="13"/>
        <v>774</v>
      </c>
      <c r="B775" s="30">
        <v>45832</v>
      </c>
      <c r="C775" s="183">
        <f>YEAR(PA[[#This Row],[Date]])+IF(MONTH(PA[[#This Row],[Date]])&gt;=4,1,0)</f>
        <v>2026</v>
      </c>
      <c r="D775" s="32">
        <f>YEAR(PA[[#This Row],[Date]])</f>
        <v>2025</v>
      </c>
      <c r="E775" s="36" t="s">
        <v>363</v>
      </c>
      <c r="F775" s="36" t="s">
        <v>363</v>
      </c>
      <c r="G775" s="216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510</v>
      </c>
      <c r="M775" s="36" t="s">
        <v>410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8">
        <f ca="1">IFERROR(_xlfn.XLOOKUP(PA[[#This Row],[Affected Equipment ]],'Basic Data'!N:N,'Basic Data'!R:R),"")</f>
        <v>2.2537997797229148E-2</v>
      </c>
      <c r="W775" s="35" t="s">
        <v>474</v>
      </c>
      <c r="X775" s="38"/>
      <c r="Y775" s="38" t="s">
        <v>438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672</v>
      </c>
      <c r="AI775" s="32" t="s">
        <v>552</v>
      </c>
      <c r="AJ775" s="34">
        <f ca="1">IFERROR(PA[[#This Row],[Breakdown Time]]*PA[[#This Row],[Plant Equivalent Weightage]],"")</f>
        <v>0.27533920642281612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3">
        <f t="shared" si="13"/>
        <v>775</v>
      </c>
      <c r="B776" s="30">
        <v>45832</v>
      </c>
      <c r="C776" s="183">
        <f>YEAR(PA[[#This Row],[Date]])+IF(MONTH(PA[[#This Row],[Date]])&gt;=4,1,0)</f>
        <v>2026</v>
      </c>
      <c r="D776" s="32">
        <f>YEAR(PA[[#This Row],[Date]])</f>
        <v>2025</v>
      </c>
      <c r="E776" s="36" t="s">
        <v>363</v>
      </c>
      <c r="F776" s="36" t="s">
        <v>363</v>
      </c>
      <c r="G776" s="216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427</v>
      </c>
      <c r="M776" s="36" t="s">
        <v>410</v>
      </c>
      <c r="N776" s="36" t="s">
        <v>412</v>
      </c>
      <c r="O776" s="37" t="s">
        <v>405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8">
        <f ca="1">IFERROR(_xlfn.XLOOKUP(PA[[#This Row],[Affected Equipment ]],'Basic Data'!N:N,'Basic Data'!R:R),"")</f>
        <v>1.6642513477479568E-3</v>
      </c>
      <c r="W776" s="35" t="s">
        <v>433</v>
      </c>
      <c r="X776" s="38"/>
      <c r="Y776" s="38" t="s">
        <v>679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551</v>
      </c>
      <c r="AI776" s="32" t="s">
        <v>552</v>
      </c>
      <c r="AJ776" s="34">
        <f ca="1">IFERROR(PA[[#This Row],[Breakdown Time]]*PA[[#This Row],[Plant Equivalent Weightage]],"")</f>
        <v>2.0331603964987541E-2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3">
        <f t="shared" si="13"/>
        <v>776</v>
      </c>
      <c r="B777" s="30">
        <v>45832</v>
      </c>
      <c r="C777" s="182">
        <f>YEAR(PA[[#This Row],[Date]])+IF(MONTH(PA[[#This Row],[Date]])&gt;=4,1,0)</f>
        <v>2026</v>
      </c>
      <c r="D777" s="32">
        <f>YEAR(PA[[#This Row],[Date]])</f>
        <v>2025</v>
      </c>
      <c r="E777" s="36" t="s">
        <v>363</v>
      </c>
      <c r="F777" s="36" t="s">
        <v>363</v>
      </c>
      <c r="G777" s="216">
        <v>45809</v>
      </c>
      <c r="H777" s="174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427</v>
      </c>
      <c r="M777" s="36" t="s">
        <v>410</v>
      </c>
      <c r="N777" s="36" t="s">
        <v>412</v>
      </c>
      <c r="O777" s="37" t="s">
        <v>456</v>
      </c>
      <c r="P777" s="37"/>
      <c r="Q777" s="32"/>
      <c r="R777" s="174">
        <f>IF((PA[[#This Row],[String Type(If String BD)]]&amp;PA[[#This Row],[Equipment (If any BD other than PV  array and inv)]])="",1,0)</f>
        <v>1</v>
      </c>
      <c r="S777" s="174">
        <f>IF(PA[[#This Row],[String Type(If String BD)]]="",1,0)</f>
        <v>1</v>
      </c>
      <c r="T77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5">
        <f>IFERROR(_xlfn.XLOOKUP(PA[[#This Row],[Affected Equipment ]],'Basic Data'!N:N,'Basic Data'!Q:Q),"")</f>
        <v>287.10000000000002</v>
      </c>
      <c r="V777" s="179">
        <f ca="1">IFERROR(_xlfn.XLOOKUP(PA[[#This Row],[Affected Equipment ]],'Basic Data'!N:N,'Basic Data'!R:R),"")</f>
        <v>1.6642513477479568E-3</v>
      </c>
      <c r="W777" s="35" t="s">
        <v>433</v>
      </c>
      <c r="X777" s="39"/>
      <c r="Y777" s="38" t="s">
        <v>680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6">
        <f>IF(PA[[#This Row],[Acknowledgement Time ]]="NA","",(PA[[#This Row],[Acknowledgement Time ]]-PA[[#This Row],[Fault Time]])*24)</f>
        <v>0</v>
      </c>
      <c r="AE777" s="176">
        <f>IF(PA[[#This Row],[Work Start time on Fault]]="NA","",(PA[[#This Row],[Work Start time on Fault]]-PA[[#This Row],[Fault Time]])*24)</f>
        <v>0</v>
      </c>
      <c r="AF777" s="177" t="str">
        <f>IF(PA[[#This Row],[Status]]="Open","",(PA[[#This Row],[Work Completion time on fault]]-PA[[#This Row],[Fault Time]])*24)</f>
        <v/>
      </c>
      <c r="AG777" s="176">
        <f>IFERROR((PA[[#This Row],[Work Completion time on fault]]-PA[[#This Row],[Fault Time]])*24,"")</f>
        <v>12.216666666666669</v>
      </c>
      <c r="AH777" s="35" t="s">
        <v>551</v>
      </c>
      <c r="AI777" s="32" t="s">
        <v>552</v>
      </c>
      <c r="AJ777" s="175">
        <f ca="1">IFERROR(PA[[#This Row],[Breakdown Time]]*PA[[#This Row],[Plant Equivalent Weightage]],"")</f>
        <v>2.0331603964987541E-2</v>
      </c>
      <c r="AK777" s="35">
        <v>4145</v>
      </c>
      <c r="AL777" s="277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3">
        <f t="shared" si="13"/>
        <v>777</v>
      </c>
      <c r="B778" s="30">
        <v>45832</v>
      </c>
      <c r="C778" s="183">
        <f>YEAR(PA[[#This Row],[Date]])+IF(MONTH(PA[[#This Row],[Date]])&gt;=4,1,0)</f>
        <v>2026</v>
      </c>
      <c r="D778" s="32">
        <f>YEAR(PA[[#This Row],[Date]])</f>
        <v>2025</v>
      </c>
      <c r="E778" s="36" t="s">
        <v>363</v>
      </c>
      <c r="F778" s="36" t="s">
        <v>363</v>
      </c>
      <c r="G778" s="216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411</v>
      </c>
      <c r="M778" s="32" t="s">
        <v>483</v>
      </c>
      <c r="N778" s="36" t="s">
        <v>412</v>
      </c>
      <c r="O778" s="35" t="s">
        <v>472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1">
        <f ca="1">IFERROR(_xlfn.XLOOKUP(PA[[#This Row],[Affected Equipment ]],'Basic Data'!N:N,'Basic Data'!R:R),"")</f>
        <v>1.4793345313315169E-3</v>
      </c>
      <c r="W778" s="35" t="s">
        <v>433</v>
      </c>
      <c r="X778" s="38"/>
      <c r="Y778" s="38" t="s">
        <v>700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551</v>
      </c>
      <c r="AI778" s="32" t="s">
        <v>552</v>
      </c>
      <c r="AJ778" s="34">
        <f ca="1">IFERROR(PA[[#This Row],[Breakdown Time]]*PA[[#This Row],[Plant Equivalent Weightage]],"")</f>
        <v>1.8072536857766702E-2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3">
        <f t="shared" si="13"/>
        <v>778</v>
      </c>
      <c r="B779" s="30">
        <v>45832</v>
      </c>
      <c r="C779" s="183">
        <f>YEAR(PA[[#This Row],[Date]])+IF(MONTH(PA[[#This Row],[Date]])&gt;=4,1,0)</f>
        <v>2026</v>
      </c>
      <c r="D779" s="32">
        <f>YEAR(PA[[#This Row],[Date]])</f>
        <v>2025</v>
      </c>
      <c r="E779" s="36" t="s">
        <v>363</v>
      </c>
      <c r="F779" s="36" t="s">
        <v>363</v>
      </c>
      <c r="G779" s="216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411</v>
      </c>
      <c r="M779" s="32" t="s">
        <v>483</v>
      </c>
      <c r="N779" s="36" t="s">
        <v>412</v>
      </c>
      <c r="O779" s="37" t="s">
        <v>440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1">
        <f ca="1">IFERROR(_xlfn.XLOOKUP(PA[[#This Row],[Affected Equipment ]],'Basic Data'!N:N,'Basic Data'!R:R),"")</f>
        <v>1.4793345313315169E-3</v>
      </c>
      <c r="W779" s="35" t="s">
        <v>433</v>
      </c>
      <c r="X779" s="38"/>
      <c r="Y779" s="38" t="s">
        <v>701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551</v>
      </c>
      <c r="AI779" s="32" t="s">
        <v>552</v>
      </c>
      <c r="AJ779" s="34">
        <f ca="1">IFERROR(PA[[#This Row],[Breakdown Time]]*PA[[#This Row],[Plant Equivalent Weightage]],"")</f>
        <v>1.8072536857766702E-2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3">
        <f t="shared" si="13"/>
        <v>779</v>
      </c>
      <c r="B780" s="30">
        <v>45832</v>
      </c>
      <c r="C780" s="183">
        <f>YEAR(PA[[#This Row],[Date]])+IF(MONTH(PA[[#This Row],[Date]])&gt;=4,1,0)</f>
        <v>2026</v>
      </c>
      <c r="D780" s="32">
        <f>YEAR(PA[[#This Row],[Date]])</f>
        <v>2025</v>
      </c>
      <c r="E780" s="36" t="s">
        <v>363</v>
      </c>
      <c r="F780" s="36" t="s">
        <v>363</v>
      </c>
      <c r="G780" s="216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674</v>
      </c>
      <c r="M780" s="32" t="s">
        <v>403</v>
      </c>
      <c r="N780" s="36" t="s">
        <v>416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1">
        <f ca="1">IFERROR(_xlfn.XLOOKUP(PA[[#This Row],[Affected Equipment ]],'Basic Data'!N:N,'Basic Data'!R:R),"")</f>
        <v>7.1461944235116804E-3</v>
      </c>
      <c r="W780" s="35" t="s">
        <v>413</v>
      </c>
      <c r="X780" s="38"/>
      <c r="Y780" s="312" t="s">
        <v>704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709</v>
      </c>
      <c r="AI780" s="32" t="s">
        <v>367</v>
      </c>
      <c r="AJ780" s="34">
        <f ca="1">IFERROR(PA[[#This Row],[Breakdown Time]]*PA[[#This Row],[Plant Equivalent Weightage]],"")</f>
        <v>8.7302675207234379E-2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3">
        <f t="shared" si="13"/>
        <v>780</v>
      </c>
      <c r="B781" s="30">
        <v>45832</v>
      </c>
      <c r="C781" s="183">
        <f>YEAR(PA[[#This Row],[Date]])+IF(MONTH(PA[[#This Row],[Date]])&gt;=4,1,0)</f>
        <v>2026</v>
      </c>
      <c r="D781" s="32">
        <f>YEAR(PA[[#This Row],[Date]])</f>
        <v>2025</v>
      </c>
      <c r="E781" s="36" t="s">
        <v>363</v>
      </c>
      <c r="F781" s="36" t="s">
        <v>363</v>
      </c>
      <c r="G781" s="216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411</v>
      </c>
      <c r="M781" s="32" t="s">
        <v>403</v>
      </c>
      <c r="N781" s="36" t="s">
        <v>412</v>
      </c>
      <c r="O781" s="37" t="s">
        <v>446</v>
      </c>
      <c r="P781" s="37" t="s">
        <v>406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1">
        <f ca="1">IFERROR(_xlfn.XLOOKUP(PA[[#This Row],[Affected Equipment ]],'Basic Data'!N:N,'Basic Data'!R:R),"")</f>
        <v>1.8491681641643964E-4</v>
      </c>
      <c r="W781" s="35" t="s">
        <v>447</v>
      </c>
      <c r="X781" s="38"/>
      <c r="Y781" s="38" t="s">
        <v>469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3" t="s">
        <v>455</v>
      </c>
      <c r="AI781" s="32" t="s">
        <v>367</v>
      </c>
      <c r="AJ781" s="34">
        <f ca="1">IFERROR(PA[[#This Row],[Breakdown Time]]*PA[[#This Row],[Plant Equivalent Weightage]],"")</f>
        <v>1.9539543601337123E-3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3">
        <f t="shared" si="13"/>
        <v>781</v>
      </c>
      <c r="B782" s="30">
        <v>45832</v>
      </c>
      <c r="C782" s="183">
        <f>YEAR(PA[[#This Row],[Date]])+IF(MONTH(PA[[#This Row],[Date]])&gt;=4,1,0)</f>
        <v>2026</v>
      </c>
      <c r="D782" s="32">
        <f>YEAR(PA[[#This Row],[Date]])</f>
        <v>2025</v>
      </c>
      <c r="E782" s="36" t="s">
        <v>363</v>
      </c>
      <c r="F782" s="36" t="s">
        <v>363</v>
      </c>
      <c r="G782" s="216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402</v>
      </c>
      <c r="M782" s="32" t="s">
        <v>403</v>
      </c>
      <c r="N782" s="36" t="s">
        <v>412</v>
      </c>
      <c r="O782" s="37" t="s">
        <v>440</v>
      </c>
      <c r="P782" s="37" t="s">
        <v>406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1">
        <f ca="1">IFERROR(_xlfn.XLOOKUP(PA[[#This Row],[Affected Equipment ]],'Basic Data'!N:N,'Basic Data'!R:R),"")</f>
        <v>1.8491681641643964E-4</v>
      </c>
      <c r="W782" s="35" t="s">
        <v>447</v>
      </c>
      <c r="X782" s="38"/>
      <c r="Y782" s="38" t="s">
        <v>469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3" t="s">
        <v>710</v>
      </c>
      <c r="AI782" s="32" t="s">
        <v>367</v>
      </c>
      <c r="AJ782" s="34">
        <f ca="1">IFERROR(PA[[#This Row],[Breakdown Time]]*PA[[#This Row],[Plant Equivalent Weightage]],"")</f>
        <v>1.8614959519254923E-3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3">
        <f t="shared" si="13"/>
        <v>782</v>
      </c>
      <c r="B783" s="30">
        <v>45832</v>
      </c>
      <c r="C783" s="183">
        <f>YEAR(PA[[#This Row],[Date]])+IF(MONTH(PA[[#This Row],[Date]])&gt;=4,1,0)</f>
        <v>2026</v>
      </c>
      <c r="D783" s="32">
        <f>YEAR(PA[[#This Row],[Date]])</f>
        <v>2025</v>
      </c>
      <c r="E783" s="36" t="s">
        <v>363</v>
      </c>
      <c r="F783" s="36" t="s">
        <v>363</v>
      </c>
      <c r="G783" s="216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505</v>
      </c>
      <c r="M783" s="32" t="s">
        <v>403</v>
      </c>
      <c r="N783" s="36" t="s">
        <v>416</v>
      </c>
      <c r="O783" s="37" t="s">
        <v>458</v>
      </c>
      <c r="P783" s="37" t="s">
        <v>471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1">
        <f ca="1">IFERROR(_xlfn.XLOOKUP(PA[[#This Row],[Affected Equipment ]],'Basic Data'!N:N,'Basic Data'!R:R),"")</f>
        <v>1.8323575444901746E-4</v>
      </c>
      <c r="W783" s="35" t="s">
        <v>447</v>
      </c>
      <c r="X783" s="38"/>
      <c r="Y783" s="38" t="s">
        <v>469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3" t="s">
        <v>457</v>
      </c>
      <c r="AI783" s="32" t="s">
        <v>367</v>
      </c>
      <c r="AJ783" s="34">
        <f ca="1">IFERROR(PA[[#This Row],[Breakdown Time]]*PA[[#This Row],[Plant Equivalent Weightage]],"")</f>
        <v>1.8751125538616119E-3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3">
        <f t="shared" si="13"/>
        <v>783</v>
      </c>
      <c r="B784" s="30">
        <v>45832</v>
      </c>
      <c r="C784" s="183">
        <f>YEAR(PA[[#This Row],[Date]])+IF(MONTH(PA[[#This Row],[Date]])&gt;=4,1,0)</f>
        <v>2026</v>
      </c>
      <c r="D784" s="32">
        <f>YEAR(PA[[#This Row],[Date]])</f>
        <v>2025</v>
      </c>
      <c r="E784" s="36" t="s">
        <v>363</v>
      </c>
      <c r="F784" s="36" t="s">
        <v>363</v>
      </c>
      <c r="G784" s="216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505</v>
      </c>
      <c r="M784" s="32" t="s">
        <v>403</v>
      </c>
      <c r="N784" s="36" t="s">
        <v>416</v>
      </c>
      <c r="O784" s="37" t="s">
        <v>458</v>
      </c>
      <c r="P784" s="37" t="s">
        <v>471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1">
        <f ca="1">IFERROR(_xlfn.XLOOKUP(PA[[#This Row],[Affected Equipment ]],'Basic Data'!N:N,'Basic Data'!R:R),"")</f>
        <v>1.8323575444901746E-4</v>
      </c>
      <c r="W784" s="35" t="s">
        <v>447</v>
      </c>
      <c r="X784" s="38"/>
      <c r="Y784" s="38" t="s">
        <v>469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3" t="s">
        <v>457</v>
      </c>
      <c r="AI784" s="32" t="s">
        <v>367</v>
      </c>
      <c r="AJ784" s="34">
        <f ca="1">IFERROR(PA[[#This Row],[Breakdown Time]]*PA[[#This Row],[Plant Equivalent Weightage]],"")</f>
        <v>1.9056518462697814E-3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3">
        <f t="shared" si="13"/>
        <v>784</v>
      </c>
      <c r="B785" s="30">
        <v>45832</v>
      </c>
      <c r="C785" s="183">
        <f>YEAR(PA[[#This Row],[Date]])+IF(MONTH(PA[[#This Row],[Date]])&gt;=4,1,0)</f>
        <v>2026</v>
      </c>
      <c r="D785" s="32">
        <f>YEAR(PA[[#This Row],[Date]])</f>
        <v>2025</v>
      </c>
      <c r="E785" s="36" t="s">
        <v>363</v>
      </c>
      <c r="F785" s="36" t="s">
        <v>363</v>
      </c>
      <c r="G785" s="216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505</v>
      </c>
      <c r="M785" s="32" t="s">
        <v>403</v>
      </c>
      <c r="N785" s="36" t="s">
        <v>416</v>
      </c>
      <c r="O785" s="37" t="s">
        <v>405</v>
      </c>
      <c r="P785" s="37" t="s">
        <v>471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1">
        <f ca="1">IFERROR(_xlfn.XLOOKUP(PA[[#This Row],[Affected Equipment ]],'Basic Data'!N:N,'Basic Data'!R:R),"")</f>
        <v>1.8323575444901746E-4</v>
      </c>
      <c r="W785" s="35" t="s">
        <v>481</v>
      </c>
      <c r="X785" s="38"/>
      <c r="Y785" s="38" t="s">
        <v>469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3" t="s">
        <v>708</v>
      </c>
      <c r="AI785" s="32" t="s">
        <v>367</v>
      </c>
      <c r="AJ785" s="34">
        <f ca="1">IFERROR(PA[[#This Row],[Breakdown Time]]*PA[[#This Row],[Plant Equivalent Weightage]],"")</f>
        <v>1.9361911386779516E-3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3">
        <f t="shared" si="13"/>
        <v>785</v>
      </c>
      <c r="B786" s="30">
        <v>45832</v>
      </c>
      <c r="C786" s="183">
        <f>YEAR(PA[[#This Row],[Date]])+IF(MONTH(PA[[#This Row],[Date]])&gt;=4,1,0)</f>
        <v>2026</v>
      </c>
      <c r="D786" s="32">
        <f>YEAR(PA[[#This Row],[Date]])</f>
        <v>2025</v>
      </c>
      <c r="E786" s="36" t="s">
        <v>363</v>
      </c>
      <c r="F786" s="36" t="s">
        <v>363</v>
      </c>
      <c r="G786" s="216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505</v>
      </c>
      <c r="M786" s="32" t="s">
        <v>403</v>
      </c>
      <c r="N786" s="36" t="s">
        <v>416</v>
      </c>
      <c r="O786" s="37" t="s">
        <v>472</v>
      </c>
      <c r="P786" s="37" t="s">
        <v>471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1">
        <f ca="1">IFERROR(_xlfn.XLOOKUP(PA[[#This Row],[Affected Equipment ]],'Basic Data'!N:N,'Basic Data'!R:R),"")</f>
        <v>1.8323575444901746E-4</v>
      </c>
      <c r="W786" s="35" t="s">
        <v>407</v>
      </c>
      <c r="X786" s="38"/>
      <c r="Y786" s="38" t="s">
        <v>469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3" t="s">
        <v>711</v>
      </c>
      <c r="AI786" s="32" t="s">
        <v>367</v>
      </c>
      <c r="AJ786" s="34">
        <f ca="1">IFERROR(PA[[#This Row],[Breakdown Time]]*PA[[#This Row],[Plant Equivalent Weightage]],"")</f>
        <v>1.9667304310861211E-3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3">
        <f t="shared" si="13"/>
        <v>786</v>
      </c>
      <c r="B787" s="30">
        <v>45832</v>
      </c>
      <c r="C787" s="183">
        <f>YEAR(PA[[#This Row],[Date]])+IF(MONTH(PA[[#This Row],[Date]])&gt;=4,1,0)</f>
        <v>2026</v>
      </c>
      <c r="D787" s="32">
        <f>YEAR(PA[[#This Row],[Date]])</f>
        <v>2025</v>
      </c>
      <c r="E787" s="36" t="s">
        <v>363</v>
      </c>
      <c r="F787" s="36" t="s">
        <v>363</v>
      </c>
      <c r="G787" s="216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505</v>
      </c>
      <c r="M787" s="32" t="s">
        <v>403</v>
      </c>
      <c r="N787" s="36" t="s">
        <v>416</v>
      </c>
      <c r="O787" s="37" t="s">
        <v>526</v>
      </c>
      <c r="P787" s="37" t="s">
        <v>471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1">
        <f ca="1">IFERROR(_xlfn.XLOOKUP(PA[[#This Row],[Affected Equipment ]],'Basic Data'!N:N,'Basic Data'!R:R),"")</f>
        <v>1.8323575444901746E-4</v>
      </c>
      <c r="W787" s="35" t="s">
        <v>481</v>
      </c>
      <c r="X787" s="38"/>
      <c r="Y787" s="38" t="s">
        <v>469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3" t="s">
        <v>708</v>
      </c>
      <c r="AI787" s="32" t="s">
        <v>367</v>
      </c>
      <c r="AJ787" s="34">
        <f ca="1">IFERROR(PA[[#This Row],[Breakdown Time]]*PA[[#This Row],[Plant Equivalent Weightage]],"")</f>
        <v>1.9972697234942904E-3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3">
        <f t="shared" si="13"/>
        <v>787</v>
      </c>
      <c r="B788" s="30">
        <v>45832</v>
      </c>
      <c r="C788" s="183">
        <f>YEAR(PA[[#This Row],[Date]])+IF(MONTH(PA[[#This Row],[Date]])&gt;=4,1,0)</f>
        <v>2026</v>
      </c>
      <c r="D788" s="32">
        <f>YEAR(PA[[#This Row],[Date]])</f>
        <v>2025</v>
      </c>
      <c r="E788" s="36" t="s">
        <v>363</v>
      </c>
      <c r="F788" s="36" t="s">
        <v>363</v>
      </c>
      <c r="G788" s="216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505</v>
      </c>
      <c r="M788" s="32" t="s">
        <v>403</v>
      </c>
      <c r="N788" s="36" t="s">
        <v>412</v>
      </c>
      <c r="O788" s="37" t="s">
        <v>470</v>
      </c>
      <c r="P788" s="37" t="s">
        <v>471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1">
        <f ca="1">IFERROR(_xlfn.XLOOKUP(PA[[#This Row],[Affected Equipment ]],'Basic Data'!N:N,'Basic Data'!R:R),"")</f>
        <v>1.8323575444901746E-4</v>
      </c>
      <c r="W788" s="35" t="s">
        <v>481</v>
      </c>
      <c r="X788" s="38"/>
      <c r="Y788" s="38" t="s">
        <v>469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3" t="s">
        <v>712</v>
      </c>
      <c r="AI788" s="32" t="s">
        <v>367</v>
      </c>
      <c r="AJ788" s="34">
        <f ca="1">IFERROR(PA[[#This Row],[Breakdown Time]]*PA[[#This Row],[Plant Equivalent Weightage]],"")</f>
        <v>2.0278090159024597E-3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3">
        <f t="shared" si="13"/>
        <v>788</v>
      </c>
      <c r="B789" s="30">
        <v>45832</v>
      </c>
      <c r="C789" s="183">
        <f>YEAR(PA[[#This Row],[Date]])+IF(MONTH(PA[[#This Row],[Date]])&gt;=4,1,0)</f>
        <v>2026</v>
      </c>
      <c r="D789" s="32">
        <f>YEAR(PA[[#This Row],[Date]])</f>
        <v>2025</v>
      </c>
      <c r="E789" s="36" t="s">
        <v>363</v>
      </c>
      <c r="F789" s="36" t="s">
        <v>363</v>
      </c>
      <c r="G789" s="216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473</v>
      </c>
      <c r="M789" s="32" t="s">
        <v>403</v>
      </c>
      <c r="N789" s="36" t="s">
        <v>416</v>
      </c>
      <c r="O789" s="37" t="s">
        <v>446</v>
      </c>
      <c r="P789" s="37" t="s">
        <v>471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1">
        <f ca="1">IFERROR(_xlfn.XLOOKUP(PA[[#This Row],[Affected Equipment ]],'Basic Data'!N:N,'Basic Data'!R:R),"")</f>
        <v>1.8323575444901746E-4</v>
      </c>
      <c r="W789" s="35" t="s">
        <v>481</v>
      </c>
      <c r="X789" s="38"/>
      <c r="Y789" s="38" t="s">
        <v>469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3" t="s">
        <v>708</v>
      </c>
      <c r="AI789" s="32" t="s">
        <v>367</v>
      </c>
      <c r="AJ789" s="34">
        <f ca="1">IFERROR(PA[[#This Row],[Breakdown Time]]*PA[[#This Row],[Plant Equivalent Weightage]],"")</f>
        <v>2.0583483083106298E-3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3">
        <f t="shared" si="13"/>
        <v>789</v>
      </c>
      <c r="B790" s="30">
        <v>45833</v>
      </c>
      <c r="C790" s="183">
        <f>YEAR(PA[[#This Row],[Date]])+IF(MONTH(PA[[#This Row],[Date]])&gt;=4,1,0)</f>
        <v>2026</v>
      </c>
      <c r="D790" s="32">
        <f>YEAR(PA[[#This Row],[Date]])</f>
        <v>2025</v>
      </c>
      <c r="E790" s="36" t="s">
        <v>363</v>
      </c>
      <c r="F790" s="36" t="s">
        <v>363</v>
      </c>
      <c r="G790" s="216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510</v>
      </c>
      <c r="M790" s="32" t="s">
        <v>403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1">
        <f ca="1">IFERROR(_xlfn.XLOOKUP(PA[[#This Row],[Affected Equipment ]],'Basic Data'!N:N,'Basic Data'!R:R),"")</f>
        <v>2.3545794446698746E-2</v>
      </c>
      <c r="W790" s="35" t="s">
        <v>474</v>
      </c>
      <c r="X790" s="38"/>
      <c r="Y790" s="38" t="s">
        <v>438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672</v>
      </c>
      <c r="AI790" s="32" t="s">
        <v>552</v>
      </c>
      <c r="AJ790" s="34">
        <f ca="1">IFERROR(PA[[#This Row],[Breakdown Time]]*PA[[#This Row],[Plant Equivalent Weightage]],"")</f>
        <v>0.27744794456360017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3">
        <f t="shared" si="13"/>
        <v>790</v>
      </c>
      <c r="B791" s="30">
        <v>45833</v>
      </c>
      <c r="C791" s="183">
        <f>YEAR(PA[[#This Row],[Date]])+IF(MONTH(PA[[#This Row],[Date]])&gt;=4,1,0)</f>
        <v>2026</v>
      </c>
      <c r="D791" s="32">
        <f>YEAR(PA[[#This Row],[Date]])</f>
        <v>2025</v>
      </c>
      <c r="E791" s="36" t="s">
        <v>363</v>
      </c>
      <c r="F791" s="36" t="s">
        <v>363</v>
      </c>
      <c r="G791" s="216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510</v>
      </c>
      <c r="M791" s="36" t="s">
        <v>410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1">
        <f ca="1">IFERROR(_xlfn.XLOOKUP(PA[[#This Row],[Affected Equipment ]],'Basic Data'!N:N,'Basic Data'!R:R),"")</f>
        <v>2.2537997797229148E-2</v>
      </c>
      <c r="W791" s="35" t="s">
        <v>474</v>
      </c>
      <c r="X791" s="38"/>
      <c r="Y791" s="38" t="s">
        <v>438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672</v>
      </c>
      <c r="AI791" s="32" t="s">
        <v>552</v>
      </c>
      <c r="AJ791" s="34">
        <f ca="1">IFERROR(PA[[#This Row],[Breakdown Time]]*PA[[#This Row],[Plant Equivalent Weightage]],"")</f>
        <v>0.26557274071068343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3">
        <f t="shared" si="13"/>
        <v>791</v>
      </c>
      <c r="B792" s="30">
        <v>45833</v>
      </c>
      <c r="C792" s="183">
        <f>YEAR(PA[[#This Row],[Date]])+IF(MONTH(PA[[#This Row],[Date]])&gt;=4,1,0)</f>
        <v>2026</v>
      </c>
      <c r="D792" s="32">
        <f>YEAR(PA[[#This Row],[Date]])</f>
        <v>2025</v>
      </c>
      <c r="E792" s="36" t="s">
        <v>363</v>
      </c>
      <c r="F792" s="36" t="s">
        <v>363</v>
      </c>
      <c r="G792" s="216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427</v>
      </c>
      <c r="M792" s="36" t="s">
        <v>410</v>
      </c>
      <c r="N792" s="36" t="s">
        <v>412</v>
      </c>
      <c r="O792" s="37" t="s">
        <v>405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1">
        <f ca="1">IFERROR(_xlfn.XLOOKUP(PA[[#This Row],[Affected Equipment ]],'Basic Data'!N:N,'Basic Data'!R:R),"")</f>
        <v>1.6642513477479568E-3</v>
      </c>
      <c r="W792" s="35" t="s">
        <v>433</v>
      </c>
      <c r="X792" s="38"/>
      <c r="Y792" s="38" t="s">
        <v>679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551</v>
      </c>
      <c r="AI792" s="32" t="s">
        <v>552</v>
      </c>
      <c r="AJ792" s="34">
        <f ca="1">IFERROR(PA[[#This Row],[Breakdown Time]]*PA[[#This Row],[Plant Equivalent Weightage]],"")</f>
        <v>1.961042838096342E-2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3">
        <f t="shared" si="13"/>
        <v>792</v>
      </c>
      <c r="B793" s="30">
        <v>45833</v>
      </c>
      <c r="C793" s="182">
        <f>YEAR(PA[[#This Row],[Date]])+IF(MONTH(PA[[#This Row],[Date]])&gt;=4,1,0)</f>
        <v>2026</v>
      </c>
      <c r="D793" s="32">
        <f>YEAR(PA[[#This Row],[Date]])</f>
        <v>2025</v>
      </c>
      <c r="E793" s="36" t="s">
        <v>363</v>
      </c>
      <c r="F793" s="36" t="s">
        <v>363</v>
      </c>
      <c r="G793" s="216">
        <v>45809</v>
      </c>
      <c r="H793" s="174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427</v>
      </c>
      <c r="M793" s="36" t="s">
        <v>410</v>
      </c>
      <c r="N793" s="36" t="s">
        <v>412</v>
      </c>
      <c r="O793" s="37" t="s">
        <v>456</v>
      </c>
      <c r="P793" s="37"/>
      <c r="Q793" s="32"/>
      <c r="R793" s="174">
        <f>IF((PA[[#This Row],[String Type(If String BD)]]&amp;PA[[#This Row],[Equipment (If any BD other than PV  array and inv)]])="",1,0)</f>
        <v>1</v>
      </c>
      <c r="S793" s="174">
        <f>IF(PA[[#This Row],[String Type(If String BD)]]="",1,0)</f>
        <v>1</v>
      </c>
      <c r="T79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5">
        <f>IFERROR(_xlfn.XLOOKUP(PA[[#This Row],[Affected Equipment ]],'Basic Data'!N:N,'Basic Data'!Q:Q),"")</f>
        <v>287.10000000000002</v>
      </c>
      <c r="V793" s="302">
        <f ca="1">IFERROR(_xlfn.XLOOKUP(PA[[#This Row],[Affected Equipment ]],'Basic Data'!N:N,'Basic Data'!R:R),"")</f>
        <v>1.6642513477479568E-3</v>
      </c>
      <c r="W793" s="35" t="s">
        <v>433</v>
      </c>
      <c r="X793" s="39"/>
      <c r="Y793" s="38" t="s">
        <v>680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6">
        <f>IF(PA[[#This Row],[Acknowledgement Time ]]="NA","",(PA[[#This Row],[Acknowledgement Time ]]-PA[[#This Row],[Fault Time]])*24)</f>
        <v>0</v>
      </c>
      <c r="AE793" s="176">
        <f>IF(PA[[#This Row],[Work Start time on Fault]]="NA","",(PA[[#This Row],[Work Start time on Fault]]-PA[[#This Row],[Fault Time]])*24)</f>
        <v>0</v>
      </c>
      <c r="AF793" s="177" t="str">
        <f>IF(PA[[#This Row],[Status]]="Open","",(PA[[#This Row],[Work Completion time on fault]]-PA[[#This Row],[Fault Time]])*24)</f>
        <v/>
      </c>
      <c r="AG793" s="176">
        <f>IFERROR((PA[[#This Row],[Work Completion time on fault]]-PA[[#This Row],[Fault Time]])*24,"")</f>
        <v>11.783333333333331</v>
      </c>
      <c r="AH793" s="35" t="s">
        <v>551</v>
      </c>
      <c r="AI793" s="32" t="s">
        <v>552</v>
      </c>
      <c r="AJ793" s="175">
        <f ca="1">IFERROR(PA[[#This Row],[Breakdown Time]]*PA[[#This Row],[Plant Equivalent Weightage]],"")</f>
        <v>1.961042838096342E-2</v>
      </c>
      <c r="AK793" s="35">
        <v>2982</v>
      </c>
      <c r="AL793" s="277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3">
        <f t="shared" si="13"/>
        <v>793</v>
      </c>
      <c r="B794" s="30">
        <v>45833</v>
      </c>
      <c r="C794" s="183">
        <f>YEAR(PA[[#This Row],[Date]])+IF(MONTH(PA[[#This Row],[Date]])&gt;=4,1,0)</f>
        <v>2026</v>
      </c>
      <c r="D794" s="32">
        <f>YEAR(PA[[#This Row],[Date]])</f>
        <v>2025</v>
      </c>
      <c r="E794" s="36" t="s">
        <v>363</v>
      </c>
      <c r="F794" s="36" t="s">
        <v>363</v>
      </c>
      <c r="G794" s="216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411</v>
      </c>
      <c r="M794" s="32" t="s">
        <v>483</v>
      </c>
      <c r="N794" s="36" t="s">
        <v>412</v>
      </c>
      <c r="O794" s="35" t="s">
        <v>472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1">
        <f ca="1">IFERROR(_xlfn.XLOOKUP(PA[[#This Row],[Affected Equipment ]],'Basic Data'!N:N,'Basic Data'!R:R),"")</f>
        <v>1.4793345313315169E-3</v>
      </c>
      <c r="W794" s="35" t="s">
        <v>433</v>
      </c>
      <c r="X794" s="38"/>
      <c r="Y794" s="38" t="s">
        <v>700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551</v>
      </c>
      <c r="AI794" s="32" t="s">
        <v>552</v>
      </c>
      <c r="AJ794" s="34">
        <f ca="1">IFERROR(PA[[#This Row],[Breakdown Time]]*PA[[#This Row],[Plant Equivalent Weightage]],"")</f>
        <v>1.7431491894189705E-2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3">
        <f t="shared" si="13"/>
        <v>794</v>
      </c>
      <c r="B795" s="30">
        <v>45833</v>
      </c>
      <c r="C795" s="183">
        <f>YEAR(PA[[#This Row],[Date]])+IF(MONTH(PA[[#This Row],[Date]])&gt;=4,1,0)</f>
        <v>2026</v>
      </c>
      <c r="D795" s="32">
        <f>YEAR(PA[[#This Row],[Date]])</f>
        <v>2025</v>
      </c>
      <c r="E795" s="36" t="s">
        <v>363</v>
      </c>
      <c r="F795" s="36" t="s">
        <v>363</v>
      </c>
      <c r="G795" s="216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411</v>
      </c>
      <c r="M795" s="32" t="s">
        <v>483</v>
      </c>
      <c r="N795" s="36" t="s">
        <v>412</v>
      </c>
      <c r="O795" s="37" t="s">
        <v>440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1">
        <f ca="1">IFERROR(_xlfn.XLOOKUP(PA[[#This Row],[Affected Equipment ]],'Basic Data'!N:N,'Basic Data'!R:R),"")</f>
        <v>1.4793345313315169E-3</v>
      </c>
      <c r="W795" s="35" t="s">
        <v>433</v>
      </c>
      <c r="X795" s="38"/>
      <c r="Y795" s="38" t="s">
        <v>701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551</v>
      </c>
      <c r="AI795" s="32" t="s">
        <v>552</v>
      </c>
      <c r="AJ795" s="34">
        <f ca="1">IFERROR(PA[[#This Row],[Breakdown Time]]*PA[[#This Row],[Plant Equivalent Weightage]],"")</f>
        <v>1.7431491894189705E-2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3">
        <f t="shared" ref="A796:A859" si="14">A795+1</f>
        <v>795</v>
      </c>
      <c r="B796" s="30">
        <v>45833</v>
      </c>
      <c r="C796" s="183">
        <f>YEAR(PA[[#This Row],[Date]])+IF(MONTH(PA[[#This Row],[Date]])&gt;=4,1,0)</f>
        <v>2026</v>
      </c>
      <c r="D796" s="32">
        <f>YEAR(PA[[#This Row],[Date]])</f>
        <v>2025</v>
      </c>
      <c r="E796" s="36" t="s">
        <v>363</v>
      </c>
      <c r="F796" s="36" t="s">
        <v>363</v>
      </c>
      <c r="G796" s="216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505</v>
      </c>
      <c r="M796" s="32" t="s">
        <v>403</v>
      </c>
      <c r="N796" s="36" t="s">
        <v>412</v>
      </c>
      <c r="O796" s="37" t="s">
        <v>472</v>
      </c>
      <c r="P796" s="37" t="s">
        <v>471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1">
        <f ca="1">IFERROR(_xlfn.XLOOKUP(PA[[#This Row],[Affected Equipment ]],'Basic Data'!N:N,'Basic Data'!R:R),"")</f>
        <v>1.8323575444901746E-4</v>
      </c>
      <c r="W796" s="35" t="s">
        <v>481</v>
      </c>
      <c r="X796" s="38"/>
      <c r="Y796" s="38" t="s">
        <v>469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3" t="s">
        <v>708</v>
      </c>
      <c r="AI796" s="32" t="s">
        <v>367</v>
      </c>
      <c r="AJ796" s="34">
        <f ca="1">IFERROR(PA[[#This Row],[Breakdown Time]]*PA[[#This Row],[Plant Equivalent Weightage]],"")</f>
        <v>1.9117597047514155E-3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3">
        <f t="shared" si="14"/>
        <v>796</v>
      </c>
      <c r="B797" s="30">
        <v>45833</v>
      </c>
      <c r="C797" s="183">
        <f>YEAR(PA[[#This Row],[Date]])+IF(MONTH(PA[[#This Row],[Date]])&gt;=4,1,0)</f>
        <v>2026</v>
      </c>
      <c r="D797" s="32">
        <f>YEAR(PA[[#This Row],[Date]])</f>
        <v>2025</v>
      </c>
      <c r="E797" s="36" t="s">
        <v>363</v>
      </c>
      <c r="F797" s="36" t="s">
        <v>363</v>
      </c>
      <c r="G797" s="216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505</v>
      </c>
      <c r="M797" s="32" t="s">
        <v>403</v>
      </c>
      <c r="N797" s="36" t="s">
        <v>412</v>
      </c>
      <c r="O797" s="37" t="s">
        <v>440</v>
      </c>
      <c r="P797" s="37" t="s">
        <v>471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1">
        <f ca="1">IFERROR(_xlfn.XLOOKUP(PA[[#This Row],[Affected Equipment ]],'Basic Data'!N:N,'Basic Data'!R:R),"")</f>
        <v>1.8323575444901746E-4</v>
      </c>
      <c r="W797" s="35" t="s">
        <v>447</v>
      </c>
      <c r="X797" s="38"/>
      <c r="Y797" s="38" t="s">
        <v>469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3" t="s">
        <v>713</v>
      </c>
      <c r="AI797" s="32" t="s">
        <v>367</v>
      </c>
      <c r="AJ797" s="34">
        <f ca="1">IFERROR(PA[[#This Row],[Breakdown Time]]*PA[[#This Row],[Plant Equivalent Weightage]],"")</f>
        <v>1.942298997159585E-3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3">
        <f t="shared" si="14"/>
        <v>797</v>
      </c>
      <c r="B798" s="30">
        <v>45833</v>
      </c>
      <c r="C798" s="183">
        <f>YEAR(PA[[#This Row],[Date]])+IF(MONTH(PA[[#This Row],[Date]])&gt;=4,1,0)</f>
        <v>2026</v>
      </c>
      <c r="D798" s="32">
        <f>YEAR(PA[[#This Row],[Date]])</f>
        <v>2025</v>
      </c>
      <c r="E798" s="36" t="s">
        <v>363</v>
      </c>
      <c r="F798" s="36" t="s">
        <v>363</v>
      </c>
      <c r="G798" s="216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505</v>
      </c>
      <c r="M798" s="32" t="s">
        <v>403</v>
      </c>
      <c r="N798" s="36" t="s">
        <v>412</v>
      </c>
      <c r="O798" s="37" t="s">
        <v>526</v>
      </c>
      <c r="P798" s="37" t="s">
        <v>471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1">
        <f ca="1">IFERROR(_xlfn.XLOOKUP(PA[[#This Row],[Affected Equipment ]],'Basic Data'!N:N,'Basic Data'!R:R),"")</f>
        <v>1.8323575444901746E-4</v>
      </c>
      <c r="W798" s="35" t="s">
        <v>481</v>
      </c>
      <c r="X798" s="38"/>
      <c r="Y798" s="38" t="s">
        <v>469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3" t="s">
        <v>714</v>
      </c>
      <c r="AI798" s="32" t="s">
        <v>367</v>
      </c>
      <c r="AJ798" s="34">
        <f ca="1">IFERROR(PA[[#This Row],[Breakdown Time]]*PA[[#This Row],[Plant Equivalent Weightage]],"")</f>
        <v>1.9728382895677545E-3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3">
        <f t="shared" si="14"/>
        <v>798</v>
      </c>
      <c r="B799" s="30">
        <v>45833</v>
      </c>
      <c r="C799" s="183">
        <f>YEAR(PA[[#This Row],[Date]])+IF(MONTH(PA[[#This Row],[Date]])&gt;=4,1,0)</f>
        <v>2026</v>
      </c>
      <c r="D799" s="32">
        <f>YEAR(PA[[#This Row],[Date]])</f>
        <v>2025</v>
      </c>
      <c r="E799" s="36" t="s">
        <v>363</v>
      </c>
      <c r="F799" s="36" t="s">
        <v>363</v>
      </c>
      <c r="G799" s="216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505</v>
      </c>
      <c r="M799" s="32" t="s">
        <v>403</v>
      </c>
      <c r="N799" s="36" t="s">
        <v>412</v>
      </c>
      <c r="O799" s="37" t="s">
        <v>470</v>
      </c>
      <c r="P799" s="37" t="s">
        <v>471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1">
        <f ca="1">IFERROR(_xlfn.XLOOKUP(PA[[#This Row],[Affected Equipment ]],'Basic Data'!N:N,'Basic Data'!R:R),"")</f>
        <v>1.8323575444901746E-4</v>
      </c>
      <c r="W799" s="35" t="s">
        <v>447</v>
      </c>
      <c r="X799" s="38"/>
      <c r="Y799" s="38" t="s">
        <v>469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3" t="s">
        <v>713</v>
      </c>
      <c r="AI799" s="32" t="s">
        <v>367</v>
      </c>
      <c r="AJ799" s="34">
        <f ca="1">IFERROR(PA[[#This Row],[Breakdown Time]]*PA[[#This Row],[Plant Equivalent Weightage]],"")</f>
        <v>2.0033775819759238E-3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3">
        <f t="shared" si="14"/>
        <v>799</v>
      </c>
      <c r="B800" s="30">
        <v>45834</v>
      </c>
      <c r="C800" s="183">
        <f>YEAR(PA[[#This Row],[Date]])+IF(MONTH(PA[[#This Row],[Date]])&gt;=4,1,0)</f>
        <v>2026</v>
      </c>
      <c r="D800" s="32">
        <f>YEAR(PA[[#This Row],[Date]])</f>
        <v>2025</v>
      </c>
      <c r="E800" s="36" t="s">
        <v>363</v>
      </c>
      <c r="F800" s="36" t="s">
        <v>363</v>
      </c>
      <c r="G800" s="216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510</v>
      </c>
      <c r="M800" s="32" t="s">
        <v>403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1">
        <f ca="1">IFERROR(_xlfn.XLOOKUP(PA[[#This Row],[Affected Equipment ]],'Basic Data'!N:N,'Basic Data'!R:R),"")</f>
        <v>2.3545794446698746E-2</v>
      </c>
      <c r="W800" s="35" t="s">
        <v>474</v>
      </c>
      <c r="X800" s="38"/>
      <c r="Y800" s="38" t="s">
        <v>438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672</v>
      </c>
      <c r="AI800" s="32" t="s">
        <v>552</v>
      </c>
      <c r="AJ800" s="34">
        <f ca="1">IFERROR(PA[[#This Row],[Breakdown Time]]*PA[[#This Row],[Plant Equivalent Weightage]],"")</f>
        <v>0.27313121558170539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3">
        <f t="shared" si="14"/>
        <v>800</v>
      </c>
      <c r="B801" s="30">
        <v>45834</v>
      </c>
      <c r="C801" s="183">
        <f>YEAR(PA[[#This Row],[Date]])+IF(MONTH(PA[[#This Row],[Date]])&gt;=4,1,0)</f>
        <v>2026</v>
      </c>
      <c r="D801" s="32">
        <f>YEAR(PA[[#This Row],[Date]])</f>
        <v>2025</v>
      </c>
      <c r="E801" s="36" t="s">
        <v>363</v>
      </c>
      <c r="F801" s="36" t="s">
        <v>363</v>
      </c>
      <c r="G801" s="216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510</v>
      </c>
      <c r="M801" s="36" t="s">
        <v>410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1">
        <f ca="1">IFERROR(_xlfn.XLOOKUP(PA[[#This Row],[Affected Equipment ]],'Basic Data'!N:N,'Basic Data'!R:R),"")</f>
        <v>2.2537997797229148E-2</v>
      </c>
      <c r="W801" s="35" t="s">
        <v>474</v>
      </c>
      <c r="X801" s="38"/>
      <c r="Y801" s="38" t="s">
        <v>438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672</v>
      </c>
      <c r="AI801" s="32" t="s">
        <v>552</v>
      </c>
      <c r="AJ801" s="34">
        <f ca="1">IFERROR(PA[[#This Row],[Breakdown Time]]*PA[[#This Row],[Plant Equivalent Weightage]],"")</f>
        <v>0.26144077444785807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3">
        <f t="shared" si="14"/>
        <v>801</v>
      </c>
      <c r="B802" s="30">
        <v>45834</v>
      </c>
      <c r="C802" s="183">
        <f>YEAR(PA[[#This Row],[Date]])+IF(MONTH(PA[[#This Row],[Date]])&gt;=4,1,0)</f>
        <v>2026</v>
      </c>
      <c r="D802" s="32">
        <f>YEAR(PA[[#This Row],[Date]])</f>
        <v>2025</v>
      </c>
      <c r="E802" s="36" t="s">
        <v>363</v>
      </c>
      <c r="F802" s="36" t="s">
        <v>363</v>
      </c>
      <c r="G802" s="216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427</v>
      </c>
      <c r="M802" s="36" t="s">
        <v>410</v>
      </c>
      <c r="N802" s="36" t="s">
        <v>412</v>
      </c>
      <c r="O802" s="37" t="s">
        <v>405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1">
        <f ca="1">IFERROR(_xlfn.XLOOKUP(PA[[#This Row],[Affected Equipment ]],'Basic Data'!N:N,'Basic Data'!R:R),"")</f>
        <v>1.6642513477479568E-3</v>
      </c>
      <c r="W802" s="35" t="s">
        <v>433</v>
      </c>
      <c r="X802" s="38"/>
      <c r="Y802" s="38" t="s">
        <v>679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551</v>
      </c>
      <c r="AI802" s="32" t="s">
        <v>552</v>
      </c>
      <c r="AJ802" s="34">
        <f ca="1">IFERROR(PA[[#This Row],[Breakdown Time]]*PA[[#This Row],[Plant Equivalent Weightage]],"")</f>
        <v>1.9305315633876295E-2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3">
        <f t="shared" si="14"/>
        <v>802</v>
      </c>
      <c r="B803" s="30">
        <v>45834</v>
      </c>
      <c r="C803" s="183">
        <f>YEAR(PA[[#This Row],[Date]])+IF(MONTH(PA[[#This Row],[Date]])&gt;=4,1,0)</f>
        <v>2026</v>
      </c>
      <c r="D803" s="32">
        <f>YEAR(PA[[#This Row],[Date]])</f>
        <v>2025</v>
      </c>
      <c r="E803" s="36" t="s">
        <v>363</v>
      </c>
      <c r="F803" s="36" t="s">
        <v>363</v>
      </c>
      <c r="G803" s="216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427</v>
      </c>
      <c r="M803" s="36" t="s">
        <v>410</v>
      </c>
      <c r="N803" s="36" t="s">
        <v>412</v>
      </c>
      <c r="O803" s="37" t="s">
        <v>456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1">
        <f ca="1">IFERROR(_xlfn.XLOOKUP(PA[[#This Row],[Affected Equipment ]],'Basic Data'!N:N,'Basic Data'!R:R),"")</f>
        <v>1.6642513477479568E-3</v>
      </c>
      <c r="W803" s="35" t="s">
        <v>433</v>
      </c>
      <c r="X803" s="38"/>
      <c r="Y803" s="38" t="s">
        <v>680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551</v>
      </c>
      <c r="AI803" s="32" t="s">
        <v>552</v>
      </c>
      <c r="AJ803" s="34">
        <f ca="1">IFERROR(PA[[#This Row],[Breakdown Time]]*PA[[#This Row],[Plant Equivalent Weightage]],"")</f>
        <v>1.9305315633876295E-2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3">
        <f t="shared" si="14"/>
        <v>803</v>
      </c>
      <c r="B804" s="30">
        <v>45834</v>
      </c>
      <c r="C804" s="183">
        <f>YEAR(PA[[#This Row],[Date]])+IF(MONTH(PA[[#This Row],[Date]])&gt;=4,1,0)</f>
        <v>2026</v>
      </c>
      <c r="D804" s="32">
        <f>YEAR(PA[[#This Row],[Date]])</f>
        <v>2025</v>
      </c>
      <c r="E804" s="36" t="s">
        <v>363</v>
      </c>
      <c r="F804" s="36" t="s">
        <v>363</v>
      </c>
      <c r="G804" s="216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411</v>
      </c>
      <c r="M804" s="32" t="s">
        <v>483</v>
      </c>
      <c r="N804" s="36" t="s">
        <v>412</v>
      </c>
      <c r="O804" s="35" t="s">
        <v>472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1">
        <f ca="1">IFERROR(_xlfn.XLOOKUP(PA[[#This Row],[Affected Equipment ]],'Basic Data'!N:N,'Basic Data'!R:R),"")</f>
        <v>1.4793345313315169E-3</v>
      </c>
      <c r="W804" s="35" t="s">
        <v>433</v>
      </c>
      <c r="X804" s="38"/>
      <c r="Y804" s="38" t="s">
        <v>700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551</v>
      </c>
      <c r="AI804" s="32" t="s">
        <v>552</v>
      </c>
      <c r="AJ804" s="34">
        <f ca="1">IFERROR(PA[[#This Row],[Breakdown Time]]*PA[[#This Row],[Plant Equivalent Weightage]],"")</f>
        <v>1.7160280563445592E-2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3">
        <f t="shared" si="14"/>
        <v>804</v>
      </c>
      <c r="B805" s="30">
        <v>45834</v>
      </c>
      <c r="C805" s="183">
        <f>YEAR(PA[[#This Row],[Date]])+IF(MONTH(PA[[#This Row],[Date]])&gt;=4,1,0)</f>
        <v>2026</v>
      </c>
      <c r="D805" s="32">
        <f>YEAR(PA[[#This Row],[Date]])</f>
        <v>2025</v>
      </c>
      <c r="E805" s="36" t="s">
        <v>363</v>
      </c>
      <c r="F805" s="36" t="s">
        <v>363</v>
      </c>
      <c r="G805" s="216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411</v>
      </c>
      <c r="M805" s="32" t="s">
        <v>483</v>
      </c>
      <c r="N805" s="36" t="s">
        <v>412</v>
      </c>
      <c r="O805" s="37" t="s">
        <v>440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1">
        <f ca="1">IFERROR(_xlfn.XLOOKUP(PA[[#This Row],[Affected Equipment ]],'Basic Data'!N:N,'Basic Data'!R:R),"")</f>
        <v>1.4793345313315169E-3</v>
      </c>
      <c r="W805" s="35" t="s">
        <v>433</v>
      </c>
      <c r="X805" s="38"/>
      <c r="Y805" s="38" t="s">
        <v>701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551</v>
      </c>
      <c r="AI805" s="32" t="s">
        <v>552</v>
      </c>
      <c r="AJ805" s="34">
        <f ca="1">IFERROR(PA[[#This Row],[Breakdown Time]]*PA[[#This Row],[Plant Equivalent Weightage]],"")</f>
        <v>1.7160280563445592E-2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3">
        <f t="shared" si="14"/>
        <v>805</v>
      </c>
      <c r="B806" s="30">
        <v>45834</v>
      </c>
      <c r="C806" s="183">
        <f>YEAR(PA[[#This Row],[Date]])+IF(MONTH(PA[[#This Row],[Date]])&gt;=4,1,0)</f>
        <v>2026</v>
      </c>
      <c r="D806" s="32">
        <f>YEAR(PA[[#This Row],[Date]])</f>
        <v>2025</v>
      </c>
      <c r="E806" s="36" t="s">
        <v>363</v>
      </c>
      <c r="F806" s="36" t="s">
        <v>363</v>
      </c>
      <c r="G806" s="216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514</v>
      </c>
      <c r="M806" s="32"/>
      <c r="N806" s="32"/>
      <c r="O806" s="35"/>
      <c r="P806" s="35"/>
      <c r="Q806" s="32" t="s">
        <v>419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1">
        <f ca="1">IFERROR(_xlfn.XLOOKUP(PA[[#This Row],[Affected Equipment ]],'Basic Data'!N:N,'Basic Data'!R:R),"")</f>
        <v>4.8355747492898962E-2</v>
      </c>
      <c r="W806" s="35" t="s">
        <v>420</v>
      </c>
      <c r="X806" s="38"/>
      <c r="Y806" s="38" t="s">
        <v>690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422</v>
      </c>
      <c r="AI806" s="32" t="s">
        <v>367</v>
      </c>
      <c r="AJ806" s="34">
        <f ca="1">IFERROR(PA[[#This Row],[Breakdown Time]]*PA[[#This Row],[Plant Equivalent Weightage]],"")</f>
        <v>1.1283007748343052E-2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3">
        <f t="shared" si="14"/>
        <v>806</v>
      </c>
      <c r="B807" s="30">
        <v>45834</v>
      </c>
      <c r="C807" s="183">
        <f>YEAR(PA[[#This Row],[Date]])+IF(MONTH(PA[[#This Row],[Date]])&gt;=4,1,0)</f>
        <v>2026</v>
      </c>
      <c r="D807" s="32">
        <f>YEAR(PA[[#This Row],[Date]])</f>
        <v>2025</v>
      </c>
      <c r="E807" s="36" t="s">
        <v>363</v>
      </c>
      <c r="F807" s="36" t="s">
        <v>363</v>
      </c>
      <c r="G807" s="216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478</v>
      </c>
      <c r="M807" s="32"/>
      <c r="N807" s="32"/>
      <c r="O807" s="35"/>
      <c r="P807" s="35"/>
      <c r="Q807" s="32" t="s">
        <v>419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1">
        <f ca="1">IFERROR(_xlfn.XLOOKUP(PA[[#This Row],[Affected Equipment ]],'Basic Data'!N:N,'Basic Data'!R:R),"")</f>
        <v>4.9002956350356501E-2</v>
      </c>
      <c r="W807" s="35" t="s">
        <v>420</v>
      </c>
      <c r="X807" s="38"/>
      <c r="Y807" s="38" t="s">
        <v>690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422</v>
      </c>
      <c r="AI807" s="32" t="s">
        <v>367</v>
      </c>
      <c r="AJ807" s="34">
        <f ca="1">IFERROR(PA[[#This Row],[Breakdown Time]]*PA[[#This Row],[Plant Equivalent Weightage]],"")</f>
        <v>1.1434023148416477E-2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3">
        <f t="shared" si="14"/>
        <v>807</v>
      </c>
      <c r="B808" s="30">
        <v>45834</v>
      </c>
      <c r="C808" s="183">
        <f>YEAR(PA[[#This Row],[Date]])+IF(MONTH(PA[[#This Row],[Date]])&gt;=4,1,0)</f>
        <v>2026</v>
      </c>
      <c r="D808" s="32">
        <f>YEAR(PA[[#This Row],[Date]])</f>
        <v>2025</v>
      </c>
      <c r="E808" s="36" t="s">
        <v>363</v>
      </c>
      <c r="F808" s="36" t="s">
        <v>363</v>
      </c>
      <c r="G808" s="216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524</v>
      </c>
      <c r="M808" s="32"/>
      <c r="N808" s="32"/>
      <c r="O808" s="35"/>
      <c r="P808" s="35"/>
      <c r="Q808" s="32" t="s">
        <v>419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1">
        <f ca="1">IFERROR(_xlfn.XLOOKUP(PA[[#This Row],[Affected Equipment ]],'Basic Data'!N:N,'Basic Data'!R:R),"")</f>
        <v>4.8465857051765142E-2</v>
      </c>
      <c r="W808" s="35" t="s">
        <v>420</v>
      </c>
      <c r="X808" s="38"/>
      <c r="Y808" s="38" t="s">
        <v>690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422</v>
      </c>
      <c r="AI808" s="32" t="s">
        <v>367</v>
      </c>
      <c r="AJ808" s="34">
        <f ca="1">IFERROR(PA[[#This Row],[Breakdown Time]]*PA[[#This Row],[Plant Equivalent Weightage]],"")</f>
        <v>1.130869997874516E-2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3">
        <f t="shared" si="14"/>
        <v>808</v>
      </c>
      <c r="B809" s="30">
        <v>45834</v>
      </c>
      <c r="C809" s="183">
        <f>YEAR(PA[[#This Row],[Date]])+IF(MONTH(PA[[#This Row],[Date]])&gt;=4,1,0)</f>
        <v>2026</v>
      </c>
      <c r="D809" s="32">
        <f>YEAR(PA[[#This Row],[Date]])</f>
        <v>2025</v>
      </c>
      <c r="E809" s="36" t="s">
        <v>363</v>
      </c>
      <c r="F809" s="36" t="s">
        <v>363</v>
      </c>
      <c r="G809" s="216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608</v>
      </c>
      <c r="M809" s="32"/>
      <c r="N809" s="32"/>
      <c r="O809" s="35"/>
      <c r="P809" s="35"/>
      <c r="Q809" s="32" t="s">
        <v>419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1">
        <f ca="1">IFERROR(_xlfn.XLOOKUP(PA[[#This Row],[Affected Equipment ]],'Basic Data'!N:N,'Basic Data'!R:R),"")</f>
        <v>3.4265086081966274E-2</v>
      </c>
      <c r="W809" s="35" t="s">
        <v>420</v>
      </c>
      <c r="X809" s="38"/>
      <c r="Y809" s="38" t="s">
        <v>690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422</v>
      </c>
      <c r="AI809" s="32" t="s">
        <v>367</v>
      </c>
      <c r="AJ809" s="34">
        <f ca="1">IFERROR(PA[[#This Row],[Breakdown Time]]*PA[[#This Row],[Plant Equivalent Weightage]],"")</f>
        <v>7.9951867524587685E-3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3">
        <f t="shared" si="14"/>
        <v>809</v>
      </c>
      <c r="B810" s="30">
        <v>45834</v>
      </c>
      <c r="C810" s="183">
        <f>YEAR(PA[[#This Row],[Date]])+IF(MONTH(PA[[#This Row],[Date]])&gt;=4,1,0)</f>
        <v>2026</v>
      </c>
      <c r="D810" s="32">
        <f>YEAR(PA[[#This Row],[Date]])</f>
        <v>2025</v>
      </c>
      <c r="E810" s="36" t="s">
        <v>363</v>
      </c>
      <c r="F810" s="36" t="s">
        <v>363</v>
      </c>
      <c r="G810" s="216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514</v>
      </c>
      <c r="M810" s="32"/>
      <c r="N810" s="32"/>
      <c r="O810" s="35"/>
      <c r="P810" s="35"/>
      <c r="Q810" s="32" t="s">
        <v>419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1">
        <f ca="1">IFERROR(_xlfn.XLOOKUP(PA[[#This Row],[Affected Equipment ]],'Basic Data'!N:N,'Basic Data'!R:R),"")</f>
        <v>4.8355747492898962E-2</v>
      </c>
      <c r="W810" s="35" t="s">
        <v>420</v>
      </c>
      <c r="X810" s="38"/>
      <c r="Y810" s="38" t="s">
        <v>715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716</v>
      </c>
      <c r="AI810" s="32" t="s">
        <v>367</v>
      </c>
      <c r="AJ810" s="34">
        <f ca="1">IFERROR(PA[[#This Row],[Breakdown Time]]*PA[[#This Row],[Plant Equivalent Weightage]],"")</f>
        <v>1.370079512298812E-2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3">
        <f t="shared" si="14"/>
        <v>810</v>
      </c>
      <c r="B811" s="30">
        <v>45834</v>
      </c>
      <c r="C811" s="183">
        <f>YEAR(PA[[#This Row],[Date]])+IF(MONTH(PA[[#This Row],[Date]])&gt;=4,1,0)</f>
        <v>2026</v>
      </c>
      <c r="D811" s="32">
        <f>YEAR(PA[[#This Row],[Date]])</f>
        <v>2025</v>
      </c>
      <c r="E811" s="36" t="s">
        <v>363</v>
      </c>
      <c r="F811" s="36" t="s">
        <v>363</v>
      </c>
      <c r="G811" s="216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524</v>
      </c>
      <c r="M811" s="32"/>
      <c r="N811" s="32"/>
      <c r="O811" s="35"/>
      <c r="P811" s="35"/>
      <c r="Q811" s="32" t="s">
        <v>419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1">
        <f ca="1">IFERROR(_xlfn.XLOOKUP(PA[[#This Row],[Affected Equipment ]],'Basic Data'!N:N,'Basic Data'!R:R),"")</f>
        <v>4.8465857051765142E-2</v>
      </c>
      <c r="W811" s="35" t="s">
        <v>420</v>
      </c>
      <c r="X811" s="38"/>
      <c r="Y811" s="38" t="s">
        <v>715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716</v>
      </c>
      <c r="AI811" s="32" t="s">
        <v>367</v>
      </c>
      <c r="AJ811" s="34">
        <f ca="1">IFERROR(PA[[#This Row],[Breakdown Time]]*PA[[#This Row],[Plant Equivalent Weightage]],"")</f>
        <v>1.3731992831333537E-2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3">
        <f t="shared" si="14"/>
        <v>811</v>
      </c>
      <c r="B812" s="30">
        <v>45834</v>
      </c>
      <c r="C812" s="183">
        <f>YEAR(PA[[#This Row],[Date]])+IF(MONTH(PA[[#This Row],[Date]])&gt;=4,1,0)</f>
        <v>2026</v>
      </c>
      <c r="D812" s="32">
        <f>YEAR(PA[[#This Row],[Date]])</f>
        <v>2025</v>
      </c>
      <c r="E812" s="36" t="s">
        <v>363</v>
      </c>
      <c r="F812" s="36" t="s">
        <v>363</v>
      </c>
      <c r="G812" s="216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608</v>
      </c>
      <c r="M812" s="32"/>
      <c r="N812" s="32"/>
      <c r="O812" s="35"/>
      <c r="P812" s="35"/>
      <c r="Q812" s="32" t="s">
        <v>419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1">
        <f ca="1">IFERROR(_xlfn.XLOOKUP(PA[[#This Row],[Affected Equipment ]],'Basic Data'!N:N,'Basic Data'!R:R),"")</f>
        <v>3.4265086081966274E-2</v>
      </c>
      <c r="W812" s="35" t="s">
        <v>420</v>
      </c>
      <c r="X812" s="38"/>
      <c r="Y812" s="38" t="s">
        <v>715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716</v>
      </c>
      <c r="AI812" s="32" t="s">
        <v>367</v>
      </c>
      <c r="AJ812" s="34">
        <f ca="1">IFERROR(PA[[#This Row],[Breakdown Time]]*PA[[#This Row],[Plant Equivalent Weightage]],"")</f>
        <v>9.7084410565571686E-3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3">
        <f t="shared" si="14"/>
        <v>812</v>
      </c>
      <c r="B813" s="30">
        <v>45834</v>
      </c>
      <c r="C813" s="183">
        <f>YEAR(PA[[#This Row],[Date]])+IF(MONTH(PA[[#This Row],[Date]])&gt;=4,1,0)</f>
        <v>2026</v>
      </c>
      <c r="D813" s="32">
        <f>YEAR(PA[[#This Row],[Date]])</f>
        <v>2025</v>
      </c>
      <c r="E813" s="36" t="s">
        <v>363</v>
      </c>
      <c r="F813" s="36" t="s">
        <v>363</v>
      </c>
      <c r="G813" s="216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478</v>
      </c>
      <c r="M813" s="32"/>
      <c r="N813" s="32"/>
      <c r="O813" s="35"/>
      <c r="P813" s="35"/>
      <c r="Q813" s="32" t="s">
        <v>419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1">
        <f ca="1">IFERROR(_xlfn.XLOOKUP(PA[[#This Row],[Affected Equipment ]],'Basic Data'!N:N,'Basic Data'!R:R),"")</f>
        <v>4.9002956350356501E-2</v>
      </c>
      <c r="W813" s="35" t="s">
        <v>420</v>
      </c>
      <c r="X813" s="38"/>
      <c r="Y813" s="38" t="s">
        <v>717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718</v>
      </c>
      <c r="AI813" s="32" t="s">
        <v>367</v>
      </c>
      <c r="AJ813" s="34">
        <f ca="1">IFERROR(PA[[#This Row],[Breakdown Time]]*PA[[#This Row],[Plant Equivalent Weightage]],"")</f>
        <v>0.15109244874693267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3">
        <f t="shared" si="14"/>
        <v>813</v>
      </c>
      <c r="B814" s="134">
        <v>45834</v>
      </c>
      <c r="C814" s="182">
        <f>YEAR(PA[[#This Row],[Date]])+IF(MONTH(PA[[#This Row],[Date]])&gt;=4,1,0)</f>
        <v>2026</v>
      </c>
      <c r="D814" s="32">
        <f>YEAR(PA[[#This Row],[Date]])</f>
        <v>2025</v>
      </c>
      <c r="E814" s="36" t="s">
        <v>363</v>
      </c>
      <c r="F814" s="36" t="s">
        <v>363</v>
      </c>
      <c r="G814" s="216">
        <v>45809</v>
      </c>
      <c r="H814" s="174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473</v>
      </c>
      <c r="M814" s="32" t="s">
        <v>403</v>
      </c>
      <c r="N814" s="36" t="s">
        <v>416</v>
      </c>
      <c r="O814" s="37" t="s">
        <v>467</v>
      </c>
      <c r="P814" s="37" t="s">
        <v>471</v>
      </c>
      <c r="Q814" s="36"/>
      <c r="R814" s="174">
        <f>IF((PA[[#This Row],[String Type(If String BD)]]&amp;PA[[#This Row],[Equipment (If any BD other than PV  array and inv)]])="",1,0)</f>
        <v>0</v>
      </c>
      <c r="S814" s="174">
        <f>IF(PA[[#This Row],[String Type(If String BD)]]="",1,0)</f>
        <v>0</v>
      </c>
      <c r="T81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5">
        <f>IFERROR(_xlfn.XLOOKUP(PA[[#This Row],[Affected Equipment ]],'Basic Data'!N:N,'Basic Data'!Q:Q),"")</f>
        <v>31.610000000000003</v>
      </c>
      <c r="V814" s="302">
        <f ca="1">IFERROR(_xlfn.XLOOKUP(PA[[#This Row],[Affected Equipment ]],'Basic Data'!N:N,'Basic Data'!R:R),"")</f>
        <v>1.8323575444901746E-4</v>
      </c>
      <c r="W814" s="37" t="s">
        <v>447</v>
      </c>
      <c r="X814" s="39"/>
      <c r="Y814" s="38" t="s">
        <v>469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6">
        <f>IF(PA[[#This Row],[Acknowledgement Time ]]="NA","",(PA[[#This Row],[Acknowledgement Time ]]-PA[[#This Row],[Fault Time]])*24)</f>
        <v>0</v>
      </c>
      <c r="AE814" s="176">
        <f>IF(PA[[#This Row],[Work Start time on Fault]]="NA","",(PA[[#This Row],[Work Start time on Fault]]-PA[[#This Row],[Fault Time]])*24)</f>
        <v>0</v>
      </c>
      <c r="AF814" s="177">
        <f>IF(PA[[#This Row],[Status]]="Open","",(PA[[#This Row],[Work Completion time on fault]]-PA[[#This Row],[Fault Time]])*24)</f>
        <v>10.3</v>
      </c>
      <c r="AG814" s="176">
        <f>IFERROR((PA[[#This Row],[Work Completion time on fault]]-PA[[#This Row],[Fault Time]])*24,"")</f>
        <v>10.3</v>
      </c>
      <c r="AH814" s="313" t="s">
        <v>712</v>
      </c>
      <c r="AI814" s="32" t="s">
        <v>367</v>
      </c>
      <c r="AJ814" s="175">
        <f ca="1">IFERROR(PA[[#This Row],[Breakdown Time]]*PA[[#This Row],[Plant Equivalent Weightage]],"")</f>
        <v>1.8873282708248801E-3</v>
      </c>
      <c r="AK814" s="37">
        <v>2767</v>
      </c>
      <c r="AL814" s="277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3">
        <f t="shared" si="14"/>
        <v>814</v>
      </c>
      <c r="B815" s="134">
        <v>45834</v>
      </c>
      <c r="C815" s="182">
        <f>YEAR(PA[[#This Row],[Date]])+IF(MONTH(PA[[#This Row],[Date]])&gt;=4,1,0)</f>
        <v>2026</v>
      </c>
      <c r="D815" s="32">
        <f>YEAR(PA[[#This Row],[Date]])</f>
        <v>2025</v>
      </c>
      <c r="E815" s="36" t="s">
        <v>363</v>
      </c>
      <c r="F815" s="36" t="s">
        <v>363</v>
      </c>
      <c r="G815" s="216">
        <v>45809</v>
      </c>
      <c r="H815" s="174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473</v>
      </c>
      <c r="M815" s="32" t="s">
        <v>403</v>
      </c>
      <c r="N815" s="36" t="s">
        <v>412</v>
      </c>
      <c r="O815" s="37" t="s">
        <v>526</v>
      </c>
      <c r="P815" s="37" t="s">
        <v>471</v>
      </c>
      <c r="Q815" s="36"/>
      <c r="R815" s="174">
        <f>IF((PA[[#This Row],[String Type(If String BD)]]&amp;PA[[#This Row],[Equipment (If any BD other than PV  array and inv)]])="",1,0)</f>
        <v>0</v>
      </c>
      <c r="S815" s="174">
        <f>IF(PA[[#This Row],[String Type(If String BD)]]="",1,0)</f>
        <v>0</v>
      </c>
      <c r="T81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5">
        <f>IFERROR(_xlfn.XLOOKUP(PA[[#This Row],[Affected Equipment ]],'Basic Data'!N:N,'Basic Data'!Q:Q),"")</f>
        <v>31.610000000000003</v>
      </c>
      <c r="V815" s="302">
        <f ca="1">IFERROR(_xlfn.XLOOKUP(PA[[#This Row],[Affected Equipment ]],'Basic Data'!N:N,'Basic Data'!R:R),"")</f>
        <v>1.8323575444901746E-4</v>
      </c>
      <c r="W815" s="37" t="s">
        <v>447</v>
      </c>
      <c r="X815" s="39"/>
      <c r="Y815" s="38" t="s">
        <v>469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6">
        <f>IF(PA[[#This Row],[Acknowledgement Time ]]="NA","",(PA[[#This Row],[Acknowledgement Time ]]-PA[[#This Row],[Fault Time]])*24)</f>
        <v>0</v>
      </c>
      <c r="AE815" s="176">
        <f>IF(PA[[#This Row],[Work Start time on Fault]]="NA","",(PA[[#This Row],[Work Start time on Fault]]-PA[[#This Row],[Fault Time]])*24)</f>
        <v>0</v>
      </c>
      <c r="AF815" s="177">
        <f>IF(PA[[#This Row],[Status]]="Open","",(PA[[#This Row],[Work Completion time on fault]]-PA[[#This Row],[Fault Time]])*24)</f>
        <v>10.466666666666667</v>
      </c>
      <c r="AG815" s="176">
        <f>IFERROR((PA[[#This Row],[Work Completion time on fault]]-PA[[#This Row],[Fault Time]])*24,"")</f>
        <v>10.466666666666667</v>
      </c>
      <c r="AH815" s="313" t="s">
        <v>719</v>
      </c>
      <c r="AI815" s="32" t="s">
        <v>367</v>
      </c>
      <c r="AJ815" s="175">
        <f ca="1">IFERROR(PA[[#This Row],[Breakdown Time]]*PA[[#This Row],[Plant Equivalent Weightage]],"")</f>
        <v>1.9178675632330496E-3</v>
      </c>
      <c r="AK815" s="37">
        <v>2789</v>
      </c>
      <c r="AL815" s="277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3">
        <f t="shared" si="14"/>
        <v>815</v>
      </c>
      <c r="B816" s="134">
        <v>45835</v>
      </c>
      <c r="C816" s="183">
        <f>YEAR(PA[[#This Row],[Date]])+IF(MONTH(PA[[#This Row],[Date]])&gt;=4,1,0)</f>
        <v>2026</v>
      </c>
      <c r="D816" s="32">
        <f>YEAR(PA[[#This Row],[Date]])</f>
        <v>2025</v>
      </c>
      <c r="E816" s="36" t="s">
        <v>363</v>
      </c>
      <c r="F816" s="36" t="s">
        <v>363</v>
      </c>
      <c r="G816" s="216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510</v>
      </c>
      <c r="M816" s="32" t="s">
        <v>403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1">
        <f ca="1">IFERROR(_xlfn.XLOOKUP(PA[[#This Row],[Affected Equipment ]],'Basic Data'!N:N,'Basic Data'!R:R),"")</f>
        <v>2.3545794446698746E-2</v>
      </c>
      <c r="W816" s="35" t="s">
        <v>474</v>
      </c>
      <c r="X816" s="38"/>
      <c r="Y816" s="38" t="s">
        <v>438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672</v>
      </c>
      <c r="AI816" s="32" t="s">
        <v>552</v>
      </c>
      <c r="AJ816" s="34">
        <f ca="1">IFERROR(PA[[#This Row],[Breakdown Time]]*PA[[#This Row],[Plant Equivalent Weightage]],"")</f>
        <v>0.28961327169439455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3">
        <f t="shared" si="14"/>
        <v>816</v>
      </c>
      <c r="B817" s="30">
        <v>45835</v>
      </c>
      <c r="C817" s="183">
        <f>YEAR(PA[[#This Row],[Date]])+IF(MONTH(PA[[#This Row],[Date]])&gt;=4,1,0)</f>
        <v>2026</v>
      </c>
      <c r="D817" s="32">
        <f>YEAR(PA[[#This Row],[Date]])</f>
        <v>2025</v>
      </c>
      <c r="E817" s="36" t="s">
        <v>363</v>
      </c>
      <c r="F817" s="36" t="s">
        <v>363</v>
      </c>
      <c r="G817" s="216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510</v>
      </c>
      <c r="M817" s="36" t="s">
        <v>410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1">
        <f ca="1">IFERROR(_xlfn.XLOOKUP(PA[[#This Row],[Affected Equipment ]],'Basic Data'!N:N,'Basic Data'!R:R),"")</f>
        <v>2.2537997797229148E-2</v>
      </c>
      <c r="W817" s="35" t="s">
        <v>474</v>
      </c>
      <c r="X817" s="38"/>
      <c r="Y817" s="38" t="s">
        <v>438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672</v>
      </c>
      <c r="AI817" s="32" t="s">
        <v>552</v>
      </c>
      <c r="AJ817" s="34">
        <f ca="1">IFERROR(PA[[#This Row],[Breakdown Time]]*PA[[#This Row],[Plant Equivalent Weightage]],"")</f>
        <v>0.27721737290591847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3">
        <f t="shared" si="14"/>
        <v>817</v>
      </c>
      <c r="B818" s="30">
        <v>45835</v>
      </c>
      <c r="C818" s="183">
        <f>YEAR(PA[[#This Row],[Date]])+IF(MONTH(PA[[#This Row],[Date]])&gt;=4,1,0)</f>
        <v>2026</v>
      </c>
      <c r="D818" s="32">
        <f>YEAR(PA[[#This Row],[Date]])</f>
        <v>2025</v>
      </c>
      <c r="E818" s="36" t="s">
        <v>363</v>
      </c>
      <c r="F818" s="36" t="s">
        <v>363</v>
      </c>
      <c r="G818" s="216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427</v>
      </c>
      <c r="M818" s="36" t="s">
        <v>410</v>
      </c>
      <c r="N818" s="36" t="s">
        <v>412</v>
      </c>
      <c r="O818" s="37" t="s">
        <v>405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1">
        <f ca="1">IFERROR(_xlfn.XLOOKUP(PA[[#This Row],[Affected Equipment ]],'Basic Data'!N:N,'Basic Data'!R:R),"")</f>
        <v>1.6642513477479568E-3</v>
      </c>
      <c r="W818" s="35" t="s">
        <v>433</v>
      </c>
      <c r="X818" s="38"/>
      <c r="Y818" s="38" t="s">
        <v>679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551</v>
      </c>
      <c r="AI818" s="32" t="s">
        <v>552</v>
      </c>
      <c r="AJ818" s="34">
        <f ca="1">IFERROR(PA[[#This Row],[Breakdown Time]]*PA[[#This Row],[Plant Equivalent Weightage]],"")</f>
        <v>2.0470291577299866E-2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3">
        <f t="shared" si="14"/>
        <v>818</v>
      </c>
      <c r="B819" s="30">
        <v>45835</v>
      </c>
      <c r="C819" s="183">
        <f>YEAR(PA[[#This Row],[Date]])+IF(MONTH(PA[[#This Row],[Date]])&gt;=4,1,0)</f>
        <v>2026</v>
      </c>
      <c r="D819" s="32">
        <f>YEAR(PA[[#This Row],[Date]])</f>
        <v>2025</v>
      </c>
      <c r="E819" s="36" t="s">
        <v>363</v>
      </c>
      <c r="F819" s="36" t="s">
        <v>363</v>
      </c>
      <c r="G819" s="216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427</v>
      </c>
      <c r="M819" s="36" t="s">
        <v>410</v>
      </c>
      <c r="N819" s="36" t="s">
        <v>412</v>
      </c>
      <c r="O819" s="37" t="s">
        <v>456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1">
        <f ca="1">IFERROR(_xlfn.XLOOKUP(PA[[#This Row],[Affected Equipment ]],'Basic Data'!N:N,'Basic Data'!R:R),"")</f>
        <v>1.6642513477479568E-3</v>
      </c>
      <c r="W819" s="35" t="s">
        <v>433</v>
      </c>
      <c r="X819" s="38"/>
      <c r="Y819" s="38" t="s">
        <v>680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551</v>
      </c>
      <c r="AI819" s="32" t="s">
        <v>552</v>
      </c>
      <c r="AJ819" s="34">
        <f ca="1">IFERROR(PA[[#This Row],[Breakdown Time]]*PA[[#This Row],[Plant Equivalent Weightage]],"")</f>
        <v>2.0470291577299866E-2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3">
        <f t="shared" si="14"/>
        <v>819</v>
      </c>
      <c r="B820" s="30">
        <v>45835</v>
      </c>
      <c r="C820" s="183">
        <f>YEAR(PA[[#This Row],[Date]])+IF(MONTH(PA[[#This Row],[Date]])&gt;=4,1,0)</f>
        <v>2026</v>
      </c>
      <c r="D820" s="32">
        <f>YEAR(PA[[#This Row],[Date]])</f>
        <v>2025</v>
      </c>
      <c r="E820" s="36" t="s">
        <v>363</v>
      </c>
      <c r="F820" s="36" t="s">
        <v>363</v>
      </c>
      <c r="G820" s="216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411</v>
      </c>
      <c r="M820" s="32" t="s">
        <v>483</v>
      </c>
      <c r="N820" s="36" t="s">
        <v>412</v>
      </c>
      <c r="O820" s="35" t="s">
        <v>472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1">
        <f ca="1">IFERROR(_xlfn.XLOOKUP(PA[[#This Row],[Affected Equipment ]],'Basic Data'!N:N,'Basic Data'!R:R),"")</f>
        <v>1.4793345313315169E-3</v>
      </c>
      <c r="W820" s="35" t="s">
        <v>433</v>
      </c>
      <c r="X820" s="38"/>
      <c r="Y820" s="38" t="s">
        <v>700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551</v>
      </c>
      <c r="AI820" s="32" t="s">
        <v>552</v>
      </c>
      <c r="AJ820" s="34">
        <f ca="1">IFERROR(PA[[#This Row],[Breakdown Time]]*PA[[#This Row],[Plant Equivalent Weightage]],"")</f>
        <v>1.8195814735377656E-2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3">
        <f t="shared" si="14"/>
        <v>820</v>
      </c>
      <c r="B821" s="30">
        <v>45835</v>
      </c>
      <c r="C821" s="183">
        <f>YEAR(PA[[#This Row],[Date]])+IF(MONTH(PA[[#This Row],[Date]])&gt;=4,1,0)</f>
        <v>2026</v>
      </c>
      <c r="D821" s="32">
        <f>YEAR(PA[[#This Row],[Date]])</f>
        <v>2025</v>
      </c>
      <c r="E821" s="36" t="s">
        <v>363</v>
      </c>
      <c r="F821" s="36" t="s">
        <v>363</v>
      </c>
      <c r="G821" s="216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411</v>
      </c>
      <c r="M821" s="32" t="s">
        <v>483</v>
      </c>
      <c r="N821" s="36" t="s">
        <v>412</v>
      </c>
      <c r="O821" s="37" t="s">
        <v>440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1">
        <f ca="1">IFERROR(_xlfn.XLOOKUP(PA[[#This Row],[Affected Equipment ]],'Basic Data'!N:N,'Basic Data'!R:R),"")</f>
        <v>1.4793345313315169E-3</v>
      </c>
      <c r="W821" s="35" t="s">
        <v>433</v>
      </c>
      <c r="X821" s="38"/>
      <c r="Y821" s="38" t="s">
        <v>701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551</v>
      </c>
      <c r="AI821" s="32" t="s">
        <v>552</v>
      </c>
      <c r="AJ821" s="34">
        <f ca="1">IFERROR(PA[[#This Row],[Breakdown Time]]*PA[[#This Row],[Plant Equivalent Weightage]],"")</f>
        <v>1.8195814735377656E-2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3">
        <f t="shared" si="14"/>
        <v>821</v>
      </c>
      <c r="B822" s="30">
        <v>45835</v>
      </c>
      <c r="C822" s="183">
        <f>YEAR(PA[[#This Row],[Date]])+IF(MONTH(PA[[#This Row],[Date]])&gt;=4,1,0)</f>
        <v>2026</v>
      </c>
      <c r="D822" s="32">
        <f>YEAR(PA[[#This Row],[Date]])</f>
        <v>2025</v>
      </c>
      <c r="E822" s="36" t="s">
        <v>363</v>
      </c>
      <c r="F822" s="36" t="s">
        <v>363</v>
      </c>
      <c r="G822" s="216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478</v>
      </c>
      <c r="M822" s="32"/>
      <c r="N822" s="32"/>
      <c r="O822" s="35"/>
      <c r="P822" s="35"/>
      <c r="Q822" s="32" t="s">
        <v>419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1">
        <f ca="1">IFERROR(_xlfn.XLOOKUP(PA[[#This Row],[Affected Equipment ]],'Basic Data'!N:N,'Basic Data'!R:R),"")</f>
        <v>4.9002956350356501E-2</v>
      </c>
      <c r="W822" s="35" t="s">
        <v>420</v>
      </c>
      <c r="X822" s="38"/>
      <c r="Y822" s="38" t="s">
        <v>720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721</v>
      </c>
      <c r="AI822" s="32" t="s">
        <v>367</v>
      </c>
      <c r="AJ822" s="34">
        <f ca="1">IFERROR(PA[[#This Row],[Breakdown Time]]*PA[[#This Row],[Plant Equivalent Weightage]],"")</f>
        <v>0.19682854134059868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3">
        <f t="shared" si="14"/>
        <v>822</v>
      </c>
      <c r="B823" s="30">
        <v>45835</v>
      </c>
      <c r="C823" s="183">
        <f>YEAR(PA[[#This Row],[Date]])+IF(MONTH(PA[[#This Row],[Date]])&gt;=4,1,0)</f>
        <v>2026</v>
      </c>
      <c r="D823" s="32">
        <f>YEAR(PA[[#This Row],[Date]])</f>
        <v>2025</v>
      </c>
      <c r="E823" s="36" t="s">
        <v>363</v>
      </c>
      <c r="F823" s="36" t="s">
        <v>363</v>
      </c>
      <c r="G823" s="216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424</v>
      </c>
      <c r="M823" s="36" t="s">
        <v>410</v>
      </c>
      <c r="N823" s="36" t="s">
        <v>416</v>
      </c>
      <c r="O823" s="37" t="s">
        <v>458</v>
      </c>
      <c r="P823" s="37" t="s">
        <v>471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1">
        <f ca="1">IFERROR(_xlfn.XLOOKUP(PA[[#This Row],[Affected Equipment ]],'Basic Data'!N:N,'Basic Data'!R:R),"")</f>
        <v>1.8323575444901746E-4</v>
      </c>
      <c r="W823" s="35" t="s">
        <v>407</v>
      </c>
      <c r="X823" s="38"/>
      <c r="Y823" s="38" t="s">
        <v>438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3" t="s">
        <v>711</v>
      </c>
      <c r="AI823" s="32" t="s">
        <v>367</v>
      </c>
      <c r="AJ823" s="34">
        <f ca="1">IFERROR(PA[[#This Row],[Breakdown Time]]*PA[[#This Row],[Plant Equivalent Weightage]],"")</f>
        <v>1.9361911386779516E-3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3">
        <f t="shared" si="14"/>
        <v>823</v>
      </c>
      <c r="B824" s="30">
        <v>45835</v>
      </c>
      <c r="C824" s="183">
        <f>YEAR(PA[[#This Row],[Date]])+IF(MONTH(PA[[#This Row],[Date]])&gt;=4,1,0)</f>
        <v>2026</v>
      </c>
      <c r="D824" s="32">
        <f>YEAR(PA[[#This Row],[Date]])</f>
        <v>2025</v>
      </c>
      <c r="E824" s="36" t="s">
        <v>363</v>
      </c>
      <c r="F824" s="36" t="s">
        <v>363</v>
      </c>
      <c r="G824" s="216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473</v>
      </c>
      <c r="M824" s="32" t="s">
        <v>410</v>
      </c>
      <c r="N824" s="36" t="s">
        <v>416</v>
      </c>
      <c r="O824" s="37" t="s">
        <v>526</v>
      </c>
      <c r="P824" s="37" t="s">
        <v>471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1">
        <f ca="1">IFERROR(_xlfn.XLOOKUP(PA[[#This Row],[Affected Equipment ]],'Basic Data'!N:N,'Basic Data'!R:R),"")</f>
        <v>1.8323575444901746E-4</v>
      </c>
      <c r="W824" s="35" t="s">
        <v>481</v>
      </c>
      <c r="X824" s="38"/>
      <c r="Y824" s="38" t="s">
        <v>438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667</v>
      </c>
      <c r="AI824" s="32" t="s">
        <v>367</v>
      </c>
      <c r="AJ824" s="34">
        <f ca="1">IFERROR(PA[[#This Row],[Breakdown Time]]*PA[[#This Row],[Plant Equivalent Weightage]],"")</f>
        <v>1.9667304310861211E-3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3">
        <f t="shared" si="14"/>
        <v>824</v>
      </c>
      <c r="B825" s="30">
        <v>45835</v>
      </c>
      <c r="C825" s="183">
        <f>YEAR(PA[[#This Row],[Date]])+IF(MONTH(PA[[#This Row],[Date]])&gt;=4,1,0)</f>
        <v>2026</v>
      </c>
      <c r="D825" s="32">
        <f>YEAR(PA[[#This Row],[Date]])</f>
        <v>2025</v>
      </c>
      <c r="E825" s="36" t="s">
        <v>363</v>
      </c>
      <c r="F825" s="36" t="s">
        <v>363</v>
      </c>
      <c r="G825" s="216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473</v>
      </c>
      <c r="M825" s="32" t="s">
        <v>410</v>
      </c>
      <c r="N825" s="36" t="s">
        <v>416</v>
      </c>
      <c r="O825" s="37" t="s">
        <v>470</v>
      </c>
      <c r="P825" s="37" t="s">
        <v>471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1">
        <f ca="1">IFERROR(_xlfn.XLOOKUP(PA[[#This Row],[Affected Equipment ]],'Basic Data'!N:N,'Basic Data'!R:R),"")</f>
        <v>1.8323575444901746E-4</v>
      </c>
      <c r="W825" s="35" t="s">
        <v>447</v>
      </c>
      <c r="X825" s="38"/>
      <c r="Y825" s="38" t="s">
        <v>438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3" t="s">
        <v>648</v>
      </c>
      <c r="AI825" s="32" t="s">
        <v>367</v>
      </c>
      <c r="AJ825" s="34">
        <f ca="1">IFERROR(PA[[#This Row],[Breakdown Time]]*PA[[#This Row],[Plant Equivalent Weightage]],"")</f>
        <v>1.9972697234942904E-3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3">
        <f t="shared" si="14"/>
        <v>825</v>
      </c>
      <c r="B826" s="30">
        <v>45836</v>
      </c>
      <c r="C826" s="183">
        <f>YEAR(PA[[#This Row],[Date]])+IF(MONTH(PA[[#This Row],[Date]])&gt;=4,1,0)</f>
        <v>2026</v>
      </c>
      <c r="D826" s="32">
        <f>YEAR(PA[[#This Row],[Date]])</f>
        <v>2025</v>
      </c>
      <c r="E826" s="36" t="s">
        <v>363</v>
      </c>
      <c r="F826" s="36" t="s">
        <v>363</v>
      </c>
      <c r="G826" s="216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510</v>
      </c>
      <c r="M826" s="32" t="s">
        <v>403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1">
        <f ca="1">IFERROR(_xlfn.XLOOKUP(PA[[#This Row],[Affected Equipment ]],'Basic Data'!N:N,'Basic Data'!R:R),"")</f>
        <v>2.3545794446698746E-2</v>
      </c>
      <c r="W826" s="35" t="s">
        <v>474</v>
      </c>
      <c r="X826" s="38"/>
      <c r="Y826" s="38" t="s">
        <v>438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672</v>
      </c>
      <c r="AI826" s="32" t="s">
        <v>552</v>
      </c>
      <c r="AJ826" s="34">
        <f ca="1">IFERROR(PA[[#This Row],[Breakdown Time]]*PA[[#This Row],[Plant Equivalent Weightage]],"")</f>
        <v>0.29275271095395439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3">
        <f t="shared" si="14"/>
        <v>826</v>
      </c>
      <c r="B827" s="30">
        <v>45836</v>
      </c>
      <c r="C827" s="183">
        <f>YEAR(PA[[#This Row],[Date]])+IF(MONTH(PA[[#This Row],[Date]])&gt;=4,1,0)</f>
        <v>2026</v>
      </c>
      <c r="D827" s="32">
        <f>YEAR(PA[[#This Row],[Date]])</f>
        <v>2025</v>
      </c>
      <c r="E827" s="36" t="s">
        <v>363</v>
      </c>
      <c r="F827" s="36" t="s">
        <v>363</v>
      </c>
      <c r="G827" s="216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510</v>
      </c>
      <c r="M827" s="36" t="s">
        <v>410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1">
        <f ca="1">IFERROR(_xlfn.XLOOKUP(PA[[#This Row],[Affected Equipment ]],'Basic Data'!N:N,'Basic Data'!R:R),"")</f>
        <v>2.2537997797229148E-2</v>
      </c>
      <c r="W827" s="35" t="s">
        <v>474</v>
      </c>
      <c r="X827" s="38"/>
      <c r="Y827" s="38" t="s">
        <v>438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672</v>
      </c>
      <c r="AI827" s="32" t="s">
        <v>552</v>
      </c>
      <c r="AJ827" s="34">
        <f ca="1">IFERROR(PA[[#This Row],[Breakdown Time]]*PA[[#This Row],[Plant Equivalent Weightage]],"")</f>
        <v>0.28022243927888235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3">
        <f t="shared" si="14"/>
        <v>827</v>
      </c>
      <c r="B828" s="30">
        <v>45836</v>
      </c>
      <c r="C828" s="183">
        <f>YEAR(PA[[#This Row],[Date]])+IF(MONTH(PA[[#This Row],[Date]])&gt;=4,1,0)</f>
        <v>2026</v>
      </c>
      <c r="D828" s="32">
        <f>YEAR(PA[[#This Row],[Date]])</f>
        <v>2025</v>
      </c>
      <c r="E828" s="36" t="s">
        <v>363</v>
      </c>
      <c r="F828" s="36" t="s">
        <v>363</v>
      </c>
      <c r="G828" s="216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427</v>
      </c>
      <c r="M828" s="36" t="s">
        <v>410</v>
      </c>
      <c r="N828" s="36" t="s">
        <v>412</v>
      </c>
      <c r="O828" s="37" t="s">
        <v>405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1">
        <f ca="1">IFERROR(_xlfn.XLOOKUP(PA[[#This Row],[Affected Equipment ]],'Basic Data'!N:N,'Basic Data'!R:R),"")</f>
        <v>1.6642513477479568E-3</v>
      </c>
      <c r="W828" s="35" t="s">
        <v>433</v>
      </c>
      <c r="X828" s="38"/>
      <c r="Y828" s="38" t="s">
        <v>679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551</v>
      </c>
      <c r="AI828" s="32" t="s">
        <v>552</v>
      </c>
      <c r="AJ828" s="34">
        <f ca="1">IFERROR(PA[[#This Row],[Breakdown Time]]*PA[[#This Row],[Plant Equivalent Weightage]],"")</f>
        <v>2.0692191756999594E-2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3">
        <f t="shared" si="14"/>
        <v>828</v>
      </c>
      <c r="B829" s="30">
        <v>45836</v>
      </c>
      <c r="C829" s="183">
        <f>YEAR(PA[[#This Row],[Date]])+IF(MONTH(PA[[#This Row],[Date]])&gt;=4,1,0)</f>
        <v>2026</v>
      </c>
      <c r="D829" s="32">
        <f>YEAR(PA[[#This Row],[Date]])</f>
        <v>2025</v>
      </c>
      <c r="E829" s="36" t="s">
        <v>363</v>
      </c>
      <c r="F829" s="36" t="s">
        <v>363</v>
      </c>
      <c r="G829" s="216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427</v>
      </c>
      <c r="M829" s="36" t="s">
        <v>410</v>
      </c>
      <c r="N829" s="36" t="s">
        <v>412</v>
      </c>
      <c r="O829" s="37" t="s">
        <v>456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1">
        <f ca="1">IFERROR(_xlfn.XLOOKUP(PA[[#This Row],[Affected Equipment ]],'Basic Data'!N:N,'Basic Data'!R:R),"")</f>
        <v>1.6642513477479568E-3</v>
      </c>
      <c r="W829" s="35" t="s">
        <v>433</v>
      </c>
      <c r="X829" s="38"/>
      <c r="Y829" s="38" t="s">
        <v>680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551</v>
      </c>
      <c r="AI829" s="32" t="s">
        <v>552</v>
      </c>
      <c r="AJ829" s="34">
        <f ca="1">IFERROR(PA[[#This Row],[Breakdown Time]]*PA[[#This Row],[Plant Equivalent Weightage]],"")</f>
        <v>2.0692191756999594E-2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3">
        <f t="shared" si="14"/>
        <v>829</v>
      </c>
      <c r="B830" s="30">
        <v>45836</v>
      </c>
      <c r="C830" s="182">
        <f>YEAR(PA[[#This Row],[Date]])+IF(MONTH(PA[[#This Row],[Date]])&gt;=4,1,0)</f>
        <v>2026</v>
      </c>
      <c r="D830" s="32">
        <f>YEAR(PA[[#This Row],[Date]])</f>
        <v>2025</v>
      </c>
      <c r="E830" s="36" t="s">
        <v>363</v>
      </c>
      <c r="F830" s="36" t="s">
        <v>363</v>
      </c>
      <c r="G830" s="216">
        <v>45809</v>
      </c>
      <c r="H830" s="174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411</v>
      </c>
      <c r="M830" s="32" t="s">
        <v>483</v>
      </c>
      <c r="N830" s="36" t="s">
        <v>412</v>
      </c>
      <c r="O830" s="35" t="s">
        <v>472</v>
      </c>
      <c r="P830" s="37"/>
      <c r="Q830" s="36"/>
      <c r="R830" s="174">
        <f>IF((PA[[#This Row],[String Type(If String BD)]]&amp;PA[[#This Row],[Equipment (If any BD other than PV  array and inv)]])="",1,0)</f>
        <v>1</v>
      </c>
      <c r="S830" s="174">
        <f>IF(PA[[#This Row],[String Type(If String BD)]]="",1,0)</f>
        <v>1</v>
      </c>
      <c r="T83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5">
        <f>IFERROR(_xlfn.XLOOKUP(PA[[#This Row],[Affected Equipment ]],'Basic Data'!N:N,'Basic Data'!Q:Q),"")</f>
        <v>255.2</v>
      </c>
      <c r="V830" s="302">
        <f ca="1">IFERROR(_xlfn.XLOOKUP(PA[[#This Row],[Affected Equipment ]],'Basic Data'!N:N,'Basic Data'!R:R),"")</f>
        <v>1.4793345313315169E-3</v>
      </c>
      <c r="W830" s="35" t="s">
        <v>433</v>
      </c>
      <c r="X830" s="38"/>
      <c r="Y830" s="38" t="s">
        <v>700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6">
        <f>IF(PA[[#This Row],[Acknowledgement Time ]]="NA","",(PA[[#This Row],[Acknowledgement Time ]]-PA[[#This Row],[Fault Time]])*24)</f>
        <v>0</v>
      </c>
      <c r="AE830" s="176">
        <f>IF(PA[[#This Row],[Work Start time on Fault]]="NA","",(PA[[#This Row],[Work Start time on Fault]]-PA[[#This Row],[Fault Time]])*24)</f>
        <v>0</v>
      </c>
      <c r="AF830" s="177" t="str">
        <f>IF(PA[[#This Row],[Status]]="Open","",(PA[[#This Row],[Work Completion time on fault]]-PA[[#This Row],[Fault Time]])*24)</f>
        <v/>
      </c>
      <c r="AG830" s="176">
        <f>IFERROR((PA[[#This Row],[Work Completion time on fault]]-PA[[#This Row],[Fault Time]])*24,"")</f>
        <v>12.433333333333332</v>
      </c>
      <c r="AH830" s="35" t="s">
        <v>551</v>
      </c>
      <c r="AI830" s="32" t="s">
        <v>552</v>
      </c>
      <c r="AJ830" s="175">
        <f ca="1">IFERROR(PA[[#This Row],[Breakdown Time]]*PA[[#This Row],[Plant Equivalent Weightage]],"")</f>
        <v>1.8393059339555189E-2</v>
      </c>
      <c r="AK830" s="35">
        <v>4992</v>
      </c>
      <c r="AL830" s="277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3">
        <f t="shared" si="14"/>
        <v>830</v>
      </c>
      <c r="B831" s="30">
        <v>45836</v>
      </c>
      <c r="C831" s="183">
        <f>YEAR(PA[[#This Row],[Date]])+IF(MONTH(PA[[#This Row],[Date]])&gt;=4,1,0)</f>
        <v>2026</v>
      </c>
      <c r="D831" s="32">
        <f>YEAR(PA[[#This Row],[Date]])</f>
        <v>2025</v>
      </c>
      <c r="E831" s="36" t="s">
        <v>363</v>
      </c>
      <c r="F831" s="36" t="s">
        <v>363</v>
      </c>
      <c r="G831" s="216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411</v>
      </c>
      <c r="M831" s="32" t="s">
        <v>483</v>
      </c>
      <c r="N831" s="36" t="s">
        <v>412</v>
      </c>
      <c r="O831" s="37" t="s">
        <v>440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1">
        <f ca="1">IFERROR(_xlfn.XLOOKUP(PA[[#This Row],[Affected Equipment ]],'Basic Data'!N:N,'Basic Data'!R:R),"")</f>
        <v>1.4793345313315169E-3</v>
      </c>
      <c r="W831" s="35" t="s">
        <v>433</v>
      </c>
      <c r="X831" s="38"/>
      <c r="Y831" s="38" t="s">
        <v>701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551</v>
      </c>
      <c r="AI831" s="32" t="s">
        <v>552</v>
      </c>
      <c r="AJ831" s="34">
        <f ca="1">IFERROR(PA[[#This Row],[Breakdown Time]]*PA[[#This Row],[Plant Equivalent Weightage]],"")</f>
        <v>1.8393059339555189E-2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3">
        <f t="shared" si="14"/>
        <v>831</v>
      </c>
      <c r="B832" s="30">
        <v>45836</v>
      </c>
      <c r="C832" s="183">
        <f>YEAR(PA[[#This Row],[Date]])+IF(MONTH(PA[[#This Row],[Date]])&gt;=4,1,0)</f>
        <v>2026</v>
      </c>
      <c r="D832" s="32">
        <f>YEAR(PA[[#This Row],[Date]])</f>
        <v>2025</v>
      </c>
      <c r="E832" s="36" t="s">
        <v>363</v>
      </c>
      <c r="F832" s="36" t="s">
        <v>363</v>
      </c>
      <c r="G832" s="216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450</v>
      </c>
      <c r="M832" s="36" t="s">
        <v>410</v>
      </c>
      <c r="N832" s="36" t="s">
        <v>412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1">
        <f ca="1">IFERROR(_xlfn.XLOOKUP(PA[[#This Row],[Affected Equipment ]],'Basic Data'!N:N,'Basic Data'!R:R),"")</f>
        <v>8.8760071879891017E-3</v>
      </c>
      <c r="W832" s="35" t="s">
        <v>413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561</v>
      </c>
      <c r="AI832" s="32" t="s">
        <v>367</v>
      </c>
      <c r="AJ832" s="34">
        <f ca="1">IFERROR(PA[[#This Row],[Breakdown Time]]*PA[[#This Row],[Plant Equivalent Weightage]],"")</f>
        <v>1.198260970378528E-2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3">
        <f t="shared" si="14"/>
        <v>832</v>
      </c>
      <c r="B833" s="30">
        <v>45836</v>
      </c>
      <c r="C833" s="183">
        <f>YEAR(PA[[#This Row],[Date]])+IF(MONTH(PA[[#This Row],[Date]])&gt;=4,1,0)</f>
        <v>2026</v>
      </c>
      <c r="D833" s="32">
        <f>YEAR(PA[[#This Row],[Date]])</f>
        <v>2025</v>
      </c>
      <c r="E833" s="36" t="s">
        <v>363</v>
      </c>
      <c r="F833" s="36" t="s">
        <v>363</v>
      </c>
      <c r="G833" s="216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423</v>
      </c>
      <c r="M833" s="32" t="s">
        <v>403</v>
      </c>
      <c r="N833" s="36" t="s">
        <v>416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1">
        <f ca="1">IFERROR(_xlfn.XLOOKUP(PA[[#This Row],[Affected Equipment ]],'Basic Data'!N:N,'Basic Data'!R:R),"")</f>
        <v>8.5061735551562236E-3</v>
      </c>
      <c r="W833" s="35" t="s">
        <v>413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561</v>
      </c>
      <c r="AI833" s="32" t="s">
        <v>367</v>
      </c>
      <c r="AJ833" s="34">
        <f ca="1">IFERROR(PA[[#This Row],[Breakdown Time]]*PA[[#This Row],[Plant Equivalent Weightage]],"")</f>
        <v>1.3893416806755161E-2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3">
        <f t="shared" si="14"/>
        <v>833</v>
      </c>
      <c r="B834" s="30">
        <v>45836</v>
      </c>
      <c r="C834" s="183">
        <f>YEAR(PA[[#This Row],[Date]])+IF(MONTH(PA[[#This Row],[Date]])&gt;=4,1,0)</f>
        <v>2026</v>
      </c>
      <c r="D834" s="32">
        <f>YEAR(PA[[#This Row],[Date]])</f>
        <v>2025</v>
      </c>
      <c r="E834" s="36" t="s">
        <v>363</v>
      </c>
      <c r="F834" s="36" t="s">
        <v>363</v>
      </c>
      <c r="G834" s="216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473</v>
      </c>
      <c r="M834" s="32" t="s">
        <v>410</v>
      </c>
      <c r="N834" s="36" t="s">
        <v>416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1">
        <f ca="1">IFERROR(_xlfn.XLOOKUP(PA[[#This Row],[Affected Equipment ]],'Basic Data'!N:N,'Basic Data'!R:R),"")</f>
        <v>1.3192974320329256E-2</v>
      </c>
      <c r="W834" s="35" t="s">
        <v>413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561</v>
      </c>
      <c r="AI834" s="32" t="s">
        <v>367</v>
      </c>
      <c r="AJ834" s="34">
        <f ca="1">IFERROR(PA[[#This Row],[Breakdown Time]]*PA[[#This Row],[Plant Equivalent Weightage]],"")</f>
        <v>2.7485363167352606E-2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3">
        <f t="shared" si="14"/>
        <v>834</v>
      </c>
      <c r="B835" s="134">
        <v>45836</v>
      </c>
      <c r="C835" s="182">
        <f>YEAR(PA[[#This Row],[Date]])+IF(MONTH(PA[[#This Row],[Date]])&gt;=4,1,0)</f>
        <v>2026</v>
      </c>
      <c r="D835" s="32">
        <f>YEAR(PA[[#This Row],[Date]])</f>
        <v>2025</v>
      </c>
      <c r="E835" s="36" t="s">
        <v>363</v>
      </c>
      <c r="F835" s="36" t="s">
        <v>363</v>
      </c>
      <c r="G835" s="216">
        <v>45809</v>
      </c>
      <c r="H835" s="174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450</v>
      </c>
      <c r="M835" s="36" t="s">
        <v>410</v>
      </c>
      <c r="N835" s="36" t="s">
        <v>412</v>
      </c>
      <c r="O835" s="35" t="s">
        <v>472</v>
      </c>
      <c r="P835" s="37" t="s">
        <v>406</v>
      </c>
      <c r="Q835" s="36"/>
      <c r="R835" s="174">
        <f>IF((PA[[#This Row],[String Type(If String BD)]]&amp;PA[[#This Row],[Equipment (If any BD other than PV  array and inv)]])="",1,0)</f>
        <v>0</v>
      </c>
      <c r="S835" s="174">
        <f>IF(PA[[#This Row],[String Type(If String BD)]]="",1,0)</f>
        <v>0</v>
      </c>
      <c r="T83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5">
        <f>IFERROR(_xlfn.XLOOKUP(PA[[#This Row],[Affected Equipment ]],'Basic Data'!N:N,'Basic Data'!Q:Q),"")</f>
        <v>31.900000000000002</v>
      </c>
      <c r="V835" s="302">
        <f ca="1">IFERROR(_xlfn.XLOOKUP(PA[[#This Row],[Affected Equipment ]],'Basic Data'!N:N,'Basic Data'!R:R),"")</f>
        <v>1.8491681641643964E-4</v>
      </c>
      <c r="W835" s="37" t="s">
        <v>447</v>
      </c>
      <c r="X835" s="39"/>
      <c r="Y835" s="39" t="s">
        <v>469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6">
        <f>IF(PA[[#This Row],[Acknowledgement Time ]]="NA","",(PA[[#This Row],[Acknowledgement Time ]]-PA[[#This Row],[Fault Time]])*24)</f>
        <v>0</v>
      </c>
      <c r="AE835" s="176">
        <f>IF(PA[[#This Row],[Work Start time on Fault]]="NA","",(PA[[#This Row],[Work Start time on Fault]]-PA[[#This Row],[Fault Time]])*24)</f>
        <v>0</v>
      </c>
      <c r="AF835" s="177">
        <f>IF(PA[[#This Row],[Status]]="Open","",(PA[[#This Row],[Work Completion time on fault]]-PA[[#This Row],[Fault Time]])*24)</f>
        <v>10.683333333333334</v>
      </c>
      <c r="AG835" s="176">
        <f>IFERROR((PA[[#This Row],[Work Completion time on fault]]-PA[[#This Row],[Fault Time]])*24,"")</f>
        <v>10.683333333333334</v>
      </c>
      <c r="AH835" s="313" t="s">
        <v>594</v>
      </c>
      <c r="AI835" s="32" t="s">
        <v>367</v>
      </c>
      <c r="AJ835" s="175">
        <f ca="1">IFERROR(PA[[#This Row],[Breakdown Time]]*PA[[#This Row],[Plant Equivalent Weightage]],"")</f>
        <v>1.9755279887156301E-3</v>
      </c>
      <c r="AK835" s="37">
        <v>4860</v>
      </c>
      <c r="AL835" s="277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3">
        <f t="shared" si="14"/>
        <v>835</v>
      </c>
      <c r="B836" s="134">
        <v>45836</v>
      </c>
      <c r="C836" s="182">
        <f>YEAR(PA[[#This Row],[Date]])+IF(MONTH(PA[[#This Row],[Date]])&gt;=4,1,0)</f>
        <v>2026</v>
      </c>
      <c r="D836" s="32">
        <f>YEAR(PA[[#This Row],[Date]])</f>
        <v>2025</v>
      </c>
      <c r="E836" s="36" t="s">
        <v>363</v>
      </c>
      <c r="F836" s="36" t="s">
        <v>363</v>
      </c>
      <c r="G836" s="216">
        <v>45809</v>
      </c>
      <c r="H836" s="174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450</v>
      </c>
      <c r="M836" s="36" t="s">
        <v>410</v>
      </c>
      <c r="N836" s="36" t="s">
        <v>412</v>
      </c>
      <c r="O836" s="35" t="s">
        <v>472</v>
      </c>
      <c r="P836" s="37" t="s">
        <v>406</v>
      </c>
      <c r="Q836" s="36"/>
      <c r="R836" s="174">
        <f>IF((PA[[#This Row],[String Type(If String BD)]]&amp;PA[[#This Row],[Equipment (If any BD other than PV  array and inv)]])="",1,0)</f>
        <v>0</v>
      </c>
      <c r="S836" s="174">
        <f>IF(PA[[#This Row],[String Type(If String BD)]]="",1,0)</f>
        <v>0</v>
      </c>
      <c r="T83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5">
        <f>IFERROR(_xlfn.XLOOKUP(PA[[#This Row],[Affected Equipment ]],'Basic Data'!N:N,'Basic Data'!Q:Q),"")</f>
        <v>31.900000000000002</v>
      </c>
      <c r="V836" s="302">
        <f ca="1">IFERROR(_xlfn.XLOOKUP(PA[[#This Row],[Affected Equipment ]],'Basic Data'!N:N,'Basic Data'!R:R),"")</f>
        <v>1.8491681641643964E-4</v>
      </c>
      <c r="W836" s="37" t="s">
        <v>447</v>
      </c>
      <c r="X836" s="39"/>
      <c r="Y836" s="39" t="s">
        <v>469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6">
        <f>IF(PA[[#This Row],[Acknowledgement Time ]]="NA","",(PA[[#This Row],[Acknowledgement Time ]]-PA[[#This Row],[Fault Time]])*24)</f>
        <v>0</v>
      </c>
      <c r="AE836" s="176">
        <f>IF(PA[[#This Row],[Work Start time on Fault]]="NA","",(PA[[#This Row],[Work Start time on Fault]]-PA[[#This Row],[Fault Time]])*24)</f>
        <v>0</v>
      </c>
      <c r="AF836" s="177">
        <f>IF(PA[[#This Row],[Status]]="Open","",(PA[[#This Row],[Work Completion time on fault]]-PA[[#This Row],[Fault Time]])*24)</f>
        <v>10.85</v>
      </c>
      <c r="AG836" s="176">
        <f>IFERROR((PA[[#This Row],[Work Completion time on fault]]-PA[[#This Row],[Fault Time]])*24,"")</f>
        <v>10.85</v>
      </c>
      <c r="AH836" s="313" t="s">
        <v>593</v>
      </c>
      <c r="AI836" s="32" t="s">
        <v>367</v>
      </c>
      <c r="AJ836" s="175">
        <f ca="1">IFERROR(PA[[#This Row],[Breakdown Time]]*PA[[#This Row],[Plant Equivalent Weightage]],"")</f>
        <v>2.00634745811837E-3</v>
      </c>
      <c r="AK836" s="37">
        <v>4884</v>
      </c>
      <c r="AL836" s="277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3">
        <f t="shared" si="14"/>
        <v>836</v>
      </c>
      <c r="B837" s="134">
        <v>45836</v>
      </c>
      <c r="C837" s="183">
        <f>YEAR(PA[[#This Row],[Date]])+IF(MONTH(PA[[#This Row],[Date]])&gt;=4,1,0)</f>
        <v>2026</v>
      </c>
      <c r="D837" s="32">
        <f>YEAR(PA[[#This Row],[Date]])</f>
        <v>2025</v>
      </c>
      <c r="E837" s="36" t="s">
        <v>363</v>
      </c>
      <c r="F837" s="36" t="s">
        <v>363</v>
      </c>
      <c r="G837" s="216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450</v>
      </c>
      <c r="M837" s="36" t="s">
        <v>410</v>
      </c>
      <c r="N837" s="36" t="s">
        <v>412</v>
      </c>
      <c r="O837" s="35" t="s">
        <v>472</v>
      </c>
      <c r="P837" s="37" t="s">
        <v>406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1">
        <f ca="1">IFERROR(_xlfn.XLOOKUP(PA[[#This Row],[Affected Equipment ]],'Basic Data'!N:N,'Basic Data'!R:R),"")</f>
        <v>1.8491681641643964E-4</v>
      </c>
      <c r="W837" s="37" t="s">
        <v>447</v>
      </c>
      <c r="X837" s="38"/>
      <c r="Y837" s="39" t="s">
        <v>469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3" t="s">
        <v>457</v>
      </c>
      <c r="AI837" s="32" t="s">
        <v>367</v>
      </c>
      <c r="AJ837" s="34">
        <f ca="1">IFERROR(PA[[#This Row],[Breakdown Time]]*PA[[#This Row],[Plant Equivalent Weightage]],"")</f>
        <v>2.0371669275211098E-3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3">
        <f t="shared" si="14"/>
        <v>837</v>
      </c>
      <c r="B838" s="134">
        <v>45836</v>
      </c>
      <c r="C838" s="182">
        <f>YEAR(PA[[#This Row],[Date]])+IF(MONTH(PA[[#This Row],[Date]])&gt;=4,1,0)</f>
        <v>2026</v>
      </c>
      <c r="D838" s="32">
        <f>YEAR(PA[[#This Row],[Date]])</f>
        <v>2025</v>
      </c>
      <c r="E838" s="36" t="s">
        <v>363</v>
      </c>
      <c r="F838" s="36" t="s">
        <v>363</v>
      </c>
      <c r="G838" s="216">
        <v>45809</v>
      </c>
      <c r="H838" s="174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423</v>
      </c>
      <c r="M838" s="36" t="s">
        <v>410</v>
      </c>
      <c r="N838" s="36" t="s">
        <v>416</v>
      </c>
      <c r="O838" s="37" t="s">
        <v>446</v>
      </c>
      <c r="P838" s="37" t="s">
        <v>406</v>
      </c>
      <c r="Q838" s="36"/>
      <c r="R838" s="174">
        <f>IF((PA[[#This Row],[String Type(If String BD)]]&amp;PA[[#This Row],[Equipment (If any BD other than PV  array and inv)]])="",1,0)</f>
        <v>0</v>
      </c>
      <c r="S838" s="174">
        <f>IF(PA[[#This Row],[String Type(If String BD)]]="",1,0)</f>
        <v>0</v>
      </c>
      <c r="T8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5">
        <f>IFERROR(_xlfn.XLOOKUP(PA[[#This Row],[Affected Equipment ]],'Basic Data'!N:N,'Basic Data'!Q:Q),"")</f>
        <v>31.900000000000002</v>
      </c>
      <c r="V838" s="302">
        <f ca="1">IFERROR(_xlfn.XLOOKUP(PA[[#This Row],[Affected Equipment ]],'Basic Data'!N:N,'Basic Data'!R:R),"")</f>
        <v>1.8491681641643964E-4</v>
      </c>
      <c r="W838" s="37" t="s">
        <v>481</v>
      </c>
      <c r="X838" s="39"/>
      <c r="Y838" s="39" t="s">
        <v>469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6">
        <f>IF(PA[[#This Row],[Acknowledgement Time ]]="NA","",(PA[[#This Row],[Acknowledgement Time ]]-PA[[#This Row],[Fault Time]])*24)</f>
        <v>0</v>
      </c>
      <c r="AE838" s="176">
        <f>IF(PA[[#This Row],[Work Start time on Fault]]="NA","",(PA[[#This Row],[Work Start time on Fault]]-PA[[#This Row],[Fault Time]])*24)</f>
        <v>0</v>
      </c>
      <c r="AF838" s="177">
        <f>IF(PA[[#This Row],[Status]]="Open","",(PA[[#This Row],[Work Completion time on fault]]-PA[[#This Row],[Fault Time]])*24)</f>
        <v>11.183333333333332</v>
      </c>
      <c r="AG838" s="176">
        <f>IFERROR((PA[[#This Row],[Work Completion time on fault]]-PA[[#This Row],[Fault Time]])*24,"")</f>
        <v>11.183333333333332</v>
      </c>
      <c r="AH838" s="313" t="s">
        <v>712</v>
      </c>
      <c r="AI838" s="32" t="s">
        <v>367</v>
      </c>
      <c r="AJ838" s="175">
        <f ca="1">IFERROR(PA[[#This Row],[Breakdown Time]]*PA[[#This Row],[Plant Equivalent Weightage]],"")</f>
        <v>2.0679863969238496E-3</v>
      </c>
      <c r="AK838" s="37">
        <v>4977</v>
      </c>
      <c r="AL838" s="277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3">
        <f t="shared" si="14"/>
        <v>838</v>
      </c>
      <c r="B839" s="134">
        <v>45837</v>
      </c>
      <c r="C839" s="183">
        <f>YEAR(PA[[#This Row],[Date]])+IF(MONTH(PA[[#This Row],[Date]])&gt;=4,1,0)</f>
        <v>2026</v>
      </c>
      <c r="D839" s="32">
        <f>YEAR(PA[[#This Row],[Date]])</f>
        <v>2025</v>
      </c>
      <c r="E839" s="36" t="s">
        <v>363</v>
      </c>
      <c r="F839" s="36" t="s">
        <v>363</v>
      </c>
      <c r="G839" s="216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510</v>
      </c>
      <c r="M839" s="32" t="s">
        <v>403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1">
        <f ca="1">IFERROR(_xlfn.XLOOKUP(PA[[#This Row],[Affected Equipment ]],'Basic Data'!N:N,'Basic Data'!R:R),"")</f>
        <v>2.3545794446698746E-2</v>
      </c>
      <c r="W839" s="35" t="s">
        <v>474</v>
      </c>
      <c r="X839" s="38"/>
      <c r="Y839" s="38" t="s">
        <v>438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672</v>
      </c>
      <c r="AI839" s="32" t="s">
        <v>552</v>
      </c>
      <c r="AJ839" s="34">
        <f ca="1">IFERROR(PA[[#This Row],[Breakdown Time]]*PA[[#This Row],[Plant Equivalent Weightage]],"")</f>
        <v>0.2837268230827199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3">
        <f t="shared" si="14"/>
        <v>839</v>
      </c>
      <c r="B840" s="30">
        <v>45837</v>
      </c>
      <c r="C840" s="183">
        <f>YEAR(PA[[#This Row],[Date]])+IF(MONTH(PA[[#This Row],[Date]])&gt;=4,1,0)</f>
        <v>2026</v>
      </c>
      <c r="D840" s="32">
        <f>YEAR(PA[[#This Row],[Date]])</f>
        <v>2025</v>
      </c>
      <c r="E840" s="36" t="s">
        <v>363</v>
      </c>
      <c r="F840" s="36" t="s">
        <v>363</v>
      </c>
      <c r="G840" s="216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510</v>
      </c>
      <c r="M840" s="36" t="s">
        <v>410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1">
        <f ca="1">IFERROR(_xlfn.XLOOKUP(PA[[#This Row],[Affected Equipment ]],'Basic Data'!N:N,'Basic Data'!R:R),"")</f>
        <v>2.2537997797229148E-2</v>
      </c>
      <c r="W840" s="35" t="s">
        <v>474</v>
      </c>
      <c r="X840" s="38"/>
      <c r="Y840" s="38" t="s">
        <v>438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672</v>
      </c>
      <c r="AI840" s="32" t="s">
        <v>552</v>
      </c>
      <c r="AJ840" s="34">
        <f ca="1">IFERROR(PA[[#This Row],[Breakdown Time]]*PA[[#This Row],[Plant Equivalent Weightage]],"")</f>
        <v>0.27158287345661125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3">
        <f t="shared" si="14"/>
        <v>840</v>
      </c>
      <c r="B841" s="30">
        <v>45837</v>
      </c>
      <c r="C841" s="183">
        <f>YEAR(PA[[#This Row],[Date]])+IF(MONTH(PA[[#This Row],[Date]])&gt;=4,1,0)</f>
        <v>2026</v>
      </c>
      <c r="D841" s="32">
        <f>YEAR(PA[[#This Row],[Date]])</f>
        <v>2025</v>
      </c>
      <c r="E841" s="36" t="s">
        <v>363</v>
      </c>
      <c r="F841" s="36" t="s">
        <v>363</v>
      </c>
      <c r="G841" s="216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427</v>
      </c>
      <c r="M841" s="36" t="s">
        <v>410</v>
      </c>
      <c r="N841" s="36" t="s">
        <v>412</v>
      </c>
      <c r="O841" s="37" t="s">
        <v>405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1">
        <f ca="1">IFERROR(_xlfn.XLOOKUP(PA[[#This Row],[Affected Equipment ]],'Basic Data'!N:N,'Basic Data'!R:R),"")</f>
        <v>1.6642513477479568E-3</v>
      </c>
      <c r="W841" s="35" t="s">
        <v>433</v>
      </c>
      <c r="X841" s="38"/>
      <c r="Y841" s="38" t="s">
        <v>679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551</v>
      </c>
      <c r="AI841" s="32" t="s">
        <v>552</v>
      </c>
      <c r="AJ841" s="34">
        <f ca="1">IFERROR(PA[[#This Row],[Breakdown Time]]*PA[[#This Row],[Plant Equivalent Weightage]],"")</f>
        <v>2.0054228740362879E-2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3">
        <f t="shared" si="14"/>
        <v>841</v>
      </c>
      <c r="B842" s="30">
        <v>45837</v>
      </c>
      <c r="C842" s="183">
        <f>YEAR(PA[[#This Row],[Date]])+IF(MONTH(PA[[#This Row],[Date]])&gt;=4,1,0)</f>
        <v>2026</v>
      </c>
      <c r="D842" s="32">
        <f>YEAR(PA[[#This Row],[Date]])</f>
        <v>2025</v>
      </c>
      <c r="E842" s="36" t="s">
        <v>363</v>
      </c>
      <c r="F842" s="36" t="s">
        <v>363</v>
      </c>
      <c r="G842" s="216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427</v>
      </c>
      <c r="M842" s="36" t="s">
        <v>410</v>
      </c>
      <c r="N842" s="36" t="s">
        <v>412</v>
      </c>
      <c r="O842" s="37" t="s">
        <v>456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1">
        <f ca="1">IFERROR(_xlfn.XLOOKUP(PA[[#This Row],[Affected Equipment ]],'Basic Data'!N:N,'Basic Data'!R:R),"")</f>
        <v>1.6642513477479568E-3</v>
      </c>
      <c r="W842" s="35" t="s">
        <v>433</v>
      </c>
      <c r="X842" s="38"/>
      <c r="Y842" s="38" t="s">
        <v>680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551</v>
      </c>
      <c r="AI842" s="32" t="s">
        <v>552</v>
      </c>
      <c r="AJ842" s="34">
        <f ca="1">IFERROR(PA[[#This Row],[Breakdown Time]]*PA[[#This Row],[Plant Equivalent Weightage]],"")</f>
        <v>2.0054228740362879E-2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3">
        <f t="shared" si="14"/>
        <v>842</v>
      </c>
      <c r="B843" s="30">
        <v>45837</v>
      </c>
      <c r="C843" s="183">
        <f>YEAR(PA[[#This Row],[Date]])+IF(MONTH(PA[[#This Row],[Date]])&gt;=4,1,0)</f>
        <v>2026</v>
      </c>
      <c r="D843" s="32">
        <f>YEAR(PA[[#This Row],[Date]])</f>
        <v>2025</v>
      </c>
      <c r="E843" s="36" t="s">
        <v>363</v>
      </c>
      <c r="F843" s="36" t="s">
        <v>363</v>
      </c>
      <c r="G843" s="216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411</v>
      </c>
      <c r="M843" s="32" t="s">
        <v>483</v>
      </c>
      <c r="N843" s="36" t="s">
        <v>412</v>
      </c>
      <c r="O843" s="35" t="s">
        <v>472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1">
        <f ca="1">IFERROR(_xlfn.XLOOKUP(PA[[#This Row],[Affected Equipment ]],'Basic Data'!N:N,'Basic Data'!R:R),"")</f>
        <v>1.4793345313315169E-3</v>
      </c>
      <c r="W843" s="35" t="s">
        <v>433</v>
      </c>
      <c r="X843" s="38"/>
      <c r="Y843" s="38" t="s">
        <v>700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551</v>
      </c>
      <c r="AI843" s="32" t="s">
        <v>552</v>
      </c>
      <c r="AJ843" s="34">
        <f ca="1">IFERROR(PA[[#This Row],[Breakdown Time]]*PA[[#This Row],[Plant Equivalent Weightage]],"")</f>
        <v>1.7825981102544779E-2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3">
        <f t="shared" si="14"/>
        <v>843</v>
      </c>
      <c r="B844" s="30">
        <v>45837</v>
      </c>
      <c r="C844" s="183">
        <f>YEAR(PA[[#This Row],[Date]])+IF(MONTH(PA[[#This Row],[Date]])&gt;=4,1,0)</f>
        <v>2026</v>
      </c>
      <c r="D844" s="32">
        <f>YEAR(PA[[#This Row],[Date]])</f>
        <v>2025</v>
      </c>
      <c r="E844" s="36" t="s">
        <v>363</v>
      </c>
      <c r="F844" s="36" t="s">
        <v>363</v>
      </c>
      <c r="G844" s="216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411</v>
      </c>
      <c r="M844" s="32" t="s">
        <v>483</v>
      </c>
      <c r="N844" s="36" t="s">
        <v>412</v>
      </c>
      <c r="O844" s="37" t="s">
        <v>440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1">
        <f ca="1">IFERROR(_xlfn.XLOOKUP(PA[[#This Row],[Affected Equipment ]],'Basic Data'!N:N,'Basic Data'!R:R),"")</f>
        <v>1.4793345313315169E-3</v>
      </c>
      <c r="W844" s="35" t="s">
        <v>433</v>
      </c>
      <c r="X844" s="38"/>
      <c r="Y844" s="38" t="s">
        <v>701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551</v>
      </c>
      <c r="AI844" s="32" t="s">
        <v>552</v>
      </c>
      <c r="AJ844" s="34">
        <f ca="1">IFERROR(PA[[#This Row],[Breakdown Time]]*PA[[#This Row],[Plant Equivalent Weightage]],"")</f>
        <v>1.7825981102544779E-2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3">
        <f t="shared" si="14"/>
        <v>844</v>
      </c>
      <c r="B845" s="30">
        <v>45837</v>
      </c>
      <c r="C845" s="183">
        <f>YEAR(PA[[#This Row],[Date]])+IF(MONTH(PA[[#This Row],[Date]])&gt;=4,1,0)</f>
        <v>2026</v>
      </c>
      <c r="D845" s="32">
        <f>YEAR(PA[[#This Row],[Date]])</f>
        <v>2025</v>
      </c>
      <c r="E845" s="36" t="s">
        <v>363</v>
      </c>
      <c r="F845" s="36" t="s">
        <v>363</v>
      </c>
      <c r="G845" s="216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411</v>
      </c>
      <c r="M845" s="32" t="s">
        <v>483</v>
      </c>
      <c r="N845" s="36" t="s">
        <v>412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1">
        <f ca="1">IFERROR(_xlfn.XLOOKUP(PA[[#This Row],[Affected Equipment ]],'Basic Data'!N:N,'Basic Data'!R:R),"")</f>
        <v>1.1834676250652137E-2</v>
      </c>
      <c r="W845" s="35" t="s">
        <v>413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561</v>
      </c>
      <c r="AI845" s="32" t="s">
        <v>367</v>
      </c>
      <c r="AJ845" s="34">
        <f ca="1">IFERROR(PA[[#This Row],[Breakdown Time]]*PA[[#This Row],[Plant Equivalent Weightage]],"")</f>
        <v>8.0870287712789621E-3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3">
        <f t="shared" si="14"/>
        <v>845</v>
      </c>
      <c r="B846" s="30">
        <v>45837</v>
      </c>
      <c r="C846" s="183">
        <f>YEAR(PA[[#This Row],[Date]])+IF(MONTH(PA[[#This Row],[Date]])&gt;=4,1,0)</f>
        <v>2026</v>
      </c>
      <c r="D846" s="32">
        <f>YEAR(PA[[#This Row],[Date]])</f>
        <v>2025</v>
      </c>
      <c r="E846" s="36" t="s">
        <v>363</v>
      </c>
      <c r="F846" s="36" t="s">
        <v>363</v>
      </c>
      <c r="G846" s="216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478</v>
      </c>
      <c r="M846" s="32"/>
      <c r="N846" s="32"/>
      <c r="O846" s="35"/>
      <c r="P846" s="35"/>
      <c r="Q846" s="32" t="s">
        <v>419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1">
        <f ca="1">IFERROR(_xlfn.XLOOKUP(PA[[#This Row],[Affected Equipment ]],'Basic Data'!N:N,'Basic Data'!R:R),"")</f>
        <v>4.9002956350356501E-2</v>
      </c>
      <c r="W846" s="35" t="s">
        <v>420</v>
      </c>
      <c r="X846" s="38"/>
      <c r="Y846" s="38" t="s">
        <v>722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422</v>
      </c>
      <c r="AI846" s="32" t="s">
        <v>367</v>
      </c>
      <c r="AJ846" s="34">
        <f ca="1">IFERROR(PA[[#This Row],[Breakdown Time]]*PA[[#This Row],[Plant Equivalent Weightage]],"")</f>
        <v>2.8585057871041257E-2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3">
        <f t="shared" si="14"/>
        <v>846</v>
      </c>
      <c r="B847" s="30">
        <v>45837</v>
      </c>
      <c r="C847" s="183">
        <f>YEAR(PA[[#This Row],[Date]])+IF(MONTH(PA[[#This Row],[Date]])&gt;=4,1,0)</f>
        <v>2026</v>
      </c>
      <c r="D847" s="32">
        <f>YEAR(PA[[#This Row],[Date]])</f>
        <v>2025</v>
      </c>
      <c r="E847" s="36" t="s">
        <v>363</v>
      </c>
      <c r="F847" s="36" t="s">
        <v>363</v>
      </c>
      <c r="G847" s="216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473</v>
      </c>
      <c r="M847" s="36" t="s">
        <v>410</v>
      </c>
      <c r="N847" s="36" t="s">
        <v>412</v>
      </c>
      <c r="O847" s="37" t="s">
        <v>458</v>
      </c>
      <c r="P847" s="37" t="s">
        <v>471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1">
        <f ca="1">IFERROR(_xlfn.XLOOKUP(PA[[#This Row],[Affected Equipment ]],'Basic Data'!N:N,'Basic Data'!R:R),"")</f>
        <v>1.8323575444901746E-4</v>
      </c>
      <c r="W847" s="37" t="s">
        <v>447</v>
      </c>
      <c r="X847" s="38"/>
      <c r="Y847" s="39" t="s">
        <v>469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3" t="s">
        <v>648</v>
      </c>
      <c r="AI847" s="32" t="s">
        <v>367</v>
      </c>
      <c r="AJ847" s="34">
        <f ca="1">IFERROR(PA[[#This Row],[Breakdown Time]]*PA[[#This Row],[Plant Equivalent Weightage]],"")</f>
        <v>1.8964900585473311E-3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3">
        <f t="shared" si="14"/>
        <v>847</v>
      </c>
      <c r="B848" s="134">
        <v>45837</v>
      </c>
      <c r="C848" s="182">
        <f>YEAR(PA[[#This Row],[Date]])+IF(MONTH(PA[[#This Row],[Date]])&gt;=4,1,0)</f>
        <v>2026</v>
      </c>
      <c r="D848" s="32">
        <f>YEAR(PA[[#This Row],[Date]])</f>
        <v>2025</v>
      </c>
      <c r="E848" s="36" t="s">
        <v>363</v>
      </c>
      <c r="F848" s="36" t="s">
        <v>363</v>
      </c>
      <c r="G848" s="216">
        <v>45809</v>
      </c>
      <c r="H848" s="174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473</v>
      </c>
      <c r="M848" s="36" t="s">
        <v>410</v>
      </c>
      <c r="N848" s="36" t="s">
        <v>412</v>
      </c>
      <c r="O848" s="37" t="s">
        <v>458</v>
      </c>
      <c r="P848" s="37" t="s">
        <v>471</v>
      </c>
      <c r="Q848" s="36"/>
      <c r="R848" s="174">
        <f>IF((PA[[#This Row],[String Type(If String BD)]]&amp;PA[[#This Row],[Equipment (If any BD other than PV  array and inv)]])="",1,0)</f>
        <v>0</v>
      </c>
      <c r="S848" s="174">
        <f>IF(PA[[#This Row],[String Type(If String BD)]]="",1,0)</f>
        <v>0</v>
      </c>
      <c r="T84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5">
        <f>IFERROR(_xlfn.XLOOKUP(PA[[#This Row],[Affected Equipment ]],'Basic Data'!N:N,'Basic Data'!Q:Q),"")</f>
        <v>31.610000000000003</v>
      </c>
      <c r="V848" s="302">
        <f ca="1">IFERROR(_xlfn.XLOOKUP(PA[[#This Row],[Affected Equipment ]],'Basic Data'!N:N,'Basic Data'!R:R),"")</f>
        <v>1.8323575444901746E-4</v>
      </c>
      <c r="W848" s="37" t="s">
        <v>447</v>
      </c>
      <c r="X848" s="39"/>
      <c r="Y848" s="39" t="s">
        <v>469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6">
        <f>IF(PA[[#This Row],[Acknowledgement Time ]]="NA","",(PA[[#This Row],[Acknowledgement Time ]]-PA[[#This Row],[Fault Time]])*24)</f>
        <v>0</v>
      </c>
      <c r="AE848" s="176">
        <f>IF(PA[[#This Row],[Work Start time on Fault]]="NA","",(PA[[#This Row],[Work Start time on Fault]]-PA[[#This Row],[Fault Time]])*24)</f>
        <v>0</v>
      </c>
      <c r="AF848" s="177">
        <f>IF(PA[[#This Row],[Status]]="Open","",(PA[[#This Row],[Work Completion time on fault]]-PA[[#This Row],[Fault Time]])*24)</f>
        <v>10.516666666666666</v>
      </c>
      <c r="AG848" s="176">
        <f>IFERROR((PA[[#This Row],[Work Completion time on fault]]-PA[[#This Row],[Fault Time]])*24,"")</f>
        <v>10.516666666666666</v>
      </c>
      <c r="AH848" s="313" t="s">
        <v>648</v>
      </c>
      <c r="AI848" s="32" t="s">
        <v>367</v>
      </c>
      <c r="AJ848" s="175">
        <f ca="1">IFERROR(PA[[#This Row],[Breakdown Time]]*PA[[#This Row],[Plant Equivalent Weightage]],"")</f>
        <v>1.9270293509555001E-3</v>
      </c>
      <c r="AK848" s="37">
        <v>5134</v>
      </c>
      <c r="AL848" s="277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3">
        <f t="shared" si="14"/>
        <v>848</v>
      </c>
      <c r="B849" s="134">
        <v>45837</v>
      </c>
      <c r="C849" s="183">
        <f>YEAR(PA[[#This Row],[Date]])+IF(MONTH(PA[[#This Row],[Date]])&gt;=4,1,0)</f>
        <v>2026</v>
      </c>
      <c r="D849" s="32">
        <f>YEAR(PA[[#This Row],[Date]])</f>
        <v>2025</v>
      </c>
      <c r="E849" s="36" t="s">
        <v>363</v>
      </c>
      <c r="F849" s="36" t="s">
        <v>363</v>
      </c>
      <c r="G849" s="216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450</v>
      </c>
      <c r="M849" s="36" t="s">
        <v>410</v>
      </c>
      <c r="N849" s="36" t="s">
        <v>412</v>
      </c>
      <c r="O849" s="37" t="s">
        <v>456</v>
      </c>
      <c r="P849" s="37" t="s">
        <v>406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1">
        <f ca="1">IFERROR(_xlfn.XLOOKUP(PA[[#This Row],[Affected Equipment ]],'Basic Data'!N:N,'Basic Data'!R:R),"")</f>
        <v>1.8491681641643964E-4</v>
      </c>
      <c r="W849" s="37" t="s">
        <v>447</v>
      </c>
      <c r="X849" s="38"/>
      <c r="Y849" s="39" t="s">
        <v>469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3" t="s">
        <v>648</v>
      </c>
      <c r="AI849" s="32" t="s">
        <v>367</v>
      </c>
      <c r="AJ849" s="34">
        <f ca="1">IFERROR(PA[[#This Row],[Breakdown Time]]*PA[[#This Row],[Plant Equivalent Weightage]],"")</f>
        <v>1.9755279887156301E-3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3">
        <f t="shared" si="14"/>
        <v>849</v>
      </c>
      <c r="B850" s="134">
        <v>45837</v>
      </c>
      <c r="C850" s="183">
        <f>YEAR(PA[[#This Row],[Date]])+IF(MONTH(PA[[#This Row],[Date]])&gt;=4,1,0)</f>
        <v>2026</v>
      </c>
      <c r="D850" s="32">
        <f>YEAR(PA[[#This Row],[Date]])</f>
        <v>2025</v>
      </c>
      <c r="E850" s="36" t="s">
        <v>363</v>
      </c>
      <c r="F850" s="36" t="s">
        <v>363</v>
      </c>
      <c r="G850" s="216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524</v>
      </c>
      <c r="M850" s="32" t="s">
        <v>403</v>
      </c>
      <c r="N850" s="36" t="s">
        <v>412</v>
      </c>
      <c r="O850" s="37" t="s">
        <v>526</v>
      </c>
      <c r="P850" s="37" t="s">
        <v>471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1">
        <f ca="1">IFERROR(_xlfn.XLOOKUP(PA[[#This Row],[Affected Equipment ]],'Basic Data'!N:N,'Basic Data'!R:R),"")</f>
        <v>1.8323575444901746E-4</v>
      </c>
      <c r="W850" s="37" t="s">
        <v>447</v>
      </c>
      <c r="X850" s="38"/>
      <c r="Y850" s="39" t="s">
        <v>469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3" t="s">
        <v>648</v>
      </c>
      <c r="AI850" s="32" t="s">
        <v>367</v>
      </c>
      <c r="AJ850" s="34">
        <f ca="1">IFERROR(PA[[#This Row],[Breakdown Time]]*PA[[#This Row],[Plant Equivalent Weightage]],"")</f>
        <v>1.850681119935076E-3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3">
        <f t="shared" si="14"/>
        <v>850</v>
      </c>
      <c r="B851" s="134">
        <v>45837</v>
      </c>
      <c r="C851" s="183">
        <f>YEAR(PA[[#This Row],[Date]])+IF(MONTH(PA[[#This Row],[Date]])&gt;=4,1,0)</f>
        <v>2026</v>
      </c>
      <c r="D851" s="32">
        <f>YEAR(PA[[#This Row],[Date]])</f>
        <v>2025</v>
      </c>
      <c r="E851" s="36" t="s">
        <v>363</v>
      </c>
      <c r="F851" s="36" t="s">
        <v>363</v>
      </c>
      <c r="G851" s="216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524</v>
      </c>
      <c r="M851" s="32" t="s">
        <v>403</v>
      </c>
      <c r="N851" s="36" t="s">
        <v>412</v>
      </c>
      <c r="O851" s="37" t="s">
        <v>526</v>
      </c>
      <c r="P851" s="37" t="s">
        <v>471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1">
        <f ca="1">IFERROR(_xlfn.XLOOKUP(PA[[#This Row],[Affected Equipment ]],'Basic Data'!N:N,'Basic Data'!R:R),"")</f>
        <v>1.8323575444901746E-4</v>
      </c>
      <c r="W851" s="37" t="s">
        <v>447</v>
      </c>
      <c r="X851" s="38"/>
      <c r="Y851" s="39" t="s">
        <v>469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3" t="s">
        <v>723</v>
      </c>
      <c r="AI851" s="32" t="s">
        <v>367</v>
      </c>
      <c r="AJ851" s="34">
        <f ca="1">IFERROR(PA[[#This Row],[Breakdown Time]]*PA[[#This Row],[Plant Equivalent Weightage]],"")</f>
        <v>1.8964900585473311E-3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3">
        <f t="shared" si="14"/>
        <v>851</v>
      </c>
      <c r="B852" s="134">
        <v>45838</v>
      </c>
      <c r="C852" s="183">
        <f>YEAR(PA[[#This Row],[Date]])+IF(MONTH(PA[[#This Row],[Date]])&gt;=4,1,0)</f>
        <v>2026</v>
      </c>
      <c r="D852" s="32">
        <f>YEAR(PA[[#This Row],[Date]])</f>
        <v>2025</v>
      </c>
      <c r="E852" s="36" t="s">
        <v>363</v>
      </c>
      <c r="F852" s="36" t="s">
        <v>363</v>
      </c>
      <c r="G852" s="216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510</v>
      </c>
      <c r="M852" s="32" t="s">
        <v>403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1">
        <f ca="1">IFERROR(_xlfn.XLOOKUP(PA[[#This Row],[Affected Equipment ]],'Basic Data'!N:N,'Basic Data'!R:R),"")</f>
        <v>2.3545794446698746E-2</v>
      </c>
      <c r="W852" s="35" t="s">
        <v>474</v>
      </c>
      <c r="X852" s="38"/>
      <c r="Y852" s="38" t="s">
        <v>438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672</v>
      </c>
      <c r="AI852" s="32" t="s">
        <v>552</v>
      </c>
      <c r="AJ852" s="34">
        <f ca="1">IFERROR(PA[[#This Row],[Breakdown Time]]*PA[[#This Row],[Plant Equivalent Weightage]],"")</f>
        <v>0.28529654271249988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3">
        <f t="shared" si="14"/>
        <v>852</v>
      </c>
      <c r="B853" s="134">
        <v>45838</v>
      </c>
      <c r="C853" s="183">
        <f>YEAR(PA[[#This Row],[Date]])+IF(MONTH(PA[[#This Row],[Date]])&gt;=4,1,0)</f>
        <v>2026</v>
      </c>
      <c r="D853" s="32">
        <f>YEAR(PA[[#This Row],[Date]])</f>
        <v>2025</v>
      </c>
      <c r="E853" s="36" t="s">
        <v>363</v>
      </c>
      <c r="F853" s="36" t="s">
        <v>363</v>
      </c>
      <c r="G853" s="216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510</v>
      </c>
      <c r="M853" s="36" t="s">
        <v>410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1">
        <f ca="1">IFERROR(_xlfn.XLOOKUP(PA[[#This Row],[Affected Equipment ]],'Basic Data'!N:N,'Basic Data'!R:R),"")</f>
        <v>2.2537997797229148E-2</v>
      </c>
      <c r="W853" s="35" t="s">
        <v>474</v>
      </c>
      <c r="X853" s="38"/>
      <c r="Y853" s="38" t="s">
        <v>438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672</v>
      </c>
      <c r="AI853" s="32" t="s">
        <v>552</v>
      </c>
      <c r="AJ853" s="34">
        <f ca="1">IFERROR(PA[[#This Row],[Breakdown Time]]*PA[[#This Row],[Plant Equivalent Weightage]],"")</f>
        <v>0.27308540664309322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3">
        <f t="shared" si="14"/>
        <v>853</v>
      </c>
      <c r="B854" s="134">
        <v>45838</v>
      </c>
      <c r="C854" s="183">
        <f>YEAR(PA[[#This Row],[Date]])+IF(MONTH(PA[[#This Row],[Date]])&gt;=4,1,0)</f>
        <v>2026</v>
      </c>
      <c r="D854" s="32">
        <f>YEAR(PA[[#This Row],[Date]])</f>
        <v>2025</v>
      </c>
      <c r="E854" s="36" t="s">
        <v>363</v>
      </c>
      <c r="F854" s="36" t="s">
        <v>363</v>
      </c>
      <c r="G854" s="216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427</v>
      </c>
      <c r="M854" s="36" t="s">
        <v>410</v>
      </c>
      <c r="N854" s="36" t="s">
        <v>412</v>
      </c>
      <c r="O854" s="37" t="s">
        <v>405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1">
        <f ca="1">IFERROR(_xlfn.XLOOKUP(PA[[#This Row],[Affected Equipment ]],'Basic Data'!N:N,'Basic Data'!R:R),"")</f>
        <v>1.6642513477479568E-3</v>
      </c>
      <c r="W854" s="35" t="s">
        <v>433</v>
      </c>
      <c r="X854" s="38"/>
      <c r="Y854" s="38" t="s">
        <v>679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551</v>
      </c>
      <c r="AI854" s="32" t="s">
        <v>552</v>
      </c>
      <c r="AJ854" s="34">
        <f ca="1">IFERROR(PA[[#This Row],[Breakdown Time]]*PA[[#This Row],[Plant Equivalent Weightage]],"")</f>
        <v>2.0165178830212748E-2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3">
        <f t="shared" si="14"/>
        <v>854</v>
      </c>
      <c r="B855" s="134">
        <v>45838</v>
      </c>
      <c r="C855" s="183">
        <f>YEAR(PA[[#This Row],[Date]])+IF(MONTH(PA[[#This Row],[Date]])&gt;=4,1,0)</f>
        <v>2026</v>
      </c>
      <c r="D855" s="32">
        <f>YEAR(PA[[#This Row],[Date]])</f>
        <v>2025</v>
      </c>
      <c r="E855" s="36" t="s">
        <v>363</v>
      </c>
      <c r="F855" s="36" t="s">
        <v>363</v>
      </c>
      <c r="G855" s="216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427</v>
      </c>
      <c r="M855" s="36" t="s">
        <v>410</v>
      </c>
      <c r="N855" s="36" t="s">
        <v>412</v>
      </c>
      <c r="O855" s="37" t="s">
        <v>456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1">
        <f ca="1">IFERROR(_xlfn.XLOOKUP(PA[[#This Row],[Affected Equipment ]],'Basic Data'!N:N,'Basic Data'!R:R),"")</f>
        <v>1.6642513477479568E-3</v>
      </c>
      <c r="W855" s="35" t="s">
        <v>433</v>
      </c>
      <c r="X855" s="38"/>
      <c r="Y855" s="38" t="s">
        <v>680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551</v>
      </c>
      <c r="AI855" s="32" t="s">
        <v>552</v>
      </c>
      <c r="AJ855" s="34">
        <f ca="1">IFERROR(PA[[#This Row],[Breakdown Time]]*PA[[#This Row],[Plant Equivalent Weightage]],"")</f>
        <v>2.0165178830212748E-2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3">
        <f t="shared" si="14"/>
        <v>855</v>
      </c>
      <c r="B856" s="134">
        <v>45838</v>
      </c>
      <c r="C856" s="183">
        <f>YEAR(PA[[#This Row],[Date]])+IF(MONTH(PA[[#This Row],[Date]])&gt;=4,1,0)</f>
        <v>2026</v>
      </c>
      <c r="D856" s="32">
        <f>YEAR(PA[[#This Row],[Date]])</f>
        <v>2025</v>
      </c>
      <c r="E856" s="36" t="s">
        <v>363</v>
      </c>
      <c r="F856" s="36" t="s">
        <v>363</v>
      </c>
      <c r="G856" s="216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411</v>
      </c>
      <c r="M856" s="32" t="s">
        <v>483</v>
      </c>
      <c r="N856" s="36" t="s">
        <v>412</v>
      </c>
      <c r="O856" s="35" t="s">
        <v>472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1">
        <f ca="1">IFERROR(_xlfn.XLOOKUP(PA[[#This Row],[Affected Equipment ]],'Basic Data'!N:N,'Basic Data'!R:R),"")</f>
        <v>1.4793345313315169E-3</v>
      </c>
      <c r="W856" s="35" t="s">
        <v>433</v>
      </c>
      <c r="X856" s="38"/>
      <c r="Y856" s="38" t="s">
        <v>700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551</v>
      </c>
      <c r="AI856" s="32" t="s">
        <v>552</v>
      </c>
      <c r="AJ856" s="34">
        <f ca="1">IFERROR(PA[[#This Row],[Breakdown Time]]*PA[[#This Row],[Plant Equivalent Weightage]],"")</f>
        <v>1.792460340463355E-2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3">
        <f t="shared" si="14"/>
        <v>856</v>
      </c>
      <c r="B857" s="134">
        <v>45838</v>
      </c>
      <c r="C857" s="183">
        <f>YEAR(PA[[#This Row],[Date]])+IF(MONTH(PA[[#This Row],[Date]])&gt;=4,1,0)</f>
        <v>2026</v>
      </c>
      <c r="D857" s="32">
        <f>YEAR(PA[[#This Row],[Date]])</f>
        <v>2025</v>
      </c>
      <c r="E857" s="36" t="s">
        <v>363</v>
      </c>
      <c r="F857" s="36" t="s">
        <v>363</v>
      </c>
      <c r="G857" s="216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411</v>
      </c>
      <c r="M857" s="32" t="s">
        <v>483</v>
      </c>
      <c r="N857" s="36" t="s">
        <v>412</v>
      </c>
      <c r="O857" s="37" t="s">
        <v>440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1">
        <f ca="1">IFERROR(_xlfn.XLOOKUP(PA[[#This Row],[Affected Equipment ]],'Basic Data'!N:N,'Basic Data'!R:R),"")</f>
        <v>1.4793345313315169E-3</v>
      </c>
      <c r="W857" s="35" t="s">
        <v>433</v>
      </c>
      <c r="X857" s="38"/>
      <c r="Y857" s="38" t="s">
        <v>701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551</v>
      </c>
      <c r="AI857" s="32" t="s">
        <v>552</v>
      </c>
      <c r="AJ857" s="34">
        <f ca="1">IFERROR(PA[[#This Row],[Breakdown Time]]*PA[[#This Row],[Plant Equivalent Weightage]],"")</f>
        <v>1.792460340463355E-2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3">
        <f t="shared" si="14"/>
        <v>857</v>
      </c>
      <c r="B858" s="134">
        <v>45838</v>
      </c>
      <c r="C858" s="183">
        <f>YEAR(PA[[#This Row],[Date]])+IF(MONTH(PA[[#This Row],[Date]])&gt;=4,1,0)</f>
        <v>2026</v>
      </c>
      <c r="D858" s="32">
        <f>YEAR(PA[[#This Row],[Date]])</f>
        <v>2025</v>
      </c>
      <c r="E858" s="36" t="s">
        <v>363</v>
      </c>
      <c r="F858" s="36" t="s">
        <v>363</v>
      </c>
      <c r="G858" s="216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418</v>
      </c>
      <c r="M858" s="36" t="s">
        <v>410</v>
      </c>
      <c r="N858" s="36" t="s">
        <v>416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1">
        <f ca="1">IFERROR(_xlfn.XLOOKUP(PA[[#This Row],[Affected Equipment ]],'Basic Data'!N:N,'Basic Data'!R:R),"")</f>
        <v>9.1533824126137607E-3</v>
      </c>
      <c r="W858" s="35" t="s">
        <v>413</v>
      </c>
      <c r="X858" s="38"/>
      <c r="Y858" s="312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3" t="s">
        <v>491</v>
      </c>
      <c r="AI858" s="32" t="s">
        <v>367</v>
      </c>
      <c r="AJ858" s="34">
        <f ca="1">IFERROR(PA[[#This Row],[Breakdown Time]]*PA[[#This Row],[Plant Equivalent Weightage]],"")</f>
        <v>9.0008260390701898E-3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3">
        <f t="shared" si="14"/>
        <v>858</v>
      </c>
      <c r="B859" s="134">
        <v>45838</v>
      </c>
      <c r="C859" s="183">
        <f>YEAR(PA[[#This Row],[Date]])+IF(MONTH(PA[[#This Row],[Date]])&gt;=4,1,0)</f>
        <v>2026</v>
      </c>
      <c r="D859" s="32">
        <f>YEAR(PA[[#This Row],[Date]])</f>
        <v>2025</v>
      </c>
      <c r="E859" s="36" t="s">
        <v>363</v>
      </c>
      <c r="F859" s="36" t="s">
        <v>363</v>
      </c>
      <c r="G859" s="216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418</v>
      </c>
      <c r="M859" s="36" t="s">
        <v>410</v>
      </c>
      <c r="N859" s="36" t="s">
        <v>416</v>
      </c>
      <c r="O859" s="37" t="s">
        <v>405</v>
      </c>
      <c r="P859" s="37" t="s">
        <v>406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1">
        <f ca="1">IFERROR(_xlfn.XLOOKUP(PA[[#This Row],[Affected Equipment ]],'Basic Data'!N:N,'Basic Data'!R:R),"")</f>
        <v>1.8491681641643964E-4</v>
      </c>
      <c r="W859" s="37" t="s">
        <v>447</v>
      </c>
      <c r="X859" s="38"/>
      <c r="Y859" s="39" t="s">
        <v>469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3" t="s">
        <v>593</v>
      </c>
      <c r="AI859" s="32" t="s">
        <v>367</v>
      </c>
      <c r="AJ859" s="34">
        <f ca="1">IFERROR(PA[[#This Row],[Breakdown Time]]*PA[[#This Row],[Plant Equivalent Weightage]],"")</f>
        <v>1.9755279887156301E-3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3">
        <f t="shared" ref="A860:A925" si="15">A859+1</f>
        <v>859</v>
      </c>
      <c r="B860" s="134">
        <v>45838</v>
      </c>
      <c r="C860" s="183">
        <f>YEAR(PA[[#This Row],[Date]])+IF(MONTH(PA[[#This Row],[Date]])&gt;=4,1,0)</f>
        <v>2026</v>
      </c>
      <c r="D860" s="32">
        <f>YEAR(PA[[#This Row],[Date]])</f>
        <v>2025</v>
      </c>
      <c r="E860" s="36" t="s">
        <v>363</v>
      </c>
      <c r="F860" s="36" t="s">
        <v>363</v>
      </c>
      <c r="G860" s="216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418</v>
      </c>
      <c r="M860" s="36" t="s">
        <v>410</v>
      </c>
      <c r="N860" s="36" t="s">
        <v>416</v>
      </c>
      <c r="O860" s="37" t="s">
        <v>405</v>
      </c>
      <c r="P860" s="37" t="s">
        <v>406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1">
        <f ca="1">IFERROR(_xlfn.XLOOKUP(PA[[#This Row],[Affected Equipment ]],'Basic Data'!N:N,'Basic Data'!R:R),"")</f>
        <v>1.8491681641643964E-4</v>
      </c>
      <c r="W860" s="37" t="s">
        <v>447</v>
      </c>
      <c r="X860" s="38"/>
      <c r="Y860" s="39" t="s">
        <v>469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3" t="s">
        <v>593</v>
      </c>
      <c r="AI860" s="32" t="s">
        <v>367</v>
      </c>
      <c r="AJ860" s="34">
        <f ca="1">IFERROR(PA[[#This Row],[Breakdown Time]]*PA[[#This Row],[Plant Equivalent Weightage]],"")</f>
        <v>2.00634745811837E-3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3">
        <f t="shared" si="15"/>
        <v>860</v>
      </c>
      <c r="B861" s="134">
        <v>45839</v>
      </c>
      <c r="C861" s="183">
        <f>YEAR(PA[[#This Row],[Date]])+IF(MONTH(PA[[#This Row],[Date]])&gt;=4,1,0)</f>
        <v>2026</v>
      </c>
      <c r="D861" s="32">
        <f>YEAR(PA[[#This Row],[Date]])</f>
        <v>2025</v>
      </c>
      <c r="E861" s="36" t="s">
        <v>363</v>
      </c>
      <c r="F861" s="36" t="s">
        <v>363</v>
      </c>
      <c r="G861" s="216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510</v>
      </c>
      <c r="M861" s="32" t="s">
        <v>403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1">
        <f ca="1">IFERROR(_xlfn.XLOOKUP(PA[[#This Row],[Affected Equipment ]],'Basic Data'!N:N,'Basic Data'!R:R),"")</f>
        <v>2.3545794446698746E-2</v>
      </c>
      <c r="W861" s="35" t="s">
        <v>474</v>
      </c>
      <c r="X861" s="38"/>
      <c r="Y861" s="38" t="s">
        <v>438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672</v>
      </c>
      <c r="AI861" s="32" t="s">
        <v>552</v>
      </c>
      <c r="AJ861" s="34">
        <f ca="1">IFERROR(PA[[#This Row],[Breakdown Time]]*PA[[#This Row],[Plant Equivalent Weightage]],"")</f>
        <v>0.27666308474871026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3">
        <f t="shared" si="15"/>
        <v>861</v>
      </c>
      <c r="B862" s="134">
        <v>45839</v>
      </c>
      <c r="C862" s="183">
        <f>YEAR(PA[[#This Row],[Date]])+IF(MONTH(PA[[#This Row],[Date]])&gt;=4,1,0)</f>
        <v>2026</v>
      </c>
      <c r="D862" s="32">
        <f>YEAR(PA[[#This Row],[Date]])</f>
        <v>2025</v>
      </c>
      <c r="E862" s="36" t="s">
        <v>363</v>
      </c>
      <c r="F862" s="36" t="s">
        <v>363</v>
      </c>
      <c r="G862" s="216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510</v>
      </c>
      <c r="M862" s="36" t="s">
        <v>410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1">
        <f ca="1">IFERROR(_xlfn.XLOOKUP(PA[[#This Row],[Affected Equipment ]],'Basic Data'!N:N,'Basic Data'!R:R),"")</f>
        <v>2.2537997797229148E-2</v>
      </c>
      <c r="W862" s="35" t="s">
        <v>474</v>
      </c>
      <c r="X862" s="38"/>
      <c r="Y862" s="38" t="s">
        <v>438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672</v>
      </c>
      <c r="AI862" s="32" t="s">
        <v>552</v>
      </c>
      <c r="AJ862" s="34">
        <f ca="1">IFERROR(PA[[#This Row],[Breakdown Time]]*PA[[#This Row],[Plant Equivalent Weightage]],"")</f>
        <v>0.2648214741174425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3">
        <f t="shared" si="15"/>
        <v>862</v>
      </c>
      <c r="B863" s="134">
        <v>45839</v>
      </c>
      <c r="C863" s="183">
        <f>YEAR(PA[[#This Row],[Date]])+IF(MONTH(PA[[#This Row],[Date]])&gt;=4,1,0)</f>
        <v>2026</v>
      </c>
      <c r="D863" s="32">
        <f>YEAR(PA[[#This Row],[Date]])</f>
        <v>2025</v>
      </c>
      <c r="E863" s="36" t="s">
        <v>363</v>
      </c>
      <c r="F863" s="36" t="s">
        <v>363</v>
      </c>
      <c r="G863" s="216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427</v>
      </c>
      <c r="M863" s="36" t="s">
        <v>410</v>
      </c>
      <c r="N863" s="36" t="s">
        <v>412</v>
      </c>
      <c r="O863" s="37" t="s">
        <v>405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1">
        <f ca="1">IFERROR(_xlfn.XLOOKUP(PA[[#This Row],[Affected Equipment ]],'Basic Data'!N:N,'Basic Data'!R:R),"")</f>
        <v>1.6642513477479568E-3</v>
      </c>
      <c r="W863" s="35" t="s">
        <v>433</v>
      </c>
      <c r="X863" s="38"/>
      <c r="Y863" s="38" t="s">
        <v>679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551</v>
      </c>
      <c r="AI863" s="32" t="s">
        <v>552</v>
      </c>
      <c r="AJ863" s="34">
        <f ca="1">IFERROR(PA[[#This Row],[Breakdown Time]]*PA[[#This Row],[Plant Equivalent Weightage]],"")</f>
        <v>1.9554953336038492E-2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3">
        <f t="shared" si="15"/>
        <v>863</v>
      </c>
      <c r="B864" s="134">
        <v>45839</v>
      </c>
      <c r="C864" s="183">
        <f>YEAR(PA[[#This Row],[Date]])+IF(MONTH(PA[[#This Row],[Date]])&gt;=4,1,0)</f>
        <v>2026</v>
      </c>
      <c r="D864" s="32">
        <f>YEAR(PA[[#This Row],[Date]])</f>
        <v>2025</v>
      </c>
      <c r="E864" s="36" t="s">
        <v>363</v>
      </c>
      <c r="F864" s="36" t="s">
        <v>363</v>
      </c>
      <c r="G864" s="216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427</v>
      </c>
      <c r="M864" s="36" t="s">
        <v>410</v>
      </c>
      <c r="N864" s="36" t="s">
        <v>412</v>
      </c>
      <c r="O864" s="37" t="s">
        <v>456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1">
        <f ca="1">IFERROR(_xlfn.XLOOKUP(PA[[#This Row],[Affected Equipment ]],'Basic Data'!N:N,'Basic Data'!R:R),"")</f>
        <v>1.6642513477479568E-3</v>
      </c>
      <c r="W864" s="35" t="s">
        <v>433</v>
      </c>
      <c r="X864" s="38"/>
      <c r="Y864" s="38" t="s">
        <v>680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551</v>
      </c>
      <c r="AI864" s="32" t="s">
        <v>552</v>
      </c>
      <c r="AJ864" s="34">
        <f ca="1">IFERROR(PA[[#This Row],[Breakdown Time]]*PA[[#This Row],[Plant Equivalent Weightage]],"")</f>
        <v>1.9554953336038492E-2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3">
        <f t="shared" si="15"/>
        <v>864</v>
      </c>
      <c r="B865" s="134">
        <v>45839</v>
      </c>
      <c r="C865" s="183">
        <f>YEAR(PA[[#This Row],[Date]])+IF(MONTH(PA[[#This Row],[Date]])&gt;=4,1,0)</f>
        <v>2026</v>
      </c>
      <c r="D865" s="32">
        <f>YEAR(PA[[#This Row],[Date]])</f>
        <v>2025</v>
      </c>
      <c r="E865" s="36" t="s">
        <v>363</v>
      </c>
      <c r="F865" s="36" t="s">
        <v>363</v>
      </c>
      <c r="G865" s="216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411</v>
      </c>
      <c r="M865" s="32" t="s">
        <v>483</v>
      </c>
      <c r="N865" s="36" t="s">
        <v>412</v>
      </c>
      <c r="O865" s="35" t="s">
        <v>472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1">
        <f ca="1">IFERROR(_xlfn.XLOOKUP(PA[[#This Row],[Affected Equipment ]],'Basic Data'!N:N,'Basic Data'!R:R),"")</f>
        <v>1.4793345313315169E-3</v>
      </c>
      <c r="W865" s="35" t="s">
        <v>433</v>
      </c>
      <c r="X865" s="38"/>
      <c r="Y865" s="38" t="s">
        <v>700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551</v>
      </c>
      <c r="AI865" s="32" t="s">
        <v>552</v>
      </c>
      <c r="AJ865" s="34">
        <f ca="1">IFERROR(PA[[#This Row],[Breakdown Time]]*PA[[#This Row],[Plant Equivalent Weightage]],"")</f>
        <v>1.7382180743145324E-2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3">
        <f t="shared" si="15"/>
        <v>865</v>
      </c>
      <c r="B866" s="134">
        <v>45839</v>
      </c>
      <c r="C866" s="183">
        <f>YEAR(PA[[#This Row],[Date]])+IF(MONTH(PA[[#This Row],[Date]])&gt;=4,1,0)</f>
        <v>2026</v>
      </c>
      <c r="D866" s="32">
        <f>YEAR(PA[[#This Row],[Date]])</f>
        <v>2025</v>
      </c>
      <c r="E866" s="36" t="s">
        <v>363</v>
      </c>
      <c r="F866" s="36" t="s">
        <v>363</v>
      </c>
      <c r="G866" s="216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411</v>
      </c>
      <c r="M866" s="32" t="s">
        <v>483</v>
      </c>
      <c r="N866" s="36" t="s">
        <v>412</v>
      </c>
      <c r="O866" s="37" t="s">
        <v>440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1">
        <f ca="1">IFERROR(_xlfn.XLOOKUP(PA[[#This Row],[Affected Equipment ]],'Basic Data'!N:N,'Basic Data'!R:R),"")</f>
        <v>1.4793345313315169E-3</v>
      </c>
      <c r="W866" s="35" t="s">
        <v>433</v>
      </c>
      <c r="X866" s="38"/>
      <c r="Y866" s="38" t="s">
        <v>701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551</v>
      </c>
      <c r="AI866" s="32" t="s">
        <v>552</v>
      </c>
      <c r="AJ866" s="34">
        <f ca="1">IFERROR(PA[[#This Row],[Breakdown Time]]*PA[[#This Row],[Plant Equivalent Weightage]],"")</f>
        <v>1.7382180743145324E-2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3">
        <f t="shared" si="15"/>
        <v>866</v>
      </c>
      <c r="B867" s="134">
        <v>45839</v>
      </c>
      <c r="C867" s="183">
        <f>YEAR(PA[[#This Row],[Date]])+IF(MONTH(PA[[#This Row],[Date]])&gt;=4,1,0)</f>
        <v>2026</v>
      </c>
      <c r="D867" s="32">
        <f>YEAR(PA[[#This Row],[Date]])</f>
        <v>2025</v>
      </c>
      <c r="E867" s="36" t="s">
        <v>363</v>
      </c>
      <c r="F867" s="36" t="s">
        <v>363</v>
      </c>
      <c r="G867" s="216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411</v>
      </c>
      <c r="M867" s="36" t="s">
        <v>410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1">
        <f ca="1">IFERROR(_xlfn.XLOOKUP(PA[[#This Row],[Affected Equipment ]],'Basic Data'!N:N,'Basic Data'!R:R),"")</f>
        <v>2.5426062257260448E-2</v>
      </c>
      <c r="W867" s="35" t="s">
        <v>474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673</v>
      </c>
      <c r="AI867" s="32" t="s">
        <v>367</v>
      </c>
      <c r="AJ867" s="34">
        <f ca="1">IFERROR(PA[[#This Row],[Breakdown Time]]*PA[[#This Row],[Plant Equivalent Weightage]],"")</f>
        <v>1.5679405058643955E-2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3">
        <f t="shared" si="15"/>
        <v>867</v>
      </c>
      <c r="B868" s="134">
        <v>45839</v>
      </c>
      <c r="C868" s="183">
        <f>YEAR(PA[[#This Row],[Date]])+IF(MONTH(PA[[#This Row],[Date]])&gt;=4,1,0)</f>
        <v>2026</v>
      </c>
      <c r="D868" s="32">
        <f>YEAR(PA[[#This Row],[Date]])</f>
        <v>2025</v>
      </c>
      <c r="E868" s="36" t="s">
        <v>363</v>
      </c>
      <c r="F868" s="36" t="s">
        <v>363</v>
      </c>
      <c r="G868" s="216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411</v>
      </c>
      <c r="M868" s="32" t="s">
        <v>483</v>
      </c>
      <c r="N868" s="36" t="s">
        <v>412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1">
        <f ca="1">IFERROR(_xlfn.XLOOKUP(PA[[#This Row],[Affected Equipment ]],'Basic Data'!N:N,'Basic Data'!R:R),"")</f>
        <v>1.1834676250652137E-2</v>
      </c>
      <c r="W868" s="35" t="s">
        <v>413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633</v>
      </c>
      <c r="AI868" s="32" t="s">
        <v>367</v>
      </c>
      <c r="AJ868" s="34">
        <f ca="1">IFERROR(PA[[#This Row],[Breakdown Time]]*PA[[#This Row],[Plant Equivalent Weightage]],"")</f>
        <v>6.3118273336811486E-3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3">
        <f t="shared" si="15"/>
        <v>868</v>
      </c>
      <c r="B869" s="134">
        <v>45839</v>
      </c>
      <c r="C869" s="183">
        <f>YEAR(PA[[#This Row],[Date]])+IF(MONTH(PA[[#This Row],[Date]])&gt;=4,1,0)</f>
        <v>2026</v>
      </c>
      <c r="D869" s="32">
        <f>YEAR(PA[[#This Row],[Date]])</f>
        <v>2025</v>
      </c>
      <c r="E869" s="36" t="s">
        <v>363</v>
      </c>
      <c r="F869" s="36" t="s">
        <v>363</v>
      </c>
      <c r="G869" s="216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473</v>
      </c>
      <c r="M869" s="36" t="s">
        <v>410</v>
      </c>
      <c r="N869" s="36" t="s">
        <v>416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1">
        <f ca="1">IFERROR(_xlfn.XLOOKUP(PA[[#This Row],[Affected Equipment ]],'Basic Data'!N:N,'Basic Data'!R:R),"")</f>
        <v>1.3192974320329256E-2</v>
      </c>
      <c r="W869" s="35" t="s">
        <v>413</v>
      </c>
      <c r="X869" s="38"/>
      <c r="Y869" s="38" t="s">
        <v>438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1826</v>
      </c>
      <c r="AI869" s="32" t="s">
        <v>367</v>
      </c>
      <c r="AJ869" s="34">
        <f ca="1">IFERROR(PA[[#This Row],[Breakdown Time]]*PA[[#This Row],[Plant Equivalent Weightage]],"")</f>
        <v>9.4549649295693015E-3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3">
        <f t="shared" si="15"/>
        <v>869</v>
      </c>
      <c r="B870" s="134">
        <v>45840</v>
      </c>
      <c r="C870" s="183">
        <f>YEAR(PA[[#This Row],[Date]])+IF(MONTH(PA[[#This Row],[Date]])&gt;=4,1,0)</f>
        <v>2026</v>
      </c>
      <c r="D870" s="32">
        <f>YEAR(PA[[#This Row],[Date]])</f>
        <v>2025</v>
      </c>
      <c r="E870" s="36" t="s">
        <v>363</v>
      </c>
      <c r="F870" s="36" t="s">
        <v>363</v>
      </c>
      <c r="G870" s="216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510</v>
      </c>
      <c r="M870" s="32" t="s">
        <v>403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1">
        <f ca="1">IFERROR(_xlfn.XLOOKUP(PA[[#This Row],[Affected Equipment ]],'Basic Data'!N:N,'Basic Data'!R:R),"")</f>
        <v>2.3545794446698746E-2</v>
      </c>
      <c r="W870" s="35" t="s">
        <v>474</v>
      </c>
      <c r="X870" s="38"/>
      <c r="Y870" s="38" t="s">
        <v>438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672</v>
      </c>
      <c r="AI870" s="32" t="s">
        <v>552</v>
      </c>
      <c r="AJ870" s="34">
        <f ca="1">IFERROR(PA[[#This Row],[Breakdown Time]]*PA[[#This Row],[Plant Equivalent Weightage]],"")</f>
        <v>0.26920691650725564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3">
        <f t="shared" si="15"/>
        <v>870</v>
      </c>
      <c r="B871" s="134">
        <v>45840</v>
      </c>
      <c r="C871" s="183">
        <f>YEAR(PA[[#This Row],[Date]])+IF(MONTH(PA[[#This Row],[Date]])&gt;=4,1,0)</f>
        <v>2026</v>
      </c>
      <c r="D871" s="32">
        <f>YEAR(PA[[#This Row],[Date]])</f>
        <v>2025</v>
      </c>
      <c r="E871" s="36" t="s">
        <v>363</v>
      </c>
      <c r="F871" s="36" t="s">
        <v>363</v>
      </c>
      <c r="G871" s="216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510</v>
      </c>
      <c r="M871" s="36" t="s">
        <v>410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1">
        <f ca="1">IFERROR(_xlfn.XLOOKUP(PA[[#This Row],[Affected Equipment ]],'Basic Data'!N:N,'Basic Data'!R:R),"")</f>
        <v>2.2537997797229148E-2</v>
      </c>
      <c r="W871" s="35" t="s">
        <v>474</v>
      </c>
      <c r="X871" s="38"/>
      <c r="Y871" s="38" t="s">
        <v>438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672</v>
      </c>
      <c r="AI871" s="32" t="s">
        <v>552</v>
      </c>
      <c r="AJ871" s="34">
        <f ca="1">IFERROR(PA[[#This Row],[Breakdown Time]]*PA[[#This Row],[Plant Equivalent Weightage]],"")</f>
        <v>0.25768444148165326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3">
        <f t="shared" si="15"/>
        <v>871</v>
      </c>
      <c r="B872" s="134">
        <v>45840</v>
      </c>
      <c r="C872" s="183">
        <f>YEAR(PA[[#This Row],[Date]])+IF(MONTH(PA[[#This Row],[Date]])&gt;=4,1,0)</f>
        <v>2026</v>
      </c>
      <c r="D872" s="32">
        <f>YEAR(PA[[#This Row],[Date]])</f>
        <v>2025</v>
      </c>
      <c r="E872" s="36" t="s">
        <v>363</v>
      </c>
      <c r="F872" s="36" t="s">
        <v>363</v>
      </c>
      <c r="G872" s="216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427</v>
      </c>
      <c r="M872" s="36" t="s">
        <v>410</v>
      </c>
      <c r="N872" s="36" t="s">
        <v>412</v>
      </c>
      <c r="O872" s="37" t="s">
        <v>405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1">
        <f ca="1">IFERROR(_xlfn.XLOOKUP(PA[[#This Row],[Affected Equipment ]],'Basic Data'!N:N,'Basic Data'!R:R),"")</f>
        <v>1.6642513477479568E-3</v>
      </c>
      <c r="W872" s="35" t="s">
        <v>433</v>
      </c>
      <c r="X872" s="38"/>
      <c r="Y872" s="38" t="s">
        <v>679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1829</v>
      </c>
      <c r="AI872" s="32" t="s">
        <v>367</v>
      </c>
      <c r="AJ872" s="34">
        <f ca="1">IFERROR(PA[[#This Row],[Breakdown Time]]*PA[[#This Row],[Plant Equivalent Weightage]],"")</f>
        <v>8.6818445307518411E-3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3">
        <f t="shared" si="15"/>
        <v>872</v>
      </c>
      <c r="B873" s="134">
        <v>45840</v>
      </c>
      <c r="C873" s="183">
        <f>YEAR(PA[[#This Row],[Date]])+IF(MONTH(PA[[#This Row],[Date]])&gt;=4,1,0)</f>
        <v>2026</v>
      </c>
      <c r="D873" s="32">
        <f>YEAR(PA[[#This Row],[Date]])</f>
        <v>2025</v>
      </c>
      <c r="E873" s="36" t="s">
        <v>363</v>
      </c>
      <c r="F873" s="36" t="s">
        <v>363</v>
      </c>
      <c r="G873" s="216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427</v>
      </c>
      <c r="M873" s="36" t="s">
        <v>410</v>
      </c>
      <c r="N873" s="36" t="s">
        <v>412</v>
      </c>
      <c r="O873" s="37" t="s">
        <v>456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1">
        <f ca="1">IFERROR(_xlfn.XLOOKUP(PA[[#This Row],[Affected Equipment ]],'Basic Data'!N:N,'Basic Data'!R:R),"")</f>
        <v>1.6642513477479568E-3</v>
      </c>
      <c r="W873" s="35" t="s">
        <v>433</v>
      </c>
      <c r="X873" s="38"/>
      <c r="Y873" s="38" t="s">
        <v>680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1828</v>
      </c>
      <c r="AI873" s="32" t="s">
        <v>367</v>
      </c>
      <c r="AJ873" s="34">
        <f ca="1">IFERROR(PA[[#This Row],[Breakdown Time]]*PA[[#This Row],[Plant Equivalent Weightage]],"")</f>
        <v>8.6818445307518411E-3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3">
        <f t="shared" si="15"/>
        <v>873</v>
      </c>
      <c r="B874" s="134">
        <v>45840</v>
      </c>
      <c r="C874" s="183">
        <f>YEAR(PA[[#This Row],[Date]])+IF(MONTH(PA[[#This Row],[Date]])&gt;=4,1,0)</f>
        <v>2026</v>
      </c>
      <c r="D874" s="32">
        <f>YEAR(PA[[#This Row],[Date]])</f>
        <v>2025</v>
      </c>
      <c r="E874" s="36" t="s">
        <v>363</v>
      </c>
      <c r="F874" s="36" t="s">
        <v>363</v>
      </c>
      <c r="G874" s="216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411</v>
      </c>
      <c r="M874" s="32" t="s">
        <v>483</v>
      </c>
      <c r="N874" s="36" t="s">
        <v>412</v>
      </c>
      <c r="O874" s="35" t="s">
        <v>472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1">
        <f ca="1">IFERROR(_xlfn.XLOOKUP(PA[[#This Row],[Affected Equipment ]],'Basic Data'!N:N,'Basic Data'!R:R),"")</f>
        <v>1.4793345313315169E-3</v>
      </c>
      <c r="W874" s="35" t="s">
        <v>433</v>
      </c>
      <c r="X874" s="38"/>
      <c r="Y874" s="38" t="s">
        <v>700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1830</v>
      </c>
      <c r="AI874" s="32" t="s">
        <v>367</v>
      </c>
      <c r="AJ874" s="34">
        <f ca="1">IFERROR(PA[[#This Row],[Breakdown Time]]*PA[[#This Row],[Plant Equivalent Weightage]],"")</f>
        <v>1.4004366896605029E-2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3">
        <f t="shared" si="15"/>
        <v>874</v>
      </c>
      <c r="B875" s="134">
        <v>45840</v>
      </c>
      <c r="C875" s="183">
        <f>YEAR(PA[[#This Row],[Date]])+IF(MONTH(PA[[#This Row],[Date]])&gt;=4,1,0)</f>
        <v>2026</v>
      </c>
      <c r="D875" s="32">
        <f>YEAR(PA[[#This Row],[Date]])</f>
        <v>2025</v>
      </c>
      <c r="E875" s="36" t="s">
        <v>363</v>
      </c>
      <c r="F875" s="36" t="s">
        <v>363</v>
      </c>
      <c r="G875" s="216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411</v>
      </c>
      <c r="M875" s="32" t="s">
        <v>483</v>
      </c>
      <c r="N875" s="36" t="s">
        <v>412</v>
      </c>
      <c r="O875" s="37" t="s">
        <v>440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1">
        <f ca="1">IFERROR(_xlfn.XLOOKUP(PA[[#This Row],[Affected Equipment ]],'Basic Data'!N:N,'Basic Data'!R:R),"")</f>
        <v>1.4793345313315169E-3</v>
      </c>
      <c r="W875" s="35" t="s">
        <v>433</v>
      </c>
      <c r="X875" s="38"/>
      <c r="Y875" s="38" t="s">
        <v>701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1831</v>
      </c>
      <c r="AI875" s="32" t="s">
        <v>367</v>
      </c>
      <c r="AJ875" s="34">
        <f ca="1">IFERROR(PA[[#This Row],[Breakdown Time]]*PA[[#This Row],[Plant Equivalent Weightage]],"")</f>
        <v>1.4004366896605029E-2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3">
        <f t="shared" si="15"/>
        <v>875</v>
      </c>
      <c r="B876" s="134">
        <v>45840</v>
      </c>
      <c r="C876" s="183">
        <f>YEAR(PA[[#This Row],[Date]])+IF(MONTH(PA[[#This Row],[Date]])&gt;=4,1,0)</f>
        <v>2026</v>
      </c>
      <c r="D876" s="32">
        <f>YEAR(PA[[#This Row],[Date]])</f>
        <v>2025</v>
      </c>
      <c r="E876" s="36" t="s">
        <v>363</v>
      </c>
      <c r="F876" s="36" t="s">
        <v>363</v>
      </c>
      <c r="G876" s="216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411</v>
      </c>
      <c r="M876" s="32" t="s">
        <v>483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1">
        <f ca="1">IFERROR(_xlfn.XLOOKUP(PA[[#This Row],[Affected Equipment ]],'Basic Data'!N:N,'Basic Data'!R:R),"")</f>
        <v>2.2652310011013848E-2</v>
      </c>
      <c r="W876" s="35" t="s">
        <v>474</v>
      </c>
      <c r="X876" s="38"/>
      <c r="Y876" s="38" t="s">
        <v>1832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1833</v>
      </c>
      <c r="AI876" s="32" t="s">
        <v>367</v>
      </c>
      <c r="AJ876" s="34">
        <f ca="1">IFERROR(PA[[#This Row],[Breakdown Time]]*PA[[#This Row],[Plant Equivalent Weightage]],"")</f>
        <v>1.5101540007342573E-2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3">
        <f t="shared" si="15"/>
        <v>876</v>
      </c>
      <c r="B877" s="134">
        <v>45840</v>
      </c>
      <c r="C877" s="183">
        <f>YEAR(PA[[#This Row],[Date]])+IF(MONTH(PA[[#This Row],[Date]])&gt;=4,1,0)</f>
        <v>2026</v>
      </c>
      <c r="D877" s="32">
        <f>YEAR(PA[[#This Row],[Date]])</f>
        <v>2025</v>
      </c>
      <c r="E877" s="36" t="s">
        <v>363</v>
      </c>
      <c r="F877" s="36" t="s">
        <v>363</v>
      </c>
      <c r="G877" s="216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427</v>
      </c>
      <c r="M877" s="36" t="s">
        <v>410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1">
        <f ca="1">IFERROR(_xlfn.XLOOKUP(PA[[#This Row],[Affected Equipment ]],'Basic Data'!N:N,'Basic Data'!R:R),"")</f>
        <v>2.2824618862674624E-2</v>
      </c>
      <c r="W877" s="35" t="s">
        <v>474</v>
      </c>
      <c r="X877" s="38"/>
      <c r="Y877" s="38" t="s">
        <v>1832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1833</v>
      </c>
      <c r="AI877" s="32" t="s">
        <v>367</v>
      </c>
      <c r="AJ877" s="34">
        <f ca="1">IFERROR(PA[[#This Row],[Breakdown Time]]*PA[[#This Row],[Plant Equivalent Weightage]],"")</f>
        <v>8.3690269163140592E-3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3">
        <f t="shared" si="15"/>
        <v>877</v>
      </c>
      <c r="B878" s="134">
        <v>45840</v>
      </c>
      <c r="C878" s="183">
        <f>YEAR(PA[[#This Row],[Date]])+IF(MONTH(PA[[#This Row],[Date]])&gt;=4,1,0)</f>
        <v>2026</v>
      </c>
      <c r="D878" s="32">
        <f>YEAR(PA[[#This Row],[Date]])</f>
        <v>2025</v>
      </c>
      <c r="E878" s="36" t="s">
        <v>363</v>
      </c>
      <c r="F878" s="36" t="s">
        <v>363</v>
      </c>
      <c r="G878" s="216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424</v>
      </c>
      <c r="M878" s="36" t="s">
        <v>410</v>
      </c>
      <c r="N878" s="36" t="s">
        <v>412</v>
      </c>
      <c r="O878" s="37" t="s">
        <v>405</v>
      </c>
      <c r="P878" s="37" t="s">
        <v>471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1">
        <f ca="1">IFERROR(_xlfn.XLOOKUP(PA[[#This Row],[Affected Equipment ]],'Basic Data'!N:N,'Basic Data'!R:R),"")</f>
        <v>1.8323575444901746E-4</v>
      </c>
      <c r="W878" s="35" t="s">
        <v>481</v>
      </c>
      <c r="X878" s="38"/>
      <c r="Y878" s="38" t="s">
        <v>469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6" t="s">
        <v>1834</v>
      </c>
      <c r="AI878" s="32" t="s">
        <v>367</v>
      </c>
      <c r="AJ878" s="34">
        <f ca="1">IFERROR(PA[[#This Row],[Breakdown Time]]*PA[[#This Row],[Plant Equivalent Weightage]],"")</f>
        <v>1.7804407473962865E-3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3">
        <f t="shared" si="15"/>
        <v>878</v>
      </c>
      <c r="B879" s="134">
        <v>45840</v>
      </c>
      <c r="C879" s="183">
        <f>YEAR(PA[[#This Row],[Date]])+IF(MONTH(PA[[#This Row],[Date]])&gt;=4,1,0)</f>
        <v>2026</v>
      </c>
      <c r="D879" s="32">
        <f>YEAR(PA[[#This Row],[Date]])</f>
        <v>2025</v>
      </c>
      <c r="E879" s="36" t="s">
        <v>363</v>
      </c>
      <c r="F879" s="36" t="s">
        <v>363</v>
      </c>
      <c r="G879" s="216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424</v>
      </c>
      <c r="M879" s="36" t="s">
        <v>410</v>
      </c>
      <c r="N879" s="36" t="s">
        <v>412</v>
      </c>
      <c r="O879" s="37" t="s">
        <v>446</v>
      </c>
      <c r="P879" s="37" t="s">
        <v>471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1">
        <f ca="1">IFERROR(_xlfn.XLOOKUP(PA[[#This Row],[Affected Equipment ]],'Basic Data'!N:N,'Basic Data'!R:R),"")</f>
        <v>1.8323575444901746E-4</v>
      </c>
      <c r="W879" s="35" t="s">
        <v>481</v>
      </c>
      <c r="X879" s="38"/>
      <c r="Y879" s="38" t="s">
        <v>469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6" t="s">
        <v>666</v>
      </c>
      <c r="AI879" s="32" t="s">
        <v>367</v>
      </c>
      <c r="AJ879" s="34">
        <f ca="1">IFERROR(PA[[#This Row],[Breakdown Time]]*PA[[#This Row],[Plant Equivalent Weightage]],"")</f>
        <v>1.8109800398044558E-3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3">
        <f t="shared" si="15"/>
        <v>879</v>
      </c>
      <c r="B880" s="134">
        <v>45840</v>
      </c>
      <c r="C880" s="183">
        <f>YEAR(PA[[#This Row],[Date]])+IF(MONTH(PA[[#This Row],[Date]])&gt;=4,1,0)</f>
        <v>2026</v>
      </c>
      <c r="D880" s="32">
        <f>YEAR(PA[[#This Row],[Date]])</f>
        <v>2025</v>
      </c>
      <c r="E880" s="36" t="s">
        <v>363</v>
      </c>
      <c r="F880" s="36" t="s">
        <v>363</v>
      </c>
      <c r="G880" s="216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424</v>
      </c>
      <c r="M880" s="36" t="s">
        <v>483</v>
      </c>
      <c r="N880" s="36" t="s">
        <v>412</v>
      </c>
      <c r="O880" s="37" t="s">
        <v>467</v>
      </c>
      <c r="P880" s="37" t="s">
        <v>471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1">
        <f ca="1">IFERROR(_xlfn.XLOOKUP(PA[[#This Row],[Affected Equipment ]],'Basic Data'!N:N,'Basic Data'!R:R),"")</f>
        <v>1.8323575444901746E-4</v>
      </c>
      <c r="W880" s="35" t="s">
        <v>407</v>
      </c>
      <c r="X880" s="38"/>
      <c r="Y880" s="38" t="s">
        <v>469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6" t="s">
        <v>460</v>
      </c>
      <c r="AI880" s="32" t="s">
        <v>367</v>
      </c>
      <c r="AJ880" s="34">
        <f ca="1">IFERROR(PA[[#This Row],[Breakdown Time]]*PA[[#This Row],[Plant Equivalent Weightage]],"")</f>
        <v>1.8415193322126253E-3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3">
        <f t="shared" si="15"/>
        <v>880</v>
      </c>
      <c r="B881" s="134">
        <v>45840</v>
      </c>
      <c r="C881" s="183">
        <f>YEAR(PA[[#This Row],[Date]])+IF(MONTH(PA[[#This Row],[Date]])&gt;=4,1,0)</f>
        <v>2026</v>
      </c>
      <c r="D881" s="32">
        <f>YEAR(PA[[#This Row],[Date]])</f>
        <v>2025</v>
      </c>
      <c r="E881" s="36" t="s">
        <v>363</v>
      </c>
      <c r="F881" s="36" t="s">
        <v>363</v>
      </c>
      <c r="G881" s="216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424</v>
      </c>
      <c r="M881" s="36" t="s">
        <v>483</v>
      </c>
      <c r="N881" s="36" t="s">
        <v>412</v>
      </c>
      <c r="O881" s="37" t="s">
        <v>526</v>
      </c>
      <c r="P881" s="37" t="s">
        <v>471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1">
        <f ca="1">IFERROR(_xlfn.XLOOKUP(PA[[#This Row],[Affected Equipment ]],'Basic Data'!N:N,'Basic Data'!R:R),"")</f>
        <v>1.8323575444901746E-4</v>
      </c>
      <c r="W881" s="35" t="s">
        <v>447</v>
      </c>
      <c r="X881" s="38"/>
      <c r="Y881" s="38" t="s">
        <v>469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6" t="s">
        <v>593</v>
      </c>
      <c r="AI881" s="32" t="s">
        <v>367</v>
      </c>
      <c r="AJ881" s="34">
        <f ca="1">IFERROR(PA[[#This Row],[Breakdown Time]]*PA[[#This Row],[Plant Equivalent Weightage]],"")</f>
        <v>1.8720586246207954E-3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3">
        <f t="shared" si="15"/>
        <v>881</v>
      </c>
      <c r="B882" s="134">
        <v>45840</v>
      </c>
      <c r="C882" s="183">
        <f>YEAR(PA[[#This Row],[Date]])+IF(MONTH(PA[[#This Row],[Date]])&gt;=4,1,0)</f>
        <v>2026</v>
      </c>
      <c r="D882" s="32">
        <f>YEAR(PA[[#This Row],[Date]])</f>
        <v>2025</v>
      </c>
      <c r="E882" s="36" t="s">
        <v>363</v>
      </c>
      <c r="F882" s="36" t="s">
        <v>363</v>
      </c>
      <c r="G882" s="216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424</v>
      </c>
      <c r="M882" s="36" t="s">
        <v>483</v>
      </c>
      <c r="N882" s="36" t="s">
        <v>412</v>
      </c>
      <c r="O882" s="37" t="s">
        <v>526</v>
      </c>
      <c r="P882" s="37" t="s">
        <v>471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1">
        <f ca="1">IFERROR(_xlfn.XLOOKUP(PA[[#This Row],[Affected Equipment ]],'Basic Data'!N:N,'Basic Data'!R:R),"")</f>
        <v>1.8323575444901746E-4</v>
      </c>
      <c r="W882" s="35" t="s">
        <v>447</v>
      </c>
      <c r="X882" s="38"/>
      <c r="Y882" s="38" t="s">
        <v>469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6" t="s">
        <v>457</v>
      </c>
      <c r="AI882" s="32" t="s">
        <v>367</v>
      </c>
      <c r="AJ882" s="34">
        <f ca="1">IFERROR(PA[[#This Row],[Breakdown Time]]*PA[[#This Row],[Plant Equivalent Weightage]],"")</f>
        <v>1.9025979170289645E-3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3">
        <f t="shared" si="15"/>
        <v>882</v>
      </c>
      <c r="B883" s="134">
        <v>45840</v>
      </c>
      <c r="C883" s="183">
        <f>YEAR(PA[[#This Row],[Date]])+IF(MONTH(PA[[#This Row],[Date]])&gt;=4,1,0)</f>
        <v>2026</v>
      </c>
      <c r="D883" s="32">
        <f>YEAR(PA[[#This Row],[Date]])</f>
        <v>2025</v>
      </c>
      <c r="E883" s="36" t="s">
        <v>363</v>
      </c>
      <c r="F883" s="36" t="s">
        <v>363</v>
      </c>
      <c r="G883" s="216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424</v>
      </c>
      <c r="M883" s="36" t="s">
        <v>403</v>
      </c>
      <c r="N883" s="36" t="s">
        <v>412</v>
      </c>
      <c r="O883" s="37" t="s">
        <v>472</v>
      </c>
      <c r="P883" s="37" t="s">
        <v>471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1">
        <f ca="1">IFERROR(_xlfn.XLOOKUP(PA[[#This Row],[Affected Equipment ]],'Basic Data'!N:N,'Basic Data'!R:R),"")</f>
        <v>1.8323575444901746E-4</v>
      </c>
      <c r="W883" s="35" t="s">
        <v>407</v>
      </c>
      <c r="X883" s="38"/>
      <c r="Y883" s="38" t="s">
        <v>469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6" t="s">
        <v>460</v>
      </c>
      <c r="AI883" s="32" t="s">
        <v>367</v>
      </c>
      <c r="AJ883" s="34">
        <f ca="1">IFERROR(PA[[#This Row],[Breakdown Time]]*PA[[#This Row],[Plant Equivalent Weightage]],"")</f>
        <v>1.9331372094371344E-3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3">
        <f t="shared" si="15"/>
        <v>883</v>
      </c>
      <c r="B884" s="134">
        <v>45841</v>
      </c>
      <c r="C884" s="183">
        <f>YEAR(PA[[#This Row],[Date]])+IF(MONTH(PA[[#This Row],[Date]])&gt;=4,1,0)</f>
        <v>2026</v>
      </c>
      <c r="D884" s="32">
        <f>YEAR(PA[[#This Row],[Date]])</f>
        <v>2025</v>
      </c>
      <c r="E884" s="36" t="s">
        <v>363</v>
      </c>
      <c r="F884" s="36" t="s">
        <v>363</v>
      </c>
      <c r="G884" s="216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510</v>
      </c>
      <c r="M884" s="32" t="s">
        <v>403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1">
        <f ca="1">IFERROR(_xlfn.XLOOKUP(PA[[#This Row],[Affected Equipment ]],'Basic Data'!N:N,'Basic Data'!R:R),"")</f>
        <v>2.3545794446698746E-2</v>
      </c>
      <c r="W884" s="35" t="s">
        <v>474</v>
      </c>
      <c r="X884" s="38"/>
      <c r="Y884" s="38" t="s">
        <v>438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672</v>
      </c>
      <c r="AI884" s="32" t="s">
        <v>552</v>
      </c>
      <c r="AJ884" s="34">
        <f ca="1">IFERROR(PA[[#This Row],[Breakdown Time]]*PA[[#This Row],[Plant Equivalent Weightage]],"")</f>
        <v>0.28922084178694962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3">
        <f t="shared" si="15"/>
        <v>884</v>
      </c>
      <c r="B885" s="134">
        <v>45841</v>
      </c>
      <c r="C885" s="183">
        <f>YEAR(PA[[#This Row],[Date]])+IF(MONTH(PA[[#This Row],[Date]])&gt;=4,1,0)</f>
        <v>2026</v>
      </c>
      <c r="D885" s="32">
        <f>YEAR(PA[[#This Row],[Date]])</f>
        <v>2025</v>
      </c>
      <c r="E885" s="36" t="s">
        <v>363</v>
      </c>
      <c r="F885" s="36" t="s">
        <v>363</v>
      </c>
      <c r="G885" s="216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510</v>
      </c>
      <c r="M885" s="36" t="s">
        <v>410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1">
        <f ca="1">IFERROR(_xlfn.XLOOKUP(PA[[#This Row],[Affected Equipment ]],'Basic Data'!N:N,'Basic Data'!R:R),"")</f>
        <v>2.2537997797229148E-2</v>
      </c>
      <c r="W885" s="35" t="s">
        <v>474</v>
      </c>
      <c r="X885" s="38"/>
      <c r="Y885" s="38" t="s">
        <v>438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672</v>
      </c>
      <c r="AI885" s="32" t="s">
        <v>552</v>
      </c>
      <c r="AJ885" s="34">
        <f ca="1">IFERROR(PA[[#This Row],[Breakdown Time]]*PA[[#This Row],[Plant Equivalent Weightage]],"")</f>
        <v>0.27684173960929809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3">
        <f t="shared" si="15"/>
        <v>885</v>
      </c>
      <c r="B886" s="134">
        <v>45841</v>
      </c>
      <c r="C886" s="183">
        <f>YEAR(PA[[#This Row],[Date]])+IF(MONTH(PA[[#This Row],[Date]])&gt;=4,1,0)</f>
        <v>2026</v>
      </c>
      <c r="D886" s="32">
        <f>YEAR(PA[[#This Row],[Date]])</f>
        <v>2025</v>
      </c>
      <c r="E886" s="36" t="s">
        <v>363</v>
      </c>
      <c r="F886" s="36" t="s">
        <v>363</v>
      </c>
      <c r="G886" s="216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473</v>
      </c>
      <c r="M886" s="36" t="s">
        <v>410</v>
      </c>
      <c r="N886" s="36" t="s">
        <v>416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1">
        <f ca="1">IFERROR(_xlfn.XLOOKUP(PA[[#This Row],[Affected Equipment ]],'Basic Data'!N:N,'Basic Data'!R:R),"")</f>
        <v>1.3192974320329256E-2</v>
      </c>
      <c r="W886" s="35" t="s">
        <v>413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633</v>
      </c>
      <c r="AI886" s="32" t="s">
        <v>367</v>
      </c>
      <c r="AJ886" s="34">
        <f ca="1">IFERROR(PA[[#This Row],[Breakdown Time]]*PA[[#This Row],[Plant Equivalent Weightage]],"")</f>
        <v>9.4549649295693015E-3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3">
        <f t="shared" si="15"/>
        <v>886</v>
      </c>
      <c r="B887" s="134">
        <v>45841</v>
      </c>
      <c r="C887" s="183">
        <f>YEAR(PA[[#This Row],[Date]])+IF(MONTH(PA[[#This Row],[Date]])&gt;=4,1,0)</f>
        <v>2026</v>
      </c>
      <c r="D887" s="32">
        <f>YEAR(PA[[#This Row],[Date]])</f>
        <v>2025</v>
      </c>
      <c r="E887" s="36" t="s">
        <v>363</v>
      </c>
      <c r="F887" s="36" t="s">
        <v>363</v>
      </c>
      <c r="G887" s="216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478</v>
      </c>
      <c r="M887" s="36" t="s">
        <v>410</v>
      </c>
      <c r="N887" s="36" t="s">
        <v>412</v>
      </c>
      <c r="O887" s="37" t="s">
        <v>405</v>
      </c>
      <c r="P887" s="37" t="s">
        <v>406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1">
        <f ca="1">IFERROR(_xlfn.XLOOKUP(PA[[#This Row],[Affected Equipment ]],'Basic Data'!N:N,'Basic Data'!R:R),"")</f>
        <v>1.8491681641643964E-4</v>
      </c>
      <c r="W887" s="35" t="s">
        <v>447</v>
      </c>
      <c r="X887" s="38"/>
      <c r="Y887" s="38" t="s">
        <v>469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6" t="s">
        <v>593</v>
      </c>
      <c r="AI887" s="32" t="s">
        <v>367</v>
      </c>
      <c r="AJ887" s="34">
        <f ca="1">IFERROR(PA[[#This Row],[Breakdown Time]]*PA[[#This Row],[Plant Equivalent Weightage]],"")</f>
        <v>1.969364094835082E-3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3">
        <f t="shared" si="15"/>
        <v>887</v>
      </c>
      <c r="B888" s="134">
        <v>45841</v>
      </c>
      <c r="C888" s="183">
        <f>YEAR(PA[[#This Row],[Date]])+IF(MONTH(PA[[#This Row],[Date]])&gt;=4,1,0)</f>
        <v>2026</v>
      </c>
      <c r="D888" s="32">
        <f>YEAR(PA[[#This Row],[Date]])</f>
        <v>2025</v>
      </c>
      <c r="E888" s="36" t="s">
        <v>363</v>
      </c>
      <c r="F888" s="36" t="s">
        <v>363</v>
      </c>
      <c r="G888" s="216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478</v>
      </c>
      <c r="M888" s="36" t="s">
        <v>410</v>
      </c>
      <c r="N888" s="36" t="s">
        <v>412</v>
      </c>
      <c r="O888" s="37" t="s">
        <v>405</v>
      </c>
      <c r="P888" s="37" t="s">
        <v>406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1">
        <f ca="1">IFERROR(_xlfn.XLOOKUP(PA[[#This Row],[Affected Equipment ]],'Basic Data'!N:N,'Basic Data'!R:R),"")</f>
        <v>1.8491681641643964E-4</v>
      </c>
      <c r="W888" s="35" t="s">
        <v>447</v>
      </c>
      <c r="X888" s="38"/>
      <c r="Y888" s="38" t="s">
        <v>469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6" t="s">
        <v>593</v>
      </c>
      <c r="AI888" s="32" t="s">
        <v>367</v>
      </c>
      <c r="AJ888" s="34">
        <f ca="1">IFERROR(PA[[#This Row],[Breakdown Time]]*PA[[#This Row],[Plant Equivalent Weightage]],"")</f>
        <v>2.0001835642378218E-3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3">
        <f t="shared" si="15"/>
        <v>888</v>
      </c>
      <c r="B889" s="134">
        <v>45841</v>
      </c>
      <c r="C889" s="183">
        <f>YEAR(PA[[#This Row],[Date]])+IF(MONTH(PA[[#This Row],[Date]])&gt;=4,1,0)</f>
        <v>2026</v>
      </c>
      <c r="D889" s="32">
        <f>YEAR(PA[[#This Row],[Date]])</f>
        <v>2025</v>
      </c>
      <c r="E889" s="36" t="s">
        <v>363</v>
      </c>
      <c r="F889" s="36" t="s">
        <v>363</v>
      </c>
      <c r="G889" s="216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478</v>
      </c>
      <c r="M889" s="36" t="s">
        <v>410</v>
      </c>
      <c r="N889" s="36" t="s">
        <v>412</v>
      </c>
      <c r="O889" s="37" t="s">
        <v>405</v>
      </c>
      <c r="P889" s="37" t="s">
        <v>406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1">
        <f ca="1">IFERROR(_xlfn.XLOOKUP(PA[[#This Row],[Affected Equipment ]],'Basic Data'!N:N,'Basic Data'!R:R),"")</f>
        <v>1.8491681641643964E-4</v>
      </c>
      <c r="W889" s="35" t="s">
        <v>447</v>
      </c>
      <c r="X889" s="38"/>
      <c r="Y889" s="38" t="s">
        <v>469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6" t="s">
        <v>593</v>
      </c>
      <c r="AI889" s="32" t="s">
        <v>367</v>
      </c>
      <c r="AJ889" s="34">
        <f ca="1">IFERROR(PA[[#This Row],[Breakdown Time]]*PA[[#This Row],[Plant Equivalent Weightage]],"")</f>
        <v>2.0310030336405617E-3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3">
        <f t="shared" si="15"/>
        <v>889</v>
      </c>
      <c r="B890" s="134">
        <v>45841</v>
      </c>
      <c r="C890" s="183">
        <f>YEAR(PA[[#This Row],[Date]])+IF(MONTH(PA[[#This Row],[Date]])&gt;=4,1,0)</f>
        <v>2026</v>
      </c>
      <c r="D890" s="32">
        <f>YEAR(PA[[#This Row],[Date]])</f>
        <v>2025</v>
      </c>
      <c r="E890" s="36" t="s">
        <v>363</v>
      </c>
      <c r="F890" s="36" t="s">
        <v>363</v>
      </c>
      <c r="G890" s="216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524</v>
      </c>
      <c r="M890" s="36" t="s">
        <v>403</v>
      </c>
      <c r="N890" s="36" t="s">
        <v>416</v>
      </c>
      <c r="O890" s="37" t="s">
        <v>456</v>
      </c>
      <c r="P890" s="37" t="s">
        <v>471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1">
        <f ca="1">IFERROR(_xlfn.XLOOKUP(PA[[#This Row],[Affected Equipment ]],'Basic Data'!N:N,'Basic Data'!R:R),"")</f>
        <v>1.8323575444901746E-4</v>
      </c>
      <c r="W890" s="35" t="s">
        <v>447</v>
      </c>
      <c r="X890" s="38"/>
      <c r="Y890" s="38" t="s">
        <v>469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7" t="s">
        <v>593</v>
      </c>
      <c r="AI890" s="32" t="s">
        <v>367</v>
      </c>
      <c r="AJ890" s="34">
        <f ca="1">IFERROR(PA[[#This Row],[Breakdown Time]]*PA[[#This Row],[Plant Equivalent Weightage]],"")</f>
        <v>2.0430786621065443E-3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3">
        <f t="shared" si="15"/>
        <v>890</v>
      </c>
      <c r="B891" s="134">
        <v>45841</v>
      </c>
      <c r="C891" s="183">
        <f>YEAR(PA[[#This Row],[Date]])+IF(MONTH(PA[[#This Row],[Date]])&gt;=4,1,0)</f>
        <v>2026</v>
      </c>
      <c r="D891" s="32">
        <f>YEAR(PA[[#This Row],[Date]])</f>
        <v>2025</v>
      </c>
      <c r="E891" s="36" t="s">
        <v>363</v>
      </c>
      <c r="F891" s="36" t="s">
        <v>363</v>
      </c>
      <c r="G891" s="216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450</v>
      </c>
      <c r="M891" s="36" t="s">
        <v>410</v>
      </c>
      <c r="N891" s="36" t="s">
        <v>412</v>
      </c>
      <c r="O891" s="37" t="s">
        <v>456</v>
      </c>
      <c r="P891" s="37" t="s">
        <v>406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1">
        <f ca="1">IFERROR(_xlfn.XLOOKUP(PA[[#This Row],[Affected Equipment ]],'Basic Data'!N:N,'Basic Data'!R:R),"")</f>
        <v>1.8491681641643964E-4</v>
      </c>
      <c r="W891" s="35" t="s">
        <v>481</v>
      </c>
      <c r="X891" s="38"/>
      <c r="Y891" s="38" t="s">
        <v>469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6" t="s">
        <v>1835</v>
      </c>
      <c r="AI891" s="32" t="s">
        <v>367</v>
      </c>
      <c r="AJ891" s="34">
        <f ca="1">IFERROR(PA[[#This Row],[Breakdown Time]]*PA[[#This Row],[Plant Equivalent Weightage]],"")</f>
        <v>1.8769056866268625E-3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3">
        <f t="shared" si="15"/>
        <v>891</v>
      </c>
      <c r="B892" s="134">
        <v>45841</v>
      </c>
      <c r="C892" s="183">
        <f>YEAR(PA[[#This Row],[Date]])+IF(MONTH(PA[[#This Row],[Date]])&gt;=4,1,0)</f>
        <v>2026</v>
      </c>
      <c r="D892" s="32">
        <f>YEAR(PA[[#This Row],[Date]])</f>
        <v>2025</v>
      </c>
      <c r="E892" s="36" t="s">
        <v>363</v>
      </c>
      <c r="F892" s="36" t="s">
        <v>363</v>
      </c>
      <c r="G892" s="216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402</v>
      </c>
      <c r="M892" s="36" t="s">
        <v>410</v>
      </c>
      <c r="N892" s="36" t="s">
        <v>443</v>
      </c>
      <c r="O892" s="37" t="s">
        <v>458</v>
      </c>
      <c r="P892" s="37" t="s">
        <v>406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1">
        <f ca="1">IFERROR(_xlfn.XLOOKUP(PA[[#This Row],[Affected Equipment ]],'Basic Data'!N:N,'Basic Data'!R:R),"")</f>
        <v>1.8491681641643964E-4</v>
      </c>
      <c r="W892" s="35" t="s">
        <v>407</v>
      </c>
      <c r="X892" s="38"/>
      <c r="Y892" s="38" t="s">
        <v>469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6" t="s">
        <v>1836</v>
      </c>
      <c r="AI892" s="32" t="s">
        <v>367</v>
      </c>
      <c r="AJ892" s="34">
        <f ca="1">IFERROR(PA[[#This Row],[Breakdown Time]]*PA[[#This Row],[Plant Equivalent Weightage]],"")</f>
        <v>1.9077251560296023E-3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3">
        <f t="shared" si="15"/>
        <v>892</v>
      </c>
      <c r="B893" s="134">
        <v>45841</v>
      </c>
      <c r="C893" s="183">
        <f>YEAR(PA[[#This Row],[Date]])+IF(MONTH(PA[[#This Row],[Date]])&gt;=4,1,0)</f>
        <v>2026</v>
      </c>
      <c r="D893" s="32">
        <f>YEAR(PA[[#This Row],[Date]])</f>
        <v>2025</v>
      </c>
      <c r="E893" s="36" t="s">
        <v>363</v>
      </c>
      <c r="F893" s="36" t="s">
        <v>363</v>
      </c>
      <c r="G893" s="216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473</v>
      </c>
      <c r="M893" s="36" t="s">
        <v>410</v>
      </c>
      <c r="N893" s="36" t="s">
        <v>416</v>
      </c>
      <c r="O893" s="37" t="s">
        <v>440</v>
      </c>
      <c r="P893" s="37" t="s">
        <v>471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1">
        <f ca="1">IFERROR(_xlfn.XLOOKUP(PA[[#This Row],[Affected Equipment ]],'Basic Data'!N:N,'Basic Data'!R:R),"")</f>
        <v>1.8323575444901746E-4</v>
      </c>
      <c r="W893" s="35" t="s">
        <v>481</v>
      </c>
      <c r="X893" s="38"/>
      <c r="Y893" s="38" t="s">
        <v>469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6" t="s">
        <v>1837</v>
      </c>
      <c r="AI893" s="32" t="s">
        <v>367</v>
      </c>
      <c r="AJ893" s="34">
        <f ca="1">IFERROR(PA[[#This Row],[Breakdown Time]]*PA[[#This Row],[Plant Equivalent Weightage]],"")</f>
        <v>1.9209214924738663E-3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3">
        <f t="shared" si="15"/>
        <v>893</v>
      </c>
      <c r="B894" s="134">
        <v>45841</v>
      </c>
      <c r="C894" s="182">
        <f>YEAR(PA[[#This Row],[Date]])+IF(MONTH(PA[[#This Row],[Date]])&gt;=4,1,0)</f>
        <v>2026</v>
      </c>
      <c r="D894" s="32">
        <f>YEAR(PA[[#This Row],[Date]])</f>
        <v>2025</v>
      </c>
      <c r="E894" s="36" t="s">
        <v>363</v>
      </c>
      <c r="F894" s="36" t="s">
        <v>363</v>
      </c>
      <c r="G894" s="216">
        <v>45839</v>
      </c>
      <c r="H894" s="174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473</v>
      </c>
      <c r="M894" s="36" t="s">
        <v>403</v>
      </c>
      <c r="N894" s="36" t="s">
        <v>412</v>
      </c>
      <c r="O894" s="37" t="s">
        <v>446</v>
      </c>
      <c r="P894" s="37" t="s">
        <v>471</v>
      </c>
      <c r="Q894" s="36"/>
      <c r="R894" s="174">
        <f>IF((PA[[#This Row],[String Type(If String BD)]]&amp;PA[[#This Row],[Equipment (If any BD other than PV  array and inv)]])="",1,0)</f>
        <v>0</v>
      </c>
      <c r="S894" s="174">
        <f>IF(PA[[#This Row],[String Type(If String BD)]]="",1,0)</f>
        <v>0</v>
      </c>
      <c r="T89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5">
        <f>IFERROR(_xlfn.XLOOKUP(PA[[#This Row],[Affected Equipment ]],'Basic Data'!N:N,'Basic Data'!Q:Q),"")</f>
        <v>31.610000000000003</v>
      </c>
      <c r="V894" s="302">
        <f ca="1">IFERROR(_xlfn.XLOOKUP(PA[[#This Row],[Affected Equipment ]],'Basic Data'!N:N,'Basic Data'!R:R),"")</f>
        <v>1.8323575444901746E-4</v>
      </c>
      <c r="W894" s="35" t="s">
        <v>447</v>
      </c>
      <c r="X894" s="39"/>
      <c r="Y894" s="38" t="s">
        <v>469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6">
        <f>IF(PA[[#This Row],[Acknowledgement Time ]]="NA","",(PA[[#This Row],[Acknowledgement Time ]]-PA[[#This Row],[Fault Time]])*24)</f>
        <v>0</v>
      </c>
      <c r="AE894" s="176">
        <f>IF(PA[[#This Row],[Work Start time on Fault]]="NA","",(PA[[#This Row],[Work Start time on Fault]]-PA[[#This Row],[Fault Time]])*24)</f>
        <v>0</v>
      </c>
      <c r="AF894" s="177">
        <f>IF(PA[[#This Row],[Status]]="Open","",(PA[[#This Row],[Work Completion time on fault]]-PA[[#This Row],[Fault Time]])*24)</f>
        <v>10.65</v>
      </c>
      <c r="AG894" s="176">
        <f>IFERROR((PA[[#This Row],[Work Completion time on fault]]-PA[[#This Row],[Fault Time]])*24,"")</f>
        <v>10.65</v>
      </c>
      <c r="AH894" s="346" t="s">
        <v>683</v>
      </c>
      <c r="AI894" s="32" t="s">
        <v>367</v>
      </c>
      <c r="AJ894" s="175">
        <f ca="1">IFERROR(PA[[#This Row],[Breakdown Time]]*PA[[#This Row],[Plant Equivalent Weightage]],"")</f>
        <v>1.951460784882036E-3</v>
      </c>
      <c r="AK894" s="37">
        <v>3699</v>
      </c>
      <c r="AL894" s="277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3">
        <f t="shared" si="15"/>
        <v>894</v>
      </c>
      <c r="B895" s="134">
        <v>45841</v>
      </c>
      <c r="C895" s="183">
        <f>YEAR(PA[[#This Row],[Date]])+IF(MONTH(PA[[#This Row],[Date]])&gt;=4,1,0)</f>
        <v>2026</v>
      </c>
      <c r="D895" s="32">
        <f>YEAR(PA[[#This Row],[Date]])</f>
        <v>2025</v>
      </c>
      <c r="E895" s="36" t="s">
        <v>363</v>
      </c>
      <c r="F895" s="36" t="s">
        <v>363</v>
      </c>
      <c r="G895" s="216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473</v>
      </c>
      <c r="M895" s="32" t="s">
        <v>403</v>
      </c>
      <c r="N895" s="32" t="s">
        <v>412</v>
      </c>
      <c r="O895" s="35" t="s">
        <v>446</v>
      </c>
      <c r="P895" s="35" t="s">
        <v>471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1">
        <f ca="1">IFERROR(_xlfn.XLOOKUP(PA[[#This Row],[Affected Equipment ]],'Basic Data'!N:N,'Basic Data'!R:R),"")</f>
        <v>1.8323575444901746E-4</v>
      </c>
      <c r="W895" s="35" t="s">
        <v>447</v>
      </c>
      <c r="X895" s="38"/>
      <c r="Y895" s="38" t="s">
        <v>469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6" t="s">
        <v>593</v>
      </c>
      <c r="AI895" s="32" t="s">
        <v>367</v>
      </c>
      <c r="AJ895" s="34">
        <f ca="1">IFERROR(PA[[#This Row],[Breakdown Time]]*PA[[#This Row],[Plant Equivalent Weightage]],"")</f>
        <v>1.9820000772902053E-3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3">
        <f t="shared" si="15"/>
        <v>895</v>
      </c>
      <c r="B896" s="134">
        <v>45841</v>
      </c>
      <c r="C896" s="182">
        <f>YEAR(PA[[#This Row],[Date]])+IF(MONTH(PA[[#This Row],[Date]])&gt;=4,1,0)</f>
        <v>2026</v>
      </c>
      <c r="D896" s="32">
        <f>YEAR(PA[[#This Row],[Date]])</f>
        <v>2025</v>
      </c>
      <c r="E896" s="36" t="s">
        <v>363</v>
      </c>
      <c r="F896" s="36" t="s">
        <v>363</v>
      </c>
      <c r="G896" s="216">
        <v>45839</v>
      </c>
      <c r="H896" s="174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473</v>
      </c>
      <c r="M896" s="36" t="s">
        <v>403</v>
      </c>
      <c r="N896" s="36" t="s">
        <v>412</v>
      </c>
      <c r="O896" s="37" t="s">
        <v>446</v>
      </c>
      <c r="P896" s="37" t="s">
        <v>471</v>
      </c>
      <c r="Q896" s="36"/>
      <c r="R896" s="174">
        <f>IF((PA[[#This Row],[String Type(If String BD)]]&amp;PA[[#This Row],[Equipment (If any BD other than PV  array and inv)]])="",1,0)</f>
        <v>0</v>
      </c>
      <c r="S896" s="174">
        <f>IF(PA[[#This Row],[String Type(If String BD)]]="",1,0)</f>
        <v>0</v>
      </c>
      <c r="T89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5">
        <f>IFERROR(_xlfn.XLOOKUP(PA[[#This Row],[Affected Equipment ]],'Basic Data'!N:N,'Basic Data'!Q:Q),"")</f>
        <v>31.610000000000003</v>
      </c>
      <c r="V896" s="302">
        <f ca="1">IFERROR(_xlfn.XLOOKUP(PA[[#This Row],[Affected Equipment ]],'Basic Data'!N:N,'Basic Data'!R:R),"")</f>
        <v>1.8323575444901746E-4</v>
      </c>
      <c r="W896" s="35" t="s">
        <v>447</v>
      </c>
      <c r="X896" s="39"/>
      <c r="Y896" s="38" t="s">
        <v>469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6">
        <f>IF(PA[[#This Row],[Acknowledgement Time ]]="NA","",(PA[[#This Row],[Acknowledgement Time ]]-PA[[#This Row],[Fault Time]])*24)</f>
        <v>0</v>
      </c>
      <c r="AE896" s="176">
        <f>IF(PA[[#This Row],[Work Start time on Fault]]="NA","",(PA[[#This Row],[Work Start time on Fault]]-PA[[#This Row],[Fault Time]])*24)</f>
        <v>0</v>
      </c>
      <c r="AF896" s="177">
        <f>IF(PA[[#This Row],[Status]]="Open","",(PA[[#This Row],[Work Completion time on fault]]-PA[[#This Row],[Fault Time]])*24)</f>
        <v>10.983333333333333</v>
      </c>
      <c r="AG896" s="176">
        <f>IFERROR((PA[[#This Row],[Work Completion time on fault]]-PA[[#This Row],[Fault Time]])*24,"")</f>
        <v>10.983333333333333</v>
      </c>
      <c r="AH896" s="346" t="s">
        <v>593</v>
      </c>
      <c r="AI896" s="32" t="s">
        <v>367</v>
      </c>
      <c r="AJ896" s="175">
        <f ca="1">IFERROR(PA[[#This Row],[Breakdown Time]]*PA[[#This Row],[Plant Equivalent Weightage]],"")</f>
        <v>2.012539369698375E-3</v>
      </c>
      <c r="AK896" s="37">
        <v>3743</v>
      </c>
      <c r="AL896" s="277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3">
        <f t="shared" si="15"/>
        <v>896</v>
      </c>
      <c r="B897" s="134">
        <v>45842</v>
      </c>
      <c r="C897" s="183">
        <f>YEAR(PA[[#This Row],[Date]])+IF(MONTH(PA[[#This Row],[Date]])&gt;=4,1,0)</f>
        <v>2026</v>
      </c>
      <c r="D897" s="32">
        <f>YEAR(PA[[#This Row],[Date]])</f>
        <v>2025</v>
      </c>
      <c r="E897" s="36" t="s">
        <v>363</v>
      </c>
      <c r="F897" s="36" t="s">
        <v>363</v>
      </c>
      <c r="G897" s="216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510</v>
      </c>
      <c r="M897" s="32" t="s">
        <v>403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8">
        <f ca="1">IFERROR(_xlfn.XLOOKUP(PA[[#This Row],[Affected Equipment ]],'Basic Data'!N:N,'Basic Data'!R:R),"")</f>
        <v>2.3545794446698746E-2</v>
      </c>
      <c r="W897" s="35" t="s">
        <v>474</v>
      </c>
      <c r="X897" s="38"/>
      <c r="Y897" s="38" t="s">
        <v>438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672</v>
      </c>
      <c r="AI897" s="32" t="s">
        <v>552</v>
      </c>
      <c r="AJ897" s="34">
        <f ca="1">IFERROR(PA[[#This Row],[Breakdown Time]]*PA[[#This Row],[Plant Equivalent Weightage]],"")</f>
        <v>0.28568897261994475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3">
        <f t="shared" si="15"/>
        <v>897</v>
      </c>
      <c r="B898" s="30">
        <v>45842</v>
      </c>
      <c r="C898" s="183">
        <f>YEAR(PA[[#This Row],[Date]])+IF(MONTH(PA[[#This Row],[Date]])&gt;=4,1,0)</f>
        <v>2026</v>
      </c>
      <c r="D898" s="32">
        <f>YEAR(PA[[#This Row],[Date]])</f>
        <v>2025</v>
      </c>
      <c r="E898" s="36" t="s">
        <v>363</v>
      </c>
      <c r="F898" s="36" t="s">
        <v>363</v>
      </c>
      <c r="G898" s="216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510</v>
      </c>
      <c r="M898" s="36" t="s">
        <v>410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8">
        <f ca="1">IFERROR(_xlfn.XLOOKUP(PA[[#This Row],[Affected Equipment ]],'Basic Data'!N:N,'Basic Data'!R:R),"")</f>
        <v>2.2537997797229148E-2</v>
      </c>
      <c r="W898" s="35" t="s">
        <v>474</v>
      </c>
      <c r="X898" s="38"/>
      <c r="Y898" s="38" t="s">
        <v>438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672</v>
      </c>
      <c r="AI898" s="32" t="s">
        <v>552</v>
      </c>
      <c r="AJ898" s="34">
        <f ca="1">IFERROR(PA[[#This Row],[Breakdown Time]]*PA[[#This Row],[Plant Equivalent Weightage]],"")</f>
        <v>0.27346103993971366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3">
        <f t="shared" si="15"/>
        <v>898</v>
      </c>
      <c r="B899" s="30">
        <v>45842</v>
      </c>
      <c r="C899" s="183">
        <f>YEAR(PA[[#This Row],[Date]])+IF(MONTH(PA[[#This Row],[Date]])&gt;=4,1,0)</f>
        <v>2026</v>
      </c>
      <c r="D899" s="32">
        <f>YEAR(PA[[#This Row],[Date]])</f>
        <v>2025</v>
      </c>
      <c r="E899" s="36" t="s">
        <v>363</v>
      </c>
      <c r="F899" s="36" t="s">
        <v>363</v>
      </c>
      <c r="G899" s="216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423</v>
      </c>
      <c r="M899" s="36" t="s">
        <v>410</v>
      </c>
      <c r="N899" s="36" t="s">
        <v>416</v>
      </c>
      <c r="O899" s="37" t="s">
        <v>456</v>
      </c>
      <c r="P899" s="37" t="s">
        <v>406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8">
        <f ca="1">IFERROR(_xlfn.XLOOKUP(PA[[#This Row],[Affected Equipment ]],'Basic Data'!N:N,'Basic Data'!R:R),"")</f>
        <v>1.8491681641643964E-4</v>
      </c>
      <c r="W899" s="35" t="s">
        <v>481</v>
      </c>
      <c r="X899" s="38"/>
      <c r="Y899" s="38" t="s">
        <v>469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7" t="s">
        <v>1843</v>
      </c>
      <c r="AI899" s="32" t="s">
        <v>367</v>
      </c>
      <c r="AJ899" s="34">
        <f ca="1">IFERROR(PA[[#This Row],[Breakdown Time]]*PA[[#This Row],[Plant Equivalent Weightage]],"")</f>
        <v>1.9662821478948086E-3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3">
        <f t="shared" si="15"/>
        <v>899</v>
      </c>
      <c r="B900" s="30">
        <v>45842</v>
      </c>
      <c r="C900" s="183">
        <f>YEAR(PA[[#This Row],[Date]])+IF(MONTH(PA[[#This Row],[Date]])&gt;=4,1,0)</f>
        <v>2026</v>
      </c>
      <c r="D900" s="32">
        <f>YEAR(PA[[#This Row],[Date]])</f>
        <v>2025</v>
      </c>
      <c r="E900" s="36" t="s">
        <v>363</v>
      </c>
      <c r="F900" s="36" t="s">
        <v>363</v>
      </c>
      <c r="G900" s="216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423</v>
      </c>
      <c r="M900" s="36" t="s">
        <v>403</v>
      </c>
      <c r="N900" s="36" t="s">
        <v>404</v>
      </c>
      <c r="O900" s="37" t="s">
        <v>456</v>
      </c>
      <c r="P900" s="37" t="s">
        <v>406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8">
        <f ca="1">IFERROR(_xlfn.XLOOKUP(PA[[#This Row],[Affected Equipment ]],'Basic Data'!N:N,'Basic Data'!R:R),"")</f>
        <v>1.8491681641643964E-4</v>
      </c>
      <c r="W900" s="35" t="s">
        <v>447</v>
      </c>
      <c r="X900" s="39"/>
      <c r="Y900" s="38" t="s">
        <v>469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7" t="s">
        <v>1844</v>
      </c>
      <c r="AI900" s="32" t="s">
        <v>367</v>
      </c>
      <c r="AJ900" s="34">
        <f ca="1">IFERROR(PA[[#This Row],[Breakdown Time]]*PA[[#This Row],[Plant Equivalent Weightage]],"")</f>
        <v>1.9971016172975484E-3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3">
        <f t="shared" si="15"/>
        <v>900</v>
      </c>
      <c r="B901" s="134">
        <v>45842</v>
      </c>
      <c r="C901" s="182">
        <f>YEAR(PA[[#This Row],[Date]])+IF(MONTH(PA[[#This Row],[Date]])&gt;=4,1,0)</f>
        <v>2026</v>
      </c>
      <c r="D901" s="32">
        <f>YEAR(PA[[#This Row],[Date]])</f>
        <v>2025</v>
      </c>
      <c r="E901" s="36" t="s">
        <v>363</v>
      </c>
      <c r="F901" s="36" t="s">
        <v>363</v>
      </c>
      <c r="G901" s="216">
        <v>45839</v>
      </c>
      <c r="H901" s="174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423</v>
      </c>
      <c r="M901" s="36" t="s">
        <v>403</v>
      </c>
      <c r="N901" s="36" t="s">
        <v>404</v>
      </c>
      <c r="O901" s="37" t="s">
        <v>456</v>
      </c>
      <c r="P901" s="37" t="s">
        <v>406</v>
      </c>
      <c r="Q901" s="36"/>
      <c r="R901" s="174">
        <f>IF((PA[[#This Row],[String Type(If String BD)]]&amp;PA[[#This Row],[Equipment (If any BD other than PV  array and inv)]])="",1,0)</f>
        <v>0</v>
      </c>
      <c r="S901" s="174">
        <f>IF(PA[[#This Row],[String Type(If String BD)]]="",1,0)</f>
        <v>0</v>
      </c>
      <c r="T90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5">
        <f>IFERROR(_xlfn.XLOOKUP(PA[[#This Row],[Affected Equipment ]],'Basic Data'!N:N,'Basic Data'!Q:Q),"")</f>
        <v>31.900000000000002</v>
      </c>
      <c r="V901" s="179">
        <f ca="1">IFERROR(_xlfn.XLOOKUP(PA[[#This Row],[Affected Equipment ]],'Basic Data'!N:N,'Basic Data'!R:R),"")</f>
        <v>1.8491681641643964E-4</v>
      </c>
      <c r="W901" s="35" t="s">
        <v>447</v>
      </c>
      <c r="X901" s="38"/>
      <c r="Y901" s="38" t="s">
        <v>469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6">
        <f>IF(PA[[#This Row],[Acknowledgement Time ]]="NA","",(PA[[#This Row],[Acknowledgement Time ]]-PA[[#This Row],[Fault Time]])*24)</f>
        <v>0</v>
      </c>
      <c r="AE901" s="176">
        <f>IF(PA[[#This Row],[Work Start time on Fault]]="NA","",(PA[[#This Row],[Work Start time on Fault]]-PA[[#This Row],[Fault Time]])*24)</f>
        <v>0</v>
      </c>
      <c r="AF901" s="177">
        <f>IF(PA[[#This Row],[Status]]="Open","",(PA[[#This Row],[Work Completion time on fault]]-PA[[#This Row],[Fault Time]])*24)</f>
        <v>10.966666666666667</v>
      </c>
      <c r="AG901" s="176">
        <f>IFERROR((PA[[#This Row],[Work Completion time on fault]]-PA[[#This Row],[Fault Time]])*24,"")</f>
        <v>10.966666666666667</v>
      </c>
      <c r="AH901" s="347" t="s">
        <v>1844</v>
      </c>
      <c r="AI901" s="32" t="s">
        <v>367</v>
      </c>
      <c r="AJ901" s="175">
        <f ca="1">IFERROR(PA[[#This Row],[Breakdown Time]]*PA[[#This Row],[Plant Equivalent Weightage]],"")</f>
        <v>2.0279210867002882E-3</v>
      </c>
      <c r="AK901" s="37">
        <v>3969</v>
      </c>
      <c r="AL901" s="277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3">
        <f t="shared" si="15"/>
        <v>901</v>
      </c>
      <c r="B902" s="134">
        <v>45843</v>
      </c>
      <c r="C902" s="183">
        <f>YEAR(PA[[#This Row],[Date]])+IF(MONTH(PA[[#This Row],[Date]])&gt;=4,1,0)</f>
        <v>2026</v>
      </c>
      <c r="D902" s="32">
        <f>YEAR(PA[[#This Row],[Date]])</f>
        <v>2025</v>
      </c>
      <c r="E902" s="36" t="s">
        <v>363</v>
      </c>
      <c r="F902" s="36" t="s">
        <v>363</v>
      </c>
      <c r="G902" s="216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510</v>
      </c>
      <c r="M902" s="32" t="s">
        <v>403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8">
        <f ca="1">IFERROR(_xlfn.XLOOKUP(PA[[#This Row],[Affected Equipment ]],'Basic Data'!N:N,'Basic Data'!R:R),"")</f>
        <v>2.3545794446698746E-2</v>
      </c>
      <c r="W902" s="35" t="s">
        <v>474</v>
      </c>
      <c r="X902" s="38"/>
      <c r="Y902" s="38" t="s">
        <v>438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672</v>
      </c>
      <c r="AI902" s="32" t="s">
        <v>552</v>
      </c>
      <c r="AJ902" s="34">
        <f ca="1">IFERROR(PA[[#This Row],[Breakdown Time]]*PA[[#This Row],[Plant Equivalent Weightage]],"")</f>
        <v>0.2837268230827199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3">
        <f t="shared" si="15"/>
        <v>902</v>
      </c>
      <c r="B903" s="30">
        <v>45843</v>
      </c>
      <c r="C903" s="183">
        <f>YEAR(PA[[#This Row],[Date]])+IF(MONTH(PA[[#This Row],[Date]])&gt;=4,1,0)</f>
        <v>2026</v>
      </c>
      <c r="D903" s="32">
        <f>YEAR(PA[[#This Row],[Date]])</f>
        <v>2025</v>
      </c>
      <c r="E903" s="36" t="s">
        <v>363</v>
      </c>
      <c r="F903" s="36" t="s">
        <v>363</v>
      </c>
      <c r="G903" s="216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510</v>
      </c>
      <c r="M903" s="36" t="s">
        <v>410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8">
        <f ca="1">IFERROR(_xlfn.XLOOKUP(PA[[#This Row],[Affected Equipment ]],'Basic Data'!N:N,'Basic Data'!R:R),"")</f>
        <v>2.2537997797229148E-2</v>
      </c>
      <c r="W903" s="35" t="s">
        <v>474</v>
      </c>
      <c r="X903" s="38"/>
      <c r="Y903" s="38" t="s">
        <v>438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672</v>
      </c>
      <c r="AI903" s="32" t="s">
        <v>552</v>
      </c>
      <c r="AJ903" s="34">
        <f ca="1">IFERROR(PA[[#This Row],[Breakdown Time]]*PA[[#This Row],[Plant Equivalent Weightage]],"")</f>
        <v>0.27158287345661125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3">
        <f t="shared" si="15"/>
        <v>903</v>
      </c>
      <c r="B904" s="30">
        <v>45843</v>
      </c>
      <c r="C904" s="183">
        <f>YEAR(PA[[#This Row],[Date]])+IF(MONTH(PA[[#This Row],[Date]])&gt;=4,1,0)</f>
        <v>2026</v>
      </c>
      <c r="D904" s="32">
        <f>YEAR(PA[[#This Row],[Date]])</f>
        <v>2025</v>
      </c>
      <c r="E904" s="36" t="s">
        <v>363</v>
      </c>
      <c r="F904" s="36" t="s">
        <v>363</v>
      </c>
      <c r="G904" s="216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418</v>
      </c>
      <c r="M904" s="36" t="s">
        <v>403</v>
      </c>
      <c r="N904" s="36" t="s">
        <v>416</v>
      </c>
      <c r="O904" s="37" t="s">
        <v>456</v>
      </c>
      <c r="P904" s="37" t="s">
        <v>406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8">
        <f ca="1">IFERROR(_xlfn.XLOOKUP(PA[[#This Row],[Affected Equipment ]],'Basic Data'!N:N,'Basic Data'!R:R),"")</f>
        <v>1.8491681641643964E-4</v>
      </c>
      <c r="W904" s="35" t="s">
        <v>407</v>
      </c>
      <c r="X904" s="38"/>
      <c r="Y904" s="38" t="s">
        <v>469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7" t="s">
        <v>460</v>
      </c>
      <c r="AI904" s="32" t="s">
        <v>367</v>
      </c>
      <c r="AJ904" s="34">
        <f ca="1">IFERROR(PA[[#This Row],[Breakdown Time]]*PA[[#This Row],[Plant Equivalent Weightage]],"")</f>
        <v>1.9200529437906982E-3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3">
        <f t="shared" si="15"/>
        <v>904</v>
      </c>
      <c r="B905" s="30">
        <v>45843</v>
      </c>
      <c r="C905" s="183">
        <f>YEAR(PA[[#This Row],[Date]])+IF(MONTH(PA[[#This Row],[Date]])&gt;=4,1,0)</f>
        <v>2026</v>
      </c>
      <c r="D905" s="32">
        <f>YEAR(PA[[#This Row],[Date]])</f>
        <v>2025</v>
      </c>
      <c r="E905" s="36" t="s">
        <v>363</v>
      </c>
      <c r="F905" s="36" t="s">
        <v>363</v>
      </c>
      <c r="G905" s="216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418</v>
      </c>
      <c r="M905" s="36" t="s">
        <v>403</v>
      </c>
      <c r="N905" s="36" t="s">
        <v>416</v>
      </c>
      <c r="O905" s="37" t="s">
        <v>472</v>
      </c>
      <c r="P905" s="37" t="s">
        <v>406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8">
        <f ca="1">IFERROR(_xlfn.XLOOKUP(PA[[#This Row],[Affected Equipment ]],'Basic Data'!N:N,'Basic Data'!R:R),"")</f>
        <v>1.8491681641643964E-4</v>
      </c>
      <c r="W905" s="35" t="s">
        <v>407</v>
      </c>
      <c r="X905" s="38"/>
      <c r="Y905" s="38" t="s">
        <v>469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7" t="s">
        <v>460</v>
      </c>
      <c r="AI905" s="32" t="s">
        <v>367</v>
      </c>
      <c r="AJ905" s="34">
        <f ca="1">IFERROR(PA[[#This Row],[Breakdown Time]]*PA[[#This Row],[Plant Equivalent Weightage]],"")</f>
        <v>1.9508724131934382E-3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3">
        <f t="shared" si="15"/>
        <v>905</v>
      </c>
      <c r="B906" s="134">
        <v>45843</v>
      </c>
      <c r="C906" s="182">
        <f>YEAR(PA[[#This Row],[Date]])+IF(MONTH(PA[[#This Row],[Date]])&gt;=4,1,0)</f>
        <v>2026</v>
      </c>
      <c r="D906" s="32">
        <f>YEAR(PA[[#This Row],[Date]])</f>
        <v>2025</v>
      </c>
      <c r="E906" s="36" t="s">
        <v>363</v>
      </c>
      <c r="F906" s="36" t="s">
        <v>363</v>
      </c>
      <c r="G906" s="216">
        <v>45839</v>
      </c>
      <c r="H906" s="174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418</v>
      </c>
      <c r="M906" s="36" t="s">
        <v>403</v>
      </c>
      <c r="N906" s="36" t="s">
        <v>416</v>
      </c>
      <c r="O906" s="37"/>
      <c r="P906" s="37"/>
      <c r="Q906" s="36"/>
      <c r="R906" s="174">
        <f>IF((PA[[#This Row],[String Type(If String BD)]]&amp;PA[[#This Row],[Equipment (If any BD other than PV  array and inv)]])="",1,0)</f>
        <v>1</v>
      </c>
      <c r="S906" s="174">
        <f>IF(PA[[#This Row],[String Type(If String BD)]]="",1,0)</f>
        <v>1</v>
      </c>
      <c r="T90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5">
        <f>IFERROR(_xlfn.XLOOKUP(PA[[#This Row],[Affected Equipment ]],'Basic Data'!N:N,'Basic Data'!Q:Q),"")</f>
        <v>1228.1499999999999</v>
      </c>
      <c r="V906" s="179">
        <f ca="1">IFERROR(_xlfn.XLOOKUP(PA[[#This Row],[Affected Equipment ]],'Basic Data'!N:N,'Basic Data'!R:R),"")</f>
        <v>7.1192974320329252E-3</v>
      </c>
      <c r="W906" s="37" t="s">
        <v>413</v>
      </c>
      <c r="X906" s="39"/>
      <c r="Y906" s="38" t="s">
        <v>469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6">
        <f>IF(PA[[#This Row],[Acknowledgement Time ]]="NA","",(PA[[#This Row],[Acknowledgement Time ]]-PA[[#This Row],[Fault Time]])*24)</f>
        <v>0</v>
      </c>
      <c r="AE906" s="176">
        <f>IF(PA[[#This Row],[Work Start time on Fault]]="NA","",(PA[[#This Row],[Work Start time on Fault]]-PA[[#This Row],[Fault Time]])*24)</f>
        <v>0</v>
      </c>
      <c r="AF906" s="177">
        <f>IF(PA[[#This Row],[Status]]="Open","",(PA[[#This Row],[Work Completion time on fault]]-PA[[#This Row],[Fault Time]])*24)</f>
        <v>0.3833333333333333</v>
      </c>
      <c r="AG906" s="176">
        <f>IFERROR((PA[[#This Row],[Work Completion time on fault]]-PA[[#This Row],[Fault Time]])*24,"")</f>
        <v>0.3833333333333333</v>
      </c>
      <c r="AH906" s="347" t="s">
        <v>561</v>
      </c>
      <c r="AI906" s="32" t="s">
        <v>367</v>
      </c>
      <c r="AJ906" s="175">
        <f ca="1">IFERROR(PA[[#This Row],[Breakdown Time]]*PA[[#This Row],[Plant Equivalent Weightage]],"")</f>
        <v>2.7290640156126212E-3</v>
      </c>
      <c r="AK906" s="37">
        <v>10</v>
      </c>
      <c r="AL906" s="277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3">
        <f t="shared" si="15"/>
        <v>906</v>
      </c>
      <c r="B907" s="134">
        <v>45844</v>
      </c>
      <c r="C907" s="183">
        <f>YEAR(PA[[#This Row],[Date]])+IF(MONTH(PA[[#This Row],[Date]])&gt;=4,1,0)</f>
        <v>2026</v>
      </c>
      <c r="D907" s="32">
        <f>YEAR(PA[[#This Row],[Date]])</f>
        <v>2025</v>
      </c>
      <c r="E907" s="36" t="s">
        <v>363</v>
      </c>
      <c r="F907" s="36" t="s">
        <v>363</v>
      </c>
      <c r="G907" s="216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510</v>
      </c>
      <c r="M907" s="32" t="s">
        <v>403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8">
        <f ca="1">IFERROR(_xlfn.XLOOKUP(PA[[#This Row],[Affected Equipment ]],'Basic Data'!N:N,'Basic Data'!R:R),"")</f>
        <v>2.3545794446698746E-2</v>
      </c>
      <c r="W907" s="35" t="s">
        <v>474</v>
      </c>
      <c r="X907" s="38"/>
      <c r="Y907" s="38" t="s">
        <v>438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672</v>
      </c>
      <c r="AI907" s="32" t="s">
        <v>552</v>
      </c>
      <c r="AJ907" s="34">
        <f ca="1">IFERROR(PA[[#This Row],[Breakdown Time]]*PA[[#This Row],[Plant Equivalent Weightage]],"")</f>
        <v>0.28215710345293998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3">
        <f t="shared" si="15"/>
        <v>907</v>
      </c>
      <c r="B908" s="30">
        <v>45844</v>
      </c>
      <c r="C908" s="183">
        <f>YEAR(PA[[#This Row],[Date]])+IF(MONTH(PA[[#This Row],[Date]])&gt;=4,1,0)</f>
        <v>2026</v>
      </c>
      <c r="D908" s="32">
        <f>YEAR(PA[[#This Row],[Date]])</f>
        <v>2025</v>
      </c>
      <c r="E908" s="36" t="s">
        <v>363</v>
      </c>
      <c r="F908" s="36" t="s">
        <v>363</v>
      </c>
      <c r="G908" s="216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510</v>
      </c>
      <c r="M908" s="36" t="s">
        <v>410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8">
        <f ca="1">IFERROR(_xlfn.XLOOKUP(PA[[#This Row],[Affected Equipment ]],'Basic Data'!N:N,'Basic Data'!R:R),"")</f>
        <v>2.2537997797229148E-2</v>
      </c>
      <c r="W908" s="35" t="s">
        <v>474</v>
      </c>
      <c r="X908" s="38"/>
      <c r="Y908" s="38" t="s">
        <v>438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672</v>
      </c>
      <c r="AI908" s="32" t="s">
        <v>552</v>
      </c>
      <c r="AJ908" s="34">
        <f ca="1">IFERROR(PA[[#This Row],[Breakdown Time]]*PA[[#This Row],[Plant Equivalent Weightage]],"")</f>
        <v>0.27008034027012934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3">
        <f t="shared" si="15"/>
        <v>908</v>
      </c>
      <c r="B909" s="30">
        <v>45844</v>
      </c>
      <c r="C909" s="183">
        <f>YEAR(PA[[#This Row],[Date]])+IF(MONTH(PA[[#This Row],[Date]])&gt;=4,1,0)</f>
        <v>2026</v>
      </c>
      <c r="D909" s="32">
        <f>YEAR(PA[[#This Row],[Date]])</f>
        <v>2025</v>
      </c>
      <c r="E909" s="36" t="s">
        <v>363</v>
      </c>
      <c r="F909" s="36" t="s">
        <v>363</v>
      </c>
      <c r="G909" s="216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473</v>
      </c>
      <c r="M909" s="36" t="s">
        <v>410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8">
        <f ca="1">IFERROR(_xlfn.XLOOKUP(PA[[#This Row],[Affected Equipment ]],'Basic Data'!N:N,'Basic Data'!R:R),"")</f>
        <v>2.0522404498289955E-2</v>
      </c>
      <c r="W909" s="35" t="s">
        <v>474</v>
      </c>
      <c r="X909" s="38"/>
      <c r="Y909" s="38" t="s">
        <v>438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673</v>
      </c>
      <c r="AI909" s="32" t="s">
        <v>367</v>
      </c>
      <c r="AJ909" s="34">
        <f ca="1">IFERROR(PA[[#This Row],[Breakdown Time]]*PA[[#This Row],[Plant Equivalent Weightage]],"")</f>
        <v>6.8408014994299606E-3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3">
        <f t="shared" si="15"/>
        <v>909</v>
      </c>
      <c r="B910" s="30">
        <v>45844</v>
      </c>
      <c r="C910" s="183">
        <f>YEAR(PA[[#This Row],[Date]])+IF(MONTH(PA[[#This Row],[Date]])&gt;=4,1,0)</f>
        <v>2026</v>
      </c>
      <c r="D910" s="32">
        <f>YEAR(PA[[#This Row],[Date]])</f>
        <v>2025</v>
      </c>
      <c r="E910" s="36" t="s">
        <v>363</v>
      </c>
      <c r="F910" s="36" t="s">
        <v>363</v>
      </c>
      <c r="G910" s="216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402</v>
      </c>
      <c r="M910" s="36" t="s">
        <v>403</v>
      </c>
      <c r="N910" s="36" t="s">
        <v>416</v>
      </c>
      <c r="O910" s="37" t="s">
        <v>446</v>
      </c>
      <c r="P910" s="37" t="s">
        <v>406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8">
        <f ca="1">IFERROR(_xlfn.XLOOKUP(PA[[#This Row],[Affected Equipment ]],'Basic Data'!N:N,'Basic Data'!R:R),"")</f>
        <v>1.8491681641643964E-4</v>
      </c>
      <c r="W910" s="35" t="s">
        <v>447</v>
      </c>
      <c r="X910" s="38"/>
      <c r="Y910" s="348" t="s">
        <v>469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49" t="s">
        <v>648</v>
      </c>
      <c r="AI910" s="32" t="s">
        <v>367</v>
      </c>
      <c r="AJ910" s="34">
        <f ca="1">IFERROR(PA[[#This Row],[Breakdown Time]]*PA[[#This Row],[Plant Equivalent Weightage]],"")</f>
        <v>1.8984793152087805E-3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3">
        <f t="shared" si="15"/>
        <v>910</v>
      </c>
      <c r="B911" s="134">
        <v>45844</v>
      </c>
      <c r="C911" s="182">
        <f>YEAR(PA[[#This Row],[Date]])+IF(MONTH(PA[[#This Row],[Date]])&gt;=4,1,0)</f>
        <v>2026</v>
      </c>
      <c r="D911" s="32">
        <f>YEAR(PA[[#This Row],[Date]])</f>
        <v>2025</v>
      </c>
      <c r="E911" s="36" t="s">
        <v>363</v>
      </c>
      <c r="F911" s="36" t="s">
        <v>363</v>
      </c>
      <c r="G911" s="216">
        <v>45839</v>
      </c>
      <c r="H911" s="174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402</v>
      </c>
      <c r="M911" s="36" t="s">
        <v>410</v>
      </c>
      <c r="N911" s="36" t="s">
        <v>443</v>
      </c>
      <c r="O911" s="37" t="s">
        <v>456</v>
      </c>
      <c r="P911" s="37" t="s">
        <v>406</v>
      </c>
      <c r="Q911" s="36"/>
      <c r="R911" s="174">
        <f>IF((PA[[#This Row],[String Type(If String BD)]]&amp;PA[[#This Row],[Equipment (If any BD other than PV  array and inv)]])="",1,0)</f>
        <v>0</v>
      </c>
      <c r="S911" s="174">
        <f>IF(PA[[#This Row],[String Type(If String BD)]]="",1,0)</f>
        <v>0</v>
      </c>
      <c r="T91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5">
        <f>IFERROR(_xlfn.XLOOKUP(PA[[#This Row],[Affected Equipment ]],'Basic Data'!N:N,'Basic Data'!Q:Q),"")</f>
        <v>31.900000000000002</v>
      </c>
      <c r="V911" s="179">
        <f ca="1">IFERROR(_xlfn.XLOOKUP(PA[[#This Row],[Affected Equipment ]],'Basic Data'!N:N,'Basic Data'!R:R),"")</f>
        <v>1.8491681641643964E-4</v>
      </c>
      <c r="W911" s="35" t="s">
        <v>447</v>
      </c>
      <c r="X911" s="39"/>
      <c r="Y911" s="348" t="s">
        <v>469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6">
        <f>IF(PA[[#This Row],[Acknowledgement Time ]]="NA","",(PA[[#This Row],[Acknowledgement Time ]]-PA[[#This Row],[Fault Time]])*24)</f>
        <v>0</v>
      </c>
      <c r="AE911" s="176">
        <f>IF(PA[[#This Row],[Work Start time on Fault]]="NA","",(PA[[#This Row],[Work Start time on Fault]]-PA[[#This Row],[Fault Time]])*24)</f>
        <v>0</v>
      </c>
      <c r="AF911" s="177">
        <f>IF(PA[[#This Row],[Status]]="Open","",(PA[[#This Row],[Work Completion time on fault]]-PA[[#This Row],[Fault Time]])*24)</f>
        <v>10.433333333333334</v>
      </c>
      <c r="AG911" s="176">
        <f>IFERROR((PA[[#This Row],[Work Completion time on fault]]-PA[[#This Row],[Fault Time]])*24,"")</f>
        <v>10.433333333333334</v>
      </c>
      <c r="AH911" s="347" t="s">
        <v>1845</v>
      </c>
      <c r="AI911" s="32" t="s">
        <v>367</v>
      </c>
      <c r="AJ911" s="175">
        <f ca="1">IFERROR(PA[[#This Row],[Breakdown Time]]*PA[[#This Row],[Plant Equivalent Weightage]],"")</f>
        <v>1.9292987846115201E-3</v>
      </c>
      <c r="AK911" s="37">
        <v>3884</v>
      </c>
      <c r="AL911" s="277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3">
        <f t="shared" si="15"/>
        <v>911</v>
      </c>
      <c r="B912" s="134">
        <v>45844</v>
      </c>
      <c r="C912" s="182">
        <f>YEAR(PA[[#This Row],[Date]])+IF(MONTH(PA[[#This Row],[Date]])&gt;=4,1,0)</f>
        <v>2026</v>
      </c>
      <c r="D912" s="32">
        <f>YEAR(PA[[#This Row],[Date]])</f>
        <v>2025</v>
      </c>
      <c r="E912" s="36" t="s">
        <v>363</v>
      </c>
      <c r="F912" s="36" t="s">
        <v>363</v>
      </c>
      <c r="G912" s="216">
        <v>45839</v>
      </c>
      <c r="H912" s="174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402</v>
      </c>
      <c r="M912" s="36" t="s">
        <v>410</v>
      </c>
      <c r="N912" s="36" t="s">
        <v>443</v>
      </c>
      <c r="O912" s="37" t="s">
        <v>456</v>
      </c>
      <c r="P912" s="37" t="s">
        <v>406</v>
      </c>
      <c r="Q912" s="36"/>
      <c r="R912" s="174">
        <f>IF((PA[[#This Row],[String Type(If String BD)]]&amp;PA[[#This Row],[Equipment (If any BD other than PV  array and inv)]])="",1,0)</f>
        <v>0</v>
      </c>
      <c r="S912" s="174">
        <f>IF(PA[[#This Row],[String Type(If String BD)]]="",1,0)</f>
        <v>0</v>
      </c>
      <c r="T9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5">
        <f>IFERROR(_xlfn.XLOOKUP(PA[[#This Row],[Affected Equipment ]],'Basic Data'!N:N,'Basic Data'!Q:Q),"")</f>
        <v>31.900000000000002</v>
      </c>
      <c r="V912" s="179">
        <f ca="1">IFERROR(_xlfn.XLOOKUP(PA[[#This Row],[Affected Equipment ]],'Basic Data'!N:N,'Basic Data'!R:R),"")</f>
        <v>1.8491681641643964E-4</v>
      </c>
      <c r="W912" s="35" t="s">
        <v>447</v>
      </c>
      <c r="X912" s="39"/>
      <c r="Y912" s="348" t="s">
        <v>469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6">
        <f>IF(PA[[#This Row],[Acknowledgement Time ]]="NA","",(PA[[#This Row],[Acknowledgement Time ]]-PA[[#This Row],[Fault Time]])*24)</f>
        <v>0</v>
      </c>
      <c r="AE912" s="176">
        <f>IF(PA[[#This Row],[Work Start time on Fault]]="NA","",(PA[[#This Row],[Work Start time on Fault]]-PA[[#This Row],[Fault Time]])*24)</f>
        <v>0</v>
      </c>
      <c r="AF912" s="177">
        <f>IF(PA[[#This Row],[Status]]="Open","",(PA[[#This Row],[Work Completion time on fault]]-PA[[#This Row],[Fault Time]])*24)</f>
        <v>10.6</v>
      </c>
      <c r="AG912" s="176">
        <f>IFERROR((PA[[#This Row],[Work Completion time on fault]]-PA[[#This Row],[Fault Time]])*24,"")</f>
        <v>10.6</v>
      </c>
      <c r="AH912" s="347" t="s">
        <v>539</v>
      </c>
      <c r="AI912" s="32" t="s">
        <v>367</v>
      </c>
      <c r="AJ912" s="175">
        <f ca="1">IFERROR(PA[[#This Row],[Breakdown Time]]*PA[[#This Row],[Plant Equivalent Weightage]],"")</f>
        <v>1.96011825401426E-3</v>
      </c>
      <c r="AK912" s="37">
        <v>3926</v>
      </c>
      <c r="AL912" s="277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3">
        <f t="shared" si="15"/>
        <v>912</v>
      </c>
      <c r="B913" s="134">
        <v>45844</v>
      </c>
      <c r="C913" s="183">
        <f>YEAR(PA[[#This Row],[Date]])+IF(MONTH(PA[[#This Row],[Date]])&gt;=4,1,0)</f>
        <v>2026</v>
      </c>
      <c r="D913" s="32">
        <f>YEAR(PA[[#This Row],[Date]])</f>
        <v>2025</v>
      </c>
      <c r="E913" s="36" t="s">
        <v>363</v>
      </c>
      <c r="F913" s="36" t="s">
        <v>363</v>
      </c>
      <c r="G913" s="216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473</v>
      </c>
      <c r="M913" s="36" t="s">
        <v>410</v>
      </c>
      <c r="N913" s="36" t="s">
        <v>416</v>
      </c>
      <c r="O913" s="37" t="s">
        <v>440</v>
      </c>
      <c r="P913" s="37" t="s">
        <v>471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8">
        <f ca="1">IFERROR(_xlfn.XLOOKUP(PA[[#This Row],[Affected Equipment ]],'Basic Data'!N:N,'Basic Data'!R:R),"")</f>
        <v>1.8323575444901746E-4</v>
      </c>
      <c r="W913" s="35" t="s">
        <v>407</v>
      </c>
      <c r="X913" s="38"/>
      <c r="Y913" s="348" t="s">
        <v>469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7" t="s">
        <v>1846</v>
      </c>
      <c r="AI913" s="32" t="s">
        <v>367</v>
      </c>
      <c r="AJ913" s="34">
        <f ca="1">IFERROR(PA[[#This Row],[Breakdown Time]]*PA[[#This Row],[Plant Equivalent Weightage]],"")</f>
        <v>1.9728382895677545E-3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3">
        <f t="shared" si="15"/>
        <v>913</v>
      </c>
      <c r="B914" s="134">
        <v>45845</v>
      </c>
      <c r="C914" s="183">
        <f>YEAR(PA[[#This Row],[Date]])+IF(MONTH(PA[[#This Row],[Date]])&gt;=4,1,0)</f>
        <v>2026</v>
      </c>
      <c r="D914" s="32">
        <f>YEAR(PA[[#This Row],[Date]])</f>
        <v>2025</v>
      </c>
      <c r="E914" s="36" t="s">
        <v>363</v>
      </c>
      <c r="F914" s="36" t="s">
        <v>363</v>
      </c>
      <c r="G914" s="216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510</v>
      </c>
      <c r="M914" s="32" t="s">
        <v>403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8">
        <f ca="1">IFERROR(_xlfn.XLOOKUP(PA[[#This Row],[Affected Equipment ]],'Basic Data'!N:N,'Basic Data'!R:R),"")</f>
        <v>2.3545794446698746E-2</v>
      </c>
      <c r="W914" s="35" t="s">
        <v>474</v>
      </c>
      <c r="X914" s="38"/>
      <c r="Y914" s="38" t="s">
        <v>438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672</v>
      </c>
      <c r="AI914" s="32" t="s">
        <v>552</v>
      </c>
      <c r="AJ914" s="34">
        <f ca="1">IFERROR(PA[[#This Row],[Breakdown Time]]*PA[[#This Row],[Plant Equivalent Weightage]],"")</f>
        <v>0.28294196326782989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3">
        <f t="shared" si="15"/>
        <v>914</v>
      </c>
      <c r="B915" s="30">
        <v>45845</v>
      </c>
      <c r="C915" s="183">
        <f>YEAR(PA[[#This Row],[Date]])+IF(MONTH(PA[[#This Row],[Date]])&gt;=4,1,0)</f>
        <v>2026</v>
      </c>
      <c r="D915" s="32">
        <f>YEAR(PA[[#This Row],[Date]])</f>
        <v>2025</v>
      </c>
      <c r="E915" s="36" t="s">
        <v>363</v>
      </c>
      <c r="F915" s="36" t="s">
        <v>363</v>
      </c>
      <c r="G915" s="216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510</v>
      </c>
      <c r="M915" s="36" t="s">
        <v>410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8">
        <f ca="1">IFERROR(_xlfn.XLOOKUP(PA[[#This Row],[Affected Equipment ]],'Basic Data'!N:N,'Basic Data'!R:R),"")</f>
        <v>2.2537997797229148E-2</v>
      </c>
      <c r="W915" s="35" t="s">
        <v>474</v>
      </c>
      <c r="X915" s="38"/>
      <c r="Y915" s="38" t="s">
        <v>438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672</v>
      </c>
      <c r="AI915" s="32" t="s">
        <v>552</v>
      </c>
      <c r="AJ915" s="34">
        <f ca="1">IFERROR(PA[[#This Row],[Breakdown Time]]*PA[[#This Row],[Plant Equivalent Weightage]],"")</f>
        <v>0.27083160686337021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3">
        <f t="shared" si="15"/>
        <v>915</v>
      </c>
      <c r="B916" s="134">
        <v>45845</v>
      </c>
      <c r="C916" s="182">
        <f>YEAR(PA[[#This Row],[Date]])+IF(MONTH(PA[[#This Row],[Date]])&gt;=4,1,0)</f>
        <v>2026</v>
      </c>
      <c r="D916" s="32">
        <f>YEAR(PA[[#This Row],[Date]])</f>
        <v>2025</v>
      </c>
      <c r="E916" s="36" t="s">
        <v>363</v>
      </c>
      <c r="F916" s="36" t="s">
        <v>363</v>
      </c>
      <c r="G916" s="216">
        <v>45839</v>
      </c>
      <c r="H916" s="174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418</v>
      </c>
      <c r="M916" s="36" t="s">
        <v>410</v>
      </c>
      <c r="N916" s="36" t="s">
        <v>443</v>
      </c>
      <c r="O916" s="37" t="s">
        <v>458</v>
      </c>
      <c r="P916" s="37" t="s">
        <v>406</v>
      </c>
      <c r="Q916" s="36"/>
      <c r="R916" s="174">
        <f>IF((PA[[#This Row],[String Type(If String BD)]]&amp;PA[[#This Row],[Equipment (If any BD other than PV  array and inv)]])="",1,0)</f>
        <v>0</v>
      </c>
      <c r="S916" s="174">
        <f>IF(PA[[#This Row],[String Type(If String BD)]]="",1,0)</f>
        <v>0</v>
      </c>
      <c r="T9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5">
        <f>IFERROR(_xlfn.XLOOKUP(PA[[#This Row],[Affected Equipment ]],'Basic Data'!N:N,'Basic Data'!Q:Q),"")</f>
        <v>31.900000000000002</v>
      </c>
      <c r="V916" s="179">
        <f ca="1">IFERROR(_xlfn.XLOOKUP(PA[[#This Row],[Affected Equipment ]],'Basic Data'!N:N,'Basic Data'!R:R),"")</f>
        <v>1.8491681641643964E-4</v>
      </c>
      <c r="W916" s="35" t="s">
        <v>407</v>
      </c>
      <c r="X916" s="39"/>
      <c r="Y916" s="348" t="s">
        <v>469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6">
        <f>IF(PA[[#This Row],[Acknowledgement Time ]]="NA","",(PA[[#This Row],[Acknowledgement Time ]]-PA[[#This Row],[Fault Time]])*24)</f>
        <v>0</v>
      </c>
      <c r="AE916" s="176">
        <f>IF(PA[[#This Row],[Work Start time on Fault]]="NA","",(PA[[#This Row],[Work Start time on Fault]]-PA[[#This Row],[Fault Time]])*24)</f>
        <v>0</v>
      </c>
      <c r="AF916" s="177">
        <f>IF(PA[[#This Row],[Status]]="Open","",(PA[[#This Row],[Work Completion time on fault]]-PA[[#This Row],[Fault Time]])*24)</f>
        <v>10.500000000000002</v>
      </c>
      <c r="AG916" s="176">
        <f>IFERROR((PA[[#This Row],[Work Completion time on fault]]-PA[[#This Row],[Fault Time]])*24,"")</f>
        <v>10.500000000000002</v>
      </c>
      <c r="AH916" s="349" t="s">
        <v>460</v>
      </c>
      <c r="AI916" s="32" t="s">
        <v>367</v>
      </c>
      <c r="AJ916" s="175">
        <f ca="1">IFERROR(PA[[#This Row],[Breakdown Time]]*PA[[#This Row],[Plant Equivalent Weightage]],"")</f>
        <v>1.9416265723726164E-3</v>
      </c>
      <c r="AK916" s="37">
        <v>4855</v>
      </c>
      <c r="AL916" s="277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3">
        <f t="shared" si="15"/>
        <v>916</v>
      </c>
      <c r="B917" s="134">
        <v>45846</v>
      </c>
      <c r="C917" s="183">
        <f>YEAR(PA[[#This Row],[Date]])+IF(MONTH(PA[[#This Row],[Date]])&gt;=4,1,0)</f>
        <v>2026</v>
      </c>
      <c r="D917" s="32">
        <f>YEAR(PA[[#This Row],[Date]])</f>
        <v>2025</v>
      </c>
      <c r="E917" s="36" t="s">
        <v>363</v>
      </c>
      <c r="F917" s="36" t="s">
        <v>363</v>
      </c>
      <c r="G917" s="216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510</v>
      </c>
      <c r="M917" s="32" t="s">
        <v>403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8">
        <f ca="1">IFERROR(_xlfn.XLOOKUP(PA[[#This Row],[Affected Equipment ]],'Basic Data'!N:N,'Basic Data'!R:R),"")</f>
        <v>2.3545794446698746E-2</v>
      </c>
      <c r="W917" s="35" t="s">
        <v>474</v>
      </c>
      <c r="X917" s="38"/>
      <c r="Y917" s="38" t="s">
        <v>438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672</v>
      </c>
      <c r="AI917" s="32" t="s">
        <v>552</v>
      </c>
      <c r="AJ917" s="34">
        <f ca="1">IFERROR(PA[[#This Row],[Breakdown Time]]*PA[[#This Row],[Plant Equivalent Weightage]],"")</f>
        <v>0.28568897261994475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3">
        <f t="shared" si="15"/>
        <v>917</v>
      </c>
      <c r="B918" s="134">
        <v>45846</v>
      </c>
      <c r="C918" s="182">
        <f>YEAR(PA[[#This Row],[Date]])+IF(MONTH(PA[[#This Row],[Date]])&gt;=4,1,0)</f>
        <v>2026</v>
      </c>
      <c r="D918" s="32">
        <f>YEAR(PA[[#This Row],[Date]])</f>
        <v>2025</v>
      </c>
      <c r="E918" s="36" t="s">
        <v>363</v>
      </c>
      <c r="F918" s="36" t="s">
        <v>363</v>
      </c>
      <c r="G918" s="216">
        <v>45839</v>
      </c>
      <c r="H918" s="174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510</v>
      </c>
      <c r="M918" s="36" t="s">
        <v>410</v>
      </c>
      <c r="N918" s="36"/>
      <c r="O918" s="37"/>
      <c r="P918" s="37"/>
      <c r="Q918" s="36"/>
      <c r="R918" s="174">
        <f>IF((PA[[#This Row],[String Type(If String BD)]]&amp;PA[[#This Row],[Equipment (If any BD other than PV  array and inv)]])="",1,0)</f>
        <v>1</v>
      </c>
      <c r="S918" s="174">
        <f>IF(PA[[#This Row],[String Type(If String BD)]]="",1,0)</f>
        <v>1</v>
      </c>
      <c r="T91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5">
        <f>IFERROR(_xlfn.XLOOKUP(PA[[#This Row],[Affected Equipment ]],'Basic Data'!N:N,'Basic Data'!Q:Q),"")</f>
        <v>3888.03</v>
      </c>
      <c r="V918" s="179">
        <f ca="1">IFERROR(_xlfn.XLOOKUP(PA[[#This Row],[Affected Equipment ]],'Basic Data'!N:N,'Basic Data'!R:R),"")</f>
        <v>2.2537997797229148E-2</v>
      </c>
      <c r="W918" s="35" t="s">
        <v>474</v>
      </c>
      <c r="X918" s="38"/>
      <c r="Y918" s="38" t="s">
        <v>438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6">
        <f>IF(PA[[#This Row],[Acknowledgement Time ]]="NA","",(PA[[#This Row],[Acknowledgement Time ]]-PA[[#This Row],[Fault Time]])*24)</f>
        <v>0</v>
      </c>
      <c r="AE918" s="176">
        <f>IF(PA[[#This Row],[Work Start time on Fault]]="NA","",(PA[[#This Row],[Work Start time on Fault]]-PA[[#This Row],[Fault Time]])*24)</f>
        <v>0</v>
      </c>
      <c r="AF918" s="177" t="str">
        <f>IF(PA[[#This Row],[Status]]="Open","",(PA[[#This Row],[Work Completion time on fault]]-PA[[#This Row],[Fault Time]])*24)</f>
        <v/>
      </c>
      <c r="AG918" s="176">
        <f>IFERROR((PA[[#This Row],[Work Completion time on fault]]-PA[[#This Row],[Fault Time]])*24,"")</f>
        <v>12.133333333333333</v>
      </c>
      <c r="AH918" s="35" t="s">
        <v>672</v>
      </c>
      <c r="AI918" s="32" t="s">
        <v>552</v>
      </c>
      <c r="AJ918" s="175">
        <f ca="1">IFERROR(PA[[#This Row],[Breakdown Time]]*PA[[#This Row],[Plant Equivalent Weightage]],"")</f>
        <v>0.27346103993971366</v>
      </c>
      <c r="AK918" s="35">
        <v>4014</v>
      </c>
      <c r="AL918" s="277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3">
        <f t="shared" si="15"/>
        <v>918</v>
      </c>
      <c r="B919" s="134">
        <v>45846</v>
      </c>
      <c r="C919" s="182">
        <f>YEAR(PA[[#This Row],[Date]])+IF(MONTH(PA[[#This Row],[Date]])&gt;=4,1,0)</f>
        <v>2026</v>
      </c>
      <c r="D919" s="32">
        <f>YEAR(PA[[#This Row],[Date]])</f>
        <v>2025</v>
      </c>
      <c r="E919" s="36" t="s">
        <v>363</v>
      </c>
      <c r="F919" s="36" t="s">
        <v>363</v>
      </c>
      <c r="G919" s="216">
        <v>45839</v>
      </c>
      <c r="H919" s="174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411</v>
      </c>
      <c r="M919" s="32" t="s">
        <v>410</v>
      </c>
      <c r="N919" s="36" t="s">
        <v>416</v>
      </c>
      <c r="O919" s="35" t="s">
        <v>405</v>
      </c>
      <c r="P919" s="37" t="s">
        <v>406</v>
      </c>
      <c r="Q919" s="36"/>
      <c r="R919" s="174">
        <f>IF((PA[[#This Row],[String Type(If String BD)]]&amp;PA[[#This Row],[Equipment (If any BD other than PV  array and inv)]])="",1,0)</f>
        <v>0</v>
      </c>
      <c r="S919" s="174">
        <f>IF(PA[[#This Row],[String Type(If String BD)]]="",1,0)</f>
        <v>0</v>
      </c>
      <c r="T91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5">
        <f>IFERROR(_xlfn.XLOOKUP(PA[[#This Row],[Affected Equipment ]],'Basic Data'!N:N,'Basic Data'!Q:Q),"")</f>
        <v>31.900000000000002</v>
      </c>
      <c r="V919" s="179">
        <f ca="1">IFERROR(_xlfn.XLOOKUP(PA[[#This Row],[Affected Equipment ]],'Basic Data'!N:N,'Basic Data'!R:R),"")</f>
        <v>1.8491681641643964E-4</v>
      </c>
      <c r="W919" s="37" t="s">
        <v>447</v>
      </c>
      <c r="X919" s="39"/>
      <c r="Y919" s="348" t="s">
        <v>469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6">
        <f>IF(PA[[#This Row],[Acknowledgement Time ]]="NA","",(PA[[#This Row],[Acknowledgement Time ]]-PA[[#This Row],[Fault Time]])*24)</f>
        <v>0</v>
      </c>
      <c r="AE919" s="176">
        <f>IF(PA[[#This Row],[Work Start time on Fault]]="NA","",(PA[[#This Row],[Work Start time on Fault]]-PA[[#This Row],[Fault Time]])*24)</f>
        <v>0</v>
      </c>
      <c r="AF919" s="177">
        <f>IF(PA[[#This Row],[Status]]="Open","",(PA[[#This Row],[Work Completion time on fault]]-PA[[#This Row],[Fault Time]])*24)</f>
        <v>10.55</v>
      </c>
      <c r="AG919" s="176">
        <f>IFERROR((PA[[#This Row],[Work Completion time on fault]]-PA[[#This Row],[Fault Time]])*24,"")</f>
        <v>10.55</v>
      </c>
      <c r="AH919" s="349" t="s">
        <v>688</v>
      </c>
      <c r="AI919" s="32" t="s">
        <v>367</v>
      </c>
      <c r="AJ919" s="175">
        <f ca="1">IFERROR(PA[[#This Row],[Breakdown Time]]*PA[[#This Row],[Plant Equivalent Weightage]],"")</f>
        <v>1.9508724131934382E-3</v>
      </c>
      <c r="AK919" s="37">
        <v>3387</v>
      </c>
      <c r="AL919" s="277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3">
        <f t="shared" si="15"/>
        <v>919</v>
      </c>
      <c r="B920" s="134">
        <v>45847</v>
      </c>
      <c r="C920" s="183">
        <f>YEAR(PA[[#This Row],[Date]])+IF(MONTH(PA[[#This Row],[Date]])&gt;=4,1,0)</f>
        <v>2026</v>
      </c>
      <c r="D920" s="32">
        <f>YEAR(PA[[#This Row],[Date]])</f>
        <v>2025</v>
      </c>
      <c r="E920" s="36" t="s">
        <v>363</v>
      </c>
      <c r="F920" s="36" t="s">
        <v>363</v>
      </c>
      <c r="G920" s="216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510</v>
      </c>
      <c r="M920" s="32" t="s">
        <v>403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8">
        <f ca="1">IFERROR(_xlfn.XLOOKUP(PA[[#This Row],[Affected Equipment ]],'Basic Data'!N:N,'Basic Data'!R:R),"")</f>
        <v>2.3545794446698746E-2</v>
      </c>
      <c r="W920" s="35" t="s">
        <v>474</v>
      </c>
      <c r="X920" s="38"/>
      <c r="Y920" s="38" t="s">
        <v>438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672</v>
      </c>
      <c r="AI920" s="32" t="s">
        <v>552</v>
      </c>
      <c r="AJ920" s="34">
        <f ca="1">IFERROR(PA[[#This Row],[Breakdown Time]]*PA[[#This Row],[Plant Equivalent Weightage]],"")</f>
        <v>0.28686626234227974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3">
        <f t="shared" si="15"/>
        <v>920</v>
      </c>
      <c r="B921" s="30">
        <v>45847</v>
      </c>
      <c r="C921" s="183">
        <f>YEAR(PA[[#This Row],[Date]])+IF(MONTH(PA[[#This Row],[Date]])&gt;=4,1,0)</f>
        <v>2026</v>
      </c>
      <c r="D921" s="32">
        <f>YEAR(PA[[#This Row],[Date]])</f>
        <v>2025</v>
      </c>
      <c r="E921" s="36" t="s">
        <v>363</v>
      </c>
      <c r="F921" s="36" t="s">
        <v>363</v>
      </c>
      <c r="G921" s="216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510</v>
      </c>
      <c r="M921" s="36" t="s">
        <v>410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8">
        <f ca="1">IFERROR(_xlfn.XLOOKUP(PA[[#This Row],[Affected Equipment ]],'Basic Data'!N:N,'Basic Data'!R:R),"")</f>
        <v>2.2537997797229148E-2</v>
      </c>
      <c r="W921" s="35" t="s">
        <v>474</v>
      </c>
      <c r="X921" s="38"/>
      <c r="Y921" s="38" t="s">
        <v>438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672</v>
      </c>
      <c r="AI921" s="32" t="s">
        <v>552</v>
      </c>
      <c r="AJ921" s="34">
        <f ca="1">IFERROR(PA[[#This Row],[Breakdown Time]]*PA[[#This Row],[Plant Equivalent Weightage]],"")</f>
        <v>0.27458793982957519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3">
        <f t="shared" si="15"/>
        <v>921</v>
      </c>
      <c r="B922" s="30">
        <v>45847</v>
      </c>
      <c r="C922" s="183">
        <f>YEAR(PA[[#This Row],[Date]])+IF(MONTH(PA[[#This Row],[Date]])&gt;=4,1,0)</f>
        <v>2026</v>
      </c>
      <c r="D922" s="32">
        <f>YEAR(PA[[#This Row],[Date]])</f>
        <v>2025</v>
      </c>
      <c r="E922" s="36" t="s">
        <v>363</v>
      </c>
      <c r="F922" s="36" t="s">
        <v>363</v>
      </c>
      <c r="G922" s="216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424</v>
      </c>
      <c r="M922" s="36" t="s">
        <v>483</v>
      </c>
      <c r="N922" s="36" t="s">
        <v>412</v>
      </c>
      <c r="O922" s="35" t="s">
        <v>456</v>
      </c>
      <c r="P922" s="37" t="s">
        <v>471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8">
        <f ca="1">IFERROR(_xlfn.XLOOKUP(PA[[#This Row],[Affected Equipment ]],'Basic Data'!N:N,'Basic Data'!R:R),"")</f>
        <v>1.8323575444901746E-4</v>
      </c>
      <c r="W922" s="35" t="s">
        <v>407</v>
      </c>
      <c r="X922" s="38"/>
      <c r="Y922" s="348" t="s">
        <v>469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49" t="s">
        <v>663</v>
      </c>
      <c r="AI922" s="32" t="s">
        <v>367</v>
      </c>
      <c r="AJ922" s="34">
        <f ca="1">IFERROR(PA[[#This Row],[Breakdown Time]]*PA[[#This Row],[Plant Equivalent Weightage]],"")</f>
        <v>1.9331372094371344E-3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3">
        <f t="shared" si="15"/>
        <v>922</v>
      </c>
      <c r="B923" s="30">
        <v>45848</v>
      </c>
      <c r="C923" s="182">
        <f>YEAR(PA[[#This Row],[Date]])+IF(MONTH(PA[[#This Row],[Date]])&gt;=4,1,0)</f>
        <v>2026</v>
      </c>
      <c r="D923" s="32">
        <f>YEAR(PA[[#This Row],[Date]])</f>
        <v>2025</v>
      </c>
      <c r="E923" s="36" t="s">
        <v>363</v>
      </c>
      <c r="F923" s="36" t="s">
        <v>363</v>
      </c>
      <c r="G923" s="216">
        <v>45839</v>
      </c>
      <c r="H923" s="174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510</v>
      </c>
      <c r="M923" s="32" t="s">
        <v>403</v>
      </c>
      <c r="N923" s="36"/>
      <c r="O923" s="37"/>
      <c r="P923" s="37"/>
      <c r="Q923" s="36"/>
      <c r="R923" s="174">
        <f>IF((PA[[#This Row],[String Type(If String BD)]]&amp;PA[[#This Row],[Equipment (If any BD other than PV  array and inv)]])="",1,0)</f>
        <v>1</v>
      </c>
      <c r="S923" s="174">
        <f>IF(PA[[#This Row],[String Type(If String BD)]]="",1,0)</f>
        <v>1</v>
      </c>
      <c r="T92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5">
        <f>IFERROR(_xlfn.XLOOKUP(PA[[#This Row],[Affected Equipment ]],'Basic Data'!N:N,'Basic Data'!Q:Q),"")</f>
        <v>4061.8850000000007</v>
      </c>
      <c r="V923" s="179">
        <f ca="1">IFERROR(_xlfn.XLOOKUP(PA[[#This Row],[Affected Equipment ]],'Basic Data'!N:N,'Basic Data'!R:R),"")</f>
        <v>2.3545794446698746E-2</v>
      </c>
      <c r="W923" s="35" t="s">
        <v>474</v>
      </c>
      <c r="X923" s="38"/>
      <c r="Y923" s="38" t="s">
        <v>438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6">
        <f>IF(PA[[#This Row],[Acknowledgement Time ]]="NA","",(PA[[#This Row],[Acknowledgement Time ]]-PA[[#This Row],[Fault Time]])*24)</f>
        <v>0</v>
      </c>
      <c r="AE923" s="176">
        <f>IF(PA[[#This Row],[Work Start time on Fault]]="NA","",(PA[[#This Row],[Work Start time on Fault]]-PA[[#This Row],[Fault Time]])*24)</f>
        <v>0</v>
      </c>
      <c r="AF923" s="177" t="str">
        <f>IF(PA[[#This Row],[Status]]="Open","",(PA[[#This Row],[Work Completion time on fault]]-PA[[#This Row],[Fault Time]])*24)</f>
        <v/>
      </c>
      <c r="AG923" s="176">
        <f>IFERROR((PA[[#This Row],[Work Completion time on fault]]-PA[[#This Row],[Fault Time]])*24,"")</f>
        <v>12.2</v>
      </c>
      <c r="AH923" s="35" t="s">
        <v>672</v>
      </c>
      <c r="AI923" s="32" t="s">
        <v>552</v>
      </c>
      <c r="AJ923" s="175">
        <f ca="1">IFERROR(PA[[#This Row],[Breakdown Time]]*PA[[#This Row],[Plant Equivalent Weightage]],"")</f>
        <v>0.28725869224972467</v>
      </c>
      <c r="AK923" s="37">
        <v>5378</v>
      </c>
      <c r="AL923" s="277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3">
        <f t="shared" si="15"/>
        <v>923</v>
      </c>
      <c r="B924" s="134">
        <v>45848</v>
      </c>
      <c r="C924" s="182">
        <f>YEAR(PA[[#This Row],[Date]])+IF(MONTH(PA[[#This Row],[Date]])&gt;=4,1,0)</f>
        <v>2026</v>
      </c>
      <c r="D924" s="32">
        <f>YEAR(PA[[#This Row],[Date]])</f>
        <v>2025</v>
      </c>
      <c r="E924" s="36" t="s">
        <v>363</v>
      </c>
      <c r="F924" s="36" t="s">
        <v>363</v>
      </c>
      <c r="G924" s="216">
        <v>45839</v>
      </c>
      <c r="H924" s="174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510</v>
      </c>
      <c r="M924" s="36" t="s">
        <v>410</v>
      </c>
      <c r="N924" s="36"/>
      <c r="O924" s="37"/>
      <c r="P924" s="37"/>
      <c r="Q924" s="36"/>
      <c r="R924" s="174">
        <f>IF((PA[[#This Row],[String Type(If String BD)]]&amp;PA[[#This Row],[Equipment (If any BD other than PV  array and inv)]])="",1,0)</f>
        <v>1</v>
      </c>
      <c r="S924" s="174">
        <f>IF(PA[[#This Row],[String Type(If String BD)]]="",1,0)</f>
        <v>1</v>
      </c>
      <c r="T92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5">
        <f>IFERROR(_xlfn.XLOOKUP(PA[[#This Row],[Affected Equipment ]],'Basic Data'!N:N,'Basic Data'!Q:Q),"")</f>
        <v>3888.03</v>
      </c>
      <c r="V924" s="179">
        <f ca="1">IFERROR(_xlfn.XLOOKUP(PA[[#This Row],[Affected Equipment ]],'Basic Data'!N:N,'Basic Data'!R:R),"")</f>
        <v>2.2537997797229148E-2</v>
      </c>
      <c r="W924" s="35" t="s">
        <v>474</v>
      </c>
      <c r="X924" s="38"/>
      <c r="Y924" s="38" t="s">
        <v>438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6">
        <f>IF(PA[[#This Row],[Acknowledgement Time ]]="NA","",(PA[[#This Row],[Acknowledgement Time ]]-PA[[#This Row],[Fault Time]])*24)</f>
        <v>0</v>
      </c>
      <c r="AE924" s="176">
        <f>IF(PA[[#This Row],[Work Start time on Fault]]="NA","",(PA[[#This Row],[Work Start time on Fault]]-PA[[#This Row],[Fault Time]])*24)</f>
        <v>0</v>
      </c>
      <c r="AF924" s="177" t="str">
        <f>IF(PA[[#This Row],[Status]]="Open","",(PA[[#This Row],[Work Completion time on fault]]-PA[[#This Row],[Fault Time]])*24)</f>
        <v/>
      </c>
      <c r="AG924" s="176">
        <f>IFERROR((PA[[#This Row],[Work Completion time on fault]]-PA[[#This Row],[Fault Time]])*24,"")</f>
        <v>12.2</v>
      </c>
      <c r="AH924" s="35" t="s">
        <v>672</v>
      </c>
      <c r="AI924" s="32" t="s">
        <v>552</v>
      </c>
      <c r="AJ924" s="175">
        <f ca="1">IFERROR(PA[[#This Row],[Breakdown Time]]*PA[[#This Row],[Plant Equivalent Weightage]],"")</f>
        <v>0.27496357312619557</v>
      </c>
      <c r="AK924" s="37">
        <v>5378</v>
      </c>
      <c r="AL924" s="277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3">
        <f t="shared" si="15"/>
        <v>924</v>
      </c>
      <c r="B925" s="134">
        <v>45849</v>
      </c>
      <c r="C925" s="183">
        <f>YEAR(PA[[#This Row],[Date]])+IF(MONTH(PA[[#This Row],[Date]])&gt;=4,1,0)</f>
        <v>2026</v>
      </c>
      <c r="D925" s="32">
        <f>YEAR(PA[[#This Row],[Date]])</f>
        <v>2025</v>
      </c>
      <c r="E925" s="36" t="s">
        <v>363</v>
      </c>
      <c r="F925" s="36" t="s">
        <v>363</v>
      </c>
      <c r="G925" s="216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510</v>
      </c>
      <c r="M925" s="32" t="s">
        <v>403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8">
        <f ca="1">IFERROR(_xlfn.XLOOKUP(PA[[#This Row],[Affected Equipment ]],'Basic Data'!N:N,'Basic Data'!R:R),"")</f>
        <v>2.3545794446698746E-2</v>
      </c>
      <c r="W925" s="35" t="s">
        <v>474</v>
      </c>
      <c r="X925" s="38"/>
      <c r="Y925" s="38" t="s">
        <v>438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2" t="s">
        <v>1893</v>
      </c>
      <c r="AI925" s="353" t="s">
        <v>367</v>
      </c>
      <c r="AJ925" s="34">
        <f ca="1">IFERROR(PA[[#This Row],[Breakdown Time]]*PA[[#This Row],[Plant Equivalent Weightage]],"")</f>
        <v>0.28490411280505484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3">
        <f t="shared" ref="A926:A989" si="16">A925+1</f>
        <v>925</v>
      </c>
      <c r="B926" s="30">
        <v>45849</v>
      </c>
      <c r="C926" s="183">
        <f>YEAR(PA[[#This Row],[Date]])+IF(MONTH(PA[[#This Row],[Date]])&gt;=4,1,0)</f>
        <v>2026</v>
      </c>
      <c r="D926" s="32">
        <f>YEAR(PA[[#This Row],[Date]])</f>
        <v>2025</v>
      </c>
      <c r="E926" s="36" t="s">
        <v>363</v>
      </c>
      <c r="F926" s="36" t="s">
        <v>363</v>
      </c>
      <c r="G926" s="216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510</v>
      </c>
      <c r="M926" s="36" t="s">
        <v>410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8">
        <f ca="1">IFERROR(_xlfn.XLOOKUP(PA[[#This Row],[Affected Equipment ]],'Basic Data'!N:N,'Basic Data'!R:R),"")</f>
        <v>2.2537997797229148E-2</v>
      </c>
      <c r="W926" s="35" t="s">
        <v>474</v>
      </c>
      <c r="X926" s="38"/>
      <c r="Y926" s="38" t="s">
        <v>438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672</v>
      </c>
      <c r="AI926" s="32" t="s">
        <v>552</v>
      </c>
      <c r="AJ926" s="34">
        <f ca="1">IFERROR(PA[[#This Row],[Breakdown Time]]*PA[[#This Row],[Plant Equivalent Weightage]],"")</f>
        <v>0.25993824126137616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3">
        <f t="shared" si="16"/>
        <v>926</v>
      </c>
      <c r="B927" s="30">
        <v>45849</v>
      </c>
      <c r="C927" s="183">
        <f>YEAR(PA[[#This Row],[Date]])+IF(MONTH(PA[[#This Row],[Date]])&gt;=4,1,0)</f>
        <v>2026</v>
      </c>
      <c r="D927" s="32">
        <f>YEAR(PA[[#This Row],[Date]])</f>
        <v>2025</v>
      </c>
      <c r="E927" s="36" t="s">
        <v>363</v>
      </c>
      <c r="F927" s="36" t="s">
        <v>363</v>
      </c>
      <c r="G927" s="216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424</v>
      </c>
      <c r="M927" s="36" t="s">
        <v>410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8">
        <f ca="1">IFERROR(_xlfn.XLOOKUP(PA[[#This Row],[Affected Equipment ]],'Basic Data'!N:N,'Basic Data'!R:R),"")</f>
        <v>2.4003883832821291E-2</v>
      </c>
      <c r="W927" s="35" t="s">
        <v>474</v>
      </c>
      <c r="X927" s="38"/>
      <c r="Y927" s="354" t="s">
        <v>451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2" t="s">
        <v>655</v>
      </c>
      <c r="AI927" s="353" t="s">
        <v>367</v>
      </c>
      <c r="AJ927" s="34">
        <f ca="1">IFERROR(PA[[#This Row],[Breakdown Time]]*PA[[#This Row],[Plant Equivalent Weightage]],"")</f>
        <v>2.000323652735107E-2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3">
        <f t="shared" si="16"/>
        <v>927</v>
      </c>
      <c r="B928" s="134">
        <v>45849</v>
      </c>
      <c r="C928" s="182">
        <f>YEAR(PA[[#This Row],[Date]])+IF(MONTH(PA[[#This Row],[Date]])&gt;=4,1,0)</f>
        <v>2026</v>
      </c>
      <c r="D928" s="32">
        <f>YEAR(PA[[#This Row],[Date]])</f>
        <v>2025</v>
      </c>
      <c r="E928" s="36" t="s">
        <v>363</v>
      </c>
      <c r="F928" s="36" t="s">
        <v>363</v>
      </c>
      <c r="G928" s="216">
        <v>45839</v>
      </c>
      <c r="H928" s="174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424</v>
      </c>
      <c r="M928" s="36" t="s">
        <v>410</v>
      </c>
      <c r="N928" s="36" t="s">
        <v>412</v>
      </c>
      <c r="O928" s="37"/>
      <c r="P928" s="37"/>
      <c r="Q928" s="36"/>
      <c r="R928" s="174">
        <f>IF((PA[[#This Row],[String Type(If String BD)]]&amp;PA[[#This Row],[Equipment (If any BD other than PV  array and inv)]])="",1,0)</f>
        <v>1</v>
      </c>
      <c r="S928" s="174">
        <f>IF(PA[[#This Row],[String Type(If String BD)]]="",1,0)</f>
        <v>1</v>
      </c>
      <c r="T92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5">
        <f>IFERROR(_xlfn.XLOOKUP(PA[[#This Row],[Affected Equipment ]],'Basic Data'!N:N,'Basic Data'!Q:Q),"")</f>
        <v>1959.8200000000002</v>
      </c>
      <c r="V928" s="179">
        <f ca="1">IFERROR(_xlfn.XLOOKUP(PA[[#This Row],[Affected Equipment ]],'Basic Data'!N:N,'Basic Data'!R:R),"")</f>
        <v>1.1360616775839083E-2</v>
      </c>
      <c r="W928" s="37" t="s">
        <v>413</v>
      </c>
      <c r="X928" s="39"/>
      <c r="Y928" s="355" t="s">
        <v>1889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6">
        <f>IF(PA[[#This Row],[Acknowledgement Time ]]="NA","",(PA[[#This Row],[Acknowledgement Time ]]-PA[[#This Row],[Fault Time]])*24)</f>
        <v>0</v>
      </c>
      <c r="AE928" s="176">
        <f>IF(PA[[#This Row],[Work Start time on Fault]]="NA","",(PA[[#This Row],[Work Start time on Fault]]-PA[[#This Row],[Fault Time]])*24)</f>
        <v>0</v>
      </c>
      <c r="AF928" s="177">
        <f>IF(PA[[#This Row],[Status]]="Open","",(PA[[#This Row],[Work Completion time on fault]]-PA[[#This Row],[Fault Time]])*24)</f>
        <v>7.3333333333333339</v>
      </c>
      <c r="AG928" s="176">
        <f>IFERROR((PA[[#This Row],[Work Completion time on fault]]-PA[[#This Row],[Fault Time]])*24,"")</f>
        <v>7.3333333333333339</v>
      </c>
      <c r="AH928" s="356" t="s">
        <v>1891</v>
      </c>
      <c r="AI928" s="353" t="s">
        <v>367</v>
      </c>
      <c r="AJ928" s="175">
        <f ca="1">IFERROR(PA[[#This Row],[Breakdown Time]]*PA[[#This Row],[Plant Equivalent Weightage]],"")</f>
        <v>8.3311189689486614E-2</v>
      </c>
      <c r="AK928" s="37">
        <v>2641</v>
      </c>
      <c r="AL928" s="277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3">
        <f t="shared" si="16"/>
        <v>928</v>
      </c>
      <c r="B929" s="134">
        <v>45849</v>
      </c>
      <c r="C929" s="182">
        <f>YEAR(PA[[#This Row],[Date]])+IF(MONTH(PA[[#This Row],[Date]])&gt;=4,1,0)</f>
        <v>2026</v>
      </c>
      <c r="D929" s="32">
        <f>YEAR(PA[[#This Row],[Date]])</f>
        <v>2025</v>
      </c>
      <c r="E929" s="36" t="s">
        <v>363</v>
      </c>
      <c r="F929" s="36" t="s">
        <v>363</v>
      </c>
      <c r="G929" s="216">
        <v>45839</v>
      </c>
      <c r="H929" s="174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424</v>
      </c>
      <c r="M929" s="36" t="s">
        <v>410</v>
      </c>
      <c r="N929" s="36" t="s">
        <v>416</v>
      </c>
      <c r="O929" s="37"/>
      <c r="P929" s="37"/>
      <c r="Q929" s="36"/>
      <c r="R929" s="174">
        <f>IF((PA[[#This Row],[String Type(If String BD)]]&amp;PA[[#This Row],[Equipment (If any BD other than PV  array and inv)]])="",1,0)</f>
        <v>1</v>
      </c>
      <c r="S929" s="174">
        <f>IF(PA[[#This Row],[String Type(If String BD)]]="",1,0)</f>
        <v>1</v>
      </c>
      <c r="T92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5">
        <f>IFERROR(_xlfn.XLOOKUP(PA[[#This Row],[Affected Equipment ]],'Basic Data'!N:N,'Basic Data'!Q:Q),"")</f>
        <v>2181.09</v>
      </c>
      <c r="V929" s="179">
        <f ca="1">IFERROR(_xlfn.XLOOKUP(PA[[#This Row],[Affected Equipment ]],'Basic Data'!N:N,'Basic Data'!R:R),"")</f>
        <v>1.2643267056982205E-2</v>
      </c>
      <c r="W929" s="37" t="s">
        <v>413</v>
      </c>
      <c r="X929" s="39"/>
      <c r="Y929" s="355" t="s">
        <v>1890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6">
        <f>IF(PA[[#This Row],[Acknowledgement Time ]]="NA","",(PA[[#This Row],[Acknowledgement Time ]]-PA[[#This Row],[Fault Time]])*24)</f>
        <v>0</v>
      </c>
      <c r="AE929" s="176">
        <f>IF(PA[[#This Row],[Work Start time on Fault]]="NA","",(PA[[#This Row],[Work Start time on Fault]]-PA[[#This Row],[Fault Time]])*24)</f>
        <v>0</v>
      </c>
      <c r="AF929" s="177">
        <f>IF(PA[[#This Row],[Status]]="Open","",(PA[[#This Row],[Work Completion time on fault]]-PA[[#This Row],[Fault Time]])*24)</f>
        <v>2.333333333333333</v>
      </c>
      <c r="AG929" s="176">
        <f>IFERROR((PA[[#This Row],[Work Completion time on fault]]-PA[[#This Row],[Fault Time]])*24,"")</f>
        <v>2.333333333333333</v>
      </c>
      <c r="AH929" s="356" t="s">
        <v>1892</v>
      </c>
      <c r="AI929" s="353" t="s">
        <v>367</v>
      </c>
      <c r="AJ929" s="175">
        <f ca="1">IFERROR(PA[[#This Row],[Breakdown Time]]*PA[[#This Row],[Plant Equivalent Weightage]],"")</f>
        <v>2.9500956466291809E-2</v>
      </c>
      <c r="AK929" s="37">
        <v>719</v>
      </c>
      <c r="AL929" s="277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3">
        <f t="shared" si="16"/>
        <v>929</v>
      </c>
      <c r="B930" s="134">
        <v>45850</v>
      </c>
      <c r="C930" s="183">
        <f>YEAR(PA[[#This Row],[Date]])+IF(MONTH(PA[[#This Row],[Date]])&gt;=4,1,0)</f>
        <v>2026</v>
      </c>
      <c r="D930" s="32">
        <f>YEAR(PA[[#This Row],[Date]])</f>
        <v>2025</v>
      </c>
      <c r="E930" s="36" t="s">
        <v>363</v>
      </c>
      <c r="F930" s="36" t="s">
        <v>363</v>
      </c>
      <c r="G930" s="216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510</v>
      </c>
      <c r="M930" s="36" t="s">
        <v>410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8">
        <f ca="1">IFERROR(_xlfn.XLOOKUP(PA[[#This Row],[Affected Equipment ]],'Basic Data'!N:N,'Basic Data'!R:R),"")</f>
        <v>2.2537997797229148E-2</v>
      </c>
      <c r="W930" s="35" t="s">
        <v>474</v>
      </c>
      <c r="X930" s="38"/>
      <c r="Y930" s="38" t="s">
        <v>438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2" t="s">
        <v>1893</v>
      </c>
      <c r="AI930" s="353" t="s">
        <v>367</v>
      </c>
      <c r="AJ930" s="34">
        <f ca="1">IFERROR(PA[[#This Row],[Breakdown Time]]*PA[[#This Row],[Plant Equivalent Weightage]],"")</f>
        <v>0.13522798678337486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3">
        <f t="shared" si="16"/>
        <v>930</v>
      </c>
      <c r="B931" s="30">
        <v>45850</v>
      </c>
      <c r="C931" s="183">
        <f>YEAR(PA[[#This Row],[Date]])+IF(MONTH(PA[[#This Row],[Date]])&gt;=4,1,0)</f>
        <v>2026</v>
      </c>
      <c r="D931" s="32">
        <f>YEAR(PA[[#This Row],[Date]])</f>
        <v>2025</v>
      </c>
      <c r="E931" s="36" t="s">
        <v>363</v>
      </c>
      <c r="F931" s="36" t="s">
        <v>363</v>
      </c>
      <c r="G931" s="216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465</v>
      </c>
      <c r="M931" s="32" t="s">
        <v>403</v>
      </c>
      <c r="N931" s="36" t="s">
        <v>412</v>
      </c>
      <c r="O931" s="35" t="s">
        <v>446</v>
      </c>
      <c r="P931" s="37" t="s">
        <v>406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8">
        <f ca="1">IFERROR(_xlfn.XLOOKUP(PA[[#This Row],[Affected Equipment ]],'Basic Data'!N:N,'Basic Data'!R:R),"")</f>
        <v>1.8491681641643964E-4</v>
      </c>
      <c r="W931" s="35" t="s">
        <v>447</v>
      </c>
      <c r="X931" s="38"/>
      <c r="Y931" s="348" t="s">
        <v>469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2" t="s">
        <v>594</v>
      </c>
      <c r="AI931" s="32" t="s">
        <v>367</v>
      </c>
      <c r="AJ931" s="34">
        <f ca="1">IFERROR(PA[[#This Row],[Breakdown Time]]*PA[[#This Row],[Plant Equivalent Weightage]],"")</f>
        <v>1.9724460417753563E-3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3">
        <f t="shared" si="16"/>
        <v>931</v>
      </c>
      <c r="B932" s="30">
        <v>45850</v>
      </c>
      <c r="C932" s="183">
        <f>YEAR(PA[[#This Row],[Date]])+IF(MONTH(PA[[#This Row],[Date]])&gt;=4,1,0)</f>
        <v>2026</v>
      </c>
      <c r="D932" s="32">
        <f>YEAR(PA[[#This Row],[Date]])</f>
        <v>2025</v>
      </c>
      <c r="E932" s="36" t="s">
        <v>363</v>
      </c>
      <c r="F932" s="36" t="s">
        <v>363</v>
      </c>
      <c r="G932" s="216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465</v>
      </c>
      <c r="M932" s="32" t="s">
        <v>403</v>
      </c>
      <c r="N932" s="36" t="s">
        <v>412</v>
      </c>
      <c r="O932" s="35" t="s">
        <v>446</v>
      </c>
      <c r="P932" s="37" t="s">
        <v>406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8">
        <f ca="1">IFERROR(_xlfn.XLOOKUP(PA[[#This Row],[Affected Equipment ]],'Basic Data'!N:N,'Basic Data'!R:R),"")</f>
        <v>1.8491681641643964E-4</v>
      </c>
      <c r="W932" s="35" t="s">
        <v>447</v>
      </c>
      <c r="X932" s="38"/>
      <c r="Y932" s="348" t="s">
        <v>469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2" t="s">
        <v>594</v>
      </c>
      <c r="AI932" s="32" t="s">
        <v>367</v>
      </c>
      <c r="AJ932" s="34">
        <f ca="1">IFERROR(PA[[#This Row],[Breakdown Time]]*PA[[#This Row],[Plant Equivalent Weightage]],"")</f>
        <v>2.0032655111780961E-3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3">
        <f t="shared" si="16"/>
        <v>932</v>
      </c>
      <c r="B933" s="134">
        <v>45850</v>
      </c>
      <c r="C933" s="182">
        <f>YEAR(PA[[#This Row],[Date]])+IF(MONTH(PA[[#This Row],[Date]])&gt;=4,1,0)</f>
        <v>2026</v>
      </c>
      <c r="D933" s="32">
        <f>YEAR(PA[[#This Row],[Date]])</f>
        <v>2025</v>
      </c>
      <c r="E933" s="36" t="s">
        <v>363</v>
      </c>
      <c r="F933" s="36" t="s">
        <v>363</v>
      </c>
      <c r="G933" s="216">
        <v>45839</v>
      </c>
      <c r="H933" s="174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582</v>
      </c>
      <c r="M933" s="36" t="s">
        <v>410</v>
      </c>
      <c r="N933" s="36" t="s">
        <v>416</v>
      </c>
      <c r="O933" s="35" t="s">
        <v>472</v>
      </c>
      <c r="P933" s="37" t="s">
        <v>471</v>
      </c>
      <c r="Q933" s="36"/>
      <c r="R933" s="174">
        <f>IF((PA[[#This Row],[String Type(If String BD)]]&amp;PA[[#This Row],[Equipment (If any BD other than PV  array and inv)]])="",1,0)</f>
        <v>0</v>
      </c>
      <c r="S933" s="174">
        <f>IF(PA[[#This Row],[String Type(If String BD)]]="",1,0)</f>
        <v>0</v>
      </c>
      <c r="T93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5">
        <f>IFERROR(_xlfn.XLOOKUP(PA[[#This Row],[Affected Equipment ]],'Basic Data'!N:N,'Basic Data'!Q:Q),"")</f>
        <v>31.610000000000003</v>
      </c>
      <c r="V933" s="179">
        <f ca="1">IFERROR(_xlfn.XLOOKUP(PA[[#This Row],[Affected Equipment ]],'Basic Data'!N:N,'Basic Data'!R:R),"")</f>
        <v>1.8323575444901746E-4</v>
      </c>
      <c r="W933" s="37" t="s">
        <v>407</v>
      </c>
      <c r="X933" s="39"/>
      <c r="Y933" s="348" t="s">
        <v>469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6">
        <f>IF(PA[[#This Row],[Acknowledgement Time ]]="NA","",(PA[[#This Row],[Acknowledgement Time ]]-PA[[#This Row],[Fault Time]])*24)</f>
        <v>0</v>
      </c>
      <c r="AE933" s="176">
        <f>IF(PA[[#This Row],[Work Start time on Fault]]="NA","",(PA[[#This Row],[Work Start time on Fault]]-PA[[#This Row],[Fault Time]])*24)</f>
        <v>0</v>
      </c>
      <c r="AF933" s="177">
        <f>IF(PA[[#This Row],[Status]]="Open","",(PA[[#This Row],[Work Completion time on fault]]-PA[[#This Row],[Fault Time]])*24)</f>
        <v>10.416666666666666</v>
      </c>
      <c r="AG933" s="176">
        <f>IFERROR((PA[[#This Row],[Work Completion time on fault]]-PA[[#This Row],[Fault Time]])*24,"")</f>
        <v>10.416666666666666</v>
      </c>
      <c r="AH933" s="352" t="s">
        <v>460</v>
      </c>
      <c r="AI933" s="32" t="s">
        <v>367</v>
      </c>
      <c r="AJ933" s="175">
        <f ca="1">IFERROR(PA[[#This Row],[Breakdown Time]]*PA[[#This Row],[Plant Equivalent Weightage]],"")</f>
        <v>1.9087057755105986E-3</v>
      </c>
      <c r="AK933" s="37">
        <v>3993</v>
      </c>
      <c r="AL933" s="277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3">
        <f t="shared" si="16"/>
        <v>933</v>
      </c>
      <c r="B934" s="134">
        <v>45850</v>
      </c>
      <c r="C934" s="182">
        <f>YEAR(PA[[#This Row],[Date]])+IF(MONTH(PA[[#This Row],[Date]])&gt;=4,1,0)</f>
        <v>2026</v>
      </c>
      <c r="D934" s="32">
        <f>YEAR(PA[[#This Row],[Date]])</f>
        <v>2025</v>
      </c>
      <c r="E934" s="36" t="s">
        <v>363</v>
      </c>
      <c r="F934" s="36" t="s">
        <v>363</v>
      </c>
      <c r="G934" s="216">
        <v>45839</v>
      </c>
      <c r="H934" s="174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582</v>
      </c>
      <c r="M934" s="36" t="s">
        <v>410</v>
      </c>
      <c r="N934" s="36" t="s">
        <v>416</v>
      </c>
      <c r="O934" s="35" t="s">
        <v>456</v>
      </c>
      <c r="P934" s="37" t="s">
        <v>471</v>
      </c>
      <c r="Q934" s="36"/>
      <c r="R934" s="174">
        <f>IF((PA[[#This Row],[String Type(If String BD)]]&amp;PA[[#This Row],[Equipment (If any BD other than PV  array and inv)]])="",1,0)</f>
        <v>0</v>
      </c>
      <c r="S934" s="174">
        <f>IF(PA[[#This Row],[String Type(If String BD)]]="",1,0)</f>
        <v>0</v>
      </c>
      <c r="T93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5">
        <f>IFERROR(_xlfn.XLOOKUP(PA[[#This Row],[Affected Equipment ]],'Basic Data'!N:N,'Basic Data'!Q:Q),"")</f>
        <v>31.610000000000003</v>
      </c>
      <c r="V934" s="179">
        <f ca="1">IFERROR(_xlfn.XLOOKUP(PA[[#This Row],[Affected Equipment ]],'Basic Data'!N:N,'Basic Data'!R:R),"")</f>
        <v>1.8323575444901746E-4</v>
      </c>
      <c r="W934" s="37" t="s">
        <v>481</v>
      </c>
      <c r="X934" s="39"/>
      <c r="Y934" s="348" t="s">
        <v>469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6">
        <f>IF(PA[[#This Row],[Acknowledgement Time ]]="NA","",(PA[[#This Row],[Acknowledgement Time ]]-PA[[#This Row],[Fault Time]])*24)</f>
        <v>0</v>
      </c>
      <c r="AE934" s="176">
        <f>IF(PA[[#This Row],[Work Start time on Fault]]="NA","",(PA[[#This Row],[Work Start time on Fault]]-PA[[#This Row],[Fault Time]])*24)</f>
        <v>0</v>
      </c>
      <c r="AF934" s="177">
        <f>IF(PA[[#This Row],[Status]]="Open","",(PA[[#This Row],[Work Completion time on fault]]-PA[[#This Row],[Fault Time]])*24)</f>
        <v>10.666666666666668</v>
      </c>
      <c r="AG934" s="176">
        <f>IFERROR((PA[[#This Row],[Work Completion time on fault]]-PA[[#This Row],[Fault Time]])*24,"")</f>
        <v>10.666666666666668</v>
      </c>
      <c r="AH934" s="352" t="s">
        <v>667</v>
      </c>
      <c r="AI934" s="32" t="s">
        <v>367</v>
      </c>
      <c r="AJ934" s="175">
        <f ca="1">IFERROR(PA[[#This Row],[Breakdown Time]]*PA[[#This Row],[Plant Equivalent Weightage]],"")</f>
        <v>1.9545147141228534E-3</v>
      </c>
      <c r="AK934" s="37">
        <v>4047</v>
      </c>
      <c r="AL934" s="277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3">
        <f t="shared" si="16"/>
        <v>934</v>
      </c>
      <c r="B935" s="30">
        <v>45850</v>
      </c>
      <c r="C935" s="183">
        <f>YEAR(PA[[#This Row],[Date]])+IF(MONTH(PA[[#This Row],[Date]])&gt;=4,1,0)</f>
        <v>2026</v>
      </c>
      <c r="D935" s="32">
        <f>YEAR(PA[[#This Row],[Date]])</f>
        <v>2025</v>
      </c>
      <c r="E935" s="36" t="s">
        <v>363</v>
      </c>
      <c r="F935" s="36" t="s">
        <v>363</v>
      </c>
      <c r="G935" s="216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510</v>
      </c>
      <c r="M935" s="32" t="s">
        <v>403</v>
      </c>
      <c r="N935" s="36" t="s">
        <v>412</v>
      </c>
      <c r="O935" s="35" t="s">
        <v>405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8">
        <f ca="1">IFERROR(_xlfn.XLOOKUP(PA[[#This Row],[Affected Equipment ]],'Basic Data'!N:N,'Basic Data'!R:R),"")</f>
        <v>1.4658860355921395E-3</v>
      </c>
      <c r="W935" s="35" t="s">
        <v>433</v>
      </c>
      <c r="X935" s="38"/>
      <c r="Y935" s="354" t="s">
        <v>1908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2" t="s">
        <v>1909</v>
      </c>
      <c r="AI935" s="353" t="s">
        <v>552</v>
      </c>
      <c r="AJ935" s="34">
        <f ca="1">IFERROR(PA[[#This Row],[Breakdown Time]]*PA[[#This Row],[Plant Equivalent Weightage]],"")</f>
        <v>1.7957103936003711E-2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3">
        <f t="shared" si="16"/>
        <v>935</v>
      </c>
      <c r="B936" s="30">
        <v>45850</v>
      </c>
      <c r="C936" s="183">
        <f>YEAR(PA[[#This Row],[Date]])+IF(MONTH(PA[[#This Row],[Date]])&gt;=4,1,0)</f>
        <v>2026</v>
      </c>
      <c r="D936" s="32">
        <f>YEAR(PA[[#This Row],[Date]])</f>
        <v>2025</v>
      </c>
      <c r="E936" s="36" t="s">
        <v>363</v>
      </c>
      <c r="F936" s="36" t="s">
        <v>363</v>
      </c>
      <c r="G936" s="216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510</v>
      </c>
      <c r="M936" s="32" t="s">
        <v>403</v>
      </c>
      <c r="N936" s="36" t="s">
        <v>412</v>
      </c>
      <c r="O936" s="35" t="s">
        <v>456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8">
        <f ca="1">IFERROR(_xlfn.XLOOKUP(PA[[#This Row],[Affected Equipment ]],'Basic Data'!N:N,'Basic Data'!R:R),"")</f>
        <v>1.649121790041157E-3</v>
      </c>
      <c r="W936" s="35" t="s">
        <v>433</v>
      </c>
      <c r="X936" s="38"/>
      <c r="Y936" s="354" t="s">
        <v>1908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2" t="s">
        <v>1909</v>
      </c>
      <c r="AI936" s="353" t="s">
        <v>552</v>
      </c>
      <c r="AJ936" s="34">
        <f ca="1">IFERROR(PA[[#This Row],[Breakdown Time]]*PA[[#This Row],[Plant Equivalent Weightage]],"")</f>
        <v>2.0201741928004176E-2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3">
        <f t="shared" si="16"/>
        <v>936</v>
      </c>
      <c r="B937" s="30">
        <v>45850</v>
      </c>
      <c r="C937" s="183">
        <f>YEAR(PA[[#This Row],[Date]])+IF(MONTH(PA[[#This Row],[Date]])&gt;=4,1,0)</f>
        <v>2026</v>
      </c>
      <c r="D937" s="32">
        <f>YEAR(PA[[#This Row],[Date]])</f>
        <v>2025</v>
      </c>
      <c r="E937" s="36" t="s">
        <v>363</v>
      </c>
      <c r="F937" s="36" t="s">
        <v>363</v>
      </c>
      <c r="G937" s="216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510</v>
      </c>
      <c r="M937" s="32" t="s">
        <v>403</v>
      </c>
      <c r="N937" s="36" t="s">
        <v>412</v>
      </c>
      <c r="O937" s="35" t="s">
        <v>472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8">
        <f ca="1">IFERROR(_xlfn.XLOOKUP(PA[[#This Row],[Affected Equipment ]],'Basic Data'!N:N,'Basic Data'!R:R),"")</f>
        <v>1.1910324039186135E-3</v>
      </c>
      <c r="W937" s="35" t="s">
        <v>433</v>
      </c>
      <c r="X937" s="38"/>
      <c r="Y937" s="354" t="s">
        <v>1908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2" t="s">
        <v>1909</v>
      </c>
      <c r="AI937" s="353" t="s">
        <v>552</v>
      </c>
      <c r="AJ937" s="34">
        <f ca="1">IFERROR(PA[[#This Row],[Breakdown Time]]*PA[[#This Row],[Plant Equivalent Weightage]],"")</f>
        <v>1.4590146948003016E-2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3">
        <f t="shared" si="16"/>
        <v>937</v>
      </c>
      <c r="B938" s="30">
        <v>45850</v>
      </c>
      <c r="C938" s="183">
        <f>YEAR(PA[[#This Row],[Date]])+IF(MONTH(PA[[#This Row],[Date]])&gt;=4,1,0)</f>
        <v>2026</v>
      </c>
      <c r="D938" s="32">
        <f>YEAR(PA[[#This Row],[Date]])</f>
        <v>2025</v>
      </c>
      <c r="E938" s="36" t="s">
        <v>363</v>
      </c>
      <c r="F938" s="36" t="s">
        <v>363</v>
      </c>
      <c r="G938" s="216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510</v>
      </c>
      <c r="M938" s="32" t="s">
        <v>403</v>
      </c>
      <c r="N938" s="36" t="s">
        <v>412</v>
      </c>
      <c r="O938" s="35" t="s">
        <v>440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8">
        <f ca="1">IFERROR(_xlfn.XLOOKUP(PA[[#This Row],[Affected Equipment ]],'Basic Data'!N:N,'Basic Data'!R:R),"")</f>
        <v>1.1910324039186135E-3</v>
      </c>
      <c r="W938" s="35" t="s">
        <v>433</v>
      </c>
      <c r="X938" s="38"/>
      <c r="Y938" s="354" t="s">
        <v>1908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2" t="s">
        <v>1909</v>
      </c>
      <c r="AI938" s="353" t="s">
        <v>552</v>
      </c>
      <c r="AJ938" s="34">
        <f ca="1">IFERROR(PA[[#This Row],[Breakdown Time]]*PA[[#This Row],[Plant Equivalent Weightage]],"")</f>
        <v>1.4590146948003016E-2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3">
        <f t="shared" si="16"/>
        <v>938</v>
      </c>
      <c r="B939" s="134">
        <v>45850</v>
      </c>
      <c r="C939" s="182">
        <f>YEAR(PA[[#This Row],[Date]])+IF(MONTH(PA[[#This Row],[Date]])&gt;=4,1,0)</f>
        <v>2026</v>
      </c>
      <c r="D939" s="32">
        <f>YEAR(PA[[#This Row],[Date]])</f>
        <v>2025</v>
      </c>
      <c r="E939" s="36" t="s">
        <v>363</v>
      </c>
      <c r="F939" s="36" t="s">
        <v>363</v>
      </c>
      <c r="G939" s="216">
        <v>45839</v>
      </c>
      <c r="H939" s="174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510</v>
      </c>
      <c r="M939" s="32" t="s">
        <v>403</v>
      </c>
      <c r="N939" s="36" t="s">
        <v>443</v>
      </c>
      <c r="O939" s="35" t="s">
        <v>456</v>
      </c>
      <c r="P939" s="37"/>
      <c r="Q939" s="36"/>
      <c r="R939" s="174">
        <f>IF((PA[[#This Row],[String Type(If String BD)]]&amp;PA[[#This Row],[Equipment (If any BD other than PV  array and inv)]])="",1,0)</f>
        <v>1</v>
      </c>
      <c r="S939" s="174">
        <f>IF(PA[[#This Row],[String Type(If String BD)]]="",1,0)</f>
        <v>1</v>
      </c>
      <c r="T93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5">
        <f>IFERROR(_xlfn.XLOOKUP(PA[[#This Row],[Affected Equipment ]],'Basic Data'!N:N,'Basic Data'!Q:Q),"")</f>
        <v>221.27</v>
      </c>
      <c r="V939" s="179">
        <f ca="1">IFERROR(_xlfn.XLOOKUP(PA[[#This Row],[Affected Equipment ]],'Basic Data'!N:N,'Basic Data'!R:R),"")</f>
        <v>1.2826502811431222E-3</v>
      </c>
      <c r="W939" s="35" t="s">
        <v>433</v>
      </c>
      <c r="X939" s="39"/>
      <c r="Y939" s="354" t="s">
        <v>1908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6">
        <f>IF(PA[[#This Row],[Acknowledgement Time ]]="NA","",(PA[[#This Row],[Acknowledgement Time ]]-PA[[#This Row],[Fault Time]])*24)</f>
        <v>0</v>
      </c>
      <c r="AE939" s="176">
        <f>IF(PA[[#This Row],[Work Start time on Fault]]="NA","",(PA[[#This Row],[Work Start time on Fault]]-PA[[#This Row],[Fault Time]])*24)</f>
        <v>0</v>
      </c>
      <c r="AF939" s="177" t="str">
        <f>IF(PA[[#This Row],[Status]]="Open","",(PA[[#This Row],[Work Completion time on fault]]-PA[[#This Row],[Fault Time]])*24)</f>
        <v/>
      </c>
      <c r="AG939" s="176">
        <f>IFERROR((PA[[#This Row],[Work Completion time on fault]]-PA[[#This Row],[Fault Time]])*24,"")</f>
        <v>12.250000000000002</v>
      </c>
      <c r="AH939" s="352" t="s">
        <v>1909</v>
      </c>
      <c r="AI939" s="353" t="s">
        <v>552</v>
      </c>
      <c r="AJ939" s="175">
        <f ca="1">IFERROR(PA[[#This Row],[Breakdown Time]]*PA[[#This Row],[Plant Equivalent Weightage]],"")</f>
        <v>1.5712465944003249E-2</v>
      </c>
      <c r="AK939" s="35">
        <v>4273</v>
      </c>
      <c r="AL939" s="277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3">
        <f t="shared" si="16"/>
        <v>939</v>
      </c>
      <c r="B940" s="30">
        <v>45850</v>
      </c>
      <c r="C940" s="183">
        <f>YEAR(PA[[#This Row],[Date]])+IF(MONTH(PA[[#This Row],[Date]])&gt;=4,1,0)</f>
        <v>2026</v>
      </c>
      <c r="D940" s="32">
        <f>YEAR(PA[[#This Row],[Date]])</f>
        <v>2025</v>
      </c>
      <c r="E940" s="36" t="s">
        <v>363</v>
      </c>
      <c r="F940" s="36" t="s">
        <v>363</v>
      </c>
      <c r="G940" s="216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510</v>
      </c>
      <c r="M940" s="32" t="s">
        <v>403</v>
      </c>
      <c r="N940" s="36" t="s">
        <v>443</v>
      </c>
      <c r="O940" s="35" t="s">
        <v>472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8">
        <f ca="1">IFERROR(_xlfn.XLOOKUP(PA[[#This Row],[Affected Equipment ]],'Basic Data'!N:N,'Basic Data'!R:R),"")</f>
        <v>1.1910324039186135E-3</v>
      </c>
      <c r="W940" s="35" t="s">
        <v>433</v>
      </c>
      <c r="X940" s="38"/>
      <c r="Y940" s="354" t="s">
        <v>1908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2" t="s">
        <v>1909</v>
      </c>
      <c r="AI940" s="353" t="s">
        <v>552</v>
      </c>
      <c r="AJ940" s="34">
        <f ca="1">IFERROR(PA[[#This Row],[Breakdown Time]]*PA[[#This Row],[Plant Equivalent Weightage]],"")</f>
        <v>1.4590146948003016E-2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3">
        <f t="shared" si="16"/>
        <v>940</v>
      </c>
      <c r="B941" s="134">
        <v>45850</v>
      </c>
      <c r="C941" s="182">
        <f>YEAR(PA[[#This Row],[Date]])+IF(MONTH(PA[[#This Row],[Date]])&gt;=4,1,0)</f>
        <v>2026</v>
      </c>
      <c r="D941" s="32">
        <f>YEAR(PA[[#This Row],[Date]])</f>
        <v>2025</v>
      </c>
      <c r="E941" s="36" t="s">
        <v>363</v>
      </c>
      <c r="F941" s="36" t="s">
        <v>363</v>
      </c>
      <c r="G941" s="216">
        <v>45839</v>
      </c>
      <c r="H941" s="174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510</v>
      </c>
      <c r="M941" s="32" t="s">
        <v>410</v>
      </c>
      <c r="N941" s="36" t="s">
        <v>412</v>
      </c>
      <c r="O941" s="35" t="s">
        <v>472</v>
      </c>
      <c r="P941" s="37"/>
      <c r="Q941" s="36"/>
      <c r="R941" s="174">
        <f>IF((PA[[#This Row],[String Type(If String BD)]]&amp;PA[[#This Row],[Equipment (If any BD other than PV  array and inv)]])="",1,0)</f>
        <v>1</v>
      </c>
      <c r="S941" s="174">
        <f>IF(PA[[#This Row],[String Type(If String BD)]]="",1,0)</f>
        <v>1</v>
      </c>
      <c r="T94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5">
        <f>IFERROR(_xlfn.XLOOKUP(PA[[#This Row],[Affected Equipment ]],'Basic Data'!N:N,'Basic Data'!Q:Q),"")</f>
        <v>205.465</v>
      </c>
      <c r="V941" s="179">
        <f ca="1">IFERROR(_xlfn.XLOOKUP(PA[[#This Row],[Affected Equipment ]],'Basic Data'!N:N,'Basic Data'!R:R),"")</f>
        <v>1.1910324039186135E-3</v>
      </c>
      <c r="W941" s="35" t="s">
        <v>433</v>
      </c>
      <c r="X941" s="39"/>
      <c r="Y941" s="354" t="s">
        <v>1908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6">
        <f>IF(PA[[#This Row],[Acknowledgement Time ]]="NA","",(PA[[#This Row],[Acknowledgement Time ]]-PA[[#This Row],[Fault Time]])*24)</f>
        <v>0</v>
      </c>
      <c r="AE941" s="176">
        <f>IF(PA[[#This Row],[Work Start time on Fault]]="NA","",(PA[[#This Row],[Work Start time on Fault]]-PA[[#This Row],[Fault Time]])*24)</f>
        <v>0</v>
      </c>
      <c r="AF941" s="177" t="str">
        <f>IF(PA[[#This Row],[Status]]="Open","",(PA[[#This Row],[Work Completion time on fault]]-PA[[#This Row],[Fault Time]])*24)</f>
        <v/>
      </c>
      <c r="AG941" s="176">
        <f>IFERROR((PA[[#This Row],[Work Completion time on fault]]-PA[[#This Row],[Fault Time]])*24,"")</f>
        <v>12.250000000000002</v>
      </c>
      <c r="AH941" s="352" t="s">
        <v>1909</v>
      </c>
      <c r="AI941" s="353" t="s">
        <v>552</v>
      </c>
      <c r="AJ941" s="175">
        <f ca="1">IFERROR(PA[[#This Row],[Breakdown Time]]*PA[[#This Row],[Plant Equivalent Weightage]],"")</f>
        <v>1.4590146948003016E-2</v>
      </c>
      <c r="AK941" s="35">
        <v>4273</v>
      </c>
      <c r="AL941" s="277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3">
        <f t="shared" si="16"/>
        <v>941</v>
      </c>
      <c r="B942" s="134">
        <v>45850</v>
      </c>
      <c r="C942" s="182">
        <f>YEAR(PA[[#This Row],[Date]])+IF(MONTH(PA[[#This Row],[Date]])&gt;=4,1,0)</f>
        <v>2026</v>
      </c>
      <c r="D942" s="32">
        <f>YEAR(PA[[#This Row],[Date]])</f>
        <v>2025</v>
      </c>
      <c r="E942" s="36" t="s">
        <v>363</v>
      </c>
      <c r="F942" s="36" t="s">
        <v>363</v>
      </c>
      <c r="G942" s="216">
        <v>45839</v>
      </c>
      <c r="H942" s="174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510</v>
      </c>
      <c r="M942" s="32" t="s">
        <v>410</v>
      </c>
      <c r="N942" s="36" t="s">
        <v>443</v>
      </c>
      <c r="O942" s="35" t="s">
        <v>446</v>
      </c>
      <c r="P942" s="37"/>
      <c r="Q942" s="36"/>
      <c r="R942" s="174">
        <f>IF((PA[[#This Row],[String Type(If String BD)]]&amp;PA[[#This Row],[Equipment (If any BD other than PV  array and inv)]])="",1,0)</f>
        <v>1</v>
      </c>
      <c r="S942" s="174">
        <f>IF(PA[[#This Row],[String Type(If String BD)]]="",1,0)</f>
        <v>1</v>
      </c>
      <c r="T9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5">
        <f>IFERROR(_xlfn.XLOOKUP(PA[[#This Row],[Affected Equipment ]],'Basic Data'!N:N,'Basic Data'!Q:Q),"")</f>
        <v>158.05000000000001</v>
      </c>
      <c r="V942" s="179">
        <f ca="1">IFERROR(_xlfn.XLOOKUP(PA[[#This Row],[Affected Equipment ]],'Basic Data'!N:N,'Basic Data'!R:R),"")</f>
        <v>9.1617877224508734E-4</v>
      </c>
      <c r="W942" s="35" t="s">
        <v>433</v>
      </c>
      <c r="X942" s="39"/>
      <c r="Y942" s="354" t="s">
        <v>1908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6">
        <f>IF(PA[[#This Row],[Acknowledgement Time ]]="NA","",(PA[[#This Row],[Acknowledgement Time ]]-PA[[#This Row],[Fault Time]])*24)</f>
        <v>0</v>
      </c>
      <c r="AE942" s="176">
        <f>IF(PA[[#This Row],[Work Start time on Fault]]="NA","",(PA[[#This Row],[Work Start time on Fault]]-PA[[#This Row],[Fault Time]])*24)</f>
        <v>0</v>
      </c>
      <c r="AF942" s="177" t="str">
        <f>IF(PA[[#This Row],[Status]]="Open","",(PA[[#This Row],[Work Completion time on fault]]-PA[[#This Row],[Fault Time]])*24)</f>
        <v/>
      </c>
      <c r="AG942" s="176">
        <f>IFERROR((PA[[#This Row],[Work Completion time on fault]]-PA[[#This Row],[Fault Time]])*24,"")</f>
        <v>12.250000000000002</v>
      </c>
      <c r="AH942" s="352" t="s">
        <v>1909</v>
      </c>
      <c r="AI942" s="353" t="s">
        <v>552</v>
      </c>
      <c r="AJ942" s="175">
        <f ca="1">IFERROR(PA[[#This Row],[Breakdown Time]]*PA[[#This Row],[Plant Equivalent Weightage]],"")</f>
        <v>1.1223189960002322E-2</v>
      </c>
      <c r="AK942" s="35">
        <v>4273</v>
      </c>
      <c r="AL942" s="277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3">
        <f t="shared" si="16"/>
        <v>942</v>
      </c>
      <c r="B943" s="134">
        <v>45851</v>
      </c>
      <c r="C943" s="183">
        <f>YEAR(PA[[#This Row],[Date]])+IF(MONTH(PA[[#This Row],[Date]])&gt;=4,1,0)</f>
        <v>2026</v>
      </c>
      <c r="D943" s="32">
        <f>YEAR(PA[[#This Row],[Date]])</f>
        <v>2025</v>
      </c>
      <c r="E943" s="36" t="s">
        <v>363</v>
      </c>
      <c r="F943" s="36" t="s">
        <v>363</v>
      </c>
      <c r="G943" s="216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510</v>
      </c>
      <c r="M943" s="32" t="s">
        <v>403</v>
      </c>
      <c r="N943" s="36" t="s">
        <v>412</v>
      </c>
      <c r="O943" s="35" t="s">
        <v>405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8">
        <f ca="1">IFERROR(_xlfn.XLOOKUP(PA[[#This Row],[Affected Equipment ]],'Basic Data'!N:N,'Basic Data'!R:R),"")</f>
        <v>1.4658860355921395E-3</v>
      </c>
      <c r="W943" s="35" t="s">
        <v>433</v>
      </c>
      <c r="X943" s="38"/>
      <c r="Y943" s="354" t="s">
        <v>1908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2" t="s">
        <v>1909</v>
      </c>
      <c r="AI943" s="353" t="s">
        <v>552</v>
      </c>
      <c r="AJ943" s="34">
        <f ca="1">IFERROR(PA[[#This Row],[Breakdown Time]]*PA[[#This Row],[Plant Equivalent Weightage]],"")</f>
        <v>1.7541769559252601E-2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3">
        <f t="shared" si="16"/>
        <v>943</v>
      </c>
      <c r="B944" s="30">
        <v>45851</v>
      </c>
      <c r="C944" s="183">
        <f>YEAR(PA[[#This Row],[Date]])+IF(MONTH(PA[[#This Row],[Date]])&gt;=4,1,0)</f>
        <v>2026</v>
      </c>
      <c r="D944" s="32">
        <f>YEAR(PA[[#This Row],[Date]])</f>
        <v>2025</v>
      </c>
      <c r="E944" s="36" t="s">
        <v>363</v>
      </c>
      <c r="F944" s="36" t="s">
        <v>363</v>
      </c>
      <c r="G944" s="216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510</v>
      </c>
      <c r="M944" s="32" t="s">
        <v>403</v>
      </c>
      <c r="N944" s="36" t="s">
        <v>412</v>
      </c>
      <c r="O944" s="35" t="s">
        <v>456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8">
        <f ca="1">IFERROR(_xlfn.XLOOKUP(PA[[#This Row],[Affected Equipment ]],'Basic Data'!N:N,'Basic Data'!R:R),"")</f>
        <v>1.649121790041157E-3</v>
      </c>
      <c r="W944" s="35" t="s">
        <v>433</v>
      </c>
      <c r="X944" s="38"/>
      <c r="Y944" s="354" t="s">
        <v>1908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2" t="s">
        <v>1909</v>
      </c>
      <c r="AI944" s="353" t="s">
        <v>552</v>
      </c>
      <c r="AJ944" s="34">
        <f ca="1">IFERROR(PA[[#This Row],[Breakdown Time]]*PA[[#This Row],[Plant Equivalent Weightage]],"")</f>
        <v>1.9734490754159176E-2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3">
        <f t="shared" si="16"/>
        <v>944</v>
      </c>
      <c r="B945" s="30">
        <v>45851</v>
      </c>
      <c r="C945" s="183">
        <f>YEAR(PA[[#This Row],[Date]])+IF(MONTH(PA[[#This Row],[Date]])&gt;=4,1,0)</f>
        <v>2026</v>
      </c>
      <c r="D945" s="32">
        <f>YEAR(PA[[#This Row],[Date]])</f>
        <v>2025</v>
      </c>
      <c r="E945" s="36" t="s">
        <v>363</v>
      </c>
      <c r="F945" s="36" t="s">
        <v>363</v>
      </c>
      <c r="G945" s="216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510</v>
      </c>
      <c r="M945" s="32" t="s">
        <v>403</v>
      </c>
      <c r="N945" s="36" t="s">
        <v>412</v>
      </c>
      <c r="O945" s="35" t="s">
        <v>472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8">
        <f ca="1">IFERROR(_xlfn.XLOOKUP(PA[[#This Row],[Affected Equipment ]],'Basic Data'!N:N,'Basic Data'!R:R),"")</f>
        <v>1.1910324039186135E-3</v>
      </c>
      <c r="W945" s="35" t="s">
        <v>433</v>
      </c>
      <c r="X945" s="38"/>
      <c r="Y945" s="354" t="s">
        <v>1908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2" t="s">
        <v>1909</v>
      </c>
      <c r="AI945" s="353" t="s">
        <v>552</v>
      </c>
      <c r="AJ945" s="34">
        <f ca="1">IFERROR(PA[[#This Row],[Breakdown Time]]*PA[[#This Row],[Plant Equivalent Weightage]],"")</f>
        <v>1.4252687766892739E-2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3">
        <f t="shared" si="16"/>
        <v>945</v>
      </c>
      <c r="B946" s="30">
        <v>45851</v>
      </c>
      <c r="C946" s="183">
        <f>YEAR(PA[[#This Row],[Date]])+IF(MONTH(PA[[#This Row],[Date]])&gt;=4,1,0)</f>
        <v>2026</v>
      </c>
      <c r="D946" s="32">
        <f>YEAR(PA[[#This Row],[Date]])</f>
        <v>2025</v>
      </c>
      <c r="E946" s="36" t="s">
        <v>363</v>
      </c>
      <c r="F946" s="36" t="s">
        <v>363</v>
      </c>
      <c r="G946" s="216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510</v>
      </c>
      <c r="M946" s="32" t="s">
        <v>403</v>
      </c>
      <c r="N946" s="36" t="s">
        <v>412</v>
      </c>
      <c r="O946" s="35" t="s">
        <v>440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8">
        <f ca="1">IFERROR(_xlfn.XLOOKUP(PA[[#This Row],[Affected Equipment ]],'Basic Data'!N:N,'Basic Data'!R:R),"")</f>
        <v>1.1910324039186135E-3</v>
      </c>
      <c r="W946" s="35" t="s">
        <v>433</v>
      </c>
      <c r="X946" s="38"/>
      <c r="Y946" s="354" t="s">
        <v>1908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2" t="s">
        <v>1909</v>
      </c>
      <c r="AI946" s="353" t="s">
        <v>552</v>
      </c>
      <c r="AJ946" s="34">
        <f ca="1">IFERROR(PA[[#This Row],[Breakdown Time]]*PA[[#This Row],[Plant Equivalent Weightage]],"")</f>
        <v>1.4252687766892739E-2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3">
        <f t="shared" si="16"/>
        <v>946</v>
      </c>
      <c r="B947" s="30">
        <v>45851</v>
      </c>
      <c r="C947" s="183">
        <f>YEAR(PA[[#This Row],[Date]])+IF(MONTH(PA[[#This Row],[Date]])&gt;=4,1,0)</f>
        <v>2026</v>
      </c>
      <c r="D947" s="32">
        <f>YEAR(PA[[#This Row],[Date]])</f>
        <v>2025</v>
      </c>
      <c r="E947" s="36" t="s">
        <v>363</v>
      </c>
      <c r="F947" s="36" t="s">
        <v>363</v>
      </c>
      <c r="G947" s="216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510</v>
      </c>
      <c r="M947" s="32" t="s">
        <v>403</v>
      </c>
      <c r="N947" s="36" t="s">
        <v>443</v>
      </c>
      <c r="O947" s="35" t="s">
        <v>456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8">
        <f ca="1">IFERROR(_xlfn.XLOOKUP(PA[[#This Row],[Affected Equipment ]],'Basic Data'!N:N,'Basic Data'!R:R),"")</f>
        <v>1.2826502811431222E-3</v>
      </c>
      <c r="W947" s="35" t="s">
        <v>433</v>
      </c>
      <c r="X947" s="38"/>
      <c r="Y947" s="354" t="s">
        <v>1908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2" t="s">
        <v>1909</v>
      </c>
      <c r="AI947" s="353" t="s">
        <v>552</v>
      </c>
      <c r="AJ947" s="34">
        <f ca="1">IFERROR(PA[[#This Row],[Breakdown Time]]*PA[[#This Row],[Plant Equivalent Weightage]],"")</f>
        <v>1.5349048364346028E-2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3">
        <f t="shared" si="16"/>
        <v>947</v>
      </c>
      <c r="B948" s="30">
        <v>45851</v>
      </c>
      <c r="C948" s="183">
        <f>YEAR(PA[[#This Row],[Date]])+IF(MONTH(PA[[#This Row],[Date]])&gt;=4,1,0)</f>
        <v>2026</v>
      </c>
      <c r="D948" s="32">
        <f>YEAR(PA[[#This Row],[Date]])</f>
        <v>2025</v>
      </c>
      <c r="E948" s="36" t="s">
        <v>363</v>
      </c>
      <c r="F948" s="36" t="s">
        <v>363</v>
      </c>
      <c r="G948" s="216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510</v>
      </c>
      <c r="M948" s="32" t="s">
        <v>403</v>
      </c>
      <c r="N948" s="36" t="s">
        <v>443</v>
      </c>
      <c r="O948" s="35" t="s">
        <v>472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8">
        <f ca="1">IFERROR(_xlfn.XLOOKUP(PA[[#This Row],[Affected Equipment ]],'Basic Data'!N:N,'Basic Data'!R:R),"")</f>
        <v>1.1910324039186135E-3</v>
      </c>
      <c r="W948" s="35" t="s">
        <v>433</v>
      </c>
      <c r="X948" s="38"/>
      <c r="Y948" s="354" t="s">
        <v>1908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2" t="s">
        <v>1909</v>
      </c>
      <c r="AI948" s="353" t="s">
        <v>552</v>
      </c>
      <c r="AJ948" s="34">
        <f ca="1">IFERROR(PA[[#This Row],[Breakdown Time]]*PA[[#This Row],[Plant Equivalent Weightage]],"")</f>
        <v>1.4252687766892739E-2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3">
        <f t="shared" si="16"/>
        <v>948</v>
      </c>
      <c r="B949" s="30">
        <v>45851</v>
      </c>
      <c r="C949" s="183">
        <f>YEAR(PA[[#This Row],[Date]])+IF(MONTH(PA[[#This Row],[Date]])&gt;=4,1,0)</f>
        <v>2026</v>
      </c>
      <c r="D949" s="32">
        <f>YEAR(PA[[#This Row],[Date]])</f>
        <v>2025</v>
      </c>
      <c r="E949" s="36" t="s">
        <v>363</v>
      </c>
      <c r="F949" s="36" t="s">
        <v>363</v>
      </c>
      <c r="G949" s="216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510</v>
      </c>
      <c r="M949" s="32" t="s">
        <v>410</v>
      </c>
      <c r="N949" s="36" t="s">
        <v>412</v>
      </c>
      <c r="O949" s="35" t="s">
        <v>472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8">
        <f ca="1">IFERROR(_xlfn.XLOOKUP(PA[[#This Row],[Affected Equipment ]],'Basic Data'!N:N,'Basic Data'!R:R),"")</f>
        <v>1.1910324039186135E-3</v>
      </c>
      <c r="W949" s="35" t="s">
        <v>433</v>
      </c>
      <c r="X949" s="38"/>
      <c r="Y949" s="354" t="s">
        <v>1908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2" t="s">
        <v>1909</v>
      </c>
      <c r="AI949" s="353" t="s">
        <v>552</v>
      </c>
      <c r="AJ949" s="34">
        <f ca="1">IFERROR(PA[[#This Row],[Breakdown Time]]*PA[[#This Row],[Plant Equivalent Weightage]],"")</f>
        <v>1.4252687766892739E-2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3">
        <f t="shared" si="16"/>
        <v>949</v>
      </c>
      <c r="B950" s="30">
        <v>45851</v>
      </c>
      <c r="C950" s="183">
        <f>YEAR(PA[[#This Row],[Date]])+IF(MONTH(PA[[#This Row],[Date]])&gt;=4,1,0)</f>
        <v>2026</v>
      </c>
      <c r="D950" s="32">
        <f>YEAR(PA[[#This Row],[Date]])</f>
        <v>2025</v>
      </c>
      <c r="E950" s="36" t="s">
        <v>363</v>
      </c>
      <c r="F950" s="36" t="s">
        <v>363</v>
      </c>
      <c r="G950" s="216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510</v>
      </c>
      <c r="M950" s="32" t="s">
        <v>410</v>
      </c>
      <c r="N950" s="36" t="s">
        <v>443</v>
      </c>
      <c r="O950" s="35" t="s">
        <v>446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8">
        <f ca="1">IFERROR(_xlfn.XLOOKUP(PA[[#This Row],[Affected Equipment ]],'Basic Data'!N:N,'Basic Data'!R:R),"")</f>
        <v>9.1617877224508734E-4</v>
      </c>
      <c r="W950" s="35" t="s">
        <v>433</v>
      </c>
      <c r="X950" s="38"/>
      <c r="Y950" s="354" t="s">
        <v>1908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2" t="s">
        <v>1909</v>
      </c>
      <c r="AI950" s="353" t="s">
        <v>552</v>
      </c>
      <c r="AJ950" s="34">
        <f ca="1">IFERROR(PA[[#This Row],[Breakdown Time]]*PA[[#This Row],[Plant Equivalent Weightage]],"")</f>
        <v>1.0963605974532878E-2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3">
        <f t="shared" si="16"/>
        <v>950</v>
      </c>
      <c r="B951" s="30">
        <v>45852</v>
      </c>
      <c r="C951" s="182">
        <f>YEAR(PA[[#This Row],[Date]])+IF(MONTH(PA[[#This Row],[Date]])&gt;=4,1,0)</f>
        <v>2026</v>
      </c>
      <c r="D951" s="32">
        <f>YEAR(PA[[#This Row],[Date]])</f>
        <v>2025</v>
      </c>
      <c r="E951" s="36" t="s">
        <v>363</v>
      </c>
      <c r="F951" s="36" t="s">
        <v>363</v>
      </c>
      <c r="G951" s="216">
        <v>45839</v>
      </c>
      <c r="H951" s="174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411</v>
      </c>
      <c r="M951" s="32" t="s">
        <v>410</v>
      </c>
      <c r="N951" s="36" t="s">
        <v>416</v>
      </c>
      <c r="O951" s="35" t="s">
        <v>440</v>
      </c>
      <c r="P951" s="37" t="s">
        <v>406</v>
      </c>
      <c r="Q951" s="36"/>
      <c r="R951" s="174">
        <f>IF((PA[[#This Row],[String Type(If String BD)]]&amp;PA[[#This Row],[Equipment (If any BD other than PV  array and inv)]])="",1,0)</f>
        <v>0</v>
      </c>
      <c r="S951" s="174">
        <f>IF(PA[[#This Row],[String Type(If String BD)]]="",1,0)</f>
        <v>0</v>
      </c>
      <c r="T95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5">
        <f>IFERROR(_xlfn.XLOOKUP(PA[[#This Row],[Affected Equipment ]],'Basic Data'!N:N,'Basic Data'!Q:Q),"")</f>
        <v>31.900000000000002</v>
      </c>
      <c r="V951" s="179">
        <f ca="1">IFERROR(_xlfn.XLOOKUP(PA[[#This Row],[Affected Equipment ]],'Basic Data'!N:N,'Basic Data'!R:R),"")</f>
        <v>1.8491681641643964E-4</v>
      </c>
      <c r="W951" s="37" t="s">
        <v>447</v>
      </c>
      <c r="X951" s="39"/>
      <c r="Y951" s="355" t="s">
        <v>469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6">
        <f>IF(PA[[#This Row],[Acknowledgement Time ]]="NA","",(PA[[#This Row],[Acknowledgement Time ]]-PA[[#This Row],[Fault Time]])*24)</f>
        <v>0</v>
      </c>
      <c r="AE951" s="176">
        <f>IF(PA[[#This Row],[Work Start time on Fault]]="NA","",(PA[[#This Row],[Work Start time on Fault]]-PA[[#This Row],[Fault Time]])*24)</f>
        <v>0</v>
      </c>
      <c r="AF951" s="177">
        <f>IF(PA[[#This Row],[Status]]="Open","",(PA[[#This Row],[Work Completion time on fault]]-PA[[#This Row],[Fault Time]])*24)</f>
        <v>10.516666666666667</v>
      </c>
      <c r="AG951" s="176">
        <f>IFERROR((PA[[#This Row],[Work Completion time on fault]]-PA[[#This Row],[Fault Time]])*24,"")</f>
        <v>10.516666666666667</v>
      </c>
      <c r="AH951" s="352" t="s">
        <v>575</v>
      </c>
      <c r="AI951" s="32" t="s">
        <v>367</v>
      </c>
      <c r="AJ951" s="175">
        <f ca="1">IFERROR(PA[[#This Row],[Breakdown Time]]*PA[[#This Row],[Plant Equivalent Weightage]],"")</f>
        <v>1.9447085193128903E-3</v>
      </c>
      <c r="AK951" s="37">
        <v>4504</v>
      </c>
      <c r="AL951" s="277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3">
        <f t="shared" si="16"/>
        <v>951</v>
      </c>
      <c r="B952" s="30">
        <v>45852</v>
      </c>
      <c r="C952" s="183">
        <f>YEAR(PA[[#This Row],[Date]])+IF(MONTH(PA[[#This Row],[Date]])&gt;=4,1,0)</f>
        <v>2026</v>
      </c>
      <c r="D952" s="32">
        <f>YEAR(PA[[#This Row],[Date]])</f>
        <v>2025</v>
      </c>
      <c r="E952" s="36" t="s">
        <v>363</v>
      </c>
      <c r="F952" s="36" t="s">
        <v>363</v>
      </c>
      <c r="G952" s="216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411</v>
      </c>
      <c r="M952" s="32" t="s">
        <v>483</v>
      </c>
      <c r="N952" s="36" t="s">
        <v>412</v>
      </c>
      <c r="O952" s="35" t="s">
        <v>458</v>
      </c>
      <c r="P952" s="37" t="s">
        <v>406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8">
        <f ca="1">IFERROR(_xlfn.XLOOKUP(PA[[#This Row],[Affected Equipment ]],'Basic Data'!N:N,'Basic Data'!R:R),"")</f>
        <v>1.8491681641643964E-4</v>
      </c>
      <c r="W952" s="37" t="s">
        <v>447</v>
      </c>
      <c r="X952" s="38"/>
      <c r="Y952" s="355" t="s">
        <v>469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2" t="s">
        <v>1911</v>
      </c>
      <c r="AI952" s="32" t="s">
        <v>367</v>
      </c>
      <c r="AJ952" s="34">
        <f ca="1">IFERROR(PA[[#This Row],[Breakdown Time]]*PA[[#This Row],[Plant Equivalent Weightage]],"")</f>
        <v>1.9755279887156301E-3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3">
        <f t="shared" si="16"/>
        <v>952</v>
      </c>
      <c r="B953" s="30">
        <v>45852</v>
      </c>
      <c r="C953" s="183">
        <f>YEAR(PA[[#This Row],[Date]])+IF(MONTH(PA[[#This Row],[Date]])&gt;=4,1,0)</f>
        <v>2026</v>
      </c>
      <c r="D953" s="32">
        <f>YEAR(PA[[#This Row],[Date]])</f>
        <v>2025</v>
      </c>
      <c r="E953" s="36" t="s">
        <v>363</v>
      </c>
      <c r="F953" s="36" t="s">
        <v>363</v>
      </c>
      <c r="G953" s="216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510</v>
      </c>
      <c r="M953" s="32" t="s">
        <v>403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8">
        <f ca="1">IFERROR(_xlfn.XLOOKUP(PA[[#This Row],[Affected Equipment ]],'Basic Data'!N:N,'Basic Data'!R:R),"")</f>
        <v>2.3545794446698746E-2</v>
      </c>
      <c r="W953" s="35" t="s">
        <v>474</v>
      </c>
      <c r="X953" s="38"/>
      <c r="Y953" s="354" t="s">
        <v>1912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2" t="s">
        <v>1913</v>
      </c>
      <c r="AI953" s="353" t="s">
        <v>367</v>
      </c>
      <c r="AJ953" s="34">
        <f ca="1">IFERROR(PA[[#This Row],[Breakdown Time]]*PA[[#This Row],[Plant Equivalent Weightage]],"")</f>
        <v>0.10006962639846967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3">
        <f t="shared" si="16"/>
        <v>953</v>
      </c>
      <c r="B954" s="30">
        <v>45852</v>
      </c>
      <c r="C954" s="183">
        <f>YEAR(PA[[#This Row],[Date]])+IF(MONTH(PA[[#This Row],[Date]])&gt;=4,1,0)</f>
        <v>2026</v>
      </c>
      <c r="D954" s="32">
        <f>YEAR(PA[[#This Row],[Date]])</f>
        <v>2025</v>
      </c>
      <c r="E954" s="36" t="s">
        <v>363</v>
      </c>
      <c r="F954" s="36" t="s">
        <v>363</v>
      </c>
      <c r="G954" s="216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510</v>
      </c>
      <c r="M954" s="32" t="s">
        <v>410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8">
        <f ca="1">IFERROR(_xlfn.XLOOKUP(PA[[#This Row],[Affected Equipment ]],'Basic Data'!N:N,'Basic Data'!R:R),"")</f>
        <v>2.2537997797229148E-2</v>
      </c>
      <c r="W954" s="35" t="s">
        <v>474</v>
      </c>
      <c r="X954" s="38"/>
      <c r="Y954" s="354" t="s">
        <v>1912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2" t="s">
        <v>1913</v>
      </c>
      <c r="AI954" s="353" t="s">
        <v>367</v>
      </c>
      <c r="AJ954" s="34">
        <f ca="1">IFERROR(PA[[#This Row],[Breakdown Time]]*PA[[#This Row],[Plant Equivalent Weightage]],"")</f>
        <v>9.5786490638223878E-2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3">
        <f t="shared" si="16"/>
        <v>954</v>
      </c>
      <c r="B955" s="30">
        <v>45852</v>
      </c>
      <c r="C955" s="183">
        <f>YEAR(PA[[#This Row],[Date]])+IF(MONTH(PA[[#This Row],[Date]])&gt;=4,1,0)</f>
        <v>2026</v>
      </c>
      <c r="D955" s="32">
        <f>YEAR(PA[[#This Row],[Date]])</f>
        <v>2025</v>
      </c>
      <c r="E955" s="36" t="s">
        <v>363</v>
      </c>
      <c r="F955" s="36" t="s">
        <v>363</v>
      </c>
      <c r="G955" s="216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510</v>
      </c>
      <c r="M955" s="32" t="s">
        <v>403</v>
      </c>
      <c r="N955" s="36" t="s">
        <v>412</v>
      </c>
      <c r="O955" s="35" t="s">
        <v>405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8">
        <f ca="1">IFERROR(_xlfn.XLOOKUP(PA[[#This Row],[Affected Equipment ]],'Basic Data'!N:N,'Basic Data'!R:R),"")</f>
        <v>1.4658860355921395E-3</v>
      </c>
      <c r="W955" s="35" t="s">
        <v>433</v>
      </c>
      <c r="X955" s="38"/>
      <c r="Y955" s="354" t="s">
        <v>1908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2" t="s">
        <v>1909</v>
      </c>
      <c r="AI955" s="353" t="s">
        <v>552</v>
      </c>
      <c r="AJ955" s="34">
        <f ca="1">IFERROR(PA[[#This Row],[Breakdown Time]]*PA[[#This Row],[Plant Equivalent Weightage]],"")</f>
        <v>1.7859378200297569E-2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3">
        <f t="shared" si="16"/>
        <v>955</v>
      </c>
      <c r="B956" s="30">
        <v>45852</v>
      </c>
      <c r="C956" s="183">
        <f>YEAR(PA[[#This Row],[Date]])+IF(MONTH(PA[[#This Row],[Date]])&gt;=4,1,0)</f>
        <v>2026</v>
      </c>
      <c r="D956" s="32">
        <f>YEAR(PA[[#This Row],[Date]])</f>
        <v>2025</v>
      </c>
      <c r="E956" s="36" t="s">
        <v>363</v>
      </c>
      <c r="F956" s="36" t="s">
        <v>363</v>
      </c>
      <c r="G956" s="216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510</v>
      </c>
      <c r="M956" s="32" t="s">
        <v>403</v>
      </c>
      <c r="N956" s="36" t="s">
        <v>412</v>
      </c>
      <c r="O956" s="35" t="s">
        <v>456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8">
        <f ca="1">IFERROR(_xlfn.XLOOKUP(PA[[#This Row],[Affected Equipment ]],'Basic Data'!N:N,'Basic Data'!R:R),"")</f>
        <v>1.649121790041157E-3</v>
      </c>
      <c r="W956" s="35" t="s">
        <v>433</v>
      </c>
      <c r="X956" s="38"/>
      <c r="Y956" s="354" t="s">
        <v>1908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2" t="s">
        <v>1909</v>
      </c>
      <c r="AI956" s="353" t="s">
        <v>552</v>
      </c>
      <c r="AJ956" s="34">
        <f ca="1">IFERROR(PA[[#This Row],[Breakdown Time]]*PA[[#This Row],[Plant Equivalent Weightage]],"")</f>
        <v>2.0091800475334765E-2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3">
        <f t="shared" si="16"/>
        <v>956</v>
      </c>
      <c r="B957" s="30">
        <v>45852</v>
      </c>
      <c r="C957" s="183">
        <f>YEAR(PA[[#This Row],[Date]])+IF(MONTH(PA[[#This Row],[Date]])&gt;=4,1,0)</f>
        <v>2026</v>
      </c>
      <c r="D957" s="32">
        <f>YEAR(PA[[#This Row],[Date]])</f>
        <v>2025</v>
      </c>
      <c r="E957" s="36" t="s">
        <v>363</v>
      </c>
      <c r="F957" s="36" t="s">
        <v>363</v>
      </c>
      <c r="G957" s="216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510</v>
      </c>
      <c r="M957" s="32" t="s">
        <v>403</v>
      </c>
      <c r="N957" s="36" t="s">
        <v>412</v>
      </c>
      <c r="O957" s="35" t="s">
        <v>472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8">
        <f ca="1">IFERROR(_xlfn.XLOOKUP(PA[[#This Row],[Affected Equipment ]],'Basic Data'!N:N,'Basic Data'!R:R),"")</f>
        <v>1.1910324039186135E-3</v>
      </c>
      <c r="W957" s="35" t="s">
        <v>433</v>
      </c>
      <c r="X957" s="38"/>
      <c r="Y957" s="354" t="s">
        <v>1908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2" t="s">
        <v>1909</v>
      </c>
      <c r="AI957" s="353" t="s">
        <v>552</v>
      </c>
      <c r="AJ957" s="34">
        <f ca="1">IFERROR(PA[[#This Row],[Breakdown Time]]*PA[[#This Row],[Plant Equivalent Weightage]],"")</f>
        <v>1.4510744787741777E-2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3">
        <f t="shared" si="16"/>
        <v>957</v>
      </c>
      <c r="B958" s="30">
        <v>45852</v>
      </c>
      <c r="C958" s="183">
        <f>YEAR(PA[[#This Row],[Date]])+IF(MONTH(PA[[#This Row],[Date]])&gt;=4,1,0)</f>
        <v>2026</v>
      </c>
      <c r="D958" s="32">
        <f>YEAR(PA[[#This Row],[Date]])</f>
        <v>2025</v>
      </c>
      <c r="E958" s="36" t="s">
        <v>363</v>
      </c>
      <c r="F958" s="36" t="s">
        <v>363</v>
      </c>
      <c r="G958" s="216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510</v>
      </c>
      <c r="M958" s="32" t="s">
        <v>403</v>
      </c>
      <c r="N958" s="36" t="s">
        <v>412</v>
      </c>
      <c r="O958" s="35" t="s">
        <v>440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8">
        <f ca="1">IFERROR(_xlfn.XLOOKUP(PA[[#This Row],[Affected Equipment ]],'Basic Data'!N:N,'Basic Data'!R:R),"")</f>
        <v>1.1910324039186135E-3</v>
      </c>
      <c r="W958" s="35" t="s">
        <v>433</v>
      </c>
      <c r="X958" s="38"/>
      <c r="Y958" s="354" t="s">
        <v>1908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2" t="s">
        <v>1909</v>
      </c>
      <c r="AI958" s="353" t="s">
        <v>552</v>
      </c>
      <c r="AJ958" s="34">
        <f ca="1">IFERROR(PA[[#This Row],[Breakdown Time]]*PA[[#This Row],[Plant Equivalent Weightage]],"")</f>
        <v>1.4510744787741777E-2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3">
        <f t="shared" si="16"/>
        <v>958</v>
      </c>
      <c r="B959" s="30">
        <v>45852</v>
      </c>
      <c r="C959" s="183">
        <f>YEAR(PA[[#This Row],[Date]])+IF(MONTH(PA[[#This Row],[Date]])&gt;=4,1,0)</f>
        <v>2026</v>
      </c>
      <c r="D959" s="32">
        <f>YEAR(PA[[#This Row],[Date]])</f>
        <v>2025</v>
      </c>
      <c r="E959" s="36" t="s">
        <v>363</v>
      </c>
      <c r="F959" s="36" t="s">
        <v>363</v>
      </c>
      <c r="G959" s="216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510</v>
      </c>
      <c r="M959" s="32" t="s">
        <v>403</v>
      </c>
      <c r="N959" s="36" t="s">
        <v>443</v>
      </c>
      <c r="O959" s="35" t="s">
        <v>456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8">
        <f ca="1">IFERROR(_xlfn.XLOOKUP(PA[[#This Row],[Affected Equipment ]],'Basic Data'!N:N,'Basic Data'!R:R),"")</f>
        <v>1.2826502811431222E-3</v>
      </c>
      <c r="W959" s="35" t="s">
        <v>433</v>
      </c>
      <c r="X959" s="38"/>
      <c r="Y959" s="354" t="s">
        <v>1908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2" t="s">
        <v>1909</v>
      </c>
      <c r="AI959" s="353" t="s">
        <v>552</v>
      </c>
      <c r="AJ959" s="34">
        <f ca="1">IFERROR(PA[[#This Row],[Breakdown Time]]*PA[[#This Row],[Plant Equivalent Weightage]],"")</f>
        <v>1.5626955925260373E-2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3">
        <f t="shared" si="16"/>
        <v>959</v>
      </c>
      <c r="B960" s="30">
        <v>45852</v>
      </c>
      <c r="C960" s="183">
        <f>YEAR(PA[[#This Row],[Date]])+IF(MONTH(PA[[#This Row],[Date]])&gt;=4,1,0)</f>
        <v>2026</v>
      </c>
      <c r="D960" s="32">
        <f>YEAR(PA[[#This Row],[Date]])</f>
        <v>2025</v>
      </c>
      <c r="E960" s="36" t="s">
        <v>363</v>
      </c>
      <c r="F960" s="36" t="s">
        <v>363</v>
      </c>
      <c r="G960" s="216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510</v>
      </c>
      <c r="M960" s="32" t="s">
        <v>403</v>
      </c>
      <c r="N960" s="36" t="s">
        <v>443</v>
      </c>
      <c r="O960" s="35" t="s">
        <v>472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8">
        <f ca="1">IFERROR(_xlfn.XLOOKUP(PA[[#This Row],[Affected Equipment ]],'Basic Data'!N:N,'Basic Data'!R:R),"")</f>
        <v>1.1910324039186135E-3</v>
      </c>
      <c r="W960" s="35" t="s">
        <v>433</v>
      </c>
      <c r="X960" s="38"/>
      <c r="Y960" s="354" t="s">
        <v>1908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2" t="s">
        <v>1909</v>
      </c>
      <c r="AI960" s="353" t="s">
        <v>552</v>
      </c>
      <c r="AJ960" s="34">
        <f ca="1">IFERROR(PA[[#This Row],[Breakdown Time]]*PA[[#This Row],[Plant Equivalent Weightage]],"")</f>
        <v>1.4510744787741777E-2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3">
        <f t="shared" si="16"/>
        <v>960</v>
      </c>
      <c r="B961" s="30">
        <v>45852</v>
      </c>
      <c r="C961" s="183">
        <f>YEAR(PA[[#This Row],[Date]])+IF(MONTH(PA[[#This Row],[Date]])&gt;=4,1,0)</f>
        <v>2026</v>
      </c>
      <c r="D961" s="32">
        <f>YEAR(PA[[#This Row],[Date]])</f>
        <v>2025</v>
      </c>
      <c r="E961" s="36" t="s">
        <v>363</v>
      </c>
      <c r="F961" s="36" t="s">
        <v>363</v>
      </c>
      <c r="G961" s="216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510</v>
      </c>
      <c r="M961" s="32" t="s">
        <v>403</v>
      </c>
      <c r="N961" s="36" t="s">
        <v>412</v>
      </c>
      <c r="O961" s="35" t="s">
        <v>446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8">
        <f ca="1">IFERROR(_xlfn.XLOOKUP(PA[[#This Row],[Affected Equipment ]],'Basic Data'!N:N,'Basic Data'!R:R),"")</f>
        <v>1.2826502811431222E-3</v>
      </c>
      <c r="W961" s="35" t="s">
        <v>433</v>
      </c>
      <c r="X961" s="38"/>
      <c r="Y961" s="354" t="s">
        <v>1908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2" t="s">
        <v>1909</v>
      </c>
      <c r="AI961" s="353" t="s">
        <v>552</v>
      </c>
      <c r="AJ961" s="34">
        <f ca="1">IFERROR(PA[[#This Row],[Breakdown Time]]*PA[[#This Row],[Plant Equivalent Weightage]],"")</f>
        <v>1.5626955925260373E-2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3">
        <f t="shared" si="16"/>
        <v>961</v>
      </c>
      <c r="B962" s="30">
        <v>45852</v>
      </c>
      <c r="C962" s="183">
        <f>YEAR(PA[[#This Row],[Date]])+IF(MONTH(PA[[#This Row],[Date]])&gt;=4,1,0)</f>
        <v>2026</v>
      </c>
      <c r="D962" s="32">
        <f>YEAR(PA[[#This Row],[Date]])</f>
        <v>2025</v>
      </c>
      <c r="E962" s="36" t="s">
        <v>363</v>
      </c>
      <c r="F962" s="36" t="s">
        <v>363</v>
      </c>
      <c r="G962" s="216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510</v>
      </c>
      <c r="M962" s="32" t="s">
        <v>403</v>
      </c>
      <c r="N962" s="36" t="s">
        <v>443</v>
      </c>
      <c r="O962" s="35" t="s">
        <v>440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8">
        <f ca="1">IFERROR(_xlfn.XLOOKUP(PA[[#This Row],[Affected Equipment ]],'Basic Data'!N:N,'Basic Data'!R:R),"")</f>
        <v>1.4658860355921395E-3</v>
      </c>
      <c r="W962" s="35" t="s">
        <v>433</v>
      </c>
      <c r="X962" s="38"/>
      <c r="Y962" s="354" t="s">
        <v>1908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2" t="s">
        <v>1909</v>
      </c>
      <c r="AI962" s="353" t="s">
        <v>552</v>
      </c>
      <c r="AJ962" s="34">
        <f ca="1">IFERROR(PA[[#This Row],[Breakdown Time]]*PA[[#This Row],[Plant Equivalent Weightage]],"")</f>
        <v>1.7859378200297569E-2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3">
        <f t="shared" si="16"/>
        <v>962</v>
      </c>
      <c r="B963" s="134">
        <v>45852</v>
      </c>
      <c r="C963" s="182">
        <f>YEAR(PA[[#This Row],[Date]])+IF(MONTH(PA[[#This Row],[Date]])&gt;=4,1,0)</f>
        <v>2026</v>
      </c>
      <c r="D963" s="32">
        <f>YEAR(PA[[#This Row],[Date]])</f>
        <v>2025</v>
      </c>
      <c r="E963" s="36" t="s">
        <v>363</v>
      </c>
      <c r="F963" s="36" t="s">
        <v>363</v>
      </c>
      <c r="G963" s="216">
        <v>45839</v>
      </c>
      <c r="H963" s="174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510</v>
      </c>
      <c r="M963" s="32" t="s">
        <v>410</v>
      </c>
      <c r="N963" s="36" t="s">
        <v>412</v>
      </c>
      <c r="O963" s="35" t="s">
        <v>472</v>
      </c>
      <c r="P963" s="37"/>
      <c r="Q963" s="36"/>
      <c r="R963" s="174">
        <f>IF((PA[[#This Row],[String Type(If String BD)]]&amp;PA[[#This Row],[Equipment (If any BD other than PV  array and inv)]])="",1,0)</f>
        <v>1</v>
      </c>
      <c r="S963" s="174">
        <f>IF(PA[[#This Row],[String Type(If String BD)]]="",1,0)</f>
        <v>1</v>
      </c>
      <c r="T96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5">
        <f>IFERROR(_xlfn.XLOOKUP(PA[[#This Row],[Affected Equipment ]],'Basic Data'!N:N,'Basic Data'!Q:Q),"")</f>
        <v>205.465</v>
      </c>
      <c r="V963" s="179">
        <f ca="1">IFERROR(_xlfn.XLOOKUP(PA[[#This Row],[Affected Equipment ]],'Basic Data'!N:N,'Basic Data'!R:R),"")</f>
        <v>1.1910324039186135E-3</v>
      </c>
      <c r="W963" s="35" t="s">
        <v>433</v>
      </c>
      <c r="X963" s="38"/>
      <c r="Y963" s="354" t="s">
        <v>1908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6">
        <f>IF(PA[[#This Row],[Acknowledgement Time ]]="NA","",(PA[[#This Row],[Acknowledgement Time ]]-PA[[#This Row],[Fault Time]])*24)</f>
        <v>0</v>
      </c>
      <c r="AE963" s="176">
        <f>IF(PA[[#This Row],[Work Start time on Fault]]="NA","",(PA[[#This Row],[Work Start time on Fault]]-PA[[#This Row],[Fault Time]])*24)</f>
        <v>0</v>
      </c>
      <c r="AF963" s="177" t="str">
        <f>IF(PA[[#This Row],[Status]]="Open","",(PA[[#This Row],[Work Completion time on fault]]-PA[[#This Row],[Fault Time]])*24)</f>
        <v/>
      </c>
      <c r="AG963" s="176">
        <f>IFERROR((PA[[#This Row],[Work Completion time on fault]]-PA[[#This Row],[Fault Time]])*24,"")</f>
        <v>12.183333333333335</v>
      </c>
      <c r="AH963" s="352" t="s">
        <v>1909</v>
      </c>
      <c r="AI963" s="353" t="s">
        <v>552</v>
      </c>
      <c r="AJ963" s="175">
        <f ca="1">IFERROR(PA[[#This Row],[Breakdown Time]]*PA[[#This Row],[Plant Equivalent Weightage]],"")</f>
        <v>1.4510744787741777E-2</v>
      </c>
      <c r="AK963" s="35">
        <v>5098</v>
      </c>
      <c r="AL963" s="277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3">
        <f t="shared" si="16"/>
        <v>963</v>
      </c>
      <c r="B964" s="134">
        <v>45852</v>
      </c>
      <c r="C964" s="183">
        <f>YEAR(PA[[#This Row],[Date]])+IF(MONTH(PA[[#This Row],[Date]])&gt;=4,1,0)</f>
        <v>2026</v>
      </c>
      <c r="D964" s="32">
        <f>YEAR(PA[[#This Row],[Date]])</f>
        <v>2025</v>
      </c>
      <c r="E964" s="36" t="s">
        <v>363</v>
      </c>
      <c r="F964" s="36" t="s">
        <v>363</v>
      </c>
      <c r="G964" s="216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510</v>
      </c>
      <c r="M964" s="32" t="s">
        <v>410</v>
      </c>
      <c r="N964" s="36" t="s">
        <v>443</v>
      </c>
      <c r="O964" s="35" t="s">
        <v>446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8">
        <f ca="1">IFERROR(_xlfn.XLOOKUP(PA[[#This Row],[Affected Equipment ]],'Basic Data'!N:N,'Basic Data'!R:R),"")</f>
        <v>9.1617877224508734E-4</v>
      </c>
      <c r="W964" s="35" t="s">
        <v>433</v>
      </c>
      <c r="X964" s="38"/>
      <c r="Y964" s="354" t="s">
        <v>1908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2" t="s">
        <v>1909</v>
      </c>
      <c r="AI964" s="353" t="s">
        <v>552</v>
      </c>
      <c r="AJ964" s="34">
        <f ca="1">IFERROR(PA[[#This Row],[Breakdown Time]]*PA[[#This Row],[Plant Equivalent Weightage]],"")</f>
        <v>1.1162111375185982E-2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3">
        <f t="shared" si="16"/>
        <v>964</v>
      </c>
      <c r="B965" s="134">
        <v>45853</v>
      </c>
      <c r="C965" s="183">
        <f>YEAR(PA[[#This Row],[Date]])+IF(MONTH(PA[[#This Row],[Date]])&gt;=4,1,0)</f>
        <v>2026</v>
      </c>
      <c r="D965" s="32">
        <f>YEAR(PA[[#This Row],[Date]])</f>
        <v>2025</v>
      </c>
      <c r="E965" s="36" t="s">
        <v>363</v>
      </c>
      <c r="F965" s="36" t="s">
        <v>363</v>
      </c>
      <c r="G965" s="216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478</v>
      </c>
      <c r="M965" s="32" t="s">
        <v>403</v>
      </c>
      <c r="N965" s="36" t="s">
        <v>412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8">
        <f ca="1">IFERROR(_xlfn.XLOOKUP(PA[[#This Row],[Affected Equipment ]],'Basic Data'!N:N,'Basic Data'!R:R),"")</f>
        <v>1.2204509883485017E-2</v>
      </c>
      <c r="W965" s="35" t="s">
        <v>413</v>
      </c>
      <c r="X965" s="38"/>
      <c r="Y965" s="357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8" t="s">
        <v>1915</v>
      </c>
      <c r="AI965" s="32" t="s">
        <v>367</v>
      </c>
      <c r="AJ965" s="34">
        <f ca="1">IFERROR(PA[[#This Row],[Breakdown Time]]*PA[[#This Row],[Plant Equivalent Weightage]],"")</f>
        <v>8.1363399223233473E-3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3">
        <f t="shared" si="16"/>
        <v>965</v>
      </c>
      <c r="B966" s="30">
        <v>45853</v>
      </c>
      <c r="C966" s="183">
        <f>YEAR(PA[[#This Row],[Date]])+IF(MONTH(PA[[#This Row],[Date]])&gt;=4,1,0)</f>
        <v>2026</v>
      </c>
      <c r="D966" s="32">
        <f>YEAR(PA[[#This Row],[Date]])</f>
        <v>2025</v>
      </c>
      <c r="E966" s="36" t="s">
        <v>363</v>
      </c>
      <c r="F966" s="36" t="s">
        <v>363</v>
      </c>
      <c r="G966" s="216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465</v>
      </c>
      <c r="M966" s="32" t="s">
        <v>403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8">
        <f ca="1">IFERROR(_xlfn.XLOOKUP(PA[[#This Row],[Affected Equipment ]],'Basic Data'!N:N,'Basic Data'!R:R),"")</f>
        <v>2.4593936583386475E-2</v>
      </c>
      <c r="W966" s="35" t="s">
        <v>474</v>
      </c>
      <c r="X966" s="38"/>
      <c r="Y966" s="357" t="s">
        <v>438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8" t="s">
        <v>1916</v>
      </c>
      <c r="AI966" s="32" t="s">
        <v>367</v>
      </c>
      <c r="AJ966" s="34">
        <f ca="1">IFERROR(PA[[#This Row],[Breakdown Time]]*PA[[#This Row],[Plant Equivalent Weightage]],"")</f>
        <v>6.9682820319595089E-3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3">
        <f t="shared" si="16"/>
        <v>966</v>
      </c>
      <c r="B967" s="30">
        <v>45853</v>
      </c>
      <c r="C967" s="183">
        <f>YEAR(PA[[#This Row],[Date]])+IF(MONTH(PA[[#This Row],[Date]])&gt;=4,1,0)</f>
        <v>2026</v>
      </c>
      <c r="D967" s="32">
        <f>YEAR(PA[[#This Row],[Date]])</f>
        <v>2025</v>
      </c>
      <c r="E967" s="36" t="s">
        <v>363</v>
      </c>
      <c r="F967" s="36" t="s">
        <v>363</v>
      </c>
      <c r="G967" s="216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478</v>
      </c>
      <c r="M967" s="32" t="s">
        <v>403</v>
      </c>
      <c r="N967" s="36" t="s">
        <v>412</v>
      </c>
      <c r="O967" s="35" t="s">
        <v>470</v>
      </c>
      <c r="P967" s="37" t="s">
        <v>406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8">
        <f ca="1">IFERROR(_xlfn.XLOOKUP(PA[[#This Row],[Affected Equipment ]],'Basic Data'!N:N,'Basic Data'!R:R),"")</f>
        <v>1.8491681641643964E-4</v>
      </c>
      <c r="W967" s="35" t="s">
        <v>447</v>
      </c>
      <c r="X967" s="38"/>
      <c r="Y967" s="357" t="s">
        <v>469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8" t="s">
        <v>678</v>
      </c>
      <c r="AI967" s="32" t="s">
        <v>367</v>
      </c>
      <c r="AJ967" s="34">
        <f ca="1">IFERROR(PA[[#This Row],[Breakdown Time]]*PA[[#This Row],[Plant Equivalent Weightage]],"")</f>
        <v>1.9447085193128903E-3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3">
        <f t="shared" si="16"/>
        <v>967</v>
      </c>
      <c r="B968" s="30">
        <v>45853</v>
      </c>
      <c r="C968" s="183">
        <f>YEAR(PA[[#This Row],[Date]])+IF(MONTH(PA[[#This Row],[Date]])&gt;=4,1,0)</f>
        <v>2026</v>
      </c>
      <c r="D968" s="32">
        <f>YEAR(PA[[#This Row],[Date]])</f>
        <v>2025</v>
      </c>
      <c r="E968" s="36" t="s">
        <v>363</v>
      </c>
      <c r="F968" s="36" t="s">
        <v>363</v>
      </c>
      <c r="G968" s="216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478</v>
      </c>
      <c r="M968" s="32" t="s">
        <v>410</v>
      </c>
      <c r="N968" s="36" t="s">
        <v>412</v>
      </c>
      <c r="O968" s="35" t="s">
        <v>526</v>
      </c>
      <c r="P968" s="37" t="s">
        <v>406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8">
        <f ca="1">IFERROR(_xlfn.XLOOKUP(PA[[#This Row],[Affected Equipment ]],'Basic Data'!N:N,'Basic Data'!R:R),"")</f>
        <v>1.8491681641643964E-4</v>
      </c>
      <c r="W968" s="35" t="s">
        <v>447</v>
      </c>
      <c r="X968" s="38"/>
      <c r="Y968" s="357" t="s">
        <v>469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8" t="s">
        <v>457</v>
      </c>
      <c r="AI968" s="32" t="s">
        <v>367</v>
      </c>
      <c r="AJ968" s="34">
        <f ca="1">IFERROR(PA[[#This Row],[Breakdown Time]]*PA[[#This Row],[Plant Equivalent Weightage]],"")</f>
        <v>1.9755279887156301E-3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3">
        <f t="shared" si="16"/>
        <v>968</v>
      </c>
      <c r="B969" s="30">
        <v>45853</v>
      </c>
      <c r="C969" s="183">
        <f>YEAR(PA[[#This Row],[Date]])+IF(MONTH(PA[[#This Row],[Date]])&gt;=4,1,0)</f>
        <v>2026</v>
      </c>
      <c r="D969" s="32">
        <f>YEAR(PA[[#This Row],[Date]])</f>
        <v>2025</v>
      </c>
      <c r="E969" s="36" t="s">
        <v>363</v>
      </c>
      <c r="F969" s="36" t="s">
        <v>363</v>
      </c>
      <c r="G969" s="216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424</v>
      </c>
      <c r="M969" s="32" t="s">
        <v>483</v>
      </c>
      <c r="N969" s="36" t="s">
        <v>412</v>
      </c>
      <c r="O969" s="35" t="s">
        <v>470</v>
      </c>
      <c r="P969" s="37" t="s">
        <v>471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8">
        <f ca="1">IFERROR(_xlfn.XLOOKUP(PA[[#This Row],[Affected Equipment ]],'Basic Data'!N:N,'Basic Data'!R:R),"")</f>
        <v>1.8323575444901746E-4</v>
      </c>
      <c r="W969" s="35" t="s">
        <v>481</v>
      </c>
      <c r="X969" s="38"/>
      <c r="Y969" s="357" t="s">
        <v>469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8" t="s">
        <v>712</v>
      </c>
      <c r="AI969" s="32" t="s">
        <v>367</v>
      </c>
      <c r="AJ969" s="34">
        <f ca="1">IFERROR(PA[[#This Row],[Breakdown Time]]*PA[[#This Row],[Plant Equivalent Weightage]],"")</f>
        <v>1.8812204123432458E-3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3">
        <f t="shared" si="16"/>
        <v>969</v>
      </c>
      <c r="B970" s="30">
        <v>45853</v>
      </c>
      <c r="C970" s="183">
        <f>YEAR(PA[[#This Row],[Date]])+IF(MONTH(PA[[#This Row],[Date]])&gt;=4,1,0)</f>
        <v>2026</v>
      </c>
      <c r="D970" s="32">
        <f>YEAR(PA[[#This Row],[Date]])</f>
        <v>2025</v>
      </c>
      <c r="E970" s="36" t="s">
        <v>363</v>
      </c>
      <c r="F970" s="36" t="s">
        <v>363</v>
      </c>
      <c r="G970" s="216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510</v>
      </c>
      <c r="M970" s="32" t="s">
        <v>403</v>
      </c>
      <c r="N970" s="36" t="s">
        <v>412</v>
      </c>
      <c r="O970" s="35" t="s">
        <v>405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8">
        <f ca="1">IFERROR(_xlfn.XLOOKUP(PA[[#This Row],[Affected Equipment ]],'Basic Data'!N:N,'Basic Data'!R:R),"")</f>
        <v>1.4658860355921395E-3</v>
      </c>
      <c r="W970" s="35" t="s">
        <v>433</v>
      </c>
      <c r="X970" s="38"/>
      <c r="Y970" s="354" t="s">
        <v>1908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2" t="s">
        <v>1909</v>
      </c>
      <c r="AI970" s="353" t="s">
        <v>552</v>
      </c>
      <c r="AJ970" s="34">
        <f ca="1">IFERROR(PA[[#This Row],[Breakdown Time]]*PA[[#This Row],[Plant Equivalent Weightage]],"")</f>
        <v>1.7639495294958746E-2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3">
        <f t="shared" si="16"/>
        <v>970</v>
      </c>
      <c r="B971" s="30">
        <v>45853</v>
      </c>
      <c r="C971" s="183">
        <f>YEAR(PA[[#This Row],[Date]])+IF(MONTH(PA[[#This Row],[Date]])&gt;=4,1,0)</f>
        <v>2026</v>
      </c>
      <c r="D971" s="32">
        <f>YEAR(PA[[#This Row],[Date]])</f>
        <v>2025</v>
      </c>
      <c r="E971" s="36" t="s">
        <v>363</v>
      </c>
      <c r="F971" s="36" t="s">
        <v>363</v>
      </c>
      <c r="G971" s="216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510</v>
      </c>
      <c r="M971" s="32" t="s">
        <v>403</v>
      </c>
      <c r="N971" s="36" t="s">
        <v>412</v>
      </c>
      <c r="O971" s="35" t="s">
        <v>456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8">
        <f ca="1">IFERROR(_xlfn.XLOOKUP(PA[[#This Row],[Affected Equipment ]],'Basic Data'!N:N,'Basic Data'!R:R),"")</f>
        <v>1.649121790041157E-3</v>
      </c>
      <c r="W971" s="35" t="s">
        <v>433</v>
      </c>
      <c r="X971" s="38"/>
      <c r="Y971" s="354" t="s">
        <v>1908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2" t="s">
        <v>1909</v>
      </c>
      <c r="AI971" s="353" t="s">
        <v>552</v>
      </c>
      <c r="AJ971" s="34">
        <f ca="1">IFERROR(PA[[#This Row],[Breakdown Time]]*PA[[#This Row],[Plant Equivalent Weightage]],"")</f>
        <v>1.9844432206828588E-2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3">
        <f t="shared" si="16"/>
        <v>971</v>
      </c>
      <c r="B972" s="30">
        <v>45853</v>
      </c>
      <c r="C972" s="183">
        <f>YEAR(PA[[#This Row],[Date]])+IF(MONTH(PA[[#This Row],[Date]])&gt;=4,1,0)</f>
        <v>2026</v>
      </c>
      <c r="D972" s="32">
        <f>YEAR(PA[[#This Row],[Date]])</f>
        <v>2025</v>
      </c>
      <c r="E972" s="36" t="s">
        <v>363</v>
      </c>
      <c r="F972" s="36" t="s">
        <v>363</v>
      </c>
      <c r="G972" s="216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510</v>
      </c>
      <c r="M972" s="32" t="s">
        <v>403</v>
      </c>
      <c r="N972" s="36" t="s">
        <v>412</v>
      </c>
      <c r="O972" s="35" t="s">
        <v>472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8">
        <f ca="1">IFERROR(_xlfn.XLOOKUP(PA[[#This Row],[Affected Equipment ]],'Basic Data'!N:N,'Basic Data'!R:R),"")</f>
        <v>1.1910324039186135E-3</v>
      </c>
      <c r="W972" s="35" t="s">
        <v>433</v>
      </c>
      <c r="X972" s="38"/>
      <c r="Y972" s="354" t="s">
        <v>1908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2" t="s">
        <v>1909</v>
      </c>
      <c r="AI972" s="353" t="s">
        <v>552</v>
      </c>
      <c r="AJ972" s="34">
        <f ca="1">IFERROR(PA[[#This Row],[Breakdown Time]]*PA[[#This Row],[Plant Equivalent Weightage]],"")</f>
        <v>1.4332089927153981E-2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3">
        <f t="shared" si="16"/>
        <v>972</v>
      </c>
      <c r="B973" s="30">
        <v>45853</v>
      </c>
      <c r="C973" s="183">
        <f>YEAR(PA[[#This Row],[Date]])+IF(MONTH(PA[[#This Row],[Date]])&gt;=4,1,0)</f>
        <v>2026</v>
      </c>
      <c r="D973" s="32">
        <f>YEAR(PA[[#This Row],[Date]])</f>
        <v>2025</v>
      </c>
      <c r="E973" s="36" t="s">
        <v>363</v>
      </c>
      <c r="F973" s="36" t="s">
        <v>363</v>
      </c>
      <c r="G973" s="216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510</v>
      </c>
      <c r="M973" s="32" t="s">
        <v>403</v>
      </c>
      <c r="N973" s="36" t="s">
        <v>412</v>
      </c>
      <c r="O973" s="35" t="s">
        <v>440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8">
        <f ca="1">IFERROR(_xlfn.XLOOKUP(PA[[#This Row],[Affected Equipment ]],'Basic Data'!N:N,'Basic Data'!R:R),"")</f>
        <v>1.1910324039186135E-3</v>
      </c>
      <c r="W973" s="35" t="s">
        <v>433</v>
      </c>
      <c r="X973" s="38"/>
      <c r="Y973" s="354" t="s">
        <v>1908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2" t="s">
        <v>1909</v>
      </c>
      <c r="AI973" s="353" t="s">
        <v>552</v>
      </c>
      <c r="AJ973" s="34">
        <f ca="1">IFERROR(PA[[#This Row],[Breakdown Time]]*PA[[#This Row],[Plant Equivalent Weightage]],"")</f>
        <v>1.4332089927153981E-2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3">
        <f t="shared" si="16"/>
        <v>973</v>
      </c>
      <c r="B974" s="30">
        <v>45853</v>
      </c>
      <c r="C974" s="183">
        <f>YEAR(PA[[#This Row],[Date]])+IF(MONTH(PA[[#This Row],[Date]])&gt;=4,1,0)</f>
        <v>2026</v>
      </c>
      <c r="D974" s="32">
        <f>YEAR(PA[[#This Row],[Date]])</f>
        <v>2025</v>
      </c>
      <c r="E974" s="36" t="s">
        <v>363</v>
      </c>
      <c r="F974" s="36" t="s">
        <v>363</v>
      </c>
      <c r="G974" s="216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510</v>
      </c>
      <c r="M974" s="32" t="s">
        <v>403</v>
      </c>
      <c r="N974" s="36" t="s">
        <v>443</v>
      </c>
      <c r="O974" s="35" t="s">
        <v>456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8">
        <f ca="1">IFERROR(_xlfn.XLOOKUP(PA[[#This Row],[Affected Equipment ]],'Basic Data'!N:N,'Basic Data'!R:R),"")</f>
        <v>1.2826502811431222E-3</v>
      </c>
      <c r="W974" s="35" t="s">
        <v>433</v>
      </c>
      <c r="X974" s="38"/>
      <c r="Y974" s="354" t="s">
        <v>1908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2" t="s">
        <v>1909</v>
      </c>
      <c r="AI974" s="353" t="s">
        <v>552</v>
      </c>
      <c r="AJ974" s="34">
        <f ca="1">IFERROR(PA[[#This Row],[Breakdown Time]]*PA[[#This Row],[Plant Equivalent Weightage]],"")</f>
        <v>1.5434558383088904E-2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3">
        <f t="shared" si="16"/>
        <v>974</v>
      </c>
      <c r="B975" s="30">
        <v>45853</v>
      </c>
      <c r="C975" s="183">
        <f>YEAR(PA[[#This Row],[Date]])+IF(MONTH(PA[[#This Row],[Date]])&gt;=4,1,0)</f>
        <v>2026</v>
      </c>
      <c r="D975" s="32">
        <f>YEAR(PA[[#This Row],[Date]])</f>
        <v>2025</v>
      </c>
      <c r="E975" s="36" t="s">
        <v>363</v>
      </c>
      <c r="F975" s="36" t="s">
        <v>363</v>
      </c>
      <c r="G975" s="216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510</v>
      </c>
      <c r="M975" s="32" t="s">
        <v>403</v>
      </c>
      <c r="N975" s="36" t="s">
        <v>443</v>
      </c>
      <c r="O975" s="35" t="s">
        <v>472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8">
        <f ca="1">IFERROR(_xlfn.XLOOKUP(PA[[#This Row],[Affected Equipment ]],'Basic Data'!N:N,'Basic Data'!R:R),"")</f>
        <v>1.1910324039186135E-3</v>
      </c>
      <c r="W975" s="35" t="s">
        <v>433</v>
      </c>
      <c r="X975" s="38"/>
      <c r="Y975" s="354" t="s">
        <v>1908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2" t="s">
        <v>1909</v>
      </c>
      <c r="AI975" s="353" t="s">
        <v>552</v>
      </c>
      <c r="AJ975" s="34">
        <f ca="1">IFERROR(PA[[#This Row],[Breakdown Time]]*PA[[#This Row],[Plant Equivalent Weightage]],"")</f>
        <v>1.4332089927153981E-2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3">
        <f t="shared" si="16"/>
        <v>975</v>
      </c>
      <c r="B976" s="30">
        <v>45853</v>
      </c>
      <c r="C976" s="183">
        <f>YEAR(PA[[#This Row],[Date]])+IF(MONTH(PA[[#This Row],[Date]])&gt;=4,1,0)</f>
        <v>2026</v>
      </c>
      <c r="D976" s="32">
        <f>YEAR(PA[[#This Row],[Date]])</f>
        <v>2025</v>
      </c>
      <c r="E976" s="36" t="s">
        <v>363</v>
      </c>
      <c r="F976" s="36" t="s">
        <v>363</v>
      </c>
      <c r="G976" s="216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510</v>
      </c>
      <c r="M976" s="32" t="s">
        <v>403</v>
      </c>
      <c r="N976" s="36" t="s">
        <v>412</v>
      </c>
      <c r="O976" s="35" t="s">
        <v>446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8">
        <f ca="1">IFERROR(_xlfn.XLOOKUP(PA[[#This Row],[Affected Equipment ]],'Basic Data'!N:N,'Basic Data'!R:R),"")</f>
        <v>1.2826502811431222E-3</v>
      </c>
      <c r="W976" s="35" t="s">
        <v>433</v>
      </c>
      <c r="X976" s="38"/>
      <c r="Y976" s="354" t="s">
        <v>1908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2" t="s">
        <v>1909</v>
      </c>
      <c r="AI976" s="353" t="s">
        <v>552</v>
      </c>
      <c r="AJ976" s="34">
        <f ca="1">IFERROR(PA[[#This Row],[Breakdown Time]]*PA[[#This Row],[Plant Equivalent Weightage]],"")</f>
        <v>1.5434558383088904E-2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3">
        <f t="shared" si="16"/>
        <v>976</v>
      </c>
      <c r="B977" s="30">
        <v>45853</v>
      </c>
      <c r="C977" s="183">
        <f>YEAR(PA[[#This Row],[Date]])+IF(MONTH(PA[[#This Row],[Date]])&gt;=4,1,0)</f>
        <v>2026</v>
      </c>
      <c r="D977" s="32">
        <f>YEAR(PA[[#This Row],[Date]])</f>
        <v>2025</v>
      </c>
      <c r="E977" s="36" t="s">
        <v>363</v>
      </c>
      <c r="F977" s="36" t="s">
        <v>363</v>
      </c>
      <c r="G977" s="216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510</v>
      </c>
      <c r="M977" s="32" t="s">
        <v>403</v>
      </c>
      <c r="N977" s="36" t="s">
        <v>443</v>
      </c>
      <c r="O977" s="35" t="s">
        <v>440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8">
        <f ca="1">IFERROR(_xlfn.XLOOKUP(PA[[#This Row],[Affected Equipment ]],'Basic Data'!N:N,'Basic Data'!R:R),"")</f>
        <v>1.4658860355921395E-3</v>
      </c>
      <c r="W977" s="35" t="s">
        <v>433</v>
      </c>
      <c r="X977" s="38"/>
      <c r="Y977" s="354" t="s">
        <v>1908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2" t="s">
        <v>1909</v>
      </c>
      <c r="AI977" s="353" t="s">
        <v>552</v>
      </c>
      <c r="AJ977" s="34">
        <f ca="1">IFERROR(PA[[#This Row],[Breakdown Time]]*PA[[#This Row],[Plant Equivalent Weightage]],"")</f>
        <v>1.7639495294958746E-2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3">
        <f t="shared" si="16"/>
        <v>977</v>
      </c>
      <c r="B978" s="134">
        <v>45853</v>
      </c>
      <c r="C978" s="182">
        <f>YEAR(PA[[#This Row],[Date]])+IF(MONTH(PA[[#This Row],[Date]])&gt;=4,1,0)</f>
        <v>2026</v>
      </c>
      <c r="D978" s="32">
        <f>YEAR(PA[[#This Row],[Date]])</f>
        <v>2025</v>
      </c>
      <c r="E978" s="36" t="s">
        <v>363</v>
      </c>
      <c r="F978" s="36" t="s">
        <v>363</v>
      </c>
      <c r="G978" s="216">
        <v>45839</v>
      </c>
      <c r="H978" s="174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510</v>
      </c>
      <c r="M978" s="32" t="s">
        <v>410</v>
      </c>
      <c r="N978" s="36" t="s">
        <v>412</v>
      </c>
      <c r="O978" s="35" t="s">
        <v>472</v>
      </c>
      <c r="P978" s="37"/>
      <c r="Q978" s="36"/>
      <c r="R978" s="174">
        <f>IF((PA[[#This Row],[String Type(If String BD)]]&amp;PA[[#This Row],[Equipment (If any BD other than PV  array and inv)]])="",1,0)</f>
        <v>1</v>
      </c>
      <c r="S978" s="174">
        <f>IF(PA[[#This Row],[String Type(If String BD)]]="",1,0)</f>
        <v>1</v>
      </c>
      <c r="T97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5">
        <f>IFERROR(_xlfn.XLOOKUP(PA[[#This Row],[Affected Equipment ]],'Basic Data'!N:N,'Basic Data'!Q:Q),"")</f>
        <v>205.465</v>
      </c>
      <c r="V978" s="179">
        <f ca="1">IFERROR(_xlfn.XLOOKUP(PA[[#This Row],[Affected Equipment ]],'Basic Data'!N:N,'Basic Data'!R:R),"")</f>
        <v>1.1910324039186135E-3</v>
      </c>
      <c r="W978" s="35" t="s">
        <v>433</v>
      </c>
      <c r="X978" s="38"/>
      <c r="Y978" s="354" t="s">
        <v>1908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6">
        <f>IF(PA[[#This Row],[Acknowledgement Time ]]="NA","",(PA[[#This Row],[Acknowledgement Time ]]-PA[[#This Row],[Fault Time]])*24)</f>
        <v>0</v>
      </c>
      <c r="AE978" s="176">
        <f>IF(PA[[#This Row],[Work Start time on Fault]]="NA","",(PA[[#This Row],[Work Start time on Fault]]-PA[[#This Row],[Fault Time]])*24)</f>
        <v>0</v>
      </c>
      <c r="AF978" s="177" t="str">
        <f>IF(PA[[#This Row],[Status]]="Open","",(PA[[#This Row],[Work Completion time on fault]]-PA[[#This Row],[Fault Time]])*24)</f>
        <v/>
      </c>
      <c r="AG978" s="176">
        <f>IFERROR((PA[[#This Row],[Work Completion time on fault]]-PA[[#This Row],[Fault Time]])*24,"")</f>
        <v>12.033333333333333</v>
      </c>
      <c r="AH978" s="352" t="s">
        <v>1909</v>
      </c>
      <c r="AI978" s="353" t="s">
        <v>552</v>
      </c>
      <c r="AJ978" s="175">
        <f ca="1">IFERROR(PA[[#This Row],[Breakdown Time]]*PA[[#This Row],[Plant Equivalent Weightage]],"")</f>
        <v>1.4332089927153981E-2</v>
      </c>
      <c r="AK978" s="37">
        <v>3652</v>
      </c>
      <c r="AL978" s="277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3">
        <f t="shared" si="16"/>
        <v>978</v>
      </c>
      <c r="B979" s="134">
        <v>45853</v>
      </c>
      <c r="C979" s="183">
        <f>YEAR(PA[[#This Row],[Date]])+IF(MONTH(PA[[#This Row],[Date]])&gt;=4,1,0)</f>
        <v>2026</v>
      </c>
      <c r="D979" s="32">
        <f>YEAR(PA[[#This Row],[Date]])</f>
        <v>2025</v>
      </c>
      <c r="E979" s="36" t="s">
        <v>363</v>
      </c>
      <c r="F979" s="36" t="s">
        <v>363</v>
      </c>
      <c r="G979" s="216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510</v>
      </c>
      <c r="M979" s="32" t="s">
        <v>410</v>
      </c>
      <c r="N979" s="36" t="s">
        <v>443</v>
      </c>
      <c r="O979" s="35" t="s">
        <v>446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8">
        <f ca="1">IFERROR(_xlfn.XLOOKUP(PA[[#This Row],[Affected Equipment ]],'Basic Data'!N:N,'Basic Data'!R:R),"")</f>
        <v>9.1617877224508734E-4</v>
      </c>
      <c r="W979" s="35" t="s">
        <v>433</v>
      </c>
      <c r="X979" s="38"/>
      <c r="Y979" s="354" t="s">
        <v>1908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2" t="s">
        <v>1909</v>
      </c>
      <c r="AI979" s="353" t="s">
        <v>552</v>
      </c>
      <c r="AJ979" s="34">
        <f ca="1">IFERROR(PA[[#This Row],[Breakdown Time]]*PA[[#This Row],[Plant Equivalent Weightage]],"")</f>
        <v>1.1024684559349218E-2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  <row r="980" spans="1:38">
      <c r="A980" s="173">
        <f t="shared" si="16"/>
        <v>979</v>
      </c>
      <c r="B980" s="134">
        <v>45854</v>
      </c>
      <c r="C980" s="183">
        <f>YEAR(PA[[#This Row],[Date]])+IF(MONTH(PA[[#This Row],[Date]])&gt;=4,1,0)</f>
        <v>2026</v>
      </c>
      <c r="D980" s="32">
        <f>YEAR(PA[[#This Row],[Date]])</f>
        <v>2025</v>
      </c>
      <c r="E980" s="36" t="s">
        <v>363</v>
      </c>
      <c r="F980" s="36" t="s">
        <v>363</v>
      </c>
      <c r="G980" s="216">
        <v>45839</v>
      </c>
      <c r="H980" s="31">
        <f>DAY(EOMONTH(PA[[#This Row],[Month Year]],0))</f>
        <v>31</v>
      </c>
      <c r="I980" s="33">
        <v>0.26597222222222222</v>
      </c>
      <c r="J980" s="33">
        <v>0.77361111111111114</v>
      </c>
      <c r="K980" s="34">
        <f>IFERROR((PA[[#This Row],[Sunset Time (POA&lt;20 W/m2)]]-PA[[#This Row],[Sunrise Time (POA&gt;20 W/m2)]])*24,"")</f>
        <v>12.183333333333335</v>
      </c>
      <c r="L980" s="32" t="s">
        <v>402</v>
      </c>
      <c r="M980" s="32" t="s">
        <v>410</v>
      </c>
      <c r="N980" s="36" t="s">
        <v>416</v>
      </c>
      <c r="O980" s="35"/>
      <c r="P980" s="35"/>
      <c r="Q980" s="32"/>
      <c r="R980" s="31">
        <f>IF((PA[[#This Row],[String Type(If String BD)]]&amp;PA[[#This Row],[Equipment (If any BD other than PV  array and inv)]])="",1,0)</f>
        <v>1</v>
      </c>
      <c r="S980" s="31">
        <f>IF(PA[[#This Row],[String Type(If String BD)]]="",1,0)</f>
        <v>1</v>
      </c>
      <c r="T9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980" s="34">
        <f>IFERROR(_xlfn.XLOOKUP(PA[[#This Row],[Affected Equipment ]],'Basic Data'!N:N,'Basic Data'!Q:Q),"")</f>
        <v>1595</v>
      </c>
      <c r="V980" s="359">
        <f ca="1">IFERROR(_xlfn.XLOOKUP(PA[[#This Row],[Affected Equipment ]],'Basic Data'!N:N,'Basic Data'!R:R),"")</f>
        <v>9.2458408208219815E-3</v>
      </c>
      <c r="W980" s="35" t="s">
        <v>413</v>
      </c>
      <c r="X980" s="38"/>
      <c r="Y980" s="361" t="s">
        <v>438</v>
      </c>
      <c r="Z980" s="40">
        <v>0.51458333333333328</v>
      </c>
      <c r="AA980" s="40">
        <v>0.51458333333333328</v>
      </c>
      <c r="AB980" s="40">
        <v>0.51458333333333328</v>
      </c>
      <c r="AC980" s="44">
        <v>0.59375</v>
      </c>
      <c r="AD980" s="42">
        <f>IF(PA[[#This Row],[Acknowledgement Time ]]="NA","",(PA[[#This Row],[Acknowledgement Time ]]-PA[[#This Row],[Fault Time]])*24)</f>
        <v>0</v>
      </c>
      <c r="AE980" s="42">
        <f>IF(PA[[#This Row],[Work Start time on Fault]]="NA","",(PA[[#This Row],[Work Start time on Fault]]-PA[[#This Row],[Fault Time]])*24)</f>
        <v>0</v>
      </c>
      <c r="AF980" s="43">
        <f>IF(PA[[#This Row],[Status]]="Open","",(PA[[#This Row],[Work Completion time on fault]]-PA[[#This Row],[Fault Time]])*24)</f>
        <v>1.9000000000000012</v>
      </c>
      <c r="AG980" s="42">
        <f>IFERROR((PA[[#This Row],[Work Completion time on fault]]-PA[[#This Row],[Fault Time]])*24,"")</f>
        <v>1.9000000000000012</v>
      </c>
      <c r="AH980" s="362" t="s">
        <v>1917</v>
      </c>
      <c r="AI980" s="32" t="s">
        <v>367</v>
      </c>
      <c r="AJ980" s="34">
        <f ca="1">IFERROR(PA[[#This Row],[Breakdown Time]]*PA[[#This Row],[Plant Equivalent Weightage]],"")</f>
        <v>1.7567097559561776E-2</v>
      </c>
      <c r="AK980" s="35">
        <v>630</v>
      </c>
      <c r="AL980" s="49">
        <f>IFERROR((_xlfn.XLOOKUP($G980,'Modelling New'!$D:$D,'Modelling New'!$O:$O)*PA[[#This Row],[Lost PoA(Wh/m2)]]*PA[[#This Row],[DC Capacity Affected (kW)]])/1000,"")</f>
        <v>831.73801947655772</v>
      </c>
    </row>
    <row r="981" spans="1:38">
      <c r="A981" s="173">
        <f t="shared" si="16"/>
        <v>980</v>
      </c>
      <c r="B981" s="30">
        <v>45854</v>
      </c>
      <c r="C981" s="183">
        <f>YEAR(PA[[#This Row],[Date]])+IF(MONTH(PA[[#This Row],[Date]])&gt;=4,1,0)</f>
        <v>2026</v>
      </c>
      <c r="D981" s="32">
        <f>YEAR(PA[[#This Row],[Date]])</f>
        <v>2025</v>
      </c>
      <c r="E981" s="36" t="s">
        <v>363</v>
      </c>
      <c r="F981" s="36" t="s">
        <v>363</v>
      </c>
      <c r="G981" s="216">
        <v>45839</v>
      </c>
      <c r="H981" s="31">
        <f>DAY(EOMONTH(PA[[#This Row],[Month Year]],0))</f>
        <v>31</v>
      </c>
      <c r="I981" s="33">
        <v>0.26597222222222222</v>
      </c>
      <c r="J981" s="33">
        <v>0.77361111111111114</v>
      </c>
      <c r="K981" s="34">
        <f>IFERROR((PA[[#This Row],[Sunset Time (POA&lt;20 W/m2)]]-PA[[#This Row],[Sunrise Time (POA&gt;20 W/m2)]])*24,"")</f>
        <v>12.183333333333335</v>
      </c>
      <c r="L981" s="32" t="s">
        <v>402</v>
      </c>
      <c r="M981" s="32" t="s">
        <v>410</v>
      </c>
      <c r="N981" s="36" t="s">
        <v>443</v>
      </c>
      <c r="O981" s="35"/>
      <c r="P981" s="35"/>
      <c r="Q981" s="32"/>
      <c r="R981" s="31">
        <f>IF((PA[[#This Row],[String Type(If String BD)]]&amp;PA[[#This Row],[Equipment (If any BD other than PV  array and inv)]])="",1,0)</f>
        <v>1</v>
      </c>
      <c r="S981" s="31">
        <f>IF(PA[[#This Row],[String Type(If String BD)]]="",1,0)</f>
        <v>1</v>
      </c>
      <c r="T9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981" s="34">
        <f>IFERROR(_xlfn.XLOOKUP(PA[[#This Row],[Affected Equipment ]],'Basic Data'!N:N,'Basic Data'!Q:Q),"")</f>
        <v>1515.25</v>
      </c>
      <c r="V981" s="359">
        <f ca="1">IFERROR(_xlfn.XLOOKUP(PA[[#This Row],[Affected Equipment ]],'Basic Data'!N:N,'Basic Data'!R:R),"")</f>
        <v>8.7835487797808826E-3</v>
      </c>
      <c r="W981" s="35" t="s">
        <v>413</v>
      </c>
      <c r="X981" s="38"/>
      <c r="Y981" s="361" t="s">
        <v>438</v>
      </c>
      <c r="Z981" s="40">
        <v>0.51458333333333328</v>
      </c>
      <c r="AA981" s="40">
        <v>0.51458333333333328</v>
      </c>
      <c r="AB981" s="40">
        <v>0.51458333333333328</v>
      </c>
      <c r="AC981" s="44">
        <v>0.52152777777777781</v>
      </c>
      <c r="AD981" s="42">
        <f>IF(PA[[#This Row],[Acknowledgement Time ]]="NA","",(PA[[#This Row],[Acknowledgement Time ]]-PA[[#This Row],[Fault Time]])*24)</f>
        <v>0</v>
      </c>
      <c r="AE981" s="42">
        <f>IF(PA[[#This Row],[Work Start time on Fault]]="NA","",(PA[[#This Row],[Work Start time on Fault]]-PA[[#This Row],[Fault Time]])*24)</f>
        <v>0</v>
      </c>
      <c r="AF981" s="43">
        <f>IF(PA[[#This Row],[Status]]="Open","",(PA[[#This Row],[Work Completion time on fault]]-PA[[#This Row],[Fault Time]])*24)</f>
        <v>0.16666666666666874</v>
      </c>
      <c r="AG981" s="42">
        <f>IFERROR((PA[[#This Row],[Work Completion time on fault]]-PA[[#This Row],[Fault Time]])*24,"")</f>
        <v>0.16666666666666874</v>
      </c>
      <c r="AH981" s="362" t="s">
        <v>1917</v>
      </c>
      <c r="AI981" s="32" t="s">
        <v>367</v>
      </c>
      <c r="AJ981" s="34">
        <f ca="1">IFERROR(PA[[#This Row],[Breakdown Time]]*PA[[#This Row],[Plant Equivalent Weightage]],"")</f>
        <v>1.4639247966301654E-3</v>
      </c>
      <c r="AK981" s="35">
        <v>48</v>
      </c>
      <c r="AL981" s="49">
        <f>IFERROR((_xlfn.XLOOKUP($G981,'Modelling New'!$D:$D,'Modelling New'!$O:$O)*PA[[#This Row],[Lost PoA(Wh/m2)]]*PA[[#This Row],[DC Capacity Affected (kW)]])/1000,"")</f>
        <v>60.201989981160366</v>
      </c>
    </row>
    <row r="982" spans="1:38">
      <c r="A982" s="173">
        <f t="shared" si="16"/>
        <v>981</v>
      </c>
      <c r="B982" s="30">
        <v>45854</v>
      </c>
      <c r="C982" s="183">
        <f>YEAR(PA[[#This Row],[Date]])+IF(MONTH(PA[[#This Row],[Date]])&gt;=4,1,0)</f>
        <v>2026</v>
      </c>
      <c r="D982" s="32">
        <f>YEAR(PA[[#This Row],[Date]])</f>
        <v>2025</v>
      </c>
      <c r="E982" s="36" t="s">
        <v>363</v>
      </c>
      <c r="F982" s="36" t="s">
        <v>363</v>
      </c>
      <c r="G982" s="216">
        <v>45839</v>
      </c>
      <c r="H982" s="31">
        <f>DAY(EOMONTH(PA[[#This Row],[Month Year]],0))</f>
        <v>31</v>
      </c>
      <c r="I982" s="33">
        <v>0.26597222222222222</v>
      </c>
      <c r="J982" s="33">
        <v>0.77361111111111114</v>
      </c>
      <c r="K982" s="34">
        <f>IFERROR((PA[[#This Row],[Sunset Time (POA&lt;20 W/m2)]]-PA[[#This Row],[Sunrise Time (POA&gt;20 W/m2)]])*24,"")</f>
        <v>12.183333333333335</v>
      </c>
      <c r="L982" s="32" t="s">
        <v>402</v>
      </c>
      <c r="M982" s="32" t="s">
        <v>410</v>
      </c>
      <c r="N982" s="36" t="s">
        <v>404</v>
      </c>
      <c r="O982" s="35"/>
      <c r="P982" s="35"/>
      <c r="Q982" s="32"/>
      <c r="R982" s="31">
        <f>IF((PA[[#This Row],[String Type(If String BD)]]&amp;PA[[#This Row],[Equipment (If any BD other than PV  array and inv)]])="",1,0)</f>
        <v>1</v>
      </c>
      <c r="S982" s="31">
        <f>IF(PA[[#This Row],[String Type(If String BD)]]="",1,0)</f>
        <v>1</v>
      </c>
      <c r="T9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982" s="34">
        <f>IFERROR(_xlfn.XLOOKUP(PA[[#This Row],[Affected Equipment ]],'Basic Data'!N:N,'Basic Data'!Q:Q),"")</f>
        <v>1483.3500000000001</v>
      </c>
      <c r="V982" s="359">
        <f ca="1">IFERROR(_xlfn.XLOOKUP(PA[[#This Row],[Affected Equipment ]],'Basic Data'!N:N,'Basic Data'!R:R),"")</f>
        <v>8.5986319633644427E-3</v>
      </c>
      <c r="W982" s="35" t="s">
        <v>413</v>
      </c>
      <c r="X982" s="38"/>
      <c r="Y982" s="361" t="s">
        <v>438</v>
      </c>
      <c r="Z982" s="40">
        <v>0.51458333333333328</v>
      </c>
      <c r="AA982" s="40">
        <v>0.51458333333333328</v>
      </c>
      <c r="AB982" s="40">
        <v>0.51458333333333328</v>
      </c>
      <c r="AC982" s="44">
        <v>0.52847222222222223</v>
      </c>
      <c r="AD982" s="42">
        <f>IF(PA[[#This Row],[Acknowledgement Time ]]="NA","",(PA[[#This Row],[Acknowledgement Time ]]-PA[[#This Row],[Fault Time]])*24)</f>
        <v>0</v>
      </c>
      <c r="AE982" s="42">
        <f>IF(PA[[#This Row],[Work Start time on Fault]]="NA","",(PA[[#This Row],[Work Start time on Fault]]-PA[[#This Row],[Fault Time]])*24)</f>
        <v>0</v>
      </c>
      <c r="AF982" s="43">
        <f>IF(PA[[#This Row],[Status]]="Open","",(PA[[#This Row],[Work Completion time on fault]]-PA[[#This Row],[Fault Time]])*24)</f>
        <v>0.33333333333333481</v>
      </c>
      <c r="AG982" s="42">
        <f>IFERROR((PA[[#This Row],[Work Completion time on fault]]-PA[[#This Row],[Fault Time]])*24,"")</f>
        <v>0.33333333333333481</v>
      </c>
      <c r="AH982" s="362" t="s">
        <v>1917</v>
      </c>
      <c r="AI982" s="32" t="s">
        <v>367</v>
      </c>
      <c r="AJ982" s="34">
        <f ca="1">IFERROR(PA[[#This Row],[Breakdown Time]]*PA[[#This Row],[Plant Equivalent Weightage]],"")</f>
        <v>2.8662106544548268E-3</v>
      </c>
      <c r="AK982" s="35">
        <v>163</v>
      </c>
      <c r="AL982" s="49">
        <f>IFERROR((_xlfn.XLOOKUP($G982,'Modelling New'!$D:$D,'Modelling New'!$O:$O)*PA[[#This Row],[Lost PoA(Wh/m2)]]*PA[[#This Row],[DC Capacity Affected (kW)]])/1000,"")</f>
        <v>200.13201011500223</v>
      </c>
    </row>
    <row r="983" spans="1:38">
      <c r="A983" s="173">
        <f t="shared" si="16"/>
        <v>982</v>
      </c>
      <c r="B983" s="30">
        <v>45854</v>
      </c>
      <c r="C983" s="183">
        <f>YEAR(PA[[#This Row],[Date]])+IF(MONTH(PA[[#This Row],[Date]])&gt;=4,1,0)</f>
        <v>2026</v>
      </c>
      <c r="D983" s="32">
        <f>YEAR(PA[[#This Row],[Date]])</f>
        <v>2025</v>
      </c>
      <c r="E983" s="36" t="s">
        <v>363</v>
      </c>
      <c r="F983" s="36" t="s">
        <v>363</v>
      </c>
      <c r="G983" s="216">
        <v>45839</v>
      </c>
      <c r="H983" s="31">
        <f>DAY(EOMONTH(PA[[#This Row],[Month Year]],0))</f>
        <v>31</v>
      </c>
      <c r="I983" s="33">
        <v>0.26597222222222222</v>
      </c>
      <c r="J983" s="33">
        <v>0.77361111111111114</v>
      </c>
      <c r="K983" s="34">
        <f>IFERROR((PA[[#This Row],[Sunset Time (POA&lt;20 W/m2)]]-PA[[#This Row],[Sunrise Time (POA&gt;20 W/m2)]])*24,"")</f>
        <v>12.183333333333335</v>
      </c>
      <c r="L983" s="32" t="s">
        <v>674</v>
      </c>
      <c r="M983" s="32" t="s">
        <v>403</v>
      </c>
      <c r="N983" s="36" t="s">
        <v>416</v>
      </c>
      <c r="O983" s="35"/>
      <c r="P983" s="35"/>
      <c r="Q983" s="32"/>
      <c r="R983" s="31">
        <f>IF((PA[[#This Row],[String Type(If String BD)]]&amp;PA[[#This Row],[Equipment (If any BD other than PV  array and inv)]])="",1,0)</f>
        <v>1</v>
      </c>
      <c r="S983" s="31">
        <f>IF(PA[[#This Row],[String Type(If String BD)]]="",1,0)</f>
        <v>1</v>
      </c>
      <c r="T9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983" s="34">
        <f>IFERROR(_xlfn.XLOOKUP(PA[[#This Row],[Affected Equipment ]],'Basic Data'!N:N,'Basic Data'!Q:Q),"")</f>
        <v>1232.79</v>
      </c>
      <c r="V983" s="359">
        <f ca="1">IFERROR(_xlfn.XLOOKUP(PA[[#This Row],[Affected Equipment ]],'Basic Data'!N:N,'Basic Data'!R:R),"")</f>
        <v>7.1461944235116804E-3</v>
      </c>
      <c r="W983" s="35" t="s">
        <v>413</v>
      </c>
      <c r="X983" s="38"/>
      <c r="Y983" s="361" t="s">
        <v>438</v>
      </c>
      <c r="Z983" s="44">
        <v>0.60902777777777772</v>
      </c>
      <c r="AA983" s="44">
        <v>0.60902777777777772</v>
      </c>
      <c r="AB983" s="44">
        <v>0.60902777777777772</v>
      </c>
      <c r="AC983" s="44">
        <v>0.6333333333333333</v>
      </c>
      <c r="AD983" s="42">
        <f>IF(PA[[#This Row],[Acknowledgement Time ]]="NA","",(PA[[#This Row],[Acknowledgement Time ]]-PA[[#This Row],[Fault Time]])*24)</f>
        <v>0</v>
      </c>
      <c r="AE983" s="42">
        <f>IF(PA[[#This Row],[Work Start time on Fault]]="NA","",(PA[[#This Row],[Work Start time on Fault]]-PA[[#This Row],[Fault Time]])*24)</f>
        <v>0</v>
      </c>
      <c r="AF983" s="43">
        <f>IF(PA[[#This Row],[Status]]="Open","",(PA[[#This Row],[Work Completion time on fault]]-PA[[#This Row],[Fault Time]])*24)</f>
        <v>0.58333333333333393</v>
      </c>
      <c r="AG983" s="42">
        <f>IFERROR((PA[[#This Row],[Work Completion time on fault]]-PA[[#This Row],[Fault Time]])*24,"")</f>
        <v>0.58333333333333393</v>
      </c>
      <c r="AH983" s="362" t="s">
        <v>1917</v>
      </c>
      <c r="AI983" s="32" t="s">
        <v>367</v>
      </c>
      <c r="AJ983" s="34">
        <f ca="1">IFERROR(PA[[#This Row],[Breakdown Time]]*PA[[#This Row],[Plant Equivalent Weightage]],"")</f>
        <v>4.1686134137151514E-3</v>
      </c>
      <c r="AK983" s="35">
        <v>79</v>
      </c>
      <c r="AL983" s="49">
        <f>IFERROR((_xlfn.XLOOKUP($G983,'Modelling New'!$D:$D,'Modelling New'!$O:$O)*PA[[#This Row],[Lost PoA(Wh/m2)]]*PA[[#This Row],[DC Capacity Affected (kW)]])/1000,"")</f>
        <v>80.612336895466925</v>
      </c>
    </row>
    <row r="984" spans="1:38">
      <c r="A984" s="173">
        <f t="shared" si="16"/>
        <v>983</v>
      </c>
      <c r="B984" s="30">
        <v>45854</v>
      </c>
      <c r="C984" s="183">
        <f>YEAR(PA[[#This Row],[Date]])+IF(MONTH(PA[[#This Row],[Date]])&gt;=4,1,0)</f>
        <v>2026</v>
      </c>
      <c r="D984" s="32">
        <f>YEAR(PA[[#This Row],[Date]])</f>
        <v>2025</v>
      </c>
      <c r="E984" s="36" t="s">
        <v>363</v>
      </c>
      <c r="F984" s="36" t="s">
        <v>363</v>
      </c>
      <c r="G984" s="216">
        <v>45839</v>
      </c>
      <c r="H984" s="31">
        <f>DAY(EOMONTH(PA[[#This Row],[Month Year]],0))</f>
        <v>31</v>
      </c>
      <c r="I984" s="33">
        <v>0.26597222222222222</v>
      </c>
      <c r="J984" s="33">
        <v>0.77361111111111114</v>
      </c>
      <c r="K984" s="34">
        <f>IFERROR((PA[[#This Row],[Sunset Time (POA&lt;20 W/m2)]]-PA[[#This Row],[Sunrise Time (POA&gt;20 W/m2)]])*24,"")</f>
        <v>12.183333333333335</v>
      </c>
      <c r="L984" s="32" t="s">
        <v>674</v>
      </c>
      <c r="M984" s="32" t="s">
        <v>403</v>
      </c>
      <c r="N984" s="36" t="s">
        <v>412</v>
      </c>
      <c r="O984" s="35"/>
      <c r="P984" s="35"/>
      <c r="Q984" s="32"/>
      <c r="R984" s="31">
        <f>IF((PA[[#This Row],[String Type(If String BD)]]&amp;PA[[#This Row],[Equipment (If any BD other than PV  array and inv)]])="",1,0)</f>
        <v>1</v>
      </c>
      <c r="S984" s="31">
        <f>IF(PA[[#This Row],[String Type(If String BD)]]="",1,0)</f>
        <v>1</v>
      </c>
      <c r="T9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IS18Inv1M2</v>
      </c>
      <c r="U984" s="34">
        <f>IFERROR(_xlfn.XLOOKUP(PA[[#This Row],[Affected Equipment ]],'Basic Data'!N:N,'Basic Data'!Q:Q),"")</f>
        <v>1296.01</v>
      </c>
      <c r="V984" s="359">
        <f ca="1">IFERROR(_xlfn.XLOOKUP(PA[[#This Row],[Affected Equipment ]],'Basic Data'!N:N,'Basic Data'!R:R),"")</f>
        <v>7.5126659324097154E-3</v>
      </c>
      <c r="W984" s="35" t="s">
        <v>413</v>
      </c>
      <c r="X984" s="38"/>
      <c r="Y984" s="361" t="s">
        <v>438</v>
      </c>
      <c r="Z984" s="44">
        <v>0.60902777777777772</v>
      </c>
      <c r="AA984" s="44">
        <v>0.60902777777777772</v>
      </c>
      <c r="AB984" s="44">
        <v>0.60902777777777772</v>
      </c>
      <c r="AC984" s="44">
        <v>0.62708333333333333</v>
      </c>
      <c r="AD984" s="42">
        <f>IF(PA[[#This Row],[Acknowledgement Time ]]="NA","",(PA[[#This Row],[Acknowledgement Time ]]-PA[[#This Row],[Fault Time]])*24)</f>
        <v>0</v>
      </c>
      <c r="AE984" s="42">
        <f>IF(PA[[#This Row],[Work Start time on Fault]]="NA","",(PA[[#This Row],[Work Start time on Fault]]-PA[[#This Row],[Fault Time]])*24)</f>
        <v>0</v>
      </c>
      <c r="AF984" s="43">
        <f>IF(PA[[#This Row],[Status]]="Open","",(PA[[#This Row],[Work Completion time on fault]]-PA[[#This Row],[Fault Time]])*24)</f>
        <v>0.43333333333333446</v>
      </c>
      <c r="AG984" s="42">
        <f>IFERROR((PA[[#This Row],[Work Completion time on fault]]-PA[[#This Row],[Fault Time]])*24,"")</f>
        <v>0.43333333333333446</v>
      </c>
      <c r="AH984" s="362" t="s">
        <v>1917</v>
      </c>
      <c r="AI984" s="32" t="s">
        <v>367</v>
      </c>
      <c r="AJ984" s="34">
        <f ca="1">IFERROR(PA[[#This Row],[Breakdown Time]]*PA[[#This Row],[Plant Equivalent Weightage]],"")</f>
        <v>3.2554885707108852E-3</v>
      </c>
      <c r="AK984" s="35">
        <v>58</v>
      </c>
      <c r="AL984" s="49">
        <f>IFERROR((_xlfn.XLOOKUP($G984,'Modelling New'!$D:$D,'Modelling New'!$O:$O)*PA[[#This Row],[Lost PoA(Wh/m2)]]*PA[[#This Row],[DC Capacity Affected (kW)]])/1000,"")</f>
        <v>62.218804653495738</v>
      </c>
    </row>
    <row r="985" spans="1:38">
      <c r="A985" s="173">
        <f t="shared" si="16"/>
        <v>984</v>
      </c>
      <c r="B985" s="30">
        <v>45854</v>
      </c>
      <c r="C985" s="183">
        <f>YEAR(PA[[#This Row],[Date]])+IF(MONTH(PA[[#This Row],[Date]])&gt;=4,1,0)</f>
        <v>2026</v>
      </c>
      <c r="D985" s="32">
        <f>YEAR(PA[[#This Row],[Date]])</f>
        <v>2025</v>
      </c>
      <c r="E985" s="36" t="s">
        <v>363</v>
      </c>
      <c r="F985" s="36" t="s">
        <v>363</v>
      </c>
      <c r="G985" s="216">
        <v>45839</v>
      </c>
      <c r="H985" s="31">
        <f>DAY(EOMONTH(PA[[#This Row],[Month Year]],0))</f>
        <v>31</v>
      </c>
      <c r="I985" s="33">
        <v>0.26597222222222222</v>
      </c>
      <c r="J985" s="33">
        <v>0.77361111111111114</v>
      </c>
      <c r="K985" s="34">
        <f>IFERROR((PA[[#This Row],[Sunset Time (POA&lt;20 W/m2)]]-PA[[#This Row],[Sunrise Time (POA&gt;20 W/m2)]])*24,"")</f>
        <v>12.183333333333335</v>
      </c>
      <c r="L985" s="32" t="s">
        <v>608</v>
      </c>
      <c r="M985" s="32" t="s">
        <v>403</v>
      </c>
      <c r="N985" s="36" t="s">
        <v>443</v>
      </c>
      <c r="O985" s="35" t="s">
        <v>405</v>
      </c>
      <c r="P985" s="37" t="s">
        <v>471</v>
      </c>
      <c r="Q985" s="32"/>
      <c r="R985" s="31">
        <f>IF((PA[[#This Row],[String Type(If String BD)]]&amp;PA[[#This Row],[Equipment (If any BD other than PV  array and inv)]])="",1,0)</f>
        <v>0</v>
      </c>
      <c r="S985" s="31">
        <f>IF(PA[[#This Row],[String Type(If String BD)]]="",1,0)</f>
        <v>0</v>
      </c>
      <c r="T9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85" s="34">
        <f>IFERROR(_xlfn.XLOOKUP(PA[[#This Row],[Affected Equipment ]],'Basic Data'!N:N,'Basic Data'!Q:Q),"")</f>
        <v>31.610000000000003</v>
      </c>
      <c r="V985" s="359">
        <f ca="1">IFERROR(_xlfn.XLOOKUP(PA[[#This Row],[Affected Equipment ]],'Basic Data'!N:N,'Basic Data'!R:R),"")</f>
        <v>1.8323575444901746E-4</v>
      </c>
      <c r="W985" s="35" t="s">
        <v>447</v>
      </c>
      <c r="X985" s="38"/>
      <c r="Y985" s="38" t="s">
        <v>469</v>
      </c>
      <c r="Z985" s="41">
        <v>0.27013888888888887</v>
      </c>
      <c r="AA985" s="41">
        <v>0.27013888888888887</v>
      </c>
      <c r="AB985" s="41">
        <v>0.27013888888888887</v>
      </c>
      <c r="AC985" s="44">
        <v>0.70833333333333337</v>
      </c>
      <c r="AD985" s="42">
        <f>IF(PA[[#This Row],[Acknowledgement Time ]]="NA","",(PA[[#This Row],[Acknowledgement Time ]]-PA[[#This Row],[Fault Time]])*24)</f>
        <v>0</v>
      </c>
      <c r="AE985" s="42">
        <f>IF(PA[[#This Row],[Work Start time on Fault]]="NA","",(PA[[#This Row],[Work Start time on Fault]]-PA[[#This Row],[Fault Time]])*24)</f>
        <v>0</v>
      </c>
      <c r="AF985" s="43">
        <f>IF(PA[[#This Row],[Status]]="Open","",(PA[[#This Row],[Work Completion time on fault]]-PA[[#This Row],[Fault Time]])*24)</f>
        <v>10.516666666666667</v>
      </c>
      <c r="AG985" s="42">
        <f>IFERROR((PA[[#This Row],[Work Completion time on fault]]-PA[[#This Row],[Fault Time]])*24,"")</f>
        <v>10.516666666666667</v>
      </c>
      <c r="AH985" s="362" t="s">
        <v>1918</v>
      </c>
      <c r="AI985" s="32" t="s">
        <v>367</v>
      </c>
      <c r="AJ985" s="34">
        <f ca="1">IFERROR(PA[[#This Row],[Breakdown Time]]*PA[[#This Row],[Plant Equivalent Weightage]],"")</f>
        <v>1.9270293509555006E-3</v>
      </c>
      <c r="AK985" s="35">
        <v>2526</v>
      </c>
      <c r="AL985" s="49">
        <f>IFERROR((_xlfn.XLOOKUP($G985,'Modelling New'!$D:$D,'Modelling New'!$O:$O)*PA[[#This Row],[Lost PoA(Wh/m2)]]*PA[[#This Row],[DC Capacity Affected (kW)]])/1000,"")</f>
        <v>66.091127230752846</v>
      </c>
    </row>
    <row r="986" spans="1:38">
      <c r="A986" s="173">
        <f t="shared" si="16"/>
        <v>985</v>
      </c>
      <c r="B986" s="30">
        <v>45854</v>
      </c>
      <c r="C986" s="183">
        <f>YEAR(PA[[#This Row],[Date]])+IF(MONTH(PA[[#This Row],[Date]])&gt;=4,1,0)</f>
        <v>2026</v>
      </c>
      <c r="D986" s="32">
        <f>YEAR(PA[[#This Row],[Date]])</f>
        <v>2025</v>
      </c>
      <c r="E986" s="36" t="s">
        <v>363</v>
      </c>
      <c r="F986" s="36" t="s">
        <v>363</v>
      </c>
      <c r="G986" s="216">
        <v>45839</v>
      </c>
      <c r="H986" s="31">
        <f>DAY(EOMONTH(PA[[#This Row],[Month Year]],0))</f>
        <v>31</v>
      </c>
      <c r="I986" s="33">
        <v>0.26597222222222222</v>
      </c>
      <c r="J986" s="33">
        <v>0.77361111111111114</v>
      </c>
      <c r="K986" s="34">
        <f>IFERROR((PA[[#This Row],[Sunset Time (POA&lt;20 W/m2)]]-PA[[#This Row],[Sunrise Time (POA&gt;20 W/m2)]])*24,"")</f>
        <v>12.183333333333335</v>
      </c>
      <c r="L986" s="32" t="s">
        <v>510</v>
      </c>
      <c r="M986" s="32" t="s">
        <v>403</v>
      </c>
      <c r="N986" s="36" t="s">
        <v>412</v>
      </c>
      <c r="O986" s="35" t="s">
        <v>405</v>
      </c>
      <c r="P986" s="35"/>
      <c r="Q986" s="32"/>
      <c r="R986" s="31">
        <f>IF((PA[[#This Row],[String Type(If String BD)]]&amp;PA[[#This Row],[Equipment (If any BD other than PV  array and inv)]])="",1,0)</f>
        <v>1</v>
      </c>
      <c r="S986" s="31">
        <f>IF(PA[[#This Row],[String Type(If String BD)]]="",1,0)</f>
        <v>1</v>
      </c>
      <c r="T9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86" s="34">
        <f>IFERROR(_xlfn.XLOOKUP(PA[[#This Row],[Affected Equipment ]],'Basic Data'!N:N,'Basic Data'!Q:Q),"")</f>
        <v>252.88</v>
      </c>
      <c r="V986" s="359">
        <f ca="1">IFERROR(_xlfn.XLOOKUP(PA[[#This Row],[Affected Equipment ]],'Basic Data'!N:N,'Basic Data'!R:R),"")</f>
        <v>1.4658860355921395E-3</v>
      </c>
      <c r="W986" s="35" t="s">
        <v>433</v>
      </c>
      <c r="X986" s="38"/>
      <c r="Y986" s="354" t="s">
        <v>1908</v>
      </c>
      <c r="Z986" s="44">
        <v>0.26597222222222222</v>
      </c>
      <c r="AA986" s="40">
        <v>0.26597222222222222</v>
      </c>
      <c r="AB986" s="41">
        <v>0.26597222222222222</v>
      </c>
      <c r="AC986" s="44">
        <v>0.77361111111111114</v>
      </c>
      <c r="AD986" s="42">
        <f>IF(PA[[#This Row],[Acknowledgement Time ]]="NA","",(PA[[#This Row],[Acknowledgement Time ]]-PA[[#This Row],[Fault Time]])*24)</f>
        <v>0</v>
      </c>
      <c r="AE986" s="42">
        <f>IF(PA[[#This Row],[Work Start time on Fault]]="NA","",(PA[[#This Row],[Work Start time on Fault]]-PA[[#This Row],[Fault Time]])*24)</f>
        <v>0</v>
      </c>
      <c r="AF986" s="43" t="str">
        <f>IF(PA[[#This Row],[Status]]="Open","",(PA[[#This Row],[Work Completion time on fault]]-PA[[#This Row],[Fault Time]])*24)</f>
        <v/>
      </c>
      <c r="AG986" s="42">
        <f>IFERROR((PA[[#This Row],[Work Completion time on fault]]-PA[[#This Row],[Fault Time]])*24,"")</f>
        <v>12.183333333333335</v>
      </c>
      <c r="AH986" s="352" t="s">
        <v>1909</v>
      </c>
      <c r="AI986" s="353" t="s">
        <v>552</v>
      </c>
      <c r="AJ986" s="34">
        <f ca="1">IFERROR(PA[[#This Row],[Breakdown Time]]*PA[[#This Row],[Plant Equivalent Weightage]],"")</f>
        <v>1.7859378200297569E-2</v>
      </c>
      <c r="AK986" s="35">
        <v>2423</v>
      </c>
      <c r="AL986" s="49">
        <f>IFERROR((_xlfn.XLOOKUP($G986,'Modelling New'!$D:$D,'Modelling New'!$O:$O)*PA[[#This Row],[Lost PoA(Wh/m2)]]*PA[[#This Row],[DC Capacity Affected (kW)]])/1000,"")</f>
        <v>507.16960025372634</v>
      </c>
    </row>
    <row r="987" spans="1:38">
      <c r="A987" s="173">
        <f t="shared" si="16"/>
        <v>986</v>
      </c>
      <c r="B987" s="30">
        <v>45854</v>
      </c>
      <c r="C987" s="183">
        <f>YEAR(PA[[#This Row],[Date]])+IF(MONTH(PA[[#This Row],[Date]])&gt;=4,1,0)</f>
        <v>2026</v>
      </c>
      <c r="D987" s="32">
        <f>YEAR(PA[[#This Row],[Date]])</f>
        <v>2025</v>
      </c>
      <c r="E987" s="36" t="s">
        <v>363</v>
      </c>
      <c r="F987" s="36" t="s">
        <v>363</v>
      </c>
      <c r="G987" s="216">
        <v>45839</v>
      </c>
      <c r="H987" s="31">
        <f>DAY(EOMONTH(PA[[#This Row],[Month Year]],0))</f>
        <v>31</v>
      </c>
      <c r="I987" s="33">
        <v>0.26597222222222222</v>
      </c>
      <c r="J987" s="33">
        <v>0.77361111111111114</v>
      </c>
      <c r="K987" s="34">
        <f>IFERROR((PA[[#This Row],[Sunset Time (POA&lt;20 W/m2)]]-PA[[#This Row],[Sunrise Time (POA&gt;20 W/m2)]])*24,"")</f>
        <v>12.183333333333335</v>
      </c>
      <c r="L987" s="32" t="s">
        <v>510</v>
      </c>
      <c r="M987" s="32" t="s">
        <v>403</v>
      </c>
      <c r="N987" s="36" t="s">
        <v>412</v>
      </c>
      <c r="O987" s="35" t="s">
        <v>456</v>
      </c>
      <c r="P987" s="35"/>
      <c r="Q987" s="32"/>
      <c r="R987" s="31">
        <f>IF((PA[[#This Row],[String Type(If String BD)]]&amp;PA[[#This Row],[Equipment (If any BD other than PV  array and inv)]])="",1,0)</f>
        <v>1</v>
      </c>
      <c r="S987" s="31">
        <f>IF(PA[[#This Row],[String Type(If String BD)]]="",1,0)</f>
        <v>1</v>
      </c>
      <c r="T9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87" s="34">
        <f>IFERROR(_xlfn.XLOOKUP(PA[[#This Row],[Affected Equipment ]],'Basic Data'!N:N,'Basic Data'!Q:Q),"")</f>
        <v>284.49</v>
      </c>
      <c r="V987" s="359">
        <f ca="1">IFERROR(_xlfn.XLOOKUP(PA[[#This Row],[Affected Equipment ]],'Basic Data'!N:N,'Basic Data'!R:R),"")</f>
        <v>1.649121790041157E-3</v>
      </c>
      <c r="W987" s="35" t="s">
        <v>433</v>
      </c>
      <c r="X987" s="38"/>
      <c r="Y987" s="354" t="s">
        <v>1908</v>
      </c>
      <c r="Z987" s="44">
        <v>0.26597222222222222</v>
      </c>
      <c r="AA987" s="40">
        <v>0.26597222222222222</v>
      </c>
      <c r="AB987" s="41">
        <v>0.26597222222222222</v>
      </c>
      <c r="AC987" s="44">
        <v>0.77361111111111114</v>
      </c>
      <c r="AD987" s="42">
        <f>IF(PA[[#This Row],[Acknowledgement Time ]]="NA","",(PA[[#This Row],[Acknowledgement Time ]]-PA[[#This Row],[Fault Time]])*24)</f>
        <v>0</v>
      </c>
      <c r="AE987" s="42">
        <f>IF(PA[[#This Row],[Work Start time on Fault]]="NA","",(PA[[#This Row],[Work Start time on Fault]]-PA[[#This Row],[Fault Time]])*24)</f>
        <v>0</v>
      </c>
      <c r="AF987" s="43" t="str">
        <f>IF(PA[[#This Row],[Status]]="Open","",(PA[[#This Row],[Work Completion time on fault]]-PA[[#This Row],[Fault Time]])*24)</f>
        <v/>
      </c>
      <c r="AG987" s="42">
        <f>IFERROR((PA[[#This Row],[Work Completion time on fault]]-PA[[#This Row],[Fault Time]])*24,"")</f>
        <v>12.183333333333335</v>
      </c>
      <c r="AH987" s="352" t="s">
        <v>1909</v>
      </c>
      <c r="AI987" s="353" t="s">
        <v>552</v>
      </c>
      <c r="AJ987" s="34">
        <f ca="1">IFERROR(PA[[#This Row],[Breakdown Time]]*PA[[#This Row],[Plant Equivalent Weightage]],"")</f>
        <v>2.0091800475334765E-2</v>
      </c>
      <c r="AK987" s="35">
        <v>2423</v>
      </c>
      <c r="AL987" s="49">
        <f>IFERROR((_xlfn.XLOOKUP($G987,'Modelling New'!$D:$D,'Modelling New'!$O:$O)*PA[[#This Row],[Lost PoA(Wh/m2)]]*PA[[#This Row],[DC Capacity Affected (kW)]])/1000,"")</f>
        <v>570.56580028544215</v>
      </c>
    </row>
    <row r="988" spans="1:38">
      <c r="A988" s="173">
        <f t="shared" si="16"/>
        <v>987</v>
      </c>
      <c r="B988" s="30">
        <v>45854</v>
      </c>
      <c r="C988" s="183">
        <f>YEAR(PA[[#This Row],[Date]])+IF(MONTH(PA[[#This Row],[Date]])&gt;=4,1,0)</f>
        <v>2026</v>
      </c>
      <c r="D988" s="32">
        <f>YEAR(PA[[#This Row],[Date]])</f>
        <v>2025</v>
      </c>
      <c r="E988" s="36" t="s">
        <v>363</v>
      </c>
      <c r="F988" s="36" t="s">
        <v>363</v>
      </c>
      <c r="G988" s="216">
        <v>45839</v>
      </c>
      <c r="H988" s="31">
        <f>DAY(EOMONTH(PA[[#This Row],[Month Year]],0))</f>
        <v>31</v>
      </c>
      <c r="I988" s="33">
        <v>0.26597222222222222</v>
      </c>
      <c r="J988" s="33">
        <v>0.77361111111111114</v>
      </c>
      <c r="K988" s="34">
        <f>IFERROR((PA[[#This Row],[Sunset Time (POA&lt;20 W/m2)]]-PA[[#This Row],[Sunrise Time (POA&gt;20 W/m2)]])*24,"")</f>
        <v>12.183333333333335</v>
      </c>
      <c r="L988" s="32" t="s">
        <v>510</v>
      </c>
      <c r="M988" s="32" t="s">
        <v>403</v>
      </c>
      <c r="N988" s="36" t="s">
        <v>412</v>
      </c>
      <c r="O988" s="35" t="s">
        <v>472</v>
      </c>
      <c r="P988" s="35"/>
      <c r="Q988" s="32"/>
      <c r="R988" s="31">
        <f>IF((PA[[#This Row],[String Type(If String BD)]]&amp;PA[[#This Row],[Equipment (If any BD other than PV  array and inv)]])="",1,0)</f>
        <v>1</v>
      </c>
      <c r="S988" s="31">
        <f>IF(PA[[#This Row],[String Type(If String BD)]]="",1,0)</f>
        <v>1</v>
      </c>
      <c r="T9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88" s="34">
        <f>IFERROR(_xlfn.XLOOKUP(PA[[#This Row],[Affected Equipment ]],'Basic Data'!N:N,'Basic Data'!Q:Q),"")</f>
        <v>205.465</v>
      </c>
      <c r="V988" s="359">
        <f ca="1">IFERROR(_xlfn.XLOOKUP(PA[[#This Row],[Affected Equipment ]],'Basic Data'!N:N,'Basic Data'!R:R),"")</f>
        <v>1.1910324039186135E-3</v>
      </c>
      <c r="W988" s="35" t="s">
        <v>433</v>
      </c>
      <c r="X988" s="38"/>
      <c r="Y988" s="354" t="s">
        <v>1908</v>
      </c>
      <c r="Z988" s="44">
        <v>0.26597222222222222</v>
      </c>
      <c r="AA988" s="40">
        <v>0.26597222222222222</v>
      </c>
      <c r="AB988" s="41">
        <v>0.26597222222222222</v>
      </c>
      <c r="AC988" s="44">
        <v>0.77361111111111114</v>
      </c>
      <c r="AD988" s="42">
        <f>IF(PA[[#This Row],[Acknowledgement Time ]]="NA","",(PA[[#This Row],[Acknowledgement Time ]]-PA[[#This Row],[Fault Time]])*24)</f>
        <v>0</v>
      </c>
      <c r="AE988" s="42">
        <f>IF(PA[[#This Row],[Work Start time on Fault]]="NA","",(PA[[#This Row],[Work Start time on Fault]]-PA[[#This Row],[Fault Time]])*24)</f>
        <v>0</v>
      </c>
      <c r="AF988" s="43" t="str">
        <f>IF(PA[[#This Row],[Status]]="Open","",(PA[[#This Row],[Work Completion time on fault]]-PA[[#This Row],[Fault Time]])*24)</f>
        <v/>
      </c>
      <c r="AG988" s="42">
        <f>IFERROR((PA[[#This Row],[Work Completion time on fault]]-PA[[#This Row],[Fault Time]])*24,"")</f>
        <v>12.183333333333335</v>
      </c>
      <c r="AH988" s="352" t="s">
        <v>1909</v>
      </c>
      <c r="AI988" s="353" t="s">
        <v>552</v>
      </c>
      <c r="AJ988" s="34">
        <f ca="1">IFERROR(PA[[#This Row],[Breakdown Time]]*PA[[#This Row],[Plant Equivalent Weightage]],"")</f>
        <v>1.4510744787741777E-2</v>
      </c>
      <c r="AK988" s="35">
        <v>2423</v>
      </c>
      <c r="AL988" s="49">
        <f>IFERROR((_xlfn.XLOOKUP($G988,'Modelling New'!$D:$D,'Modelling New'!$O:$O)*PA[[#This Row],[Lost PoA(Wh/m2)]]*PA[[#This Row],[DC Capacity Affected (kW)]])/1000,"")</f>
        <v>412.07530020615275</v>
      </c>
    </row>
    <row r="989" spans="1:38">
      <c r="A989" s="173">
        <f t="shared" si="16"/>
        <v>988</v>
      </c>
      <c r="B989" s="30">
        <v>45854</v>
      </c>
      <c r="C989" s="183">
        <f>YEAR(PA[[#This Row],[Date]])+IF(MONTH(PA[[#This Row],[Date]])&gt;=4,1,0)</f>
        <v>2026</v>
      </c>
      <c r="D989" s="32">
        <f>YEAR(PA[[#This Row],[Date]])</f>
        <v>2025</v>
      </c>
      <c r="E989" s="36" t="s">
        <v>363</v>
      </c>
      <c r="F989" s="36" t="s">
        <v>363</v>
      </c>
      <c r="G989" s="216">
        <v>45839</v>
      </c>
      <c r="H989" s="31">
        <f>DAY(EOMONTH(PA[[#This Row],[Month Year]],0))</f>
        <v>31</v>
      </c>
      <c r="I989" s="33">
        <v>0.26597222222222222</v>
      </c>
      <c r="J989" s="33">
        <v>0.77361111111111114</v>
      </c>
      <c r="K989" s="34">
        <f>IFERROR((PA[[#This Row],[Sunset Time (POA&lt;20 W/m2)]]-PA[[#This Row],[Sunrise Time (POA&gt;20 W/m2)]])*24,"")</f>
        <v>12.183333333333335</v>
      </c>
      <c r="L989" s="32" t="s">
        <v>510</v>
      </c>
      <c r="M989" s="32" t="s">
        <v>403</v>
      </c>
      <c r="N989" s="36" t="s">
        <v>412</v>
      </c>
      <c r="O989" s="35" t="s">
        <v>440</v>
      </c>
      <c r="P989" s="35"/>
      <c r="Q989" s="32"/>
      <c r="R989" s="31">
        <f>IF((PA[[#This Row],[String Type(If String BD)]]&amp;PA[[#This Row],[Equipment (If any BD other than PV  array and inv)]])="",1,0)</f>
        <v>1</v>
      </c>
      <c r="S989" s="31">
        <f>IF(PA[[#This Row],[String Type(If String BD)]]="",1,0)</f>
        <v>1</v>
      </c>
      <c r="T9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89" s="34">
        <f>IFERROR(_xlfn.XLOOKUP(PA[[#This Row],[Affected Equipment ]],'Basic Data'!N:N,'Basic Data'!Q:Q),"")</f>
        <v>205.465</v>
      </c>
      <c r="V989" s="359">
        <f ca="1">IFERROR(_xlfn.XLOOKUP(PA[[#This Row],[Affected Equipment ]],'Basic Data'!N:N,'Basic Data'!R:R),"")</f>
        <v>1.1910324039186135E-3</v>
      </c>
      <c r="W989" s="35" t="s">
        <v>433</v>
      </c>
      <c r="X989" s="38"/>
      <c r="Y989" s="354" t="s">
        <v>1908</v>
      </c>
      <c r="Z989" s="44">
        <v>0.26597222222222222</v>
      </c>
      <c r="AA989" s="40">
        <v>0.26597222222222222</v>
      </c>
      <c r="AB989" s="41">
        <v>0.26597222222222222</v>
      </c>
      <c r="AC989" s="44">
        <v>0.77361111111111114</v>
      </c>
      <c r="AD989" s="42">
        <f>IF(PA[[#This Row],[Acknowledgement Time ]]="NA","",(PA[[#This Row],[Acknowledgement Time ]]-PA[[#This Row],[Fault Time]])*24)</f>
        <v>0</v>
      </c>
      <c r="AE989" s="42">
        <f>IF(PA[[#This Row],[Work Start time on Fault]]="NA","",(PA[[#This Row],[Work Start time on Fault]]-PA[[#This Row],[Fault Time]])*24)</f>
        <v>0</v>
      </c>
      <c r="AF989" s="43" t="str">
        <f>IF(PA[[#This Row],[Status]]="Open","",(PA[[#This Row],[Work Completion time on fault]]-PA[[#This Row],[Fault Time]])*24)</f>
        <v/>
      </c>
      <c r="AG989" s="42">
        <f>IFERROR((PA[[#This Row],[Work Completion time on fault]]-PA[[#This Row],[Fault Time]])*24,"")</f>
        <v>12.183333333333335</v>
      </c>
      <c r="AH989" s="352" t="s">
        <v>1909</v>
      </c>
      <c r="AI989" s="353" t="s">
        <v>552</v>
      </c>
      <c r="AJ989" s="34">
        <f ca="1">IFERROR(PA[[#This Row],[Breakdown Time]]*PA[[#This Row],[Plant Equivalent Weightage]],"")</f>
        <v>1.4510744787741777E-2</v>
      </c>
      <c r="AK989" s="35">
        <v>2423</v>
      </c>
      <c r="AL989" s="49">
        <f>IFERROR((_xlfn.XLOOKUP($G989,'Modelling New'!$D:$D,'Modelling New'!$O:$O)*PA[[#This Row],[Lost PoA(Wh/m2)]]*PA[[#This Row],[DC Capacity Affected (kW)]])/1000,"")</f>
        <v>412.07530020615275</v>
      </c>
    </row>
    <row r="990" spans="1:38">
      <c r="A990" s="173">
        <f t="shared" ref="A990:A1054" si="17">A989+1</f>
        <v>989</v>
      </c>
      <c r="B990" s="30">
        <v>45854</v>
      </c>
      <c r="C990" s="183">
        <f>YEAR(PA[[#This Row],[Date]])+IF(MONTH(PA[[#This Row],[Date]])&gt;=4,1,0)</f>
        <v>2026</v>
      </c>
      <c r="D990" s="32">
        <f>YEAR(PA[[#This Row],[Date]])</f>
        <v>2025</v>
      </c>
      <c r="E990" s="36" t="s">
        <v>363</v>
      </c>
      <c r="F990" s="36" t="s">
        <v>363</v>
      </c>
      <c r="G990" s="216">
        <v>45839</v>
      </c>
      <c r="H990" s="31">
        <f>DAY(EOMONTH(PA[[#This Row],[Month Year]],0))</f>
        <v>31</v>
      </c>
      <c r="I990" s="33">
        <v>0.26597222222222222</v>
      </c>
      <c r="J990" s="33">
        <v>0.77361111111111114</v>
      </c>
      <c r="K990" s="34">
        <f>IFERROR((PA[[#This Row],[Sunset Time (POA&lt;20 W/m2)]]-PA[[#This Row],[Sunrise Time (POA&gt;20 W/m2)]])*24,"")</f>
        <v>12.183333333333335</v>
      </c>
      <c r="L990" s="32" t="s">
        <v>510</v>
      </c>
      <c r="M990" s="32" t="s">
        <v>403</v>
      </c>
      <c r="N990" s="36" t="s">
        <v>443</v>
      </c>
      <c r="O990" s="35" t="s">
        <v>456</v>
      </c>
      <c r="P990" s="35"/>
      <c r="Q990" s="32"/>
      <c r="R990" s="31">
        <f>IF((PA[[#This Row],[String Type(If String BD)]]&amp;PA[[#This Row],[Equipment (If any BD other than PV  array and inv)]])="",1,0)</f>
        <v>1</v>
      </c>
      <c r="S990" s="31">
        <f>IF(PA[[#This Row],[String Type(If String BD)]]="",1,0)</f>
        <v>1</v>
      </c>
      <c r="T9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90" s="34">
        <f>IFERROR(_xlfn.XLOOKUP(PA[[#This Row],[Affected Equipment ]],'Basic Data'!N:N,'Basic Data'!Q:Q),"")</f>
        <v>221.27</v>
      </c>
      <c r="V990" s="359">
        <f ca="1">IFERROR(_xlfn.XLOOKUP(PA[[#This Row],[Affected Equipment ]],'Basic Data'!N:N,'Basic Data'!R:R),"")</f>
        <v>1.2826502811431222E-3</v>
      </c>
      <c r="W990" s="35" t="s">
        <v>433</v>
      </c>
      <c r="X990" s="38"/>
      <c r="Y990" s="354" t="s">
        <v>1908</v>
      </c>
      <c r="Z990" s="44">
        <v>0.26597222222222222</v>
      </c>
      <c r="AA990" s="40">
        <v>0.26597222222222222</v>
      </c>
      <c r="AB990" s="41">
        <v>0.26597222222222222</v>
      </c>
      <c r="AC990" s="44">
        <v>0.77361111111111114</v>
      </c>
      <c r="AD990" s="42">
        <f>IF(PA[[#This Row],[Acknowledgement Time ]]="NA","",(PA[[#This Row],[Acknowledgement Time ]]-PA[[#This Row],[Fault Time]])*24)</f>
        <v>0</v>
      </c>
      <c r="AE990" s="42">
        <f>IF(PA[[#This Row],[Work Start time on Fault]]="NA","",(PA[[#This Row],[Work Start time on Fault]]-PA[[#This Row],[Fault Time]])*24)</f>
        <v>0</v>
      </c>
      <c r="AF990" s="43" t="str">
        <f>IF(PA[[#This Row],[Status]]="Open","",(PA[[#This Row],[Work Completion time on fault]]-PA[[#This Row],[Fault Time]])*24)</f>
        <v/>
      </c>
      <c r="AG990" s="42">
        <f>IFERROR((PA[[#This Row],[Work Completion time on fault]]-PA[[#This Row],[Fault Time]])*24,"")</f>
        <v>12.183333333333335</v>
      </c>
      <c r="AH990" s="352" t="s">
        <v>1909</v>
      </c>
      <c r="AI990" s="353" t="s">
        <v>552</v>
      </c>
      <c r="AJ990" s="34">
        <f ca="1">IFERROR(PA[[#This Row],[Breakdown Time]]*PA[[#This Row],[Plant Equivalent Weightage]],"")</f>
        <v>1.5626955925260373E-2</v>
      </c>
      <c r="AK990" s="35">
        <v>2423</v>
      </c>
      <c r="AL990" s="49">
        <f>IFERROR((_xlfn.XLOOKUP($G990,'Modelling New'!$D:$D,'Modelling New'!$O:$O)*PA[[#This Row],[Lost PoA(Wh/m2)]]*PA[[#This Row],[DC Capacity Affected (kW)]])/1000,"")</f>
        <v>443.77340022201059</v>
      </c>
    </row>
    <row r="991" spans="1:38">
      <c r="A991" s="173">
        <f t="shared" si="17"/>
        <v>990</v>
      </c>
      <c r="B991" s="30">
        <v>45854</v>
      </c>
      <c r="C991" s="183">
        <f>YEAR(PA[[#This Row],[Date]])+IF(MONTH(PA[[#This Row],[Date]])&gt;=4,1,0)</f>
        <v>2026</v>
      </c>
      <c r="D991" s="32">
        <f>YEAR(PA[[#This Row],[Date]])</f>
        <v>2025</v>
      </c>
      <c r="E991" s="36" t="s">
        <v>363</v>
      </c>
      <c r="F991" s="36" t="s">
        <v>363</v>
      </c>
      <c r="G991" s="216">
        <v>45839</v>
      </c>
      <c r="H991" s="31">
        <f>DAY(EOMONTH(PA[[#This Row],[Month Year]],0))</f>
        <v>31</v>
      </c>
      <c r="I991" s="33">
        <v>0.26597222222222222</v>
      </c>
      <c r="J991" s="33">
        <v>0.77361111111111114</v>
      </c>
      <c r="K991" s="34">
        <f>IFERROR((PA[[#This Row],[Sunset Time (POA&lt;20 W/m2)]]-PA[[#This Row],[Sunrise Time (POA&gt;20 W/m2)]])*24,"")</f>
        <v>12.183333333333335</v>
      </c>
      <c r="L991" s="32" t="s">
        <v>510</v>
      </c>
      <c r="M991" s="32" t="s">
        <v>403</v>
      </c>
      <c r="N991" s="36" t="s">
        <v>443</v>
      </c>
      <c r="O991" s="35" t="s">
        <v>472</v>
      </c>
      <c r="P991" s="35"/>
      <c r="Q991" s="32"/>
      <c r="R991" s="31">
        <f>IF((PA[[#This Row],[String Type(If String BD)]]&amp;PA[[#This Row],[Equipment (If any BD other than PV  array and inv)]])="",1,0)</f>
        <v>1</v>
      </c>
      <c r="S991" s="31">
        <f>IF(PA[[#This Row],[String Type(If String BD)]]="",1,0)</f>
        <v>1</v>
      </c>
      <c r="T9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91" s="34">
        <f>IFERROR(_xlfn.XLOOKUP(PA[[#This Row],[Affected Equipment ]],'Basic Data'!N:N,'Basic Data'!Q:Q),"")</f>
        <v>205.465</v>
      </c>
      <c r="V991" s="359">
        <f ca="1">IFERROR(_xlfn.XLOOKUP(PA[[#This Row],[Affected Equipment ]],'Basic Data'!N:N,'Basic Data'!R:R),"")</f>
        <v>1.1910324039186135E-3</v>
      </c>
      <c r="W991" s="35" t="s">
        <v>433</v>
      </c>
      <c r="X991" s="38"/>
      <c r="Y991" s="354" t="s">
        <v>1908</v>
      </c>
      <c r="Z991" s="44">
        <v>0.26597222222222222</v>
      </c>
      <c r="AA991" s="40">
        <v>0.26597222222222222</v>
      </c>
      <c r="AB991" s="41">
        <v>0.26597222222222222</v>
      </c>
      <c r="AC991" s="44">
        <v>0.77361111111111114</v>
      </c>
      <c r="AD991" s="42">
        <f>IF(PA[[#This Row],[Acknowledgement Time ]]="NA","",(PA[[#This Row],[Acknowledgement Time ]]-PA[[#This Row],[Fault Time]])*24)</f>
        <v>0</v>
      </c>
      <c r="AE991" s="42">
        <f>IF(PA[[#This Row],[Work Start time on Fault]]="NA","",(PA[[#This Row],[Work Start time on Fault]]-PA[[#This Row],[Fault Time]])*24)</f>
        <v>0</v>
      </c>
      <c r="AF991" s="43" t="str">
        <f>IF(PA[[#This Row],[Status]]="Open","",(PA[[#This Row],[Work Completion time on fault]]-PA[[#This Row],[Fault Time]])*24)</f>
        <v/>
      </c>
      <c r="AG991" s="42">
        <f>IFERROR((PA[[#This Row],[Work Completion time on fault]]-PA[[#This Row],[Fault Time]])*24,"")</f>
        <v>12.183333333333335</v>
      </c>
      <c r="AH991" s="352" t="s">
        <v>1909</v>
      </c>
      <c r="AI991" s="353" t="s">
        <v>552</v>
      </c>
      <c r="AJ991" s="34">
        <f ca="1">IFERROR(PA[[#This Row],[Breakdown Time]]*PA[[#This Row],[Plant Equivalent Weightage]],"")</f>
        <v>1.4510744787741777E-2</v>
      </c>
      <c r="AK991" s="35">
        <v>2423</v>
      </c>
      <c r="AL991" s="49">
        <f>IFERROR((_xlfn.XLOOKUP($G991,'Modelling New'!$D:$D,'Modelling New'!$O:$O)*PA[[#This Row],[Lost PoA(Wh/m2)]]*PA[[#This Row],[DC Capacity Affected (kW)]])/1000,"")</f>
        <v>412.07530020615275</v>
      </c>
    </row>
    <row r="992" spans="1:38">
      <c r="A992" s="173">
        <f t="shared" si="17"/>
        <v>991</v>
      </c>
      <c r="B992" s="134">
        <v>45854</v>
      </c>
      <c r="C992" s="182">
        <f>YEAR(PA[[#This Row],[Date]])+IF(MONTH(PA[[#This Row],[Date]])&gt;=4,1,0)</f>
        <v>2026</v>
      </c>
      <c r="D992" s="32">
        <f>YEAR(PA[[#This Row],[Date]])</f>
        <v>2025</v>
      </c>
      <c r="E992" s="36" t="s">
        <v>363</v>
      </c>
      <c r="F992" s="36" t="s">
        <v>363</v>
      </c>
      <c r="G992" s="216">
        <v>45839</v>
      </c>
      <c r="H992" s="174">
        <f>DAY(EOMONTH(PA[[#This Row],[Month Year]],0))</f>
        <v>31</v>
      </c>
      <c r="I992" s="33">
        <v>0.26597222222222222</v>
      </c>
      <c r="J992" s="33">
        <v>0.77361111111111114</v>
      </c>
      <c r="K992" s="34">
        <f>IFERROR((PA[[#This Row],[Sunset Time (POA&lt;20 W/m2)]]-PA[[#This Row],[Sunrise Time (POA&gt;20 W/m2)]])*24,"")</f>
        <v>12.183333333333335</v>
      </c>
      <c r="L992" s="32" t="s">
        <v>510</v>
      </c>
      <c r="M992" s="32" t="s">
        <v>403</v>
      </c>
      <c r="N992" s="36" t="s">
        <v>412</v>
      </c>
      <c r="O992" s="35" t="s">
        <v>446</v>
      </c>
      <c r="P992" s="37"/>
      <c r="Q992" s="36"/>
      <c r="R992" s="174">
        <f>IF((PA[[#This Row],[String Type(If String BD)]]&amp;PA[[#This Row],[Equipment (If any BD other than PV  array and inv)]])="",1,0)</f>
        <v>1</v>
      </c>
      <c r="S992" s="174">
        <f>IF(PA[[#This Row],[String Type(If String BD)]]="",1,0)</f>
        <v>1</v>
      </c>
      <c r="T99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92" s="175">
        <f>IFERROR(_xlfn.XLOOKUP(PA[[#This Row],[Affected Equipment ]],'Basic Data'!N:N,'Basic Data'!Q:Q),"")</f>
        <v>221.27</v>
      </c>
      <c r="V992" s="360">
        <f ca="1">IFERROR(_xlfn.XLOOKUP(PA[[#This Row],[Affected Equipment ]],'Basic Data'!N:N,'Basic Data'!R:R),"")</f>
        <v>1.2826502811431222E-3</v>
      </c>
      <c r="W992" s="35" t="s">
        <v>433</v>
      </c>
      <c r="X992" s="38"/>
      <c r="Y992" s="354" t="s">
        <v>1908</v>
      </c>
      <c r="Z992" s="45">
        <v>0.26597222222222222</v>
      </c>
      <c r="AA992" s="46">
        <v>0.26597222222222222</v>
      </c>
      <c r="AB992" s="47">
        <v>0.26597222222222222</v>
      </c>
      <c r="AC992" s="45">
        <v>0.77361111111111114</v>
      </c>
      <c r="AD992" s="176">
        <f>IF(PA[[#This Row],[Acknowledgement Time ]]="NA","",(PA[[#This Row],[Acknowledgement Time ]]-PA[[#This Row],[Fault Time]])*24)</f>
        <v>0</v>
      </c>
      <c r="AE992" s="176">
        <f>IF(PA[[#This Row],[Work Start time on Fault]]="NA","",(PA[[#This Row],[Work Start time on Fault]]-PA[[#This Row],[Fault Time]])*24)</f>
        <v>0</v>
      </c>
      <c r="AF992" s="177" t="str">
        <f>IF(PA[[#This Row],[Status]]="Open","",(PA[[#This Row],[Work Completion time on fault]]-PA[[#This Row],[Fault Time]])*24)</f>
        <v/>
      </c>
      <c r="AG992" s="176">
        <f>IFERROR((PA[[#This Row],[Work Completion time on fault]]-PA[[#This Row],[Fault Time]])*24,"")</f>
        <v>12.183333333333335</v>
      </c>
      <c r="AH992" s="352" t="s">
        <v>1909</v>
      </c>
      <c r="AI992" s="353" t="s">
        <v>552</v>
      </c>
      <c r="AJ992" s="175">
        <f ca="1">IFERROR(PA[[#This Row],[Breakdown Time]]*PA[[#This Row],[Plant Equivalent Weightage]],"")</f>
        <v>1.5626955925260373E-2</v>
      </c>
      <c r="AK992" s="35">
        <v>2423</v>
      </c>
      <c r="AL992" s="277">
        <f>IFERROR((_xlfn.XLOOKUP($G992,'Modelling New'!$D:$D,'Modelling New'!$O:$O)*PA[[#This Row],[Lost PoA(Wh/m2)]]*PA[[#This Row],[DC Capacity Affected (kW)]])/1000,"")</f>
        <v>443.77340022201059</v>
      </c>
    </row>
    <row r="993" spans="1:38">
      <c r="A993" s="173">
        <f t="shared" si="17"/>
        <v>992</v>
      </c>
      <c r="B993" s="134">
        <v>45854</v>
      </c>
      <c r="C993" s="183">
        <f>YEAR(PA[[#This Row],[Date]])+IF(MONTH(PA[[#This Row],[Date]])&gt;=4,1,0)</f>
        <v>2026</v>
      </c>
      <c r="D993" s="32">
        <f>YEAR(PA[[#This Row],[Date]])</f>
        <v>2025</v>
      </c>
      <c r="E993" s="36" t="s">
        <v>363</v>
      </c>
      <c r="F993" s="36" t="s">
        <v>363</v>
      </c>
      <c r="G993" s="216">
        <v>45839</v>
      </c>
      <c r="H993" s="31">
        <f>DAY(EOMONTH(PA[[#This Row],[Month Year]],0))</f>
        <v>31</v>
      </c>
      <c r="I993" s="33">
        <v>0.26597222222222222</v>
      </c>
      <c r="J993" s="33">
        <v>0.77361111111111114</v>
      </c>
      <c r="K993" s="34">
        <f>IFERROR((PA[[#This Row],[Sunset Time (POA&lt;20 W/m2)]]-PA[[#This Row],[Sunrise Time (POA&gt;20 W/m2)]])*24,"")</f>
        <v>12.183333333333335</v>
      </c>
      <c r="L993" s="32" t="s">
        <v>510</v>
      </c>
      <c r="M993" s="32" t="s">
        <v>403</v>
      </c>
      <c r="N993" s="36" t="s">
        <v>443</v>
      </c>
      <c r="O993" s="35" t="s">
        <v>440</v>
      </c>
      <c r="P993" s="35"/>
      <c r="Q993" s="32"/>
      <c r="R993" s="31">
        <f>IF((PA[[#This Row],[String Type(If String BD)]]&amp;PA[[#This Row],[Equipment (If any BD other than PV  array and inv)]])="",1,0)</f>
        <v>1</v>
      </c>
      <c r="S993" s="31">
        <f>IF(PA[[#This Row],[String Type(If String BD)]]="",1,0)</f>
        <v>1</v>
      </c>
      <c r="T9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93" s="34">
        <f>IFERROR(_xlfn.XLOOKUP(PA[[#This Row],[Affected Equipment ]],'Basic Data'!N:N,'Basic Data'!Q:Q),"")</f>
        <v>252.88</v>
      </c>
      <c r="V993" s="359">
        <f ca="1">IFERROR(_xlfn.XLOOKUP(PA[[#This Row],[Affected Equipment ]],'Basic Data'!N:N,'Basic Data'!R:R),"")</f>
        <v>1.4658860355921395E-3</v>
      </c>
      <c r="W993" s="35" t="s">
        <v>433</v>
      </c>
      <c r="X993" s="38"/>
      <c r="Y993" s="354" t="s">
        <v>1908</v>
      </c>
      <c r="Z993" s="44">
        <v>0.26597222222222222</v>
      </c>
      <c r="AA993" s="40">
        <v>0.26597222222222222</v>
      </c>
      <c r="AB993" s="41">
        <v>0.26597222222222222</v>
      </c>
      <c r="AC993" s="44">
        <v>0.77361111111111114</v>
      </c>
      <c r="AD993" s="42">
        <f>IF(PA[[#This Row],[Acknowledgement Time ]]="NA","",(PA[[#This Row],[Acknowledgement Time ]]-PA[[#This Row],[Fault Time]])*24)</f>
        <v>0</v>
      </c>
      <c r="AE993" s="42">
        <f>IF(PA[[#This Row],[Work Start time on Fault]]="NA","",(PA[[#This Row],[Work Start time on Fault]]-PA[[#This Row],[Fault Time]])*24)</f>
        <v>0</v>
      </c>
      <c r="AF993" s="43" t="str">
        <f>IF(PA[[#This Row],[Status]]="Open","",(PA[[#This Row],[Work Completion time on fault]]-PA[[#This Row],[Fault Time]])*24)</f>
        <v/>
      </c>
      <c r="AG993" s="42">
        <f>IFERROR((PA[[#This Row],[Work Completion time on fault]]-PA[[#This Row],[Fault Time]])*24,"")</f>
        <v>12.183333333333335</v>
      </c>
      <c r="AH993" s="352" t="s">
        <v>1909</v>
      </c>
      <c r="AI993" s="353" t="s">
        <v>552</v>
      </c>
      <c r="AJ993" s="34">
        <f ca="1">IFERROR(PA[[#This Row],[Breakdown Time]]*PA[[#This Row],[Plant Equivalent Weightage]],"")</f>
        <v>1.7859378200297569E-2</v>
      </c>
      <c r="AK993" s="35">
        <v>2423</v>
      </c>
      <c r="AL993" s="49">
        <f>IFERROR((_xlfn.XLOOKUP($G993,'Modelling New'!$D:$D,'Modelling New'!$O:$O)*PA[[#This Row],[Lost PoA(Wh/m2)]]*PA[[#This Row],[DC Capacity Affected (kW)]])/1000,"")</f>
        <v>507.16960025372634</v>
      </c>
    </row>
    <row r="994" spans="1:38">
      <c r="A994" s="173">
        <f t="shared" si="17"/>
        <v>993</v>
      </c>
      <c r="B994" s="134">
        <v>45854</v>
      </c>
      <c r="C994" s="183">
        <f>YEAR(PA[[#This Row],[Date]])+IF(MONTH(PA[[#This Row],[Date]])&gt;=4,1,0)</f>
        <v>2026</v>
      </c>
      <c r="D994" s="32">
        <f>YEAR(PA[[#This Row],[Date]])</f>
        <v>2025</v>
      </c>
      <c r="E994" s="36" t="s">
        <v>363</v>
      </c>
      <c r="F994" s="36" t="s">
        <v>363</v>
      </c>
      <c r="G994" s="216">
        <v>45839</v>
      </c>
      <c r="H994" s="31">
        <f>DAY(EOMONTH(PA[[#This Row],[Month Year]],0))</f>
        <v>31</v>
      </c>
      <c r="I994" s="33">
        <v>0.26597222222222222</v>
      </c>
      <c r="J994" s="33">
        <v>0.77361111111111114</v>
      </c>
      <c r="K994" s="34">
        <f>IFERROR((PA[[#This Row],[Sunset Time (POA&lt;20 W/m2)]]-PA[[#This Row],[Sunrise Time (POA&gt;20 W/m2)]])*24,"")</f>
        <v>12.183333333333335</v>
      </c>
      <c r="L994" s="32" t="s">
        <v>510</v>
      </c>
      <c r="M994" s="32" t="s">
        <v>410</v>
      </c>
      <c r="N994" s="36" t="s">
        <v>412</v>
      </c>
      <c r="O994" s="35" t="s">
        <v>472</v>
      </c>
      <c r="P994" s="35"/>
      <c r="Q994" s="32"/>
      <c r="R994" s="31">
        <f>IF((PA[[#This Row],[String Type(If String BD)]]&amp;PA[[#This Row],[Equipment (If any BD other than PV  array and inv)]])="",1,0)</f>
        <v>1</v>
      </c>
      <c r="S994" s="31">
        <f>IF(PA[[#This Row],[String Type(If String BD)]]="",1,0)</f>
        <v>1</v>
      </c>
      <c r="T9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94" s="34">
        <f>IFERROR(_xlfn.XLOOKUP(PA[[#This Row],[Affected Equipment ]],'Basic Data'!N:N,'Basic Data'!Q:Q),"")</f>
        <v>205.465</v>
      </c>
      <c r="V994" s="359">
        <f ca="1">IFERROR(_xlfn.XLOOKUP(PA[[#This Row],[Affected Equipment ]],'Basic Data'!N:N,'Basic Data'!R:R),"")</f>
        <v>1.1910324039186135E-3</v>
      </c>
      <c r="W994" s="35" t="s">
        <v>433</v>
      </c>
      <c r="X994" s="38"/>
      <c r="Y994" s="354" t="s">
        <v>1908</v>
      </c>
      <c r="Z994" s="44">
        <v>0.26597222222222222</v>
      </c>
      <c r="AA994" s="40">
        <v>0.26597222222222222</v>
      </c>
      <c r="AB994" s="41">
        <v>0.26597222222222222</v>
      </c>
      <c r="AC994" s="44">
        <v>0.77361111111111114</v>
      </c>
      <c r="AD994" s="42">
        <f>IF(PA[[#This Row],[Acknowledgement Time ]]="NA","",(PA[[#This Row],[Acknowledgement Time ]]-PA[[#This Row],[Fault Time]])*24)</f>
        <v>0</v>
      </c>
      <c r="AE994" s="42">
        <f>IF(PA[[#This Row],[Work Start time on Fault]]="NA","",(PA[[#This Row],[Work Start time on Fault]]-PA[[#This Row],[Fault Time]])*24)</f>
        <v>0</v>
      </c>
      <c r="AF994" s="43" t="str">
        <f>IF(PA[[#This Row],[Status]]="Open","",(PA[[#This Row],[Work Completion time on fault]]-PA[[#This Row],[Fault Time]])*24)</f>
        <v/>
      </c>
      <c r="AG994" s="42">
        <f>IFERROR((PA[[#This Row],[Work Completion time on fault]]-PA[[#This Row],[Fault Time]])*24,"")</f>
        <v>12.183333333333335</v>
      </c>
      <c r="AH994" s="352" t="s">
        <v>1909</v>
      </c>
      <c r="AI994" s="353" t="s">
        <v>552</v>
      </c>
      <c r="AJ994" s="34">
        <f ca="1">IFERROR(PA[[#This Row],[Breakdown Time]]*PA[[#This Row],[Plant Equivalent Weightage]],"")</f>
        <v>1.4510744787741777E-2</v>
      </c>
      <c r="AK994" s="35">
        <v>2423</v>
      </c>
      <c r="AL994" s="49">
        <f>IFERROR((_xlfn.XLOOKUP($G994,'Modelling New'!$D:$D,'Modelling New'!$O:$O)*PA[[#This Row],[Lost PoA(Wh/m2)]]*PA[[#This Row],[DC Capacity Affected (kW)]])/1000,"")</f>
        <v>412.07530020615275</v>
      </c>
    </row>
    <row r="995" spans="1:38">
      <c r="A995" s="173">
        <f t="shared" si="17"/>
        <v>994</v>
      </c>
      <c r="B995" s="134">
        <v>45854</v>
      </c>
      <c r="C995" s="183">
        <f>YEAR(PA[[#This Row],[Date]])+IF(MONTH(PA[[#This Row],[Date]])&gt;=4,1,0)</f>
        <v>2026</v>
      </c>
      <c r="D995" s="32">
        <f>YEAR(PA[[#This Row],[Date]])</f>
        <v>2025</v>
      </c>
      <c r="E995" s="36" t="s">
        <v>363</v>
      </c>
      <c r="F995" s="36" t="s">
        <v>363</v>
      </c>
      <c r="G995" s="216">
        <v>45839</v>
      </c>
      <c r="H995" s="31">
        <f>DAY(EOMONTH(PA[[#This Row],[Month Year]],0))</f>
        <v>31</v>
      </c>
      <c r="I995" s="33">
        <v>0.26597222222222222</v>
      </c>
      <c r="J995" s="33">
        <v>0.77361111111111114</v>
      </c>
      <c r="K995" s="34">
        <f>IFERROR((PA[[#This Row],[Sunset Time (POA&lt;20 W/m2)]]-PA[[#This Row],[Sunrise Time (POA&gt;20 W/m2)]])*24,"")</f>
        <v>12.183333333333335</v>
      </c>
      <c r="L995" s="32" t="s">
        <v>510</v>
      </c>
      <c r="M995" s="32" t="s">
        <v>410</v>
      </c>
      <c r="N995" s="36" t="s">
        <v>443</v>
      </c>
      <c r="O995" s="35" t="s">
        <v>446</v>
      </c>
      <c r="P995" s="35"/>
      <c r="Q995" s="32"/>
      <c r="R995" s="31">
        <f>IF((PA[[#This Row],[String Type(If String BD)]]&amp;PA[[#This Row],[Equipment (If any BD other than PV  array and inv)]])="",1,0)</f>
        <v>1</v>
      </c>
      <c r="S995" s="31">
        <f>IF(PA[[#This Row],[String Type(If String BD)]]="",1,0)</f>
        <v>1</v>
      </c>
      <c r="T9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95" s="34">
        <f>IFERROR(_xlfn.XLOOKUP(PA[[#This Row],[Affected Equipment ]],'Basic Data'!N:N,'Basic Data'!Q:Q),"")</f>
        <v>158.05000000000001</v>
      </c>
      <c r="V995" s="359">
        <f ca="1">IFERROR(_xlfn.XLOOKUP(PA[[#This Row],[Affected Equipment ]],'Basic Data'!N:N,'Basic Data'!R:R),"")</f>
        <v>9.1617877224508734E-4</v>
      </c>
      <c r="W995" s="35" t="s">
        <v>433</v>
      </c>
      <c r="X995" s="38"/>
      <c r="Y995" s="354" t="s">
        <v>1908</v>
      </c>
      <c r="Z995" s="44">
        <v>0.26597222222222222</v>
      </c>
      <c r="AA995" s="40">
        <v>0.26597222222222222</v>
      </c>
      <c r="AB995" s="41">
        <v>0.26597222222222222</v>
      </c>
      <c r="AC995" s="44">
        <v>0.77361111111111114</v>
      </c>
      <c r="AD995" s="42">
        <f>IF(PA[[#This Row],[Acknowledgement Time ]]="NA","",(PA[[#This Row],[Acknowledgement Time ]]-PA[[#This Row],[Fault Time]])*24)</f>
        <v>0</v>
      </c>
      <c r="AE995" s="42">
        <f>IF(PA[[#This Row],[Work Start time on Fault]]="NA","",(PA[[#This Row],[Work Start time on Fault]]-PA[[#This Row],[Fault Time]])*24)</f>
        <v>0</v>
      </c>
      <c r="AF995" s="43" t="str">
        <f>IF(PA[[#This Row],[Status]]="Open","",(PA[[#This Row],[Work Completion time on fault]]-PA[[#This Row],[Fault Time]])*24)</f>
        <v/>
      </c>
      <c r="AG995" s="42">
        <f>IFERROR((PA[[#This Row],[Work Completion time on fault]]-PA[[#This Row],[Fault Time]])*24,"")</f>
        <v>12.183333333333335</v>
      </c>
      <c r="AH995" s="352" t="s">
        <v>1909</v>
      </c>
      <c r="AI995" s="353" t="s">
        <v>552</v>
      </c>
      <c r="AJ995" s="34">
        <f ca="1">IFERROR(PA[[#This Row],[Breakdown Time]]*PA[[#This Row],[Plant Equivalent Weightage]],"")</f>
        <v>1.1162111375185982E-2</v>
      </c>
      <c r="AK995" s="35">
        <v>2423</v>
      </c>
      <c r="AL995" s="49">
        <f>IFERROR((_xlfn.XLOOKUP($G995,'Modelling New'!$D:$D,'Modelling New'!$O:$O)*PA[[#This Row],[Lost PoA(Wh/m2)]]*PA[[#This Row],[DC Capacity Affected (kW)]])/1000,"")</f>
        <v>316.98100015857904</v>
      </c>
    </row>
    <row r="996" spans="1:38">
      <c r="A996" s="173">
        <f t="shared" si="17"/>
        <v>995</v>
      </c>
      <c r="B996" s="134">
        <v>45855</v>
      </c>
      <c r="C996" s="183">
        <f>YEAR(PA[[#This Row],[Date]])+IF(MONTH(PA[[#This Row],[Date]])&gt;=4,1,0)</f>
        <v>2026</v>
      </c>
      <c r="D996" s="32">
        <f>YEAR(PA[[#This Row],[Date]])</f>
        <v>2025</v>
      </c>
      <c r="E996" s="36" t="s">
        <v>363</v>
      </c>
      <c r="F996" s="36" t="s">
        <v>363</v>
      </c>
      <c r="G996" s="216">
        <v>45839</v>
      </c>
      <c r="H996" s="31">
        <f>DAY(EOMONTH(PA[[#This Row],[Month Year]],0))</f>
        <v>31</v>
      </c>
      <c r="I996" s="33">
        <v>0.28263888888888888</v>
      </c>
      <c r="J996" s="33">
        <v>0.77430555555555558</v>
      </c>
      <c r="K996" s="34">
        <f>IFERROR((PA[[#This Row],[Sunset Time (POA&lt;20 W/m2)]]-PA[[#This Row],[Sunrise Time (POA&gt;20 W/m2)]])*24,"")</f>
        <v>11.8</v>
      </c>
      <c r="L996" s="32" t="s">
        <v>465</v>
      </c>
      <c r="M996" s="32" t="s">
        <v>403</v>
      </c>
      <c r="N996" s="36" t="s">
        <v>416</v>
      </c>
      <c r="O996" s="35" t="s">
        <v>467</v>
      </c>
      <c r="P996" s="37" t="s">
        <v>406</v>
      </c>
      <c r="Q996" s="32"/>
      <c r="R996" s="31">
        <f>IF((PA[[#This Row],[String Type(If String BD)]]&amp;PA[[#This Row],[Equipment (If any BD other than PV  array and inv)]])="",1,0)</f>
        <v>0</v>
      </c>
      <c r="S996" s="31">
        <f>IF(PA[[#This Row],[String Type(If String BD)]]="",1,0)</f>
        <v>0</v>
      </c>
      <c r="T9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6" s="34">
        <f>IFERROR(_xlfn.XLOOKUP(PA[[#This Row],[Affected Equipment ]],'Basic Data'!N:N,'Basic Data'!Q:Q),"")</f>
        <v>31.900000000000002</v>
      </c>
      <c r="V996" s="359">
        <f ca="1">IFERROR(_xlfn.XLOOKUP(PA[[#This Row],[Affected Equipment ]],'Basic Data'!N:N,'Basic Data'!R:R),"")</f>
        <v>1.8491681641643964E-4</v>
      </c>
      <c r="W996" s="35" t="s">
        <v>447</v>
      </c>
      <c r="X996" s="38"/>
      <c r="Y996" s="38" t="s">
        <v>469</v>
      </c>
      <c r="Z996" s="44">
        <v>0.28263888888888888</v>
      </c>
      <c r="AA996" s="40">
        <v>0.28263888888888888</v>
      </c>
      <c r="AB996" s="41">
        <v>0.28263888888888888</v>
      </c>
      <c r="AC996" s="44">
        <v>0.70833333333333337</v>
      </c>
      <c r="AD996" s="42">
        <f>IF(PA[[#This Row],[Acknowledgement Time ]]="NA","",(PA[[#This Row],[Acknowledgement Time ]]-PA[[#This Row],[Fault Time]])*24)</f>
        <v>0</v>
      </c>
      <c r="AE996" s="42">
        <f>IF(PA[[#This Row],[Work Start time on Fault]]="NA","",(PA[[#This Row],[Work Start time on Fault]]-PA[[#This Row],[Fault Time]])*24)</f>
        <v>0</v>
      </c>
      <c r="AF996" s="43">
        <f>IF(PA[[#This Row],[Status]]="Open","",(PA[[#This Row],[Work Completion time on fault]]-PA[[#This Row],[Fault Time]])*24)</f>
        <v>10.216666666666669</v>
      </c>
      <c r="AG996" s="42">
        <f>IFERROR((PA[[#This Row],[Work Completion time on fault]]-PA[[#This Row],[Fault Time]])*24,"")</f>
        <v>10.216666666666669</v>
      </c>
      <c r="AH996" s="371" t="s">
        <v>1922</v>
      </c>
      <c r="AI996" s="32" t="s">
        <v>367</v>
      </c>
      <c r="AJ996" s="34">
        <f ca="1">IFERROR(PA[[#This Row],[Breakdown Time]]*PA[[#This Row],[Plant Equivalent Weightage]],"")</f>
        <v>1.8892334743879587E-3</v>
      </c>
      <c r="AK996" s="35">
        <v>3273</v>
      </c>
      <c r="AL996" s="49">
        <f>IFERROR((_xlfn.XLOOKUP($G996,'Modelling New'!$D:$D,'Modelling New'!$O:$O)*PA[[#This Row],[Lost PoA(Wh/m2)]]*PA[[#This Row],[DC Capacity Affected (kW)]])/1000,"")</f>
        <v>86.42154088084996</v>
      </c>
    </row>
    <row r="997" spans="1:38">
      <c r="A997" s="173">
        <f t="shared" si="17"/>
        <v>996</v>
      </c>
      <c r="B997" s="30">
        <v>45855</v>
      </c>
      <c r="C997" s="183">
        <f>YEAR(PA[[#This Row],[Date]])+IF(MONTH(PA[[#This Row],[Date]])&gt;=4,1,0)</f>
        <v>2026</v>
      </c>
      <c r="D997" s="32">
        <f>YEAR(PA[[#This Row],[Date]])</f>
        <v>2025</v>
      </c>
      <c r="E997" s="36" t="s">
        <v>363</v>
      </c>
      <c r="F997" s="36" t="s">
        <v>363</v>
      </c>
      <c r="G997" s="216">
        <v>45839</v>
      </c>
      <c r="H997" s="31">
        <f>DAY(EOMONTH(PA[[#This Row],[Month Year]],0))</f>
        <v>31</v>
      </c>
      <c r="I997" s="33">
        <v>0.28263888888888888</v>
      </c>
      <c r="J997" s="33">
        <v>0.77430555555555558</v>
      </c>
      <c r="K997" s="34">
        <f>IFERROR((PA[[#This Row],[Sunset Time (POA&lt;20 W/m2)]]-PA[[#This Row],[Sunrise Time (POA&gt;20 W/m2)]])*24,"")</f>
        <v>11.8</v>
      </c>
      <c r="L997" s="32" t="s">
        <v>465</v>
      </c>
      <c r="M997" s="32" t="s">
        <v>403</v>
      </c>
      <c r="N997" s="36" t="s">
        <v>416</v>
      </c>
      <c r="O997" s="35" t="s">
        <v>467</v>
      </c>
      <c r="P997" s="37" t="s">
        <v>406</v>
      </c>
      <c r="Q997" s="32"/>
      <c r="R997" s="31">
        <f>IF((PA[[#This Row],[String Type(If String BD)]]&amp;PA[[#This Row],[Equipment (If any BD other than PV  array and inv)]])="",1,0)</f>
        <v>0</v>
      </c>
      <c r="S997" s="31">
        <f>IF(PA[[#This Row],[String Type(If String BD)]]="",1,0)</f>
        <v>0</v>
      </c>
      <c r="T9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7" s="34">
        <f>IFERROR(_xlfn.XLOOKUP(PA[[#This Row],[Affected Equipment ]],'Basic Data'!N:N,'Basic Data'!Q:Q),"")</f>
        <v>31.900000000000002</v>
      </c>
      <c r="V997" s="359">
        <f ca="1">IFERROR(_xlfn.XLOOKUP(PA[[#This Row],[Affected Equipment ]],'Basic Data'!N:N,'Basic Data'!R:R),"")</f>
        <v>1.8491681641643964E-4</v>
      </c>
      <c r="W997" s="35" t="s">
        <v>447</v>
      </c>
      <c r="X997" s="38"/>
      <c r="Y997" s="38" t="s">
        <v>469</v>
      </c>
      <c r="Z997" s="44">
        <v>0.28263888888888888</v>
      </c>
      <c r="AA997" s="40">
        <v>0.28263888888888888</v>
      </c>
      <c r="AB997" s="41">
        <v>0.28263888888888888</v>
      </c>
      <c r="AC997" s="44">
        <v>0.71527777777777779</v>
      </c>
      <c r="AD997" s="42">
        <f>IF(PA[[#This Row],[Acknowledgement Time ]]="NA","",(PA[[#This Row],[Acknowledgement Time ]]-PA[[#This Row],[Fault Time]])*24)</f>
        <v>0</v>
      </c>
      <c r="AE997" s="42">
        <f>IF(PA[[#This Row],[Work Start time on Fault]]="NA","",(PA[[#This Row],[Work Start time on Fault]]-PA[[#This Row],[Fault Time]])*24)</f>
        <v>0</v>
      </c>
      <c r="AF997" s="43">
        <f>IF(PA[[#This Row],[Status]]="Open","",(PA[[#This Row],[Work Completion time on fault]]-PA[[#This Row],[Fault Time]])*24)</f>
        <v>10.383333333333333</v>
      </c>
      <c r="AG997" s="42">
        <f>IFERROR((PA[[#This Row],[Work Completion time on fault]]-PA[[#This Row],[Fault Time]])*24,"")</f>
        <v>10.383333333333333</v>
      </c>
      <c r="AH997" s="371" t="s">
        <v>1923</v>
      </c>
      <c r="AI997" s="32" t="s">
        <v>367</v>
      </c>
      <c r="AJ997" s="34">
        <f ca="1">IFERROR(PA[[#This Row],[Breakdown Time]]*PA[[#This Row],[Plant Equivalent Weightage]],"")</f>
        <v>1.9200529437906982E-3</v>
      </c>
      <c r="AK997" s="35">
        <v>3321</v>
      </c>
      <c r="AL997" s="49">
        <f>IFERROR((_xlfn.XLOOKUP($G997,'Modelling New'!$D:$D,'Modelling New'!$O:$O)*PA[[#This Row],[Lost PoA(Wh/m2)]]*PA[[#This Row],[DC Capacity Affected (kW)]])/1000,"")</f>
        <v>87.688951196242826</v>
      </c>
    </row>
    <row r="998" spans="1:38">
      <c r="A998" s="173">
        <f t="shared" si="17"/>
        <v>997</v>
      </c>
      <c r="B998" s="30">
        <v>45855</v>
      </c>
      <c r="C998" s="183">
        <f>YEAR(PA[[#This Row],[Date]])+IF(MONTH(PA[[#This Row],[Date]])&gt;=4,1,0)</f>
        <v>2026</v>
      </c>
      <c r="D998" s="32">
        <f>YEAR(PA[[#This Row],[Date]])</f>
        <v>2025</v>
      </c>
      <c r="E998" s="36" t="s">
        <v>363</v>
      </c>
      <c r="F998" s="36" t="s">
        <v>363</v>
      </c>
      <c r="G998" s="216">
        <v>45839</v>
      </c>
      <c r="H998" s="31">
        <f>DAY(EOMONTH(PA[[#This Row],[Month Year]],0))</f>
        <v>31</v>
      </c>
      <c r="I998" s="33">
        <v>0.28263888888888888</v>
      </c>
      <c r="J998" s="33">
        <v>0.77430555555555558</v>
      </c>
      <c r="K998" s="34">
        <f>IFERROR((PA[[#This Row],[Sunset Time (POA&lt;20 W/m2)]]-PA[[#This Row],[Sunrise Time (POA&gt;20 W/m2)]])*24,"")</f>
        <v>11.8</v>
      </c>
      <c r="L998" s="32" t="s">
        <v>465</v>
      </c>
      <c r="M998" s="32" t="s">
        <v>403</v>
      </c>
      <c r="N998" s="36" t="s">
        <v>416</v>
      </c>
      <c r="O998" s="35" t="s">
        <v>467</v>
      </c>
      <c r="P998" s="37" t="s">
        <v>406</v>
      </c>
      <c r="Q998" s="32"/>
      <c r="R998" s="31">
        <f>IF((PA[[#This Row],[String Type(If String BD)]]&amp;PA[[#This Row],[Equipment (If any BD other than PV  array and inv)]])="",1,0)</f>
        <v>0</v>
      </c>
      <c r="S998" s="31">
        <f>IF(PA[[#This Row],[String Type(If String BD)]]="",1,0)</f>
        <v>0</v>
      </c>
      <c r="T9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8" s="34">
        <f>IFERROR(_xlfn.XLOOKUP(PA[[#This Row],[Affected Equipment ]],'Basic Data'!N:N,'Basic Data'!Q:Q),"")</f>
        <v>31.900000000000002</v>
      </c>
      <c r="V998" s="359">
        <f ca="1">IFERROR(_xlfn.XLOOKUP(PA[[#This Row],[Affected Equipment ]],'Basic Data'!N:N,'Basic Data'!R:R),"")</f>
        <v>1.8491681641643964E-4</v>
      </c>
      <c r="W998" s="35" t="s">
        <v>447</v>
      </c>
      <c r="X998" s="38"/>
      <c r="Y998" s="38" t="s">
        <v>469</v>
      </c>
      <c r="Z998" s="44">
        <v>0.28263888888888888</v>
      </c>
      <c r="AA998" s="40">
        <v>0.28263888888888888</v>
      </c>
      <c r="AB998" s="41">
        <v>0.28263888888888888</v>
      </c>
      <c r="AC998" s="44">
        <v>0.72222222222222221</v>
      </c>
      <c r="AD998" s="42">
        <f>IF(PA[[#This Row],[Acknowledgement Time ]]="NA","",(PA[[#This Row],[Acknowledgement Time ]]-PA[[#This Row],[Fault Time]])*24)</f>
        <v>0</v>
      </c>
      <c r="AE998" s="42">
        <f>IF(PA[[#This Row],[Work Start time on Fault]]="NA","",(PA[[#This Row],[Work Start time on Fault]]-PA[[#This Row],[Fault Time]])*24)</f>
        <v>0</v>
      </c>
      <c r="AF998" s="43">
        <f>IF(PA[[#This Row],[Status]]="Open","",(PA[[#This Row],[Work Completion time on fault]]-PA[[#This Row],[Fault Time]])*24)</f>
        <v>10.55</v>
      </c>
      <c r="AG998" s="42">
        <f>IFERROR((PA[[#This Row],[Work Completion time on fault]]-PA[[#This Row],[Fault Time]])*24,"")</f>
        <v>10.55</v>
      </c>
      <c r="AH998" s="371" t="s">
        <v>1924</v>
      </c>
      <c r="AI998" s="32" t="s">
        <v>367</v>
      </c>
      <c r="AJ998" s="34">
        <f ca="1">IFERROR(PA[[#This Row],[Breakdown Time]]*PA[[#This Row],[Plant Equivalent Weightage]],"")</f>
        <v>1.9508724131934382E-3</v>
      </c>
      <c r="AK998" s="35">
        <v>3366</v>
      </c>
      <c r="AL998" s="49">
        <f>IFERROR((_xlfn.XLOOKUP($G998,'Modelling New'!$D:$D,'Modelling New'!$O:$O)*PA[[#This Row],[Lost PoA(Wh/m2)]]*PA[[#This Row],[DC Capacity Affected (kW)]])/1000,"")</f>
        <v>88.877148366923606</v>
      </c>
    </row>
    <row r="999" spans="1:38">
      <c r="A999" s="173">
        <f t="shared" si="17"/>
        <v>998</v>
      </c>
      <c r="B999" s="30">
        <v>45855</v>
      </c>
      <c r="C999" s="183">
        <f>YEAR(PA[[#This Row],[Date]])+IF(MONTH(PA[[#This Row],[Date]])&gt;=4,1,0)</f>
        <v>2026</v>
      </c>
      <c r="D999" s="32">
        <f>YEAR(PA[[#This Row],[Date]])</f>
        <v>2025</v>
      </c>
      <c r="E999" s="36" t="s">
        <v>363</v>
      </c>
      <c r="F999" s="36" t="s">
        <v>363</v>
      </c>
      <c r="G999" s="216">
        <v>45839</v>
      </c>
      <c r="H999" s="31">
        <f>DAY(EOMONTH(PA[[#This Row],[Month Year]],0))</f>
        <v>31</v>
      </c>
      <c r="I999" s="33">
        <v>0.28263888888888888</v>
      </c>
      <c r="J999" s="33">
        <v>0.77430555555555558</v>
      </c>
      <c r="K999" s="34">
        <f>IFERROR((PA[[#This Row],[Sunset Time (POA&lt;20 W/m2)]]-PA[[#This Row],[Sunrise Time (POA&gt;20 W/m2)]])*24,"")</f>
        <v>11.8</v>
      </c>
      <c r="L999" s="32" t="s">
        <v>402</v>
      </c>
      <c r="M999" s="32" t="s">
        <v>410</v>
      </c>
      <c r="N999" s="36" t="s">
        <v>416</v>
      </c>
      <c r="O999" s="35" t="s">
        <v>472</v>
      </c>
      <c r="P999" s="37" t="s">
        <v>406</v>
      </c>
      <c r="Q999" s="32"/>
      <c r="R999" s="31">
        <f>IF((PA[[#This Row],[String Type(If String BD)]]&amp;PA[[#This Row],[Equipment (If any BD other than PV  array and inv)]])="",1,0)</f>
        <v>0</v>
      </c>
      <c r="S999" s="31">
        <f>IF(PA[[#This Row],[String Type(If String BD)]]="",1,0)</f>
        <v>0</v>
      </c>
      <c r="T9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9" s="34">
        <f>IFERROR(_xlfn.XLOOKUP(PA[[#This Row],[Affected Equipment ]],'Basic Data'!N:N,'Basic Data'!Q:Q),"")</f>
        <v>31.900000000000002</v>
      </c>
      <c r="V999" s="359">
        <f ca="1">IFERROR(_xlfn.XLOOKUP(PA[[#This Row],[Affected Equipment ]],'Basic Data'!N:N,'Basic Data'!R:R),"")</f>
        <v>1.8491681641643964E-4</v>
      </c>
      <c r="W999" s="35" t="s">
        <v>447</v>
      </c>
      <c r="X999" s="38"/>
      <c r="Y999" s="38" t="s">
        <v>469</v>
      </c>
      <c r="Z999" s="44">
        <v>0.28263888888888888</v>
      </c>
      <c r="AA999" s="40">
        <v>0.28263888888888888</v>
      </c>
      <c r="AB999" s="41">
        <v>0.28263888888888888</v>
      </c>
      <c r="AC999" s="44">
        <v>0.70833333333333337</v>
      </c>
      <c r="AD999" s="42">
        <f>IF(PA[[#This Row],[Acknowledgement Time ]]="NA","",(PA[[#This Row],[Acknowledgement Time ]]-PA[[#This Row],[Fault Time]])*24)</f>
        <v>0</v>
      </c>
      <c r="AE999" s="42">
        <f>IF(PA[[#This Row],[Work Start time on Fault]]="NA","",(PA[[#This Row],[Work Start time on Fault]]-PA[[#This Row],[Fault Time]])*24)</f>
        <v>0</v>
      </c>
      <c r="AF999" s="43">
        <f>IF(PA[[#This Row],[Status]]="Open","",(PA[[#This Row],[Work Completion time on fault]]-PA[[#This Row],[Fault Time]])*24)</f>
        <v>10.216666666666669</v>
      </c>
      <c r="AG999" s="42">
        <f>IFERROR((PA[[#This Row],[Work Completion time on fault]]-PA[[#This Row],[Fault Time]])*24,"")</f>
        <v>10.216666666666669</v>
      </c>
      <c r="AH999" s="371" t="s">
        <v>1925</v>
      </c>
      <c r="AI999" s="32" t="s">
        <v>367</v>
      </c>
      <c r="AJ999" s="34">
        <f ca="1">IFERROR(PA[[#This Row],[Breakdown Time]]*PA[[#This Row],[Plant Equivalent Weightage]],"")</f>
        <v>1.8892334743879587E-3</v>
      </c>
      <c r="AK999" s="35">
        <v>2785</v>
      </c>
      <c r="AL999" s="49">
        <f>IFERROR((_xlfn.XLOOKUP($G999,'Modelling New'!$D:$D,'Modelling New'!$O:$O)*PA[[#This Row],[Lost PoA(Wh/m2)]]*PA[[#This Row],[DC Capacity Affected (kW)]])/1000,"")</f>
        <v>73.536202674355977</v>
      </c>
    </row>
    <row r="1000" spans="1:38">
      <c r="A1000" s="173">
        <f t="shared" si="17"/>
        <v>999</v>
      </c>
      <c r="B1000" s="30">
        <v>45855</v>
      </c>
      <c r="C1000" s="183">
        <f>YEAR(PA[[#This Row],[Date]])+IF(MONTH(PA[[#This Row],[Date]])&gt;=4,1,0)</f>
        <v>2026</v>
      </c>
      <c r="D1000" s="32">
        <f>YEAR(PA[[#This Row],[Date]])</f>
        <v>2025</v>
      </c>
      <c r="E1000" s="36" t="s">
        <v>363</v>
      </c>
      <c r="F1000" s="36" t="s">
        <v>363</v>
      </c>
      <c r="G1000" s="216">
        <v>45839</v>
      </c>
      <c r="H1000" s="31">
        <f>DAY(EOMONTH(PA[[#This Row],[Month Year]],0))</f>
        <v>31</v>
      </c>
      <c r="I1000" s="33">
        <v>0.28263888888888888</v>
      </c>
      <c r="J1000" s="33">
        <v>0.77430555555555558</v>
      </c>
      <c r="K1000" s="34">
        <f>IFERROR((PA[[#This Row],[Sunset Time (POA&lt;20 W/m2)]]-PA[[#This Row],[Sunrise Time (POA&gt;20 W/m2)]])*24,"")</f>
        <v>11.8</v>
      </c>
      <c r="L1000" s="32" t="s">
        <v>424</v>
      </c>
      <c r="M1000" s="32" t="s">
        <v>403</v>
      </c>
      <c r="N1000" s="36" t="s">
        <v>412</v>
      </c>
      <c r="O1000" s="35" t="s">
        <v>405</v>
      </c>
      <c r="P1000" s="37" t="s">
        <v>471</v>
      </c>
      <c r="Q1000" s="32"/>
      <c r="R1000" s="31">
        <f>IF((PA[[#This Row],[String Type(If String BD)]]&amp;PA[[#This Row],[Equipment (If any BD other than PV  array and inv)]])="",1,0)</f>
        <v>0</v>
      </c>
      <c r="S1000" s="31">
        <f>IF(PA[[#This Row],[String Type(If String BD)]]="",1,0)</f>
        <v>0</v>
      </c>
      <c r="T10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0" s="34">
        <f>IFERROR(_xlfn.XLOOKUP(PA[[#This Row],[Affected Equipment ]],'Basic Data'!N:N,'Basic Data'!Q:Q),"")</f>
        <v>31.610000000000003</v>
      </c>
      <c r="V1000" s="359">
        <f ca="1">IFERROR(_xlfn.XLOOKUP(PA[[#This Row],[Affected Equipment ]],'Basic Data'!N:N,'Basic Data'!R:R),"")</f>
        <v>1.8323575444901746E-4</v>
      </c>
      <c r="W1000" s="35" t="s">
        <v>447</v>
      </c>
      <c r="X1000" s="38"/>
      <c r="Y1000" s="38" t="s">
        <v>469</v>
      </c>
      <c r="Z1000" s="44">
        <v>0.28263888888888888</v>
      </c>
      <c r="AA1000" s="40">
        <v>0.28263888888888888</v>
      </c>
      <c r="AB1000" s="41">
        <v>0.28263888888888888</v>
      </c>
      <c r="AC1000" s="44">
        <v>0.71527777777777779</v>
      </c>
      <c r="AD1000" s="42">
        <f>IF(PA[[#This Row],[Acknowledgement Time ]]="NA","",(PA[[#This Row],[Acknowledgement Time ]]-PA[[#This Row],[Fault Time]])*24)</f>
        <v>0</v>
      </c>
      <c r="AE1000" s="42">
        <f>IF(PA[[#This Row],[Work Start time on Fault]]="NA","",(PA[[#This Row],[Work Start time on Fault]]-PA[[#This Row],[Fault Time]])*24)</f>
        <v>0</v>
      </c>
      <c r="AF1000" s="43">
        <f>IF(PA[[#This Row],[Status]]="Open","",(PA[[#This Row],[Work Completion time on fault]]-PA[[#This Row],[Fault Time]])*24)</f>
        <v>10.383333333333333</v>
      </c>
      <c r="AG1000" s="42">
        <f>IFERROR((PA[[#This Row],[Work Completion time on fault]]-PA[[#This Row],[Fault Time]])*24,"")</f>
        <v>10.383333333333333</v>
      </c>
      <c r="AH1000" s="371" t="s">
        <v>455</v>
      </c>
      <c r="AI1000" s="32" t="s">
        <v>367</v>
      </c>
      <c r="AJ1000" s="34">
        <f ca="1">IFERROR(PA[[#This Row],[Breakdown Time]]*PA[[#This Row],[Plant Equivalent Weightage]],"")</f>
        <v>1.9025979170289645E-3</v>
      </c>
      <c r="AK1000" s="35">
        <v>2816</v>
      </c>
      <c r="AL1000" s="49">
        <f>IFERROR((_xlfn.XLOOKUP($G1000,'Modelling New'!$D:$D,'Modelling New'!$O:$O)*PA[[#This Row],[Lost PoA(Wh/m2)]]*PA[[#This Row],[DC Capacity Affected (kW)]])/1000,"")</f>
        <v>73.678786334837682</v>
      </c>
    </row>
    <row r="1001" spans="1:38">
      <c r="A1001" s="173">
        <f t="shared" si="17"/>
        <v>1000</v>
      </c>
      <c r="B1001" s="30">
        <v>45855</v>
      </c>
      <c r="C1001" s="183">
        <f>YEAR(PA[[#This Row],[Date]])+IF(MONTH(PA[[#This Row],[Date]])&gt;=4,1,0)</f>
        <v>2026</v>
      </c>
      <c r="D1001" s="32">
        <f>YEAR(PA[[#This Row],[Date]])</f>
        <v>2025</v>
      </c>
      <c r="E1001" s="36" t="s">
        <v>363</v>
      </c>
      <c r="F1001" s="36" t="s">
        <v>363</v>
      </c>
      <c r="G1001" s="216">
        <v>45839</v>
      </c>
      <c r="H1001" s="31">
        <f>DAY(EOMONTH(PA[[#This Row],[Month Year]],0))</f>
        <v>31</v>
      </c>
      <c r="I1001" s="33">
        <v>0.28263888888888888</v>
      </c>
      <c r="J1001" s="33">
        <v>0.77430555555555558</v>
      </c>
      <c r="K1001" s="34">
        <f>IFERROR((PA[[#This Row],[Sunset Time (POA&lt;20 W/m2)]]-PA[[#This Row],[Sunrise Time (POA&gt;20 W/m2)]])*24,"")</f>
        <v>11.8</v>
      </c>
      <c r="L1001" s="32" t="s">
        <v>424</v>
      </c>
      <c r="M1001" s="32" t="s">
        <v>403</v>
      </c>
      <c r="N1001" s="36" t="s">
        <v>412</v>
      </c>
      <c r="O1001" s="35" t="s">
        <v>472</v>
      </c>
      <c r="P1001" s="37" t="s">
        <v>471</v>
      </c>
      <c r="Q1001" s="32"/>
      <c r="R1001" s="31">
        <f>IF((PA[[#This Row],[String Type(If String BD)]]&amp;PA[[#This Row],[Equipment (If any BD other than PV  array and inv)]])="",1,0)</f>
        <v>0</v>
      </c>
      <c r="S1001" s="31">
        <f>IF(PA[[#This Row],[String Type(If String BD)]]="",1,0)</f>
        <v>0</v>
      </c>
      <c r="T10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1" s="34">
        <f>IFERROR(_xlfn.XLOOKUP(PA[[#This Row],[Affected Equipment ]],'Basic Data'!N:N,'Basic Data'!Q:Q),"")</f>
        <v>31.610000000000003</v>
      </c>
      <c r="V1001" s="359">
        <f ca="1">IFERROR(_xlfn.XLOOKUP(PA[[#This Row],[Affected Equipment ]],'Basic Data'!N:N,'Basic Data'!R:R),"")</f>
        <v>1.8323575444901746E-4</v>
      </c>
      <c r="W1001" s="35" t="s">
        <v>407</v>
      </c>
      <c r="X1001" s="38"/>
      <c r="Y1001" s="38" t="s">
        <v>469</v>
      </c>
      <c r="Z1001" s="44">
        <v>0.28263888888888888</v>
      </c>
      <c r="AA1001" s="40">
        <v>0.28263888888888888</v>
      </c>
      <c r="AB1001" s="41">
        <v>0.28263888888888888</v>
      </c>
      <c r="AC1001" s="44">
        <v>0.72222222222222221</v>
      </c>
      <c r="AD1001" s="42">
        <f>IF(PA[[#This Row],[Acknowledgement Time ]]="NA","",(PA[[#This Row],[Acknowledgement Time ]]-PA[[#This Row],[Fault Time]])*24)</f>
        <v>0</v>
      </c>
      <c r="AE1001" s="42">
        <f>IF(PA[[#This Row],[Work Start time on Fault]]="NA","",(PA[[#This Row],[Work Start time on Fault]]-PA[[#This Row],[Fault Time]])*24)</f>
        <v>0</v>
      </c>
      <c r="AF1001" s="43">
        <f>IF(PA[[#This Row],[Status]]="Open","",(PA[[#This Row],[Work Completion time on fault]]-PA[[#This Row],[Fault Time]])*24)</f>
        <v>10.55</v>
      </c>
      <c r="AG1001" s="42">
        <f>IFERROR((PA[[#This Row],[Work Completion time on fault]]-PA[[#This Row],[Fault Time]])*24,"")</f>
        <v>10.55</v>
      </c>
      <c r="AH1001" s="371" t="s">
        <v>1926</v>
      </c>
      <c r="AI1001" s="32" t="s">
        <v>367</v>
      </c>
      <c r="AJ1001" s="34">
        <f ca="1">IFERROR(PA[[#This Row],[Breakdown Time]]*PA[[#This Row],[Plant Equivalent Weightage]],"")</f>
        <v>1.9331372094371344E-3</v>
      </c>
      <c r="AK1001" s="35">
        <v>2870</v>
      </c>
      <c r="AL1001" s="49">
        <f>IFERROR((_xlfn.XLOOKUP($G1001,'Modelling New'!$D:$D,'Modelling New'!$O:$O)*PA[[#This Row],[Lost PoA(Wh/m2)]]*PA[[#This Row],[DC Capacity Affected (kW)]])/1000,"")</f>
        <v>75.091660788701773</v>
      </c>
    </row>
    <row r="1002" spans="1:38">
      <c r="A1002" s="173">
        <f t="shared" si="17"/>
        <v>1001</v>
      </c>
      <c r="B1002" s="30">
        <v>45855</v>
      </c>
      <c r="C1002" s="183">
        <f>YEAR(PA[[#This Row],[Date]])+IF(MONTH(PA[[#This Row],[Date]])&gt;=4,1,0)</f>
        <v>2026</v>
      </c>
      <c r="D1002" s="32">
        <f>YEAR(PA[[#This Row],[Date]])</f>
        <v>2025</v>
      </c>
      <c r="E1002" s="36" t="s">
        <v>363</v>
      </c>
      <c r="F1002" s="36" t="s">
        <v>363</v>
      </c>
      <c r="G1002" s="216">
        <v>45839</v>
      </c>
      <c r="H1002" s="31">
        <f>DAY(EOMONTH(PA[[#This Row],[Month Year]],0))</f>
        <v>31</v>
      </c>
      <c r="I1002" s="33">
        <v>0.28263888888888888</v>
      </c>
      <c r="J1002" s="33">
        <v>0.77430555555555558</v>
      </c>
      <c r="K1002" s="34">
        <f>IFERROR((PA[[#This Row],[Sunset Time (POA&lt;20 W/m2)]]-PA[[#This Row],[Sunrise Time (POA&gt;20 W/m2)]])*24,"")</f>
        <v>11.8</v>
      </c>
      <c r="L1002" s="32" t="s">
        <v>424</v>
      </c>
      <c r="M1002" s="32" t="s">
        <v>483</v>
      </c>
      <c r="N1002" s="36" t="s">
        <v>412</v>
      </c>
      <c r="O1002" s="35" t="s">
        <v>405</v>
      </c>
      <c r="P1002" s="37" t="s">
        <v>471</v>
      </c>
      <c r="Q1002" s="32"/>
      <c r="R1002" s="31">
        <f>IF((PA[[#This Row],[String Type(If String BD)]]&amp;PA[[#This Row],[Equipment (If any BD other than PV  array and inv)]])="",1,0)</f>
        <v>0</v>
      </c>
      <c r="S1002" s="31">
        <f>IF(PA[[#This Row],[String Type(If String BD)]]="",1,0)</f>
        <v>0</v>
      </c>
      <c r="T10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02" s="34">
        <f>IFERROR(_xlfn.XLOOKUP(PA[[#This Row],[Affected Equipment ]],'Basic Data'!N:N,'Basic Data'!Q:Q),"")</f>
        <v>31.610000000000003</v>
      </c>
      <c r="V1002" s="359">
        <f ca="1">IFERROR(_xlfn.XLOOKUP(PA[[#This Row],[Affected Equipment ]],'Basic Data'!N:N,'Basic Data'!R:R),"")</f>
        <v>1.8323575444901746E-4</v>
      </c>
      <c r="W1002" s="35" t="s">
        <v>481</v>
      </c>
      <c r="X1002" s="38"/>
      <c r="Y1002" s="38" t="s">
        <v>469</v>
      </c>
      <c r="Z1002" s="44">
        <v>0.28263888888888888</v>
      </c>
      <c r="AA1002" s="40">
        <v>0.28263888888888888</v>
      </c>
      <c r="AB1002" s="41">
        <v>0.28263888888888888</v>
      </c>
      <c r="AC1002" s="44">
        <v>0.72916666666666663</v>
      </c>
      <c r="AD1002" s="42">
        <f>IF(PA[[#This Row],[Acknowledgement Time ]]="NA","",(PA[[#This Row],[Acknowledgement Time ]]-PA[[#This Row],[Fault Time]])*24)</f>
        <v>0</v>
      </c>
      <c r="AE1002" s="42">
        <f>IF(PA[[#This Row],[Work Start time on Fault]]="NA","",(PA[[#This Row],[Work Start time on Fault]]-PA[[#This Row],[Fault Time]])*24)</f>
        <v>0</v>
      </c>
      <c r="AF1002" s="43">
        <f>IF(PA[[#This Row],[Status]]="Open","",(PA[[#This Row],[Work Completion time on fault]]-PA[[#This Row],[Fault Time]])*24)</f>
        <v>10.716666666666665</v>
      </c>
      <c r="AG1002" s="42">
        <f>IFERROR((PA[[#This Row],[Work Completion time on fault]]-PA[[#This Row],[Fault Time]])*24,"")</f>
        <v>10.716666666666665</v>
      </c>
      <c r="AH1002" s="371" t="s">
        <v>1927</v>
      </c>
      <c r="AI1002" s="32" t="s">
        <v>367</v>
      </c>
      <c r="AJ1002" s="34">
        <f ca="1">IFERROR(PA[[#This Row],[Breakdown Time]]*PA[[#This Row],[Plant Equivalent Weightage]],"")</f>
        <v>1.9636765018453033E-3</v>
      </c>
      <c r="AK1002" s="35">
        <v>2898</v>
      </c>
      <c r="AL1002" s="49">
        <f>IFERROR((_xlfn.XLOOKUP($G1002,'Modelling New'!$D:$D,'Modelling New'!$O:$O)*PA[[#This Row],[Lost PoA(Wh/m2)]]*PA[[#This Row],[DC Capacity Affected (kW)]])/1000,"")</f>
        <v>75.824262357372021</v>
      </c>
    </row>
    <row r="1003" spans="1:38">
      <c r="A1003" s="173">
        <f t="shared" si="17"/>
        <v>1002</v>
      </c>
      <c r="B1003" s="30">
        <v>45855</v>
      </c>
      <c r="C1003" s="183">
        <f>YEAR(PA[[#This Row],[Date]])+IF(MONTH(PA[[#This Row],[Date]])&gt;=4,1,0)</f>
        <v>2026</v>
      </c>
      <c r="D1003" s="32">
        <f>YEAR(PA[[#This Row],[Date]])</f>
        <v>2025</v>
      </c>
      <c r="E1003" s="36" t="s">
        <v>363</v>
      </c>
      <c r="F1003" s="36" t="s">
        <v>363</v>
      </c>
      <c r="G1003" s="216">
        <v>45839</v>
      </c>
      <c r="H1003" s="31">
        <f>DAY(EOMONTH(PA[[#This Row],[Month Year]],0))</f>
        <v>31</v>
      </c>
      <c r="I1003" s="33">
        <v>0.28263888888888888</v>
      </c>
      <c r="J1003" s="33">
        <v>0.77430555555555558</v>
      </c>
      <c r="K1003" s="34">
        <f>IFERROR((PA[[#This Row],[Sunset Time (POA&lt;20 W/m2)]]-PA[[#This Row],[Sunrise Time (POA&gt;20 W/m2)]])*24,"")</f>
        <v>11.8</v>
      </c>
      <c r="L1003" s="32" t="s">
        <v>510</v>
      </c>
      <c r="M1003" s="32" t="s">
        <v>403</v>
      </c>
      <c r="N1003" s="36" t="s">
        <v>412</v>
      </c>
      <c r="O1003" s="35" t="s">
        <v>405</v>
      </c>
      <c r="P1003" s="35"/>
      <c r="Q1003" s="32"/>
      <c r="R1003" s="31">
        <f>IF((PA[[#This Row],[String Type(If String BD)]]&amp;PA[[#This Row],[Equipment (If any BD other than PV  array and inv)]])="",1,0)</f>
        <v>1</v>
      </c>
      <c r="S1003" s="31">
        <f>IF(PA[[#This Row],[String Type(If String BD)]]="",1,0)</f>
        <v>1</v>
      </c>
      <c r="T10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03" s="34">
        <f>IFERROR(_xlfn.XLOOKUP(PA[[#This Row],[Affected Equipment ]],'Basic Data'!N:N,'Basic Data'!Q:Q),"")</f>
        <v>252.88</v>
      </c>
      <c r="V1003" s="359">
        <f ca="1">IFERROR(_xlfn.XLOOKUP(PA[[#This Row],[Affected Equipment ]],'Basic Data'!N:N,'Basic Data'!R:R),"")</f>
        <v>1.4658860355921395E-3</v>
      </c>
      <c r="W1003" s="35" t="s">
        <v>433</v>
      </c>
      <c r="X1003" s="38"/>
      <c r="Y1003" s="354" t="s">
        <v>1908</v>
      </c>
      <c r="Z1003" s="41">
        <v>0.28263888888888888</v>
      </c>
      <c r="AA1003" s="41">
        <v>0.28263888888888888</v>
      </c>
      <c r="AB1003" s="41">
        <v>0.28263888888888888</v>
      </c>
      <c r="AC1003" s="44">
        <v>0.77430555555555558</v>
      </c>
      <c r="AD1003" s="42">
        <f>IF(PA[[#This Row],[Acknowledgement Time ]]="NA","",(PA[[#This Row],[Acknowledgement Time ]]-PA[[#This Row],[Fault Time]])*24)</f>
        <v>0</v>
      </c>
      <c r="AE1003" s="42">
        <f>IF(PA[[#This Row],[Work Start time on Fault]]="NA","",(PA[[#This Row],[Work Start time on Fault]]-PA[[#This Row],[Fault Time]])*24)</f>
        <v>0</v>
      </c>
      <c r="AF1003" s="43" t="str">
        <f>IF(PA[[#This Row],[Status]]="Open","",(PA[[#This Row],[Work Completion time on fault]]-PA[[#This Row],[Fault Time]])*24)</f>
        <v/>
      </c>
      <c r="AG1003" s="42">
        <f>IFERROR((PA[[#This Row],[Work Completion time on fault]]-PA[[#This Row],[Fault Time]])*24,"")</f>
        <v>11.8</v>
      </c>
      <c r="AH1003" s="352" t="s">
        <v>1909</v>
      </c>
      <c r="AI1003" s="353" t="s">
        <v>552</v>
      </c>
      <c r="AJ1003" s="34">
        <f ca="1">IFERROR(PA[[#This Row],[Breakdown Time]]*PA[[#This Row],[Plant Equivalent Weightage]],"")</f>
        <v>1.7297455219987247E-2</v>
      </c>
      <c r="AK1003" s="35">
        <v>3016</v>
      </c>
      <c r="AL1003" s="49">
        <f>IFERROR((_xlfn.XLOOKUP($G1003,'Modelling New'!$D:$D,'Modelling New'!$O:$O)*PA[[#This Row],[Lost PoA(Wh/m2)]]*PA[[#This Row],[DC Capacity Affected (kW)]])/1000,"")</f>
        <v>631.29323745985926</v>
      </c>
    </row>
    <row r="1004" spans="1:38">
      <c r="A1004" s="173">
        <f t="shared" si="17"/>
        <v>1003</v>
      </c>
      <c r="B1004" s="134">
        <v>45855</v>
      </c>
      <c r="C1004" s="182">
        <f>YEAR(PA[[#This Row],[Date]])+IF(MONTH(PA[[#This Row],[Date]])&gt;=4,1,0)</f>
        <v>2026</v>
      </c>
      <c r="D1004" s="32">
        <f>YEAR(PA[[#This Row],[Date]])</f>
        <v>2025</v>
      </c>
      <c r="E1004" s="36" t="s">
        <v>363</v>
      </c>
      <c r="F1004" s="36" t="s">
        <v>363</v>
      </c>
      <c r="G1004" s="216">
        <v>45839</v>
      </c>
      <c r="H1004" s="174">
        <f>DAY(EOMONTH(PA[[#This Row],[Month Year]],0))</f>
        <v>31</v>
      </c>
      <c r="I1004" s="33">
        <v>0.28263888888888888</v>
      </c>
      <c r="J1004" s="33">
        <v>0.77430555555555558</v>
      </c>
      <c r="K1004" s="34">
        <f>IFERROR((PA[[#This Row],[Sunset Time (POA&lt;20 W/m2)]]-PA[[#This Row],[Sunrise Time (POA&gt;20 W/m2)]])*24,"")</f>
        <v>11.8</v>
      </c>
      <c r="L1004" s="32" t="s">
        <v>510</v>
      </c>
      <c r="M1004" s="32" t="s">
        <v>403</v>
      </c>
      <c r="N1004" s="36" t="s">
        <v>412</v>
      </c>
      <c r="O1004" s="35" t="s">
        <v>456</v>
      </c>
      <c r="P1004" s="37"/>
      <c r="Q1004" s="36"/>
      <c r="R1004" s="174">
        <f>IF((PA[[#This Row],[String Type(If String BD)]]&amp;PA[[#This Row],[Equipment (If any BD other than PV  array and inv)]])="",1,0)</f>
        <v>1</v>
      </c>
      <c r="S1004" s="174">
        <f>IF(PA[[#This Row],[String Type(If String BD)]]="",1,0)</f>
        <v>1</v>
      </c>
      <c r="T1004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04" s="175">
        <f>IFERROR(_xlfn.XLOOKUP(PA[[#This Row],[Affected Equipment ]],'Basic Data'!N:N,'Basic Data'!Q:Q),"")</f>
        <v>284.49</v>
      </c>
      <c r="V1004" s="360">
        <f ca="1">IFERROR(_xlfn.XLOOKUP(PA[[#This Row],[Affected Equipment ]],'Basic Data'!N:N,'Basic Data'!R:R),"")</f>
        <v>1.649121790041157E-3</v>
      </c>
      <c r="W1004" s="35" t="s">
        <v>433</v>
      </c>
      <c r="X1004" s="38"/>
      <c r="Y1004" s="354" t="s">
        <v>1908</v>
      </c>
      <c r="Z1004" s="41">
        <v>0.28263888888888888</v>
      </c>
      <c r="AA1004" s="41">
        <v>0.28263888888888888</v>
      </c>
      <c r="AB1004" s="47">
        <v>0.28263888888888888</v>
      </c>
      <c r="AC1004" s="45">
        <v>0.77430555555555558</v>
      </c>
      <c r="AD1004" s="176">
        <f>IF(PA[[#This Row],[Acknowledgement Time ]]="NA","",(PA[[#This Row],[Acknowledgement Time ]]-PA[[#This Row],[Fault Time]])*24)</f>
        <v>0</v>
      </c>
      <c r="AE1004" s="176">
        <f>IF(PA[[#This Row],[Work Start time on Fault]]="NA","",(PA[[#This Row],[Work Start time on Fault]]-PA[[#This Row],[Fault Time]])*24)</f>
        <v>0</v>
      </c>
      <c r="AF1004" s="177" t="str">
        <f>IF(PA[[#This Row],[Status]]="Open","",(PA[[#This Row],[Work Completion time on fault]]-PA[[#This Row],[Fault Time]])*24)</f>
        <v/>
      </c>
      <c r="AG1004" s="176">
        <f>IFERROR((PA[[#This Row],[Work Completion time on fault]]-PA[[#This Row],[Fault Time]])*24,"")</f>
        <v>11.8</v>
      </c>
      <c r="AH1004" s="352" t="s">
        <v>1909</v>
      </c>
      <c r="AI1004" s="353" t="s">
        <v>552</v>
      </c>
      <c r="AJ1004" s="175">
        <f ca="1">IFERROR(PA[[#This Row],[Breakdown Time]]*PA[[#This Row],[Plant Equivalent Weightage]],"")</f>
        <v>1.9459637122485652E-2</v>
      </c>
      <c r="AK1004" s="35">
        <v>3016</v>
      </c>
      <c r="AL1004" s="277">
        <f>IFERROR((_xlfn.XLOOKUP($G1004,'Modelling New'!$D:$D,'Modelling New'!$O:$O)*PA[[#This Row],[Lost PoA(Wh/m2)]]*PA[[#This Row],[DC Capacity Affected (kW)]])/1000,"")</f>
        <v>710.20489214234158</v>
      </c>
    </row>
    <row r="1005" spans="1:38">
      <c r="A1005" s="173">
        <f t="shared" si="17"/>
        <v>1004</v>
      </c>
      <c r="B1005" s="134">
        <v>45855</v>
      </c>
      <c r="C1005" s="183">
        <f>YEAR(PA[[#This Row],[Date]])+IF(MONTH(PA[[#This Row],[Date]])&gt;=4,1,0)</f>
        <v>2026</v>
      </c>
      <c r="D1005" s="32">
        <f>YEAR(PA[[#This Row],[Date]])</f>
        <v>2025</v>
      </c>
      <c r="E1005" s="36" t="s">
        <v>363</v>
      </c>
      <c r="F1005" s="36" t="s">
        <v>363</v>
      </c>
      <c r="G1005" s="216">
        <v>45839</v>
      </c>
      <c r="H1005" s="31">
        <f>DAY(EOMONTH(PA[[#This Row],[Month Year]],0))</f>
        <v>31</v>
      </c>
      <c r="I1005" s="33">
        <v>0.28263888888888888</v>
      </c>
      <c r="J1005" s="33">
        <v>0.77430555555555558</v>
      </c>
      <c r="K1005" s="34">
        <f>IFERROR((PA[[#This Row],[Sunset Time (POA&lt;20 W/m2)]]-PA[[#This Row],[Sunrise Time (POA&gt;20 W/m2)]])*24,"")</f>
        <v>11.8</v>
      </c>
      <c r="L1005" s="32" t="s">
        <v>510</v>
      </c>
      <c r="M1005" s="32" t="s">
        <v>403</v>
      </c>
      <c r="N1005" s="36" t="s">
        <v>412</v>
      </c>
      <c r="O1005" s="35" t="s">
        <v>472</v>
      </c>
      <c r="P1005" s="35"/>
      <c r="Q1005" s="32"/>
      <c r="R1005" s="31">
        <f>IF((PA[[#This Row],[String Type(If String BD)]]&amp;PA[[#This Row],[Equipment (If any BD other than PV  array and inv)]])="",1,0)</f>
        <v>1</v>
      </c>
      <c r="S1005" s="31">
        <f>IF(PA[[#This Row],[String Type(If String BD)]]="",1,0)</f>
        <v>1</v>
      </c>
      <c r="T10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05" s="34">
        <f>IFERROR(_xlfn.XLOOKUP(PA[[#This Row],[Affected Equipment ]],'Basic Data'!N:N,'Basic Data'!Q:Q),"")</f>
        <v>205.465</v>
      </c>
      <c r="V1005" s="359">
        <f ca="1">IFERROR(_xlfn.XLOOKUP(PA[[#This Row],[Affected Equipment ]],'Basic Data'!N:N,'Basic Data'!R:R),"")</f>
        <v>1.1910324039186135E-3</v>
      </c>
      <c r="W1005" s="35" t="s">
        <v>433</v>
      </c>
      <c r="X1005" s="38"/>
      <c r="Y1005" s="354" t="s">
        <v>1908</v>
      </c>
      <c r="Z1005" s="41">
        <v>0.28263888888888888</v>
      </c>
      <c r="AA1005" s="41">
        <v>0.28263888888888888</v>
      </c>
      <c r="AB1005" s="41">
        <v>0.28263888888888888</v>
      </c>
      <c r="AC1005" s="44">
        <v>0.77430555555555558</v>
      </c>
      <c r="AD1005" s="42">
        <f>IF(PA[[#This Row],[Acknowledgement Time ]]="NA","",(PA[[#This Row],[Acknowledgement Time ]]-PA[[#This Row],[Fault Time]])*24)</f>
        <v>0</v>
      </c>
      <c r="AE1005" s="42">
        <f>IF(PA[[#This Row],[Work Start time on Fault]]="NA","",(PA[[#This Row],[Work Start time on Fault]]-PA[[#This Row],[Fault Time]])*24)</f>
        <v>0</v>
      </c>
      <c r="AF1005" s="43" t="str">
        <f>IF(PA[[#This Row],[Status]]="Open","",(PA[[#This Row],[Work Completion time on fault]]-PA[[#This Row],[Fault Time]])*24)</f>
        <v/>
      </c>
      <c r="AG1005" s="42">
        <f>IFERROR((PA[[#This Row],[Work Completion time on fault]]-PA[[#This Row],[Fault Time]])*24,"")</f>
        <v>11.8</v>
      </c>
      <c r="AH1005" s="352" t="s">
        <v>1909</v>
      </c>
      <c r="AI1005" s="353" t="s">
        <v>552</v>
      </c>
      <c r="AJ1005" s="34">
        <f ca="1">IFERROR(PA[[#This Row],[Breakdown Time]]*PA[[#This Row],[Plant Equivalent Weightage]],"")</f>
        <v>1.4054182366239639E-2</v>
      </c>
      <c r="AK1005" s="35">
        <v>3016</v>
      </c>
      <c r="AL1005" s="49">
        <f>IFERROR((_xlfn.XLOOKUP($G1005,'Modelling New'!$D:$D,'Modelling New'!$O:$O)*PA[[#This Row],[Lost PoA(Wh/m2)]]*PA[[#This Row],[DC Capacity Affected (kW)]])/1000,"")</f>
        <v>512.92575543613566</v>
      </c>
    </row>
    <row r="1006" spans="1:38">
      <c r="A1006" s="173">
        <f t="shared" si="17"/>
        <v>1005</v>
      </c>
      <c r="B1006" s="134">
        <v>45855</v>
      </c>
      <c r="C1006" s="183">
        <f>YEAR(PA[[#This Row],[Date]])+IF(MONTH(PA[[#This Row],[Date]])&gt;=4,1,0)</f>
        <v>2026</v>
      </c>
      <c r="D1006" s="32">
        <f>YEAR(PA[[#This Row],[Date]])</f>
        <v>2025</v>
      </c>
      <c r="E1006" s="36" t="s">
        <v>363</v>
      </c>
      <c r="F1006" s="36" t="s">
        <v>363</v>
      </c>
      <c r="G1006" s="216">
        <v>45839</v>
      </c>
      <c r="H1006" s="31">
        <f>DAY(EOMONTH(PA[[#This Row],[Month Year]],0))</f>
        <v>31</v>
      </c>
      <c r="I1006" s="33">
        <v>0.28263888888888888</v>
      </c>
      <c r="J1006" s="33">
        <v>0.77430555555555558</v>
      </c>
      <c r="K1006" s="34">
        <f>IFERROR((PA[[#This Row],[Sunset Time (POA&lt;20 W/m2)]]-PA[[#This Row],[Sunrise Time (POA&gt;20 W/m2)]])*24,"")</f>
        <v>11.8</v>
      </c>
      <c r="L1006" s="32" t="s">
        <v>510</v>
      </c>
      <c r="M1006" s="32" t="s">
        <v>403</v>
      </c>
      <c r="N1006" s="36" t="s">
        <v>412</v>
      </c>
      <c r="O1006" s="35" t="s">
        <v>440</v>
      </c>
      <c r="P1006" s="35"/>
      <c r="Q1006" s="32"/>
      <c r="R1006" s="31">
        <f>IF((PA[[#This Row],[String Type(If String BD)]]&amp;PA[[#This Row],[Equipment (If any BD other than PV  array and inv)]])="",1,0)</f>
        <v>1</v>
      </c>
      <c r="S1006" s="31">
        <f>IF(PA[[#This Row],[String Type(If String BD)]]="",1,0)</f>
        <v>1</v>
      </c>
      <c r="T10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1006" s="34">
        <f>IFERROR(_xlfn.XLOOKUP(PA[[#This Row],[Affected Equipment ]],'Basic Data'!N:N,'Basic Data'!Q:Q),"")</f>
        <v>205.465</v>
      </c>
      <c r="V1006" s="359">
        <f ca="1">IFERROR(_xlfn.XLOOKUP(PA[[#This Row],[Affected Equipment ]],'Basic Data'!N:N,'Basic Data'!R:R),"")</f>
        <v>1.1910324039186135E-3</v>
      </c>
      <c r="W1006" s="35" t="s">
        <v>433</v>
      </c>
      <c r="X1006" s="38"/>
      <c r="Y1006" s="354" t="s">
        <v>1908</v>
      </c>
      <c r="Z1006" s="41">
        <v>0.28263888888888888</v>
      </c>
      <c r="AA1006" s="41">
        <v>0.28263888888888888</v>
      </c>
      <c r="AB1006" s="41">
        <v>0.28263888888888888</v>
      </c>
      <c r="AC1006" s="44">
        <v>0.77430555555555558</v>
      </c>
      <c r="AD1006" s="42">
        <f>IF(PA[[#This Row],[Acknowledgement Time ]]="NA","",(PA[[#This Row],[Acknowledgement Time ]]-PA[[#This Row],[Fault Time]])*24)</f>
        <v>0</v>
      </c>
      <c r="AE1006" s="42">
        <f>IF(PA[[#This Row],[Work Start time on Fault]]="NA","",(PA[[#This Row],[Work Start time on Fault]]-PA[[#This Row],[Fault Time]])*24)</f>
        <v>0</v>
      </c>
      <c r="AF1006" s="43" t="str">
        <f>IF(PA[[#This Row],[Status]]="Open","",(PA[[#This Row],[Work Completion time on fault]]-PA[[#This Row],[Fault Time]])*24)</f>
        <v/>
      </c>
      <c r="AG1006" s="42">
        <f>IFERROR((PA[[#This Row],[Work Completion time on fault]]-PA[[#This Row],[Fault Time]])*24,"")</f>
        <v>11.8</v>
      </c>
      <c r="AH1006" s="352" t="s">
        <v>1909</v>
      </c>
      <c r="AI1006" s="353" t="s">
        <v>552</v>
      </c>
      <c r="AJ1006" s="34">
        <f ca="1">IFERROR(PA[[#This Row],[Breakdown Time]]*PA[[#This Row],[Plant Equivalent Weightage]],"")</f>
        <v>1.4054182366239639E-2</v>
      </c>
      <c r="AK1006" s="35">
        <v>3016</v>
      </c>
      <c r="AL1006" s="49">
        <f>IFERROR((_xlfn.XLOOKUP($G1006,'Modelling New'!$D:$D,'Modelling New'!$O:$O)*PA[[#This Row],[Lost PoA(Wh/m2)]]*PA[[#This Row],[DC Capacity Affected (kW)]])/1000,"")</f>
        <v>512.92575543613566</v>
      </c>
    </row>
    <row r="1007" spans="1:38">
      <c r="A1007" s="173">
        <f t="shared" si="17"/>
        <v>1006</v>
      </c>
      <c r="B1007" s="134">
        <v>45855</v>
      </c>
      <c r="C1007" s="183">
        <f>YEAR(PA[[#This Row],[Date]])+IF(MONTH(PA[[#This Row],[Date]])&gt;=4,1,0)</f>
        <v>2026</v>
      </c>
      <c r="D1007" s="32">
        <f>YEAR(PA[[#This Row],[Date]])</f>
        <v>2025</v>
      </c>
      <c r="E1007" s="36" t="s">
        <v>363</v>
      </c>
      <c r="F1007" s="36" t="s">
        <v>363</v>
      </c>
      <c r="G1007" s="216">
        <v>45839</v>
      </c>
      <c r="H1007" s="31">
        <f>DAY(EOMONTH(PA[[#This Row],[Month Year]],0))</f>
        <v>31</v>
      </c>
      <c r="I1007" s="33">
        <v>0.28263888888888888</v>
      </c>
      <c r="J1007" s="33">
        <v>0.77430555555555558</v>
      </c>
      <c r="K1007" s="34">
        <f>IFERROR((PA[[#This Row],[Sunset Time (POA&lt;20 W/m2)]]-PA[[#This Row],[Sunrise Time (POA&gt;20 W/m2)]])*24,"")</f>
        <v>11.8</v>
      </c>
      <c r="L1007" s="32" t="s">
        <v>510</v>
      </c>
      <c r="M1007" s="32" t="s">
        <v>403</v>
      </c>
      <c r="N1007" s="36" t="s">
        <v>443</v>
      </c>
      <c r="O1007" s="35" t="s">
        <v>456</v>
      </c>
      <c r="P1007" s="35"/>
      <c r="Q1007" s="32"/>
      <c r="R1007" s="31">
        <f>IF((PA[[#This Row],[String Type(If String BD)]]&amp;PA[[#This Row],[Equipment (If any BD other than PV  array and inv)]])="",1,0)</f>
        <v>1</v>
      </c>
      <c r="S1007" s="31">
        <f>IF(PA[[#This Row],[String Type(If String BD)]]="",1,0)</f>
        <v>1</v>
      </c>
      <c r="T10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1007" s="34">
        <f>IFERROR(_xlfn.XLOOKUP(PA[[#This Row],[Affected Equipment ]],'Basic Data'!N:N,'Basic Data'!Q:Q),"")</f>
        <v>221.27</v>
      </c>
      <c r="V1007" s="359">
        <f ca="1">IFERROR(_xlfn.XLOOKUP(PA[[#This Row],[Affected Equipment ]],'Basic Data'!N:N,'Basic Data'!R:R),"")</f>
        <v>1.2826502811431222E-3</v>
      </c>
      <c r="W1007" s="35" t="s">
        <v>433</v>
      </c>
      <c r="X1007" s="38"/>
      <c r="Y1007" s="354" t="s">
        <v>1908</v>
      </c>
      <c r="Z1007" s="41">
        <v>0.28263888888888888</v>
      </c>
      <c r="AA1007" s="41">
        <v>0.28263888888888888</v>
      </c>
      <c r="AB1007" s="41">
        <v>0.28263888888888888</v>
      </c>
      <c r="AC1007" s="44">
        <v>0.77430555555555558</v>
      </c>
      <c r="AD1007" s="42">
        <f>IF(PA[[#This Row],[Acknowledgement Time ]]="NA","",(PA[[#This Row],[Acknowledgement Time ]]-PA[[#This Row],[Fault Time]])*24)</f>
        <v>0</v>
      </c>
      <c r="AE1007" s="42">
        <f>IF(PA[[#This Row],[Work Start time on Fault]]="NA","",(PA[[#This Row],[Work Start time on Fault]]-PA[[#This Row],[Fault Time]])*24)</f>
        <v>0</v>
      </c>
      <c r="AF1007" s="43">
        <f>IF(PA[[#This Row],[Status]]="Open","",(PA[[#This Row],[Work Completion time on fault]]-PA[[#This Row],[Fault Time]])*24)</f>
        <v>11.8</v>
      </c>
      <c r="AG1007" s="42">
        <f>IFERROR((PA[[#This Row],[Work Completion time on fault]]-PA[[#This Row],[Fault Time]])*24,"")</f>
        <v>11.8</v>
      </c>
      <c r="AH1007" s="35" t="s">
        <v>1928</v>
      </c>
      <c r="AI1007" s="32" t="s">
        <v>367</v>
      </c>
      <c r="AJ1007" s="34">
        <f ca="1">IFERROR(PA[[#This Row],[Breakdown Time]]*PA[[#This Row],[Plant Equivalent Weightage]],"")</f>
        <v>1.5135273317488844E-2</v>
      </c>
      <c r="AK1007" s="35">
        <v>3016</v>
      </c>
      <c r="AL1007" s="49">
        <f>IFERROR((_xlfn.XLOOKUP($G1007,'Modelling New'!$D:$D,'Modelling New'!$O:$O)*PA[[#This Row],[Lost PoA(Wh/m2)]]*PA[[#This Row],[DC Capacity Affected (kW)]])/1000,"")</f>
        <v>552.38158277737682</v>
      </c>
    </row>
    <row r="1008" spans="1:38">
      <c r="A1008" s="173">
        <f t="shared" si="17"/>
        <v>1007</v>
      </c>
      <c r="B1008" s="134">
        <v>45855</v>
      </c>
      <c r="C1008" s="183">
        <f>YEAR(PA[[#This Row],[Date]])+IF(MONTH(PA[[#This Row],[Date]])&gt;=4,1,0)</f>
        <v>2026</v>
      </c>
      <c r="D1008" s="32">
        <f>YEAR(PA[[#This Row],[Date]])</f>
        <v>2025</v>
      </c>
      <c r="E1008" s="36" t="s">
        <v>363</v>
      </c>
      <c r="F1008" s="36" t="s">
        <v>363</v>
      </c>
      <c r="G1008" s="216">
        <v>45839</v>
      </c>
      <c r="H1008" s="31">
        <f>DAY(EOMONTH(PA[[#This Row],[Month Year]],0))</f>
        <v>31</v>
      </c>
      <c r="I1008" s="33">
        <v>0.28263888888888888</v>
      </c>
      <c r="J1008" s="33">
        <v>0.77430555555555558</v>
      </c>
      <c r="K1008" s="34">
        <f>IFERROR((PA[[#This Row],[Sunset Time (POA&lt;20 W/m2)]]-PA[[#This Row],[Sunrise Time (POA&gt;20 W/m2)]])*24,"")</f>
        <v>11.8</v>
      </c>
      <c r="L1008" s="32" t="s">
        <v>510</v>
      </c>
      <c r="M1008" s="32" t="s">
        <v>403</v>
      </c>
      <c r="N1008" s="36" t="s">
        <v>443</v>
      </c>
      <c r="O1008" s="35" t="s">
        <v>472</v>
      </c>
      <c r="P1008" s="35"/>
      <c r="Q1008" s="32"/>
      <c r="R1008" s="31">
        <f>IF((PA[[#This Row],[String Type(If String BD)]]&amp;PA[[#This Row],[Equipment (If any BD other than PV  array and inv)]])="",1,0)</f>
        <v>1</v>
      </c>
      <c r="S1008" s="31">
        <f>IF(PA[[#This Row],[String Type(If String BD)]]="",1,0)</f>
        <v>1</v>
      </c>
      <c r="T10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1008" s="34">
        <f>IFERROR(_xlfn.XLOOKUP(PA[[#This Row],[Affected Equipment ]],'Basic Data'!N:N,'Basic Data'!Q:Q),"")</f>
        <v>205.465</v>
      </c>
      <c r="V1008" s="359">
        <f ca="1">IFERROR(_xlfn.XLOOKUP(PA[[#This Row],[Affected Equipment ]],'Basic Data'!N:N,'Basic Data'!R:R),"")</f>
        <v>1.1910324039186135E-3</v>
      </c>
      <c r="W1008" s="35" t="s">
        <v>433</v>
      </c>
      <c r="X1008" s="38"/>
      <c r="Y1008" s="354" t="s">
        <v>1908</v>
      </c>
      <c r="Z1008" s="41">
        <v>0.28263888888888888</v>
      </c>
      <c r="AA1008" s="41">
        <v>0.28263888888888888</v>
      </c>
      <c r="AB1008" s="41">
        <v>0.28263888888888888</v>
      </c>
      <c r="AC1008" s="44">
        <v>0.77430555555555558</v>
      </c>
      <c r="AD1008" s="42">
        <f>IF(PA[[#This Row],[Acknowledgement Time ]]="NA","",(PA[[#This Row],[Acknowledgement Time ]]-PA[[#This Row],[Fault Time]])*24)</f>
        <v>0</v>
      </c>
      <c r="AE1008" s="42">
        <f>IF(PA[[#This Row],[Work Start time on Fault]]="NA","",(PA[[#This Row],[Work Start time on Fault]]-PA[[#This Row],[Fault Time]])*24)</f>
        <v>0</v>
      </c>
      <c r="AF1008" s="43">
        <f>IF(PA[[#This Row],[Status]]="Open","",(PA[[#This Row],[Work Completion time on fault]]-PA[[#This Row],[Fault Time]])*24)</f>
        <v>11.8</v>
      </c>
      <c r="AG1008" s="42">
        <f>IFERROR((PA[[#This Row],[Work Completion time on fault]]-PA[[#This Row],[Fault Time]])*24,"")</f>
        <v>11.8</v>
      </c>
      <c r="AH1008" s="35" t="s">
        <v>1928</v>
      </c>
      <c r="AI1008" s="32" t="s">
        <v>367</v>
      </c>
      <c r="AJ1008" s="34">
        <f ca="1">IFERROR(PA[[#This Row],[Breakdown Time]]*PA[[#This Row],[Plant Equivalent Weightage]],"")</f>
        <v>1.4054182366239639E-2</v>
      </c>
      <c r="AK1008" s="35">
        <v>3016</v>
      </c>
      <c r="AL1008" s="49">
        <f>IFERROR((_xlfn.XLOOKUP($G1008,'Modelling New'!$D:$D,'Modelling New'!$O:$O)*PA[[#This Row],[Lost PoA(Wh/m2)]]*PA[[#This Row],[DC Capacity Affected (kW)]])/1000,"")</f>
        <v>512.92575543613566</v>
      </c>
    </row>
    <row r="1009" spans="1:38">
      <c r="A1009" s="173">
        <f t="shared" si="17"/>
        <v>1008</v>
      </c>
      <c r="B1009" s="134">
        <v>45855</v>
      </c>
      <c r="C1009" s="183">
        <f>YEAR(PA[[#This Row],[Date]])+IF(MONTH(PA[[#This Row],[Date]])&gt;=4,1,0)</f>
        <v>2026</v>
      </c>
      <c r="D1009" s="32">
        <f>YEAR(PA[[#This Row],[Date]])</f>
        <v>2025</v>
      </c>
      <c r="E1009" s="36" t="s">
        <v>363</v>
      </c>
      <c r="F1009" s="36" t="s">
        <v>363</v>
      </c>
      <c r="G1009" s="216">
        <v>45839</v>
      </c>
      <c r="H1009" s="31">
        <f>DAY(EOMONTH(PA[[#This Row],[Month Year]],0))</f>
        <v>31</v>
      </c>
      <c r="I1009" s="33">
        <v>0.28263888888888888</v>
      </c>
      <c r="J1009" s="33">
        <v>0.77430555555555558</v>
      </c>
      <c r="K1009" s="34">
        <f>IFERROR((PA[[#This Row],[Sunset Time (POA&lt;20 W/m2)]]-PA[[#This Row],[Sunrise Time (POA&gt;20 W/m2)]])*24,"")</f>
        <v>11.8</v>
      </c>
      <c r="L1009" s="32" t="s">
        <v>510</v>
      </c>
      <c r="M1009" s="32" t="s">
        <v>403</v>
      </c>
      <c r="N1009" s="36" t="s">
        <v>412</v>
      </c>
      <c r="O1009" s="35" t="s">
        <v>446</v>
      </c>
      <c r="P1009" s="35"/>
      <c r="Q1009" s="32"/>
      <c r="R1009" s="31">
        <f>IF((PA[[#This Row],[String Type(If String BD)]]&amp;PA[[#This Row],[Equipment (If any BD other than PV  array and inv)]])="",1,0)</f>
        <v>1</v>
      </c>
      <c r="S1009" s="31">
        <f>IF(PA[[#This Row],[String Type(If String BD)]]="",1,0)</f>
        <v>1</v>
      </c>
      <c r="T10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09" s="34">
        <f>IFERROR(_xlfn.XLOOKUP(PA[[#This Row],[Affected Equipment ]],'Basic Data'!N:N,'Basic Data'!Q:Q),"")</f>
        <v>221.27</v>
      </c>
      <c r="V1009" s="359">
        <f ca="1">IFERROR(_xlfn.XLOOKUP(PA[[#This Row],[Affected Equipment ]],'Basic Data'!N:N,'Basic Data'!R:R),"")</f>
        <v>1.2826502811431222E-3</v>
      </c>
      <c r="W1009" s="35" t="s">
        <v>433</v>
      </c>
      <c r="X1009" s="38"/>
      <c r="Y1009" s="354" t="s">
        <v>1908</v>
      </c>
      <c r="Z1009" s="41">
        <v>0.28263888888888888</v>
      </c>
      <c r="AA1009" s="41">
        <v>0.28263888888888888</v>
      </c>
      <c r="AB1009" s="41">
        <v>0.28263888888888888</v>
      </c>
      <c r="AC1009" s="44">
        <v>0.77430555555555558</v>
      </c>
      <c r="AD1009" s="42">
        <f>IF(PA[[#This Row],[Acknowledgement Time ]]="NA","",(PA[[#This Row],[Acknowledgement Time ]]-PA[[#This Row],[Fault Time]])*24)</f>
        <v>0</v>
      </c>
      <c r="AE1009" s="42">
        <f>IF(PA[[#This Row],[Work Start time on Fault]]="NA","",(PA[[#This Row],[Work Start time on Fault]]-PA[[#This Row],[Fault Time]])*24)</f>
        <v>0</v>
      </c>
      <c r="AF1009" s="43">
        <f>IF(PA[[#This Row],[Status]]="Open","",(PA[[#This Row],[Work Completion time on fault]]-PA[[#This Row],[Fault Time]])*24)</f>
        <v>11.8</v>
      </c>
      <c r="AG1009" s="42">
        <f>IFERROR((PA[[#This Row],[Work Completion time on fault]]-PA[[#This Row],[Fault Time]])*24,"")</f>
        <v>11.8</v>
      </c>
      <c r="AH1009" s="35" t="s">
        <v>1928</v>
      </c>
      <c r="AI1009" s="32" t="s">
        <v>367</v>
      </c>
      <c r="AJ1009" s="34">
        <f ca="1">IFERROR(PA[[#This Row],[Breakdown Time]]*PA[[#This Row],[Plant Equivalent Weightage]],"")</f>
        <v>1.5135273317488844E-2</v>
      </c>
      <c r="AK1009" s="35">
        <v>3016</v>
      </c>
      <c r="AL1009" s="49">
        <f>IFERROR((_xlfn.XLOOKUP($G1009,'Modelling New'!$D:$D,'Modelling New'!$O:$O)*PA[[#This Row],[Lost PoA(Wh/m2)]]*PA[[#This Row],[DC Capacity Affected (kW)]])/1000,"")</f>
        <v>552.38158277737682</v>
      </c>
    </row>
    <row r="1010" spans="1:38">
      <c r="A1010" s="173">
        <f t="shared" si="17"/>
        <v>1009</v>
      </c>
      <c r="B1010" s="134">
        <v>45855</v>
      </c>
      <c r="C1010" s="183">
        <f>YEAR(PA[[#This Row],[Date]])+IF(MONTH(PA[[#This Row],[Date]])&gt;=4,1,0)</f>
        <v>2026</v>
      </c>
      <c r="D1010" s="32">
        <f>YEAR(PA[[#This Row],[Date]])</f>
        <v>2025</v>
      </c>
      <c r="E1010" s="36" t="s">
        <v>363</v>
      </c>
      <c r="F1010" s="36" t="s">
        <v>363</v>
      </c>
      <c r="G1010" s="216">
        <v>45839</v>
      </c>
      <c r="H1010" s="31">
        <f>DAY(EOMONTH(PA[[#This Row],[Month Year]],0))</f>
        <v>31</v>
      </c>
      <c r="I1010" s="33">
        <v>0.28263888888888888</v>
      </c>
      <c r="J1010" s="33">
        <v>0.77430555555555558</v>
      </c>
      <c r="K1010" s="34">
        <f>IFERROR((PA[[#This Row],[Sunset Time (POA&lt;20 W/m2)]]-PA[[#This Row],[Sunrise Time (POA&gt;20 W/m2)]])*24,"")</f>
        <v>11.8</v>
      </c>
      <c r="L1010" s="32" t="s">
        <v>510</v>
      </c>
      <c r="M1010" s="32" t="s">
        <v>403</v>
      </c>
      <c r="N1010" s="36" t="s">
        <v>443</v>
      </c>
      <c r="O1010" s="35" t="s">
        <v>440</v>
      </c>
      <c r="P1010" s="35"/>
      <c r="Q1010" s="32"/>
      <c r="R1010" s="31">
        <f>IF((PA[[#This Row],[String Type(If String BD)]]&amp;PA[[#This Row],[Equipment (If any BD other than PV  array and inv)]])="",1,0)</f>
        <v>1</v>
      </c>
      <c r="S1010" s="31">
        <f>IF(PA[[#This Row],[String Type(If String BD)]]="",1,0)</f>
        <v>1</v>
      </c>
      <c r="T10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1010" s="34">
        <f>IFERROR(_xlfn.XLOOKUP(PA[[#This Row],[Affected Equipment ]],'Basic Data'!N:N,'Basic Data'!Q:Q),"")</f>
        <v>252.88</v>
      </c>
      <c r="V1010" s="359">
        <f ca="1">IFERROR(_xlfn.XLOOKUP(PA[[#This Row],[Affected Equipment ]],'Basic Data'!N:N,'Basic Data'!R:R),"")</f>
        <v>1.4658860355921395E-3</v>
      </c>
      <c r="W1010" s="35" t="s">
        <v>433</v>
      </c>
      <c r="X1010" s="38"/>
      <c r="Y1010" s="354" t="s">
        <v>1908</v>
      </c>
      <c r="Z1010" s="41">
        <v>0.28263888888888888</v>
      </c>
      <c r="AA1010" s="41">
        <v>0.28263888888888888</v>
      </c>
      <c r="AB1010" s="41">
        <v>0.28263888888888888</v>
      </c>
      <c r="AC1010" s="44">
        <v>0.77430555555555558</v>
      </c>
      <c r="AD1010" s="42">
        <f>IF(PA[[#This Row],[Acknowledgement Time ]]="NA","",(PA[[#This Row],[Acknowledgement Time ]]-PA[[#This Row],[Fault Time]])*24)</f>
        <v>0</v>
      </c>
      <c r="AE1010" s="42">
        <f>IF(PA[[#This Row],[Work Start time on Fault]]="NA","",(PA[[#This Row],[Work Start time on Fault]]-PA[[#This Row],[Fault Time]])*24)</f>
        <v>0</v>
      </c>
      <c r="AF1010" s="43">
        <f>IF(PA[[#This Row],[Status]]="Open","",(PA[[#This Row],[Work Completion time on fault]]-PA[[#This Row],[Fault Time]])*24)</f>
        <v>11.8</v>
      </c>
      <c r="AG1010" s="42">
        <f>IFERROR((PA[[#This Row],[Work Completion time on fault]]-PA[[#This Row],[Fault Time]])*24,"")</f>
        <v>11.8</v>
      </c>
      <c r="AH1010" s="35" t="s">
        <v>1928</v>
      </c>
      <c r="AI1010" s="32" t="s">
        <v>367</v>
      </c>
      <c r="AJ1010" s="34">
        <f ca="1">IFERROR(PA[[#This Row],[Breakdown Time]]*PA[[#This Row],[Plant Equivalent Weightage]],"")</f>
        <v>1.7297455219987247E-2</v>
      </c>
      <c r="AK1010" s="35">
        <v>3016</v>
      </c>
      <c r="AL1010" s="49">
        <f>IFERROR((_xlfn.XLOOKUP($G1010,'Modelling New'!$D:$D,'Modelling New'!$O:$O)*PA[[#This Row],[Lost PoA(Wh/m2)]]*PA[[#This Row],[DC Capacity Affected (kW)]])/1000,"")</f>
        <v>631.29323745985926</v>
      </c>
    </row>
    <row r="1011" spans="1:38">
      <c r="A1011" s="173">
        <f t="shared" si="17"/>
        <v>1010</v>
      </c>
      <c r="B1011" s="134">
        <v>45855</v>
      </c>
      <c r="C1011" s="183">
        <f>YEAR(PA[[#This Row],[Date]])+IF(MONTH(PA[[#This Row],[Date]])&gt;=4,1,0)</f>
        <v>2026</v>
      </c>
      <c r="D1011" s="32">
        <f>YEAR(PA[[#This Row],[Date]])</f>
        <v>2025</v>
      </c>
      <c r="E1011" s="36" t="s">
        <v>363</v>
      </c>
      <c r="F1011" s="36" t="s">
        <v>363</v>
      </c>
      <c r="G1011" s="216">
        <v>45839</v>
      </c>
      <c r="H1011" s="31">
        <f>DAY(EOMONTH(PA[[#This Row],[Month Year]],0))</f>
        <v>31</v>
      </c>
      <c r="I1011" s="33">
        <v>0.28263888888888888</v>
      </c>
      <c r="J1011" s="33">
        <v>0.77430555555555558</v>
      </c>
      <c r="K1011" s="34">
        <f>IFERROR((PA[[#This Row],[Sunset Time (POA&lt;20 W/m2)]]-PA[[#This Row],[Sunrise Time (POA&gt;20 W/m2)]])*24,"")</f>
        <v>11.8</v>
      </c>
      <c r="L1011" s="32" t="s">
        <v>510</v>
      </c>
      <c r="M1011" s="32" t="s">
        <v>410</v>
      </c>
      <c r="N1011" s="36" t="s">
        <v>412</v>
      </c>
      <c r="O1011" s="35" t="s">
        <v>472</v>
      </c>
      <c r="P1011" s="35"/>
      <c r="Q1011" s="32"/>
      <c r="R1011" s="31">
        <f>IF((PA[[#This Row],[String Type(If String BD)]]&amp;PA[[#This Row],[Equipment (If any BD other than PV  array and inv)]])="",1,0)</f>
        <v>1</v>
      </c>
      <c r="S1011" s="31">
        <f>IF(PA[[#This Row],[String Type(If String BD)]]="",1,0)</f>
        <v>1</v>
      </c>
      <c r="T10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1011" s="34">
        <f>IFERROR(_xlfn.XLOOKUP(PA[[#This Row],[Affected Equipment ]],'Basic Data'!N:N,'Basic Data'!Q:Q),"")</f>
        <v>205.465</v>
      </c>
      <c r="V1011" s="359">
        <f ca="1">IFERROR(_xlfn.XLOOKUP(PA[[#This Row],[Affected Equipment ]],'Basic Data'!N:N,'Basic Data'!R:R),"")</f>
        <v>1.1910324039186135E-3</v>
      </c>
      <c r="W1011" s="35" t="s">
        <v>433</v>
      </c>
      <c r="X1011" s="38"/>
      <c r="Y1011" s="354" t="s">
        <v>1908</v>
      </c>
      <c r="Z1011" s="41">
        <v>0.28263888888888888</v>
      </c>
      <c r="AA1011" s="41">
        <v>0.28263888888888888</v>
      </c>
      <c r="AB1011" s="41">
        <v>0.28263888888888888</v>
      </c>
      <c r="AC1011" s="44">
        <v>0.77430555555555558</v>
      </c>
      <c r="AD1011" s="42">
        <f>IF(PA[[#This Row],[Acknowledgement Time ]]="NA","",(PA[[#This Row],[Acknowledgement Time ]]-PA[[#This Row],[Fault Time]])*24)</f>
        <v>0</v>
      </c>
      <c r="AE1011" s="42">
        <f>IF(PA[[#This Row],[Work Start time on Fault]]="NA","",(PA[[#This Row],[Work Start time on Fault]]-PA[[#This Row],[Fault Time]])*24)</f>
        <v>0</v>
      </c>
      <c r="AF1011" s="43">
        <f>IF(PA[[#This Row],[Status]]="Open","",(PA[[#This Row],[Work Completion time on fault]]-PA[[#This Row],[Fault Time]])*24)</f>
        <v>11.8</v>
      </c>
      <c r="AG1011" s="42">
        <f>IFERROR((PA[[#This Row],[Work Completion time on fault]]-PA[[#This Row],[Fault Time]])*24,"")</f>
        <v>11.8</v>
      </c>
      <c r="AH1011" s="35" t="s">
        <v>1928</v>
      </c>
      <c r="AI1011" s="32" t="s">
        <v>367</v>
      </c>
      <c r="AJ1011" s="34">
        <f ca="1">IFERROR(PA[[#This Row],[Breakdown Time]]*PA[[#This Row],[Plant Equivalent Weightage]],"")</f>
        <v>1.4054182366239639E-2</v>
      </c>
      <c r="AK1011" s="35">
        <v>3016</v>
      </c>
      <c r="AL1011" s="49">
        <f>IFERROR((_xlfn.XLOOKUP($G1011,'Modelling New'!$D:$D,'Modelling New'!$O:$O)*PA[[#This Row],[Lost PoA(Wh/m2)]]*PA[[#This Row],[DC Capacity Affected (kW)]])/1000,"")</f>
        <v>512.92575543613566</v>
      </c>
    </row>
    <row r="1012" spans="1:38">
      <c r="A1012" s="173">
        <f t="shared" si="17"/>
        <v>1011</v>
      </c>
      <c r="B1012" s="134">
        <v>45855</v>
      </c>
      <c r="C1012" s="183">
        <f>YEAR(PA[[#This Row],[Date]])+IF(MONTH(PA[[#This Row],[Date]])&gt;=4,1,0)</f>
        <v>2026</v>
      </c>
      <c r="D1012" s="32">
        <f>YEAR(PA[[#This Row],[Date]])</f>
        <v>2025</v>
      </c>
      <c r="E1012" s="36" t="s">
        <v>363</v>
      </c>
      <c r="F1012" s="36" t="s">
        <v>363</v>
      </c>
      <c r="G1012" s="216">
        <v>45839</v>
      </c>
      <c r="H1012" s="31">
        <f>DAY(EOMONTH(PA[[#This Row],[Month Year]],0))</f>
        <v>31</v>
      </c>
      <c r="I1012" s="33">
        <v>0.28263888888888888</v>
      </c>
      <c r="J1012" s="33">
        <v>0.77430555555555558</v>
      </c>
      <c r="K1012" s="34">
        <f>IFERROR((PA[[#This Row],[Sunset Time (POA&lt;20 W/m2)]]-PA[[#This Row],[Sunrise Time (POA&gt;20 W/m2)]])*24,"")</f>
        <v>11.8</v>
      </c>
      <c r="L1012" s="32" t="s">
        <v>510</v>
      </c>
      <c r="M1012" s="32" t="s">
        <v>410</v>
      </c>
      <c r="N1012" s="36" t="s">
        <v>443</v>
      </c>
      <c r="O1012" s="35" t="s">
        <v>446</v>
      </c>
      <c r="P1012" s="35"/>
      <c r="Q1012" s="32"/>
      <c r="R1012" s="31">
        <f>IF((PA[[#This Row],[String Type(If String BD)]]&amp;PA[[#This Row],[Equipment (If any BD other than PV  array and inv)]])="",1,0)</f>
        <v>1</v>
      </c>
      <c r="S1012" s="31">
        <f>IF(PA[[#This Row],[String Type(If String BD)]]="",1,0)</f>
        <v>1</v>
      </c>
      <c r="T10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1012" s="34">
        <f>IFERROR(_xlfn.XLOOKUP(PA[[#This Row],[Affected Equipment ]],'Basic Data'!N:N,'Basic Data'!Q:Q),"")</f>
        <v>158.05000000000001</v>
      </c>
      <c r="V1012" s="359">
        <f ca="1">IFERROR(_xlfn.XLOOKUP(PA[[#This Row],[Affected Equipment ]],'Basic Data'!N:N,'Basic Data'!R:R),"")</f>
        <v>9.1617877224508734E-4</v>
      </c>
      <c r="W1012" s="35" t="s">
        <v>433</v>
      </c>
      <c r="X1012" s="38"/>
      <c r="Y1012" s="354" t="s">
        <v>1908</v>
      </c>
      <c r="Z1012" s="41">
        <v>0.28263888888888888</v>
      </c>
      <c r="AA1012" s="41">
        <v>0.28263888888888888</v>
      </c>
      <c r="AB1012" s="41">
        <v>0.28263888888888888</v>
      </c>
      <c r="AC1012" s="44">
        <v>0.77430555555555558</v>
      </c>
      <c r="AD1012" s="42">
        <f>IF(PA[[#This Row],[Acknowledgement Time ]]="NA","",(PA[[#This Row],[Acknowledgement Time ]]-PA[[#This Row],[Fault Time]])*24)</f>
        <v>0</v>
      </c>
      <c r="AE1012" s="42">
        <f>IF(PA[[#This Row],[Work Start time on Fault]]="NA","",(PA[[#This Row],[Work Start time on Fault]]-PA[[#This Row],[Fault Time]])*24)</f>
        <v>0</v>
      </c>
      <c r="AF1012" s="43">
        <f>IF(PA[[#This Row],[Status]]="Open","",(PA[[#This Row],[Work Completion time on fault]]-PA[[#This Row],[Fault Time]])*24)</f>
        <v>11.8</v>
      </c>
      <c r="AG1012" s="42">
        <f>IFERROR((PA[[#This Row],[Work Completion time on fault]]-PA[[#This Row],[Fault Time]])*24,"")</f>
        <v>11.8</v>
      </c>
      <c r="AH1012" s="35" t="s">
        <v>1928</v>
      </c>
      <c r="AI1012" s="32" t="s">
        <v>367</v>
      </c>
      <c r="AJ1012" s="34">
        <f ca="1">IFERROR(PA[[#This Row],[Breakdown Time]]*PA[[#This Row],[Plant Equivalent Weightage]],"")</f>
        <v>1.0810909512492032E-2</v>
      </c>
      <c r="AK1012" s="35">
        <v>3016</v>
      </c>
      <c r="AL1012" s="49">
        <f>IFERROR((_xlfn.XLOOKUP($G1012,'Modelling New'!$D:$D,'Modelling New'!$O:$O)*PA[[#This Row],[Lost PoA(Wh/m2)]]*PA[[#This Row],[DC Capacity Affected (kW)]])/1000,"")</f>
        <v>394.55827341241201</v>
      </c>
    </row>
    <row r="1013" spans="1:38">
      <c r="A1013" s="173">
        <f t="shared" si="17"/>
        <v>1012</v>
      </c>
      <c r="B1013" s="134">
        <v>45856</v>
      </c>
      <c r="C1013" s="183">
        <f>YEAR(PA[[#This Row],[Date]])+IF(MONTH(PA[[#This Row],[Date]])&gt;=4,1,0)</f>
        <v>2026</v>
      </c>
      <c r="D1013" s="32">
        <f>YEAR(PA[[#This Row],[Date]])</f>
        <v>2025</v>
      </c>
      <c r="E1013" s="36" t="s">
        <v>363</v>
      </c>
      <c r="F1013" s="36" t="s">
        <v>363</v>
      </c>
      <c r="G1013" s="216">
        <v>45839</v>
      </c>
      <c r="H1013" s="31">
        <f>DAY(EOMONTH(PA[[#This Row],[Month Year]],0))</f>
        <v>31</v>
      </c>
      <c r="I1013" s="33">
        <v>0.2722222222222222</v>
      </c>
      <c r="J1013" s="33">
        <v>0.74305555555555558</v>
      </c>
      <c r="K1013" s="34">
        <f>IFERROR((PA[[#This Row],[Sunset Time (POA&lt;20 W/m2)]]-PA[[#This Row],[Sunrise Time (POA&gt;20 W/m2)]])*24,"")</f>
        <v>11.3</v>
      </c>
      <c r="L1013" s="32" t="s">
        <v>424</v>
      </c>
      <c r="M1013" s="32" t="s">
        <v>483</v>
      </c>
      <c r="N1013" s="36" t="s">
        <v>416</v>
      </c>
      <c r="O1013" s="35" t="s">
        <v>440</v>
      </c>
      <c r="P1013" s="37" t="s">
        <v>471</v>
      </c>
      <c r="Q1013" s="32"/>
      <c r="R1013" s="31">
        <f>IF((PA[[#This Row],[String Type(If String BD)]]&amp;PA[[#This Row],[Equipment (If any BD other than PV  array and inv)]])="",1,0)</f>
        <v>0</v>
      </c>
      <c r="S1013" s="31">
        <f>IF(PA[[#This Row],[String Type(If String BD)]]="",1,0)</f>
        <v>0</v>
      </c>
      <c r="T10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13" s="34">
        <f>IFERROR(_xlfn.XLOOKUP(PA[[#This Row],[Affected Equipment ]],'Basic Data'!N:N,'Basic Data'!Q:Q),"")</f>
        <v>31.610000000000003</v>
      </c>
      <c r="V1013" s="359">
        <f ca="1">IFERROR(_xlfn.XLOOKUP(PA[[#This Row],[Affected Equipment ]],'Basic Data'!N:N,'Basic Data'!R:R),"")</f>
        <v>1.8323575444901746E-4</v>
      </c>
      <c r="W1013" s="35" t="s">
        <v>447</v>
      </c>
      <c r="X1013" s="38"/>
      <c r="Y1013" s="38" t="s">
        <v>469</v>
      </c>
      <c r="Z1013" s="40">
        <v>0.2722222222222222</v>
      </c>
      <c r="AA1013" s="40">
        <v>0.2722222222222222</v>
      </c>
      <c r="AB1013" s="41">
        <v>0.2722222222222222</v>
      </c>
      <c r="AC1013" s="44">
        <v>0.70833333333333337</v>
      </c>
      <c r="AD1013" s="42">
        <f>IF(PA[[#This Row],[Acknowledgement Time ]]="NA","",(PA[[#This Row],[Acknowledgement Time ]]-PA[[#This Row],[Fault Time]])*24)</f>
        <v>0</v>
      </c>
      <c r="AE1013" s="42">
        <f>IF(PA[[#This Row],[Work Start time on Fault]]="NA","",(PA[[#This Row],[Work Start time on Fault]]-PA[[#This Row],[Fault Time]])*24)</f>
        <v>0</v>
      </c>
      <c r="AF1013" s="43">
        <f>IF(PA[[#This Row],[Status]]="Open","",(PA[[#This Row],[Work Completion time on fault]]-PA[[#This Row],[Fault Time]])*24)</f>
        <v>10.466666666666669</v>
      </c>
      <c r="AG1013" s="42">
        <f>IFERROR((PA[[#This Row],[Work Completion time on fault]]-PA[[#This Row],[Fault Time]])*24,"")</f>
        <v>10.466666666666669</v>
      </c>
      <c r="AH1013" s="371" t="s">
        <v>1929</v>
      </c>
      <c r="AI1013" s="32" t="s">
        <v>367</v>
      </c>
      <c r="AJ1013" s="34">
        <f ca="1">IFERROR(PA[[#This Row],[Breakdown Time]]*PA[[#This Row],[Plant Equivalent Weightage]],"")</f>
        <v>1.9178675632330498E-3</v>
      </c>
      <c r="AK1013" s="35">
        <v>2859</v>
      </c>
      <c r="AL1013" s="49">
        <f>IFERROR((_xlfn.XLOOKUP($G1013,'Modelling New'!$D:$D,'Modelling New'!$O:$O)*PA[[#This Row],[Lost PoA(Wh/m2)]]*PA[[#This Row],[DC Capacity Affected (kW)]])/1000,"")</f>
        <v>74.803853029581305</v>
      </c>
    </row>
    <row r="1014" spans="1:38">
      <c r="A1014" s="173">
        <f t="shared" si="17"/>
        <v>1013</v>
      </c>
      <c r="B1014" s="30">
        <v>45856</v>
      </c>
      <c r="C1014" s="183">
        <f>YEAR(PA[[#This Row],[Date]])+IF(MONTH(PA[[#This Row],[Date]])&gt;=4,1,0)</f>
        <v>2026</v>
      </c>
      <c r="D1014" s="32">
        <f>YEAR(PA[[#This Row],[Date]])</f>
        <v>2025</v>
      </c>
      <c r="E1014" s="36" t="s">
        <v>363</v>
      </c>
      <c r="F1014" s="36" t="s">
        <v>363</v>
      </c>
      <c r="G1014" s="216">
        <v>45839</v>
      </c>
      <c r="H1014" s="31">
        <f>DAY(EOMONTH(PA[[#This Row],[Month Year]],0))</f>
        <v>31</v>
      </c>
      <c r="I1014" s="33">
        <v>0.2722222222222222</v>
      </c>
      <c r="J1014" s="33">
        <v>0.74305555555555558</v>
      </c>
      <c r="K1014" s="34">
        <f>IFERROR((PA[[#This Row],[Sunset Time (POA&lt;20 W/m2)]]-PA[[#This Row],[Sunrise Time (POA&gt;20 W/m2)]])*24,"")</f>
        <v>11.3</v>
      </c>
      <c r="L1014" s="32" t="s">
        <v>478</v>
      </c>
      <c r="M1014" s="32" t="s">
        <v>403</v>
      </c>
      <c r="N1014" s="36" t="s">
        <v>412</v>
      </c>
      <c r="O1014" s="35" t="s">
        <v>440</v>
      </c>
      <c r="P1014" s="37" t="s">
        <v>406</v>
      </c>
      <c r="Q1014" s="32"/>
      <c r="R1014" s="31">
        <f>IF((PA[[#This Row],[String Type(If String BD)]]&amp;PA[[#This Row],[Equipment (If any BD other than PV  array and inv)]])="",1,0)</f>
        <v>0</v>
      </c>
      <c r="S1014" s="31">
        <f>IF(PA[[#This Row],[String Type(If String BD)]]="",1,0)</f>
        <v>0</v>
      </c>
      <c r="T10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4" s="34">
        <f>IFERROR(_xlfn.XLOOKUP(PA[[#This Row],[Affected Equipment ]],'Basic Data'!N:N,'Basic Data'!Q:Q),"")</f>
        <v>31.900000000000002</v>
      </c>
      <c r="V1014" s="359">
        <f ca="1">IFERROR(_xlfn.XLOOKUP(PA[[#This Row],[Affected Equipment ]],'Basic Data'!N:N,'Basic Data'!R:R),"")</f>
        <v>1.8491681641643964E-4</v>
      </c>
      <c r="W1014" s="35" t="s">
        <v>447</v>
      </c>
      <c r="X1014" s="38"/>
      <c r="Y1014" s="38" t="s">
        <v>469</v>
      </c>
      <c r="Z1014" s="40">
        <v>0.2722222222222222</v>
      </c>
      <c r="AA1014" s="40">
        <v>0.2722222222222222</v>
      </c>
      <c r="AB1014" s="41">
        <v>0.2722222222222222</v>
      </c>
      <c r="AC1014" s="44">
        <v>0.71527777777777779</v>
      </c>
      <c r="AD1014" s="42">
        <f>IF(PA[[#This Row],[Acknowledgement Time ]]="NA","",(PA[[#This Row],[Acknowledgement Time ]]-PA[[#This Row],[Fault Time]])*24)</f>
        <v>0</v>
      </c>
      <c r="AE1014" s="42">
        <f>IF(PA[[#This Row],[Work Start time on Fault]]="NA","",(PA[[#This Row],[Work Start time on Fault]]-PA[[#This Row],[Fault Time]])*24)</f>
        <v>0</v>
      </c>
      <c r="AF1014" s="43">
        <f>IF(PA[[#This Row],[Status]]="Open","",(PA[[#This Row],[Work Completion time on fault]]-PA[[#This Row],[Fault Time]])*24)</f>
        <v>10.633333333333335</v>
      </c>
      <c r="AG1014" s="42">
        <f>IFERROR((PA[[#This Row],[Work Completion time on fault]]-PA[[#This Row],[Fault Time]])*24,"")</f>
        <v>10.633333333333335</v>
      </c>
      <c r="AH1014" s="371" t="s">
        <v>1930</v>
      </c>
      <c r="AI1014" s="32" t="s">
        <v>367</v>
      </c>
      <c r="AJ1014" s="34">
        <f ca="1">IFERROR(PA[[#This Row],[Breakdown Time]]*PA[[#This Row],[Plant Equivalent Weightage]],"")</f>
        <v>1.9662821478948086E-3</v>
      </c>
      <c r="AK1014" s="35">
        <v>2907</v>
      </c>
      <c r="AL1014" s="49">
        <f>IFERROR((_xlfn.XLOOKUP($G1014,'Modelling New'!$D:$D,'Modelling New'!$O:$O)*PA[[#This Row],[Lost PoA(Wh/m2)]]*PA[[#This Row],[DC Capacity Affected (kW)]])/1000,"")</f>
        <v>76.757537225979476</v>
      </c>
    </row>
    <row r="1015" spans="1:38">
      <c r="A1015" s="173">
        <f t="shared" si="17"/>
        <v>1014</v>
      </c>
      <c r="B1015" s="30">
        <v>45856</v>
      </c>
      <c r="C1015" s="183">
        <f>YEAR(PA[[#This Row],[Date]])+IF(MONTH(PA[[#This Row],[Date]])&gt;=4,1,0)</f>
        <v>2026</v>
      </c>
      <c r="D1015" s="32">
        <f>YEAR(PA[[#This Row],[Date]])</f>
        <v>2025</v>
      </c>
      <c r="E1015" s="36" t="s">
        <v>363</v>
      </c>
      <c r="F1015" s="36" t="s">
        <v>363</v>
      </c>
      <c r="G1015" s="216">
        <v>45839</v>
      </c>
      <c r="H1015" s="31">
        <f>DAY(EOMONTH(PA[[#This Row],[Month Year]],0))</f>
        <v>31</v>
      </c>
      <c r="I1015" s="33">
        <v>0.2722222222222222</v>
      </c>
      <c r="J1015" s="33">
        <v>0.74305555555555558</v>
      </c>
      <c r="K1015" s="34">
        <f>IFERROR((PA[[#This Row],[Sunset Time (POA&lt;20 W/m2)]]-PA[[#This Row],[Sunrise Time (POA&gt;20 W/m2)]])*24,"")</f>
        <v>11.3</v>
      </c>
      <c r="L1015" s="32" t="s">
        <v>478</v>
      </c>
      <c r="M1015" s="32" t="s">
        <v>403</v>
      </c>
      <c r="N1015" s="36" t="s">
        <v>412</v>
      </c>
      <c r="O1015" s="35" t="s">
        <v>470</v>
      </c>
      <c r="P1015" s="37" t="s">
        <v>406</v>
      </c>
      <c r="Q1015" s="32"/>
      <c r="R1015" s="31">
        <f>IF((PA[[#This Row],[String Type(If String BD)]]&amp;PA[[#This Row],[Equipment (If any BD other than PV  array and inv)]])="",1,0)</f>
        <v>0</v>
      </c>
      <c r="S1015" s="31">
        <f>IF(PA[[#This Row],[String Type(If String BD)]]="",1,0)</f>
        <v>0</v>
      </c>
      <c r="T10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5" s="34">
        <f>IFERROR(_xlfn.XLOOKUP(PA[[#This Row],[Affected Equipment ]],'Basic Data'!N:N,'Basic Data'!Q:Q),"")</f>
        <v>31.900000000000002</v>
      </c>
      <c r="V1015" s="359">
        <f ca="1">IFERROR(_xlfn.XLOOKUP(PA[[#This Row],[Affected Equipment ]],'Basic Data'!N:N,'Basic Data'!R:R),"")</f>
        <v>1.8491681641643964E-4</v>
      </c>
      <c r="W1015" s="35" t="s">
        <v>447</v>
      </c>
      <c r="X1015" s="38"/>
      <c r="Y1015" s="38" t="s">
        <v>469</v>
      </c>
      <c r="Z1015" s="40">
        <v>0.2722222222222222</v>
      </c>
      <c r="AA1015" s="40">
        <v>0.2722222222222222</v>
      </c>
      <c r="AB1015" s="41">
        <v>0.2722222222222222</v>
      </c>
      <c r="AC1015" s="44">
        <v>0.72222222222222221</v>
      </c>
      <c r="AD1015" s="42">
        <f>IF(PA[[#This Row],[Acknowledgement Time ]]="NA","",(PA[[#This Row],[Acknowledgement Time ]]-PA[[#This Row],[Fault Time]])*24)</f>
        <v>0</v>
      </c>
      <c r="AE1015" s="42">
        <f>IF(PA[[#This Row],[Work Start time on Fault]]="NA","",(PA[[#This Row],[Work Start time on Fault]]-PA[[#This Row],[Fault Time]])*24)</f>
        <v>0</v>
      </c>
      <c r="AF1015" s="43">
        <f>IF(PA[[#This Row],[Status]]="Open","",(PA[[#This Row],[Work Completion time on fault]]-PA[[#This Row],[Fault Time]])*24)</f>
        <v>10.8</v>
      </c>
      <c r="AG1015" s="42">
        <f>IFERROR((PA[[#This Row],[Work Completion time on fault]]-PA[[#This Row],[Fault Time]])*24,"")</f>
        <v>10.8</v>
      </c>
      <c r="AH1015" s="371" t="s">
        <v>603</v>
      </c>
      <c r="AI1015" s="32" t="s">
        <v>367</v>
      </c>
      <c r="AJ1015" s="34">
        <f ca="1">IFERROR(PA[[#This Row],[Breakdown Time]]*PA[[#This Row],[Plant Equivalent Weightage]],"")</f>
        <v>1.9971016172975484E-3</v>
      </c>
      <c r="AK1015" s="35">
        <v>2932</v>
      </c>
      <c r="AL1015" s="49">
        <f>IFERROR((_xlfn.XLOOKUP($G1015,'Modelling New'!$D:$D,'Modelling New'!$O:$O)*PA[[#This Row],[Lost PoA(Wh/m2)]]*PA[[#This Row],[DC Capacity Affected (kW)]])/1000,"")</f>
        <v>77.417646765246573</v>
      </c>
    </row>
    <row r="1016" spans="1:38">
      <c r="A1016" s="173">
        <f t="shared" si="17"/>
        <v>1015</v>
      </c>
      <c r="B1016" s="30">
        <v>45856</v>
      </c>
      <c r="C1016" s="183">
        <f>YEAR(PA[[#This Row],[Date]])+IF(MONTH(PA[[#This Row],[Date]])&gt;=4,1,0)</f>
        <v>2026</v>
      </c>
      <c r="D1016" s="32">
        <f>YEAR(PA[[#This Row],[Date]])</f>
        <v>2025</v>
      </c>
      <c r="E1016" s="36" t="s">
        <v>363</v>
      </c>
      <c r="F1016" s="36" t="s">
        <v>363</v>
      </c>
      <c r="G1016" s="216">
        <v>45839</v>
      </c>
      <c r="H1016" s="31">
        <f>DAY(EOMONTH(PA[[#This Row],[Month Year]],0))</f>
        <v>31</v>
      </c>
      <c r="I1016" s="33">
        <v>0.2722222222222222</v>
      </c>
      <c r="J1016" s="33">
        <v>0.74305555555555558</v>
      </c>
      <c r="K1016" s="34">
        <f>IFERROR((PA[[#This Row],[Sunset Time (POA&lt;20 W/m2)]]-PA[[#This Row],[Sunrise Time (POA&gt;20 W/m2)]])*24,"")</f>
        <v>11.3</v>
      </c>
      <c r="L1016" s="32" t="s">
        <v>510</v>
      </c>
      <c r="M1016" s="32" t="s">
        <v>403</v>
      </c>
      <c r="N1016" s="36" t="s">
        <v>412</v>
      </c>
      <c r="O1016" s="35" t="s">
        <v>405</v>
      </c>
      <c r="P1016" s="35"/>
      <c r="Q1016" s="32"/>
      <c r="R1016" s="31">
        <f>IF((PA[[#This Row],[String Type(If String BD)]]&amp;PA[[#This Row],[Equipment (If any BD other than PV  array and inv)]])="",1,0)</f>
        <v>1</v>
      </c>
      <c r="S1016" s="31">
        <f>IF(PA[[#This Row],[String Type(If String BD)]]="",1,0)</f>
        <v>1</v>
      </c>
      <c r="T10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1016" s="34">
        <f>IFERROR(_xlfn.XLOOKUP(PA[[#This Row],[Affected Equipment ]],'Basic Data'!N:N,'Basic Data'!Q:Q),"")</f>
        <v>252.88</v>
      </c>
      <c r="V1016" s="359">
        <f ca="1">IFERROR(_xlfn.XLOOKUP(PA[[#This Row],[Affected Equipment ]],'Basic Data'!N:N,'Basic Data'!R:R),"")</f>
        <v>1.4658860355921395E-3</v>
      </c>
      <c r="W1016" s="35" t="s">
        <v>433</v>
      </c>
      <c r="X1016" s="38"/>
      <c r="Y1016" s="354" t="s">
        <v>1908</v>
      </c>
      <c r="Z1016" s="40">
        <v>0.2722222222222222</v>
      </c>
      <c r="AA1016" s="40">
        <v>0.2722222222222222</v>
      </c>
      <c r="AB1016" s="41">
        <v>0.2722222222222222</v>
      </c>
      <c r="AC1016" s="44">
        <v>0.47916666666666669</v>
      </c>
      <c r="AD1016" s="42">
        <f>IF(PA[[#This Row],[Acknowledgement Time ]]="NA","",(PA[[#This Row],[Acknowledgement Time ]]-PA[[#This Row],[Fault Time]])*24)</f>
        <v>0</v>
      </c>
      <c r="AE1016" s="42">
        <f>IF(PA[[#This Row],[Work Start time on Fault]]="NA","",(PA[[#This Row],[Work Start time on Fault]]-PA[[#This Row],[Fault Time]])*24)</f>
        <v>0</v>
      </c>
      <c r="AF1016" s="43">
        <f>IF(PA[[#This Row],[Status]]="Open","",(PA[[#This Row],[Work Completion time on fault]]-PA[[#This Row],[Fault Time]])*24)</f>
        <v>4.9666666666666677</v>
      </c>
      <c r="AG1016" s="42">
        <f>IFERROR((PA[[#This Row],[Work Completion time on fault]]-PA[[#This Row],[Fault Time]])*24,"")</f>
        <v>4.9666666666666677</v>
      </c>
      <c r="AH1016" s="35" t="s">
        <v>1928</v>
      </c>
      <c r="AI1016" s="32" t="s">
        <v>367</v>
      </c>
      <c r="AJ1016" s="34">
        <f ca="1">IFERROR(PA[[#This Row],[Breakdown Time]]*PA[[#This Row],[Plant Equivalent Weightage]],"")</f>
        <v>7.2805673101076279E-3</v>
      </c>
      <c r="AK1016" s="35">
        <v>1281</v>
      </c>
      <c r="AL1016" s="49">
        <f>IFERROR((_xlfn.XLOOKUP($G1016,'Modelling New'!$D:$D,'Modelling New'!$O:$O)*PA[[#This Row],[Lost PoA(Wh/m2)]]*PA[[#This Row],[DC Capacity Affected (kW)]])/1000,"")</f>
        <v>268.13217413331557</v>
      </c>
    </row>
    <row r="1017" spans="1:38">
      <c r="A1017" s="173">
        <f t="shared" si="17"/>
        <v>1016</v>
      </c>
      <c r="B1017" s="134">
        <v>45856</v>
      </c>
      <c r="C1017" s="182">
        <f>YEAR(PA[[#This Row],[Date]])+IF(MONTH(PA[[#This Row],[Date]])&gt;=4,1,0)</f>
        <v>2026</v>
      </c>
      <c r="D1017" s="32">
        <f>YEAR(PA[[#This Row],[Date]])</f>
        <v>2025</v>
      </c>
      <c r="E1017" s="36" t="s">
        <v>363</v>
      </c>
      <c r="F1017" s="36" t="s">
        <v>363</v>
      </c>
      <c r="G1017" s="216">
        <v>45839</v>
      </c>
      <c r="H1017" s="174">
        <f>DAY(EOMONTH(PA[[#This Row],[Month Year]],0))</f>
        <v>31</v>
      </c>
      <c r="I1017" s="33">
        <v>0.2722222222222222</v>
      </c>
      <c r="J1017" s="33">
        <v>0.74305555555555558</v>
      </c>
      <c r="K1017" s="34">
        <f>IFERROR((PA[[#This Row],[Sunset Time (POA&lt;20 W/m2)]]-PA[[#This Row],[Sunrise Time (POA&gt;20 W/m2)]])*24,"")</f>
        <v>11.3</v>
      </c>
      <c r="L1017" s="32" t="s">
        <v>510</v>
      </c>
      <c r="M1017" s="32" t="s">
        <v>403</v>
      </c>
      <c r="N1017" s="36" t="s">
        <v>412</v>
      </c>
      <c r="O1017" s="35" t="s">
        <v>456</v>
      </c>
      <c r="P1017" s="37"/>
      <c r="Q1017" s="36"/>
      <c r="R1017" s="174">
        <f>IF((PA[[#This Row],[String Type(If String BD)]]&amp;PA[[#This Row],[Equipment (If any BD other than PV  array and inv)]])="",1,0)</f>
        <v>1</v>
      </c>
      <c r="S1017" s="174">
        <f>IF(PA[[#This Row],[String Type(If String BD)]]="",1,0)</f>
        <v>1</v>
      </c>
      <c r="T101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1017" s="175">
        <f>IFERROR(_xlfn.XLOOKUP(PA[[#This Row],[Affected Equipment ]],'Basic Data'!N:N,'Basic Data'!Q:Q),"")</f>
        <v>284.49</v>
      </c>
      <c r="V1017" s="360">
        <f ca="1">IFERROR(_xlfn.XLOOKUP(PA[[#This Row],[Affected Equipment ]],'Basic Data'!N:N,'Basic Data'!R:R),"")</f>
        <v>1.649121790041157E-3</v>
      </c>
      <c r="W1017" s="35" t="s">
        <v>433</v>
      </c>
      <c r="X1017" s="38"/>
      <c r="Y1017" s="354" t="s">
        <v>1908</v>
      </c>
      <c r="Z1017" s="40">
        <v>0.2722222222222222</v>
      </c>
      <c r="AA1017" s="40">
        <v>0.2722222222222222</v>
      </c>
      <c r="AB1017" s="41">
        <v>0.2722222222222222</v>
      </c>
      <c r="AC1017" s="45">
        <v>0.52083333333333337</v>
      </c>
      <c r="AD1017" s="176">
        <f>IF(PA[[#This Row],[Acknowledgement Time ]]="NA","",(PA[[#This Row],[Acknowledgement Time ]]-PA[[#This Row],[Fault Time]])*24)</f>
        <v>0</v>
      </c>
      <c r="AE1017" s="176">
        <f>IF(PA[[#This Row],[Work Start time on Fault]]="NA","",(PA[[#This Row],[Work Start time on Fault]]-PA[[#This Row],[Fault Time]])*24)</f>
        <v>0</v>
      </c>
      <c r="AF1017" s="177">
        <f>IF(PA[[#This Row],[Status]]="Open","",(PA[[#This Row],[Work Completion time on fault]]-PA[[#This Row],[Fault Time]])*24)</f>
        <v>5.9666666666666686</v>
      </c>
      <c r="AG1017" s="176">
        <f>IFERROR((PA[[#This Row],[Work Completion time on fault]]-PA[[#This Row],[Fault Time]])*24,"")</f>
        <v>5.9666666666666686</v>
      </c>
      <c r="AH1017" s="35" t="s">
        <v>1928</v>
      </c>
      <c r="AI1017" s="32" t="s">
        <v>367</v>
      </c>
      <c r="AJ1017" s="175">
        <f ca="1">IFERROR(PA[[#This Row],[Breakdown Time]]*PA[[#This Row],[Plant Equivalent Weightage]],"")</f>
        <v>9.8397600139122406E-3</v>
      </c>
      <c r="AK1017" s="37">
        <v>1580</v>
      </c>
      <c r="AL1017" s="277">
        <f>IFERROR((_xlfn.XLOOKUP($G1017,'Modelling New'!$D:$D,'Modelling New'!$O:$O)*PA[[#This Row],[Lost PoA(Wh/m2)]]*PA[[#This Row],[DC Capacity Affected (kW)]])/1000,"")</f>
        <v>372.05693951753972</v>
      </c>
    </row>
    <row r="1018" spans="1:38">
      <c r="A1018" s="173">
        <f t="shared" si="17"/>
        <v>1017</v>
      </c>
      <c r="B1018" s="30">
        <v>45856</v>
      </c>
      <c r="C1018" s="183">
        <f>YEAR(PA[[#This Row],[Date]])+IF(MONTH(PA[[#This Row],[Date]])&gt;=4,1,0)</f>
        <v>2026</v>
      </c>
      <c r="D1018" s="32">
        <f>YEAR(PA[[#This Row],[Date]])</f>
        <v>2025</v>
      </c>
      <c r="E1018" s="36" t="s">
        <v>363</v>
      </c>
      <c r="F1018" s="36" t="s">
        <v>363</v>
      </c>
      <c r="G1018" s="216">
        <v>45839</v>
      </c>
      <c r="H1018" s="31">
        <f>DAY(EOMONTH(PA[[#This Row],[Month Year]],0))</f>
        <v>31</v>
      </c>
      <c r="I1018" s="33">
        <v>0.2722222222222222</v>
      </c>
      <c r="J1018" s="33">
        <v>0.74305555555555558</v>
      </c>
      <c r="K1018" s="34">
        <f>IFERROR((PA[[#This Row],[Sunset Time (POA&lt;20 W/m2)]]-PA[[#This Row],[Sunrise Time (POA&gt;20 W/m2)]])*24,"")</f>
        <v>11.3</v>
      </c>
      <c r="L1018" s="32" t="s">
        <v>510</v>
      </c>
      <c r="M1018" s="32" t="s">
        <v>403</v>
      </c>
      <c r="N1018" s="36" t="s">
        <v>412</v>
      </c>
      <c r="O1018" s="35" t="s">
        <v>472</v>
      </c>
      <c r="P1018" s="35"/>
      <c r="Q1018" s="32"/>
      <c r="R1018" s="31">
        <f>IF((PA[[#This Row],[String Type(If String BD)]]&amp;PA[[#This Row],[Equipment (If any BD other than PV  array and inv)]])="",1,0)</f>
        <v>1</v>
      </c>
      <c r="S1018" s="31">
        <f>IF(PA[[#This Row],[String Type(If String BD)]]="",1,0)</f>
        <v>1</v>
      </c>
      <c r="T10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18" s="34">
        <f>IFERROR(_xlfn.XLOOKUP(PA[[#This Row],[Affected Equipment ]],'Basic Data'!N:N,'Basic Data'!Q:Q),"")</f>
        <v>205.465</v>
      </c>
      <c r="V1018" s="359">
        <f ca="1">IFERROR(_xlfn.XLOOKUP(PA[[#This Row],[Affected Equipment ]],'Basic Data'!N:N,'Basic Data'!R:R),"")</f>
        <v>1.1910324039186135E-3</v>
      </c>
      <c r="W1018" s="35" t="s">
        <v>433</v>
      </c>
      <c r="X1018" s="38"/>
      <c r="Y1018" s="354" t="s">
        <v>1908</v>
      </c>
      <c r="Z1018" s="40">
        <v>0.2722222222222222</v>
      </c>
      <c r="AA1018" s="40">
        <v>0.2722222222222222</v>
      </c>
      <c r="AB1018" s="41">
        <v>0.2722222222222222</v>
      </c>
      <c r="AC1018" s="44">
        <v>0.74305555555555558</v>
      </c>
      <c r="AD1018" s="42">
        <f>IF(PA[[#This Row],[Acknowledgement Time ]]="NA","",(PA[[#This Row],[Acknowledgement Time ]]-PA[[#This Row],[Fault Time]])*24)</f>
        <v>0</v>
      </c>
      <c r="AE1018" s="42">
        <f>IF(PA[[#This Row],[Work Start time on Fault]]="NA","",(PA[[#This Row],[Work Start time on Fault]]-PA[[#This Row],[Fault Time]])*24)</f>
        <v>0</v>
      </c>
      <c r="AF1018" s="43" t="str">
        <f>IF(PA[[#This Row],[Status]]="Open","",(PA[[#This Row],[Work Completion time on fault]]-PA[[#This Row],[Fault Time]])*24)</f>
        <v/>
      </c>
      <c r="AG1018" s="42">
        <f>IFERROR((PA[[#This Row],[Work Completion time on fault]]-PA[[#This Row],[Fault Time]])*24,"")</f>
        <v>11.3</v>
      </c>
      <c r="AH1018" s="352" t="s">
        <v>1909</v>
      </c>
      <c r="AI1018" s="353" t="s">
        <v>552</v>
      </c>
      <c r="AJ1018" s="34">
        <f ca="1">IFERROR(PA[[#This Row],[Breakdown Time]]*PA[[#This Row],[Plant Equivalent Weightage]],"")</f>
        <v>1.3458666164280333E-2</v>
      </c>
      <c r="AK1018" s="35">
        <v>3111</v>
      </c>
      <c r="AL1018" s="49">
        <f>IFERROR((_xlfn.XLOOKUP($G1018,'Modelling New'!$D:$D,'Modelling New'!$O:$O)*PA[[#This Row],[Lost PoA(Wh/m2)]]*PA[[#This Row],[DC Capacity Affected (kW)]])/1000,"")</f>
        <v>529.08223645948863</v>
      </c>
    </row>
    <row r="1019" spans="1:38">
      <c r="A1019" s="173">
        <f t="shared" si="17"/>
        <v>1018</v>
      </c>
      <c r="B1019" s="30">
        <v>45856</v>
      </c>
      <c r="C1019" s="183">
        <f>YEAR(PA[[#This Row],[Date]])+IF(MONTH(PA[[#This Row],[Date]])&gt;=4,1,0)</f>
        <v>2026</v>
      </c>
      <c r="D1019" s="32">
        <f>YEAR(PA[[#This Row],[Date]])</f>
        <v>2025</v>
      </c>
      <c r="E1019" s="36" t="s">
        <v>363</v>
      </c>
      <c r="F1019" s="36" t="s">
        <v>363</v>
      </c>
      <c r="G1019" s="216">
        <v>45839</v>
      </c>
      <c r="H1019" s="31">
        <f>DAY(EOMONTH(PA[[#This Row],[Month Year]],0))</f>
        <v>31</v>
      </c>
      <c r="I1019" s="33">
        <v>0.2722222222222222</v>
      </c>
      <c r="J1019" s="33">
        <v>0.74305555555555558</v>
      </c>
      <c r="K1019" s="34">
        <f>IFERROR((PA[[#This Row],[Sunset Time (POA&lt;20 W/m2)]]-PA[[#This Row],[Sunrise Time (POA&gt;20 W/m2)]])*24,"")</f>
        <v>11.3</v>
      </c>
      <c r="L1019" s="32" t="s">
        <v>510</v>
      </c>
      <c r="M1019" s="32" t="s">
        <v>403</v>
      </c>
      <c r="N1019" s="36" t="s">
        <v>412</v>
      </c>
      <c r="O1019" s="35" t="s">
        <v>446</v>
      </c>
      <c r="P1019" s="35"/>
      <c r="Q1019" s="32"/>
      <c r="R1019" s="31">
        <f>IF((PA[[#This Row],[String Type(If String BD)]]&amp;PA[[#This Row],[Equipment (If any BD other than PV  array and inv)]])="",1,0)</f>
        <v>1</v>
      </c>
      <c r="S1019" s="31">
        <f>IF(PA[[#This Row],[String Type(If String BD)]]="",1,0)</f>
        <v>1</v>
      </c>
      <c r="T10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19" s="34">
        <f>IFERROR(_xlfn.XLOOKUP(PA[[#This Row],[Affected Equipment ]],'Basic Data'!N:N,'Basic Data'!Q:Q),"")</f>
        <v>221.27</v>
      </c>
      <c r="V1019" s="359">
        <f ca="1">IFERROR(_xlfn.XLOOKUP(PA[[#This Row],[Affected Equipment ]],'Basic Data'!N:N,'Basic Data'!R:R),"")</f>
        <v>1.2826502811431222E-3</v>
      </c>
      <c r="W1019" s="35" t="s">
        <v>433</v>
      </c>
      <c r="X1019" s="38"/>
      <c r="Y1019" s="354" t="s">
        <v>1908</v>
      </c>
      <c r="Z1019" s="40">
        <v>0.2722222222222222</v>
      </c>
      <c r="AA1019" s="40">
        <v>0.2722222222222222</v>
      </c>
      <c r="AB1019" s="41">
        <v>0.2722222222222222</v>
      </c>
      <c r="AC1019" s="44">
        <v>0.74305555555555558</v>
      </c>
      <c r="AD1019" s="42">
        <f>IF(PA[[#This Row],[Acknowledgement Time ]]="NA","",(PA[[#This Row],[Acknowledgement Time ]]-PA[[#This Row],[Fault Time]])*24)</f>
        <v>0</v>
      </c>
      <c r="AE1019" s="42">
        <f>IF(PA[[#This Row],[Work Start time on Fault]]="NA","",(PA[[#This Row],[Work Start time on Fault]]-PA[[#This Row],[Fault Time]])*24)</f>
        <v>0</v>
      </c>
      <c r="AF1019" s="43" t="str">
        <f>IF(PA[[#This Row],[Status]]="Open","",(PA[[#This Row],[Work Completion time on fault]]-PA[[#This Row],[Fault Time]])*24)</f>
        <v/>
      </c>
      <c r="AG1019" s="42">
        <f>IFERROR((PA[[#This Row],[Work Completion time on fault]]-PA[[#This Row],[Fault Time]])*24,"")</f>
        <v>11.3</v>
      </c>
      <c r="AH1019" s="352" t="s">
        <v>1909</v>
      </c>
      <c r="AI1019" s="353" t="s">
        <v>552</v>
      </c>
      <c r="AJ1019" s="34">
        <f ca="1">IFERROR(PA[[#This Row],[Breakdown Time]]*PA[[#This Row],[Plant Equivalent Weightage]],"")</f>
        <v>1.4493948176917282E-2</v>
      </c>
      <c r="AK1019" s="35">
        <v>3111</v>
      </c>
      <c r="AL1019" s="49">
        <f>IFERROR((_xlfn.XLOOKUP($G1019,'Modelling New'!$D:$D,'Modelling New'!$O:$O)*PA[[#This Row],[Lost PoA(Wh/m2)]]*PA[[#This Row],[DC Capacity Affected (kW)]])/1000,"")</f>
        <v>569.78087003329551</v>
      </c>
    </row>
    <row r="1020" spans="1:38">
      <c r="A1020" s="173">
        <f t="shared" si="17"/>
        <v>1019</v>
      </c>
      <c r="B1020" s="30">
        <v>45857</v>
      </c>
      <c r="C1020" s="182">
        <f>YEAR(PA[[#This Row],[Date]])+IF(MONTH(PA[[#This Row],[Date]])&gt;=4,1,0)</f>
        <v>2026</v>
      </c>
      <c r="D1020" s="32">
        <f>YEAR(PA[[#This Row],[Date]])</f>
        <v>2025</v>
      </c>
      <c r="E1020" s="36" t="s">
        <v>363</v>
      </c>
      <c r="F1020" s="36" t="s">
        <v>363</v>
      </c>
      <c r="G1020" s="216">
        <v>45839</v>
      </c>
      <c r="H1020" s="174">
        <f>DAY(EOMONTH(PA[[#This Row],[Month Year]],0))</f>
        <v>31</v>
      </c>
      <c r="I1020" s="33">
        <v>0.26180555555555557</v>
      </c>
      <c r="J1020" s="33">
        <v>0.77430555555555558</v>
      </c>
      <c r="K1020" s="34">
        <f>IFERROR((PA[[#This Row],[Sunset Time (POA&lt;20 W/m2)]]-PA[[#This Row],[Sunrise Time (POA&gt;20 W/m2)]])*24,"")</f>
        <v>12.299999999999999</v>
      </c>
      <c r="L1020" s="36" t="s">
        <v>424</v>
      </c>
      <c r="M1020" s="32" t="s">
        <v>403</v>
      </c>
      <c r="N1020" s="36" t="s">
        <v>412</v>
      </c>
      <c r="O1020" s="35" t="s">
        <v>472</v>
      </c>
      <c r="P1020" s="37" t="s">
        <v>471</v>
      </c>
      <c r="Q1020" s="36"/>
      <c r="R1020" s="174">
        <f>IF((PA[[#This Row],[String Type(If String BD)]]&amp;PA[[#This Row],[Equipment (If any BD other than PV  array and inv)]])="",1,0)</f>
        <v>0</v>
      </c>
      <c r="S1020" s="174">
        <f>IF(PA[[#This Row],[String Type(If String BD)]]="",1,0)</f>
        <v>0</v>
      </c>
      <c r="T10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0" s="175">
        <f>IFERROR(_xlfn.XLOOKUP(PA[[#This Row],[Affected Equipment ]],'Basic Data'!N:N,'Basic Data'!Q:Q),"")</f>
        <v>31.610000000000003</v>
      </c>
      <c r="V1020" s="360">
        <f ca="1">IFERROR(_xlfn.XLOOKUP(PA[[#This Row],[Affected Equipment ]],'Basic Data'!N:N,'Basic Data'!R:R),"")</f>
        <v>1.8323575444901746E-4</v>
      </c>
      <c r="W1020" s="37" t="s">
        <v>407</v>
      </c>
      <c r="X1020" s="39"/>
      <c r="Y1020" s="38" t="s">
        <v>469</v>
      </c>
      <c r="Z1020" s="45">
        <v>0.26180555555555557</v>
      </c>
      <c r="AA1020" s="46">
        <v>0.26180555555555557</v>
      </c>
      <c r="AB1020" s="47">
        <v>0.26180555555555557</v>
      </c>
      <c r="AC1020" s="45">
        <v>0.70833333333333337</v>
      </c>
      <c r="AD1020" s="176">
        <f>IF(PA[[#This Row],[Acknowledgement Time ]]="NA","",(PA[[#This Row],[Acknowledgement Time ]]-PA[[#This Row],[Fault Time]])*24)</f>
        <v>0</v>
      </c>
      <c r="AE1020" s="176">
        <f>IF(PA[[#This Row],[Work Start time on Fault]]="NA","",(PA[[#This Row],[Work Start time on Fault]]-PA[[#This Row],[Fault Time]])*24)</f>
        <v>0</v>
      </c>
      <c r="AF1020" s="177">
        <f>IF(PA[[#This Row],[Status]]="Open","",(PA[[#This Row],[Work Completion time on fault]]-PA[[#This Row],[Fault Time]])*24)</f>
        <v>10.716666666666667</v>
      </c>
      <c r="AG1020" s="176">
        <f>IFERROR((PA[[#This Row],[Work Completion time on fault]]-PA[[#This Row],[Fault Time]])*24,"")</f>
        <v>10.716666666666667</v>
      </c>
      <c r="AH1020" s="371" t="s">
        <v>460</v>
      </c>
      <c r="AI1020" s="32" t="s">
        <v>367</v>
      </c>
      <c r="AJ1020" s="175">
        <f ca="1">IFERROR(PA[[#This Row],[Breakdown Time]]*PA[[#This Row],[Plant Equivalent Weightage]],"")</f>
        <v>1.9636765018453037E-3</v>
      </c>
      <c r="AK1020" s="37">
        <v>4053</v>
      </c>
      <c r="AL1020" s="277">
        <f>IFERROR((_xlfn.XLOOKUP($G1020,'Modelling New'!$D:$D,'Modelling New'!$O:$O)*PA[[#This Row],[Lost PoA(Wh/m2)]]*PA[[#This Row],[DC Capacity Affected (kW)]])/1000,"")</f>
        <v>106.04407706502029</v>
      </c>
    </row>
    <row r="1021" spans="1:38">
      <c r="A1021" s="173">
        <f t="shared" si="17"/>
        <v>1020</v>
      </c>
      <c r="B1021" s="30">
        <v>45857</v>
      </c>
      <c r="C1021" s="183">
        <f>YEAR(PA[[#This Row],[Date]])+IF(MONTH(PA[[#This Row],[Date]])&gt;=4,1,0)</f>
        <v>2026</v>
      </c>
      <c r="D1021" s="32">
        <f>YEAR(PA[[#This Row],[Date]])</f>
        <v>2025</v>
      </c>
      <c r="E1021" s="36" t="s">
        <v>363</v>
      </c>
      <c r="F1021" s="36" t="s">
        <v>363</v>
      </c>
      <c r="G1021" s="216">
        <v>45839</v>
      </c>
      <c r="H1021" s="31">
        <f>DAY(EOMONTH(PA[[#This Row],[Month Year]],0))</f>
        <v>31</v>
      </c>
      <c r="I1021" s="33">
        <v>0.26180555555555557</v>
      </c>
      <c r="J1021" s="33">
        <v>0.77430555555555558</v>
      </c>
      <c r="K1021" s="34">
        <f>IFERROR((PA[[#This Row],[Sunset Time (POA&lt;20 W/m2)]]-PA[[#This Row],[Sunrise Time (POA&gt;20 W/m2)]])*24,"")</f>
        <v>12.299999999999999</v>
      </c>
      <c r="L1021" s="36" t="s">
        <v>424</v>
      </c>
      <c r="M1021" s="32" t="s">
        <v>403</v>
      </c>
      <c r="N1021" s="36" t="s">
        <v>412</v>
      </c>
      <c r="O1021" s="35" t="s">
        <v>405</v>
      </c>
      <c r="P1021" s="37" t="s">
        <v>471</v>
      </c>
      <c r="Q1021" s="32"/>
      <c r="R1021" s="31">
        <f>IF((PA[[#This Row],[String Type(If String BD)]]&amp;PA[[#This Row],[Equipment (If any BD other than PV  array and inv)]])="",1,0)</f>
        <v>0</v>
      </c>
      <c r="S1021" s="31">
        <f>IF(PA[[#This Row],[String Type(If String BD)]]="",1,0)</f>
        <v>0</v>
      </c>
      <c r="T10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1" s="34">
        <f>IFERROR(_xlfn.XLOOKUP(PA[[#This Row],[Affected Equipment ]],'Basic Data'!N:N,'Basic Data'!Q:Q),"")</f>
        <v>31.610000000000003</v>
      </c>
      <c r="V1021" s="359">
        <f ca="1">IFERROR(_xlfn.XLOOKUP(PA[[#This Row],[Affected Equipment ]],'Basic Data'!N:N,'Basic Data'!R:R),"")</f>
        <v>1.8323575444901746E-4</v>
      </c>
      <c r="W1021" s="35" t="s">
        <v>481</v>
      </c>
      <c r="X1021" s="38"/>
      <c r="Y1021" s="38" t="s">
        <v>469</v>
      </c>
      <c r="Z1021" s="44">
        <v>0.26180555555555557</v>
      </c>
      <c r="AA1021" s="40">
        <v>0.26180555555555557</v>
      </c>
      <c r="AB1021" s="41">
        <v>0.26180555555555557</v>
      </c>
      <c r="AC1021" s="44">
        <v>0.71527777777777779</v>
      </c>
      <c r="AD1021" s="42">
        <f>IF(PA[[#This Row],[Acknowledgement Time ]]="NA","",(PA[[#This Row],[Acknowledgement Time ]]-PA[[#This Row],[Fault Time]])*24)</f>
        <v>0</v>
      </c>
      <c r="AE1021" s="42">
        <f>IF(PA[[#This Row],[Work Start time on Fault]]="NA","",(PA[[#This Row],[Work Start time on Fault]]-PA[[#This Row],[Fault Time]])*24)</f>
        <v>0</v>
      </c>
      <c r="AF1021" s="43">
        <f>IF(PA[[#This Row],[Status]]="Open","",(PA[[#This Row],[Work Completion time on fault]]-PA[[#This Row],[Fault Time]])*24)</f>
        <v>10.883333333333333</v>
      </c>
      <c r="AG1021" s="42">
        <f>IFERROR((PA[[#This Row],[Work Completion time on fault]]-PA[[#This Row],[Fault Time]])*24,"")</f>
        <v>10.883333333333333</v>
      </c>
      <c r="AH1021" s="371" t="s">
        <v>666</v>
      </c>
      <c r="AI1021" s="32" t="s">
        <v>367</v>
      </c>
      <c r="AJ1021" s="34">
        <f ca="1">IFERROR(PA[[#This Row],[Breakdown Time]]*PA[[#This Row],[Plant Equivalent Weightage]],"")</f>
        <v>1.9942157942534735E-3</v>
      </c>
      <c r="AK1021" s="35">
        <v>4075</v>
      </c>
      <c r="AL1021" s="49">
        <f>IFERROR((_xlfn.XLOOKUP($G1021,'Modelling New'!$D:$D,'Modelling New'!$O:$O)*PA[[#This Row],[Lost PoA(Wh/m2)]]*PA[[#This Row],[DC Capacity Affected (kW)]])/1000,"")</f>
        <v>106.6196925832612</v>
      </c>
    </row>
    <row r="1022" spans="1:38">
      <c r="A1022" s="173">
        <f t="shared" si="17"/>
        <v>1021</v>
      </c>
      <c r="B1022" s="30">
        <v>45857</v>
      </c>
      <c r="C1022" s="183">
        <f>YEAR(PA[[#This Row],[Date]])+IF(MONTH(PA[[#This Row],[Date]])&gt;=4,1,0)</f>
        <v>2026</v>
      </c>
      <c r="D1022" s="32">
        <f>YEAR(PA[[#This Row],[Date]])</f>
        <v>2025</v>
      </c>
      <c r="E1022" s="36" t="s">
        <v>363</v>
      </c>
      <c r="F1022" s="36" t="s">
        <v>363</v>
      </c>
      <c r="G1022" s="216">
        <v>45839</v>
      </c>
      <c r="H1022" s="31">
        <f>DAY(EOMONTH(PA[[#This Row],[Month Year]],0))</f>
        <v>31</v>
      </c>
      <c r="I1022" s="33">
        <v>0.26180555555555557</v>
      </c>
      <c r="J1022" s="33">
        <v>0.77430555555555558</v>
      </c>
      <c r="K1022" s="34">
        <f>IFERROR((PA[[#This Row],[Sunset Time (POA&lt;20 W/m2)]]-PA[[#This Row],[Sunrise Time (POA&gt;20 W/m2)]])*24,"")</f>
        <v>12.299999999999999</v>
      </c>
      <c r="L1022" s="36" t="s">
        <v>424</v>
      </c>
      <c r="M1022" s="32" t="s">
        <v>410</v>
      </c>
      <c r="N1022" s="36" t="s">
        <v>412</v>
      </c>
      <c r="O1022" s="35" t="s">
        <v>405</v>
      </c>
      <c r="P1022" s="37" t="s">
        <v>471</v>
      </c>
      <c r="Q1022" s="32"/>
      <c r="R1022" s="31">
        <f>IF((PA[[#This Row],[String Type(If String BD)]]&amp;PA[[#This Row],[Equipment (If any BD other than PV  array and inv)]])="",1,0)</f>
        <v>0</v>
      </c>
      <c r="S1022" s="31">
        <f>IF(PA[[#This Row],[String Type(If String BD)]]="",1,0)</f>
        <v>0</v>
      </c>
      <c r="T10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2" s="34">
        <f>IFERROR(_xlfn.XLOOKUP(PA[[#This Row],[Affected Equipment ]],'Basic Data'!N:N,'Basic Data'!Q:Q),"")</f>
        <v>31.610000000000003</v>
      </c>
      <c r="V1022" s="359">
        <f ca="1">IFERROR(_xlfn.XLOOKUP(PA[[#This Row],[Affected Equipment ]],'Basic Data'!N:N,'Basic Data'!R:R),"")</f>
        <v>1.8323575444901746E-4</v>
      </c>
      <c r="W1022" s="35" t="s">
        <v>407</v>
      </c>
      <c r="X1022" s="38"/>
      <c r="Y1022" s="38" t="s">
        <v>469</v>
      </c>
      <c r="Z1022" s="44">
        <v>0.26180555555555557</v>
      </c>
      <c r="AA1022" s="40">
        <v>0.26180555555555557</v>
      </c>
      <c r="AB1022" s="41">
        <v>0.26180555555555557</v>
      </c>
      <c r="AC1022" s="44">
        <v>0.72222222222222221</v>
      </c>
      <c r="AD1022" s="42">
        <f>IF(PA[[#This Row],[Acknowledgement Time ]]="NA","",(PA[[#This Row],[Acknowledgement Time ]]-PA[[#This Row],[Fault Time]])*24)</f>
        <v>0</v>
      </c>
      <c r="AE1022" s="42">
        <f>IF(PA[[#This Row],[Work Start time on Fault]]="NA","",(PA[[#This Row],[Work Start time on Fault]]-PA[[#This Row],[Fault Time]])*24)</f>
        <v>0</v>
      </c>
      <c r="AF1022" s="43">
        <f>IF(PA[[#This Row],[Status]]="Open","",(PA[[#This Row],[Work Completion time on fault]]-PA[[#This Row],[Fault Time]])*24)</f>
        <v>11.049999999999999</v>
      </c>
      <c r="AG1022" s="42">
        <f>IFERROR((PA[[#This Row],[Work Completion time on fault]]-PA[[#This Row],[Fault Time]])*24,"")</f>
        <v>11.049999999999999</v>
      </c>
      <c r="AH1022" s="371" t="s">
        <v>460</v>
      </c>
      <c r="AI1022" s="32" t="s">
        <v>367</v>
      </c>
      <c r="AJ1022" s="34">
        <f ca="1">IFERROR(PA[[#This Row],[Breakdown Time]]*PA[[#This Row],[Plant Equivalent Weightage]],"")</f>
        <v>2.0247550866616428E-3</v>
      </c>
      <c r="AK1022" s="35">
        <v>4096</v>
      </c>
      <c r="AL1022" s="49">
        <f>IFERROR((_xlfn.XLOOKUP($G1022,'Modelling New'!$D:$D,'Modelling New'!$O:$O)*PA[[#This Row],[Lost PoA(Wh/m2)]]*PA[[#This Row],[DC Capacity Affected (kW)]])/1000,"")</f>
        <v>107.1691437597639</v>
      </c>
    </row>
    <row r="1023" spans="1:38">
      <c r="A1023" s="173">
        <f t="shared" si="17"/>
        <v>1022</v>
      </c>
      <c r="B1023" s="30">
        <v>45857</v>
      </c>
      <c r="C1023" s="183">
        <f>YEAR(PA[[#This Row],[Date]])+IF(MONTH(PA[[#This Row],[Date]])&gt;=4,1,0)</f>
        <v>2026</v>
      </c>
      <c r="D1023" s="32">
        <f>YEAR(PA[[#This Row],[Date]])</f>
        <v>2025</v>
      </c>
      <c r="E1023" s="36" t="s">
        <v>363</v>
      </c>
      <c r="F1023" s="36" t="s">
        <v>363</v>
      </c>
      <c r="G1023" s="216">
        <v>45839</v>
      </c>
      <c r="H1023" s="31">
        <f>DAY(EOMONTH(PA[[#This Row],[Month Year]],0))</f>
        <v>31</v>
      </c>
      <c r="I1023" s="33">
        <v>0.26180555555555557</v>
      </c>
      <c r="J1023" s="33">
        <v>0.77430555555555558</v>
      </c>
      <c r="K1023" s="34">
        <f>IFERROR((PA[[#This Row],[Sunset Time (POA&lt;20 W/m2)]]-PA[[#This Row],[Sunrise Time (POA&gt;20 W/m2)]])*24,"")</f>
        <v>12.299999999999999</v>
      </c>
      <c r="L1023" s="32" t="s">
        <v>505</v>
      </c>
      <c r="M1023" s="32" t="s">
        <v>403</v>
      </c>
      <c r="N1023" s="36" t="s">
        <v>416</v>
      </c>
      <c r="O1023" s="35" t="s">
        <v>440</v>
      </c>
      <c r="P1023" s="37" t="s">
        <v>471</v>
      </c>
      <c r="Q1023" s="32"/>
      <c r="R1023" s="31">
        <f>IF((PA[[#This Row],[String Type(If String BD)]]&amp;PA[[#This Row],[Equipment (If any BD other than PV  array and inv)]])="",1,0)</f>
        <v>0</v>
      </c>
      <c r="S1023" s="31">
        <f>IF(PA[[#This Row],[String Type(If String BD)]]="",1,0)</f>
        <v>0</v>
      </c>
      <c r="T10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3" s="34">
        <f>IFERROR(_xlfn.XLOOKUP(PA[[#This Row],[Affected Equipment ]],'Basic Data'!N:N,'Basic Data'!Q:Q),"")</f>
        <v>31.610000000000003</v>
      </c>
      <c r="V1023" s="359">
        <f ca="1">IFERROR(_xlfn.XLOOKUP(PA[[#This Row],[Affected Equipment ]],'Basic Data'!N:N,'Basic Data'!R:R),"")</f>
        <v>1.8323575444901746E-4</v>
      </c>
      <c r="W1023" s="35" t="s">
        <v>407</v>
      </c>
      <c r="X1023" s="38"/>
      <c r="Y1023" s="38" t="s">
        <v>469</v>
      </c>
      <c r="Z1023" s="44">
        <v>0.26180555555555557</v>
      </c>
      <c r="AA1023" s="40">
        <v>0.26180555555555557</v>
      </c>
      <c r="AB1023" s="41">
        <v>0.26180555555555557</v>
      </c>
      <c r="AC1023" s="44">
        <v>0.72916666666666663</v>
      </c>
      <c r="AD1023" s="42">
        <f>IF(PA[[#This Row],[Acknowledgement Time ]]="NA","",(PA[[#This Row],[Acknowledgement Time ]]-PA[[#This Row],[Fault Time]])*24)</f>
        <v>0</v>
      </c>
      <c r="AE1023" s="42">
        <f>IF(PA[[#This Row],[Work Start time on Fault]]="NA","",(PA[[#This Row],[Work Start time on Fault]]-PA[[#This Row],[Fault Time]])*24)</f>
        <v>0</v>
      </c>
      <c r="AF1023" s="43">
        <f>IF(PA[[#This Row],[Status]]="Open","",(PA[[#This Row],[Work Completion time on fault]]-PA[[#This Row],[Fault Time]])*24)</f>
        <v>11.216666666666665</v>
      </c>
      <c r="AG1023" s="42">
        <f>IFERROR((PA[[#This Row],[Work Completion time on fault]]-PA[[#This Row],[Fault Time]])*24,"")</f>
        <v>11.216666666666665</v>
      </c>
      <c r="AH1023" s="371" t="s">
        <v>460</v>
      </c>
      <c r="AI1023" s="32" t="s">
        <v>367</v>
      </c>
      <c r="AJ1023" s="34">
        <f ca="1">IFERROR(PA[[#This Row],[Breakdown Time]]*PA[[#This Row],[Plant Equivalent Weightage]],"")</f>
        <v>2.055294379069812E-3</v>
      </c>
      <c r="AK1023" s="35">
        <v>4113</v>
      </c>
      <c r="AL1023" s="49">
        <f>IFERROR((_xlfn.XLOOKUP($G1023,'Modelling New'!$D:$D,'Modelling New'!$O:$O)*PA[[#This Row],[Lost PoA(Wh/m2)]]*PA[[#This Row],[DC Capacity Affected (kW)]])/1000,"")</f>
        <v>107.61393756931369</v>
      </c>
    </row>
    <row r="1024" spans="1:38">
      <c r="A1024" s="173">
        <f t="shared" si="17"/>
        <v>1023</v>
      </c>
      <c r="B1024" s="30">
        <v>45857</v>
      </c>
      <c r="C1024" s="183">
        <f>YEAR(PA[[#This Row],[Date]])+IF(MONTH(PA[[#This Row],[Date]])&gt;=4,1,0)</f>
        <v>2026</v>
      </c>
      <c r="D1024" s="32">
        <f>YEAR(PA[[#This Row],[Date]])</f>
        <v>2025</v>
      </c>
      <c r="E1024" s="36" t="s">
        <v>363</v>
      </c>
      <c r="F1024" s="36" t="s">
        <v>363</v>
      </c>
      <c r="G1024" s="216">
        <v>45839</v>
      </c>
      <c r="H1024" s="31">
        <f>DAY(EOMONTH(PA[[#This Row],[Month Year]],0))</f>
        <v>31</v>
      </c>
      <c r="I1024" s="33">
        <v>0.26180555555555557</v>
      </c>
      <c r="J1024" s="33">
        <v>0.77430555555555558</v>
      </c>
      <c r="K1024" s="34">
        <f>IFERROR((PA[[#This Row],[Sunset Time (POA&lt;20 W/m2)]]-PA[[#This Row],[Sunrise Time (POA&gt;20 W/m2)]])*24,"")</f>
        <v>12.299999999999999</v>
      </c>
      <c r="L1024" s="32" t="s">
        <v>510</v>
      </c>
      <c r="M1024" s="32" t="s">
        <v>403</v>
      </c>
      <c r="N1024" s="36" t="s">
        <v>412</v>
      </c>
      <c r="O1024" s="35" t="s">
        <v>472</v>
      </c>
      <c r="P1024" s="35"/>
      <c r="Q1024" s="32"/>
      <c r="R1024" s="31">
        <f>IF((PA[[#This Row],[String Type(If String BD)]]&amp;PA[[#This Row],[Equipment (If any BD other than PV  array and inv)]])="",1,0)</f>
        <v>1</v>
      </c>
      <c r="S1024" s="31">
        <f>IF(PA[[#This Row],[String Type(If String BD)]]="",1,0)</f>
        <v>1</v>
      </c>
      <c r="T10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24" s="34">
        <f>IFERROR(_xlfn.XLOOKUP(PA[[#This Row],[Affected Equipment ]],'Basic Data'!N:N,'Basic Data'!Q:Q),"")</f>
        <v>205.465</v>
      </c>
      <c r="V1024" s="359">
        <f ca="1">IFERROR(_xlfn.XLOOKUP(PA[[#This Row],[Affected Equipment ]],'Basic Data'!N:N,'Basic Data'!R:R),"")</f>
        <v>1.1910324039186135E-3</v>
      </c>
      <c r="W1024" s="35" t="s">
        <v>433</v>
      </c>
      <c r="X1024" s="38"/>
      <c r="Y1024" s="354" t="s">
        <v>1908</v>
      </c>
      <c r="Z1024" s="44">
        <v>0.26180555555555557</v>
      </c>
      <c r="AA1024" s="40">
        <v>0.26180555555555557</v>
      </c>
      <c r="AB1024" s="41">
        <v>0.26180555555555557</v>
      </c>
      <c r="AC1024" s="44">
        <v>0.77430555555555558</v>
      </c>
      <c r="AD1024" s="42">
        <f>IF(PA[[#This Row],[Acknowledgement Time ]]="NA","",(PA[[#This Row],[Acknowledgement Time ]]-PA[[#This Row],[Fault Time]])*24)</f>
        <v>0</v>
      </c>
      <c r="AE1024" s="42">
        <f>IF(PA[[#This Row],[Work Start time on Fault]]="NA","",(PA[[#This Row],[Work Start time on Fault]]-PA[[#This Row],[Fault Time]])*24)</f>
        <v>0</v>
      </c>
      <c r="AF1024" s="43" t="str">
        <f>IF(PA[[#This Row],[Status]]="Open","",(PA[[#This Row],[Work Completion time on fault]]-PA[[#This Row],[Fault Time]])*24)</f>
        <v/>
      </c>
      <c r="AG1024" s="42">
        <f>IFERROR((PA[[#This Row],[Work Completion time on fault]]-PA[[#This Row],[Fault Time]])*24,"")</f>
        <v>12.299999999999999</v>
      </c>
      <c r="AH1024" s="352" t="s">
        <v>1909</v>
      </c>
      <c r="AI1024" s="353" t="s">
        <v>552</v>
      </c>
      <c r="AJ1024" s="34">
        <f ca="1">IFERROR(PA[[#This Row],[Breakdown Time]]*PA[[#This Row],[Plant Equivalent Weightage]],"")</f>
        <v>1.4649698568198944E-2</v>
      </c>
      <c r="AK1024" s="35">
        <v>4195</v>
      </c>
      <c r="AL1024" s="49">
        <f>IFERROR((_xlfn.XLOOKUP($G1024,'Modelling New'!$D:$D,'Modelling New'!$O:$O)*PA[[#This Row],[Lost PoA(Wh/m2)]]*PA[[#This Row],[DC Capacity Affected (kW)]])/1000,"")</f>
        <v>713.43618834701226</v>
      </c>
    </row>
    <row r="1025" spans="1:38">
      <c r="A1025" s="173">
        <f t="shared" si="17"/>
        <v>1024</v>
      </c>
      <c r="B1025" s="134">
        <v>45857</v>
      </c>
      <c r="C1025" s="182">
        <f>YEAR(PA[[#This Row],[Date]])+IF(MONTH(PA[[#This Row],[Date]])&gt;=4,1,0)</f>
        <v>2026</v>
      </c>
      <c r="D1025" s="32">
        <f>YEAR(PA[[#This Row],[Date]])</f>
        <v>2025</v>
      </c>
      <c r="E1025" s="36" t="s">
        <v>363</v>
      </c>
      <c r="F1025" s="36" t="s">
        <v>363</v>
      </c>
      <c r="G1025" s="216">
        <v>45839</v>
      </c>
      <c r="H1025" s="174">
        <f>DAY(EOMONTH(PA[[#This Row],[Month Year]],0))</f>
        <v>31</v>
      </c>
      <c r="I1025" s="33">
        <v>0.26180555555555557</v>
      </c>
      <c r="J1025" s="33">
        <v>0.77430555555555558</v>
      </c>
      <c r="K1025" s="34">
        <f>IFERROR((PA[[#This Row],[Sunset Time (POA&lt;20 W/m2)]]-PA[[#This Row],[Sunrise Time (POA&gt;20 W/m2)]])*24,"")</f>
        <v>12.299999999999999</v>
      </c>
      <c r="L1025" s="32" t="s">
        <v>510</v>
      </c>
      <c r="M1025" s="32" t="s">
        <v>403</v>
      </c>
      <c r="N1025" s="36" t="s">
        <v>412</v>
      </c>
      <c r="O1025" s="35" t="s">
        <v>446</v>
      </c>
      <c r="P1025" s="37"/>
      <c r="Q1025" s="36"/>
      <c r="R1025" s="174">
        <f>IF((PA[[#This Row],[String Type(If String BD)]]&amp;PA[[#This Row],[Equipment (If any BD other than PV  array and inv)]])="",1,0)</f>
        <v>1</v>
      </c>
      <c r="S1025" s="174">
        <f>IF(PA[[#This Row],[String Type(If String BD)]]="",1,0)</f>
        <v>1</v>
      </c>
      <c r="T102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25" s="175">
        <f>IFERROR(_xlfn.XLOOKUP(PA[[#This Row],[Affected Equipment ]],'Basic Data'!N:N,'Basic Data'!Q:Q),"")</f>
        <v>221.27</v>
      </c>
      <c r="V1025" s="360">
        <f ca="1">IFERROR(_xlfn.XLOOKUP(PA[[#This Row],[Affected Equipment ]],'Basic Data'!N:N,'Basic Data'!R:R),"")</f>
        <v>1.2826502811431222E-3</v>
      </c>
      <c r="W1025" s="35" t="s">
        <v>433</v>
      </c>
      <c r="X1025" s="38"/>
      <c r="Y1025" s="354" t="s">
        <v>1908</v>
      </c>
      <c r="Z1025" s="45">
        <v>0.26180555555555557</v>
      </c>
      <c r="AA1025" s="46">
        <v>0.26180555555555557</v>
      </c>
      <c r="AB1025" s="47">
        <v>0.26180555555555557</v>
      </c>
      <c r="AC1025" s="45">
        <v>0.77430555555555558</v>
      </c>
      <c r="AD1025" s="176">
        <f>IF(PA[[#This Row],[Acknowledgement Time ]]="NA","",(PA[[#This Row],[Acknowledgement Time ]]-PA[[#This Row],[Fault Time]])*24)</f>
        <v>0</v>
      </c>
      <c r="AE1025" s="176">
        <f>IF(PA[[#This Row],[Work Start time on Fault]]="NA","",(PA[[#This Row],[Work Start time on Fault]]-PA[[#This Row],[Fault Time]])*24)</f>
        <v>0</v>
      </c>
      <c r="AF1025" s="177" t="str">
        <f>IF(PA[[#This Row],[Status]]="Open","",(PA[[#This Row],[Work Completion time on fault]]-PA[[#This Row],[Fault Time]])*24)</f>
        <v/>
      </c>
      <c r="AG1025" s="176">
        <f>IFERROR((PA[[#This Row],[Work Completion time on fault]]-PA[[#This Row],[Fault Time]])*24,"")</f>
        <v>12.299999999999999</v>
      </c>
      <c r="AH1025" s="352" t="s">
        <v>1909</v>
      </c>
      <c r="AI1025" s="353" t="s">
        <v>552</v>
      </c>
      <c r="AJ1025" s="175">
        <f ca="1">IFERROR(PA[[#This Row],[Breakdown Time]]*PA[[#This Row],[Plant Equivalent Weightage]],"")</f>
        <v>1.5776598458060401E-2</v>
      </c>
      <c r="AK1025" s="35">
        <v>4195</v>
      </c>
      <c r="AL1025" s="277">
        <f>IFERROR((_xlfn.XLOOKUP($G1025,'Modelling New'!$D:$D,'Modelling New'!$O:$O)*PA[[#This Row],[Lost PoA(Wh/m2)]]*PA[[#This Row],[DC Capacity Affected (kW)]])/1000,"")</f>
        <v>768.31589514293626</v>
      </c>
    </row>
    <row r="1026" spans="1:38">
      <c r="A1026" s="173">
        <f t="shared" si="17"/>
        <v>1025</v>
      </c>
      <c r="B1026" s="134">
        <v>45858</v>
      </c>
      <c r="C1026" s="183">
        <f>YEAR(PA[[#This Row],[Date]])+IF(MONTH(PA[[#This Row],[Date]])&gt;=4,1,0)</f>
        <v>2026</v>
      </c>
      <c r="D1026" s="32">
        <f>YEAR(PA[[#This Row],[Date]])</f>
        <v>2025</v>
      </c>
      <c r="E1026" s="36" t="s">
        <v>363</v>
      </c>
      <c r="F1026" s="36" t="s">
        <v>363</v>
      </c>
      <c r="G1026" s="216">
        <v>45839</v>
      </c>
      <c r="H1026" s="31">
        <f>DAY(EOMONTH(PA[[#This Row],[Month Year]],0))</f>
        <v>31</v>
      </c>
      <c r="I1026" s="33">
        <v>0.28402777777777777</v>
      </c>
      <c r="J1026" s="33">
        <v>0.77013888888888893</v>
      </c>
      <c r="K1026" s="34">
        <f>IFERROR((PA[[#This Row],[Sunset Time (POA&lt;20 W/m2)]]-PA[[#This Row],[Sunrise Time (POA&gt;20 W/m2)]])*24,"")</f>
        <v>11.666666666666668</v>
      </c>
      <c r="L1026" s="32" t="s">
        <v>411</v>
      </c>
      <c r="M1026" s="32" t="s">
        <v>483</v>
      </c>
      <c r="N1026" s="36" t="s">
        <v>416</v>
      </c>
      <c r="O1026" s="35" t="s">
        <v>472</v>
      </c>
      <c r="P1026" s="37" t="s">
        <v>406</v>
      </c>
      <c r="Q1026" s="32"/>
      <c r="R1026" s="31">
        <f>IF((PA[[#This Row],[String Type(If String BD)]]&amp;PA[[#This Row],[Equipment (If any BD other than PV  array and inv)]])="",1,0)</f>
        <v>0</v>
      </c>
      <c r="S1026" s="31">
        <f>IF(PA[[#This Row],[String Type(If String BD)]]="",1,0)</f>
        <v>0</v>
      </c>
      <c r="T10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6" s="34">
        <f>IFERROR(_xlfn.XLOOKUP(PA[[#This Row],[Affected Equipment ]],'Basic Data'!N:N,'Basic Data'!Q:Q),"")</f>
        <v>31.900000000000002</v>
      </c>
      <c r="V1026" s="359">
        <f ca="1">IFERROR(_xlfn.XLOOKUP(PA[[#This Row],[Affected Equipment ]],'Basic Data'!N:N,'Basic Data'!R:R),"")</f>
        <v>1.8491681641643964E-4</v>
      </c>
      <c r="W1026" s="35" t="s">
        <v>447</v>
      </c>
      <c r="X1026" s="38"/>
      <c r="Y1026" s="38" t="s">
        <v>469</v>
      </c>
      <c r="Z1026" s="44">
        <v>0.28402777777777777</v>
      </c>
      <c r="AA1026" s="40">
        <v>0.28402777777777777</v>
      </c>
      <c r="AB1026" s="41">
        <v>0.28402777777777777</v>
      </c>
      <c r="AC1026" s="44">
        <v>0.70833333333333337</v>
      </c>
      <c r="AD1026" s="42">
        <f>IF(PA[[#This Row],[Acknowledgement Time ]]="NA","",(PA[[#This Row],[Acknowledgement Time ]]-PA[[#This Row],[Fault Time]])*24)</f>
        <v>0</v>
      </c>
      <c r="AE1026" s="42">
        <f>IF(PA[[#This Row],[Work Start time on Fault]]="NA","",(PA[[#This Row],[Work Start time on Fault]]-PA[[#This Row],[Fault Time]])*24)</f>
        <v>0</v>
      </c>
      <c r="AF1026" s="43">
        <f>IF(PA[[#This Row],[Status]]="Open","",(PA[[#This Row],[Work Completion time on fault]]-PA[[#This Row],[Fault Time]])*24)</f>
        <v>10.183333333333334</v>
      </c>
      <c r="AG1026" s="42">
        <f>IFERROR((PA[[#This Row],[Work Completion time on fault]]-PA[[#This Row],[Fault Time]])*24,"")</f>
        <v>10.183333333333334</v>
      </c>
      <c r="AH1026" s="371" t="s">
        <v>603</v>
      </c>
      <c r="AI1026" s="32" t="s">
        <v>367</v>
      </c>
      <c r="AJ1026" s="34">
        <f ca="1">IFERROR(PA[[#This Row],[Breakdown Time]]*PA[[#This Row],[Plant Equivalent Weightage]],"")</f>
        <v>1.8830695805074104E-3</v>
      </c>
      <c r="AK1026" s="35">
        <v>3805</v>
      </c>
      <c r="AL1026" s="49">
        <f>IFERROR((_xlfn.XLOOKUP($G1026,'Modelling New'!$D:$D,'Modelling New'!$O:$O)*PA[[#This Row],[Lost PoA(Wh/m2)]]*PA[[#This Row],[DC Capacity Affected (kW)]])/1000,"")</f>
        <v>100.46867187645404</v>
      </c>
    </row>
    <row r="1027" spans="1:38">
      <c r="A1027" s="173">
        <f t="shared" si="17"/>
        <v>1026</v>
      </c>
      <c r="B1027" s="30">
        <v>45858</v>
      </c>
      <c r="C1027" s="183">
        <f>YEAR(PA[[#This Row],[Date]])+IF(MONTH(PA[[#This Row],[Date]])&gt;=4,1,0)</f>
        <v>2026</v>
      </c>
      <c r="D1027" s="32">
        <f>YEAR(PA[[#This Row],[Date]])</f>
        <v>2025</v>
      </c>
      <c r="E1027" s="36" t="s">
        <v>363</v>
      </c>
      <c r="F1027" s="36" t="s">
        <v>363</v>
      </c>
      <c r="G1027" s="216">
        <v>45839</v>
      </c>
      <c r="H1027" s="31">
        <f>DAY(EOMONTH(PA[[#This Row],[Month Year]],0))</f>
        <v>31</v>
      </c>
      <c r="I1027" s="33">
        <v>0.28402777777777777</v>
      </c>
      <c r="J1027" s="33">
        <v>0.77013888888888893</v>
      </c>
      <c r="K1027" s="34">
        <f>IFERROR((PA[[#This Row],[Sunset Time (POA&lt;20 W/m2)]]-PA[[#This Row],[Sunrise Time (POA&gt;20 W/m2)]])*24,"")</f>
        <v>11.666666666666668</v>
      </c>
      <c r="L1027" s="32" t="s">
        <v>411</v>
      </c>
      <c r="M1027" s="32" t="s">
        <v>483</v>
      </c>
      <c r="N1027" s="36" t="s">
        <v>416</v>
      </c>
      <c r="O1027" s="35" t="s">
        <v>467</v>
      </c>
      <c r="P1027" s="37" t="s">
        <v>406</v>
      </c>
      <c r="Q1027" s="32"/>
      <c r="R1027" s="31">
        <f>IF((PA[[#This Row],[String Type(If String BD)]]&amp;PA[[#This Row],[Equipment (If any BD other than PV  array and inv)]])="",1,0)</f>
        <v>0</v>
      </c>
      <c r="S1027" s="31">
        <f>IF(PA[[#This Row],[String Type(If String BD)]]="",1,0)</f>
        <v>0</v>
      </c>
      <c r="T10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27" s="34">
        <f>IFERROR(_xlfn.XLOOKUP(PA[[#This Row],[Affected Equipment ]],'Basic Data'!N:N,'Basic Data'!Q:Q),"")</f>
        <v>31.900000000000002</v>
      </c>
      <c r="V1027" s="359">
        <f ca="1">IFERROR(_xlfn.XLOOKUP(PA[[#This Row],[Affected Equipment ]],'Basic Data'!N:N,'Basic Data'!R:R),"")</f>
        <v>1.8491681641643964E-4</v>
      </c>
      <c r="W1027" s="35" t="s">
        <v>447</v>
      </c>
      <c r="X1027" s="38"/>
      <c r="Y1027" s="38" t="s">
        <v>469</v>
      </c>
      <c r="Z1027" s="44">
        <v>0.28402777777777777</v>
      </c>
      <c r="AA1027" s="40">
        <v>0.28402777777777777</v>
      </c>
      <c r="AB1027" s="41">
        <v>0.28402777777777777</v>
      </c>
      <c r="AC1027" s="44">
        <v>0.71527777777777779</v>
      </c>
      <c r="AD1027" s="42">
        <f>IF(PA[[#This Row],[Acknowledgement Time ]]="NA","",(PA[[#This Row],[Acknowledgement Time ]]-PA[[#This Row],[Fault Time]])*24)</f>
        <v>0</v>
      </c>
      <c r="AE1027" s="42">
        <f>IF(PA[[#This Row],[Work Start time on Fault]]="NA","",(PA[[#This Row],[Work Start time on Fault]]-PA[[#This Row],[Fault Time]])*24)</f>
        <v>0</v>
      </c>
      <c r="AF1027" s="43">
        <f>IF(PA[[#This Row],[Status]]="Open","",(PA[[#This Row],[Work Completion time on fault]]-PA[[#This Row],[Fault Time]])*24)</f>
        <v>10.350000000000001</v>
      </c>
      <c r="AG1027" s="42">
        <f>IFERROR((PA[[#This Row],[Work Completion time on fault]]-PA[[#This Row],[Fault Time]])*24,"")</f>
        <v>10.350000000000001</v>
      </c>
      <c r="AH1027" s="371" t="s">
        <v>603</v>
      </c>
      <c r="AI1027" s="32" t="s">
        <v>367</v>
      </c>
      <c r="AJ1027" s="34">
        <f ca="1">IFERROR(PA[[#This Row],[Breakdown Time]]*PA[[#This Row],[Plant Equivalent Weightage]],"")</f>
        <v>1.9138890499101504E-3</v>
      </c>
      <c r="AK1027" s="35">
        <v>3821</v>
      </c>
      <c r="AL1027" s="49">
        <f>IFERROR((_xlfn.XLOOKUP($G1027,'Modelling New'!$D:$D,'Modelling New'!$O:$O)*PA[[#This Row],[Lost PoA(Wh/m2)]]*PA[[#This Row],[DC Capacity Affected (kW)]])/1000,"")</f>
        <v>100.89114198158501</v>
      </c>
    </row>
    <row r="1028" spans="1:38">
      <c r="A1028" s="173">
        <f t="shared" si="17"/>
        <v>1027</v>
      </c>
      <c r="B1028" s="30">
        <v>45858</v>
      </c>
      <c r="C1028" s="183">
        <f>YEAR(PA[[#This Row],[Date]])+IF(MONTH(PA[[#This Row],[Date]])&gt;=4,1,0)</f>
        <v>2026</v>
      </c>
      <c r="D1028" s="32">
        <f>YEAR(PA[[#This Row],[Date]])</f>
        <v>2025</v>
      </c>
      <c r="E1028" s="36" t="s">
        <v>363</v>
      </c>
      <c r="F1028" s="36" t="s">
        <v>363</v>
      </c>
      <c r="G1028" s="216">
        <v>45839</v>
      </c>
      <c r="H1028" s="31">
        <f>DAY(EOMONTH(PA[[#This Row],[Month Year]],0))</f>
        <v>31</v>
      </c>
      <c r="I1028" s="33">
        <v>0.28402777777777777</v>
      </c>
      <c r="J1028" s="33">
        <v>0.77013888888888893</v>
      </c>
      <c r="K1028" s="34">
        <f>IFERROR((PA[[#This Row],[Sunset Time (POA&lt;20 W/m2)]]-PA[[#This Row],[Sunrise Time (POA&gt;20 W/m2)]])*24,"")</f>
        <v>11.666666666666668</v>
      </c>
      <c r="L1028" s="32" t="s">
        <v>424</v>
      </c>
      <c r="M1028" s="32" t="s">
        <v>403</v>
      </c>
      <c r="N1028" s="36" t="s">
        <v>412</v>
      </c>
      <c r="O1028" s="35" t="s">
        <v>405</v>
      </c>
      <c r="P1028" s="37" t="s">
        <v>471</v>
      </c>
      <c r="Q1028" s="32"/>
      <c r="R1028" s="31">
        <f>IF((PA[[#This Row],[String Type(If String BD)]]&amp;PA[[#This Row],[Equipment (If any BD other than PV  array and inv)]])="",1,0)</f>
        <v>0</v>
      </c>
      <c r="S1028" s="31">
        <f>IF(PA[[#This Row],[String Type(If String BD)]]="",1,0)</f>
        <v>0</v>
      </c>
      <c r="T10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8" s="34">
        <f>IFERROR(_xlfn.XLOOKUP(PA[[#This Row],[Affected Equipment ]],'Basic Data'!N:N,'Basic Data'!Q:Q),"")</f>
        <v>31.610000000000003</v>
      </c>
      <c r="V1028" s="359">
        <f ca="1">IFERROR(_xlfn.XLOOKUP(PA[[#This Row],[Affected Equipment ]],'Basic Data'!N:N,'Basic Data'!R:R),"")</f>
        <v>1.8323575444901746E-4</v>
      </c>
      <c r="W1028" s="35" t="s">
        <v>407</v>
      </c>
      <c r="X1028" s="38"/>
      <c r="Y1028" s="38" t="s">
        <v>469</v>
      </c>
      <c r="Z1028" s="44">
        <v>0.28402777777777777</v>
      </c>
      <c r="AA1028" s="40">
        <v>0.28402777777777777</v>
      </c>
      <c r="AB1028" s="41">
        <v>0.28402777777777777</v>
      </c>
      <c r="AC1028" s="44">
        <v>0.70833333333333337</v>
      </c>
      <c r="AD1028" s="42">
        <f>IF(PA[[#This Row],[Acknowledgement Time ]]="NA","",(PA[[#This Row],[Acknowledgement Time ]]-PA[[#This Row],[Fault Time]])*24)</f>
        <v>0</v>
      </c>
      <c r="AE1028" s="42">
        <f>IF(PA[[#This Row],[Work Start time on Fault]]="NA","",(PA[[#This Row],[Work Start time on Fault]]-PA[[#This Row],[Fault Time]])*24)</f>
        <v>0</v>
      </c>
      <c r="AF1028" s="43">
        <f>IF(PA[[#This Row],[Status]]="Open","",(PA[[#This Row],[Work Completion time on fault]]-PA[[#This Row],[Fault Time]])*24)</f>
        <v>10.183333333333334</v>
      </c>
      <c r="AG1028" s="42">
        <f>IFERROR((PA[[#This Row],[Work Completion time on fault]]-PA[[#This Row],[Fault Time]])*24,"")</f>
        <v>10.183333333333334</v>
      </c>
      <c r="AH1028" s="371" t="s">
        <v>664</v>
      </c>
      <c r="AI1028" s="32" t="s">
        <v>367</v>
      </c>
      <c r="AJ1028" s="34">
        <f ca="1">IFERROR(PA[[#This Row],[Breakdown Time]]*PA[[#This Row],[Plant Equivalent Weightage]],"")</f>
        <v>1.8659507661391611E-3</v>
      </c>
      <c r="AK1028" s="35">
        <v>3707</v>
      </c>
      <c r="AL1028" s="49">
        <f>IFERROR((_xlfn.XLOOKUP($G1028,'Modelling New'!$D:$D,'Modelling New'!$O:$O)*PA[[#This Row],[Lost PoA(Wh/m2)]]*PA[[#This Row],[DC Capacity Affected (kW)]])/1000,"")</f>
        <v>96.99121482359493</v>
      </c>
    </row>
    <row r="1029" spans="1:38">
      <c r="A1029" s="173">
        <f t="shared" si="17"/>
        <v>1028</v>
      </c>
      <c r="B1029" s="30">
        <v>45858</v>
      </c>
      <c r="C1029" s="183">
        <f>YEAR(PA[[#This Row],[Date]])+IF(MONTH(PA[[#This Row],[Date]])&gt;=4,1,0)</f>
        <v>2026</v>
      </c>
      <c r="D1029" s="32">
        <f>YEAR(PA[[#This Row],[Date]])</f>
        <v>2025</v>
      </c>
      <c r="E1029" s="36" t="s">
        <v>363</v>
      </c>
      <c r="F1029" s="36" t="s">
        <v>363</v>
      </c>
      <c r="G1029" s="216">
        <v>45839</v>
      </c>
      <c r="H1029" s="31">
        <f>DAY(EOMONTH(PA[[#This Row],[Month Year]],0))</f>
        <v>31</v>
      </c>
      <c r="I1029" s="33">
        <v>0.28402777777777777</v>
      </c>
      <c r="J1029" s="33">
        <v>0.77013888888888893</v>
      </c>
      <c r="K1029" s="34">
        <f>IFERROR((PA[[#This Row],[Sunset Time (POA&lt;20 W/m2)]]-PA[[#This Row],[Sunrise Time (POA&gt;20 W/m2)]])*24,"")</f>
        <v>11.666666666666668</v>
      </c>
      <c r="L1029" s="32" t="s">
        <v>424</v>
      </c>
      <c r="M1029" s="32" t="s">
        <v>403</v>
      </c>
      <c r="N1029" s="36" t="s">
        <v>412</v>
      </c>
      <c r="O1029" s="35" t="s">
        <v>470</v>
      </c>
      <c r="P1029" s="37" t="s">
        <v>471</v>
      </c>
      <c r="Q1029" s="32"/>
      <c r="R1029" s="31">
        <f>IF((PA[[#This Row],[String Type(If String BD)]]&amp;PA[[#This Row],[Equipment (If any BD other than PV  array and inv)]])="",1,0)</f>
        <v>0</v>
      </c>
      <c r="S1029" s="31">
        <f>IF(PA[[#This Row],[String Type(If String BD)]]="",1,0)</f>
        <v>0</v>
      </c>
      <c r="T10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29" s="34">
        <f>IFERROR(_xlfn.XLOOKUP(PA[[#This Row],[Affected Equipment ]],'Basic Data'!N:N,'Basic Data'!Q:Q),"")</f>
        <v>31.610000000000003</v>
      </c>
      <c r="V1029" s="359">
        <f ca="1">IFERROR(_xlfn.XLOOKUP(PA[[#This Row],[Affected Equipment ]],'Basic Data'!N:N,'Basic Data'!R:R),"")</f>
        <v>1.8323575444901746E-4</v>
      </c>
      <c r="W1029" s="35" t="s">
        <v>407</v>
      </c>
      <c r="X1029" s="38"/>
      <c r="Y1029" s="38" t="s">
        <v>469</v>
      </c>
      <c r="Z1029" s="44">
        <v>0.28402777777777777</v>
      </c>
      <c r="AA1029" s="40">
        <v>0.28402777777777777</v>
      </c>
      <c r="AB1029" s="41">
        <v>0.28402777777777777</v>
      </c>
      <c r="AC1029" s="44">
        <v>0.71527777777777779</v>
      </c>
      <c r="AD1029" s="42">
        <f>IF(PA[[#This Row],[Acknowledgement Time ]]="NA","",(PA[[#This Row],[Acknowledgement Time ]]-PA[[#This Row],[Fault Time]])*24)</f>
        <v>0</v>
      </c>
      <c r="AE1029" s="42">
        <f>IF(PA[[#This Row],[Work Start time on Fault]]="NA","",(PA[[#This Row],[Work Start time on Fault]]-PA[[#This Row],[Fault Time]])*24)</f>
        <v>0</v>
      </c>
      <c r="AF1029" s="43">
        <f>IF(PA[[#This Row],[Status]]="Open","",(PA[[#This Row],[Work Completion time on fault]]-PA[[#This Row],[Fault Time]])*24)</f>
        <v>10.350000000000001</v>
      </c>
      <c r="AG1029" s="42">
        <f>IFERROR((PA[[#This Row],[Work Completion time on fault]]-PA[[#This Row],[Fault Time]])*24,"")</f>
        <v>10.350000000000001</v>
      </c>
      <c r="AH1029" s="371" t="s">
        <v>460</v>
      </c>
      <c r="AI1029" s="32" t="s">
        <v>367</v>
      </c>
      <c r="AJ1029" s="34">
        <f ca="1">IFERROR(PA[[#This Row],[Breakdown Time]]*PA[[#This Row],[Plant Equivalent Weightage]],"")</f>
        <v>1.8964900585473311E-3</v>
      </c>
      <c r="AK1029" s="35">
        <v>3722</v>
      </c>
      <c r="AL1029" s="49">
        <f>IFERROR((_xlfn.XLOOKUP($G1029,'Modelling New'!$D:$D,'Modelling New'!$O:$O)*PA[[#This Row],[Lost PoA(Wh/m2)]]*PA[[#This Row],[DC Capacity Affected (kW)]])/1000,"")</f>
        <v>97.383679949668277</v>
      </c>
    </row>
    <row r="1030" spans="1:38">
      <c r="A1030" s="173">
        <f t="shared" si="17"/>
        <v>1029</v>
      </c>
      <c r="B1030" s="30">
        <v>45858</v>
      </c>
      <c r="C1030" s="183">
        <f>YEAR(PA[[#This Row],[Date]])+IF(MONTH(PA[[#This Row],[Date]])&gt;=4,1,0)</f>
        <v>2026</v>
      </c>
      <c r="D1030" s="32">
        <f>YEAR(PA[[#This Row],[Date]])</f>
        <v>2025</v>
      </c>
      <c r="E1030" s="36" t="s">
        <v>363</v>
      </c>
      <c r="F1030" s="36" t="s">
        <v>363</v>
      </c>
      <c r="G1030" s="216">
        <v>45839</v>
      </c>
      <c r="H1030" s="31">
        <f>DAY(EOMONTH(PA[[#This Row],[Month Year]],0))</f>
        <v>31</v>
      </c>
      <c r="I1030" s="33">
        <v>0.28402777777777777</v>
      </c>
      <c r="J1030" s="33">
        <v>0.77013888888888893</v>
      </c>
      <c r="K1030" s="34">
        <f>IFERROR((PA[[#This Row],[Sunset Time (POA&lt;20 W/m2)]]-PA[[#This Row],[Sunrise Time (POA&gt;20 W/m2)]])*24,"")</f>
        <v>11.666666666666668</v>
      </c>
      <c r="L1030" s="32" t="s">
        <v>424</v>
      </c>
      <c r="M1030" s="32" t="s">
        <v>483</v>
      </c>
      <c r="N1030" s="36" t="s">
        <v>412</v>
      </c>
      <c r="O1030" s="35" t="s">
        <v>470</v>
      </c>
      <c r="P1030" s="37" t="s">
        <v>471</v>
      </c>
      <c r="Q1030" s="32"/>
      <c r="R1030" s="31">
        <f>IF((PA[[#This Row],[String Type(If String BD)]]&amp;PA[[#This Row],[Equipment (If any BD other than PV  array and inv)]])="",1,0)</f>
        <v>0</v>
      </c>
      <c r="S1030" s="31">
        <f>IF(PA[[#This Row],[String Type(If String BD)]]="",1,0)</f>
        <v>0</v>
      </c>
      <c r="T10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0" s="34">
        <f>IFERROR(_xlfn.XLOOKUP(PA[[#This Row],[Affected Equipment ]],'Basic Data'!N:N,'Basic Data'!Q:Q),"")</f>
        <v>31.610000000000003</v>
      </c>
      <c r="V1030" s="359">
        <f ca="1">IFERROR(_xlfn.XLOOKUP(PA[[#This Row],[Affected Equipment ]],'Basic Data'!N:N,'Basic Data'!R:R),"")</f>
        <v>1.8323575444901746E-4</v>
      </c>
      <c r="W1030" s="35" t="s">
        <v>407</v>
      </c>
      <c r="X1030" s="38"/>
      <c r="Y1030" s="38" t="s">
        <v>469</v>
      </c>
      <c r="Z1030" s="44">
        <v>0.28402777777777777</v>
      </c>
      <c r="AA1030" s="40">
        <v>0.28402777777777777</v>
      </c>
      <c r="AB1030" s="41">
        <v>0.28402777777777777</v>
      </c>
      <c r="AC1030" s="44">
        <v>0.72222222222222221</v>
      </c>
      <c r="AD1030" s="42">
        <f>IF(PA[[#This Row],[Acknowledgement Time ]]="NA","",(PA[[#This Row],[Acknowledgement Time ]]-PA[[#This Row],[Fault Time]])*24)</f>
        <v>0</v>
      </c>
      <c r="AE1030" s="42">
        <f>IF(PA[[#This Row],[Work Start time on Fault]]="NA","",(PA[[#This Row],[Work Start time on Fault]]-PA[[#This Row],[Fault Time]])*24)</f>
        <v>0</v>
      </c>
      <c r="AF1030" s="43">
        <f>IF(PA[[#This Row],[Status]]="Open","",(PA[[#This Row],[Work Completion time on fault]]-PA[[#This Row],[Fault Time]])*24)</f>
        <v>10.516666666666666</v>
      </c>
      <c r="AG1030" s="42">
        <f>IFERROR((PA[[#This Row],[Work Completion time on fault]]-PA[[#This Row],[Fault Time]])*24,"")</f>
        <v>10.516666666666666</v>
      </c>
      <c r="AH1030" s="371" t="s">
        <v>460</v>
      </c>
      <c r="AI1030" s="32" t="s">
        <v>367</v>
      </c>
      <c r="AJ1030" s="34">
        <f ca="1">IFERROR(PA[[#This Row],[Breakdown Time]]*PA[[#This Row],[Plant Equivalent Weightage]],"")</f>
        <v>1.9270293509555001E-3</v>
      </c>
      <c r="AK1030" s="35">
        <v>3730</v>
      </c>
      <c r="AL1030" s="49">
        <f>IFERROR((_xlfn.XLOOKUP($G1030,'Modelling New'!$D:$D,'Modelling New'!$O:$O)*PA[[#This Row],[Lost PoA(Wh/m2)]]*PA[[#This Row],[DC Capacity Affected (kW)]])/1000,"")</f>
        <v>97.592994683574062</v>
      </c>
    </row>
    <row r="1031" spans="1:38">
      <c r="A1031" s="173">
        <f t="shared" si="17"/>
        <v>1030</v>
      </c>
      <c r="B1031" s="134">
        <v>45858</v>
      </c>
      <c r="C1031" s="182">
        <f>YEAR(PA[[#This Row],[Date]])+IF(MONTH(PA[[#This Row],[Date]])&gt;=4,1,0)</f>
        <v>2026</v>
      </c>
      <c r="D1031" s="32">
        <f>YEAR(PA[[#This Row],[Date]])</f>
        <v>2025</v>
      </c>
      <c r="E1031" s="36" t="s">
        <v>363</v>
      </c>
      <c r="F1031" s="36" t="s">
        <v>363</v>
      </c>
      <c r="G1031" s="216">
        <v>45839</v>
      </c>
      <c r="H1031" s="174">
        <f>DAY(EOMONTH(PA[[#This Row],[Month Year]],0))</f>
        <v>31</v>
      </c>
      <c r="I1031" s="33">
        <v>0.28402777777777777</v>
      </c>
      <c r="J1031" s="33">
        <v>0.77013888888888893</v>
      </c>
      <c r="K1031" s="34">
        <f>IFERROR((PA[[#This Row],[Sunset Time (POA&lt;20 W/m2)]]-PA[[#This Row],[Sunrise Time (POA&gt;20 W/m2)]])*24,"")</f>
        <v>11.666666666666668</v>
      </c>
      <c r="L1031" s="32" t="s">
        <v>510</v>
      </c>
      <c r="M1031" s="32" t="s">
        <v>403</v>
      </c>
      <c r="N1031" s="36" t="s">
        <v>412</v>
      </c>
      <c r="O1031" s="35" t="s">
        <v>472</v>
      </c>
      <c r="P1031" s="37"/>
      <c r="Q1031" s="36"/>
      <c r="R1031" s="174">
        <f>IF((PA[[#This Row],[String Type(If String BD)]]&amp;PA[[#This Row],[Equipment (If any BD other than PV  array and inv)]])="",1,0)</f>
        <v>1</v>
      </c>
      <c r="S1031" s="174">
        <f>IF(PA[[#This Row],[String Type(If String BD)]]="",1,0)</f>
        <v>1</v>
      </c>
      <c r="T103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1" s="175">
        <f>IFERROR(_xlfn.XLOOKUP(PA[[#This Row],[Affected Equipment ]],'Basic Data'!N:N,'Basic Data'!Q:Q),"")</f>
        <v>205.465</v>
      </c>
      <c r="V1031" s="360">
        <f ca="1">IFERROR(_xlfn.XLOOKUP(PA[[#This Row],[Affected Equipment ]],'Basic Data'!N:N,'Basic Data'!R:R),"")</f>
        <v>1.1910324039186135E-3</v>
      </c>
      <c r="W1031" s="35" t="s">
        <v>433</v>
      </c>
      <c r="X1031" s="38"/>
      <c r="Y1031" s="354" t="s">
        <v>1908</v>
      </c>
      <c r="Z1031" s="44">
        <v>0.28402777777777777</v>
      </c>
      <c r="AA1031" s="40">
        <v>0.28402777777777777</v>
      </c>
      <c r="AB1031" s="41">
        <v>0.28402777777777777</v>
      </c>
      <c r="AC1031" s="45">
        <v>0.77013888888888893</v>
      </c>
      <c r="AD1031" s="176">
        <f>IF(PA[[#This Row],[Acknowledgement Time ]]="NA","",(PA[[#This Row],[Acknowledgement Time ]]-PA[[#This Row],[Fault Time]])*24)</f>
        <v>0</v>
      </c>
      <c r="AE1031" s="176">
        <f>IF(PA[[#This Row],[Work Start time on Fault]]="NA","",(PA[[#This Row],[Work Start time on Fault]]-PA[[#This Row],[Fault Time]])*24)</f>
        <v>0</v>
      </c>
      <c r="AF1031" s="177" t="str">
        <f>IF(PA[[#This Row],[Status]]="Open","",(PA[[#This Row],[Work Completion time on fault]]-PA[[#This Row],[Fault Time]])*24)</f>
        <v/>
      </c>
      <c r="AG1031" s="176">
        <f>IFERROR((PA[[#This Row],[Work Completion time on fault]]-PA[[#This Row],[Fault Time]])*24,"")</f>
        <v>11.666666666666668</v>
      </c>
      <c r="AH1031" s="352" t="s">
        <v>1909</v>
      </c>
      <c r="AI1031" s="353" t="s">
        <v>552</v>
      </c>
      <c r="AJ1031" s="175">
        <f ca="1">IFERROR(PA[[#This Row],[Breakdown Time]]*PA[[#This Row],[Plant Equivalent Weightage]],"")</f>
        <v>1.3895378045717159E-2</v>
      </c>
      <c r="AK1031" s="37">
        <v>3770</v>
      </c>
      <c r="AL1031" s="277">
        <f>IFERROR((_xlfn.XLOOKUP($G1031,'Modelling New'!$D:$D,'Modelling New'!$O:$O)*PA[[#This Row],[Lost PoA(Wh/m2)]]*PA[[#This Row],[DC Capacity Affected (kW)]])/1000,"")</f>
        <v>641.15719429516957</v>
      </c>
    </row>
    <row r="1032" spans="1:38">
      <c r="A1032" s="173">
        <f t="shared" si="17"/>
        <v>1031</v>
      </c>
      <c r="B1032" s="134">
        <v>45858</v>
      </c>
      <c r="C1032" s="182">
        <f>YEAR(PA[[#This Row],[Date]])+IF(MONTH(PA[[#This Row],[Date]])&gt;=4,1,0)</f>
        <v>2026</v>
      </c>
      <c r="D1032" s="32">
        <f>YEAR(PA[[#This Row],[Date]])</f>
        <v>2025</v>
      </c>
      <c r="E1032" s="36" t="s">
        <v>363</v>
      </c>
      <c r="F1032" s="36" t="s">
        <v>363</v>
      </c>
      <c r="G1032" s="216">
        <v>45839</v>
      </c>
      <c r="H1032" s="174">
        <f>DAY(EOMONTH(PA[[#This Row],[Month Year]],0))</f>
        <v>31</v>
      </c>
      <c r="I1032" s="33">
        <v>0.28402777777777777</v>
      </c>
      <c r="J1032" s="33">
        <v>0.77013888888888893</v>
      </c>
      <c r="K1032" s="34">
        <f>IFERROR((PA[[#This Row],[Sunset Time (POA&lt;20 W/m2)]]-PA[[#This Row],[Sunrise Time (POA&gt;20 W/m2)]])*24,"")</f>
        <v>11.666666666666668</v>
      </c>
      <c r="L1032" s="32" t="s">
        <v>510</v>
      </c>
      <c r="M1032" s="32" t="s">
        <v>403</v>
      </c>
      <c r="N1032" s="36" t="s">
        <v>412</v>
      </c>
      <c r="O1032" s="35" t="s">
        <v>446</v>
      </c>
      <c r="P1032" s="37"/>
      <c r="Q1032" s="36"/>
      <c r="R1032" s="174">
        <f>IF((PA[[#This Row],[String Type(If String BD)]]&amp;PA[[#This Row],[Equipment (If any BD other than PV  array and inv)]])="",1,0)</f>
        <v>1</v>
      </c>
      <c r="S1032" s="174">
        <f>IF(PA[[#This Row],[String Type(If String BD)]]="",1,0)</f>
        <v>1</v>
      </c>
      <c r="T103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2" s="175">
        <f>IFERROR(_xlfn.XLOOKUP(PA[[#This Row],[Affected Equipment ]],'Basic Data'!N:N,'Basic Data'!Q:Q),"")</f>
        <v>221.27</v>
      </c>
      <c r="V1032" s="360">
        <f ca="1">IFERROR(_xlfn.XLOOKUP(PA[[#This Row],[Affected Equipment ]],'Basic Data'!N:N,'Basic Data'!R:R),"")</f>
        <v>1.2826502811431222E-3</v>
      </c>
      <c r="W1032" s="35" t="s">
        <v>433</v>
      </c>
      <c r="X1032" s="38"/>
      <c r="Y1032" s="354" t="s">
        <v>1908</v>
      </c>
      <c r="Z1032" s="44">
        <v>0.28402777777777777</v>
      </c>
      <c r="AA1032" s="40">
        <v>0.28402777777777777</v>
      </c>
      <c r="AB1032" s="41">
        <v>0.28402777777777777</v>
      </c>
      <c r="AC1032" s="45">
        <v>0.77013888888888893</v>
      </c>
      <c r="AD1032" s="176">
        <f>IF(PA[[#This Row],[Acknowledgement Time ]]="NA","",(PA[[#This Row],[Acknowledgement Time ]]-PA[[#This Row],[Fault Time]])*24)</f>
        <v>0</v>
      </c>
      <c r="AE1032" s="176">
        <f>IF(PA[[#This Row],[Work Start time on Fault]]="NA","",(PA[[#This Row],[Work Start time on Fault]]-PA[[#This Row],[Fault Time]])*24)</f>
        <v>0</v>
      </c>
      <c r="AF1032" s="177" t="str">
        <f>IF(PA[[#This Row],[Status]]="Open","",(PA[[#This Row],[Work Completion time on fault]]-PA[[#This Row],[Fault Time]])*24)</f>
        <v/>
      </c>
      <c r="AG1032" s="176">
        <f>IFERROR((PA[[#This Row],[Work Completion time on fault]]-PA[[#This Row],[Fault Time]])*24,"")</f>
        <v>11.666666666666668</v>
      </c>
      <c r="AH1032" s="352" t="s">
        <v>1909</v>
      </c>
      <c r="AI1032" s="353" t="s">
        <v>552</v>
      </c>
      <c r="AJ1032" s="175">
        <f ca="1">IFERROR(PA[[#This Row],[Breakdown Time]]*PA[[#This Row],[Plant Equivalent Weightage]],"")</f>
        <v>1.4964253280003094E-2</v>
      </c>
      <c r="AK1032" s="37">
        <v>3770</v>
      </c>
      <c r="AL1032" s="277">
        <f>IFERROR((_xlfn.XLOOKUP($G1032,'Modelling New'!$D:$D,'Modelling New'!$O:$O)*PA[[#This Row],[Lost PoA(Wh/m2)]]*PA[[#This Row],[DC Capacity Affected (kW)]])/1000,"")</f>
        <v>690.47697847172105</v>
      </c>
    </row>
    <row r="1033" spans="1:38">
      <c r="A1033" s="173">
        <f t="shared" si="17"/>
        <v>1032</v>
      </c>
      <c r="B1033" s="134">
        <v>45859</v>
      </c>
      <c r="C1033" s="183">
        <f>YEAR(PA[[#This Row],[Date]])+IF(MONTH(PA[[#This Row],[Date]])&gt;=4,1,0)</f>
        <v>2026</v>
      </c>
      <c r="D1033" s="32">
        <f>YEAR(PA[[#This Row],[Date]])</f>
        <v>2025</v>
      </c>
      <c r="E1033" s="36" t="s">
        <v>363</v>
      </c>
      <c r="F1033" s="36" t="s">
        <v>363</v>
      </c>
      <c r="G1033" s="216">
        <v>45839</v>
      </c>
      <c r="H1033" s="31">
        <f>DAY(EOMONTH(PA[[#This Row],[Month Year]],0))</f>
        <v>31</v>
      </c>
      <c r="I1033" s="33">
        <v>0.29097222222222224</v>
      </c>
      <c r="J1033" s="33">
        <v>0.76736111111111116</v>
      </c>
      <c r="K1033" s="34">
        <f>IFERROR((PA[[#This Row],[Sunset Time (POA&lt;20 W/m2)]]-PA[[#This Row],[Sunrise Time (POA&gt;20 W/m2)]])*24,"")</f>
        <v>11.433333333333334</v>
      </c>
      <c r="L1033" s="32" t="s">
        <v>473</v>
      </c>
      <c r="M1033" s="32" t="s">
        <v>403</v>
      </c>
      <c r="N1033" s="36" t="s">
        <v>412</v>
      </c>
      <c r="O1033" s="35" t="s">
        <v>526</v>
      </c>
      <c r="P1033" s="37" t="s">
        <v>471</v>
      </c>
      <c r="Q1033" s="32"/>
      <c r="R1033" s="31">
        <f>IF((PA[[#This Row],[String Type(If String BD)]]&amp;PA[[#This Row],[Equipment (If any BD other than PV  array and inv)]])="",1,0)</f>
        <v>0</v>
      </c>
      <c r="S1033" s="31">
        <f>IF(PA[[#This Row],[String Type(If String BD)]]="",1,0)</f>
        <v>0</v>
      </c>
      <c r="T10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3" s="34">
        <f>IFERROR(_xlfn.XLOOKUP(PA[[#This Row],[Affected Equipment ]],'Basic Data'!N:N,'Basic Data'!Q:Q),"")</f>
        <v>31.610000000000003</v>
      </c>
      <c r="V1033" s="178">
        <f ca="1">IFERROR(_xlfn.XLOOKUP(PA[[#This Row],[Affected Equipment ]],'Basic Data'!N:N,'Basic Data'!R:R),"")</f>
        <v>1.8323575444901746E-4</v>
      </c>
      <c r="W1033" s="35" t="s">
        <v>481</v>
      </c>
      <c r="X1033" s="38"/>
      <c r="Y1033" s="38" t="s">
        <v>469</v>
      </c>
      <c r="Z1033" s="44">
        <v>0.29097222222222224</v>
      </c>
      <c r="AA1033" s="40">
        <v>0.29097222222222224</v>
      </c>
      <c r="AB1033" s="41">
        <v>0.29097222222222224</v>
      </c>
      <c r="AC1033" s="44">
        <v>0.70833333333333337</v>
      </c>
      <c r="AD1033" s="42">
        <f>IF(PA[[#This Row],[Acknowledgement Time ]]="NA","",(PA[[#This Row],[Acknowledgement Time ]]-PA[[#This Row],[Fault Time]])*24)</f>
        <v>0</v>
      </c>
      <c r="AE1033" s="42">
        <f>IF(PA[[#This Row],[Work Start time on Fault]]="NA","",(PA[[#This Row],[Work Start time on Fault]]-PA[[#This Row],[Fault Time]])*24)</f>
        <v>0</v>
      </c>
      <c r="AF1033" s="43">
        <f>IF(PA[[#This Row],[Status]]="Open","",(PA[[#This Row],[Work Completion time on fault]]-PA[[#This Row],[Fault Time]])*24)</f>
        <v>10.016666666666667</v>
      </c>
      <c r="AG1033" s="42">
        <f>IFERROR((PA[[#This Row],[Work Completion time on fault]]-PA[[#This Row],[Fault Time]])*24,"")</f>
        <v>10.016666666666667</v>
      </c>
      <c r="AH1033" s="371" t="s">
        <v>712</v>
      </c>
      <c r="AI1033" s="32" t="s">
        <v>367</v>
      </c>
      <c r="AJ1033" s="34">
        <f ca="1">IFERROR(PA[[#This Row],[Breakdown Time]]*PA[[#This Row],[Plant Equivalent Weightage]],"")</f>
        <v>1.8354114737309918E-3</v>
      </c>
      <c r="AK1033" s="35">
        <v>2467</v>
      </c>
      <c r="AL1033" s="49">
        <f>IFERROR((_xlfn.XLOOKUP($G1033,'Modelling New'!$D:$D,'Modelling New'!$O:$O)*PA[[#This Row],[Lost PoA(Wh/m2)]]*PA[[#This Row],[DC Capacity Affected (kW)]])/1000,"")</f>
        <v>64.547431068197639</v>
      </c>
    </row>
    <row r="1034" spans="1:38">
      <c r="A1034" s="173">
        <f t="shared" si="17"/>
        <v>1033</v>
      </c>
      <c r="B1034" s="30">
        <v>45859</v>
      </c>
      <c r="C1034" s="183">
        <f>YEAR(PA[[#This Row],[Date]])+IF(MONTH(PA[[#This Row],[Date]])&gt;=4,1,0)</f>
        <v>2026</v>
      </c>
      <c r="D1034" s="32">
        <f>YEAR(PA[[#This Row],[Date]])</f>
        <v>2025</v>
      </c>
      <c r="E1034" s="36" t="s">
        <v>363</v>
      </c>
      <c r="F1034" s="36" t="s">
        <v>363</v>
      </c>
      <c r="G1034" s="216">
        <v>45839</v>
      </c>
      <c r="H1034" s="31">
        <f>DAY(EOMONTH(PA[[#This Row],[Month Year]],0))</f>
        <v>31</v>
      </c>
      <c r="I1034" s="33">
        <v>0.29097222222222224</v>
      </c>
      <c r="J1034" s="33">
        <v>0.76736111111111116</v>
      </c>
      <c r="K1034" s="34">
        <f>IFERROR((PA[[#This Row],[Sunset Time (POA&lt;20 W/m2)]]-PA[[#This Row],[Sunrise Time (POA&gt;20 W/m2)]])*24,"")</f>
        <v>11.433333333333334</v>
      </c>
      <c r="L1034" s="32" t="s">
        <v>510</v>
      </c>
      <c r="M1034" s="32" t="s">
        <v>403</v>
      </c>
      <c r="N1034" s="36" t="s">
        <v>412</v>
      </c>
      <c r="O1034" s="35" t="s">
        <v>472</v>
      </c>
      <c r="P1034" s="35"/>
      <c r="Q1034" s="32"/>
      <c r="R1034" s="31">
        <f>IF((PA[[#This Row],[String Type(If String BD)]]&amp;PA[[#This Row],[Equipment (If any BD other than PV  array and inv)]])="",1,0)</f>
        <v>1</v>
      </c>
      <c r="S1034" s="31">
        <f>IF(PA[[#This Row],[String Type(If String BD)]]="",1,0)</f>
        <v>1</v>
      </c>
      <c r="T10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34" s="34">
        <f>IFERROR(_xlfn.XLOOKUP(PA[[#This Row],[Affected Equipment ]],'Basic Data'!N:N,'Basic Data'!Q:Q),"")</f>
        <v>205.465</v>
      </c>
      <c r="V1034" s="178">
        <f ca="1">IFERROR(_xlfn.XLOOKUP(PA[[#This Row],[Affected Equipment ]],'Basic Data'!N:N,'Basic Data'!R:R),"")</f>
        <v>1.1910324039186135E-3</v>
      </c>
      <c r="W1034" s="35" t="s">
        <v>433</v>
      </c>
      <c r="X1034" s="38"/>
      <c r="Y1034" s="354" t="s">
        <v>1908</v>
      </c>
      <c r="Z1034" s="44">
        <v>0.29097222222222224</v>
      </c>
      <c r="AA1034" s="40">
        <v>0.29097222222222224</v>
      </c>
      <c r="AB1034" s="41">
        <v>0.29097222222222224</v>
      </c>
      <c r="AC1034" s="44">
        <v>0.76736111111111116</v>
      </c>
      <c r="AD1034" s="42">
        <f>IF(PA[[#This Row],[Acknowledgement Time ]]="NA","",(PA[[#This Row],[Acknowledgement Time ]]-PA[[#This Row],[Fault Time]])*24)</f>
        <v>0</v>
      </c>
      <c r="AE1034" s="42">
        <f>IF(PA[[#This Row],[Work Start time on Fault]]="NA","",(PA[[#This Row],[Work Start time on Fault]]-PA[[#This Row],[Fault Time]])*24)</f>
        <v>0</v>
      </c>
      <c r="AF1034" s="43" t="str">
        <f>IF(PA[[#This Row],[Status]]="Open","",(PA[[#This Row],[Work Completion time on fault]]-PA[[#This Row],[Fault Time]])*24)</f>
        <v/>
      </c>
      <c r="AG1034" s="42">
        <f>IFERROR((PA[[#This Row],[Work Completion time on fault]]-PA[[#This Row],[Fault Time]])*24,"")</f>
        <v>11.433333333333334</v>
      </c>
      <c r="AH1034" s="352" t="s">
        <v>1909</v>
      </c>
      <c r="AI1034" s="353" t="s">
        <v>552</v>
      </c>
      <c r="AJ1034" s="34">
        <f ca="1">IFERROR(PA[[#This Row],[Breakdown Time]]*PA[[#This Row],[Plant Equivalent Weightage]],"")</f>
        <v>1.3617470484802814E-2</v>
      </c>
      <c r="AK1034" s="35">
        <v>2549</v>
      </c>
      <c r="AL1034" s="49">
        <f>IFERROR((_xlfn.XLOOKUP($G1034,'Modelling New'!$D:$D,'Modelling New'!$O:$O)*PA[[#This Row],[Lost PoA(Wh/m2)]]*PA[[#This Row],[DC Capacity Affected (kW)]])/1000,"")</f>
        <v>433.50389608975792</v>
      </c>
    </row>
    <row r="1035" spans="1:38">
      <c r="A1035" s="173">
        <f t="shared" si="17"/>
        <v>1034</v>
      </c>
      <c r="B1035" s="30">
        <v>45859</v>
      </c>
      <c r="C1035" s="183">
        <f>YEAR(PA[[#This Row],[Date]])+IF(MONTH(PA[[#This Row],[Date]])&gt;=4,1,0)</f>
        <v>2026</v>
      </c>
      <c r="D1035" s="32">
        <f>YEAR(PA[[#This Row],[Date]])</f>
        <v>2025</v>
      </c>
      <c r="E1035" s="36" t="s">
        <v>363</v>
      </c>
      <c r="F1035" s="36" t="s">
        <v>363</v>
      </c>
      <c r="G1035" s="216">
        <v>45839</v>
      </c>
      <c r="H1035" s="31">
        <f>DAY(EOMONTH(PA[[#This Row],[Month Year]],0))</f>
        <v>31</v>
      </c>
      <c r="I1035" s="33">
        <v>0.29097222222222224</v>
      </c>
      <c r="J1035" s="33">
        <v>0.76736111111111116</v>
      </c>
      <c r="K1035" s="34">
        <f>IFERROR((PA[[#This Row],[Sunset Time (POA&lt;20 W/m2)]]-PA[[#This Row],[Sunrise Time (POA&gt;20 W/m2)]])*24,"")</f>
        <v>11.433333333333334</v>
      </c>
      <c r="L1035" s="32" t="s">
        <v>510</v>
      </c>
      <c r="M1035" s="32" t="s">
        <v>403</v>
      </c>
      <c r="N1035" s="36" t="s">
        <v>412</v>
      </c>
      <c r="O1035" s="35" t="s">
        <v>446</v>
      </c>
      <c r="P1035" s="35"/>
      <c r="Q1035" s="32"/>
      <c r="R1035" s="31">
        <f>IF((PA[[#This Row],[String Type(If String BD)]]&amp;PA[[#This Row],[Equipment (If any BD other than PV  array and inv)]])="",1,0)</f>
        <v>1</v>
      </c>
      <c r="S1035" s="31">
        <f>IF(PA[[#This Row],[String Type(If String BD)]]="",1,0)</f>
        <v>1</v>
      </c>
      <c r="T10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35" s="34">
        <f>IFERROR(_xlfn.XLOOKUP(PA[[#This Row],[Affected Equipment ]],'Basic Data'!N:N,'Basic Data'!Q:Q),"")</f>
        <v>221.27</v>
      </c>
      <c r="V1035" s="178">
        <f ca="1">IFERROR(_xlfn.XLOOKUP(PA[[#This Row],[Affected Equipment ]],'Basic Data'!N:N,'Basic Data'!R:R),"")</f>
        <v>1.2826502811431222E-3</v>
      </c>
      <c r="W1035" s="35" t="s">
        <v>433</v>
      </c>
      <c r="X1035" s="38"/>
      <c r="Y1035" s="354" t="s">
        <v>1908</v>
      </c>
      <c r="Z1035" s="44">
        <v>0.29097222222222224</v>
      </c>
      <c r="AA1035" s="40">
        <v>0.29097222222222224</v>
      </c>
      <c r="AB1035" s="41">
        <v>0.29097222222222224</v>
      </c>
      <c r="AC1035" s="44">
        <v>0.76736111111111116</v>
      </c>
      <c r="AD1035" s="42">
        <f>IF(PA[[#This Row],[Acknowledgement Time ]]="NA","",(PA[[#This Row],[Acknowledgement Time ]]-PA[[#This Row],[Fault Time]])*24)</f>
        <v>0</v>
      </c>
      <c r="AE1035" s="42">
        <f>IF(PA[[#This Row],[Work Start time on Fault]]="NA","",(PA[[#This Row],[Work Start time on Fault]]-PA[[#This Row],[Fault Time]])*24)</f>
        <v>0</v>
      </c>
      <c r="AF1035" s="43" t="str">
        <f>IF(PA[[#This Row],[Status]]="Open","",(PA[[#This Row],[Work Completion time on fault]]-PA[[#This Row],[Fault Time]])*24)</f>
        <v/>
      </c>
      <c r="AG1035" s="42">
        <f>IFERROR((PA[[#This Row],[Work Completion time on fault]]-PA[[#This Row],[Fault Time]])*24,"")</f>
        <v>11.433333333333334</v>
      </c>
      <c r="AH1035" s="352" t="s">
        <v>1909</v>
      </c>
      <c r="AI1035" s="353" t="s">
        <v>552</v>
      </c>
      <c r="AJ1035" s="34">
        <f ca="1">IFERROR(PA[[#This Row],[Breakdown Time]]*PA[[#This Row],[Plant Equivalent Weightage]],"")</f>
        <v>1.466496821440303E-2</v>
      </c>
      <c r="AK1035" s="35">
        <v>2549</v>
      </c>
      <c r="AL1035" s="49">
        <f>IFERROR((_xlfn.XLOOKUP($G1035,'Modelling New'!$D:$D,'Modelling New'!$O:$O)*PA[[#This Row],[Lost PoA(Wh/m2)]]*PA[[#This Row],[DC Capacity Affected (kW)]])/1000,"")</f>
        <v>466.85034963512391</v>
      </c>
    </row>
    <row r="1036" spans="1:38">
      <c r="A1036" s="173">
        <f t="shared" si="17"/>
        <v>1035</v>
      </c>
      <c r="B1036" s="30">
        <v>45860</v>
      </c>
      <c r="C1036" s="183">
        <f>YEAR(PA[[#This Row],[Date]])+IF(MONTH(PA[[#This Row],[Date]])&gt;=4,1,0)</f>
        <v>2026</v>
      </c>
      <c r="D1036" s="32">
        <f>YEAR(PA[[#This Row],[Date]])</f>
        <v>2025</v>
      </c>
      <c r="E1036" s="36" t="s">
        <v>363</v>
      </c>
      <c r="F1036" s="36" t="s">
        <v>363</v>
      </c>
      <c r="G1036" s="216">
        <v>45839</v>
      </c>
      <c r="H1036" s="31">
        <f>DAY(EOMONTH(PA[[#This Row],[Month Year]],0))</f>
        <v>31</v>
      </c>
      <c r="I1036" s="33">
        <v>0.26944444444444443</v>
      </c>
      <c r="J1036" s="33">
        <v>0.75</v>
      </c>
      <c r="K1036" s="34">
        <f>IFERROR((PA[[#This Row],[Sunset Time (POA&lt;20 W/m2)]]-PA[[#This Row],[Sunrise Time (POA&gt;20 W/m2)]])*24,"")</f>
        <v>11.533333333333333</v>
      </c>
      <c r="L1036" s="32" t="s">
        <v>424</v>
      </c>
      <c r="M1036" s="32" t="s">
        <v>483</v>
      </c>
      <c r="N1036" s="36" t="s">
        <v>416</v>
      </c>
      <c r="O1036" s="35" t="s">
        <v>458</v>
      </c>
      <c r="P1036" s="37" t="s">
        <v>471</v>
      </c>
      <c r="Q1036" s="32"/>
      <c r="R1036" s="31">
        <f>IF((PA[[#This Row],[String Type(If String BD)]]&amp;PA[[#This Row],[Equipment (If any BD other than PV  array and inv)]])="",1,0)</f>
        <v>0</v>
      </c>
      <c r="S1036" s="31">
        <f>IF(PA[[#This Row],[String Type(If String BD)]]="",1,0)</f>
        <v>0</v>
      </c>
      <c r="T10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6" s="34">
        <f>IFERROR(_xlfn.XLOOKUP(PA[[#This Row],[Affected Equipment ]],'Basic Data'!N:N,'Basic Data'!Q:Q),"")</f>
        <v>31.610000000000003</v>
      </c>
      <c r="V1036" s="178">
        <f ca="1">IFERROR(_xlfn.XLOOKUP(PA[[#This Row],[Affected Equipment ]],'Basic Data'!N:N,'Basic Data'!R:R),"")</f>
        <v>1.8323575444901746E-4</v>
      </c>
      <c r="W1036" s="35" t="s">
        <v>407</v>
      </c>
      <c r="X1036" s="38"/>
      <c r="Y1036" s="38" t="s">
        <v>469</v>
      </c>
      <c r="Z1036" s="44">
        <v>0.26944444444444443</v>
      </c>
      <c r="AA1036" s="40">
        <v>0.26944444444444443</v>
      </c>
      <c r="AB1036" s="41">
        <v>0.26944444444444443</v>
      </c>
      <c r="AC1036" s="44">
        <v>0.70833333333333337</v>
      </c>
      <c r="AD1036" s="42">
        <f>IF(PA[[#This Row],[Acknowledgement Time ]]="NA","",(PA[[#This Row],[Acknowledgement Time ]]-PA[[#This Row],[Fault Time]])*24)</f>
        <v>0</v>
      </c>
      <c r="AE1036" s="42">
        <f>IF(PA[[#This Row],[Work Start time on Fault]]="NA","",(PA[[#This Row],[Work Start time on Fault]]-PA[[#This Row],[Fault Time]])*24)</f>
        <v>0</v>
      </c>
      <c r="AF1036" s="43">
        <f>IF(PA[[#This Row],[Status]]="Open","",(PA[[#This Row],[Work Completion time on fault]]-PA[[#This Row],[Fault Time]])*24)</f>
        <v>10.533333333333335</v>
      </c>
      <c r="AG1036" s="42">
        <f>IFERROR((PA[[#This Row],[Work Completion time on fault]]-PA[[#This Row],[Fault Time]])*24,"")</f>
        <v>10.533333333333335</v>
      </c>
      <c r="AH1036" s="371" t="s">
        <v>664</v>
      </c>
      <c r="AI1036" s="32" t="s">
        <v>367</v>
      </c>
      <c r="AJ1036" s="34">
        <f ca="1">IFERROR(PA[[#This Row],[Breakdown Time]]*PA[[#This Row],[Plant Equivalent Weightage]],"")</f>
        <v>1.9300832801963175E-3</v>
      </c>
      <c r="AK1036" s="35">
        <v>2690</v>
      </c>
      <c r="AL1036" s="49">
        <f>IFERROR((_xlfn.XLOOKUP($G1036,'Modelling New'!$D:$D,'Modelling New'!$O:$O)*PA[[#This Row],[Lost PoA(Wh/m2)]]*PA[[#This Row],[DC Capacity Affected (kW)]])/1000,"")</f>
        <v>70.382079275821511</v>
      </c>
    </row>
    <row r="1037" spans="1:38">
      <c r="A1037" s="173">
        <f t="shared" si="17"/>
        <v>1036</v>
      </c>
      <c r="B1037" s="30">
        <v>45860</v>
      </c>
      <c r="C1037" s="183">
        <f>YEAR(PA[[#This Row],[Date]])+IF(MONTH(PA[[#This Row],[Date]])&gt;=4,1,0)</f>
        <v>2026</v>
      </c>
      <c r="D1037" s="32">
        <f>YEAR(PA[[#This Row],[Date]])</f>
        <v>2025</v>
      </c>
      <c r="E1037" s="36" t="s">
        <v>363</v>
      </c>
      <c r="F1037" s="36" t="s">
        <v>363</v>
      </c>
      <c r="G1037" s="216">
        <v>45839</v>
      </c>
      <c r="H1037" s="31">
        <f>DAY(EOMONTH(PA[[#This Row],[Month Year]],0))</f>
        <v>31</v>
      </c>
      <c r="I1037" s="33">
        <v>0.26944444444444443</v>
      </c>
      <c r="J1037" s="33">
        <v>0.75</v>
      </c>
      <c r="K1037" s="34">
        <f>IFERROR((PA[[#This Row],[Sunset Time (POA&lt;20 W/m2)]]-PA[[#This Row],[Sunrise Time (POA&gt;20 W/m2)]])*24,"")</f>
        <v>11.533333333333333</v>
      </c>
      <c r="L1037" s="32" t="s">
        <v>674</v>
      </c>
      <c r="M1037" s="32" t="s">
        <v>410</v>
      </c>
      <c r="N1037" s="36" t="s">
        <v>404</v>
      </c>
      <c r="O1037" s="35" t="s">
        <v>472</v>
      </c>
      <c r="P1037" s="37" t="s">
        <v>471</v>
      </c>
      <c r="Q1037" s="32"/>
      <c r="R1037" s="31">
        <f>IF((PA[[#This Row],[String Type(If String BD)]]&amp;PA[[#This Row],[Equipment (If any BD other than PV  array and inv)]])="",1,0)</f>
        <v>0</v>
      </c>
      <c r="S1037" s="31">
        <f>IF(PA[[#This Row],[String Type(If String BD)]]="",1,0)</f>
        <v>0</v>
      </c>
      <c r="T10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7" s="34">
        <f>IFERROR(_xlfn.XLOOKUP(PA[[#This Row],[Affected Equipment ]],'Basic Data'!N:N,'Basic Data'!Q:Q),"")</f>
        <v>31.610000000000003</v>
      </c>
      <c r="V1037" s="178">
        <f ca="1">IFERROR(_xlfn.XLOOKUP(PA[[#This Row],[Affected Equipment ]],'Basic Data'!N:N,'Basic Data'!R:R),"")</f>
        <v>1.8323575444901746E-4</v>
      </c>
      <c r="W1037" s="35" t="s">
        <v>447</v>
      </c>
      <c r="X1037" s="38"/>
      <c r="Y1037" s="38" t="s">
        <v>469</v>
      </c>
      <c r="Z1037" s="44">
        <v>0.26944444444444443</v>
      </c>
      <c r="AA1037" s="40">
        <v>0.26944444444444443</v>
      </c>
      <c r="AB1037" s="41">
        <v>0.26944444444444443</v>
      </c>
      <c r="AC1037" s="44">
        <v>0.70833333333333337</v>
      </c>
      <c r="AD1037" s="42">
        <f>IF(PA[[#This Row],[Acknowledgement Time ]]="NA","",(PA[[#This Row],[Acknowledgement Time ]]-PA[[#This Row],[Fault Time]])*24)</f>
        <v>0</v>
      </c>
      <c r="AE1037" s="42">
        <f>IF(PA[[#This Row],[Work Start time on Fault]]="NA","",(PA[[#This Row],[Work Start time on Fault]]-PA[[#This Row],[Fault Time]])*24)</f>
        <v>0</v>
      </c>
      <c r="AF1037" s="43">
        <f>IF(PA[[#This Row],[Status]]="Open","",(PA[[#This Row],[Work Completion time on fault]]-PA[[#This Row],[Fault Time]])*24)</f>
        <v>10.533333333333335</v>
      </c>
      <c r="AG1037" s="42">
        <f>IFERROR((PA[[#This Row],[Work Completion time on fault]]-PA[[#This Row],[Fault Time]])*24,"")</f>
        <v>10.533333333333335</v>
      </c>
      <c r="AH1037" s="371" t="s">
        <v>575</v>
      </c>
      <c r="AI1037" s="32" t="s">
        <v>367</v>
      </c>
      <c r="AJ1037" s="34">
        <f ca="1">IFERROR(PA[[#This Row],[Breakdown Time]]*PA[[#This Row],[Plant Equivalent Weightage]],"")</f>
        <v>1.9300832801963175E-3</v>
      </c>
      <c r="AK1037" s="35">
        <v>2690</v>
      </c>
      <c r="AL1037" s="49">
        <f>IFERROR((_xlfn.XLOOKUP($G1037,'Modelling New'!$D:$D,'Modelling New'!$O:$O)*PA[[#This Row],[Lost PoA(Wh/m2)]]*PA[[#This Row],[DC Capacity Affected (kW)]])/1000,"")</f>
        <v>70.382079275821511</v>
      </c>
    </row>
    <row r="1038" spans="1:38">
      <c r="A1038" s="173">
        <f t="shared" si="17"/>
        <v>1037</v>
      </c>
      <c r="B1038" s="30">
        <v>45860</v>
      </c>
      <c r="C1038" s="182">
        <f>YEAR(PA[[#This Row],[Date]])+IF(MONTH(PA[[#This Row],[Date]])&gt;=4,1,0)</f>
        <v>2026</v>
      </c>
      <c r="D1038" s="32">
        <f>YEAR(PA[[#This Row],[Date]])</f>
        <v>2025</v>
      </c>
      <c r="E1038" s="36" t="s">
        <v>363</v>
      </c>
      <c r="F1038" s="36" t="s">
        <v>363</v>
      </c>
      <c r="G1038" s="216">
        <v>45839</v>
      </c>
      <c r="H1038" s="174">
        <f>DAY(EOMONTH(PA[[#This Row],[Month Year]],0))</f>
        <v>31</v>
      </c>
      <c r="I1038" s="33">
        <v>0.26944444444444443</v>
      </c>
      <c r="J1038" s="33">
        <v>0.75</v>
      </c>
      <c r="K1038" s="34">
        <f>IFERROR((PA[[#This Row],[Sunset Time (POA&lt;20 W/m2)]]-PA[[#This Row],[Sunrise Time (POA&gt;20 W/m2)]])*24,"")</f>
        <v>11.533333333333333</v>
      </c>
      <c r="L1038" s="32" t="s">
        <v>674</v>
      </c>
      <c r="M1038" s="32" t="s">
        <v>410</v>
      </c>
      <c r="N1038" s="36" t="s">
        <v>404</v>
      </c>
      <c r="O1038" s="35" t="s">
        <v>440</v>
      </c>
      <c r="P1038" s="37" t="s">
        <v>471</v>
      </c>
      <c r="Q1038" s="36"/>
      <c r="R1038" s="174">
        <f>IF((PA[[#This Row],[String Type(If String BD)]]&amp;PA[[#This Row],[Equipment (If any BD other than PV  array and inv)]])="",1,0)</f>
        <v>0</v>
      </c>
      <c r="S1038" s="174">
        <f>IF(PA[[#This Row],[String Type(If String BD)]]="",1,0)</f>
        <v>0</v>
      </c>
      <c r="T1038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8" s="175">
        <f>IFERROR(_xlfn.XLOOKUP(PA[[#This Row],[Affected Equipment ]],'Basic Data'!N:N,'Basic Data'!Q:Q),"")</f>
        <v>31.610000000000003</v>
      </c>
      <c r="V1038" s="179">
        <f ca="1">IFERROR(_xlfn.XLOOKUP(PA[[#This Row],[Affected Equipment ]],'Basic Data'!N:N,'Basic Data'!R:R),"")</f>
        <v>1.8323575444901746E-4</v>
      </c>
      <c r="W1038" s="35" t="s">
        <v>447</v>
      </c>
      <c r="X1038" s="39"/>
      <c r="Y1038" s="38" t="s">
        <v>469</v>
      </c>
      <c r="Z1038" s="44">
        <v>0.26944444444444443</v>
      </c>
      <c r="AA1038" s="40">
        <v>0.26944444444444443</v>
      </c>
      <c r="AB1038" s="41">
        <v>0.26944444444444443</v>
      </c>
      <c r="AC1038" s="45">
        <v>0.71527777777777779</v>
      </c>
      <c r="AD1038" s="176">
        <f>IF(PA[[#This Row],[Acknowledgement Time ]]="NA","",(PA[[#This Row],[Acknowledgement Time ]]-PA[[#This Row],[Fault Time]])*24)</f>
        <v>0</v>
      </c>
      <c r="AE1038" s="176">
        <f>IF(PA[[#This Row],[Work Start time on Fault]]="NA","",(PA[[#This Row],[Work Start time on Fault]]-PA[[#This Row],[Fault Time]])*24)</f>
        <v>0</v>
      </c>
      <c r="AF1038" s="177">
        <f>IF(PA[[#This Row],[Status]]="Open","",(PA[[#This Row],[Work Completion time on fault]]-PA[[#This Row],[Fault Time]])*24)</f>
        <v>10.700000000000001</v>
      </c>
      <c r="AG1038" s="176">
        <f>IFERROR((PA[[#This Row],[Work Completion time on fault]]-PA[[#This Row],[Fault Time]])*24,"")</f>
        <v>10.700000000000001</v>
      </c>
      <c r="AH1038" s="371" t="s">
        <v>575</v>
      </c>
      <c r="AI1038" s="32" t="s">
        <v>367</v>
      </c>
      <c r="AJ1038" s="175">
        <f ca="1">IFERROR(PA[[#This Row],[Breakdown Time]]*PA[[#This Row],[Plant Equivalent Weightage]],"")</f>
        <v>1.9606225726044872E-3</v>
      </c>
      <c r="AK1038" s="37">
        <v>2702</v>
      </c>
      <c r="AL1038" s="277">
        <f>IFERROR((_xlfn.XLOOKUP($G1038,'Modelling New'!$D:$D,'Modelling New'!$O:$O)*PA[[#This Row],[Lost PoA(Wh/m2)]]*PA[[#This Row],[DC Capacity Affected (kW)]])/1000,"")</f>
        <v>70.696051376680188</v>
      </c>
    </row>
    <row r="1039" spans="1:38">
      <c r="A1039" s="173">
        <f t="shared" si="17"/>
        <v>1038</v>
      </c>
      <c r="B1039" s="30">
        <v>45860</v>
      </c>
      <c r="C1039" s="183">
        <f>YEAR(PA[[#This Row],[Date]])+IF(MONTH(PA[[#This Row],[Date]])&gt;=4,1,0)</f>
        <v>2026</v>
      </c>
      <c r="D1039" s="32">
        <f>YEAR(PA[[#This Row],[Date]])</f>
        <v>2025</v>
      </c>
      <c r="E1039" s="36" t="s">
        <v>363</v>
      </c>
      <c r="F1039" s="36" t="s">
        <v>363</v>
      </c>
      <c r="G1039" s="216">
        <v>45839</v>
      </c>
      <c r="H1039" s="31">
        <f>DAY(EOMONTH(PA[[#This Row],[Month Year]],0))</f>
        <v>31</v>
      </c>
      <c r="I1039" s="33">
        <v>0.26944444444444443</v>
      </c>
      <c r="J1039" s="33">
        <v>0.75</v>
      </c>
      <c r="K1039" s="34">
        <f>IFERROR((PA[[#This Row],[Sunset Time (POA&lt;20 W/m2)]]-PA[[#This Row],[Sunrise Time (POA&gt;20 W/m2)]])*24,"")</f>
        <v>11.533333333333333</v>
      </c>
      <c r="L1039" s="32" t="s">
        <v>674</v>
      </c>
      <c r="M1039" s="32" t="s">
        <v>410</v>
      </c>
      <c r="N1039" s="36" t="s">
        <v>404</v>
      </c>
      <c r="O1039" s="35" t="s">
        <v>458</v>
      </c>
      <c r="P1039" s="37" t="s">
        <v>471</v>
      </c>
      <c r="Q1039" s="32"/>
      <c r="R1039" s="31">
        <f>IF((PA[[#This Row],[String Type(If String BD)]]&amp;PA[[#This Row],[Equipment (If any BD other than PV  array and inv)]])="",1,0)</f>
        <v>0</v>
      </c>
      <c r="S1039" s="31">
        <f>IF(PA[[#This Row],[String Type(If String BD)]]="",1,0)</f>
        <v>0</v>
      </c>
      <c r="T10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39" s="34">
        <f>IFERROR(_xlfn.XLOOKUP(PA[[#This Row],[Affected Equipment ]],'Basic Data'!N:N,'Basic Data'!Q:Q),"")</f>
        <v>31.610000000000003</v>
      </c>
      <c r="V1039" s="359">
        <f ca="1">IFERROR(_xlfn.XLOOKUP(PA[[#This Row],[Affected Equipment ]],'Basic Data'!N:N,'Basic Data'!R:R),"")</f>
        <v>1.8323575444901746E-4</v>
      </c>
      <c r="W1039" s="35" t="s">
        <v>447</v>
      </c>
      <c r="X1039" s="38"/>
      <c r="Y1039" s="38" t="s">
        <v>469</v>
      </c>
      <c r="Z1039" s="44">
        <v>0.26944444444444443</v>
      </c>
      <c r="AA1039" s="40">
        <v>0.26944444444444443</v>
      </c>
      <c r="AB1039" s="41">
        <v>0.26944444444444443</v>
      </c>
      <c r="AC1039" s="44">
        <v>0.72222222222222221</v>
      </c>
      <c r="AD1039" s="42">
        <f>IF(PA[[#This Row],[Acknowledgement Time ]]="NA","",(PA[[#This Row],[Acknowledgement Time ]]-PA[[#This Row],[Fault Time]])*24)</f>
        <v>0</v>
      </c>
      <c r="AE1039" s="42">
        <f>IF(PA[[#This Row],[Work Start time on Fault]]="NA","",(PA[[#This Row],[Work Start time on Fault]]-PA[[#This Row],[Fault Time]])*24)</f>
        <v>0</v>
      </c>
      <c r="AF1039" s="43">
        <f>IF(PA[[#This Row],[Status]]="Open","",(PA[[#This Row],[Work Completion time on fault]]-PA[[#This Row],[Fault Time]])*24)</f>
        <v>10.866666666666667</v>
      </c>
      <c r="AG1039" s="42">
        <f>IFERROR((PA[[#This Row],[Work Completion time on fault]]-PA[[#This Row],[Fault Time]])*24,"")</f>
        <v>10.866666666666667</v>
      </c>
      <c r="AH1039" s="371" t="s">
        <v>566</v>
      </c>
      <c r="AI1039" s="32" t="s">
        <v>367</v>
      </c>
      <c r="AJ1039" s="34">
        <f ca="1">IFERROR(PA[[#This Row],[Breakdown Time]]*PA[[#This Row],[Plant Equivalent Weightage]],"")</f>
        <v>1.9911618650126565E-3</v>
      </c>
      <c r="AK1039" s="35">
        <v>2718</v>
      </c>
      <c r="AL1039" s="49">
        <f>IFERROR((_xlfn.XLOOKUP($G1039,'Modelling New'!$D:$D,'Modelling New'!$O:$O)*PA[[#This Row],[Lost PoA(Wh/m2)]]*PA[[#This Row],[DC Capacity Affected (kW)]])/1000,"")</f>
        <v>71.114680844491772</v>
      </c>
    </row>
    <row r="1040" spans="1:38">
      <c r="A1040" s="173">
        <f t="shared" si="17"/>
        <v>1039</v>
      </c>
      <c r="B1040" s="30">
        <v>45860</v>
      </c>
      <c r="C1040" s="183">
        <f>YEAR(PA[[#This Row],[Date]])+IF(MONTH(PA[[#This Row],[Date]])&gt;=4,1,0)</f>
        <v>2026</v>
      </c>
      <c r="D1040" s="32">
        <f>YEAR(PA[[#This Row],[Date]])</f>
        <v>2025</v>
      </c>
      <c r="E1040" s="36" t="s">
        <v>363</v>
      </c>
      <c r="F1040" s="36" t="s">
        <v>363</v>
      </c>
      <c r="G1040" s="216">
        <v>45839</v>
      </c>
      <c r="H1040" s="31">
        <f>DAY(EOMONTH(PA[[#This Row],[Month Year]],0))</f>
        <v>31</v>
      </c>
      <c r="I1040" s="33">
        <v>0.26944444444444443</v>
      </c>
      <c r="J1040" s="33">
        <v>0.75</v>
      </c>
      <c r="K1040" s="34">
        <f>IFERROR((PA[[#This Row],[Sunset Time (POA&lt;20 W/m2)]]-PA[[#This Row],[Sunrise Time (POA&gt;20 W/m2)]])*24,"")</f>
        <v>11.533333333333333</v>
      </c>
      <c r="L1040" s="32" t="s">
        <v>674</v>
      </c>
      <c r="M1040" s="32" t="s">
        <v>403</v>
      </c>
      <c r="N1040" s="36" t="s">
        <v>404</v>
      </c>
      <c r="O1040" s="35" t="s">
        <v>456</v>
      </c>
      <c r="P1040" s="37" t="s">
        <v>471</v>
      </c>
      <c r="Q1040" s="32"/>
      <c r="R1040" s="31">
        <f>IF((PA[[#This Row],[String Type(If String BD)]]&amp;PA[[#This Row],[Equipment (If any BD other than PV  array and inv)]])="",1,0)</f>
        <v>0</v>
      </c>
      <c r="S1040" s="31">
        <f>IF(PA[[#This Row],[String Type(If String BD)]]="",1,0)</f>
        <v>0</v>
      </c>
      <c r="T10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0" s="34">
        <f>IFERROR(_xlfn.XLOOKUP(PA[[#This Row],[Affected Equipment ]],'Basic Data'!N:N,'Basic Data'!Q:Q),"")</f>
        <v>31.610000000000003</v>
      </c>
      <c r="V1040" s="359">
        <f ca="1">IFERROR(_xlfn.XLOOKUP(PA[[#This Row],[Affected Equipment ]],'Basic Data'!N:N,'Basic Data'!R:R),"")</f>
        <v>1.8323575444901746E-4</v>
      </c>
      <c r="W1040" s="35" t="s">
        <v>447</v>
      </c>
      <c r="X1040" s="38"/>
      <c r="Y1040" s="38" t="s">
        <v>469</v>
      </c>
      <c r="Z1040" s="44">
        <v>0.26944444444444443</v>
      </c>
      <c r="AA1040" s="40">
        <v>0.26944444444444443</v>
      </c>
      <c r="AB1040" s="41">
        <v>0.26944444444444443</v>
      </c>
      <c r="AC1040" s="44">
        <v>0.72916666666666663</v>
      </c>
      <c r="AD1040" s="42">
        <f>IF(PA[[#This Row],[Acknowledgement Time ]]="NA","",(PA[[#This Row],[Acknowledgement Time ]]-PA[[#This Row],[Fault Time]])*24)</f>
        <v>0</v>
      </c>
      <c r="AE1040" s="42">
        <f>IF(PA[[#This Row],[Work Start time on Fault]]="NA","",(PA[[#This Row],[Work Start time on Fault]]-PA[[#This Row],[Fault Time]])*24)</f>
        <v>0</v>
      </c>
      <c r="AF1040" s="43">
        <f>IF(PA[[#This Row],[Status]]="Open","",(PA[[#This Row],[Work Completion time on fault]]-PA[[#This Row],[Fault Time]])*24)</f>
        <v>11.033333333333333</v>
      </c>
      <c r="AG1040" s="42">
        <f>IFERROR((PA[[#This Row],[Work Completion time on fault]]-PA[[#This Row],[Fault Time]])*24,"")</f>
        <v>11.033333333333333</v>
      </c>
      <c r="AH1040" s="371" t="s">
        <v>457</v>
      </c>
      <c r="AI1040" s="32" t="s">
        <v>367</v>
      </c>
      <c r="AJ1040" s="34">
        <f ca="1">IFERROR(PA[[#This Row],[Breakdown Time]]*PA[[#This Row],[Plant Equivalent Weightage]],"")</f>
        <v>2.0217011574208258E-3</v>
      </c>
      <c r="AK1040" s="35">
        <v>2732</v>
      </c>
      <c r="AL1040" s="49">
        <f>IFERROR((_xlfn.XLOOKUP($G1040,'Modelling New'!$D:$D,'Modelling New'!$O:$O)*PA[[#This Row],[Lost PoA(Wh/m2)]]*PA[[#This Row],[DC Capacity Affected (kW)]])/1000,"")</f>
        <v>71.48098162882691</v>
      </c>
    </row>
    <row r="1041" spans="1:38">
      <c r="A1041" s="173">
        <f t="shared" si="17"/>
        <v>1040</v>
      </c>
      <c r="B1041" s="30">
        <v>45860</v>
      </c>
      <c r="C1041" s="183">
        <f>YEAR(PA[[#This Row],[Date]])+IF(MONTH(PA[[#This Row],[Date]])&gt;=4,1,0)</f>
        <v>2026</v>
      </c>
      <c r="D1041" s="32">
        <f>YEAR(PA[[#This Row],[Date]])</f>
        <v>2025</v>
      </c>
      <c r="E1041" s="36" t="s">
        <v>363</v>
      </c>
      <c r="F1041" s="36" t="s">
        <v>363</v>
      </c>
      <c r="G1041" s="216">
        <v>45839</v>
      </c>
      <c r="H1041" s="31">
        <f>DAY(EOMONTH(PA[[#This Row],[Month Year]],0))</f>
        <v>31</v>
      </c>
      <c r="I1041" s="33">
        <v>0.26944444444444443</v>
      </c>
      <c r="J1041" s="33">
        <v>0.75</v>
      </c>
      <c r="K1041" s="34">
        <f>IFERROR((PA[[#This Row],[Sunset Time (POA&lt;20 W/m2)]]-PA[[#This Row],[Sunrise Time (POA&gt;20 W/m2)]])*24,"")</f>
        <v>11.533333333333333</v>
      </c>
      <c r="L1041" s="32" t="s">
        <v>510</v>
      </c>
      <c r="M1041" s="32" t="s">
        <v>403</v>
      </c>
      <c r="N1041" s="36" t="s">
        <v>412</v>
      </c>
      <c r="O1041" s="35" t="s">
        <v>472</v>
      </c>
      <c r="P1041" s="35"/>
      <c r="Q1041" s="32"/>
      <c r="R1041" s="31">
        <f>IF((PA[[#This Row],[String Type(If String BD)]]&amp;PA[[#This Row],[Equipment (If any BD other than PV  array and inv)]])="",1,0)</f>
        <v>1</v>
      </c>
      <c r="S1041" s="31">
        <f>IF(PA[[#This Row],[String Type(If String BD)]]="",1,0)</f>
        <v>1</v>
      </c>
      <c r="T10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41" s="34">
        <f>IFERROR(_xlfn.XLOOKUP(PA[[#This Row],[Affected Equipment ]],'Basic Data'!N:N,'Basic Data'!Q:Q),"")</f>
        <v>205.465</v>
      </c>
      <c r="V1041" s="359">
        <f ca="1">IFERROR(_xlfn.XLOOKUP(PA[[#This Row],[Affected Equipment ]],'Basic Data'!N:N,'Basic Data'!R:R),"")</f>
        <v>1.1910324039186135E-3</v>
      </c>
      <c r="W1041" s="35" t="s">
        <v>433</v>
      </c>
      <c r="X1041" s="38"/>
      <c r="Y1041" s="354" t="s">
        <v>1908</v>
      </c>
      <c r="Z1041" s="41">
        <v>0.26944444444444443</v>
      </c>
      <c r="AA1041" s="41">
        <v>0.26944444444444443</v>
      </c>
      <c r="AB1041" s="41">
        <v>0.26944444444444443</v>
      </c>
      <c r="AC1041" s="44">
        <v>0.75</v>
      </c>
      <c r="AD1041" s="42">
        <f>IF(PA[[#This Row],[Acknowledgement Time ]]="NA","",(PA[[#This Row],[Acknowledgement Time ]]-PA[[#This Row],[Fault Time]])*24)</f>
        <v>0</v>
      </c>
      <c r="AE1041" s="42">
        <f>IF(PA[[#This Row],[Work Start time on Fault]]="NA","",(PA[[#This Row],[Work Start time on Fault]]-PA[[#This Row],[Fault Time]])*24)</f>
        <v>0</v>
      </c>
      <c r="AF1041" s="43" t="str">
        <f>IF(PA[[#This Row],[Status]]="Open","",(PA[[#This Row],[Work Completion time on fault]]-PA[[#This Row],[Fault Time]])*24)</f>
        <v/>
      </c>
      <c r="AG1041" s="42">
        <f>IFERROR((PA[[#This Row],[Work Completion time on fault]]-PA[[#This Row],[Fault Time]])*24,"")</f>
        <v>11.533333333333333</v>
      </c>
      <c r="AH1041" s="352" t="s">
        <v>1909</v>
      </c>
      <c r="AI1041" s="353" t="s">
        <v>552</v>
      </c>
      <c r="AJ1041" s="34">
        <f ca="1">IFERROR(PA[[#This Row],[Breakdown Time]]*PA[[#This Row],[Plant Equivalent Weightage]],"")</f>
        <v>1.3736573725194675E-2</v>
      </c>
      <c r="AK1041" s="35">
        <v>2758</v>
      </c>
      <c r="AL1041" s="49">
        <f>IFERROR((_xlfn.XLOOKUP($G1041,'Modelling New'!$D:$D,'Modelling New'!$O:$O)*PA[[#This Row],[Lost PoA(Wh/m2)]]*PA[[#This Row],[DC Capacity Affected (kW)]])/1000,"")</f>
        <v>469.04815434113465</v>
      </c>
    </row>
    <row r="1042" spans="1:38">
      <c r="A1042" s="173">
        <f t="shared" si="17"/>
        <v>1041</v>
      </c>
      <c r="B1042" s="134">
        <v>45860</v>
      </c>
      <c r="C1042" s="182">
        <f>YEAR(PA[[#This Row],[Date]])+IF(MONTH(PA[[#This Row],[Date]])&gt;=4,1,0)</f>
        <v>2026</v>
      </c>
      <c r="D1042" s="32">
        <f>YEAR(PA[[#This Row],[Date]])</f>
        <v>2025</v>
      </c>
      <c r="E1042" s="36" t="s">
        <v>363</v>
      </c>
      <c r="F1042" s="36" t="s">
        <v>363</v>
      </c>
      <c r="G1042" s="216">
        <v>45839</v>
      </c>
      <c r="H1042" s="174">
        <f>DAY(EOMONTH(PA[[#This Row],[Month Year]],0))</f>
        <v>31</v>
      </c>
      <c r="I1042" s="33">
        <v>0.26944444444444443</v>
      </c>
      <c r="J1042" s="33">
        <v>0.75</v>
      </c>
      <c r="K1042" s="34">
        <f>IFERROR((PA[[#This Row],[Sunset Time (POA&lt;20 W/m2)]]-PA[[#This Row],[Sunrise Time (POA&gt;20 W/m2)]])*24,"")</f>
        <v>11.533333333333333</v>
      </c>
      <c r="L1042" s="32" t="s">
        <v>510</v>
      </c>
      <c r="M1042" s="32" t="s">
        <v>403</v>
      </c>
      <c r="N1042" s="36" t="s">
        <v>412</v>
      </c>
      <c r="O1042" s="35" t="s">
        <v>446</v>
      </c>
      <c r="P1042" s="37"/>
      <c r="Q1042" s="36"/>
      <c r="R1042" s="174">
        <f>IF((PA[[#This Row],[String Type(If String BD)]]&amp;PA[[#This Row],[Equipment (If any BD other than PV  array and inv)]])="",1,0)</f>
        <v>1</v>
      </c>
      <c r="S1042" s="174">
        <f>IF(PA[[#This Row],[String Type(If String BD)]]="",1,0)</f>
        <v>1</v>
      </c>
      <c r="T104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42" s="175">
        <f>IFERROR(_xlfn.XLOOKUP(PA[[#This Row],[Affected Equipment ]],'Basic Data'!N:N,'Basic Data'!Q:Q),"")</f>
        <v>221.27</v>
      </c>
      <c r="V1042" s="360">
        <f ca="1">IFERROR(_xlfn.XLOOKUP(PA[[#This Row],[Affected Equipment ]],'Basic Data'!N:N,'Basic Data'!R:R),"")</f>
        <v>1.2826502811431222E-3</v>
      </c>
      <c r="W1042" s="35" t="s">
        <v>433</v>
      </c>
      <c r="X1042" s="38"/>
      <c r="Y1042" s="354" t="s">
        <v>1908</v>
      </c>
      <c r="Z1042" s="41">
        <v>0.26944444444444443</v>
      </c>
      <c r="AA1042" s="41">
        <v>0.26944444444444443</v>
      </c>
      <c r="AB1042" s="41">
        <v>0.26944444444444443</v>
      </c>
      <c r="AC1042" s="44">
        <v>0.75</v>
      </c>
      <c r="AD1042" s="176">
        <f>IF(PA[[#This Row],[Acknowledgement Time ]]="NA","",(PA[[#This Row],[Acknowledgement Time ]]-PA[[#This Row],[Fault Time]])*24)</f>
        <v>0</v>
      </c>
      <c r="AE1042" s="176">
        <f>IF(PA[[#This Row],[Work Start time on Fault]]="NA","",(PA[[#This Row],[Work Start time on Fault]]-PA[[#This Row],[Fault Time]])*24)</f>
        <v>0</v>
      </c>
      <c r="AF1042" s="177" t="str">
        <f>IF(PA[[#This Row],[Status]]="Open","",(PA[[#This Row],[Work Completion time on fault]]-PA[[#This Row],[Fault Time]])*24)</f>
        <v/>
      </c>
      <c r="AG1042" s="176">
        <f>IFERROR((PA[[#This Row],[Work Completion time on fault]]-PA[[#This Row],[Fault Time]])*24,"")</f>
        <v>11.533333333333333</v>
      </c>
      <c r="AH1042" s="352" t="s">
        <v>1909</v>
      </c>
      <c r="AI1042" s="353" t="s">
        <v>552</v>
      </c>
      <c r="AJ1042" s="175">
        <f ca="1">IFERROR(PA[[#This Row],[Breakdown Time]]*PA[[#This Row],[Plant Equivalent Weightage]],"")</f>
        <v>1.4793233242517342E-2</v>
      </c>
      <c r="AK1042" s="35">
        <v>2758</v>
      </c>
      <c r="AL1042" s="277">
        <f>IFERROR((_xlfn.XLOOKUP($G1042,'Modelling New'!$D:$D,'Modelling New'!$O:$O)*PA[[#This Row],[Lost PoA(Wh/m2)]]*PA[[#This Row],[DC Capacity Affected (kW)]])/1000,"")</f>
        <v>505.12878159814505</v>
      </c>
    </row>
    <row r="1043" spans="1:38">
      <c r="A1043" s="173">
        <f t="shared" si="17"/>
        <v>1042</v>
      </c>
      <c r="B1043" s="134">
        <v>45861</v>
      </c>
      <c r="C1043" s="182">
        <f>YEAR(PA[[#This Row],[Date]])+IF(MONTH(PA[[#This Row],[Date]])&gt;=4,1,0)</f>
        <v>2026</v>
      </c>
      <c r="D1043" s="32">
        <f>YEAR(PA[[#This Row],[Date]])</f>
        <v>2025</v>
      </c>
      <c r="E1043" s="36" t="s">
        <v>363</v>
      </c>
      <c r="F1043" s="36" t="s">
        <v>363</v>
      </c>
      <c r="G1043" s="216">
        <v>45839</v>
      </c>
      <c r="H1043" s="31">
        <f>DAY(EOMONTH(PA[[#This Row],[Month Year]],0))</f>
        <v>31</v>
      </c>
      <c r="I1043" s="33">
        <v>0.27291666666666664</v>
      </c>
      <c r="J1043" s="33">
        <v>0.7729166666666667</v>
      </c>
      <c r="K1043" s="34">
        <f>IFERROR((PA[[#This Row],[Sunset Time (POA&lt;20 W/m2)]]-PA[[#This Row],[Sunrise Time (POA&gt;20 W/m2)]])*24,"")</f>
        <v>12</v>
      </c>
      <c r="L1043" s="32" t="s">
        <v>411</v>
      </c>
      <c r="M1043" s="32" t="s">
        <v>403</v>
      </c>
      <c r="N1043" s="32"/>
      <c r="O1043" s="35"/>
      <c r="P1043" s="35"/>
      <c r="Q1043" s="32"/>
      <c r="R1043" s="31">
        <f>IF((PA[[#This Row],[String Type(If String BD)]]&amp;PA[[#This Row],[Equipment (If any BD other than PV  array and inv)]])="",1,0)</f>
        <v>1</v>
      </c>
      <c r="S1043" s="31">
        <f>IF(PA[[#This Row],[String Type(If String BD)]]="",1,0)</f>
        <v>1</v>
      </c>
      <c r="T10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43" s="34">
        <f>IFERROR(_xlfn.XLOOKUP(PA[[#This Row],[Affected Equipment ]],'Basic Data'!N:N,'Basic Data'!Q:Q),"")</f>
        <v>4641.45</v>
      </c>
      <c r="V1043" s="359">
        <f ca="1">IFERROR(_xlfn.XLOOKUP(PA[[#This Row],[Affected Equipment ]],'Basic Data'!N:N,'Basic Data'!R:R),"")</f>
        <v>2.6905396788591964E-2</v>
      </c>
      <c r="W1043" s="35" t="s">
        <v>474</v>
      </c>
      <c r="X1043" s="38"/>
      <c r="Y1043" s="373" t="s">
        <v>438</v>
      </c>
      <c r="Z1043" s="40">
        <v>0.27291666666666664</v>
      </c>
      <c r="AA1043" s="40">
        <v>0.27291666666666664</v>
      </c>
      <c r="AB1043" s="41">
        <v>0.27291666666666664</v>
      </c>
      <c r="AC1043" s="44">
        <v>0.48749999999999999</v>
      </c>
      <c r="AD1043" s="42">
        <f>IF(PA[[#This Row],[Acknowledgement Time ]]="NA","",(PA[[#This Row],[Acknowledgement Time ]]-PA[[#This Row],[Fault Time]])*24)</f>
        <v>0</v>
      </c>
      <c r="AE1043" s="42">
        <f>IF(PA[[#This Row],[Work Start time on Fault]]="NA","",(PA[[#This Row],[Work Start time on Fault]]-PA[[#This Row],[Fault Time]])*24)</f>
        <v>0</v>
      </c>
      <c r="AF1043" s="43">
        <f>IF(PA[[#This Row],[Status]]="Open","",(PA[[#This Row],[Work Completion time on fault]]-PA[[#This Row],[Fault Time]])*24)</f>
        <v>5.15</v>
      </c>
      <c r="AG1043" s="42">
        <f>IFERROR((PA[[#This Row],[Work Completion time on fault]]-PA[[#This Row],[Fault Time]])*24,"")</f>
        <v>5.15</v>
      </c>
      <c r="AH1043" s="371" t="s">
        <v>1934</v>
      </c>
      <c r="AI1043" s="374" t="s">
        <v>367</v>
      </c>
      <c r="AJ1043" s="34">
        <f ca="1">IFERROR(PA[[#This Row],[Breakdown Time]]*PA[[#This Row],[Plant Equivalent Weightage]],"")</f>
        <v>0.13856279346124861</v>
      </c>
      <c r="AK1043" s="35">
        <v>1351</v>
      </c>
      <c r="AL1043" s="49">
        <f>IFERROR((_xlfn.XLOOKUP($G1043,'Modelling New'!$D:$D,'Modelling New'!$O:$O)*PA[[#This Row],[Lost PoA(Wh/m2)]]*PA[[#This Row],[DC Capacity Affected (kW)]])/1000,"")</f>
        <v>5190.322487540212</v>
      </c>
    </row>
    <row r="1044" spans="1:38">
      <c r="A1044" s="173">
        <f t="shared" si="17"/>
        <v>1043</v>
      </c>
      <c r="B1044" s="30">
        <v>45861</v>
      </c>
      <c r="C1044" s="182">
        <f>YEAR(PA[[#This Row],[Date]])+IF(MONTH(PA[[#This Row],[Date]])&gt;=4,1,0)</f>
        <v>2026</v>
      </c>
      <c r="D1044" s="32">
        <f>YEAR(PA[[#This Row],[Date]])</f>
        <v>2025</v>
      </c>
      <c r="E1044" s="36" t="s">
        <v>363</v>
      </c>
      <c r="F1044" s="36" t="s">
        <v>363</v>
      </c>
      <c r="G1044" s="216">
        <v>45839</v>
      </c>
      <c r="H1044" s="31">
        <f>DAY(EOMONTH(PA[[#This Row],[Month Year]],0))</f>
        <v>31</v>
      </c>
      <c r="I1044" s="33">
        <v>0.27291666666666664</v>
      </c>
      <c r="J1044" s="33">
        <v>0.7729166666666667</v>
      </c>
      <c r="K1044" s="34">
        <f>IFERROR((PA[[#This Row],[Sunset Time (POA&lt;20 W/m2)]]-PA[[#This Row],[Sunrise Time (POA&gt;20 W/m2)]])*24,"")</f>
        <v>12</v>
      </c>
      <c r="L1044" s="32" t="s">
        <v>424</v>
      </c>
      <c r="M1044" s="32" t="s">
        <v>483</v>
      </c>
      <c r="N1044" s="36" t="s">
        <v>416</v>
      </c>
      <c r="O1044" s="35"/>
      <c r="P1044" s="35"/>
      <c r="Q1044" s="32"/>
      <c r="R1044" s="31">
        <f>IF((PA[[#This Row],[String Type(If String BD)]]&amp;PA[[#This Row],[Equipment (If any BD other than PV  array and inv)]])="",1,0)</f>
        <v>1</v>
      </c>
      <c r="S1044" s="31">
        <f>IF(PA[[#This Row],[String Type(If String BD)]]="",1,0)</f>
        <v>1</v>
      </c>
      <c r="T10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44" s="34">
        <f>IFERROR(_xlfn.XLOOKUP(PA[[#This Row],[Affected Equipment ]],'Basic Data'!N:N,'Basic Data'!Q:Q),"")</f>
        <v>2007.2350000000001</v>
      </c>
      <c r="V1044" s="359">
        <f ca="1">IFERROR(_xlfn.XLOOKUP(PA[[#This Row],[Affected Equipment ]],'Basic Data'!N:N,'Basic Data'!R:R),"")</f>
        <v>1.1635470407512609E-2</v>
      </c>
      <c r="W1044" s="35" t="s">
        <v>413</v>
      </c>
      <c r="X1044" s="38"/>
      <c r="Y1044" s="373" t="s">
        <v>438</v>
      </c>
      <c r="Z1044" s="40">
        <v>0.27291666666666664</v>
      </c>
      <c r="AA1044" s="40">
        <v>0.27291666666666664</v>
      </c>
      <c r="AB1044" s="41">
        <v>0.27291666666666664</v>
      </c>
      <c r="AC1044" s="44">
        <v>0.30277777777777776</v>
      </c>
      <c r="AD1044" s="42">
        <f>IF(PA[[#This Row],[Acknowledgement Time ]]="NA","",(PA[[#This Row],[Acknowledgement Time ]]-PA[[#This Row],[Fault Time]])*24)</f>
        <v>0</v>
      </c>
      <c r="AE1044" s="42">
        <f>IF(PA[[#This Row],[Work Start time on Fault]]="NA","",(PA[[#This Row],[Work Start time on Fault]]-PA[[#This Row],[Fault Time]])*24)</f>
        <v>0</v>
      </c>
      <c r="AF1044" s="43">
        <f>IF(PA[[#This Row],[Status]]="Open","",(PA[[#This Row],[Work Completion time on fault]]-PA[[#This Row],[Fault Time]])*24)</f>
        <v>0.71666666666666679</v>
      </c>
      <c r="AG1044" s="42">
        <f>IFERROR((PA[[#This Row],[Work Completion time on fault]]-PA[[#This Row],[Fault Time]])*24,"")</f>
        <v>0.71666666666666679</v>
      </c>
      <c r="AH1044" s="35" t="s">
        <v>494</v>
      </c>
      <c r="AI1044" s="32" t="s">
        <v>367</v>
      </c>
      <c r="AJ1044" s="34">
        <f ca="1">IFERROR(PA[[#This Row],[Breakdown Time]]*PA[[#This Row],[Plant Equivalent Weightage]],"")</f>
        <v>8.3387537920507036E-3</v>
      </c>
      <c r="AK1044" s="35">
        <v>32</v>
      </c>
      <c r="AL1044" s="49">
        <f>IFERROR((_xlfn.XLOOKUP($G1044,'Modelling New'!$D:$D,'Modelling New'!$O:$O)*PA[[#This Row],[Lost PoA(Wh/m2)]]*PA[[#This Row],[DC Capacity Affected (kW)]])/1000,"")</f>
        <v>53.165942412070379</v>
      </c>
    </row>
    <row r="1045" spans="1:38">
      <c r="A1045" s="173">
        <f t="shared" si="17"/>
        <v>1044</v>
      </c>
      <c r="B1045" s="30">
        <v>45861</v>
      </c>
      <c r="C1045" s="182">
        <f>YEAR(PA[[#This Row],[Date]])+IF(MONTH(PA[[#This Row],[Date]])&gt;=4,1,0)</f>
        <v>2026</v>
      </c>
      <c r="D1045" s="32">
        <f>YEAR(PA[[#This Row],[Date]])</f>
        <v>2025</v>
      </c>
      <c r="E1045" s="36" t="s">
        <v>363</v>
      </c>
      <c r="F1045" s="36" t="s">
        <v>363</v>
      </c>
      <c r="G1045" s="216">
        <v>45839</v>
      </c>
      <c r="H1045" s="31">
        <f>DAY(EOMONTH(PA[[#This Row],[Month Year]],0))</f>
        <v>31</v>
      </c>
      <c r="I1045" s="33">
        <v>0.27291666666666664</v>
      </c>
      <c r="J1045" s="33">
        <v>0.7729166666666667</v>
      </c>
      <c r="K1045" s="34">
        <f>IFERROR((PA[[#This Row],[Sunset Time (POA&lt;20 W/m2)]]-PA[[#This Row],[Sunrise Time (POA&gt;20 W/m2)]])*24,"")</f>
        <v>12</v>
      </c>
      <c r="L1045" s="32" t="s">
        <v>473</v>
      </c>
      <c r="M1045" s="32" t="s">
        <v>403</v>
      </c>
      <c r="N1045" s="36" t="s">
        <v>412</v>
      </c>
      <c r="O1045" s="35"/>
      <c r="P1045" s="35"/>
      <c r="Q1045" s="32"/>
      <c r="R1045" s="31">
        <f>IF((PA[[#This Row],[String Type(If String BD)]]&amp;PA[[#This Row],[Equipment (If any BD other than PV  array and inv)]])="",1,0)</f>
        <v>1</v>
      </c>
      <c r="S1045" s="31">
        <f>IF(PA[[#This Row],[String Type(If String BD)]]="",1,0)</f>
        <v>1</v>
      </c>
      <c r="T10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45" s="34">
        <f>IFERROR(_xlfn.XLOOKUP(PA[[#This Row],[Affected Equipment ]],'Basic Data'!N:N,'Basic Data'!Q:Q),"")</f>
        <v>2086.2600000000002</v>
      </c>
      <c r="V1045" s="359">
        <f ca="1">IFERROR(_xlfn.XLOOKUP(PA[[#This Row],[Affected Equipment ]],'Basic Data'!N:N,'Basic Data'!R:R),"")</f>
        <v>1.2093559793635153E-2</v>
      </c>
      <c r="W1045" s="35" t="s">
        <v>413</v>
      </c>
      <c r="X1045" s="38"/>
      <c r="Y1045" s="373" t="s">
        <v>438</v>
      </c>
      <c r="Z1045" s="40">
        <v>0.27291666666666664</v>
      </c>
      <c r="AA1045" s="40">
        <v>0.27291666666666664</v>
      </c>
      <c r="AB1045" s="41">
        <v>0.27291666666666664</v>
      </c>
      <c r="AC1045" s="44">
        <v>0.33750000000000002</v>
      </c>
      <c r="AD1045" s="42">
        <f>IF(PA[[#This Row],[Acknowledgement Time ]]="NA","",(PA[[#This Row],[Acknowledgement Time ]]-PA[[#This Row],[Fault Time]])*24)</f>
        <v>0</v>
      </c>
      <c r="AE1045" s="42">
        <f>IF(PA[[#This Row],[Work Start time on Fault]]="NA","",(PA[[#This Row],[Work Start time on Fault]]-PA[[#This Row],[Fault Time]])*24)</f>
        <v>0</v>
      </c>
      <c r="AF1045" s="43">
        <f>IF(PA[[#This Row],[Status]]="Open","",(PA[[#This Row],[Work Completion time on fault]]-PA[[#This Row],[Fault Time]])*24)</f>
        <v>1.5500000000000012</v>
      </c>
      <c r="AG1045" s="42">
        <f>IFERROR((PA[[#This Row],[Work Completion time on fault]]-PA[[#This Row],[Fault Time]])*24,"")</f>
        <v>1.5500000000000012</v>
      </c>
      <c r="AH1045" s="35" t="s">
        <v>1935</v>
      </c>
      <c r="AI1045" s="32" t="s">
        <v>367</v>
      </c>
      <c r="AJ1045" s="34">
        <f ca="1">IFERROR(PA[[#This Row],[Breakdown Time]]*PA[[#This Row],[Plant Equivalent Weightage]],"")</f>
        <v>1.87450176801345E-2</v>
      </c>
      <c r="AK1045" s="35">
        <v>121</v>
      </c>
      <c r="AL1045" s="49">
        <f>IFERROR((_xlfn.XLOOKUP($G1045,'Modelling New'!$D:$D,'Modelling New'!$O:$O)*PA[[#This Row],[Lost PoA(Wh/m2)]]*PA[[#This Row],[DC Capacity Affected (kW)]])/1000,"")</f>
        <v>208.94843312145377</v>
      </c>
    </row>
    <row r="1046" spans="1:38">
      <c r="A1046" s="173">
        <f t="shared" si="17"/>
        <v>1045</v>
      </c>
      <c r="B1046" s="30">
        <v>45861</v>
      </c>
      <c r="C1046" s="182">
        <f>YEAR(PA[[#This Row],[Date]])+IF(MONTH(PA[[#This Row],[Date]])&gt;=4,1,0)</f>
        <v>2026</v>
      </c>
      <c r="D1046" s="32">
        <f>YEAR(PA[[#This Row],[Date]])</f>
        <v>2025</v>
      </c>
      <c r="E1046" s="36" t="s">
        <v>363</v>
      </c>
      <c r="F1046" s="36" t="s">
        <v>363</v>
      </c>
      <c r="G1046" s="216">
        <v>45839</v>
      </c>
      <c r="H1046" s="31">
        <f>DAY(EOMONTH(PA[[#This Row],[Month Year]],0))</f>
        <v>31</v>
      </c>
      <c r="I1046" s="33">
        <v>0.27291666666666664</v>
      </c>
      <c r="J1046" s="33">
        <v>0.7729166666666667</v>
      </c>
      <c r="K1046" s="34">
        <f>IFERROR((PA[[#This Row],[Sunset Time (POA&lt;20 W/m2)]]-PA[[#This Row],[Sunrise Time (POA&gt;20 W/m2)]])*24,"")</f>
        <v>12</v>
      </c>
      <c r="L1046" s="32" t="s">
        <v>424</v>
      </c>
      <c r="M1046" s="32" t="s">
        <v>483</v>
      </c>
      <c r="N1046" s="36" t="s">
        <v>416</v>
      </c>
      <c r="O1046" s="35" t="s">
        <v>440</v>
      </c>
      <c r="P1046" s="37" t="s">
        <v>471</v>
      </c>
      <c r="Q1046" s="32"/>
      <c r="R1046" s="31">
        <f>IF((PA[[#This Row],[String Type(If String BD)]]&amp;PA[[#This Row],[Equipment (If any BD other than PV  array and inv)]])="",1,0)</f>
        <v>0</v>
      </c>
      <c r="S1046" s="31">
        <f>IF(PA[[#This Row],[String Type(If String BD)]]="",1,0)</f>
        <v>0</v>
      </c>
      <c r="T10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6" s="34">
        <f>IFERROR(_xlfn.XLOOKUP(PA[[#This Row],[Affected Equipment ]],'Basic Data'!N:N,'Basic Data'!Q:Q),"")</f>
        <v>31.610000000000003</v>
      </c>
      <c r="V1046" s="359">
        <f ca="1">IFERROR(_xlfn.XLOOKUP(PA[[#This Row],[Affected Equipment ]],'Basic Data'!N:N,'Basic Data'!R:R),"")</f>
        <v>1.8323575444901746E-4</v>
      </c>
      <c r="W1046" s="35" t="s">
        <v>447</v>
      </c>
      <c r="X1046" s="38"/>
      <c r="Y1046" s="38" t="s">
        <v>469</v>
      </c>
      <c r="Z1046" s="40">
        <v>0.27291666666666664</v>
      </c>
      <c r="AA1046" s="40">
        <v>0.27291666666666664</v>
      </c>
      <c r="AB1046" s="41">
        <v>0.27291666666666664</v>
      </c>
      <c r="AC1046" s="44">
        <v>0.70833333333333337</v>
      </c>
      <c r="AD1046" s="42">
        <f>IF(PA[[#This Row],[Acknowledgement Time ]]="NA","",(PA[[#This Row],[Acknowledgement Time ]]-PA[[#This Row],[Fault Time]])*24)</f>
        <v>0</v>
      </c>
      <c r="AE1046" s="42">
        <f>IF(PA[[#This Row],[Work Start time on Fault]]="NA","",(PA[[#This Row],[Work Start time on Fault]]-PA[[#This Row],[Fault Time]])*24)</f>
        <v>0</v>
      </c>
      <c r="AF1046" s="43">
        <f>IF(PA[[#This Row],[Status]]="Open","",(PA[[#This Row],[Work Completion time on fault]]-PA[[#This Row],[Fault Time]])*24)</f>
        <v>10.450000000000001</v>
      </c>
      <c r="AG1046" s="42">
        <f>IFERROR((PA[[#This Row],[Work Completion time on fault]]-PA[[#This Row],[Fault Time]])*24,"")</f>
        <v>10.450000000000001</v>
      </c>
      <c r="AH1046" s="371" t="s">
        <v>566</v>
      </c>
      <c r="AI1046" s="32" t="s">
        <v>367</v>
      </c>
      <c r="AJ1046" s="34">
        <f ca="1">IFERROR(PA[[#This Row],[Breakdown Time]]*PA[[#This Row],[Plant Equivalent Weightage]],"")</f>
        <v>1.9148136339922326E-3</v>
      </c>
      <c r="AK1046" s="35">
        <v>2787</v>
      </c>
      <c r="AL1046" s="49">
        <f>IFERROR((_xlfn.XLOOKUP($G1046,'Modelling New'!$D:$D,'Modelling New'!$O:$O)*PA[[#This Row],[Lost PoA(Wh/m2)]]*PA[[#This Row],[DC Capacity Affected (kW)]])/1000,"")</f>
        <v>72.920020424429197</v>
      </c>
    </row>
    <row r="1047" spans="1:38">
      <c r="A1047" s="173">
        <f t="shared" si="17"/>
        <v>1046</v>
      </c>
      <c r="B1047" s="30">
        <v>45861</v>
      </c>
      <c r="C1047" s="182">
        <f>YEAR(PA[[#This Row],[Date]])+IF(MONTH(PA[[#This Row],[Date]])&gt;=4,1,0)</f>
        <v>2026</v>
      </c>
      <c r="D1047" s="32">
        <f>YEAR(PA[[#This Row],[Date]])</f>
        <v>2025</v>
      </c>
      <c r="E1047" s="36" t="s">
        <v>363</v>
      </c>
      <c r="F1047" s="36" t="s">
        <v>363</v>
      </c>
      <c r="G1047" s="216">
        <v>45839</v>
      </c>
      <c r="H1047" s="31">
        <f>DAY(EOMONTH(PA[[#This Row],[Month Year]],0))</f>
        <v>31</v>
      </c>
      <c r="I1047" s="33">
        <v>0.27291666666666664</v>
      </c>
      <c r="J1047" s="33">
        <v>0.7729166666666667</v>
      </c>
      <c r="K1047" s="34">
        <f>IFERROR((PA[[#This Row],[Sunset Time (POA&lt;20 W/m2)]]-PA[[#This Row],[Sunrise Time (POA&gt;20 W/m2)]])*24,"")</f>
        <v>12</v>
      </c>
      <c r="L1047" s="32" t="s">
        <v>582</v>
      </c>
      <c r="M1047" s="32" t="s">
        <v>410</v>
      </c>
      <c r="N1047" s="36" t="s">
        <v>416</v>
      </c>
      <c r="O1047" s="35" t="s">
        <v>472</v>
      </c>
      <c r="P1047" s="37" t="s">
        <v>471</v>
      </c>
      <c r="Q1047" s="32"/>
      <c r="R1047" s="31">
        <f>IF((PA[[#This Row],[String Type(If String BD)]]&amp;PA[[#This Row],[Equipment (If any BD other than PV  array and inv)]])="",1,0)</f>
        <v>0</v>
      </c>
      <c r="S1047" s="31">
        <f>IF(PA[[#This Row],[String Type(If String BD)]]="",1,0)</f>
        <v>0</v>
      </c>
      <c r="T10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7" s="34">
        <f>IFERROR(_xlfn.XLOOKUP(PA[[#This Row],[Affected Equipment ]],'Basic Data'!N:N,'Basic Data'!Q:Q),"")</f>
        <v>31.610000000000003</v>
      </c>
      <c r="V1047" s="359">
        <f ca="1">IFERROR(_xlfn.XLOOKUP(PA[[#This Row],[Affected Equipment ]],'Basic Data'!N:N,'Basic Data'!R:R),"")</f>
        <v>1.8323575444901746E-4</v>
      </c>
      <c r="W1047" s="35" t="s">
        <v>481</v>
      </c>
      <c r="X1047" s="38"/>
      <c r="Y1047" s="38" t="s">
        <v>469</v>
      </c>
      <c r="Z1047" s="40">
        <v>0.27291666666666664</v>
      </c>
      <c r="AA1047" s="40">
        <v>0.27291666666666664</v>
      </c>
      <c r="AB1047" s="41">
        <v>0.27291666666666664</v>
      </c>
      <c r="AC1047" s="44">
        <v>0.71527777777777779</v>
      </c>
      <c r="AD1047" s="42">
        <f>IF(PA[[#This Row],[Acknowledgement Time ]]="NA","",(PA[[#This Row],[Acknowledgement Time ]]-PA[[#This Row],[Fault Time]])*24)</f>
        <v>0</v>
      </c>
      <c r="AE1047" s="42">
        <f>IF(PA[[#This Row],[Work Start time on Fault]]="NA","",(PA[[#This Row],[Work Start time on Fault]]-PA[[#This Row],[Fault Time]])*24)</f>
        <v>0</v>
      </c>
      <c r="AF1047" s="43">
        <f>IF(PA[[#This Row],[Status]]="Open","",(PA[[#This Row],[Work Completion time on fault]]-PA[[#This Row],[Fault Time]])*24)</f>
        <v>10.616666666666667</v>
      </c>
      <c r="AG1047" s="42">
        <f>IFERROR((PA[[#This Row],[Work Completion time on fault]]-PA[[#This Row],[Fault Time]])*24,"")</f>
        <v>10.616666666666667</v>
      </c>
      <c r="AH1047" s="371" t="s">
        <v>667</v>
      </c>
      <c r="AI1047" s="32" t="s">
        <v>367</v>
      </c>
      <c r="AJ1047" s="34">
        <f ca="1">IFERROR(PA[[#This Row],[Breakdown Time]]*PA[[#This Row],[Plant Equivalent Weightage]],"")</f>
        <v>1.9453529264004022E-3</v>
      </c>
      <c r="AK1047" s="35">
        <v>2792</v>
      </c>
      <c r="AL1047" s="49">
        <f>IFERROR((_xlfn.XLOOKUP($G1047,'Modelling New'!$D:$D,'Modelling New'!$O:$O)*PA[[#This Row],[Lost PoA(Wh/m2)]]*PA[[#This Row],[DC Capacity Affected (kW)]])/1000,"")</f>
        <v>73.050842133120312</v>
      </c>
    </row>
    <row r="1048" spans="1:38">
      <c r="A1048" s="173">
        <f t="shared" si="17"/>
        <v>1047</v>
      </c>
      <c r="B1048" s="30">
        <v>45861</v>
      </c>
      <c r="C1048" s="182">
        <f>YEAR(PA[[#This Row],[Date]])+IF(MONTH(PA[[#This Row],[Date]])&gt;=4,1,0)</f>
        <v>2026</v>
      </c>
      <c r="D1048" s="32">
        <f>YEAR(PA[[#This Row],[Date]])</f>
        <v>2025</v>
      </c>
      <c r="E1048" s="36" t="s">
        <v>363</v>
      </c>
      <c r="F1048" s="36" t="s">
        <v>363</v>
      </c>
      <c r="G1048" s="216">
        <v>45839</v>
      </c>
      <c r="H1048" s="31">
        <f>DAY(EOMONTH(PA[[#This Row],[Month Year]],0))</f>
        <v>31</v>
      </c>
      <c r="I1048" s="33">
        <v>0.27291666666666664</v>
      </c>
      <c r="J1048" s="33">
        <v>0.7729166666666667</v>
      </c>
      <c r="K1048" s="34">
        <f>IFERROR((PA[[#This Row],[Sunset Time (POA&lt;20 W/m2)]]-PA[[#This Row],[Sunrise Time (POA&gt;20 W/m2)]])*24,"")</f>
        <v>12</v>
      </c>
      <c r="L1048" s="32" t="s">
        <v>674</v>
      </c>
      <c r="M1048" s="32" t="s">
        <v>403</v>
      </c>
      <c r="N1048" s="36" t="s">
        <v>412</v>
      </c>
      <c r="O1048" s="35" t="s">
        <v>405</v>
      </c>
      <c r="P1048" s="37" t="s">
        <v>471</v>
      </c>
      <c r="Q1048" s="32"/>
      <c r="R1048" s="31">
        <f>IF((PA[[#This Row],[String Type(If String BD)]]&amp;PA[[#This Row],[Equipment (If any BD other than PV  array and inv)]])="",1,0)</f>
        <v>0</v>
      </c>
      <c r="S1048" s="31">
        <f>IF(PA[[#This Row],[String Type(If String BD)]]="",1,0)</f>
        <v>0</v>
      </c>
      <c r="T10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8" s="34">
        <f>IFERROR(_xlfn.XLOOKUP(PA[[#This Row],[Affected Equipment ]],'Basic Data'!N:N,'Basic Data'!Q:Q),"")</f>
        <v>31.610000000000003</v>
      </c>
      <c r="V1048" s="359">
        <f ca="1">IFERROR(_xlfn.XLOOKUP(PA[[#This Row],[Affected Equipment ]],'Basic Data'!N:N,'Basic Data'!R:R),"")</f>
        <v>1.8323575444901746E-4</v>
      </c>
      <c r="W1048" s="35" t="s">
        <v>407</v>
      </c>
      <c r="X1048" s="38"/>
      <c r="Y1048" s="38" t="s">
        <v>469</v>
      </c>
      <c r="Z1048" s="40">
        <v>0.27291666666666664</v>
      </c>
      <c r="AA1048" s="40">
        <v>0.27291666666666664</v>
      </c>
      <c r="AB1048" s="41">
        <v>0.27291666666666664</v>
      </c>
      <c r="AC1048" s="44">
        <v>0.70833333333333337</v>
      </c>
      <c r="AD1048" s="42">
        <f>IF(PA[[#This Row],[Acknowledgement Time ]]="NA","",(PA[[#This Row],[Acknowledgement Time ]]-PA[[#This Row],[Fault Time]])*24)</f>
        <v>0</v>
      </c>
      <c r="AE1048" s="42">
        <f>IF(PA[[#This Row],[Work Start time on Fault]]="NA","",(PA[[#This Row],[Work Start time on Fault]]-PA[[#This Row],[Fault Time]])*24)</f>
        <v>0</v>
      </c>
      <c r="AF1048" s="43">
        <f>IF(PA[[#This Row],[Status]]="Open","",(PA[[#This Row],[Work Completion time on fault]]-PA[[#This Row],[Fault Time]])*24)</f>
        <v>10.450000000000001</v>
      </c>
      <c r="AG1048" s="42">
        <f>IFERROR((PA[[#This Row],[Work Completion time on fault]]-PA[[#This Row],[Fault Time]])*24,"")</f>
        <v>10.450000000000001</v>
      </c>
      <c r="AH1048" s="371" t="s">
        <v>460</v>
      </c>
      <c r="AI1048" s="32" t="s">
        <v>367</v>
      </c>
      <c r="AJ1048" s="34">
        <f ca="1">IFERROR(PA[[#This Row],[Breakdown Time]]*PA[[#This Row],[Plant Equivalent Weightage]],"")</f>
        <v>1.9148136339922326E-3</v>
      </c>
      <c r="AK1048" s="35">
        <v>2787</v>
      </c>
      <c r="AL1048" s="49">
        <f>IFERROR((_xlfn.XLOOKUP($G1048,'Modelling New'!$D:$D,'Modelling New'!$O:$O)*PA[[#This Row],[Lost PoA(Wh/m2)]]*PA[[#This Row],[DC Capacity Affected (kW)]])/1000,"")</f>
        <v>72.920020424429197</v>
      </c>
    </row>
    <row r="1049" spans="1:38">
      <c r="A1049" s="173">
        <f t="shared" si="17"/>
        <v>1048</v>
      </c>
      <c r="B1049" s="134">
        <v>45861</v>
      </c>
      <c r="C1049" s="182">
        <f>YEAR(PA[[#This Row],[Date]])+IF(MONTH(PA[[#This Row],[Date]])&gt;=4,1,0)</f>
        <v>2026</v>
      </c>
      <c r="D1049" s="32">
        <f>YEAR(PA[[#This Row],[Date]])</f>
        <v>2025</v>
      </c>
      <c r="E1049" s="36" t="s">
        <v>363</v>
      </c>
      <c r="F1049" s="36" t="s">
        <v>363</v>
      </c>
      <c r="G1049" s="216">
        <v>45839</v>
      </c>
      <c r="H1049" s="174">
        <f>DAY(EOMONTH(PA[[#This Row],[Month Year]],0))</f>
        <v>31</v>
      </c>
      <c r="I1049" s="33">
        <v>0.27291666666666664</v>
      </c>
      <c r="J1049" s="33">
        <v>0.7729166666666667</v>
      </c>
      <c r="K1049" s="34">
        <f>IFERROR((PA[[#This Row],[Sunset Time (POA&lt;20 W/m2)]]-PA[[#This Row],[Sunrise Time (POA&gt;20 W/m2)]])*24,"")</f>
        <v>12</v>
      </c>
      <c r="L1049" s="32" t="s">
        <v>674</v>
      </c>
      <c r="M1049" s="32" t="s">
        <v>403</v>
      </c>
      <c r="N1049" s="36" t="s">
        <v>412</v>
      </c>
      <c r="O1049" s="35" t="s">
        <v>405</v>
      </c>
      <c r="P1049" s="37" t="s">
        <v>471</v>
      </c>
      <c r="Q1049" s="36"/>
      <c r="R1049" s="174">
        <f>IF((PA[[#This Row],[String Type(If String BD)]]&amp;PA[[#This Row],[Equipment (If any BD other than PV  array and inv)]])="",1,0)</f>
        <v>0</v>
      </c>
      <c r="S1049" s="174">
        <f>IF(PA[[#This Row],[String Type(If String BD)]]="",1,0)</f>
        <v>0</v>
      </c>
      <c r="T104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49" s="175">
        <f>IFERROR(_xlfn.XLOOKUP(PA[[#This Row],[Affected Equipment ]],'Basic Data'!N:N,'Basic Data'!Q:Q),"")</f>
        <v>31.610000000000003</v>
      </c>
      <c r="V1049" s="360">
        <f ca="1">IFERROR(_xlfn.XLOOKUP(PA[[#This Row],[Affected Equipment ]],'Basic Data'!N:N,'Basic Data'!R:R),"")</f>
        <v>1.8323575444901746E-4</v>
      </c>
      <c r="W1049" s="35" t="s">
        <v>447</v>
      </c>
      <c r="X1049" s="39"/>
      <c r="Y1049" s="38" t="s">
        <v>469</v>
      </c>
      <c r="Z1049" s="40">
        <v>0.27291666666666664</v>
      </c>
      <c r="AA1049" s="40">
        <v>0.27291666666666664</v>
      </c>
      <c r="AB1049" s="41">
        <v>0.27291666666666664</v>
      </c>
      <c r="AC1049" s="45">
        <v>0.71527777777777779</v>
      </c>
      <c r="AD1049" s="176">
        <f>IF(PA[[#This Row],[Acknowledgement Time ]]="NA","",(PA[[#This Row],[Acknowledgement Time ]]-PA[[#This Row],[Fault Time]])*24)</f>
        <v>0</v>
      </c>
      <c r="AE1049" s="176">
        <f>IF(PA[[#This Row],[Work Start time on Fault]]="NA","",(PA[[#This Row],[Work Start time on Fault]]-PA[[#This Row],[Fault Time]])*24)</f>
        <v>0</v>
      </c>
      <c r="AF1049" s="177">
        <f>IF(PA[[#This Row],[Status]]="Open","",(PA[[#This Row],[Work Completion time on fault]]-PA[[#This Row],[Fault Time]])*24)</f>
        <v>10.616666666666667</v>
      </c>
      <c r="AG1049" s="176">
        <f>IFERROR((PA[[#This Row],[Work Completion time on fault]]-PA[[#This Row],[Fault Time]])*24,"")</f>
        <v>10.616666666666667</v>
      </c>
      <c r="AH1049" s="371" t="s">
        <v>457</v>
      </c>
      <c r="AI1049" s="32" t="s">
        <v>367</v>
      </c>
      <c r="AJ1049" s="175">
        <f ca="1">IFERROR(PA[[#This Row],[Breakdown Time]]*PA[[#This Row],[Plant Equivalent Weightage]],"")</f>
        <v>1.9453529264004022E-3</v>
      </c>
      <c r="AK1049" s="35">
        <v>2792</v>
      </c>
      <c r="AL1049" s="277">
        <f>IFERROR((_xlfn.XLOOKUP($G1049,'Modelling New'!$D:$D,'Modelling New'!$O:$O)*PA[[#This Row],[Lost PoA(Wh/m2)]]*PA[[#This Row],[DC Capacity Affected (kW)]])/1000,"")</f>
        <v>73.050842133120312</v>
      </c>
    </row>
    <row r="1050" spans="1:38">
      <c r="A1050" s="173">
        <f t="shared" si="17"/>
        <v>1049</v>
      </c>
      <c r="B1050" s="30">
        <v>45861</v>
      </c>
      <c r="C1050" s="183">
        <f>YEAR(PA[[#This Row],[Date]])+IF(MONTH(PA[[#This Row],[Date]])&gt;=4,1,0)</f>
        <v>2026</v>
      </c>
      <c r="D1050" s="32">
        <f>YEAR(PA[[#This Row],[Date]])</f>
        <v>2025</v>
      </c>
      <c r="E1050" s="36" t="s">
        <v>363</v>
      </c>
      <c r="F1050" s="36" t="s">
        <v>363</v>
      </c>
      <c r="G1050" s="216">
        <v>45839</v>
      </c>
      <c r="H1050" s="31">
        <f>DAY(EOMONTH(PA[[#This Row],[Month Year]],0))</f>
        <v>31</v>
      </c>
      <c r="I1050" s="33">
        <v>0.27291666666666664</v>
      </c>
      <c r="J1050" s="33">
        <v>0.7729166666666667</v>
      </c>
      <c r="K1050" s="34">
        <f>IFERROR((PA[[#This Row],[Sunset Time (POA&lt;20 W/m2)]]-PA[[#This Row],[Sunrise Time (POA&gt;20 W/m2)]])*24,"")</f>
        <v>12</v>
      </c>
      <c r="L1050" s="32" t="s">
        <v>674</v>
      </c>
      <c r="M1050" s="32" t="s">
        <v>403</v>
      </c>
      <c r="N1050" s="36" t="s">
        <v>404</v>
      </c>
      <c r="O1050" s="35" t="s">
        <v>456</v>
      </c>
      <c r="P1050" s="37" t="s">
        <v>471</v>
      </c>
      <c r="Q1050" s="32"/>
      <c r="R1050" s="31">
        <f>IF((PA[[#This Row],[String Type(If String BD)]]&amp;PA[[#This Row],[Equipment (If any BD other than PV  array and inv)]])="",1,0)</f>
        <v>0</v>
      </c>
      <c r="S1050" s="31">
        <f>IF(PA[[#This Row],[String Type(If String BD)]]="",1,0)</f>
        <v>0</v>
      </c>
      <c r="T10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0" s="34">
        <f>IFERROR(_xlfn.XLOOKUP(PA[[#This Row],[Affected Equipment ]],'Basic Data'!N:N,'Basic Data'!Q:Q),"")</f>
        <v>31.610000000000003</v>
      </c>
      <c r="V1050" s="359">
        <f ca="1">IFERROR(_xlfn.XLOOKUP(PA[[#This Row],[Affected Equipment ]],'Basic Data'!N:N,'Basic Data'!R:R),"")</f>
        <v>1.8323575444901746E-4</v>
      </c>
      <c r="W1050" s="35" t="s">
        <v>407</v>
      </c>
      <c r="X1050" s="38"/>
      <c r="Y1050" s="38" t="s">
        <v>469</v>
      </c>
      <c r="Z1050" s="40">
        <v>0.27291666666666664</v>
      </c>
      <c r="AA1050" s="40">
        <v>0.27291666666666664</v>
      </c>
      <c r="AB1050" s="41">
        <v>0.27291666666666664</v>
      </c>
      <c r="AC1050" s="44">
        <v>0.72222222222222221</v>
      </c>
      <c r="AD1050" s="42">
        <f>IF(PA[[#This Row],[Acknowledgement Time ]]="NA","",(PA[[#This Row],[Acknowledgement Time ]]-PA[[#This Row],[Fault Time]])*24)</f>
        <v>0</v>
      </c>
      <c r="AE1050" s="42">
        <f>IF(PA[[#This Row],[Work Start time on Fault]]="NA","",(PA[[#This Row],[Work Start time on Fault]]-PA[[#This Row],[Fault Time]])*24)</f>
        <v>0</v>
      </c>
      <c r="AF1050" s="43">
        <f>IF(PA[[#This Row],[Status]]="Open","",(PA[[#This Row],[Work Completion time on fault]]-PA[[#This Row],[Fault Time]])*24)</f>
        <v>10.783333333333333</v>
      </c>
      <c r="AG1050" s="42">
        <f>IFERROR((PA[[#This Row],[Work Completion time on fault]]-PA[[#This Row],[Fault Time]])*24,"")</f>
        <v>10.783333333333333</v>
      </c>
      <c r="AH1050" s="371" t="s">
        <v>460</v>
      </c>
      <c r="AI1050" s="32" t="s">
        <v>367</v>
      </c>
      <c r="AJ1050" s="34">
        <f ca="1">IFERROR(PA[[#This Row],[Breakdown Time]]*PA[[#This Row],[Plant Equivalent Weightage]],"")</f>
        <v>1.9758922188085714E-3</v>
      </c>
      <c r="AK1050" s="35">
        <v>2796</v>
      </c>
      <c r="AL1050" s="49">
        <f>IFERROR((_xlfn.XLOOKUP($G1050,'Modelling New'!$D:$D,'Modelling New'!$O:$O)*PA[[#This Row],[Lost PoA(Wh/m2)]]*PA[[#This Row],[DC Capacity Affected (kW)]])/1000,"")</f>
        <v>73.155499500073219</v>
      </c>
    </row>
    <row r="1051" spans="1:38">
      <c r="A1051" s="173">
        <f t="shared" si="17"/>
        <v>1050</v>
      </c>
      <c r="B1051" s="30">
        <v>45861</v>
      </c>
      <c r="C1051" s="183">
        <f>YEAR(PA[[#This Row],[Date]])+IF(MONTH(PA[[#This Row],[Date]])&gt;=4,1,0)</f>
        <v>2026</v>
      </c>
      <c r="D1051" s="32">
        <f>YEAR(PA[[#This Row],[Date]])</f>
        <v>2025</v>
      </c>
      <c r="E1051" s="36" t="s">
        <v>363</v>
      </c>
      <c r="F1051" s="36" t="s">
        <v>363</v>
      </c>
      <c r="G1051" s="216">
        <v>45839</v>
      </c>
      <c r="H1051" s="31">
        <f>DAY(EOMONTH(PA[[#This Row],[Month Year]],0))</f>
        <v>31</v>
      </c>
      <c r="I1051" s="33">
        <v>0.27291666666666664</v>
      </c>
      <c r="J1051" s="33">
        <v>0.7729166666666667</v>
      </c>
      <c r="K1051" s="34">
        <f>IFERROR((PA[[#This Row],[Sunset Time (POA&lt;20 W/m2)]]-PA[[#This Row],[Sunrise Time (POA&gt;20 W/m2)]])*24,"")</f>
        <v>12</v>
      </c>
      <c r="L1051" s="32" t="s">
        <v>674</v>
      </c>
      <c r="M1051" s="32" t="s">
        <v>410</v>
      </c>
      <c r="N1051" s="36" t="s">
        <v>443</v>
      </c>
      <c r="O1051" s="35" t="s">
        <v>440</v>
      </c>
      <c r="P1051" s="37" t="s">
        <v>471</v>
      </c>
      <c r="Q1051" s="32"/>
      <c r="R1051" s="31">
        <f>IF((PA[[#This Row],[String Type(If String BD)]]&amp;PA[[#This Row],[Equipment (If any BD other than PV  array and inv)]])="",1,0)</f>
        <v>0</v>
      </c>
      <c r="S1051" s="31">
        <f>IF(PA[[#This Row],[String Type(If String BD)]]="",1,0)</f>
        <v>0</v>
      </c>
      <c r="T10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1" s="34">
        <f>IFERROR(_xlfn.XLOOKUP(PA[[#This Row],[Affected Equipment ]],'Basic Data'!N:N,'Basic Data'!Q:Q),"")</f>
        <v>31.610000000000003</v>
      </c>
      <c r="V1051" s="359">
        <f ca="1">IFERROR(_xlfn.XLOOKUP(PA[[#This Row],[Affected Equipment ]],'Basic Data'!N:N,'Basic Data'!R:R),"")</f>
        <v>1.8323575444901746E-4</v>
      </c>
      <c r="W1051" s="35" t="s">
        <v>447</v>
      </c>
      <c r="X1051" s="38"/>
      <c r="Y1051" s="38" t="s">
        <v>469</v>
      </c>
      <c r="Z1051" s="40">
        <v>0.27291666666666664</v>
      </c>
      <c r="AA1051" s="40">
        <v>0.27291666666666664</v>
      </c>
      <c r="AB1051" s="41">
        <v>0.27291666666666664</v>
      </c>
      <c r="AC1051" s="44">
        <v>0.72916666666666663</v>
      </c>
      <c r="AD1051" s="42">
        <f>IF(PA[[#This Row],[Acknowledgement Time ]]="NA","",(PA[[#This Row],[Acknowledgement Time ]]-PA[[#This Row],[Fault Time]])*24)</f>
        <v>0</v>
      </c>
      <c r="AE1051" s="42">
        <f>IF(PA[[#This Row],[Work Start time on Fault]]="NA","",(PA[[#This Row],[Work Start time on Fault]]-PA[[#This Row],[Fault Time]])*24)</f>
        <v>0</v>
      </c>
      <c r="AF1051" s="43">
        <f>IF(PA[[#This Row],[Status]]="Open","",(PA[[#This Row],[Work Completion time on fault]]-PA[[#This Row],[Fault Time]])*24)</f>
        <v>10.95</v>
      </c>
      <c r="AG1051" s="42">
        <f>IFERROR((PA[[#This Row],[Work Completion time on fault]]-PA[[#This Row],[Fault Time]])*24,"")</f>
        <v>10.95</v>
      </c>
      <c r="AH1051" s="371" t="s">
        <v>457</v>
      </c>
      <c r="AI1051" s="32" t="s">
        <v>367</v>
      </c>
      <c r="AJ1051" s="34">
        <f ca="1">IFERROR(PA[[#This Row],[Breakdown Time]]*PA[[#This Row],[Plant Equivalent Weightage]],"")</f>
        <v>2.0064315112167412E-3</v>
      </c>
      <c r="AK1051" s="35">
        <v>2803</v>
      </c>
      <c r="AL1051" s="49">
        <f>IFERROR((_xlfn.XLOOKUP($G1051,'Modelling New'!$D:$D,'Modelling New'!$O:$O)*PA[[#This Row],[Lost PoA(Wh/m2)]]*PA[[#This Row],[DC Capacity Affected (kW)]])/1000,"")</f>
        <v>73.338649892240781</v>
      </c>
    </row>
    <row r="1052" spans="1:38">
      <c r="A1052" s="173">
        <f t="shared" si="17"/>
        <v>1051</v>
      </c>
      <c r="B1052" s="30">
        <v>45861</v>
      </c>
      <c r="C1052" s="183">
        <f>YEAR(PA[[#This Row],[Date]])+IF(MONTH(PA[[#This Row],[Date]])&gt;=4,1,0)</f>
        <v>2026</v>
      </c>
      <c r="D1052" s="32">
        <f>YEAR(PA[[#This Row],[Date]])</f>
        <v>2025</v>
      </c>
      <c r="E1052" s="36" t="s">
        <v>363</v>
      </c>
      <c r="F1052" s="36" t="s">
        <v>363</v>
      </c>
      <c r="G1052" s="216">
        <v>45839</v>
      </c>
      <c r="H1052" s="31">
        <f>DAY(EOMONTH(PA[[#This Row],[Month Year]],0))</f>
        <v>31</v>
      </c>
      <c r="I1052" s="33">
        <v>0.27291666666666664</v>
      </c>
      <c r="J1052" s="33">
        <v>0.7729166666666667</v>
      </c>
      <c r="K1052" s="34">
        <f>IFERROR((PA[[#This Row],[Sunset Time (POA&lt;20 W/m2)]]-PA[[#This Row],[Sunrise Time (POA&gt;20 W/m2)]])*24,"")</f>
        <v>12</v>
      </c>
      <c r="L1052" s="32" t="s">
        <v>510</v>
      </c>
      <c r="M1052" s="32" t="s">
        <v>403</v>
      </c>
      <c r="N1052" s="36" t="s">
        <v>412</v>
      </c>
      <c r="O1052" s="35" t="s">
        <v>472</v>
      </c>
      <c r="P1052" s="35"/>
      <c r="Q1052" s="32"/>
      <c r="R1052" s="31">
        <f>IF((PA[[#This Row],[String Type(If String BD)]]&amp;PA[[#This Row],[Equipment (If any BD other than PV  array and inv)]])="",1,0)</f>
        <v>1</v>
      </c>
      <c r="S1052" s="31">
        <f>IF(PA[[#This Row],[String Type(If String BD)]]="",1,0)</f>
        <v>1</v>
      </c>
      <c r="T10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2" s="34">
        <f>IFERROR(_xlfn.XLOOKUP(PA[[#This Row],[Affected Equipment ]],'Basic Data'!N:N,'Basic Data'!Q:Q),"")</f>
        <v>205.465</v>
      </c>
      <c r="V1052" s="359">
        <f ca="1">IFERROR(_xlfn.XLOOKUP(PA[[#This Row],[Affected Equipment ]],'Basic Data'!N:N,'Basic Data'!R:R),"")</f>
        <v>1.1910324039186135E-3</v>
      </c>
      <c r="W1052" s="35" t="s">
        <v>433</v>
      </c>
      <c r="X1052" s="38"/>
      <c r="Y1052" s="354" t="s">
        <v>1908</v>
      </c>
      <c r="Z1052" s="40">
        <v>0.27291666666666664</v>
      </c>
      <c r="AA1052" s="40">
        <v>0.27291666666666664</v>
      </c>
      <c r="AB1052" s="41">
        <v>0.27291666666666664</v>
      </c>
      <c r="AC1052" s="44">
        <v>0.7729166666666667</v>
      </c>
      <c r="AD1052" s="42">
        <f>IF(PA[[#This Row],[Acknowledgement Time ]]="NA","",(PA[[#This Row],[Acknowledgement Time ]]-PA[[#This Row],[Fault Time]])*24)</f>
        <v>0</v>
      </c>
      <c r="AE1052" s="42">
        <f>IF(PA[[#This Row],[Work Start time on Fault]]="NA","",(PA[[#This Row],[Work Start time on Fault]]-PA[[#This Row],[Fault Time]])*24)</f>
        <v>0</v>
      </c>
      <c r="AF1052" s="43" t="str">
        <f>IF(PA[[#This Row],[Status]]="Open","",(PA[[#This Row],[Work Completion time on fault]]-PA[[#This Row],[Fault Time]])*24)</f>
        <v/>
      </c>
      <c r="AG1052" s="42">
        <f>IFERROR((PA[[#This Row],[Work Completion time on fault]]-PA[[#This Row],[Fault Time]])*24,"")</f>
        <v>12</v>
      </c>
      <c r="AH1052" s="352" t="s">
        <v>1909</v>
      </c>
      <c r="AI1052" s="353" t="s">
        <v>552</v>
      </c>
      <c r="AJ1052" s="34">
        <f ca="1">IFERROR(PA[[#This Row],[Breakdown Time]]*PA[[#This Row],[Plant Equivalent Weightage]],"")</f>
        <v>1.4292388847023361E-2</v>
      </c>
      <c r="AK1052" s="35">
        <v>2838</v>
      </c>
      <c r="AL1052" s="49">
        <f>IFERROR((_xlfn.XLOOKUP($G1052,'Modelling New'!$D:$D,'Modelling New'!$O:$O)*PA[[#This Row],[Lost PoA(Wh/m2)]]*PA[[#This Row],[DC Capacity Affected (kW)]])/1000,"")</f>
        <v>482.6536120450109</v>
      </c>
    </row>
    <row r="1053" spans="1:38">
      <c r="A1053" s="173">
        <f t="shared" si="17"/>
        <v>1052</v>
      </c>
      <c r="B1053" s="134">
        <v>45861</v>
      </c>
      <c r="C1053" s="182">
        <f>YEAR(PA[[#This Row],[Date]])+IF(MONTH(PA[[#This Row],[Date]])&gt;=4,1,0)</f>
        <v>2026</v>
      </c>
      <c r="D1053" s="32">
        <f>YEAR(PA[[#This Row],[Date]])</f>
        <v>2025</v>
      </c>
      <c r="E1053" s="36" t="s">
        <v>363</v>
      </c>
      <c r="F1053" s="36" t="s">
        <v>363</v>
      </c>
      <c r="G1053" s="216">
        <v>45839</v>
      </c>
      <c r="H1053" s="174">
        <f>DAY(EOMONTH(PA[[#This Row],[Month Year]],0))</f>
        <v>31</v>
      </c>
      <c r="I1053" s="33">
        <v>0.27291666666666664</v>
      </c>
      <c r="J1053" s="33">
        <v>0.7729166666666667</v>
      </c>
      <c r="K1053" s="34">
        <f>IFERROR((PA[[#This Row],[Sunset Time (POA&lt;20 W/m2)]]-PA[[#This Row],[Sunrise Time (POA&gt;20 W/m2)]])*24,"")</f>
        <v>12</v>
      </c>
      <c r="L1053" s="32" t="s">
        <v>510</v>
      </c>
      <c r="M1053" s="32" t="s">
        <v>403</v>
      </c>
      <c r="N1053" s="36" t="s">
        <v>412</v>
      </c>
      <c r="O1053" s="35" t="s">
        <v>446</v>
      </c>
      <c r="P1053" s="37"/>
      <c r="Q1053" s="36"/>
      <c r="R1053" s="174">
        <f>IF((PA[[#This Row],[String Type(If String BD)]]&amp;PA[[#This Row],[Equipment (If any BD other than PV  array and inv)]])="",1,0)</f>
        <v>1</v>
      </c>
      <c r="S1053" s="174">
        <f>IF(PA[[#This Row],[String Type(If String BD)]]="",1,0)</f>
        <v>1</v>
      </c>
      <c r="T1053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53" s="175">
        <f>IFERROR(_xlfn.XLOOKUP(PA[[#This Row],[Affected Equipment ]],'Basic Data'!N:N,'Basic Data'!Q:Q),"")</f>
        <v>221.27</v>
      </c>
      <c r="V1053" s="360">
        <f ca="1">IFERROR(_xlfn.XLOOKUP(PA[[#This Row],[Affected Equipment ]],'Basic Data'!N:N,'Basic Data'!R:R),"")</f>
        <v>1.2826502811431222E-3</v>
      </c>
      <c r="W1053" s="35" t="s">
        <v>433</v>
      </c>
      <c r="X1053" s="38"/>
      <c r="Y1053" s="354" t="s">
        <v>1908</v>
      </c>
      <c r="Z1053" s="40">
        <v>0.27291666666666664</v>
      </c>
      <c r="AA1053" s="40">
        <v>0.27291666666666664</v>
      </c>
      <c r="AB1053" s="41">
        <v>0.27291666666666664</v>
      </c>
      <c r="AC1053" s="45">
        <v>0.7729166666666667</v>
      </c>
      <c r="AD1053" s="176">
        <f>IF(PA[[#This Row],[Acknowledgement Time ]]="NA","",(PA[[#This Row],[Acknowledgement Time ]]-PA[[#This Row],[Fault Time]])*24)</f>
        <v>0</v>
      </c>
      <c r="AE1053" s="176">
        <f>IF(PA[[#This Row],[Work Start time on Fault]]="NA","",(PA[[#This Row],[Work Start time on Fault]]-PA[[#This Row],[Fault Time]])*24)</f>
        <v>0</v>
      </c>
      <c r="AF1053" s="177" t="str">
        <f>IF(PA[[#This Row],[Status]]="Open","",(PA[[#This Row],[Work Completion time on fault]]-PA[[#This Row],[Fault Time]])*24)</f>
        <v/>
      </c>
      <c r="AG1053" s="176">
        <f>IFERROR((PA[[#This Row],[Work Completion time on fault]]-PA[[#This Row],[Fault Time]])*24,"")</f>
        <v>12</v>
      </c>
      <c r="AH1053" s="352" t="s">
        <v>1909</v>
      </c>
      <c r="AI1053" s="353" t="s">
        <v>552</v>
      </c>
      <c r="AJ1053" s="175">
        <f ca="1">IFERROR(PA[[#This Row],[Breakdown Time]]*PA[[#This Row],[Plant Equivalent Weightage]],"")</f>
        <v>1.5391803373717466E-2</v>
      </c>
      <c r="AK1053" s="35">
        <v>2838</v>
      </c>
      <c r="AL1053" s="277">
        <f>IFERROR((_xlfn.XLOOKUP($G1053,'Modelling New'!$D:$D,'Modelling New'!$O:$O)*PA[[#This Row],[Lost PoA(Wh/m2)]]*PA[[#This Row],[DC Capacity Affected (kW)]])/1000,"")</f>
        <v>519.78081297155018</v>
      </c>
    </row>
    <row r="1054" spans="1:38">
      <c r="A1054" s="173">
        <f t="shared" si="17"/>
        <v>1053</v>
      </c>
      <c r="B1054" s="134">
        <v>45862</v>
      </c>
      <c r="C1054" s="183">
        <f>YEAR(PA[[#This Row],[Date]])+IF(MONTH(PA[[#This Row],[Date]])&gt;=4,1,0)</f>
        <v>2026</v>
      </c>
      <c r="D1054" s="32">
        <f>YEAR(PA[[#This Row],[Date]])</f>
        <v>2025</v>
      </c>
      <c r="E1054" s="36" t="s">
        <v>363</v>
      </c>
      <c r="F1054" s="36" t="s">
        <v>363</v>
      </c>
      <c r="G1054" s="216">
        <v>45839</v>
      </c>
      <c r="H1054" s="31">
        <f>DAY(EOMONTH(PA[[#This Row],[Month Year]],0))</f>
        <v>31</v>
      </c>
      <c r="I1054" s="33">
        <v>0.28125</v>
      </c>
      <c r="J1054" s="33">
        <v>0.7715277777777777</v>
      </c>
      <c r="K1054" s="34">
        <f>IFERROR((PA[[#This Row],[Sunset Time (POA&lt;20 W/m2)]]-PA[[#This Row],[Sunrise Time (POA&gt;20 W/m2)]])*24,"")</f>
        <v>11.766666666666666</v>
      </c>
      <c r="L1054" s="32" t="s">
        <v>411</v>
      </c>
      <c r="M1054" s="32" t="s">
        <v>403</v>
      </c>
      <c r="N1054" s="32"/>
      <c r="O1054" s="35"/>
      <c r="P1054" s="35"/>
      <c r="Q1054" s="32"/>
      <c r="R1054" s="31">
        <f>IF((PA[[#This Row],[String Type(If String BD)]]&amp;PA[[#This Row],[Equipment (If any BD other than PV  array and inv)]])="",1,0)</f>
        <v>1</v>
      </c>
      <c r="S1054" s="31">
        <f>IF(PA[[#This Row],[String Type(If String BD)]]="",1,0)</f>
        <v>1</v>
      </c>
      <c r="T10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</v>
      </c>
      <c r="U1054" s="34">
        <f>IFERROR(_xlfn.XLOOKUP(PA[[#This Row],[Affected Equipment ]],'Basic Data'!N:N,'Basic Data'!Q:Q),"")</f>
        <v>4641.45</v>
      </c>
      <c r="V1054" s="359">
        <f ca="1">IFERROR(_xlfn.XLOOKUP(PA[[#This Row],[Affected Equipment ]],'Basic Data'!N:N,'Basic Data'!R:R),"")</f>
        <v>2.6905396788591964E-2</v>
      </c>
      <c r="W1054" s="35" t="s">
        <v>474</v>
      </c>
      <c r="X1054" s="38"/>
      <c r="Y1054" s="373" t="s">
        <v>438</v>
      </c>
      <c r="Z1054" s="40">
        <v>0.28125</v>
      </c>
      <c r="AA1054" s="40">
        <v>0.28125</v>
      </c>
      <c r="AB1054" s="41">
        <v>0.28125</v>
      </c>
      <c r="AC1054" s="44">
        <v>0.3576388888888889</v>
      </c>
      <c r="AD1054" s="42">
        <f>IF(PA[[#This Row],[Acknowledgement Time ]]="NA","",(PA[[#This Row],[Acknowledgement Time ]]-PA[[#This Row],[Fault Time]])*24)</f>
        <v>0</v>
      </c>
      <c r="AE1054" s="42">
        <f>IF(PA[[#This Row],[Work Start time on Fault]]="NA","",(PA[[#This Row],[Work Start time on Fault]]-PA[[#This Row],[Fault Time]])*24)</f>
        <v>0</v>
      </c>
      <c r="AF1054" s="43">
        <f>IF(PA[[#This Row],[Status]]="Open","",(PA[[#This Row],[Work Completion time on fault]]-PA[[#This Row],[Fault Time]])*24)</f>
        <v>1.8333333333333335</v>
      </c>
      <c r="AG1054" s="42">
        <f>IFERROR((PA[[#This Row],[Work Completion time on fault]]-PA[[#This Row],[Fault Time]])*24,"")</f>
        <v>1.8333333333333335</v>
      </c>
      <c r="AH1054" s="35" t="s">
        <v>1935</v>
      </c>
      <c r="AI1054" s="32" t="s">
        <v>367</v>
      </c>
      <c r="AJ1054" s="34">
        <f ca="1">IFERROR(PA[[#This Row],[Breakdown Time]]*PA[[#This Row],[Plant Equivalent Weightage]],"")</f>
        <v>4.9326560779085274E-2</v>
      </c>
      <c r="AK1054" s="35">
        <v>142</v>
      </c>
      <c r="AL1054" s="49">
        <f>IFERROR((_xlfn.XLOOKUP($G1054,'Modelling New'!$D:$D,'Modelling New'!$O:$O)*PA[[#This Row],[Lost PoA(Wh/m2)]]*PA[[#This Row],[DC Capacity Affected (kW)]])/1000,"")</f>
        <v>545.54092763190988</v>
      </c>
    </row>
    <row r="1055" spans="1:38">
      <c r="A1055" s="173">
        <f t="shared" ref="A1055:A1119" si="18">A1054+1</f>
        <v>1054</v>
      </c>
      <c r="B1055" s="30">
        <v>45862</v>
      </c>
      <c r="C1055" s="183">
        <f>YEAR(PA[[#This Row],[Date]])+IF(MONTH(PA[[#This Row],[Date]])&gt;=4,1,0)</f>
        <v>2026</v>
      </c>
      <c r="D1055" s="32">
        <f>YEAR(PA[[#This Row],[Date]])</f>
        <v>2025</v>
      </c>
      <c r="E1055" s="36" t="s">
        <v>363</v>
      </c>
      <c r="F1055" s="36" t="s">
        <v>363</v>
      </c>
      <c r="G1055" s="216">
        <v>45839</v>
      </c>
      <c r="H1055" s="31">
        <f>DAY(EOMONTH(PA[[#This Row],[Month Year]],0))</f>
        <v>31</v>
      </c>
      <c r="I1055" s="33">
        <v>0.28125</v>
      </c>
      <c r="J1055" s="33">
        <v>0.7715277777777777</v>
      </c>
      <c r="K1055" s="34">
        <f>IFERROR((PA[[#This Row],[Sunset Time (POA&lt;20 W/m2)]]-PA[[#This Row],[Sunrise Time (POA&gt;20 W/m2)]])*24,"")</f>
        <v>11.766666666666666</v>
      </c>
      <c r="L1055" s="32" t="s">
        <v>473</v>
      </c>
      <c r="M1055" s="32" t="s">
        <v>403</v>
      </c>
      <c r="N1055" s="36" t="s">
        <v>412</v>
      </c>
      <c r="O1055" s="35"/>
      <c r="P1055" s="35"/>
      <c r="Q1055" s="32"/>
      <c r="R1055" s="31">
        <f>IF((PA[[#This Row],[String Type(If String BD)]]&amp;PA[[#This Row],[Equipment (If any BD other than PV  array and inv)]])="",1,0)</f>
        <v>1</v>
      </c>
      <c r="S1055" s="31">
        <f>IF(PA[[#This Row],[String Type(If String BD)]]="",1,0)</f>
        <v>1</v>
      </c>
      <c r="T10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055" s="34">
        <f>IFERROR(_xlfn.XLOOKUP(PA[[#This Row],[Affected Equipment ]],'Basic Data'!N:N,'Basic Data'!Q:Q),"")</f>
        <v>2086.2600000000002</v>
      </c>
      <c r="V1055" s="359">
        <f ca="1">IFERROR(_xlfn.XLOOKUP(PA[[#This Row],[Affected Equipment ]],'Basic Data'!N:N,'Basic Data'!R:R),"")</f>
        <v>1.2093559793635153E-2</v>
      </c>
      <c r="W1055" s="35" t="s">
        <v>413</v>
      </c>
      <c r="X1055" s="38"/>
      <c r="Y1055" s="38" t="s">
        <v>75</v>
      </c>
      <c r="Z1055" s="40">
        <v>0.28125</v>
      </c>
      <c r="AA1055" s="40">
        <v>0.28125</v>
      </c>
      <c r="AB1055" s="41">
        <v>0.28125</v>
      </c>
      <c r="AC1055" s="44">
        <v>0.32847222222222222</v>
      </c>
      <c r="AD1055" s="42">
        <f>IF(PA[[#This Row],[Acknowledgement Time ]]="NA","",(PA[[#This Row],[Acknowledgement Time ]]-PA[[#This Row],[Fault Time]])*24)</f>
        <v>0</v>
      </c>
      <c r="AE1055" s="42">
        <f>IF(PA[[#This Row],[Work Start time on Fault]]="NA","",(PA[[#This Row],[Work Start time on Fault]]-PA[[#This Row],[Fault Time]])*24)</f>
        <v>0</v>
      </c>
      <c r="AF1055" s="43">
        <f>IF(PA[[#This Row],[Status]]="Open","",(PA[[#This Row],[Work Completion time on fault]]-PA[[#This Row],[Fault Time]])*24)</f>
        <v>1.1333333333333333</v>
      </c>
      <c r="AG1055" s="42">
        <f>IFERROR((PA[[#This Row],[Work Completion time on fault]]-PA[[#This Row],[Fault Time]])*24,"")</f>
        <v>1.1333333333333333</v>
      </c>
      <c r="AH1055" s="35" t="s">
        <v>561</v>
      </c>
      <c r="AI1055" s="32" t="s">
        <v>367</v>
      </c>
      <c r="AJ1055" s="34">
        <f ca="1">IFERROR(PA[[#This Row],[Breakdown Time]]*PA[[#This Row],[Plant Equivalent Weightage]],"")</f>
        <v>1.3706034432786505E-2</v>
      </c>
      <c r="AK1055" s="35">
        <v>44</v>
      </c>
      <c r="AL1055" s="49">
        <f>IFERROR((_xlfn.XLOOKUP($G1055,'Modelling New'!$D:$D,'Modelling New'!$O:$O)*PA[[#This Row],[Lost PoA(Wh/m2)]]*PA[[#This Row],[DC Capacity Affected (kW)]])/1000,"")</f>
        <v>75.98124840780136</v>
      </c>
    </row>
    <row r="1056" spans="1:38">
      <c r="A1056" s="173">
        <f t="shared" si="18"/>
        <v>1055</v>
      </c>
      <c r="B1056" s="30">
        <v>45862</v>
      </c>
      <c r="C1056" s="183">
        <f>YEAR(PA[[#This Row],[Date]])+IF(MONTH(PA[[#This Row],[Date]])&gt;=4,1,0)</f>
        <v>2026</v>
      </c>
      <c r="D1056" s="32">
        <f>YEAR(PA[[#This Row],[Date]])</f>
        <v>2025</v>
      </c>
      <c r="E1056" s="36" t="s">
        <v>363</v>
      </c>
      <c r="F1056" s="36" t="s">
        <v>363</v>
      </c>
      <c r="G1056" s="216">
        <v>45839</v>
      </c>
      <c r="H1056" s="31">
        <f>DAY(EOMONTH(PA[[#This Row],[Month Year]],0))</f>
        <v>31</v>
      </c>
      <c r="I1056" s="33">
        <v>0.28125</v>
      </c>
      <c r="J1056" s="33">
        <v>0.7715277777777777</v>
      </c>
      <c r="K1056" s="34">
        <f>IFERROR((PA[[#This Row],[Sunset Time (POA&lt;20 W/m2)]]-PA[[#This Row],[Sunrise Time (POA&gt;20 W/m2)]])*24,"")</f>
        <v>11.766666666666666</v>
      </c>
      <c r="L1056" s="32" t="s">
        <v>418</v>
      </c>
      <c r="M1056" s="32" t="s">
        <v>403</v>
      </c>
      <c r="N1056" s="36" t="s">
        <v>443</v>
      </c>
      <c r="O1056" s="35"/>
      <c r="P1056" s="35"/>
      <c r="Q1056" s="32"/>
      <c r="R1056" s="31">
        <f>IF((PA[[#This Row],[String Type(If String BD)]]&amp;PA[[#This Row],[Equipment (If any BD other than PV  array and inv)]])="",1,0)</f>
        <v>1</v>
      </c>
      <c r="S1056" s="31">
        <f>IF(PA[[#This Row],[String Type(If String BD)]]="",1,0)</f>
        <v>1</v>
      </c>
      <c r="T10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056" s="34">
        <f>IFERROR(_xlfn.XLOOKUP(PA[[#This Row],[Affected Equipment ]],'Basic Data'!N:N,'Basic Data'!Q:Q),"")</f>
        <v>1483.35</v>
      </c>
      <c r="V1056" s="359">
        <f ca="1">IFERROR(_xlfn.XLOOKUP(PA[[#This Row],[Affected Equipment ]],'Basic Data'!N:N,'Basic Data'!R:R),"")</f>
        <v>8.5986319633644427E-3</v>
      </c>
      <c r="W1056" s="35" t="s">
        <v>413</v>
      </c>
      <c r="X1056" s="38"/>
      <c r="Y1056" s="38" t="s">
        <v>75</v>
      </c>
      <c r="Z1056" s="40">
        <v>0.28125</v>
      </c>
      <c r="AA1056" s="40">
        <v>0.28125</v>
      </c>
      <c r="AB1056" s="41">
        <v>0.28125</v>
      </c>
      <c r="AC1056" s="44">
        <v>0.29652777777777778</v>
      </c>
      <c r="AD1056" s="42">
        <f>IF(PA[[#This Row],[Acknowledgement Time ]]="NA","",(PA[[#This Row],[Acknowledgement Time ]]-PA[[#This Row],[Fault Time]])*24)</f>
        <v>0</v>
      </c>
      <c r="AE1056" s="42">
        <f>IF(PA[[#This Row],[Work Start time on Fault]]="NA","",(PA[[#This Row],[Work Start time on Fault]]-PA[[#This Row],[Fault Time]])*24)</f>
        <v>0</v>
      </c>
      <c r="AF1056" s="43">
        <f>IF(PA[[#This Row],[Status]]="Open","",(PA[[#This Row],[Work Completion time on fault]]-PA[[#This Row],[Fault Time]])*24)</f>
        <v>0.3666666666666667</v>
      </c>
      <c r="AG1056" s="42">
        <f>IFERROR((PA[[#This Row],[Work Completion time on fault]]-PA[[#This Row],[Fault Time]])*24,"")</f>
        <v>0.3666666666666667</v>
      </c>
      <c r="AH1056" s="35" t="s">
        <v>561</v>
      </c>
      <c r="AI1056" s="32" t="s">
        <v>367</v>
      </c>
      <c r="AJ1056" s="34">
        <f ca="1">IFERROR(PA[[#This Row],[Breakdown Time]]*PA[[#This Row],[Plant Equivalent Weightage]],"")</f>
        <v>3.1528317199002961E-3</v>
      </c>
      <c r="AK1056" s="35">
        <v>21</v>
      </c>
      <c r="AL1056" s="49">
        <f>IFERROR((_xlfn.XLOOKUP($G1056,'Modelling New'!$D:$D,'Modelling New'!$O:$O)*PA[[#This Row],[Lost PoA(Wh/m2)]]*PA[[#This Row],[DC Capacity Affected (kW)]])/1000,"")</f>
        <v>25.783878603773289</v>
      </c>
    </row>
    <row r="1057" spans="1:38">
      <c r="A1057" s="173">
        <f t="shared" si="18"/>
        <v>1056</v>
      </c>
      <c r="B1057" s="30">
        <v>45862</v>
      </c>
      <c r="C1057" s="183">
        <f>YEAR(PA[[#This Row],[Date]])+IF(MONTH(PA[[#This Row],[Date]])&gt;=4,1,0)</f>
        <v>2026</v>
      </c>
      <c r="D1057" s="32">
        <f>YEAR(PA[[#This Row],[Date]])</f>
        <v>2025</v>
      </c>
      <c r="E1057" s="36" t="s">
        <v>363</v>
      </c>
      <c r="F1057" s="36" t="s">
        <v>363</v>
      </c>
      <c r="G1057" s="216">
        <v>45839</v>
      </c>
      <c r="H1057" s="31">
        <f>DAY(EOMONTH(PA[[#This Row],[Month Year]],0))</f>
        <v>31</v>
      </c>
      <c r="I1057" s="33">
        <v>0.28125</v>
      </c>
      <c r="J1057" s="33">
        <v>0.7715277777777777</v>
      </c>
      <c r="K1057" s="34">
        <f>IFERROR((PA[[#This Row],[Sunset Time (POA&lt;20 W/m2)]]-PA[[#This Row],[Sunrise Time (POA&gt;20 W/m2)]])*24,"")</f>
        <v>11.766666666666666</v>
      </c>
      <c r="L1057" s="32" t="s">
        <v>424</v>
      </c>
      <c r="M1057" s="32" t="s">
        <v>483</v>
      </c>
      <c r="N1057" s="36" t="s">
        <v>416</v>
      </c>
      <c r="O1057" s="35"/>
      <c r="P1057" s="35"/>
      <c r="Q1057" s="32"/>
      <c r="R1057" s="31">
        <f>IF((PA[[#This Row],[String Type(If String BD)]]&amp;PA[[#This Row],[Equipment (If any BD other than PV  array and inv)]])="",1,0)</f>
        <v>1</v>
      </c>
      <c r="S1057" s="31">
        <f>IF(PA[[#This Row],[String Type(If String BD)]]="",1,0)</f>
        <v>1</v>
      </c>
      <c r="T10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1057" s="34">
        <f>IFERROR(_xlfn.XLOOKUP(PA[[#This Row],[Affected Equipment ]],'Basic Data'!N:N,'Basic Data'!Q:Q),"")</f>
        <v>2007.2350000000001</v>
      </c>
      <c r="V1057" s="359">
        <f ca="1">IFERROR(_xlfn.XLOOKUP(PA[[#This Row],[Affected Equipment ]],'Basic Data'!N:N,'Basic Data'!R:R),"")</f>
        <v>1.1635470407512609E-2</v>
      </c>
      <c r="W1057" s="35" t="s">
        <v>413</v>
      </c>
      <c r="X1057" s="38"/>
      <c r="Y1057" s="38" t="s">
        <v>75</v>
      </c>
      <c r="Z1057" s="40">
        <v>0.28125</v>
      </c>
      <c r="AA1057" s="40">
        <v>0.28125</v>
      </c>
      <c r="AB1057" s="41">
        <v>0.28125</v>
      </c>
      <c r="AC1057" s="44">
        <v>0.29305555555555557</v>
      </c>
      <c r="AD1057" s="42">
        <f>IF(PA[[#This Row],[Acknowledgement Time ]]="NA","",(PA[[#This Row],[Acknowledgement Time ]]-PA[[#This Row],[Fault Time]])*24)</f>
        <v>0</v>
      </c>
      <c r="AE1057" s="42">
        <f>IF(PA[[#This Row],[Work Start time on Fault]]="NA","",(PA[[#This Row],[Work Start time on Fault]]-PA[[#This Row],[Fault Time]])*24)</f>
        <v>0</v>
      </c>
      <c r="AF1057" s="43">
        <f>IF(PA[[#This Row],[Status]]="Open","",(PA[[#This Row],[Work Completion time on fault]]-PA[[#This Row],[Fault Time]])*24)</f>
        <v>0.28333333333333366</v>
      </c>
      <c r="AG1057" s="42">
        <f>IFERROR((PA[[#This Row],[Work Completion time on fault]]-PA[[#This Row],[Fault Time]])*24,"")</f>
        <v>0.28333333333333366</v>
      </c>
      <c r="AH1057" s="35" t="s">
        <v>561</v>
      </c>
      <c r="AI1057" s="32" t="s">
        <v>367</v>
      </c>
      <c r="AJ1057" s="34">
        <f ca="1">IFERROR(PA[[#This Row],[Breakdown Time]]*PA[[#This Row],[Plant Equivalent Weightage]],"")</f>
        <v>3.2967166154619096E-3</v>
      </c>
      <c r="AK1057" s="35">
        <v>20</v>
      </c>
      <c r="AL1057" s="49">
        <f>IFERROR((_xlfn.XLOOKUP($G1057,'Modelling New'!$D:$D,'Modelling New'!$O:$O)*PA[[#This Row],[Lost PoA(Wh/m2)]]*PA[[#This Row],[DC Capacity Affected (kW)]])/1000,"")</f>
        <v>33.228714007543985</v>
      </c>
    </row>
    <row r="1058" spans="1:38">
      <c r="A1058" s="173">
        <f t="shared" si="18"/>
        <v>1057</v>
      </c>
      <c r="B1058" s="30">
        <v>45862</v>
      </c>
      <c r="C1058" s="183">
        <f>YEAR(PA[[#This Row],[Date]])+IF(MONTH(PA[[#This Row],[Date]])&gt;=4,1,0)</f>
        <v>2026</v>
      </c>
      <c r="D1058" s="32">
        <f>YEAR(PA[[#This Row],[Date]])</f>
        <v>2025</v>
      </c>
      <c r="E1058" s="36" t="s">
        <v>363</v>
      </c>
      <c r="F1058" s="36" t="s">
        <v>363</v>
      </c>
      <c r="G1058" s="216">
        <v>45839</v>
      </c>
      <c r="H1058" s="31">
        <f>DAY(EOMONTH(PA[[#This Row],[Month Year]],0))</f>
        <v>31</v>
      </c>
      <c r="I1058" s="33">
        <v>0.28125</v>
      </c>
      <c r="J1058" s="33">
        <v>0.7715277777777777</v>
      </c>
      <c r="K1058" s="34">
        <f>IFERROR((PA[[#This Row],[Sunset Time (POA&lt;20 W/m2)]]-PA[[#This Row],[Sunrise Time (POA&gt;20 W/m2)]])*24,"")</f>
        <v>11.766666666666666</v>
      </c>
      <c r="L1058" s="32" t="s">
        <v>424</v>
      </c>
      <c r="M1058" s="32" t="s">
        <v>483</v>
      </c>
      <c r="N1058" s="36" t="s">
        <v>416</v>
      </c>
      <c r="O1058" s="35" t="s">
        <v>526</v>
      </c>
      <c r="P1058" s="37" t="s">
        <v>471</v>
      </c>
      <c r="Q1058" s="32"/>
      <c r="R1058" s="31">
        <f>IF((PA[[#This Row],[String Type(If String BD)]]&amp;PA[[#This Row],[Equipment (If any BD other than PV  array and inv)]])="",1,0)</f>
        <v>0</v>
      </c>
      <c r="S1058" s="31">
        <f>IF(PA[[#This Row],[String Type(If String BD)]]="",1,0)</f>
        <v>0</v>
      </c>
      <c r="T10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58" s="34">
        <f>IFERROR(_xlfn.XLOOKUP(PA[[#This Row],[Affected Equipment ]],'Basic Data'!N:N,'Basic Data'!Q:Q),"")</f>
        <v>31.610000000000003</v>
      </c>
      <c r="V1058" s="359">
        <f ca="1">IFERROR(_xlfn.XLOOKUP(PA[[#This Row],[Affected Equipment ]],'Basic Data'!N:N,'Basic Data'!R:R),"")</f>
        <v>1.8323575444901746E-4</v>
      </c>
      <c r="W1058" s="35" t="s">
        <v>447</v>
      </c>
      <c r="X1058" s="38"/>
      <c r="Y1058" s="38" t="s">
        <v>469</v>
      </c>
      <c r="Z1058" s="40">
        <v>0.28125</v>
      </c>
      <c r="AA1058" s="40">
        <v>0.28125</v>
      </c>
      <c r="AB1058" s="41">
        <v>0.28125</v>
      </c>
      <c r="AC1058" s="44">
        <v>0.70833333333333337</v>
      </c>
      <c r="AD1058" s="42">
        <f>IF(PA[[#This Row],[Acknowledgement Time ]]="NA","",(PA[[#This Row],[Acknowledgement Time ]]-PA[[#This Row],[Fault Time]])*24)</f>
        <v>0</v>
      </c>
      <c r="AE1058" s="42">
        <f>IF(PA[[#This Row],[Work Start time on Fault]]="NA","",(PA[[#This Row],[Work Start time on Fault]]-PA[[#This Row],[Fault Time]])*24)</f>
        <v>0</v>
      </c>
      <c r="AF1058" s="43">
        <f>IF(PA[[#This Row],[Status]]="Open","",(PA[[#This Row],[Work Completion time on fault]]-PA[[#This Row],[Fault Time]])*24)</f>
        <v>10.25</v>
      </c>
      <c r="AG1058" s="42">
        <f>IFERROR((PA[[#This Row],[Work Completion time on fault]]-PA[[#This Row],[Fault Time]])*24,"")</f>
        <v>10.25</v>
      </c>
      <c r="AH1058" s="371" t="s">
        <v>648</v>
      </c>
      <c r="AI1058" s="32" t="s">
        <v>367</v>
      </c>
      <c r="AJ1058" s="34">
        <f ca="1">IFERROR(PA[[#This Row],[Breakdown Time]]*PA[[#This Row],[Plant Equivalent Weightage]],"")</f>
        <v>1.8781664831024291E-3</v>
      </c>
      <c r="AK1058" s="35">
        <v>1679</v>
      </c>
      <c r="AL1058" s="49">
        <f>IFERROR((_xlfn.XLOOKUP($G1058,'Modelling New'!$D:$D,'Modelling New'!$O:$O)*PA[[#This Row],[Lost PoA(Wh/m2)]]*PA[[#This Row],[DC Capacity Affected (kW)]])/1000,"")</f>
        <v>43.929929778477444</v>
      </c>
    </row>
    <row r="1059" spans="1:38">
      <c r="A1059" s="173">
        <f t="shared" si="18"/>
        <v>1058</v>
      </c>
      <c r="B1059" s="30">
        <v>45862</v>
      </c>
      <c r="C1059" s="183">
        <f>YEAR(PA[[#This Row],[Date]])+IF(MONTH(PA[[#This Row],[Date]])&gt;=4,1,0)</f>
        <v>2026</v>
      </c>
      <c r="D1059" s="32">
        <f>YEAR(PA[[#This Row],[Date]])</f>
        <v>2025</v>
      </c>
      <c r="E1059" s="36" t="s">
        <v>363</v>
      </c>
      <c r="F1059" s="36" t="s">
        <v>363</v>
      </c>
      <c r="G1059" s="216">
        <v>45839</v>
      </c>
      <c r="H1059" s="31">
        <f>DAY(EOMONTH(PA[[#This Row],[Month Year]],0))</f>
        <v>31</v>
      </c>
      <c r="I1059" s="33">
        <v>0.28125</v>
      </c>
      <c r="J1059" s="33">
        <v>0.7715277777777777</v>
      </c>
      <c r="K1059" s="34">
        <f>IFERROR((PA[[#This Row],[Sunset Time (POA&lt;20 W/m2)]]-PA[[#This Row],[Sunrise Time (POA&gt;20 W/m2)]])*24,"")</f>
        <v>11.766666666666666</v>
      </c>
      <c r="L1059" s="32" t="s">
        <v>510</v>
      </c>
      <c r="M1059" s="32" t="s">
        <v>403</v>
      </c>
      <c r="N1059" s="36" t="s">
        <v>412</v>
      </c>
      <c r="O1059" s="35" t="s">
        <v>472</v>
      </c>
      <c r="P1059" s="35"/>
      <c r="Q1059" s="32"/>
      <c r="R1059" s="31">
        <f>IF((PA[[#This Row],[String Type(If String BD)]]&amp;PA[[#This Row],[Equipment (If any BD other than PV  array and inv)]])="",1,0)</f>
        <v>1</v>
      </c>
      <c r="S1059" s="31">
        <f>IF(PA[[#This Row],[String Type(If String BD)]]="",1,0)</f>
        <v>1</v>
      </c>
      <c r="T10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59" s="34">
        <f>IFERROR(_xlfn.XLOOKUP(PA[[#This Row],[Affected Equipment ]],'Basic Data'!N:N,'Basic Data'!Q:Q),"")</f>
        <v>205.465</v>
      </c>
      <c r="V1059" s="359">
        <f ca="1">IFERROR(_xlfn.XLOOKUP(PA[[#This Row],[Affected Equipment ]],'Basic Data'!N:N,'Basic Data'!R:R),"")</f>
        <v>1.1910324039186135E-3</v>
      </c>
      <c r="W1059" s="35" t="s">
        <v>433</v>
      </c>
      <c r="X1059" s="38"/>
      <c r="Y1059" s="354" t="s">
        <v>1908</v>
      </c>
      <c r="Z1059" s="41">
        <v>0.28125</v>
      </c>
      <c r="AA1059" s="41">
        <v>0.28125</v>
      </c>
      <c r="AB1059" s="41">
        <v>0.28125</v>
      </c>
      <c r="AC1059" s="44">
        <v>0.7715277777777777</v>
      </c>
      <c r="AD1059" s="42">
        <f>IF(PA[[#This Row],[Acknowledgement Time ]]="NA","",(PA[[#This Row],[Acknowledgement Time ]]-PA[[#This Row],[Fault Time]])*24)</f>
        <v>0</v>
      </c>
      <c r="AE1059" s="42">
        <f>IF(PA[[#This Row],[Work Start time on Fault]]="NA","",(PA[[#This Row],[Work Start time on Fault]]-PA[[#This Row],[Fault Time]])*24)</f>
        <v>0</v>
      </c>
      <c r="AF1059" s="43" t="str">
        <f>IF(PA[[#This Row],[Status]]="Open","",(PA[[#This Row],[Work Completion time on fault]]-PA[[#This Row],[Fault Time]])*24)</f>
        <v/>
      </c>
      <c r="AG1059" s="42">
        <f>IFERROR((PA[[#This Row],[Work Completion time on fault]]-PA[[#This Row],[Fault Time]])*24,"")</f>
        <v>11.766666666666666</v>
      </c>
      <c r="AH1059" s="352" t="s">
        <v>1909</v>
      </c>
      <c r="AI1059" s="353" t="s">
        <v>552</v>
      </c>
      <c r="AJ1059" s="34">
        <f ca="1">IFERROR(PA[[#This Row],[Breakdown Time]]*PA[[#This Row],[Plant Equivalent Weightage]],"")</f>
        <v>1.4014481286109017E-2</v>
      </c>
      <c r="AK1059" s="35">
        <v>1743</v>
      </c>
      <c r="AL1059" s="49">
        <f>IFERROR((_xlfn.XLOOKUP($G1059,'Modelling New'!$D:$D,'Modelling New'!$O:$O)*PA[[#This Row],[Lost PoA(Wh/m2)]]*PA[[#This Row],[DC Capacity Affected (kW)]])/1000,"")</f>
        <v>296.42890972320436</v>
      </c>
    </row>
    <row r="1060" spans="1:38">
      <c r="A1060" s="173">
        <f t="shared" si="18"/>
        <v>1059</v>
      </c>
      <c r="B1060" s="134">
        <v>45862</v>
      </c>
      <c r="C1060" s="182">
        <f>YEAR(PA[[#This Row],[Date]])+IF(MONTH(PA[[#This Row],[Date]])&gt;=4,1,0)</f>
        <v>2026</v>
      </c>
      <c r="D1060" s="32">
        <f>YEAR(PA[[#This Row],[Date]])</f>
        <v>2025</v>
      </c>
      <c r="E1060" s="36" t="s">
        <v>363</v>
      </c>
      <c r="F1060" s="36" t="s">
        <v>363</v>
      </c>
      <c r="G1060" s="216">
        <v>45839</v>
      </c>
      <c r="H1060" s="174">
        <f>DAY(EOMONTH(PA[[#This Row],[Month Year]],0))</f>
        <v>31</v>
      </c>
      <c r="I1060" s="33">
        <v>0.28125</v>
      </c>
      <c r="J1060" s="33">
        <v>0.7715277777777777</v>
      </c>
      <c r="K1060" s="34">
        <f>IFERROR((PA[[#This Row],[Sunset Time (POA&lt;20 W/m2)]]-PA[[#This Row],[Sunrise Time (POA&gt;20 W/m2)]])*24,"")</f>
        <v>11.766666666666666</v>
      </c>
      <c r="L1060" s="32" t="s">
        <v>510</v>
      </c>
      <c r="M1060" s="32" t="s">
        <v>403</v>
      </c>
      <c r="N1060" s="36" t="s">
        <v>412</v>
      </c>
      <c r="O1060" s="35" t="s">
        <v>446</v>
      </c>
      <c r="P1060" s="37"/>
      <c r="Q1060" s="36"/>
      <c r="R1060" s="174">
        <f>IF((PA[[#This Row],[String Type(If String BD)]]&amp;PA[[#This Row],[Equipment (If any BD other than PV  array and inv)]])="",1,0)</f>
        <v>1</v>
      </c>
      <c r="S1060" s="174">
        <f>IF(PA[[#This Row],[String Type(If String BD)]]="",1,0)</f>
        <v>1</v>
      </c>
      <c r="T106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60" s="175">
        <f>IFERROR(_xlfn.XLOOKUP(PA[[#This Row],[Affected Equipment ]],'Basic Data'!N:N,'Basic Data'!Q:Q),"")</f>
        <v>221.27</v>
      </c>
      <c r="V1060" s="360">
        <f ca="1">IFERROR(_xlfn.XLOOKUP(PA[[#This Row],[Affected Equipment ]],'Basic Data'!N:N,'Basic Data'!R:R),"")</f>
        <v>1.2826502811431222E-3</v>
      </c>
      <c r="W1060" s="35" t="s">
        <v>433</v>
      </c>
      <c r="X1060" s="38"/>
      <c r="Y1060" s="354" t="s">
        <v>1908</v>
      </c>
      <c r="Z1060" s="41">
        <v>0.28125</v>
      </c>
      <c r="AA1060" s="41">
        <v>0.28125</v>
      </c>
      <c r="AB1060" s="41">
        <v>0.28125</v>
      </c>
      <c r="AC1060" s="44">
        <v>0.7715277777777777</v>
      </c>
      <c r="AD1060" s="176">
        <f>IF(PA[[#This Row],[Acknowledgement Time ]]="NA","",(PA[[#This Row],[Acknowledgement Time ]]-PA[[#This Row],[Fault Time]])*24)</f>
        <v>0</v>
      </c>
      <c r="AE1060" s="176">
        <f>IF(PA[[#This Row],[Work Start time on Fault]]="NA","",(PA[[#This Row],[Work Start time on Fault]]-PA[[#This Row],[Fault Time]])*24)</f>
        <v>0</v>
      </c>
      <c r="AF1060" s="177" t="str">
        <f>IF(PA[[#This Row],[Status]]="Open","",(PA[[#This Row],[Work Completion time on fault]]-PA[[#This Row],[Fault Time]])*24)</f>
        <v/>
      </c>
      <c r="AG1060" s="176">
        <f>IFERROR((PA[[#This Row],[Work Completion time on fault]]-PA[[#This Row],[Fault Time]])*24,"")</f>
        <v>11.766666666666666</v>
      </c>
      <c r="AH1060" s="352" t="s">
        <v>1909</v>
      </c>
      <c r="AI1060" s="353" t="s">
        <v>552</v>
      </c>
      <c r="AJ1060" s="175">
        <f ca="1">IFERROR(PA[[#This Row],[Breakdown Time]]*PA[[#This Row],[Plant Equivalent Weightage]],"")</f>
        <v>1.5092518308117404E-2</v>
      </c>
      <c r="AK1060" s="35">
        <v>1743</v>
      </c>
      <c r="AL1060" s="277">
        <f>IFERROR((_xlfn.XLOOKUP($G1060,'Modelling New'!$D:$D,'Modelling New'!$O:$O)*PA[[#This Row],[Lost PoA(Wh/m2)]]*PA[[#This Row],[DC Capacity Affected (kW)]])/1000,"")</f>
        <v>319.23113354806623</v>
      </c>
    </row>
    <row r="1061" spans="1:38">
      <c r="A1061" s="173">
        <f t="shared" si="18"/>
        <v>1060</v>
      </c>
      <c r="B1061" s="134">
        <v>45863</v>
      </c>
      <c r="C1061" s="183">
        <f>YEAR(PA[[#This Row],[Date]])+IF(MONTH(PA[[#This Row],[Date]])&gt;=4,1,0)</f>
        <v>2026</v>
      </c>
      <c r="D1061" s="32">
        <f>YEAR(PA[[#This Row],[Date]])</f>
        <v>2025</v>
      </c>
      <c r="E1061" s="36" t="s">
        <v>363</v>
      </c>
      <c r="F1061" s="36" t="s">
        <v>363</v>
      </c>
      <c r="G1061" s="216">
        <v>45839</v>
      </c>
      <c r="H1061" s="31">
        <f>DAY(EOMONTH(PA[[#This Row],[Month Year]],0))</f>
        <v>31</v>
      </c>
      <c r="I1061" s="33">
        <v>0.27777777777777779</v>
      </c>
      <c r="J1061" s="33">
        <v>0.7715277777777777</v>
      </c>
      <c r="K1061" s="34">
        <f>IFERROR((PA[[#This Row],[Sunset Time (POA&lt;20 W/m2)]]-PA[[#This Row],[Sunrise Time (POA&gt;20 W/m2)]])*24,"")</f>
        <v>11.849999999999998</v>
      </c>
      <c r="L1061" s="32" t="s">
        <v>411</v>
      </c>
      <c r="M1061" s="32" t="s">
        <v>403</v>
      </c>
      <c r="N1061" s="36" t="s">
        <v>412</v>
      </c>
      <c r="O1061" s="35" t="s">
        <v>526</v>
      </c>
      <c r="P1061" s="37" t="s">
        <v>406</v>
      </c>
      <c r="Q1061" s="32"/>
      <c r="R1061" s="31">
        <f>IF((PA[[#This Row],[String Type(If String BD)]]&amp;PA[[#This Row],[Equipment (If any BD other than PV  array and inv)]])="",1,0)</f>
        <v>0</v>
      </c>
      <c r="S1061" s="31">
        <f>IF(PA[[#This Row],[String Type(If String BD)]]="",1,0)</f>
        <v>0</v>
      </c>
      <c r="T10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1" s="34">
        <f>IFERROR(_xlfn.XLOOKUP(PA[[#This Row],[Affected Equipment ]],'Basic Data'!N:N,'Basic Data'!Q:Q),"")</f>
        <v>31.900000000000002</v>
      </c>
      <c r="V1061" s="359">
        <f ca="1">IFERROR(_xlfn.XLOOKUP(PA[[#This Row],[Affected Equipment ]],'Basic Data'!N:N,'Basic Data'!R:R),"")</f>
        <v>1.8491681641643964E-4</v>
      </c>
      <c r="W1061" s="35" t="s">
        <v>447</v>
      </c>
      <c r="X1061" s="38"/>
      <c r="Y1061" s="38" t="s">
        <v>469</v>
      </c>
      <c r="Z1061" s="40">
        <v>0.27777777777777779</v>
      </c>
      <c r="AA1061" s="40">
        <v>0.27777777777777779</v>
      </c>
      <c r="AB1061" s="41">
        <v>0.27777777777777779</v>
      </c>
      <c r="AC1061" s="44">
        <v>0.70833333333333337</v>
      </c>
      <c r="AD1061" s="42">
        <f>IF(PA[[#This Row],[Acknowledgement Time ]]="NA","",(PA[[#This Row],[Acknowledgement Time ]]-PA[[#This Row],[Fault Time]])*24)</f>
        <v>0</v>
      </c>
      <c r="AE1061" s="42">
        <f>IF(PA[[#This Row],[Work Start time on Fault]]="NA","",(PA[[#This Row],[Work Start time on Fault]]-PA[[#This Row],[Fault Time]])*24)</f>
        <v>0</v>
      </c>
      <c r="AF1061" s="43">
        <f>IF(PA[[#This Row],[Status]]="Open","",(PA[[#This Row],[Work Completion time on fault]]-PA[[#This Row],[Fault Time]])*24)</f>
        <v>10.333333333333334</v>
      </c>
      <c r="AG1061" s="42">
        <f>IFERROR((PA[[#This Row],[Work Completion time on fault]]-PA[[#This Row],[Fault Time]])*24,"")</f>
        <v>10.333333333333334</v>
      </c>
      <c r="AH1061" s="371" t="s">
        <v>1936</v>
      </c>
      <c r="AI1061" s="32" t="s">
        <v>367</v>
      </c>
      <c r="AJ1061" s="34">
        <f ca="1">IFERROR(PA[[#This Row],[Breakdown Time]]*PA[[#This Row],[Plant Equivalent Weightage]],"")</f>
        <v>1.9108071029698764E-3</v>
      </c>
      <c r="AK1061" s="35">
        <v>3044</v>
      </c>
      <c r="AL1061" s="49">
        <f>IFERROR((_xlfn.XLOOKUP($G1061,'Modelling New'!$D:$D,'Modelling New'!$O:$O)*PA[[#This Row],[Lost PoA(Wh/m2)]]*PA[[#This Row],[DC Capacity Affected (kW)]])/1000,"")</f>
        <v>80.374937501163231</v>
      </c>
    </row>
    <row r="1062" spans="1:38">
      <c r="A1062" s="173">
        <f t="shared" si="18"/>
        <v>1061</v>
      </c>
      <c r="B1062" s="30">
        <v>45863</v>
      </c>
      <c r="C1062" s="183">
        <f>YEAR(PA[[#This Row],[Date]])+IF(MONTH(PA[[#This Row],[Date]])&gt;=4,1,0)</f>
        <v>2026</v>
      </c>
      <c r="D1062" s="32">
        <f>YEAR(PA[[#This Row],[Date]])</f>
        <v>2025</v>
      </c>
      <c r="E1062" s="36" t="s">
        <v>363</v>
      </c>
      <c r="F1062" s="36" t="s">
        <v>363</v>
      </c>
      <c r="G1062" s="216">
        <v>45839</v>
      </c>
      <c r="H1062" s="31">
        <f>DAY(EOMONTH(PA[[#This Row],[Month Year]],0))</f>
        <v>31</v>
      </c>
      <c r="I1062" s="33">
        <v>0.27777777777777779</v>
      </c>
      <c r="J1062" s="33">
        <v>0.7715277777777777</v>
      </c>
      <c r="K1062" s="34">
        <f>IFERROR((PA[[#This Row],[Sunset Time (POA&lt;20 W/m2)]]-PA[[#This Row],[Sunrise Time (POA&gt;20 W/m2)]])*24,"")</f>
        <v>11.849999999999998</v>
      </c>
      <c r="L1062" s="32" t="s">
        <v>411</v>
      </c>
      <c r="M1062" s="32" t="s">
        <v>403</v>
      </c>
      <c r="N1062" s="36" t="s">
        <v>412</v>
      </c>
      <c r="O1062" s="35" t="s">
        <v>526</v>
      </c>
      <c r="P1062" s="37" t="s">
        <v>406</v>
      </c>
      <c r="Q1062" s="32"/>
      <c r="R1062" s="31">
        <f>IF((PA[[#This Row],[String Type(If String BD)]]&amp;PA[[#This Row],[Equipment (If any BD other than PV  array and inv)]])="",1,0)</f>
        <v>0</v>
      </c>
      <c r="S1062" s="31">
        <f>IF(PA[[#This Row],[String Type(If String BD)]]="",1,0)</f>
        <v>0</v>
      </c>
      <c r="T10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2" s="34">
        <f>IFERROR(_xlfn.XLOOKUP(PA[[#This Row],[Affected Equipment ]],'Basic Data'!N:N,'Basic Data'!Q:Q),"")</f>
        <v>31.900000000000002</v>
      </c>
      <c r="V1062" s="359">
        <f ca="1">IFERROR(_xlfn.XLOOKUP(PA[[#This Row],[Affected Equipment ]],'Basic Data'!N:N,'Basic Data'!R:R),"")</f>
        <v>1.8491681641643964E-4</v>
      </c>
      <c r="W1062" s="35" t="s">
        <v>447</v>
      </c>
      <c r="X1062" s="38"/>
      <c r="Y1062" s="38" t="s">
        <v>469</v>
      </c>
      <c r="Z1062" s="44">
        <v>0.27777777777777779</v>
      </c>
      <c r="AA1062" s="40">
        <v>0.27777777777777779</v>
      </c>
      <c r="AB1062" s="41">
        <v>0.27777777777777779</v>
      </c>
      <c r="AC1062" s="44">
        <v>0.71527777777777779</v>
      </c>
      <c r="AD1062" s="42">
        <f>IF(PA[[#This Row],[Acknowledgement Time ]]="NA","",(PA[[#This Row],[Acknowledgement Time ]]-PA[[#This Row],[Fault Time]])*24)</f>
        <v>0</v>
      </c>
      <c r="AE1062" s="42">
        <f>IF(PA[[#This Row],[Work Start time on Fault]]="NA","",(PA[[#This Row],[Work Start time on Fault]]-PA[[#This Row],[Fault Time]])*24)</f>
        <v>0</v>
      </c>
      <c r="AF1062" s="43">
        <f>IF(PA[[#This Row],[Status]]="Open","",(PA[[#This Row],[Work Completion time on fault]]-PA[[#This Row],[Fault Time]])*24)</f>
        <v>10.5</v>
      </c>
      <c r="AG1062" s="42">
        <f>IFERROR((PA[[#This Row],[Work Completion time on fault]]-PA[[#This Row],[Fault Time]])*24,"")</f>
        <v>10.5</v>
      </c>
      <c r="AH1062" s="371" t="s">
        <v>1936</v>
      </c>
      <c r="AI1062" s="32" t="s">
        <v>367</v>
      </c>
      <c r="AJ1062" s="34">
        <f ca="1">IFERROR(PA[[#This Row],[Breakdown Time]]*PA[[#This Row],[Plant Equivalent Weightage]],"")</f>
        <v>1.9416265723726162E-3</v>
      </c>
      <c r="AK1062" s="35">
        <v>3057</v>
      </c>
      <c r="AL1062" s="49">
        <f>IFERROR((_xlfn.XLOOKUP($G1062,'Modelling New'!$D:$D,'Modelling New'!$O:$O)*PA[[#This Row],[Lost PoA(Wh/m2)]]*PA[[#This Row],[DC Capacity Affected (kW)]])/1000,"")</f>
        <v>80.718194461582144</v>
      </c>
    </row>
    <row r="1063" spans="1:38">
      <c r="A1063" s="173">
        <f t="shared" si="18"/>
        <v>1062</v>
      </c>
      <c r="B1063" s="30">
        <v>45863</v>
      </c>
      <c r="C1063" s="183">
        <f>YEAR(PA[[#This Row],[Date]])+IF(MONTH(PA[[#This Row],[Date]])&gt;=4,1,0)</f>
        <v>2026</v>
      </c>
      <c r="D1063" s="32">
        <f>YEAR(PA[[#This Row],[Date]])</f>
        <v>2025</v>
      </c>
      <c r="E1063" s="36" t="s">
        <v>363</v>
      </c>
      <c r="F1063" s="36" t="s">
        <v>363</v>
      </c>
      <c r="G1063" s="216">
        <v>45839</v>
      </c>
      <c r="H1063" s="31">
        <f>DAY(EOMONTH(PA[[#This Row],[Month Year]],0))</f>
        <v>31</v>
      </c>
      <c r="I1063" s="33">
        <v>0.27777777777777779</v>
      </c>
      <c r="J1063" s="33">
        <v>0.7715277777777777</v>
      </c>
      <c r="K1063" s="34">
        <f>IFERROR((PA[[#This Row],[Sunset Time (POA&lt;20 W/m2)]]-PA[[#This Row],[Sunrise Time (POA&gt;20 W/m2)]])*24,"")</f>
        <v>11.849999999999998</v>
      </c>
      <c r="L1063" s="32" t="s">
        <v>608</v>
      </c>
      <c r="M1063" s="32" t="s">
        <v>403</v>
      </c>
      <c r="N1063" s="36" t="s">
        <v>443</v>
      </c>
      <c r="O1063" s="35" t="s">
        <v>405</v>
      </c>
      <c r="P1063" s="37" t="s">
        <v>471</v>
      </c>
      <c r="Q1063" s="32"/>
      <c r="R1063" s="31">
        <f>IF((PA[[#This Row],[String Type(If String BD)]]&amp;PA[[#This Row],[Equipment (If any BD other than PV  array and inv)]])="",1,0)</f>
        <v>0</v>
      </c>
      <c r="S1063" s="31">
        <f>IF(PA[[#This Row],[String Type(If String BD)]]="",1,0)</f>
        <v>0</v>
      </c>
      <c r="T10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3" s="34">
        <f>IFERROR(_xlfn.XLOOKUP(PA[[#This Row],[Affected Equipment ]],'Basic Data'!N:N,'Basic Data'!Q:Q),"")</f>
        <v>31.610000000000003</v>
      </c>
      <c r="V1063" s="359">
        <f ca="1">IFERROR(_xlfn.XLOOKUP(PA[[#This Row],[Affected Equipment ]],'Basic Data'!N:N,'Basic Data'!R:R),"")</f>
        <v>1.8323575444901746E-4</v>
      </c>
      <c r="W1063" s="35" t="s">
        <v>447</v>
      </c>
      <c r="X1063" s="38"/>
      <c r="Y1063" s="38" t="s">
        <v>469</v>
      </c>
      <c r="Z1063" s="44">
        <v>0.27777777777777779</v>
      </c>
      <c r="AA1063" s="40">
        <v>0.27777777777777779</v>
      </c>
      <c r="AB1063" s="41">
        <v>0.27777777777777779</v>
      </c>
      <c r="AC1063" s="44">
        <v>0.72222222222222221</v>
      </c>
      <c r="AD1063" s="42">
        <f>IF(PA[[#This Row],[Acknowledgement Time ]]="NA","",(PA[[#This Row],[Acknowledgement Time ]]-PA[[#This Row],[Fault Time]])*24)</f>
        <v>0</v>
      </c>
      <c r="AE1063" s="42">
        <f>IF(PA[[#This Row],[Work Start time on Fault]]="NA","",(PA[[#This Row],[Work Start time on Fault]]-PA[[#This Row],[Fault Time]])*24)</f>
        <v>0</v>
      </c>
      <c r="AF1063" s="43">
        <f>IF(PA[[#This Row],[Status]]="Open","",(PA[[#This Row],[Work Completion time on fault]]-PA[[#This Row],[Fault Time]])*24)</f>
        <v>10.666666666666666</v>
      </c>
      <c r="AG1063" s="42">
        <f>IFERROR((PA[[#This Row],[Work Completion time on fault]]-PA[[#This Row],[Fault Time]])*24,"")</f>
        <v>10.666666666666666</v>
      </c>
      <c r="AH1063" s="371" t="s">
        <v>593</v>
      </c>
      <c r="AI1063" s="32" t="s">
        <v>367</v>
      </c>
      <c r="AJ1063" s="34">
        <f ca="1">IFERROR(PA[[#This Row],[Breakdown Time]]*PA[[#This Row],[Plant Equivalent Weightage]],"")</f>
        <v>1.9545147141228529E-3</v>
      </c>
      <c r="AK1063" s="35">
        <v>3044</v>
      </c>
      <c r="AL1063" s="49">
        <f>IFERROR((_xlfn.XLOOKUP($G1063,'Modelling New'!$D:$D,'Modelling New'!$O:$O)*PA[[#This Row],[Lost PoA(Wh/m2)]]*PA[[#This Row],[DC Capacity Affected (kW)]])/1000,"")</f>
        <v>79.644256251152669</v>
      </c>
    </row>
    <row r="1064" spans="1:38">
      <c r="A1064" s="173">
        <f t="shared" si="18"/>
        <v>1063</v>
      </c>
      <c r="B1064" s="30">
        <v>45863</v>
      </c>
      <c r="C1064" s="183">
        <f>YEAR(PA[[#This Row],[Date]])+IF(MONTH(PA[[#This Row],[Date]])&gt;=4,1,0)</f>
        <v>2026</v>
      </c>
      <c r="D1064" s="32">
        <f>YEAR(PA[[#This Row],[Date]])</f>
        <v>2025</v>
      </c>
      <c r="E1064" s="36" t="s">
        <v>363</v>
      </c>
      <c r="F1064" s="36" t="s">
        <v>363</v>
      </c>
      <c r="G1064" s="216">
        <v>45839</v>
      </c>
      <c r="H1064" s="31">
        <f>DAY(EOMONTH(PA[[#This Row],[Month Year]],0))</f>
        <v>31</v>
      </c>
      <c r="I1064" s="33">
        <v>0.27777777777777779</v>
      </c>
      <c r="J1064" s="33">
        <v>0.7715277777777777</v>
      </c>
      <c r="K1064" s="34">
        <f>IFERROR((PA[[#This Row],[Sunset Time (POA&lt;20 W/m2)]]-PA[[#This Row],[Sunrise Time (POA&gt;20 W/m2)]])*24,"")</f>
        <v>11.849999999999998</v>
      </c>
      <c r="L1064" s="32" t="s">
        <v>418</v>
      </c>
      <c r="M1064" s="32" t="s">
        <v>403</v>
      </c>
      <c r="N1064" s="36" t="s">
        <v>443</v>
      </c>
      <c r="O1064" s="35" t="s">
        <v>446</v>
      </c>
      <c r="P1064" s="37" t="s">
        <v>406</v>
      </c>
      <c r="Q1064" s="32"/>
      <c r="R1064" s="31">
        <f>IF((PA[[#This Row],[String Type(If String BD)]]&amp;PA[[#This Row],[Equipment (If any BD other than PV  array and inv)]])="",1,0)</f>
        <v>0</v>
      </c>
      <c r="S1064" s="31">
        <f>IF(PA[[#This Row],[String Type(If String BD)]]="",1,0)</f>
        <v>0</v>
      </c>
      <c r="T10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4" s="34">
        <f>IFERROR(_xlfn.XLOOKUP(PA[[#This Row],[Affected Equipment ]],'Basic Data'!N:N,'Basic Data'!Q:Q),"")</f>
        <v>31.900000000000002</v>
      </c>
      <c r="V1064" s="359">
        <f ca="1">IFERROR(_xlfn.XLOOKUP(PA[[#This Row],[Affected Equipment ]],'Basic Data'!N:N,'Basic Data'!R:R),"")</f>
        <v>1.8491681641643964E-4</v>
      </c>
      <c r="W1064" s="35" t="s">
        <v>447</v>
      </c>
      <c r="X1064" s="38"/>
      <c r="Y1064" s="38" t="s">
        <v>469</v>
      </c>
      <c r="Z1064" s="44">
        <v>0.27777777777777779</v>
      </c>
      <c r="AA1064" s="40">
        <v>0.27777777777777779</v>
      </c>
      <c r="AB1064" s="41">
        <v>0.27777777777777779</v>
      </c>
      <c r="AC1064" s="44">
        <v>0.70833333333333337</v>
      </c>
      <c r="AD1064" s="42">
        <f>IF(PA[[#This Row],[Acknowledgement Time ]]="NA","",(PA[[#This Row],[Acknowledgement Time ]]-PA[[#This Row],[Fault Time]])*24)</f>
        <v>0</v>
      </c>
      <c r="AE1064" s="42">
        <f>IF(PA[[#This Row],[Work Start time on Fault]]="NA","",(PA[[#This Row],[Work Start time on Fault]]-PA[[#This Row],[Fault Time]])*24)</f>
        <v>0</v>
      </c>
      <c r="AF1064" s="43">
        <f>IF(PA[[#This Row],[Status]]="Open","",(PA[[#This Row],[Work Completion time on fault]]-PA[[#This Row],[Fault Time]])*24)</f>
        <v>10.333333333333334</v>
      </c>
      <c r="AG1064" s="42">
        <f>IFERROR((PA[[#This Row],[Work Completion time on fault]]-PA[[#This Row],[Fault Time]])*24,"")</f>
        <v>10.333333333333334</v>
      </c>
      <c r="AH1064" s="371" t="s">
        <v>593</v>
      </c>
      <c r="AI1064" s="32" t="s">
        <v>367</v>
      </c>
      <c r="AJ1064" s="34">
        <f ca="1">IFERROR(PA[[#This Row],[Breakdown Time]]*PA[[#This Row],[Plant Equivalent Weightage]],"")</f>
        <v>1.9108071029698764E-3</v>
      </c>
      <c r="AK1064" s="35">
        <v>2822</v>
      </c>
      <c r="AL1064" s="49">
        <f>IFERROR((_xlfn.XLOOKUP($G1064,'Modelling New'!$D:$D,'Modelling New'!$O:$O)*PA[[#This Row],[Lost PoA(Wh/m2)]]*PA[[#This Row],[DC Capacity Affected (kW)]])/1000,"")</f>
        <v>74.513164792471315</v>
      </c>
    </row>
    <row r="1065" spans="1:38">
      <c r="A1065" s="173">
        <f t="shared" si="18"/>
        <v>1064</v>
      </c>
      <c r="B1065" s="30">
        <v>45863</v>
      </c>
      <c r="C1065" s="183">
        <f>YEAR(PA[[#This Row],[Date]])+IF(MONTH(PA[[#This Row],[Date]])&gt;=4,1,0)</f>
        <v>2026</v>
      </c>
      <c r="D1065" s="32">
        <f>YEAR(PA[[#This Row],[Date]])</f>
        <v>2025</v>
      </c>
      <c r="E1065" s="36" t="s">
        <v>363</v>
      </c>
      <c r="F1065" s="36" t="s">
        <v>363</v>
      </c>
      <c r="G1065" s="216">
        <v>45839</v>
      </c>
      <c r="H1065" s="31">
        <f>DAY(EOMONTH(PA[[#This Row],[Month Year]],0))</f>
        <v>31</v>
      </c>
      <c r="I1065" s="33">
        <v>0.27777777777777779</v>
      </c>
      <c r="J1065" s="33">
        <v>0.7715277777777777</v>
      </c>
      <c r="K1065" s="34">
        <f>IFERROR((PA[[#This Row],[Sunset Time (POA&lt;20 W/m2)]]-PA[[#This Row],[Sunrise Time (POA&gt;20 W/m2)]])*24,"")</f>
        <v>11.849999999999998</v>
      </c>
      <c r="L1065" s="32" t="s">
        <v>418</v>
      </c>
      <c r="M1065" s="32" t="s">
        <v>403</v>
      </c>
      <c r="N1065" s="36" t="s">
        <v>443</v>
      </c>
      <c r="O1065" s="35" t="s">
        <v>446</v>
      </c>
      <c r="P1065" s="37" t="s">
        <v>406</v>
      </c>
      <c r="Q1065" s="32"/>
      <c r="R1065" s="31">
        <f>IF((PA[[#This Row],[String Type(If String BD)]]&amp;PA[[#This Row],[Equipment (If any BD other than PV  array and inv)]])="",1,0)</f>
        <v>0</v>
      </c>
      <c r="S1065" s="31">
        <f>IF(PA[[#This Row],[String Type(If String BD)]]="",1,0)</f>
        <v>0</v>
      </c>
      <c r="T10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65" s="34">
        <f>IFERROR(_xlfn.XLOOKUP(PA[[#This Row],[Affected Equipment ]],'Basic Data'!N:N,'Basic Data'!Q:Q),"")</f>
        <v>31.900000000000002</v>
      </c>
      <c r="V1065" s="359">
        <f ca="1">IFERROR(_xlfn.XLOOKUP(PA[[#This Row],[Affected Equipment ]],'Basic Data'!N:N,'Basic Data'!R:R),"")</f>
        <v>1.8491681641643964E-4</v>
      </c>
      <c r="W1065" s="35" t="s">
        <v>447</v>
      </c>
      <c r="X1065" s="38"/>
      <c r="Y1065" s="38" t="s">
        <v>469</v>
      </c>
      <c r="Z1065" s="44">
        <v>0.27777777777777779</v>
      </c>
      <c r="AA1065" s="40">
        <v>0.27777777777777779</v>
      </c>
      <c r="AB1065" s="41">
        <v>0.27777777777777779</v>
      </c>
      <c r="AC1065" s="44">
        <v>0.71527777777777779</v>
      </c>
      <c r="AD1065" s="42">
        <f>IF(PA[[#This Row],[Acknowledgement Time ]]="NA","",(PA[[#This Row],[Acknowledgement Time ]]-PA[[#This Row],[Fault Time]])*24)</f>
        <v>0</v>
      </c>
      <c r="AE1065" s="42">
        <f>IF(PA[[#This Row],[Work Start time on Fault]]="NA","",(PA[[#This Row],[Work Start time on Fault]]-PA[[#This Row],[Fault Time]])*24)</f>
        <v>0</v>
      </c>
      <c r="AF1065" s="43">
        <f>IF(PA[[#This Row],[Status]]="Open","",(PA[[#This Row],[Work Completion time on fault]]-PA[[#This Row],[Fault Time]])*24)</f>
        <v>10.5</v>
      </c>
      <c r="AG1065" s="42">
        <f>IFERROR((PA[[#This Row],[Work Completion time on fault]]-PA[[#This Row],[Fault Time]])*24,"")</f>
        <v>10.5</v>
      </c>
      <c r="AH1065" s="371" t="s">
        <v>593</v>
      </c>
      <c r="AI1065" s="32" t="s">
        <v>367</v>
      </c>
      <c r="AJ1065" s="34">
        <f ca="1">IFERROR(PA[[#This Row],[Breakdown Time]]*PA[[#This Row],[Plant Equivalent Weightage]],"")</f>
        <v>1.9416265723726162E-3</v>
      </c>
      <c r="AK1065" s="35">
        <v>2832</v>
      </c>
      <c r="AL1065" s="49">
        <f>IFERROR((_xlfn.XLOOKUP($G1065,'Modelling New'!$D:$D,'Modelling New'!$O:$O)*PA[[#This Row],[Lost PoA(Wh/m2)]]*PA[[#This Row],[DC Capacity Affected (kW)]])/1000,"")</f>
        <v>74.777208608178157</v>
      </c>
    </row>
    <row r="1066" spans="1:38">
      <c r="A1066" s="173">
        <f t="shared" si="18"/>
        <v>1065</v>
      </c>
      <c r="B1066" s="134">
        <v>45863</v>
      </c>
      <c r="C1066" s="182">
        <f>YEAR(PA[[#This Row],[Date]])+IF(MONTH(PA[[#This Row],[Date]])&gt;=4,1,0)</f>
        <v>2026</v>
      </c>
      <c r="D1066" s="32">
        <f>YEAR(PA[[#This Row],[Date]])</f>
        <v>2025</v>
      </c>
      <c r="E1066" s="36" t="s">
        <v>363</v>
      </c>
      <c r="F1066" s="36" t="s">
        <v>363</v>
      </c>
      <c r="G1066" s="216">
        <v>45839</v>
      </c>
      <c r="H1066" s="174">
        <f>DAY(EOMONTH(PA[[#This Row],[Month Year]],0))</f>
        <v>31</v>
      </c>
      <c r="I1066" s="33">
        <v>0.27777777777777779</v>
      </c>
      <c r="J1066" s="33">
        <v>0.7715277777777777</v>
      </c>
      <c r="K1066" s="34">
        <f>IFERROR((PA[[#This Row],[Sunset Time (POA&lt;20 W/m2)]]-PA[[#This Row],[Sunrise Time (POA&gt;20 W/m2)]])*24,"")</f>
        <v>11.849999999999998</v>
      </c>
      <c r="L1066" s="36" t="s">
        <v>510</v>
      </c>
      <c r="M1066" s="32" t="s">
        <v>410</v>
      </c>
      <c r="N1066" s="36" t="s">
        <v>412</v>
      </c>
      <c r="O1066" s="35" t="s">
        <v>472</v>
      </c>
      <c r="P1066" s="37" t="s">
        <v>471</v>
      </c>
      <c r="Q1066" s="36"/>
      <c r="R1066" s="174">
        <f>IF((PA[[#This Row],[String Type(If String BD)]]&amp;PA[[#This Row],[Equipment (If any BD other than PV  array and inv)]])="",1,0)</f>
        <v>0</v>
      </c>
      <c r="S1066" s="174">
        <f>IF(PA[[#This Row],[String Type(If String BD)]]="",1,0)</f>
        <v>0</v>
      </c>
      <c r="T106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6" s="175">
        <f>IFERROR(_xlfn.XLOOKUP(PA[[#This Row],[Affected Equipment ]],'Basic Data'!N:N,'Basic Data'!Q:Q),"")</f>
        <v>31.610000000000003</v>
      </c>
      <c r="V1066" s="360">
        <f ca="1">IFERROR(_xlfn.XLOOKUP(PA[[#This Row],[Affected Equipment ]],'Basic Data'!N:N,'Basic Data'!R:R),"")</f>
        <v>1.8323575444901746E-4</v>
      </c>
      <c r="W1066" s="37" t="s">
        <v>407</v>
      </c>
      <c r="X1066" s="39"/>
      <c r="Y1066" s="38" t="s">
        <v>469</v>
      </c>
      <c r="Z1066" s="44">
        <v>0.27777777777777779</v>
      </c>
      <c r="AA1066" s="40">
        <v>0.27777777777777779</v>
      </c>
      <c r="AB1066" s="41">
        <v>0.27777777777777779</v>
      </c>
      <c r="AC1066" s="44">
        <v>0.70833333333333337</v>
      </c>
      <c r="AD1066" s="176">
        <f>IF(PA[[#This Row],[Acknowledgement Time ]]="NA","",(PA[[#This Row],[Acknowledgement Time ]]-PA[[#This Row],[Fault Time]])*24)</f>
        <v>0</v>
      </c>
      <c r="AE1066" s="176">
        <f>IF(PA[[#This Row],[Work Start time on Fault]]="NA","",(PA[[#This Row],[Work Start time on Fault]]-PA[[#This Row],[Fault Time]])*24)</f>
        <v>0</v>
      </c>
      <c r="AF1066" s="177">
        <f>IF(PA[[#This Row],[Status]]="Open","",(PA[[#This Row],[Work Completion time on fault]]-PA[[#This Row],[Fault Time]])*24)</f>
        <v>10.333333333333334</v>
      </c>
      <c r="AG1066" s="176">
        <f>IFERROR((PA[[#This Row],[Work Completion time on fault]]-PA[[#This Row],[Fault Time]])*24,"")</f>
        <v>10.333333333333334</v>
      </c>
      <c r="AH1066" s="371" t="s">
        <v>1926</v>
      </c>
      <c r="AI1066" s="32" t="s">
        <v>367</v>
      </c>
      <c r="AJ1066" s="175">
        <f ca="1">IFERROR(PA[[#This Row],[Breakdown Time]]*PA[[#This Row],[Plant Equivalent Weightage]],"")</f>
        <v>1.8934361293065139E-3</v>
      </c>
      <c r="AK1066" s="35">
        <v>2822</v>
      </c>
      <c r="AL1066" s="277">
        <f>IFERROR((_xlfn.XLOOKUP($G1066,'Modelling New'!$D:$D,'Modelling New'!$O:$O)*PA[[#This Row],[Lost PoA(Wh/m2)]]*PA[[#This Row],[DC Capacity Affected (kW)]])/1000,"")</f>
        <v>73.835772385267035</v>
      </c>
    </row>
    <row r="1067" spans="1:38">
      <c r="A1067" s="173">
        <f t="shared" si="18"/>
        <v>1066</v>
      </c>
      <c r="B1067" s="30">
        <v>45863</v>
      </c>
      <c r="C1067" s="183">
        <f>YEAR(PA[[#This Row],[Date]])+IF(MONTH(PA[[#This Row],[Date]])&gt;=4,1,0)</f>
        <v>2026</v>
      </c>
      <c r="D1067" s="32">
        <f>YEAR(PA[[#This Row],[Date]])</f>
        <v>2025</v>
      </c>
      <c r="E1067" s="36" t="s">
        <v>363</v>
      </c>
      <c r="F1067" s="36" t="s">
        <v>363</v>
      </c>
      <c r="G1067" s="216">
        <v>45839</v>
      </c>
      <c r="H1067" s="31">
        <f>DAY(EOMONTH(PA[[#This Row],[Month Year]],0))</f>
        <v>31</v>
      </c>
      <c r="I1067" s="33">
        <v>0.27777777777777779</v>
      </c>
      <c r="J1067" s="33">
        <v>0.7715277777777777</v>
      </c>
      <c r="K1067" s="34">
        <f>IFERROR((PA[[#This Row],[Sunset Time (POA&lt;20 W/m2)]]-PA[[#This Row],[Sunrise Time (POA&gt;20 W/m2)]])*24,"")</f>
        <v>11.849999999999998</v>
      </c>
      <c r="L1067" s="36" t="s">
        <v>510</v>
      </c>
      <c r="M1067" s="32" t="s">
        <v>410</v>
      </c>
      <c r="N1067" s="36" t="s">
        <v>412</v>
      </c>
      <c r="O1067" s="35" t="s">
        <v>458</v>
      </c>
      <c r="P1067" s="37" t="s">
        <v>471</v>
      </c>
      <c r="Q1067" s="32"/>
      <c r="R1067" s="31">
        <f>IF((PA[[#This Row],[String Type(If String BD)]]&amp;PA[[#This Row],[Equipment (If any BD other than PV  array and inv)]])="",1,0)</f>
        <v>0</v>
      </c>
      <c r="S1067" s="31">
        <f>IF(PA[[#This Row],[String Type(If String BD)]]="",1,0)</f>
        <v>0</v>
      </c>
      <c r="T10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7" s="34">
        <f>IFERROR(_xlfn.XLOOKUP(PA[[#This Row],[Affected Equipment ]],'Basic Data'!N:N,'Basic Data'!Q:Q),"")</f>
        <v>31.610000000000003</v>
      </c>
      <c r="V1067" s="359">
        <f ca="1">IFERROR(_xlfn.XLOOKUP(PA[[#This Row],[Affected Equipment ]],'Basic Data'!N:N,'Basic Data'!R:R),"")</f>
        <v>1.8323575444901746E-4</v>
      </c>
      <c r="W1067" s="37" t="s">
        <v>407</v>
      </c>
      <c r="X1067" s="38"/>
      <c r="Y1067" s="38" t="s">
        <v>469</v>
      </c>
      <c r="Z1067" s="44">
        <v>0.27777777777777779</v>
      </c>
      <c r="AA1067" s="40">
        <v>0.27777777777777779</v>
      </c>
      <c r="AB1067" s="41">
        <v>0.27777777777777779</v>
      </c>
      <c r="AC1067" s="44">
        <v>0.71527777777777779</v>
      </c>
      <c r="AD1067" s="42">
        <f>IF(PA[[#This Row],[Acknowledgement Time ]]="NA","",(PA[[#This Row],[Acknowledgement Time ]]-PA[[#This Row],[Fault Time]])*24)</f>
        <v>0</v>
      </c>
      <c r="AE1067" s="42">
        <f>IF(PA[[#This Row],[Work Start time on Fault]]="NA","",(PA[[#This Row],[Work Start time on Fault]]-PA[[#This Row],[Fault Time]])*24)</f>
        <v>0</v>
      </c>
      <c r="AF1067" s="43">
        <f>IF(PA[[#This Row],[Status]]="Open","",(PA[[#This Row],[Work Completion time on fault]]-PA[[#This Row],[Fault Time]])*24)</f>
        <v>10.5</v>
      </c>
      <c r="AG1067" s="42">
        <f>IFERROR((PA[[#This Row],[Work Completion time on fault]]-PA[[#This Row],[Fault Time]])*24,"")</f>
        <v>10.5</v>
      </c>
      <c r="AH1067" s="371" t="s">
        <v>1926</v>
      </c>
      <c r="AI1067" s="32" t="s">
        <v>367</v>
      </c>
      <c r="AJ1067" s="34">
        <f ca="1">IFERROR(PA[[#This Row],[Breakdown Time]]*PA[[#This Row],[Plant Equivalent Weightage]],"")</f>
        <v>1.9239754217146834E-3</v>
      </c>
      <c r="AK1067" s="35">
        <v>2832</v>
      </c>
      <c r="AL1067" s="49">
        <f>IFERROR((_xlfn.XLOOKUP($G1067,'Modelling New'!$D:$D,'Modelling New'!$O:$O)*PA[[#This Row],[Lost PoA(Wh/m2)]]*PA[[#This Row],[DC Capacity Affected (kW)]])/1000,"")</f>
        <v>74.097415802649266</v>
      </c>
    </row>
    <row r="1068" spans="1:38">
      <c r="A1068" s="173">
        <f t="shared" si="18"/>
        <v>1067</v>
      </c>
      <c r="B1068" s="30">
        <v>45863</v>
      </c>
      <c r="C1068" s="183">
        <f>YEAR(PA[[#This Row],[Date]])+IF(MONTH(PA[[#This Row],[Date]])&gt;=4,1,0)</f>
        <v>2026</v>
      </c>
      <c r="D1068" s="32">
        <f>YEAR(PA[[#This Row],[Date]])</f>
        <v>2025</v>
      </c>
      <c r="E1068" s="36" t="s">
        <v>363</v>
      </c>
      <c r="F1068" s="36" t="s">
        <v>363</v>
      </c>
      <c r="G1068" s="216">
        <v>45839</v>
      </c>
      <c r="H1068" s="31">
        <f>DAY(EOMONTH(PA[[#This Row],[Month Year]],0))</f>
        <v>31</v>
      </c>
      <c r="I1068" s="33">
        <v>0.27777777777777779</v>
      </c>
      <c r="J1068" s="33">
        <v>0.7715277777777777</v>
      </c>
      <c r="K1068" s="34">
        <f>IFERROR((PA[[#This Row],[Sunset Time (POA&lt;20 W/m2)]]-PA[[#This Row],[Sunrise Time (POA&gt;20 W/m2)]])*24,"")</f>
        <v>11.849999999999998</v>
      </c>
      <c r="L1068" s="32" t="s">
        <v>674</v>
      </c>
      <c r="M1068" s="32" t="s">
        <v>403</v>
      </c>
      <c r="N1068" s="36" t="s">
        <v>404</v>
      </c>
      <c r="O1068" s="35" t="s">
        <v>456</v>
      </c>
      <c r="P1068" s="37" t="s">
        <v>471</v>
      </c>
      <c r="Q1068" s="32"/>
      <c r="R1068" s="31">
        <f>IF((PA[[#This Row],[String Type(If String BD)]]&amp;PA[[#This Row],[Equipment (If any BD other than PV  array and inv)]])="",1,0)</f>
        <v>0</v>
      </c>
      <c r="S1068" s="31">
        <f>IF(PA[[#This Row],[String Type(If String BD)]]="",1,0)</f>
        <v>0</v>
      </c>
      <c r="T10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68" s="34">
        <f>IFERROR(_xlfn.XLOOKUP(PA[[#This Row],[Affected Equipment ]],'Basic Data'!N:N,'Basic Data'!Q:Q),"")</f>
        <v>31.610000000000003</v>
      </c>
      <c r="V1068" s="359">
        <f ca="1">IFERROR(_xlfn.XLOOKUP(PA[[#This Row],[Affected Equipment ]],'Basic Data'!N:N,'Basic Data'!R:R),"")</f>
        <v>1.8323575444901746E-4</v>
      </c>
      <c r="W1068" s="35" t="s">
        <v>447</v>
      </c>
      <c r="X1068" s="38"/>
      <c r="Y1068" s="38" t="s">
        <v>469</v>
      </c>
      <c r="Z1068" s="44">
        <v>0.27777777777777779</v>
      </c>
      <c r="AA1068" s="40">
        <v>0.27777777777777779</v>
      </c>
      <c r="AB1068" s="41">
        <v>0.27777777777777779</v>
      </c>
      <c r="AC1068" s="44">
        <v>0.72222222222222221</v>
      </c>
      <c r="AD1068" s="42">
        <f>IF(PA[[#This Row],[Acknowledgement Time ]]="NA","",(PA[[#This Row],[Acknowledgement Time ]]-PA[[#This Row],[Fault Time]])*24)</f>
        <v>0</v>
      </c>
      <c r="AE1068" s="42">
        <f>IF(PA[[#This Row],[Work Start time on Fault]]="NA","",(PA[[#This Row],[Work Start time on Fault]]-PA[[#This Row],[Fault Time]])*24)</f>
        <v>0</v>
      </c>
      <c r="AF1068" s="43">
        <f>IF(PA[[#This Row],[Status]]="Open","",(PA[[#This Row],[Work Completion time on fault]]-PA[[#This Row],[Fault Time]])*24)</f>
        <v>10.666666666666666</v>
      </c>
      <c r="AG1068" s="42">
        <f>IFERROR((PA[[#This Row],[Work Completion time on fault]]-PA[[#This Row],[Fault Time]])*24,"")</f>
        <v>10.666666666666666</v>
      </c>
      <c r="AH1068" s="371" t="s">
        <v>688</v>
      </c>
      <c r="AI1068" s="32" t="s">
        <v>367</v>
      </c>
      <c r="AJ1068" s="34">
        <f ca="1">IFERROR(PA[[#This Row],[Breakdown Time]]*PA[[#This Row],[Plant Equivalent Weightage]],"")</f>
        <v>1.9545147141228529E-3</v>
      </c>
      <c r="AK1068" s="35">
        <v>2854</v>
      </c>
      <c r="AL1068" s="49">
        <f>IFERROR((_xlfn.XLOOKUP($G1068,'Modelling New'!$D:$D,'Modelling New'!$O:$O)*PA[[#This Row],[Lost PoA(Wh/m2)]]*PA[[#This Row],[DC Capacity Affected (kW)]])/1000,"")</f>
        <v>74.673031320890175</v>
      </c>
    </row>
    <row r="1069" spans="1:38">
      <c r="A1069" s="173">
        <f t="shared" si="18"/>
        <v>1068</v>
      </c>
      <c r="B1069" s="30">
        <v>45863</v>
      </c>
      <c r="C1069" s="183">
        <f>YEAR(PA[[#This Row],[Date]])+IF(MONTH(PA[[#This Row],[Date]])&gt;=4,1,0)</f>
        <v>2026</v>
      </c>
      <c r="D1069" s="32">
        <f>YEAR(PA[[#This Row],[Date]])</f>
        <v>2025</v>
      </c>
      <c r="E1069" s="36" t="s">
        <v>363</v>
      </c>
      <c r="F1069" s="36" t="s">
        <v>363</v>
      </c>
      <c r="G1069" s="216">
        <v>45839</v>
      </c>
      <c r="H1069" s="31">
        <f>DAY(EOMONTH(PA[[#This Row],[Month Year]],0))</f>
        <v>31</v>
      </c>
      <c r="I1069" s="33">
        <v>0.27777777777777779</v>
      </c>
      <c r="J1069" s="33">
        <v>0.7715277777777777</v>
      </c>
      <c r="K1069" s="34">
        <f>IFERROR((PA[[#This Row],[Sunset Time (POA&lt;20 W/m2)]]-PA[[#This Row],[Sunrise Time (POA&gt;20 W/m2)]])*24,"")</f>
        <v>11.849999999999998</v>
      </c>
      <c r="L1069" s="32" t="s">
        <v>510</v>
      </c>
      <c r="M1069" s="32" t="s">
        <v>403</v>
      </c>
      <c r="N1069" s="36" t="s">
        <v>412</v>
      </c>
      <c r="O1069" s="35" t="s">
        <v>472</v>
      </c>
      <c r="P1069" s="35"/>
      <c r="Q1069" s="32"/>
      <c r="R1069" s="31">
        <f>IF((PA[[#This Row],[String Type(If String BD)]]&amp;PA[[#This Row],[Equipment (If any BD other than PV  array and inv)]])="",1,0)</f>
        <v>1</v>
      </c>
      <c r="S1069" s="31">
        <f>IF(PA[[#This Row],[String Type(If String BD)]]="",1,0)</f>
        <v>1</v>
      </c>
      <c r="T10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69" s="34">
        <f>IFERROR(_xlfn.XLOOKUP(PA[[#This Row],[Affected Equipment ]],'Basic Data'!N:N,'Basic Data'!Q:Q),"")</f>
        <v>205.465</v>
      </c>
      <c r="V1069" s="359">
        <f ca="1">IFERROR(_xlfn.XLOOKUP(PA[[#This Row],[Affected Equipment ]],'Basic Data'!N:N,'Basic Data'!R:R),"")</f>
        <v>1.1910324039186135E-3</v>
      </c>
      <c r="W1069" s="35" t="s">
        <v>433</v>
      </c>
      <c r="X1069" s="38"/>
      <c r="Y1069" s="354" t="s">
        <v>1908</v>
      </c>
      <c r="Z1069" s="41">
        <v>0.27777777777777779</v>
      </c>
      <c r="AA1069" s="41">
        <v>0.27777777777777779</v>
      </c>
      <c r="AB1069" s="41">
        <v>0.27777777777777779</v>
      </c>
      <c r="AC1069" s="44">
        <v>0.7715277777777777</v>
      </c>
      <c r="AD1069" s="42">
        <f>IF(PA[[#This Row],[Acknowledgement Time ]]="NA","",(PA[[#This Row],[Acknowledgement Time ]]-PA[[#This Row],[Fault Time]])*24)</f>
        <v>0</v>
      </c>
      <c r="AE1069" s="42">
        <f>IF(PA[[#This Row],[Work Start time on Fault]]="NA","",(PA[[#This Row],[Work Start time on Fault]]-PA[[#This Row],[Fault Time]])*24)</f>
        <v>0</v>
      </c>
      <c r="AF1069" s="43" t="str">
        <f>IF(PA[[#This Row],[Status]]="Open","",(PA[[#This Row],[Work Completion time on fault]]-PA[[#This Row],[Fault Time]])*24)</f>
        <v/>
      </c>
      <c r="AG1069" s="42">
        <f>IFERROR((PA[[#This Row],[Work Completion time on fault]]-PA[[#This Row],[Fault Time]])*24,"")</f>
        <v>11.849999999999998</v>
      </c>
      <c r="AH1069" s="352" t="s">
        <v>1909</v>
      </c>
      <c r="AI1069" s="353" t="s">
        <v>552</v>
      </c>
      <c r="AJ1069" s="34">
        <f ca="1">IFERROR(PA[[#This Row],[Breakdown Time]]*PA[[#This Row],[Plant Equivalent Weightage]],"")</f>
        <v>1.4113733986435567E-2</v>
      </c>
      <c r="AK1069" s="35">
        <v>2916</v>
      </c>
      <c r="AL1069" s="49">
        <f>IFERROR((_xlfn.XLOOKUP($G1069,'Modelling New'!$D:$D,'Modelling New'!$O:$O)*PA[[#This Row],[Lost PoA(Wh/m2)]]*PA[[#This Row],[DC Capacity Affected (kW)]])/1000,"")</f>
        <v>495.91893330629023</v>
      </c>
    </row>
    <row r="1070" spans="1:38">
      <c r="A1070" s="173">
        <f t="shared" si="18"/>
        <v>1069</v>
      </c>
      <c r="B1070" s="30">
        <v>45863</v>
      </c>
      <c r="C1070" s="183">
        <f>YEAR(PA[[#This Row],[Date]])+IF(MONTH(PA[[#This Row],[Date]])&gt;=4,1,0)</f>
        <v>2026</v>
      </c>
      <c r="D1070" s="32">
        <f>YEAR(PA[[#This Row],[Date]])</f>
        <v>2025</v>
      </c>
      <c r="E1070" s="36" t="s">
        <v>363</v>
      </c>
      <c r="F1070" s="36" t="s">
        <v>363</v>
      </c>
      <c r="G1070" s="216">
        <v>45839</v>
      </c>
      <c r="H1070" s="31">
        <f>DAY(EOMONTH(PA[[#This Row],[Month Year]],0))</f>
        <v>31</v>
      </c>
      <c r="I1070" s="33">
        <v>0.27777777777777779</v>
      </c>
      <c r="J1070" s="33">
        <v>0.7715277777777777</v>
      </c>
      <c r="K1070" s="34">
        <f>IFERROR((PA[[#This Row],[Sunset Time (POA&lt;20 W/m2)]]-PA[[#This Row],[Sunrise Time (POA&gt;20 W/m2)]])*24,"")</f>
        <v>11.849999999999998</v>
      </c>
      <c r="L1070" s="32" t="s">
        <v>510</v>
      </c>
      <c r="M1070" s="32" t="s">
        <v>403</v>
      </c>
      <c r="N1070" s="36" t="s">
        <v>412</v>
      </c>
      <c r="O1070" s="35" t="s">
        <v>446</v>
      </c>
      <c r="P1070" s="35"/>
      <c r="Q1070" s="32"/>
      <c r="R1070" s="31">
        <f>IF((PA[[#This Row],[String Type(If String BD)]]&amp;PA[[#This Row],[Equipment (If any BD other than PV  array and inv)]])="",1,0)</f>
        <v>1</v>
      </c>
      <c r="S1070" s="31">
        <f>IF(PA[[#This Row],[String Type(If String BD)]]="",1,0)</f>
        <v>1</v>
      </c>
      <c r="T10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0" s="34">
        <f>IFERROR(_xlfn.XLOOKUP(PA[[#This Row],[Affected Equipment ]],'Basic Data'!N:N,'Basic Data'!Q:Q),"")</f>
        <v>221.27</v>
      </c>
      <c r="V1070" s="359">
        <f ca="1">IFERROR(_xlfn.XLOOKUP(PA[[#This Row],[Affected Equipment ]],'Basic Data'!N:N,'Basic Data'!R:R),"")</f>
        <v>1.2826502811431222E-3</v>
      </c>
      <c r="W1070" s="35" t="s">
        <v>433</v>
      </c>
      <c r="X1070" s="38"/>
      <c r="Y1070" s="354" t="s">
        <v>1908</v>
      </c>
      <c r="Z1070" s="41">
        <v>0.27777777777777779</v>
      </c>
      <c r="AA1070" s="41">
        <v>0.27777777777777779</v>
      </c>
      <c r="AB1070" s="41">
        <v>0.27777777777777779</v>
      </c>
      <c r="AC1070" s="44">
        <v>0.7715277777777777</v>
      </c>
      <c r="AD1070" s="42">
        <f>IF(PA[[#This Row],[Acknowledgement Time ]]="NA","",(PA[[#This Row],[Acknowledgement Time ]]-PA[[#This Row],[Fault Time]])*24)</f>
        <v>0</v>
      </c>
      <c r="AE1070" s="42">
        <f>IF(PA[[#This Row],[Work Start time on Fault]]="NA","",(PA[[#This Row],[Work Start time on Fault]]-PA[[#This Row],[Fault Time]])*24)</f>
        <v>0</v>
      </c>
      <c r="AF1070" s="43" t="str">
        <f>IF(PA[[#This Row],[Status]]="Open","",(PA[[#This Row],[Work Completion time on fault]]-PA[[#This Row],[Fault Time]])*24)</f>
        <v/>
      </c>
      <c r="AG1070" s="42">
        <f>IFERROR((PA[[#This Row],[Work Completion time on fault]]-PA[[#This Row],[Fault Time]])*24,"")</f>
        <v>11.849999999999998</v>
      </c>
      <c r="AH1070" s="352" t="s">
        <v>1909</v>
      </c>
      <c r="AI1070" s="353" t="s">
        <v>552</v>
      </c>
      <c r="AJ1070" s="34">
        <f ca="1">IFERROR(PA[[#This Row],[Breakdown Time]]*PA[[#This Row],[Plant Equivalent Weightage]],"")</f>
        <v>1.5199405831545996E-2</v>
      </c>
      <c r="AK1070" s="35">
        <v>2916</v>
      </c>
      <c r="AL1070" s="49">
        <f>IFERROR((_xlfn.XLOOKUP($G1070,'Modelling New'!$D:$D,'Modelling New'!$O:$O)*PA[[#This Row],[Lost PoA(Wh/m2)]]*PA[[#This Row],[DC Capacity Affected (kW)]])/1000,"")</f>
        <v>534.06654356062029</v>
      </c>
    </row>
    <row r="1071" spans="1:38">
      <c r="A1071" s="173">
        <f t="shared" si="18"/>
        <v>1070</v>
      </c>
      <c r="B1071" s="30">
        <v>45864</v>
      </c>
      <c r="C1071" s="182">
        <f>YEAR(PA[[#This Row],[Date]])+IF(MONTH(PA[[#This Row],[Date]])&gt;=4,1,0)</f>
        <v>2026</v>
      </c>
      <c r="D1071" s="32">
        <f>YEAR(PA[[#This Row],[Date]])</f>
        <v>2025</v>
      </c>
      <c r="E1071" s="36" t="s">
        <v>363</v>
      </c>
      <c r="F1071" s="36" t="s">
        <v>363</v>
      </c>
      <c r="G1071" s="216">
        <v>45839</v>
      </c>
      <c r="H1071" s="174">
        <f>DAY(EOMONTH(PA[[#This Row],[Month Year]],0))</f>
        <v>31</v>
      </c>
      <c r="I1071" s="33">
        <v>0.2673611111111111</v>
      </c>
      <c r="J1071" s="33">
        <v>0.76875000000000004</v>
      </c>
      <c r="K1071" s="34">
        <f>IFERROR((PA[[#This Row],[Sunset Time (POA&lt;20 W/m2)]]-PA[[#This Row],[Sunrise Time (POA&gt;20 W/m2)]])*24,"")</f>
        <v>12.033333333333333</v>
      </c>
      <c r="L1071" s="32" t="s">
        <v>424</v>
      </c>
      <c r="M1071" s="32" t="s">
        <v>483</v>
      </c>
      <c r="N1071" s="36" t="s">
        <v>412</v>
      </c>
      <c r="O1071" s="35" t="s">
        <v>470</v>
      </c>
      <c r="P1071" s="37" t="s">
        <v>471</v>
      </c>
      <c r="Q1071" s="36"/>
      <c r="R1071" s="174">
        <f>IF((PA[[#This Row],[String Type(If String BD)]]&amp;PA[[#This Row],[Equipment (If any BD other than PV  array and inv)]])="",1,0)</f>
        <v>0</v>
      </c>
      <c r="S1071" s="174">
        <f>IF(PA[[#This Row],[String Type(If String BD)]]="",1,0)</f>
        <v>0</v>
      </c>
      <c r="T107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1" s="175">
        <f>IFERROR(_xlfn.XLOOKUP(PA[[#This Row],[Affected Equipment ]],'Basic Data'!N:N,'Basic Data'!Q:Q),"")</f>
        <v>31.610000000000003</v>
      </c>
      <c r="V1071" s="360">
        <f ca="1">IFERROR(_xlfn.XLOOKUP(PA[[#This Row],[Affected Equipment ]],'Basic Data'!N:N,'Basic Data'!R:R),"")</f>
        <v>1.8323575444901746E-4</v>
      </c>
      <c r="W1071" s="37" t="s">
        <v>407</v>
      </c>
      <c r="X1071" s="39"/>
      <c r="Y1071" s="38" t="s">
        <v>469</v>
      </c>
      <c r="Z1071" s="45">
        <v>0.2673611111111111</v>
      </c>
      <c r="AA1071" s="46">
        <v>0.2673611111111111</v>
      </c>
      <c r="AB1071" s="47">
        <v>0.2673611111111111</v>
      </c>
      <c r="AC1071" s="45">
        <v>0.70833333333333337</v>
      </c>
      <c r="AD1071" s="176">
        <f>IF(PA[[#This Row],[Acknowledgement Time ]]="NA","",(PA[[#This Row],[Acknowledgement Time ]]-PA[[#This Row],[Fault Time]])*24)</f>
        <v>0</v>
      </c>
      <c r="AE1071" s="176">
        <f>IF(PA[[#This Row],[Work Start time on Fault]]="NA","",(PA[[#This Row],[Work Start time on Fault]]-PA[[#This Row],[Fault Time]])*24)</f>
        <v>0</v>
      </c>
      <c r="AF1071" s="177">
        <f>IF(PA[[#This Row],[Status]]="Open","",(PA[[#This Row],[Work Completion time on fault]]-PA[[#This Row],[Fault Time]])*24)</f>
        <v>10.583333333333334</v>
      </c>
      <c r="AG1071" s="176">
        <f>IFERROR((PA[[#This Row],[Work Completion time on fault]]-PA[[#This Row],[Fault Time]])*24,"")</f>
        <v>10.583333333333334</v>
      </c>
      <c r="AH1071" s="371" t="s">
        <v>460</v>
      </c>
      <c r="AI1071" s="32" t="s">
        <v>367</v>
      </c>
      <c r="AJ1071" s="175">
        <f ca="1">IFERROR(PA[[#This Row],[Breakdown Time]]*PA[[#This Row],[Plant Equivalent Weightage]],"")</f>
        <v>1.9392450679187683E-3</v>
      </c>
      <c r="AK1071" s="37">
        <v>2716</v>
      </c>
      <c r="AL1071" s="277">
        <f>IFERROR((_xlfn.XLOOKUP($G1071,'Modelling New'!$D:$D,'Modelling New'!$O:$O)*PA[[#This Row],[Lost PoA(Wh/m2)]]*PA[[#This Row],[DC Capacity Affected (kW)]])/1000,"")</f>
        <v>71.062352161015326</v>
      </c>
    </row>
    <row r="1072" spans="1:38">
      <c r="A1072" s="173">
        <f t="shared" si="18"/>
        <v>1071</v>
      </c>
      <c r="B1072" s="30">
        <v>45864</v>
      </c>
      <c r="C1072" s="183">
        <f>YEAR(PA[[#This Row],[Date]])+IF(MONTH(PA[[#This Row],[Date]])&gt;=4,1,0)</f>
        <v>2026</v>
      </c>
      <c r="D1072" s="32">
        <f>YEAR(PA[[#This Row],[Date]])</f>
        <v>2025</v>
      </c>
      <c r="E1072" s="36" t="s">
        <v>363</v>
      </c>
      <c r="F1072" s="36" t="s">
        <v>363</v>
      </c>
      <c r="G1072" s="216">
        <v>45839</v>
      </c>
      <c r="H1072" s="31">
        <f>DAY(EOMONTH(PA[[#This Row],[Month Year]],0))</f>
        <v>31</v>
      </c>
      <c r="I1072" s="33">
        <v>0.2673611111111111</v>
      </c>
      <c r="J1072" s="33">
        <v>0.76875000000000004</v>
      </c>
      <c r="K1072" s="34">
        <f>IFERROR((PA[[#This Row],[Sunset Time (POA&lt;20 W/m2)]]-PA[[#This Row],[Sunrise Time (POA&gt;20 W/m2)]])*24,"")</f>
        <v>12.033333333333333</v>
      </c>
      <c r="L1072" s="32" t="s">
        <v>424</v>
      </c>
      <c r="M1072" s="32" t="s">
        <v>403</v>
      </c>
      <c r="N1072" s="36" t="s">
        <v>412</v>
      </c>
      <c r="O1072" s="35" t="s">
        <v>470</v>
      </c>
      <c r="P1072" s="37" t="s">
        <v>471</v>
      </c>
      <c r="Q1072" s="32"/>
      <c r="R1072" s="31">
        <f>IF((PA[[#This Row],[String Type(If String BD)]]&amp;PA[[#This Row],[Equipment (If any BD other than PV  array and inv)]])="",1,0)</f>
        <v>0</v>
      </c>
      <c r="S1072" s="31">
        <f>IF(PA[[#This Row],[String Type(If String BD)]]="",1,0)</f>
        <v>0</v>
      </c>
      <c r="T10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072" s="34">
        <f>IFERROR(_xlfn.XLOOKUP(PA[[#This Row],[Affected Equipment ]],'Basic Data'!N:N,'Basic Data'!Q:Q),"")</f>
        <v>31.610000000000003</v>
      </c>
      <c r="V1072" s="178">
        <f ca="1">IFERROR(_xlfn.XLOOKUP(PA[[#This Row],[Affected Equipment ]],'Basic Data'!N:N,'Basic Data'!R:R),"")</f>
        <v>1.8323575444901746E-4</v>
      </c>
      <c r="W1072" s="37" t="s">
        <v>407</v>
      </c>
      <c r="X1072" s="39"/>
      <c r="Y1072" s="38" t="s">
        <v>469</v>
      </c>
      <c r="Z1072" s="44">
        <v>0.2673611111111111</v>
      </c>
      <c r="AA1072" s="40">
        <v>0.2673611111111111</v>
      </c>
      <c r="AB1072" s="41">
        <v>0.2673611111111111</v>
      </c>
      <c r="AC1072" s="45">
        <v>0.71527777777777779</v>
      </c>
      <c r="AD1072" s="42">
        <f>IF(PA[[#This Row],[Acknowledgement Time ]]="NA","",(PA[[#This Row],[Acknowledgement Time ]]-PA[[#This Row],[Fault Time]])*24)</f>
        <v>0</v>
      </c>
      <c r="AE1072" s="42">
        <f>IF(PA[[#This Row],[Work Start time on Fault]]="NA","",(PA[[#This Row],[Work Start time on Fault]]-PA[[#This Row],[Fault Time]])*24)</f>
        <v>0</v>
      </c>
      <c r="AF1072" s="43">
        <f>IF(PA[[#This Row],[Status]]="Open","",(PA[[#This Row],[Work Completion time on fault]]-PA[[#This Row],[Fault Time]])*24)</f>
        <v>10.75</v>
      </c>
      <c r="AG1072" s="42">
        <f>IFERROR((PA[[#This Row],[Work Completion time on fault]]-PA[[#This Row],[Fault Time]])*24,"")</f>
        <v>10.75</v>
      </c>
      <c r="AH1072" s="371" t="s">
        <v>460</v>
      </c>
      <c r="AI1072" s="32" t="s">
        <v>367</v>
      </c>
      <c r="AJ1072" s="34">
        <f ca="1">IFERROR(PA[[#This Row],[Breakdown Time]]*PA[[#This Row],[Plant Equivalent Weightage]],"")</f>
        <v>1.9697843603269376E-3</v>
      </c>
      <c r="AK1072" s="35">
        <v>2723</v>
      </c>
      <c r="AL1072" s="49">
        <f>IFERROR((_xlfn.XLOOKUP($G1072,'Modelling New'!$D:$D,'Modelling New'!$O:$O)*PA[[#This Row],[Lost PoA(Wh/m2)]]*PA[[#This Row],[DC Capacity Affected (kW)]])/1000,"")</f>
        <v>71.245502553182888</v>
      </c>
    </row>
    <row r="1073" spans="1:38">
      <c r="A1073" s="173">
        <f t="shared" si="18"/>
        <v>1072</v>
      </c>
      <c r="B1073" s="30">
        <v>45864</v>
      </c>
      <c r="C1073" s="183">
        <f>YEAR(PA[[#This Row],[Date]])+IF(MONTH(PA[[#This Row],[Date]])&gt;=4,1,0)</f>
        <v>2026</v>
      </c>
      <c r="D1073" s="32">
        <f>YEAR(PA[[#This Row],[Date]])</f>
        <v>2025</v>
      </c>
      <c r="E1073" s="36" t="s">
        <v>363</v>
      </c>
      <c r="F1073" s="36" t="s">
        <v>363</v>
      </c>
      <c r="G1073" s="216">
        <v>45839</v>
      </c>
      <c r="H1073" s="31">
        <f>DAY(EOMONTH(PA[[#This Row],[Month Year]],0))</f>
        <v>31</v>
      </c>
      <c r="I1073" s="33">
        <v>0.2673611111111111</v>
      </c>
      <c r="J1073" s="33">
        <v>0.76875000000000004</v>
      </c>
      <c r="K1073" s="34">
        <f>IFERROR((PA[[#This Row],[Sunset Time (POA&lt;20 W/m2)]]-PA[[#This Row],[Sunrise Time (POA&gt;20 W/m2)]])*24,"")</f>
        <v>12.033333333333333</v>
      </c>
      <c r="L1073" s="32" t="s">
        <v>510</v>
      </c>
      <c r="M1073" s="32" t="s">
        <v>403</v>
      </c>
      <c r="N1073" s="36" t="s">
        <v>412</v>
      </c>
      <c r="O1073" s="35" t="s">
        <v>472</v>
      </c>
      <c r="P1073" s="35"/>
      <c r="Q1073" s="32"/>
      <c r="R1073" s="31">
        <f>IF((PA[[#This Row],[String Type(If String BD)]]&amp;PA[[#This Row],[Equipment (If any BD other than PV  array and inv)]])="",1,0)</f>
        <v>1</v>
      </c>
      <c r="S1073" s="31">
        <f>IF(PA[[#This Row],[String Type(If String BD)]]="",1,0)</f>
        <v>1</v>
      </c>
      <c r="T10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073" s="34">
        <f>IFERROR(_xlfn.XLOOKUP(PA[[#This Row],[Affected Equipment ]],'Basic Data'!N:N,'Basic Data'!Q:Q),"")</f>
        <v>205.465</v>
      </c>
      <c r="V1073" s="178">
        <f ca="1">IFERROR(_xlfn.XLOOKUP(PA[[#This Row],[Affected Equipment ]],'Basic Data'!N:N,'Basic Data'!R:R),"")</f>
        <v>1.1910324039186135E-3</v>
      </c>
      <c r="W1073" s="35" t="s">
        <v>433</v>
      </c>
      <c r="X1073" s="38"/>
      <c r="Y1073" s="354" t="s">
        <v>1908</v>
      </c>
      <c r="Z1073" s="41">
        <v>0.2673611111111111</v>
      </c>
      <c r="AA1073" s="41">
        <v>0.2673611111111111</v>
      </c>
      <c r="AB1073" s="41">
        <v>0.2673611111111111</v>
      </c>
      <c r="AC1073" s="44">
        <v>0.76875000000000004</v>
      </c>
      <c r="AD1073" s="42">
        <f>IF(PA[[#This Row],[Acknowledgement Time ]]="NA","",(PA[[#This Row],[Acknowledgement Time ]]-PA[[#This Row],[Fault Time]])*24)</f>
        <v>0</v>
      </c>
      <c r="AE1073" s="42">
        <f>IF(PA[[#This Row],[Work Start time on Fault]]="NA","",(PA[[#This Row],[Work Start time on Fault]]-PA[[#This Row],[Fault Time]])*24)</f>
        <v>0</v>
      </c>
      <c r="AF1073" s="43" t="str">
        <f>IF(PA[[#This Row],[Status]]="Open","",(PA[[#This Row],[Work Completion time on fault]]-PA[[#This Row],[Fault Time]])*24)</f>
        <v/>
      </c>
      <c r="AG1073" s="42">
        <f>IFERROR((PA[[#This Row],[Work Completion time on fault]]-PA[[#This Row],[Fault Time]])*24,"")</f>
        <v>12.033333333333333</v>
      </c>
      <c r="AH1073" s="352" t="s">
        <v>1909</v>
      </c>
      <c r="AI1073" s="353" t="s">
        <v>552</v>
      </c>
      <c r="AJ1073" s="34">
        <f ca="1">IFERROR(PA[[#This Row],[Breakdown Time]]*PA[[#This Row],[Plant Equivalent Weightage]],"")</f>
        <v>1.4332089927153981E-2</v>
      </c>
      <c r="AK1073" s="35">
        <v>2779</v>
      </c>
      <c r="AL1073" s="49">
        <f>IFERROR((_xlfn.XLOOKUP($G1073,'Modelling New'!$D:$D,'Modelling New'!$O:$O)*PA[[#This Row],[Lost PoA(Wh/m2)]]*PA[[#This Row],[DC Capacity Affected (kW)]])/1000,"")</f>
        <v>472.61958698840215</v>
      </c>
    </row>
    <row r="1074" spans="1:38">
      <c r="A1074" s="173">
        <f t="shared" si="18"/>
        <v>1073</v>
      </c>
      <c r="B1074" s="30">
        <v>45864</v>
      </c>
      <c r="C1074" s="183">
        <f>YEAR(PA[[#This Row],[Date]])+IF(MONTH(PA[[#This Row],[Date]])&gt;=4,1,0)</f>
        <v>2026</v>
      </c>
      <c r="D1074" s="32">
        <f>YEAR(PA[[#This Row],[Date]])</f>
        <v>2025</v>
      </c>
      <c r="E1074" s="36" t="s">
        <v>363</v>
      </c>
      <c r="F1074" s="36" t="s">
        <v>363</v>
      </c>
      <c r="G1074" s="216">
        <v>45839</v>
      </c>
      <c r="H1074" s="31">
        <f>DAY(EOMONTH(PA[[#This Row],[Month Year]],0))</f>
        <v>31</v>
      </c>
      <c r="I1074" s="33">
        <v>0.2673611111111111</v>
      </c>
      <c r="J1074" s="33">
        <v>0.76875000000000004</v>
      </c>
      <c r="K1074" s="34">
        <f>IFERROR((PA[[#This Row],[Sunset Time (POA&lt;20 W/m2)]]-PA[[#This Row],[Sunrise Time (POA&gt;20 W/m2)]])*24,"")</f>
        <v>12.033333333333333</v>
      </c>
      <c r="L1074" s="32" t="s">
        <v>510</v>
      </c>
      <c r="M1074" s="32" t="s">
        <v>403</v>
      </c>
      <c r="N1074" s="36" t="s">
        <v>412</v>
      </c>
      <c r="O1074" s="35" t="s">
        <v>446</v>
      </c>
      <c r="P1074" s="35"/>
      <c r="Q1074" s="32"/>
      <c r="R1074" s="31">
        <f>IF((PA[[#This Row],[String Type(If String BD)]]&amp;PA[[#This Row],[Equipment (If any BD other than PV  array and inv)]])="",1,0)</f>
        <v>1</v>
      </c>
      <c r="S1074" s="31">
        <f>IF(PA[[#This Row],[String Type(If String BD)]]="",1,0)</f>
        <v>1</v>
      </c>
      <c r="T10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074" s="34">
        <f>IFERROR(_xlfn.XLOOKUP(PA[[#This Row],[Affected Equipment ]],'Basic Data'!N:N,'Basic Data'!Q:Q),"")</f>
        <v>221.27</v>
      </c>
      <c r="V1074" s="178">
        <f ca="1">IFERROR(_xlfn.XLOOKUP(PA[[#This Row],[Affected Equipment ]],'Basic Data'!N:N,'Basic Data'!R:R),"")</f>
        <v>1.2826502811431222E-3</v>
      </c>
      <c r="W1074" s="35" t="s">
        <v>433</v>
      </c>
      <c r="X1074" s="38"/>
      <c r="Y1074" s="354" t="s">
        <v>1908</v>
      </c>
      <c r="Z1074" s="41">
        <v>0.2673611111111111</v>
      </c>
      <c r="AA1074" s="41">
        <v>0.2673611111111111</v>
      </c>
      <c r="AB1074" s="41">
        <v>0.2673611111111111</v>
      </c>
      <c r="AC1074" s="44">
        <v>0.76875000000000004</v>
      </c>
      <c r="AD1074" s="42">
        <f>IF(PA[[#This Row],[Acknowledgement Time ]]="NA","",(PA[[#This Row],[Acknowledgement Time ]]-PA[[#This Row],[Fault Time]])*24)</f>
        <v>0</v>
      </c>
      <c r="AE1074" s="42">
        <f>IF(PA[[#This Row],[Work Start time on Fault]]="NA","",(PA[[#This Row],[Work Start time on Fault]]-PA[[#This Row],[Fault Time]])*24)</f>
        <v>0</v>
      </c>
      <c r="AF1074" s="43" t="str">
        <f>IF(PA[[#This Row],[Status]]="Open","",(PA[[#This Row],[Work Completion time on fault]]-PA[[#This Row],[Fault Time]])*24)</f>
        <v/>
      </c>
      <c r="AG1074" s="42">
        <f>IFERROR((PA[[#This Row],[Work Completion time on fault]]-PA[[#This Row],[Fault Time]])*24,"")</f>
        <v>12.033333333333333</v>
      </c>
      <c r="AH1074" s="352" t="s">
        <v>1909</v>
      </c>
      <c r="AI1074" s="353" t="s">
        <v>552</v>
      </c>
      <c r="AJ1074" s="34">
        <f ca="1">IFERROR(PA[[#This Row],[Breakdown Time]]*PA[[#This Row],[Plant Equivalent Weightage]],"")</f>
        <v>1.5434558383088904E-2</v>
      </c>
      <c r="AK1074" s="35">
        <v>2779</v>
      </c>
      <c r="AL1074" s="49">
        <f>IFERROR((_xlfn.XLOOKUP($G1074,'Modelling New'!$D:$D,'Modelling New'!$O:$O)*PA[[#This Row],[Lost PoA(Wh/m2)]]*PA[[#This Row],[DC Capacity Affected (kW)]])/1000,"")</f>
        <v>508.97493983366383</v>
      </c>
    </row>
    <row r="1075" spans="1:38">
      <c r="A1075" s="173">
        <f t="shared" si="18"/>
        <v>1074</v>
      </c>
      <c r="B1075" s="30">
        <v>45865</v>
      </c>
      <c r="C1075" s="182">
        <f>YEAR(PA[[#This Row],[Date]])+IF(MONTH(PA[[#This Row],[Date]])&gt;=4,1,0)</f>
        <v>2026</v>
      </c>
      <c r="D1075" s="32">
        <f>YEAR(PA[[#This Row],[Date]])</f>
        <v>2025</v>
      </c>
      <c r="E1075" s="36" t="s">
        <v>363</v>
      </c>
      <c r="F1075" s="36" t="s">
        <v>363</v>
      </c>
      <c r="G1075" s="216">
        <v>45839</v>
      </c>
      <c r="H1075" s="174">
        <f>DAY(EOMONTH(PA[[#This Row],[Month Year]],0))</f>
        <v>31</v>
      </c>
      <c r="I1075" s="33">
        <v>0.28402777777777777</v>
      </c>
      <c r="J1075" s="33">
        <v>0.7729166666666667</v>
      </c>
      <c r="K1075" s="34">
        <f>IFERROR((PA[[#This Row],[Sunset Time (POA&lt;20 W/m2)]]-PA[[#This Row],[Sunrise Time (POA&gt;20 W/m2)]])*24,"")</f>
        <v>11.733333333333334</v>
      </c>
      <c r="L1075" s="32" t="s">
        <v>424</v>
      </c>
      <c r="M1075" s="32" t="s">
        <v>436</v>
      </c>
      <c r="N1075" s="36" t="s">
        <v>412</v>
      </c>
      <c r="O1075" s="37"/>
      <c r="P1075" s="37"/>
      <c r="Q1075" s="36"/>
      <c r="R1075" s="174">
        <f>IF((PA[[#This Row],[String Type(If String BD)]]&amp;PA[[#This Row],[Equipment (If any BD other than PV  array and inv)]])="",1,0)</f>
        <v>1</v>
      </c>
      <c r="S1075" s="174">
        <f>IF(PA[[#This Row],[String Type(If String BD)]]="",1,0)</f>
        <v>1</v>
      </c>
      <c r="T107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075" s="175">
        <f>IFERROR(_xlfn.XLOOKUP(PA[[#This Row],[Affected Equipment ]],'Basic Data'!N:N,'Basic Data'!Q:Q),"")</f>
        <v>1817.5750000000003</v>
      </c>
      <c r="V1075" s="179">
        <f ca="1">IFERROR(_xlfn.XLOOKUP(PA[[#This Row],[Affected Equipment ]],'Basic Data'!N:N,'Basic Data'!R:R),"")</f>
        <v>1.0536055880818506E-2</v>
      </c>
      <c r="W1075" s="37" t="s">
        <v>413</v>
      </c>
      <c r="X1075" s="39"/>
      <c r="Y1075" s="376" t="s">
        <v>537</v>
      </c>
      <c r="Z1075" s="45">
        <v>0.29097222222222224</v>
      </c>
      <c r="AA1075" s="45">
        <v>0.29097222222222224</v>
      </c>
      <c r="AB1075" s="45">
        <v>0.29097222222222224</v>
      </c>
      <c r="AC1075" s="45">
        <v>0.30625000000000002</v>
      </c>
      <c r="AD1075" s="176">
        <f>IF(PA[[#This Row],[Acknowledgement Time ]]="NA","",(PA[[#This Row],[Acknowledgement Time ]]-PA[[#This Row],[Fault Time]])*24)</f>
        <v>0</v>
      </c>
      <c r="AE1075" s="176">
        <f>IF(PA[[#This Row],[Work Start time on Fault]]="NA","",(PA[[#This Row],[Work Start time on Fault]]-PA[[#This Row],[Fault Time]])*24)</f>
        <v>0</v>
      </c>
      <c r="AF1075" s="177">
        <f>IF(PA[[#This Row],[Status]]="Open","",(PA[[#This Row],[Work Completion time on fault]]-PA[[#This Row],[Fault Time]])*24)</f>
        <v>0.3666666666666667</v>
      </c>
      <c r="AG1075" s="176">
        <f>IFERROR((PA[[#This Row],[Work Completion time on fault]]-PA[[#This Row],[Fault Time]])*24,"")</f>
        <v>0.3666666666666667</v>
      </c>
      <c r="AH1075" s="375" t="s">
        <v>1937</v>
      </c>
      <c r="AI1075" s="32" t="s">
        <v>367</v>
      </c>
      <c r="AJ1075" s="175">
        <f ca="1">IFERROR(PA[[#This Row],[Breakdown Time]]*PA[[#This Row],[Plant Equivalent Weightage]],"")</f>
        <v>3.8632204896334524E-3</v>
      </c>
      <c r="AK1075" s="37">
        <v>36</v>
      </c>
      <c r="AL1075" s="277">
        <f>IFERROR((_xlfn.XLOOKUP($G1075,'Modelling New'!$D:$D,'Modelling New'!$O:$O)*PA[[#This Row],[Lost PoA(Wh/m2)]]*PA[[#This Row],[DC Capacity Affected (kW)]])/1000,"")</f>
        <v>54.160187398122879</v>
      </c>
    </row>
    <row r="1076" spans="1:38">
      <c r="A1076" s="173">
        <f t="shared" si="18"/>
        <v>1075</v>
      </c>
      <c r="B1076" s="30">
        <v>45865</v>
      </c>
      <c r="C1076" s="183">
        <f>YEAR(PA[[#This Row],[Date]])+IF(MONTH(PA[[#This Row],[Date]])&gt;=4,1,0)</f>
        <v>2026</v>
      </c>
      <c r="D1076" s="32">
        <f>YEAR(PA[[#This Row],[Date]])</f>
        <v>2025</v>
      </c>
      <c r="E1076" s="36" t="s">
        <v>363</v>
      </c>
      <c r="F1076" s="36" t="s">
        <v>363</v>
      </c>
      <c r="G1076" s="216">
        <v>45839</v>
      </c>
      <c r="H1076" s="31">
        <f>DAY(EOMONTH(PA[[#This Row],[Month Year]],0))</f>
        <v>31</v>
      </c>
      <c r="I1076" s="33">
        <v>0.28402777777777777</v>
      </c>
      <c r="J1076" s="33">
        <v>0.7729166666666667</v>
      </c>
      <c r="K1076" s="34">
        <f>IFERROR((PA[[#This Row],[Sunset Time (POA&lt;20 W/m2)]]-PA[[#This Row],[Sunrise Time (POA&gt;20 W/m2)]])*24,"")</f>
        <v>11.733333333333334</v>
      </c>
      <c r="L1076" s="32" t="s">
        <v>674</v>
      </c>
      <c r="M1076" s="32" t="s">
        <v>410</v>
      </c>
      <c r="N1076" s="36" t="s">
        <v>416</v>
      </c>
      <c r="O1076" s="35"/>
      <c r="P1076" s="35"/>
      <c r="Q1076" s="32"/>
      <c r="R1076" s="31">
        <f>IF((PA[[#This Row],[String Type(If String BD)]]&amp;PA[[#This Row],[Equipment (If any BD other than PV  array and inv)]])="",1,0)</f>
        <v>1</v>
      </c>
      <c r="S1076" s="31">
        <f>IF(PA[[#This Row],[String Type(If String BD)]]="",1,0)</f>
        <v>1</v>
      </c>
      <c r="T10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IS18Inv2M1</v>
      </c>
      <c r="U1076" s="34">
        <f>IFERROR(_xlfn.XLOOKUP(PA[[#This Row],[Affected Equipment ]],'Basic Data'!N:N,'Basic Data'!Q:Q),"")</f>
        <v>1011.52</v>
      </c>
      <c r="V1076" s="178">
        <f ca="1">IFERROR(_xlfn.XLOOKUP(PA[[#This Row],[Affected Equipment ]],'Basic Data'!N:N,'Basic Data'!R:R),"")</f>
        <v>5.863544142368558E-3</v>
      </c>
      <c r="W1076" s="37" t="s">
        <v>413</v>
      </c>
      <c r="X1076" s="38"/>
      <c r="Y1076" s="377" t="s">
        <v>1938</v>
      </c>
      <c r="Z1076" s="44">
        <v>0.28402777777777777</v>
      </c>
      <c r="AA1076" s="40">
        <v>0.28402777777777777</v>
      </c>
      <c r="AB1076" s="41">
        <v>0.28402777777777777</v>
      </c>
      <c r="AC1076" s="44">
        <v>0.35833333333333334</v>
      </c>
      <c r="AD1076" s="42">
        <f>IF(PA[[#This Row],[Acknowledgement Time ]]="NA","",(PA[[#This Row],[Acknowledgement Time ]]-PA[[#This Row],[Fault Time]])*24)</f>
        <v>0</v>
      </c>
      <c r="AE1076" s="42">
        <f>IF(PA[[#This Row],[Work Start time on Fault]]="NA","",(PA[[#This Row],[Work Start time on Fault]]-PA[[#This Row],[Fault Time]])*24)</f>
        <v>0</v>
      </c>
      <c r="AF1076" s="43">
        <f>IF(PA[[#This Row],[Status]]="Open","",(PA[[#This Row],[Work Completion time on fault]]-PA[[#This Row],[Fault Time]])*24)</f>
        <v>1.7833333333333337</v>
      </c>
      <c r="AG1076" s="42">
        <f>IFERROR((PA[[#This Row],[Work Completion time on fault]]-PA[[#This Row],[Fault Time]])*24,"")</f>
        <v>1.7833333333333337</v>
      </c>
      <c r="AH1076" s="378" t="s">
        <v>1939</v>
      </c>
      <c r="AI1076" s="32" t="s">
        <v>367</v>
      </c>
      <c r="AJ1076" s="34">
        <f ca="1">IFERROR(PA[[#This Row],[Breakdown Time]]*PA[[#This Row],[Plant Equivalent Weightage]],"")</f>
        <v>1.0456653720557263E-2</v>
      </c>
      <c r="AK1076" s="35">
        <v>254</v>
      </c>
      <c r="AL1076" s="49">
        <f>IFERROR((_xlfn.XLOOKUP($G1076,'Modelling New'!$D:$D,'Modelling New'!$O:$O)*PA[[#This Row],[Lost PoA(Wh/m2)]]*PA[[#This Row],[DC Capacity Affected (kW)]])/1000,"")</f>
        <v>212.66376964828149</v>
      </c>
    </row>
    <row r="1077" spans="1:38">
      <c r="A1077" s="173">
        <f t="shared" si="18"/>
        <v>1076</v>
      </c>
      <c r="B1077" s="30">
        <v>45865</v>
      </c>
      <c r="C1077" s="183">
        <f>YEAR(PA[[#This Row],[Date]])+IF(MONTH(PA[[#This Row],[Date]])&gt;=4,1,0)</f>
        <v>2026</v>
      </c>
      <c r="D1077" s="32">
        <f>YEAR(PA[[#This Row],[Date]])</f>
        <v>2025</v>
      </c>
      <c r="E1077" s="36" t="s">
        <v>363</v>
      </c>
      <c r="F1077" s="36" t="s">
        <v>363</v>
      </c>
      <c r="G1077" s="216">
        <v>45839</v>
      </c>
      <c r="H1077" s="31">
        <f>DAY(EOMONTH(PA[[#This Row],[Month Year]],0))</f>
        <v>31</v>
      </c>
      <c r="I1077" s="33">
        <v>0.28402777777777777</v>
      </c>
      <c r="J1077" s="33">
        <v>0.7729166666666667</v>
      </c>
      <c r="K1077" s="34">
        <f>IFERROR((PA[[#This Row],[Sunset Time (POA&lt;20 W/m2)]]-PA[[#This Row],[Sunrise Time (POA&gt;20 W/m2)]])*24,"")</f>
        <v>11.733333333333334</v>
      </c>
      <c r="L1077" s="32" t="s">
        <v>674</v>
      </c>
      <c r="M1077" s="32" t="s">
        <v>403</v>
      </c>
      <c r="N1077" s="36" t="s">
        <v>416</v>
      </c>
      <c r="O1077" s="35"/>
      <c r="P1077" s="35"/>
      <c r="Q1077" s="32"/>
      <c r="R1077" s="31">
        <f>IF((PA[[#This Row],[String Type(If String BD)]]&amp;PA[[#This Row],[Equipment (If any BD other than PV  array and inv)]])="",1,0)</f>
        <v>1</v>
      </c>
      <c r="S1077" s="31">
        <f>IF(PA[[#This Row],[String Type(If String BD)]]="",1,0)</f>
        <v>1</v>
      </c>
      <c r="T10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1077" s="34">
        <f>IFERROR(_xlfn.XLOOKUP(PA[[#This Row],[Affected Equipment ]],'Basic Data'!N:N,'Basic Data'!Q:Q),"")</f>
        <v>1232.79</v>
      </c>
      <c r="V1077" s="178">
        <f ca="1">IFERROR(_xlfn.XLOOKUP(PA[[#This Row],[Affected Equipment ]],'Basic Data'!N:N,'Basic Data'!R:R),"")</f>
        <v>7.1461944235116804E-3</v>
      </c>
      <c r="W1077" s="37" t="s">
        <v>413</v>
      </c>
      <c r="X1077" s="38"/>
      <c r="Y1077" s="377" t="s">
        <v>1940</v>
      </c>
      <c r="Z1077" s="44">
        <v>0.56805555555555554</v>
      </c>
      <c r="AA1077" s="44">
        <v>0.56805555555555554</v>
      </c>
      <c r="AB1077" s="44">
        <v>0.56805555555555554</v>
      </c>
      <c r="AC1077" s="44">
        <v>0.58194444444444449</v>
      </c>
      <c r="AD1077" s="42">
        <f>IF(PA[[#This Row],[Acknowledgement Time ]]="NA","",(PA[[#This Row],[Acknowledgement Time ]]-PA[[#This Row],[Fault Time]])*24)</f>
        <v>0</v>
      </c>
      <c r="AE1077" s="42">
        <f>IF(PA[[#This Row],[Work Start time on Fault]]="NA","",(PA[[#This Row],[Work Start time on Fault]]-PA[[#This Row],[Fault Time]])*24)</f>
        <v>0</v>
      </c>
      <c r="AF1077" s="43">
        <f>IF(PA[[#This Row],[Status]]="Open","",(PA[[#This Row],[Work Completion time on fault]]-PA[[#This Row],[Fault Time]])*24)</f>
        <v>0.33333333333333481</v>
      </c>
      <c r="AG1077" s="42">
        <f>IFERROR((PA[[#This Row],[Work Completion time on fault]]-PA[[#This Row],[Fault Time]])*24,"")</f>
        <v>0.33333333333333481</v>
      </c>
      <c r="AH1077" s="378" t="s">
        <v>655</v>
      </c>
      <c r="AI1077" s="32" t="s">
        <v>367</v>
      </c>
      <c r="AJ1077" s="34">
        <f ca="1">IFERROR(PA[[#This Row],[Breakdown Time]]*PA[[#This Row],[Plant Equivalent Weightage]],"")</f>
        <v>2.3820648078372374E-3</v>
      </c>
      <c r="AK1077" s="35">
        <v>286</v>
      </c>
      <c r="AL1077" s="49">
        <f>IFERROR((_xlfn.XLOOKUP($G1077,'Modelling New'!$D:$D,'Modelling New'!$O:$O)*PA[[#This Row],[Lost PoA(Wh/m2)]]*PA[[#This Row],[DC Capacity Affected (kW)]])/1000,"")</f>
        <v>291.83706774814607</v>
      </c>
    </row>
    <row r="1078" spans="1:38">
      <c r="A1078" s="173">
        <f t="shared" si="18"/>
        <v>1077</v>
      </c>
      <c r="B1078" s="30">
        <v>45865</v>
      </c>
      <c r="C1078" s="183">
        <f>YEAR(PA[[#This Row],[Date]])+IF(MONTH(PA[[#This Row],[Date]])&gt;=4,1,0)</f>
        <v>2026</v>
      </c>
      <c r="D1078" s="32">
        <f>YEAR(PA[[#This Row],[Date]])</f>
        <v>2025</v>
      </c>
      <c r="E1078" s="36" t="s">
        <v>363</v>
      </c>
      <c r="F1078" s="36" t="s">
        <v>363</v>
      </c>
      <c r="G1078" s="216">
        <v>45839</v>
      </c>
      <c r="H1078" s="31">
        <f>DAY(EOMONTH(PA[[#This Row],[Month Year]],0))</f>
        <v>31</v>
      </c>
      <c r="I1078" s="33">
        <v>0.28402777777777777</v>
      </c>
      <c r="J1078" s="33">
        <v>0.7729166666666667</v>
      </c>
      <c r="K1078" s="34">
        <f>IFERROR((PA[[#This Row],[Sunset Time (POA&lt;20 W/m2)]]-PA[[#This Row],[Sunrise Time (POA&gt;20 W/m2)]])*24,"")</f>
        <v>11.733333333333334</v>
      </c>
      <c r="L1078" s="32" t="s">
        <v>674</v>
      </c>
      <c r="M1078" s="32" t="s">
        <v>403</v>
      </c>
      <c r="N1078" s="36" t="s">
        <v>404</v>
      </c>
      <c r="O1078" s="35"/>
      <c r="P1078" s="35"/>
      <c r="Q1078" s="32"/>
      <c r="R1078" s="31">
        <f>IF((PA[[#This Row],[String Type(If String BD)]]&amp;PA[[#This Row],[Equipment (If any BD other than PV  array and inv)]])="",1,0)</f>
        <v>1</v>
      </c>
      <c r="S1078" s="31">
        <f>IF(PA[[#This Row],[String Type(If String BD)]]="",1,0)</f>
        <v>1</v>
      </c>
      <c r="T10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1078" s="34">
        <f>IFERROR(_xlfn.XLOOKUP(PA[[#This Row],[Affected Equipment ]],'Basic Data'!N:N,'Basic Data'!Q:Q),"")</f>
        <v>1216.9849999999999</v>
      </c>
      <c r="V1078" s="178">
        <f ca="1">IFERROR(_xlfn.XLOOKUP(PA[[#This Row],[Affected Equipment ]],'Basic Data'!N:N,'Basic Data'!R:R),"")</f>
        <v>7.0545765462871708E-3</v>
      </c>
      <c r="W1078" s="37" t="s">
        <v>413</v>
      </c>
      <c r="X1078" s="38"/>
      <c r="Y1078" s="377" t="s">
        <v>1940</v>
      </c>
      <c r="Z1078" s="44">
        <v>0.56805555555555554</v>
      </c>
      <c r="AA1078" s="44">
        <v>0.56805555555555554</v>
      </c>
      <c r="AB1078" s="44">
        <v>0.56805555555555554</v>
      </c>
      <c r="AC1078" s="44">
        <v>0.58194444444444449</v>
      </c>
      <c r="AD1078" s="42">
        <f>IF(PA[[#This Row],[Acknowledgement Time ]]="NA","",(PA[[#This Row],[Acknowledgement Time ]]-PA[[#This Row],[Fault Time]])*24)</f>
        <v>0</v>
      </c>
      <c r="AE1078" s="42">
        <f>IF(PA[[#This Row],[Work Start time on Fault]]="NA","",(PA[[#This Row],[Work Start time on Fault]]-PA[[#This Row],[Fault Time]])*24)</f>
        <v>0</v>
      </c>
      <c r="AF1078" s="43">
        <f>IF(PA[[#This Row],[Status]]="Open","",(PA[[#This Row],[Work Completion time on fault]]-PA[[#This Row],[Fault Time]])*24)</f>
        <v>0.33333333333333481</v>
      </c>
      <c r="AG1078" s="42">
        <f>IFERROR((PA[[#This Row],[Work Completion time on fault]]-PA[[#This Row],[Fault Time]])*24,"")</f>
        <v>0.33333333333333481</v>
      </c>
      <c r="AH1078" s="378" t="s">
        <v>655</v>
      </c>
      <c r="AI1078" s="32" t="s">
        <v>367</v>
      </c>
      <c r="AJ1078" s="34">
        <f ca="1">IFERROR(PA[[#This Row],[Breakdown Time]]*PA[[#This Row],[Plant Equivalent Weightage]],"")</f>
        <v>2.3515255154290672E-3</v>
      </c>
      <c r="AK1078" s="35">
        <v>286</v>
      </c>
      <c r="AL1078" s="49">
        <f>IFERROR((_xlfn.XLOOKUP($G1078,'Modelling New'!$D:$D,'Modelling New'!$O:$O)*PA[[#This Row],[Lost PoA(Wh/m2)]]*PA[[#This Row],[DC Capacity Affected (kW)]])/1000,"")</f>
        <v>288.09556687958008</v>
      </c>
    </row>
    <row r="1079" spans="1:38">
      <c r="A1079" s="173">
        <f t="shared" si="18"/>
        <v>1078</v>
      </c>
      <c r="B1079" s="30">
        <v>45865</v>
      </c>
      <c r="C1079" s="183">
        <f>YEAR(PA[[#This Row],[Date]])+IF(MONTH(PA[[#This Row],[Date]])&gt;=4,1,0)</f>
        <v>2026</v>
      </c>
      <c r="D1079" s="32">
        <f>YEAR(PA[[#This Row],[Date]])</f>
        <v>2025</v>
      </c>
      <c r="E1079" s="36" t="s">
        <v>363</v>
      </c>
      <c r="F1079" s="36" t="s">
        <v>363</v>
      </c>
      <c r="G1079" s="216">
        <v>45839</v>
      </c>
      <c r="H1079" s="31">
        <f>DAY(EOMONTH(PA[[#This Row],[Month Year]],0))</f>
        <v>31</v>
      </c>
      <c r="I1079" s="33">
        <v>0.28402777777777777</v>
      </c>
      <c r="J1079" s="33">
        <v>0.7729166666666667</v>
      </c>
      <c r="K1079" s="34">
        <f>IFERROR((PA[[#This Row],[Sunset Time (POA&lt;20 W/m2)]]-PA[[#This Row],[Sunrise Time (POA&gt;20 W/m2)]])*24,"")</f>
        <v>11.733333333333334</v>
      </c>
      <c r="L1079" s="32" t="s">
        <v>674</v>
      </c>
      <c r="M1079" s="32" t="s">
        <v>410</v>
      </c>
      <c r="N1079" s="36" t="s">
        <v>404</v>
      </c>
      <c r="O1079" s="35"/>
      <c r="P1079" s="35"/>
      <c r="Q1079" s="32"/>
      <c r="R1079" s="31">
        <f>IF((PA[[#This Row],[String Type(If String BD)]]&amp;PA[[#This Row],[Equipment (If any BD other than PV  array and inv)]])="",1,0)</f>
        <v>1</v>
      </c>
      <c r="S1079" s="31">
        <f>IF(PA[[#This Row],[String Type(If String BD)]]="",1,0)</f>
        <v>1</v>
      </c>
      <c r="T10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IS18Inv2M4</v>
      </c>
      <c r="U1079" s="34">
        <f>IFERROR(_xlfn.XLOOKUP(PA[[#This Row],[Affected Equipment ]],'Basic Data'!N:N,'Basic Data'!Q:Q),"")</f>
        <v>1264.4000000000001</v>
      </c>
      <c r="V1079" s="178">
        <f ca="1">IFERROR(_xlfn.XLOOKUP(PA[[#This Row],[Affected Equipment ]],'Basic Data'!N:N,'Basic Data'!R:R),"")</f>
        <v>7.3294301779606988E-3</v>
      </c>
      <c r="W1079" s="37" t="s">
        <v>413</v>
      </c>
      <c r="X1079" s="38"/>
      <c r="Y1079" s="377" t="s">
        <v>1940</v>
      </c>
      <c r="Z1079" s="44">
        <v>0.56805555555555554</v>
      </c>
      <c r="AA1079" s="44">
        <v>0.56805555555555554</v>
      </c>
      <c r="AB1079" s="44">
        <v>0.56805555555555554</v>
      </c>
      <c r="AC1079" s="44">
        <v>0.58194444444444449</v>
      </c>
      <c r="AD1079" s="42">
        <f>IF(PA[[#This Row],[Acknowledgement Time ]]="NA","",(PA[[#This Row],[Acknowledgement Time ]]-PA[[#This Row],[Fault Time]])*24)</f>
        <v>0</v>
      </c>
      <c r="AE1079" s="42">
        <f>IF(PA[[#This Row],[Work Start time on Fault]]="NA","",(PA[[#This Row],[Work Start time on Fault]]-PA[[#This Row],[Fault Time]])*24)</f>
        <v>0</v>
      </c>
      <c r="AF1079" s="43">
        <f>IF(PA[[#This Row],[Status]]="Open","",(PA[[#This Row],[Work Completion time on fault]]-PA[[#This Row],[Fault Time]])*24)</f>
        <v>0.33333333333333481</v>
      </c>
      <c r="AG1079" s="42">
        <f>IFERROR((PA[[#This Row],[Work Completion time on fault]]-PA[[#This Row],[Fault Time]])*24,"")</f>
        <v>0.33333333333333481</v>
      </c>
      <c r="AH1079" s="378" t="s">
        <v>655</v>
      </c>
      <c r="AI1079" s="32" t="s">
        <v>367</v>
      </c>
      <c r="AJ1079" s="34">
        <f ca="1">IFERROR(PA[[#This Row],[Breakdown Time]]*PA[[#This Row],[Plant Equivalent Weightage]],"")</f>
        <v>2.4431433926535772E-3</v>
      </c>
      <c r="AK1079" s="35">
        <v>286</v>
      </c>
      <c r="AL1079" s="49">
        <f>IFERROR((_xlfn.XLOOKUP($G1079,'Modelling New'!$D:$D,'Modelling New'!$O:$O)*PA[[#This Row],[Lost PoA(Wh/m2)]]*PA[[#This Row],[DC Capacity Affected (kW)]])/1000,"")</f>
        <v>299.32006948527811</v>
      </c>
    </row>
    <row r="1080" spans="1:38">
      <c r="A1080" s="173">
        <f t="shared" si="18"/>
        <v>1079</v>
      </c>
      <c r="B1080" s="30">
        <v>45865</v>
      </c>
      <c r="C1080" s="183">
        <f>YEAR(PA[[#This Row],[Date]])+IF(MONTH(PA[[#This Row],[Date]])&gt;=4,1,0)</f>
        <v>2026</v>
      </c>
      <c r="D1080" s="32">
        <f>YEAR(PA[[#This Row],[Date]])</f>
        <v>2025</v>
      </c>
      <c r="E1080" s="36" t="s">
        <v>363</v>
      </c>
      <c r="F1080" s="36" t="s">
        <v>363</v>
      </c>
      <c r="G1080" s="216">
        <v>45839</v>
      </c>
      <c r="H1080" s="31">
        <f>DAY(EOMONTH(PA[[#This Row],[Month Year]],0))</f>
        <v>31</v>
      </c>
      <c r="I1080" s="33">
        <v>0.28402777777777777</v>
      </c>
      <c r="J1080" s="33">
        <v>0.7729166666666667</v>
      </c>
      <c r="K1080" s="34">
        <f>IFERROR((PA[[#This Row],[Sunset Time (POA&lt;20 W/m2)]]-PA[[#This Row],[Sunrise Time (POA&gt;20 W/m2)]])*24,"")</f>
        <v>11.733333333333334</v>
      </c>
      <c r="L1080" s="32" t="s">
        <v>510</v>
      </c>
      <c r="M1080" s="32" t="s">
        <v>403</v>
      </c>
      <c r="N1080" s="36" t="s">
        <v>412</v>
      </c>
      <c r="O1080" s="35"/>
      <c r="P1080" s="35"/>
      <c r="Q1080" s="32"/>
      <c r="R1080" s="31">
        <f>IF((PA[[#This Row],[String Type(If String BD)]]&amp;PA[[#This Row],[Equipment (If any BD other than PV  array and inv)]])="",1,0)</f>
        <v>1</v>
      </c>
      <c r="S1080" s="31">
        <f>IF(PA[[#This Row],[String Type(If String BD)]]="",1,0)</f>
        <v>1</v>
      </c>
      <c r="T10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</v>
      </c>
      <c r="U1080" s="34">
        <f>IFERROR(_xlfn.XLOOKUP(PA[[#This Row],[Affected Equipment ]],'Basic Data'!N:N,'Basic Data'!Q:Q),"")</f>
        <v>2070.4549999999999</v>
      </c>
      <c r="V1080" s="178">
        <f ca="1">IFERROR(_xlfn.XLOOKUP(PA[[#This Row],[Affected Equipment ]],'Basic Data'!N:N,'Basic Data'!R:R),"")</f>
        <v>1.2001941916410642E-2</v>
      </c>
      <c r="W1080" s="37" t="s">
        <v>413</v>
      </c>
      <c r="X1080" s="38"/>
      <c r="Y1080" s="377" t="s">
        <v>1940</v>
      </c>
      <c r="Z1080" s="44">
        <v>0.56736111111111109</v>
      </c>
      <c r="AA1080" s="44">
        <v>0.56736111111111109</v>
      </c>
      <c r="AB1080" s="44">
        <v>0.56736111111111109</v>
      </c>
      <c r="AC1080" s="44">
        <v>0.59375</v>
      </c>
      <c r="AD1080" s="42">
        <f>IF(PA[[#This Row],[Acknowledgement Time ]]="NA","",(PA[[#This Row],[Acknowledgement Time ]]-PA[[#This Row],[Fault Time]])*24)</f>
        <v>0</v>
      </c>
      <c r="AE1080" s="42">
        <f>IF(PA[[#This Row],[Work Start time on Fault]]="NA","",(PA[[#This Row],[Work Start time on Fault]]-PA[[#This Row],[Fault Time]])*24)</f>
        <v>0</v>
      </c>
      <c r="AF1080" s="43">
        <f>IF(PA[[#This Row],[Status]]="Open","",(PA[[#This Row],[Work Completion time on fault]]-PA[[#This Row],[Fault Time]])*24)</f>
        <v>0.63333333333333375</v>
      </c>
      <c r="AG1080" s="42">
        <f>IFERROR((PA[[#This Row],[Work Completion time on fault]]-PA[[#This Row],[Fault Time]])*24,"")</f>
        <v>0.63333333333333375</v>
      </c>
      <c r="AH1080" s="378" t="s">
        <v>655</v>
      </c>
      <c r="AI1080" s="32" t="s">
        <v>367</v>
      </c>
      <c r="AJ1080" s="34">
        <f ca="1">IFERROR(PA[[#This Row],[Breakdown Time]]*PA[[#This Row],[Plant Equivalent Weightage]],"")</f>
        <v>7.601229880393412E-3</v>
      </c>
      <c r="AK1080" s="35">
        <v>478</v>
      </c>
      <c r="AL1080" s="49">
        <f>IFERROR((_xlfn.XLOOKUP($G1080,'Modelling New'!$D:$D,'Modelling New'!$O:$O)*PA[[#This Row],[Lost PoA(Wh/m2)]]*PA[[#This Row],[DC Capacity Affected (kW)]])/1000,"")</f>
        <v>819.17937548204293</v>
      </c>
    </row>
    <row r="1081" spans="1:38">
      <c r="A1081" s="173">
        <f t="shared" si="18"/>
        <v>1080</v>
      </c>
      <c r="B1081" s="30">
        <v>45865</v>
      </c>
      <c r="C1081" s="183">
        <f>YEAR(PA[[#This Row],[Date]])+IF(MONTH(PA[[#This Row],[Date]])&gt;=4,1,0)</f>
        <v>2026</v>
      </c>
      <c r="D1081" s="32">
        <f>YEAR(PA[[#This Row],[Date]])</f>
        <v>2025</v>
      </c>
      <c r="E1081" s="36" t="s">
        <v>363</v>
      </c>
      <c r="F1081" s="36" t="s">
        <v>363</v>
      </c>
      <c r="G1081" s="216">
        <v>45839</v>
      </c>
      <c r="H1081" s="31">
        <f>DAY(EOMONTH(PA[[#This Row],[Month Year]],0))</f>
        <v>31</v>
      </c>
      <c r="I1081" s="33">
        <v>0.28402777777777777</v>
      </c>
      <c r="J1081" s="33">
        <v>0.7729166666666667</v>
      </c>
      <c r="K1081" s="34">
        <f>IFERROR((PA[[#This Row],[Sunset Time (POA&lt;20 W/m2)]]-PA[[#This Row],[Sunrise Time (POA&gt;20 W/m2)]])*24,"")</f>
        <v>11.733333333333334</v>
      </c>
      <c r="L1081" s="32" t="s">
        <v>510</v>
      </c>
      <c r="M1081" s="32" t="s">
        <v>410</v>
      </c>
      <c r="N1081" s="36" t="s">
        <v>416</v>
      </c>
      <c r="O1081" s="35"/>
      <c r="P1081" s="35"/>
      <c r="Q1081" s="32"/>
      <c r="R1081" s="31">
        <f>IF((PA[[#This Row],[String Type(If String BD)]]&amp;PA[[#This Row],[Equipment (If any BD other than PV  array and inv)]])="",1,0)</f>
        <v>1</v>
      </c>
      <c r="S1081" s="31">
        <f>IF(PA[[#This Row],[String Type(If String BD)]]="",1,0)</f>
        <v>1</v>
      </c>
      <c r="T10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081" s="34">
        <f>IFERROR(_xlfn.XLOOKUP(PA[[#This Row],[Affected Equipment ]],'Basic Data'!N:N,'Basic Data'!Q:Q),"")</f>
        <v>1991.4299999999998</v>
      </c>
      <c r="V1081" s="178">
        <f ca="1">IFERROR(_xlfn.XLOOKUP(PA[[#This Row],[Affected Equipment ]],'Basic Data'!N:N,'Basic Data'!R:R),"")</f>
        <v>1.1543852530288098E-2</v>
      </c>
      <c r="W1081" s="37" t="s">
        <v>413</v>
      </c>
      <c r="X1081" s="38"/>
      <c r="Y1081" s="377" t="s">
        <v>1940</v>
      </c>
      <c r="Z1081" s="44">
        <v>0.56736111111111109</v>
      </c>
      <c r="AA1081" s="44">
        <v>0.56736111111111109</v>
      </c>
      <c r="AB1081" s="44">
        <v>0.56736111111111109</v>
      </c>
      <c r="AC1081" s="44">
        <v>0.59375</v>
      </c>
      <c r="AD1081" s="42">
        <f>IF(PA[[#This Row],[Acknowledgement Time ]]="NA","",(PA[[#This Row],[Acknowledgement Time ]]-PA[[#This Row],[Fault Time]])*24)</f>
        <v>0</v>
      </c>
      <c r="AE1081" s="42">
        <f>IF(PA[[#This Row],[Work Start time on Fault]]="NA","",(PA[[#This Row],[Work Start time on Fault]]-PA[[#This Row],[Fault Time]])*24)</f>
        <v>0</v>
      </c>
      <c r="AF1081" s="43">
        <f>IF(PA[[#This Row],[Status]]="Open","",(PA[[#This Row],[Work Completion time on fault]]-PA[[#This Row],[Fault Time]])*24)</f>
        <v>0.63333333333333375</v>
      </c>
      <c r="AG1081" s="42">
        <f>IFERROR((PA[[#This Row],[Work Completion time on fault]]-PA[[#This Row],[Fault Time]])*24,"")</f>
        <v>0.63333333333333375</v>
      </c>
      <c r="AH1081" s="378" t="s">
        <v>655</v>
      </c>
      <c r="AI1081" s="32" t="s">
        <v>367</v>
      </c>
      <c r="AJ1081" s="34">
        <f ca="1">IFERROR(PA[[#This Row],[Breakdown Time]]*PA[[#This Row],[Plant Equivalent Weightage]],"")</f>
        <v>7.3111066025158006E-3</v>
      </c>
      <c r="AK1081" s="35">
        <v>478</v>
      </c>
      <c r="AL1081" s="49">
        <f>IFERROR((_xlfn.XLOOKUP($G1081,'Modelling New'!$D:$D,'Modelling New'!$O:$O)*PA[[#This Row],[Lost PoA(Wh/m2)]]*PA[[#This Row],[DC Capacity Affected (kW)]])/1000,"")</f>
        <v>787.91298710486569</v>
      </c>
    </row>
    <row r="1082" spans="1:38">
      <c r="A1082" s="173">
        <f t="shared" si="18"/>
        <v>1081</v>
      </c>
      <c r="B1082" s="30">
        <v>45865</v>
      </c>
      <c r="C1082" s="183">
        <f>YEAR(PA[[#This Row],[Date]])+IF(MONTH(PA[[#This Row],[Date]])&gt;=4,1,0)</f>
        <v>2026</v>
      </c>
      <c r="D1082" s="32">
        <f>YEAR(PA[[#This Row],[Date]])</f>
        <v>2025</v>
      </c>
      <c r="E1082" s="36" t="s">
        <v>363</v>
      </c>
      <c r="F1082" s="36" t="s">
        <v>363</v>
      </c>
      <c r="G1082" s="216">
        <v>45839</v>
      </c>
      <c r="H1082" s="31">
        <f>DAY(EOMONTH(PA[[#This Row],[Month Year]],0))</f>
        <v>31</v>
      </c>
      <c r="I1082" s="33">
        <v>0.28402777777777777</v>
      </c>
      <c r="J1082" s="33">
        <v>0.7729166666666667</v>
      </c>
      <c r="K1082" s="34">
        <f>IFERROR((PA[[#This Row],[Sunset Time (POA&lt;20 W/m2)]]-PA[[#This Row],[Sunrise Time (POA&gt;20 W/m2)]])*24,"")</f>
        <v>11.733333333333334</v>
      </c>
      <c r="L1082" s="32" t="s">
        <v>510</v>
      </c>
      <c r="M1082" s="32" t="s">
        <v>410</v>
      </c>
      <c r="N1082" s="36" t="s">
        <v>443</v>
      </c>
      <c r="O1082" s="35"/>
      <c r="P1082" s="35"/>
      <c r="Q1082" s="32"/>
      <c r="R1082" s="31">
        <f>IF((PA[[#This Row],[String Type(If String BD)]]&amp;PA[[#This Row],[Equipment (If any BD other than PV  array and inv)]])="",1,0)</f>
        <v>1</v>
      </c>
      <c r="S1082" s="31">
        <f>IF(PA[[#This Row],[String Type(If String BD)]]="",1,0)</f>
        <v>1</v>
      </c>
      <c r="T10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</v>
      </c>
      <c r="U1082" s="34">
        <f>IFERROR(_xlfn.XLOOKUP(PA[[#This Row],[Affected Equipment ]],'Basic Data'!N:N,'Basic Data'!Q:Q),"")</f>
        <v>0</v>
      </c>
      <c r="V1082" s="178">
        <f>IFERROR(_xlfn.XLOOKUP(PA[[#This Row],[Affected Equipment ]],'Basic Data'!N:N,'Basic Data'!R:R),"")</f>
        <v>0</v>
      </c>
      <c r="W1082" s="37" t="s">
        <v>413</v>
      </c>
      <c r="X1082" s="38"/>
      <c r="Y1082" s="377" t="s">
        <v>1940</v>
      </c>
      <c r="Z1082" s="44">
        <v>0.56736111111111109</v>
      </c>
      <c r="AA1082" s="44">
        <v>0.56736111111111109</v>
      </c>
      <c r="AB1082" s="44">
        <v>0.56736111111111109</v>
      </c>
      <c r="AC1082" s="44">
        <v>0.59375</v>
      </c>
      <c r="AD1082" s="42">
        <f>IF(PA[[#This Row],[Acknowledgement Time ]]="NA","",(PA[[#This Row],[Acknowledgement Time ]]-PA[[#This Row],[Fault Time]])*24)</f>
        <v>0</v>
      </c>
      <c r="AE1082" s="42">
        <f>IF(PA[[#This Row],[Work Start time on Fault]]="NA","",(PA[[#This Row],[Work Start time on Fault]]-PA[[#This Row],[Fault Time]])*24)</f>
        <v>0</v>
      </c>
      <c r="AF1082" s="43">
        <f>IF(PA[[#This Row],[Status]]="Open","",(PA[[#This Row],[Work Completion time on fault]]-PA[[#This Row],[Fault Time]])*24)</f>
        <v>0.63333333333333375</v>
      </c>
      <c r="AG1082" s="42">
        <f>IFERROR((PA[[#This Row],[Work Completion time on fault]]-PA[[#This Row],[Fault Time]])*24,"")</f>
        <v>0.63333333333333375</v>
      </c>
      <c r="AH1082" s="378" t="s">
        <v>655</v>
      </c>
      <c r="AI1082" s="32" t="s">
        <v>367</v>
      </c>
      <c r="AJ1082" s="34">
        <f>IFERROR(PA[[#This Row],[Breakdown Time]]*PA[[#This Row],[Plant Equivalent Weightage]],"")</f>
        <v>0</v>
      </c>
      <c r="AK1082" s="35">
        <v>478</v>
      </c>
      <c r="AL1082" s="49">
        <f>IFERROR((_xlfn.XLOOKUP($G1082,'Modelling New'!$D:$D,'Modelling New'!$O:$O)*PA[[#This Row],[Lost PoA(Wh/m2)]]*PA[[#This Row],[DC Capacity Affected (kW)]])/1000,"")</f>
        <v>0</v>
      </c>
    </row>
    <row r="1083" spans="1:38">
      <c r="A1083" s="173">
        <f t="shared" si="18"/>
        <v>1082</v>
      </c>
      <c r="B1083" s="30">
        <v>45865</v>
      </c>
      <c r="C1083" s="183">
        <f>YEAR(PA[[#This Row],[Date]])+IF(MONTH(PA[[#This Row],[Date]])&gt;=4,1,0)</f>
        <v>2026</v>
      </c>
      <c r="D1083" s="32">
        <f>YEAR(PA[[#This Row],[Date]])</f>
        <v>2025</v>
      </c>
      <c r="E1083" s="36" t="s">
        <v>363</v>
      </c>
      <c r="F1083" s="36" t="s">
        <v>363</v>
      </c>
      <c r="G1083" s="216">
        <v>45839</v>
      </c>
      <c r="H1083" s="31">
        <f>DAY(EOMONTH(PA[[#This Row],[Month Year]],0))</f>
        <v>31</v>
      </c>
      <c r="I1083" s="33">
        <v>0.28402777777777777</v>
      </c>
      <c r="J1083" s="33">
        <v>0.7729166666666667</v>
      </c>
      <c r="K1083" s="34">
        <f>IFERROR((PA[[#This Row],[Sunset Time (POA&lt;20 W/m2)]]-PA[[#This Row],[Sunrise Time (POA&gt;20 W/m2)]])*24,"")</f>
        <v>11.733333333333334</v>
      </c>
      <c r="L1083" s="32" t="s">
        <v>424</v>
      </c>
      <c r="M1083" s="32" t="s">
        <v>483</v>
      </c>
      <c r="N1083" s="36" t="s">
        <v>412</v>
      </c>
      <c r="O1083" s="35"/>
      <c r="P1083" s="35"/>
      <c r="Q1083" s="32"/>
      <c r="R1083" s="31">
        <f>IF((PA[[#This Row],[String Type(If String BD)]]&amp;PA[[#This Row],[Equipment (If any BD other than PV  array and inv)]])="",1,0)</f>
        <v>1</v>
      </c>
      <c r="S1083" s="31">
        <f>IF(PA[[#This Row],[String Type(If String BD)]]="",1,0)</f>
        <v>1</v>
      </c>
      <c r="T10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083" s="34">
        <f>IFERROR(_xlfn.XLOOKUP(PA[[#This Row],[Affected Equipment ]],'Basic Data'!N:N,'Basic Data'!Q:Q),"")</f>
        <v>2102.0650000000001</v>
      </c>
      <c r="V1083" s="178">
        <f ca="1">IFERROR(_xlfn.XLOOKUP(PA[[#This Row],[Affected Equipment ]],'Basic Data'!N:N,'Basic Data'!R:R),"")</f>
        <v>1.2185177670859661E-2</v>
      </c>
      <c r="W1083" s="37" t="s">
        <v>413</v>
      </c>
      <c r="X1083" s="38"/>
      <c r="Y1083" s="377" t="s">
        <v>1940</v>
      </c>
      <c r="Z1083" s="44">
        <v>0.56805555555555554</v>
      </c>
      <c r="AA1083" s="44">
        <v>0.56805555555555554</v>
      </c>
      <c r="AB1083" s="44">
        <v>0.56805555555555554</v>
      </c>
      <c r="AC1083" s="44">
        <v>0.59027777777777779</v>
      </c>
      <c r="AD1083" s="42">
        <f>IF(PA[[#This Row],[Acknowledgement Time ]]="NA","",(PA[[#This Row],[Acknowledgement Time ]]-PA[[#This Row],[Fault Time]])*24)</f>
        <v>0</v>
      </c>
      <c r="AE1083" s="42">
        <f>IF(PA[[#This Row],[Work Start time on Fault]]="NA","",(PA[[#This Row],[Work Start time on Fault]]-PA[[#This Row],[Fault Time]])*24)</f>
        <v>0</v>
      </c>
      <c r="AF1083" s="43">
        <f>IF(PA[[#This Row],[Status]]="Open","",(PA[[#This Row],[Work Completion time on fault]]-PA[[#This Row],[Fault Time]])*24)</f>
        <v>0.5333333333333341</v>
      </c>
      <c r="AG1083" s="42">
        <f>IFERROR((PA[[#This Row],[Work Completion time on fault]]-PA[[#This Row],[Fault Time]])*24,"")</f>
        <v>0.5333333333333341</v>
      </c>
      <c r="AH1083" s="378" t="s">
        <v>655</v>
      </c>
      <c r="AI1083" s="32" t="s">
        <v>367</v>
      </c>
      <c r="AJ1083" s="34">
        <f ca="1">IFERROR(PA[[#This Row],[Breakdown Time]]*PA[[#This Row],[Plant Equivalent Weightage]],"")</f>
        <v>6.4987614244584957E-3</v>
      </c>
      <c r="AK1083" s="35">
        <v>431</v>
      </c>
      <c r="AL1083" s="49">
        <f>IFERROR((_xlfn.XLOOKUP($G1083,'Modelling New'!$D:$D,'Modelling New'!$O:$O)*PA[[#This Row],[Lost PoA(Wh/m2)]]*PA[[#This Row],[DC Capacity Affected (kW)]])/1000,"")</f>
        <v>749.90928073009604</v>
      </c>
    </row>
    <row r="1084" spans="1:38">
      <c r="A1084" s="173">
        <f t="shared" si="18"/>
        <v>1083</v>
      </c>
      <c r="B1084" s="30">
        <v>45865</v>
      </c>
      <c r="C1084" s="183">
        <f>YEAR(PA[[#This Row],[Date]])+IF(MONTH(PA[[#This Row],[Date]])&gt;=4,1,0)</f>
        <v>2026</v>
      </c>
      <c r="D1084" s="32">
        <f>YEAR(PA[[#This Row],[Date]])</f>
        <v>2025</v>
      </c>
      <c r="E1084" s="36" t="s">
        <v>363</v>
      </c>
      <c r="F1084" s="36" t="s">
        <v>363</v>
      </c>
      <c r="G1084" s="216">
        <v>45839</v>
      </c>
      <c r="H1084" s="31">
        <f>DAY(EOMONTH(PA[[#This Row],[Month Year]],0))</f>
        <v>31</v>
      </c>
      <c r="I1084" s="33">
        <v>0.28402777777777777</v>
      </c>
      <c r="J1084" s="33">
        <v>0.7729166666666667</v>
      </c>
      <c r="K1084" s="34">
        <f>IFERROR((PA[[#This Row],[Sunset Time (POA&lt;20 W/m2)]]-PA[[#This Row],[Sunrise Time (POA&gt;20 W/m2)]])*24,"")</f>
        <v>11.733333333333334</v>
      </c>
      <c r="L1084" s="32" t="s">
        <v>473</v>
      </c>
      <c r="M1084" s="32" t="s">
        <v>410</v>
      </c>
      <c r="N1084" s="36" t="s">
        <v>412</v>
      </c>
      <c r="O1084" s="35"/>
      <c r="P1084" s="35"/>
      <c r="Q1084" s="32"/>
      <c r="R1084" s="31">
        <f>IF((PA[[#This Row],[String Type(If String BD)]]&amp;PA[[#This Row],[Equipment (If any BD other than PV  array and inv)]])="",1,0)</f>
        <v>1</v>
      </c>
      <c r="S1084" s="31">
        <f>IF(PA[[#This Row],[String Type(If String BD)]]="",1,0)</f>
        <v>1</v>
      </c>
      <c r="T10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1084" s="34">
        <f>IFERROR(_xlfn.XLOOKUP(PA[[#This Row],[Affected Equipment ]],'Basic Data'!N:N,'Basic Data'!Q:Q),"")</f>
        <v>1264.4000000000001</v>
      </c>
      <c r="V1084" s="178">
        <f ca="1">IFERROR(_xlfn.XLOOKUP(PA[[#This Row],[Affected Equipment ]],'Basic Data'!N:N,'Basic Data'!R:R),"")</f>
        <v>7.3294301779606988E-3</v>
      </c>
      <c r="W1084" s="37" t="s">
        <v>413</v>
      </c>
      <c r="X1084" s="38"/>
      <c r="Y1084" s="377" t="s">
        <v>1940</v>
      </c>
      <c r="Z1084" s="44">
        <v>0.56805555555555554</v>
      </c>
      <c r="AA1084" s="44">
        <v>0.56805555555555554</v>
      </c>
      <c r="AB1084" s="44">
        <v>0.56805555555555554</v>
      </c>
      <c r="AC1084" s="44">
        <v>0.59236111111111112</v>
      </c>
      <c r="AD1084" s="42">
        <f>IF(PA[[#This Row],[Acknowledgement Time ]]="NA","",(PA[[#This Row],[Acknowledgement Time ]]-PA[[#This Row],[Fault Time]])*24)</f>
        <v>0</v>
      </c>
      <c r="AE1084" s="42">
        <f>IF(PA[[#This Row],[Work Start time on Fault]]="NA","",(PA[[#This Row],[Work Start time on Fault]]-PA[[#This Row],[Fault Time]])*24)</f>
        <v>0</v>
      </c>
      <c r="AF1084" s="43">
        <f>IF(PA[[#This Row],[Status]]="Open","",(PA[[#This Row],[Work Completion time on fault]]-PA[[#This Row],[Fault Time]])*24)</f>
        <v>0.58333333333333393</v>
      </c>
      <c r="AG1084" s="42">
        <f>IFERROR((PA[[#This Row],[Work Completion time on fault]]-PA[[#This Row],[Fault Time]])*24,"")</f>
        <v>0.58333333333333393</v>
      </c>
      <c r="AH1084" s="378" t="s">
        <v>655</v>
      </c>
      <c r="AI1084" s="32" t="s">
        <v>367</v>
      </c>
      <c r="AJ1084" s="34">
        <f ca="1">IFERROR(PA[[#This Row],[Breakdown Time]]*PA[[#This Row],[Plant Equivalent Weightage]],"")</f>
        <v>4.2755009371437452E-3</v>
      </c>
      <c r="AK1084" s="35">
        <v>459</v>
      </c>
      <c r="AL1084" s="49">
        <f>IFERROR((_xlfn.XLOOKUP($G1084,'Modelling New'!$D:$D,'Modelling New'!$O:$O)*PA[[#This Row],[Lost PoA(Wh/m2)]]*PA[[#This Row],[DC Capacity Affected (kW)]])/1000,"")</f>
        <v>480.37731431378546</v>
      </c>
    </row>
    <row r="1085" spans="1:38">
      <c r="A1085" s="173">
        <f t="shared" si="18"/>
        <v>1084</v>
      </c>
      <c r="B1085" s="30">
        <v>45865</v>
      </c>
      <c r="C1085" s="183">
        <f>YEAR(PA[[#This Row],[Date]])+IF(MONTH(PA[[#This Row],[Date]])&gt;=4,1,0)</f>
        <v>2026</v>
      </c>
      <c r="D1085" s="32">
        <f>YEAR(PA[[#This Row],[Date]])</f>
        <v>2025</v>
      </c>
      <c r="E1085" s="36" t="s">
        <v>363</v>
      </c>
      <c r="F1085" s="36" t="s">
        <v>363</v>
      </c>
      <c r="G1085" s="216">
        <v>45839</v>
      </c>
      <c r="H1085" s="31">
        <f>DAY(EOMONTH(PA[[#This Row],[Month Year]],0))</f>
        <v>31</v>
      </c>
      <c r="I1085" s="33">
        <v>0.28402777777777777</v>
      </c>
      <c r="J1085" s="33">
        <v>0.7729166666666667</v>
      </c>
      <c r="K1085" s="34">
        <f>IFERROR((PA[[#This Row],[Sunset Time (POA&lt;20 W/m2)]]-PA[[#This Row],[Sunrise Time (POA&gt;20 W/m2)]])*24,"")</f>
        <v>11.733333333333334</v>
      </c>
      <c r="L1085" s="32" t="s">
        <v>946</v>
      </c>
      <c r="M1085" s="32" t="s">
        <v>403</v>
      </c>
      <c r="N1085" s="36" t="s">
        <v>412</v>
      </c>
      <c r="O1085" s="35"/>
      <c r="P1085" s="35"/>
      <c r="Q1085" s="32"/>
      <c r="R1085" s="31">
        <f>IF((PA[[#This Row],[String Type(If String BD)]]&amp;PA[[#This Row],[Equipment (If any BD other than PV  array and inv)]])="",1,0)</f>
        <v>1</v>
      </c>
      <c r="S1085" s="31">
        <f>IF(PA[[#This Row],[String Type(If String BD)]]="",1,0)</f>
        <v>1</v>
      </c>
      <c r="T10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IS20Inv1M2</v>
      </c>
      <c r="U1085" s="34">
        <f>IFERROR(_xlfn.XLOOKUP(PA[[#This Row],[Affected Equipment ]],'Basic Data'!N:N,'Basic Data'!Q:Q),"")</f>
        <v>829.40000000000009</v>
      </c>
      <c r="V1085" s="178">
        <f ca="1">IFERROR(_xlfn.XLOOKUP(PA[[#This Row],[Affected Equipment ]],'Basic Data'!N:N,'Basic Data'!R:R),"")</f>
        <v>4.8078372268274307E-3</v>
      </c>
      <c r="W1085" s="37" t="s">
        <v>413</v>
      </c>
      <c r="X1085" s="38"/>
      <c r="Y1085" s="377" t="s">
        <v>1940</v>
      </c>
      <c r="Z1085" s="44">
        <v>0.57222222222222219</v>
      </c>
      <c r="AA1085" s="44">
        <v>0.57222222222222219</v>
      </c>
      <c r="AB1085" s="44">
        <v>0.57222222222222219</v>
      </c>
      <c r="AC1085" s="44">
        <v>0.625</v>
      </c>
      <c r="AD1085" s="42">
        <f>IF(PA[[#This Row],[Acknowledgement Time ]]="NA","",(PA[[#This Row],[Acknowledgement Time ]]-PA[[#This Row],[Fault Time]])*24)</f>
        <v>0</v>
      </c>
      <c r="AE1085" s="42">
        <f>IF(PA[[#This Row],[Work Start time on Fault]]="NA","",(PA[[#This Row],[Work Start time on Fault]]-PA[[#This Row],[Fault Time]])*24)</f>
        <v>0</v>
      </c>
      <c r="AF1085" s="43">
        <f>IF(PA[[#This Row],[Status]]="Open","",(PA[[#This Row],[Work Completion time on fault]]-PA[[#This Row],[Fault Time]])*24)</f>
        <v>1.2666666666666675</v>
      </c>
      <c r="AG1085" s="42">
        <f>IFERROR((PA[[#This Row],[Work Completion time on fault]]-PA[[#This Row],[Fault Time]])*24,"")</f>
        <v>1.2666666666666675</v>
      </c>
      <c r="AH1085" s="378" t="s">
        <v>655</v>
      </c>
      <c r="AI1085" s="32" t="s">
        <v>367</v>
      </c>
      <c r="AJ1085" s="34">
        <f ca="1">IFERROR(PA[[#This Row],[Breakdown Time]]*PA[[#This Row],[Plant Equivalent Weightage]],"")</f>
        <v>6.0899271539814163E-3</v>
      </c>
      <c r="AK1085" s="35">
        <v>623</v>
      </c>
      <c r="AL1085" s="49">
        <f>IFERROR((_xlfn.XLOOKUP($G1085,'Modelling New'!$D:$D,'Modelling New'!$O:$O)*PA[[#This Row],[Lost PoA(Wh/m2)]]*PA[[#This Row],[DC Capacity Affected (kW)]])/1000,"")</f>
        <v>427.69817268194555</v>
      </c>
    </row>
    <row r="1086" spans="1:38">
      <c r="A1086" s="173">
        <f t="shared" si="18"/>
        <v>1085</v>
      </c>
      <c r="B1086" s="30">
        <v>45865</v>
      </c>
      <c r="C1086" s="183">
        <f>YEAR(PA[[#This Row],[Date]])+IF(MONTH(PA[[#This Row],[Date]])&gt;=4,1,0)</f>
        <v>2026</v>
      </c>
      <c r="D1086" s="32">
        <f>YEAR(PA[[#This Row],[Date]])</f>
        <v>2025</v>
      </c>
      <c r="E1086" s="36" t="s">
        <v>363</v>
      </c>
      <c r="F1086" s="36" t="s">
        <v>363</v>
      </c>
      <c r="G1086" s="216">
        <v>45839</v>
      </c>
      <c r="H1086" s="31">
        <f>DAY(EOMONTH(PA[[#This Row],[Month Year]],0))</f>
        <v>31</v>
      </c>
      <c r="I1086" s="33">
        <v>0.28402777777777777</v>
      </c>
      <c r="J1086" s="33">
        <v>0.7729166666666667</v>
      </c>
      <c r="K1086" s="34">
        <f>IFERROR((PA[[#This Row],[Sunset Time (POA&lt;20 W/m2)]]-PA[[#This Row],[Sunrise Time (POA&gt;20 W/m2)]])*24,"")</f>
        <v>11.733333333333334</v>
      </c>
      <c r="L1086" s="32" t="s">
        <v>450</v>
      </c>
      <c r="M1086" s="32" t="s">
        <v>403</v>
      </c>
      <c r="N1086" s="36" t="s">
        <v>412</v>
      </c>
      <c r="O1086" s="35"/>
      <c r="P1086" s="35"/>
      <c r="Q1086" s="32"/>
      <c r="R1086" s="31">
        <f>IF((PA[[#This Row],[String Type(If String BD)]]&amp;PA[[#This Row],[Equipment (If any BD other than PV  array and inv)]])="",1,0)</f>
        <v>1</v>
      </c>
      <c r="S1086" s="31">
        <f>IF(PA[[#This Row],[String Type(If String BD)]]="",1,0)</f>
        <v>1</v>
      </c>
      <c r="T10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086" s="34">
        <f>IFERROR(_xlfn.XLOOKUP(PA[[#This Row],[Affected Equipment ]],'Basic Data'!N:N,'Basic Data'!Q:Q),"")</f>
        <v>1563.1</v>
      </c>
      <c r="V1086" s="178">
        <f ca="1">IFERROR(_xlfn.XLOOKUP(PA[[#This Row],[Affected Equipment ]],'Basic Data'!N:N,'Basic Data'!R:R),"")</f>
        <v>9.0609240044055416E-3</v>
      </c>
      <c r="W1086" s="37" t="s">
        <v>413</v>
      </c>
      <c r="X1086" s="38"/>
      <c r="Y1086" s="377" t="s">
        <v>1940</v>
      </c>
      <c r="Z1086" s="44">
        <v>0.57291666666666663</v>
      </c>
      <c r="AA1086" s="44">
        <v>0.57291666666666663</v>
      </c>
      <c r="AB1086" s="44">
        <v>0.57291666666666663</v>
      </c>
      <c r="AC1086" s="44">
        <v>0.57777777777777772</v>
      </c>
      <c r="AD1086" s="42">
        <f>IF(PA[[#This Row],[Acknowledgement Time ]]="NA","",(PA[[#This Row],[Acknowledgement Time ]]-PA[[#This Row],[Fault Time]])*24)</f>
        <v>0</v>
      </c>
      <c r="AE1086" s="42">
        <f>IF(PA[[#This Row],[Work Start time on Fault]]="NA","",(PA[[#This Row],[Work Start time on Fault]]-PA[[#This Row],[Fault Time]])*24)</f>
        <v>0</v>
      </c>
      <c r="AF1086" s="43">
        <f>IF(PA[[#This Row],[Status]]="Open","",(PA[[#This Row],[Work Completion time on fault]]-PA[[#This Row],[Fault Time]])*24)</f>
        <v>0.11666666666666625</v>
      </c>
      <c r="AG1086" s="42">
        <f>IFERROR((PA[[#This Row],[Work Completion time on fault]]-PA[[#This Row],[Fault Time]])*24,"")</f>
        <v>0.11666666666666625</v>
      </c>
      <c r="AH1086" s="378" t="s">
        <v>655</v>
      </c>
      <c r="AI1086" s="32" t="s">
        <v>367</v>
      </c>
      <c r="AJ1086" s="34">
        <f ca="1">IFERROR(PA[[#This Row],[Breakdown Time]]*PA[[#This Row],[Plant Equivalent Weightage]],"")</f>
        <v>1.0571078005139761E-3</v>
      </c>
      <c r="AK1086" s="35">
        <v>107</v>
      </c>
      <c r="AL1086" s="49">
        <f>IFERROR((_xlfn.XLOOKUP($G1086,'Modelling New'!$D:$D,'Modelling New'!$O:$O)*PA[[#This Row],[Lost PoA(Wh/m2)]]*PA[[#This Row],[DC Capacity Affected (kW)]])/1000,"")</f>
        <v>138.43817257509818</v>
      </c>
    </row>
    <row r="1087" spans="1:38">
      <c r="A1087" s="173">
        <f t="shared" si="18"/>
        <v>1086</v>
      </c>
      <c r="B1087" s="30">
        <v>45865</v>
      </c>
      <c r="C1087" s="183">
        <f>YEAR(PA[[#This Row],[Date]])+IF(MONTH(PA[[#This Row],[Date]])&gt;=4,1,0)</f>
        <v>2026</v>
      </c>
      <c r="D1087" s="32">
        <f>YEAR(PA[[#This Row],[Date]])</f>
        <v>2025</v>
      </c>
      <c r="E1087" s="36" t="s">
        <v>363</v>
      </c>
      <c r="F1087" s="36" t="s">
        <v>363</v>
      </c>
      <c r="G1087" s="216">
        <v>45839</v>
      </c>
      <c r="H1087" s="31">
        <f>DAY(EOMONTH(PA[[#This Row],[Month Year]],0))</f>
        <v>31</v>
      </c>
      <c r="I1087" s="33">
        <v>0.28402777777777777</v>
      </c>
      <c r="J1087" s="33">
        <v>0.7729166666666667</v>
      </c>
      <c r="K1087" s="34">
        <f>IFERROR((PA[[#This Row],[Sunset Time (POA&lt;20 W/m2)]]-PA[[#This Row],[Sunrise Time (POA&gt;20 W/m2)]])*24,"")</f>
        <v>11.733333333333334</v>
      </c>
      <c r="L1087" s="32" t="s">
        <v>450</v>
      </c>
      <c r="M1087" s="32" t="s">
        <v>403</v>
      </c>
      <c r="N1087" s="36" t="s">
        <v>443</v>
      </c>
      <c r="O1087" s="35"/>
      <c r="P1087" s="35"/>
      <c r="Q1087" s="32"/>
      <c r="R1087" s="31">
        <f>IF((PA[[#This Row],[String Type(If String BD)]]&amp;PA[[#This Row],[Equipment (If any BD other than PV  array and inv)]])="",1,0)</f>
        <v>1</v>
      </c>
      <c r="S1087" s="31">
        <f>IF(PA[[#This Row],[String Type(If String BD)]]="",1,0)</f>
        <v>1</v>
      </c>
      <c r="T10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1087" s="34">
        <f>IFERROR(_xlfn.XLOOKUP(PA[[#This Row],[Affected Equipment ]],'Basic Data'!N:N,'Basic Data'!Q:Q),"")</f>
        <v>1339.8</v>
      </c>
      <c r="V1087" s="178">
        <f ca="1">IFERROR(_xlfn.XLOOKUP(PA[[#This Row],[Affected Equipment ]],'Basic Data'!N:N,'Basic Data'!R:R),"")</f>
        <v>7.766506289490464E-3</v>
      </c>
      <c r="W1087" s="37" t="s">
        <v>413</v>
      </c>
      <c r="X1087" s="38"/>
      <c r="Y1087" s="377" t="s">
        <v>1940</v>
      </c>
      <c r="Z1087" s="44">
        <v>0.57291666666666663</v>
      </c>
      <c r="AA1087" s="44">
        <v>0.57291666666666663</v>
      </c>
      <c r="AB1087" s="44">
        <v>0.57291666666666663</v>
      </c>
      <c r="AC1087" s="44">
        <v>0.57777777777777772</v>
      </c>
      <c r="AD1087" s="42">
        <f>IF(PA[[#This Row],[Acknowledgement Time ]]="NA","",(PA[[#This Row],[Acknowledgement Time ]]-PA[[#This Row],[Fault Time]])*24)</f>
        <v>0</v>
      </c>
      <c r="AE1087" s="42">
        <f>IF(PA[[#This Row],[Work Start time on Fault]]="NA","",(PA[[#This Row],[Work Start time on Fault]]-PA[[#This Row],[Fault Time]])*24)</f>
        <v>0</v>
      </c>
      <c r="AF1087" s="43">
        <f>IF(PA[[#This Row],[Status]]="Open","",(PA[[#This Row],[Work Completion time on fault]]-PA[[#This Row],[Fault Time]])*24)</f>
        <v>0.11666666666666625</v>
      </c>
      <c r="AG1087" s="42">
        <f>IFERROR((PA[[#This Row],[Work Completion time on fault]]-PA[[#This Row],[Fault Time]])*24,"")</f>
        <v>0.11666666666666625</v>
      </c>
      <c r="AH1087" s="378" t="s">
        <v>655</v>
      </c>
      <c r="AI1087" s="32" t="s">
        <v>367</v>
      </c>
      <c r="AJ1087" s="34">
        <f ca="1">IFERROR(PA[[#This Row],[Breakdown Time]]*PA[[#This Row],[Plant Equivalent Weightage]],"")</f>
        <v>9.0609240044055089E-4</v>
      </c>
      <c r="AK1087" s="35">
        <v>107</v>
      </c>
      <c r="AL1087" s="49">
        <f>IFERROR((_xlfn.XLOOKUP($G1087,'Modelling New'!$D:$D,'Modelling New'!$O:$O)*PA[[#This Row],[Lost PoA(Wh/m2)]]*PA[[#This Row],[DC Capacity Affected (kW)]])/1000,"")</f>
        <v>118.66129077865558</v>
      </c>
    </row>
    <row r="1088" spans="1:38">
      <c r="A1088" s="173">
        <f t="shared" si="18"/>
        <v>1087</v>
      </c>
      <c r="B1088" s="30">
        <v>45865</v>
      </c>
      <c r="C1088" s="183">
        <f>YEAR(PA[[#This Row],[Date]])+IF(MONTH(PA[[#This Row],[Date]])&gt;=4,1,0)</f>
        <v>2026</v>
      </c>
      <c r="D1088" s="32">
        <f>YEAR(PA[[#This Row],[Date]])</f>
        <v>2025</v>
      </c>
      <c r="E1088" s="36" t="s">
        <v>363</v>
      </c>
      <c r="F1088" s="36" t="s">
        <v>363</v>
      </c>
      <c r="G1088" s="216">
        <v>45839</v>
      </c>
      <c r="H1088" s="31">
        <f>DAY(EOMONTH(PA[[#This Row],[Month Year]],0))</f>
        <v>31</v>
      </c>
      <c r="I1088" s="33">
        <v>0.28402777777777777</v>
      </c>
      <c r="J1088" s="33">
        <v>0.7729166666666667</v>
      </c>
      <c r="K1088" s="34">
        <f>IFERROR((PA[[#This Row],[Sunset Time (POA&lt;20 W/m2)]]-PA[[#This Row],[Sunrise Time (POA&gt;20 W/m2)]])*24,"")</f>
        <v>11.733333333333334</v>
      </c>
      <c r="L1088" s="32" t="s">
        <v>450</v>
      </c>
      <c r="M1088" s="32" t="s">
        <v>410</v>
      </c>
      <c r="N1088" s="36" t="s">
        <v>416</v>
      </c>
      <c r="O1088" s="35"/>
      <c r="P1088" s="35"/>
      <c r="Q1088" s="32"/>
      <c r="R1088" s="31">
        <f>IF((PA[[#This Row],[String Type(If String BD)]]&amp;PA[[#This Row],[Equipment (If any BD other than PV  array and inv)]])="",1,0)</f>
        <v>1</v>
      </c>
      <c r="S1088" s="31">
        <f>IF(PA[[#This Row],[String Type(If String BD)]]="",1,0)</f>
        <v>1</v>
      </c>
      <c r="T10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088" s="34">
        <f>IFERROR(_xlfn.XLOOKUP(PA[[#This Row],[Affected Equipment ]],'Basic Data'!N:N,'Basic Data'!Q:Q),"")</f>
        <v>1467.3999999999999</v>
      </c>
      <c r="V1088" s="178">
        <f ca="1">IFERROR(_xlfn.XLOOKUP(PA[[#This Row],[Affected Equipment ]],'Basic Data'!N:N,'Basic Data'!R:R),"")</f>
        <v>8.5061735551562219E-3</v>
      </c>
      <c r="W1088" s="37" t="s">
        <v>413</v>
      </c>
      <c r="X1088" s="38"/>
      <c r="Y1088" s="377" t="s">
        <v>1940</v>
      </c>
      <c r="Z1088" s="44">
        <v>0.56944444444444442</v>
      </c>
      <c r="AA1088" s="44">
        <v>0.56944444444444442</v>
      </c>
      <c r="AB1088" s="44">
        <v>0.56944444444444442</v>
      </c>
      <c r="AC1088" s="44">
        <v>0.57291666666666663</v>
      </c>
      <c r="AD1088" s="42">
        <f>IF(PA[[#This Row],[Acknowledgement Time ]]="NA","",(PA[[#This Row],[Acknowledgement Time ]]-PA[[#This Row],[Fault Time]])*24)</f>
        <v>0</v>
      </c>
      <c r="AE1088" s="42">
        <f>IF(PA[[#This Row],[Work Start time on Fault]]="NA","",(PA[[#This Row],[Work Start time on Fault]]-PA[[#This Row],[Fault Time]])*24)</f>
        <v>0</v>
      </c>
      <c r="AF1088" s="43">
        <f>IF(PA[[#This Row],[Status]]="Open","",(PA[[#This Row],[Work Completion time on fault]]-PA[[#This Row],[Fault Time]])*24)</f>
        <v>8.3333333333333037E-2</v>
      </c>
      <c r="AG1088" s="42">
        <f>IFERROR((PA[[#This Row],[Work Completion time on fault]]-PA[[#This Row],[Fault Time]])*24,"")</f>
        <v>8.3333333333333037E-2</v>
      </c>
      <c r="AH1088" s="378" t="s">
        <v>655</v>
      </c>
      <c r="AI1088" s="32" t="s">
        <v>367</v>
      </c>
      <c r="AJ1088" s="34">
        <f ca="1">IFERROR(PA[[#This Row],[Breakdown Time]]*PA[[#This Row],[Plant Equivalent Weightage]],"")</f>
        <v>7.08847796263016E-4</v>
      </c>
      <c r="AK1088" s="35">
        <v>92</v>
      </c>
      <c r="AL1088" s="49">
        <f>IFERROR((_xlfn.XLOOKUP($G1088,'Modelling New'!$D:$D,'Modelling New'!$O:$O)*PA[[#This Row],[Lost PoA(Wh/m2)]]*PA[[#This Row],[DC Capacity Affected (kW)]])/1000,"")</f>
        <v>111.74334280713626</v>
      </c>
    </row>
    <row r="1089" spans="1:38">
      <c r="A1089" s="173">
        <f t="shared" si="18"/>
        <v>1088</v>
      </c>
      <c r="B1089" s="30">
        <v>45865</v>
      </c>
      <c r="C1089" s="183">
        <f>YEAR(PA[[#This Row],[Date]])+IF(MONTH(PA[[#This Row],[Date]])&gt;=4,1,0)</f>
        <v>2026</v>
      </c>
      <c r="D1089" s="32">
        <f>YEAR(PA[[#This Row],[Date]])</f>
        <v>2025</v>
      </c>
      <c r="E1089" s="36" t="s">
        <v>363</v>
      </c>
      <c r="F1089" s="36" t="s">
        <v>363</v>
      </c>
      <c r="G1089" s="216">
        <v>45839</v>
      </c>
      <c r="H1089" s="31">
        <f>DAY(EOMONTH(PA[[#This Row],[Month Year]],0))</f>
        <v>31</v>
      </c>
      <c r="I1089" s="33">
        <v>0.28402777777777777</v>
      </c>
      <c r="J1089" s="33">
        <v>0.7729166666666667</v>
      </c>
      <c r="K1089" s="34">
        <f>IFERROR((PA[[#This Row],[Sunset Time (POA&lt;20 W/m2)]]-PA[[#This Row],[Sunrise Time (POA&gt;20 W/m2)]])*24,"")</f>
        <v>11.733333333333334</v>
      </c>
      <c r="L1089" s="32" t="s">
        <v>418</v>
      </c>
      <c r="M1089" s="32" t="s">
        <v>403</v>
      </c>
      <c r="N1089" s="36" t="s">
        <v>416</v>
      </c>
      <c r="O1089" s="35"/>
      <c r="P1089" s="35"/>
      <c r="Q1089" s="32"/>
      <c r="R1089" s="31">
        <f>IF((PA[[#This Row],[String Type(If String BD)]]&amp;PA[[#This Row],[Equipment (If any BD other than PV  array and inv)]])="",1,0)</f>
        <v>1</v>
      </c>
      <c r="S1089" s="31">
        <f>IF(PA[[#This Row],[String Type(If String BD)]]="",1,0)</f>
        <v>1</v>
      </c>
      <c r="T10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089" s="34">
        <f>IFERROR(_xlfn.XLOOKUP(PA[[#This Row],[Affected Equipment ]],'Basic Data'!N:N,'Basic Data'!Q:Q),"")</f>
        <v>1228.1499999999999</v>
      </c>
      <c r="V1089" s="178">
        <f ca="1">IFERROR(_xlfn.XLOOKUP(PA[[#This Row],[Affected Equipment ]],'Basic Data'!N:N,'Basic Data'!R:R),"")</f>
        <v>7.1192974320329252E-3</v>
      </c>
      <c r="W1089" s="37" t="s">
        <v>413</v>
      </c>
      <c r="X1089" s="38"/>
      <c r="Y1089" s="377" t="s">
        <v>1940</v>
      </c>
      <c r="Z1089" s="44">
        <v>0.56805555555555554</v>
      </c>
      <c r="AA1089" s="44">
        <v>0.56805555555555554</v>
      </c>
      <c r="AB1089" s="44">
        <v>0.56805555555555554</v>
      </c>
      <c r="AC1089" s="44">
        <v>0.57291666666666663</v>
      </c>
      <c r="AD1089" s="42">
        <f>IF(PA[[#This Row],[Acknowledgement Time ]]="NA","",(PA[[#This Row],[Acknowledgement Time ]]-PA[[#This Row],[Fault Time]])*24)</f>
        <v>0</v>
      </c>
      <c r="AE1089" s="42">
        <f>IF(PA[[#This Row],[Work Start time on Fault]]="NA","",(PA[[#This Row],[Work Start time on Fault]]-PA[[#This Row],[Fault Time]])*24)</f>
        <v>0</v>
      </c>
      <c r="AF1089" s="43">
        <f>IF(PA[[#This Row],[Status]]="Open","",(PA[[#This Row],[Work Completion time on fault]]-PA[[#This Row],[Fault Time]])*24)</f>
        <v>0.11666666666666625</v>
      </c>
      <c r="AG1089" s="42">
        <f>IFERROR((PA[[#This Row],[Work Completion time on fault]]-PA[[#This Row],[Fault Time]])*24,"")</f>
        <v>0.11666666666666625</v>
      </c>
      <c r="AH1089" s="378" t="s">
        <v>655</v>
      </c>
      <c r="AI1089" s="32" t="s">
        <v>367</v>
      </c>
      <c r="AJ1089" s="34">
        <f ca="1">IFERROR(PA[[#This Row],[Breakdown Time]]*PA[[#This Row],[Plant Equivalent Weightage]],"")</f>
        <v>8.3058470040383832E-4</v>
      </c>
      <c r="AK1089" s="35">
        <v>118</v>
      </c>
      <c r="AL1089" s="49">
        <f>IFERROR((_xlfn.XLOOKUP($G1089,'Modelling New'!$D:$D,'Modelling New'!$O:$O)*PA[[#This Row],[Lost PoA(Wh/m2)]]*PA[[#This Row],[DC Capacity Affected (kW)]])/1000,"")</f>
        <v>119.95510547561911</v>
      </c>
    </row>
    <row r="1090" spans="1:38">
      <c r="A1090" s="173">
        <f t="shared" si="18"/>
        <v>1089</v>
      </c>
      <c r="B1090" s="30">
        <v>45865</v>
      </c>
      <c r="C1090" s="183">
        <f>YEAR(PA[[#This Row],[Date]])+IF(MONTH(PA[[#This Row],[Date]])&gt;=4,1,0)</f>
        <v>2026</v>
      </c>
      <c r="D1090" s="32">
        <f>YEAR(PA[[#This Row],[Date]])</f>
        <v>2025</v>
      </c>
      <c r="E1090" s="36" t="s">
        <v>363</v>
      </c>
      <c r="F1090" s="36" t="s">
        <v>363</v>
      </c>
      <c r="G1090" s="216">
        <v>45839</v>
      </c>
      <c r="H1090" s="31">
        <f>DAY(EOMONTH(PA[[#This Row],[Month Year]],0))</f>
        <v>31</v>
      </c>
      <c r="I1090" s="33">
        <v>0.28402777777777777</v>
      </c>
      <c r="J1090" s="33">
        <v>0.7729166666666667</v>
      </c>
      <c r="K1090" s="34">
        <f>IFERROR((PA[[#This Row],[Sunset Time (POA&lt;20 W/m2)]]-PA[[#This Row],[Sunrise Time (POA&gt;20 W/m2)]])*24,"")</f>
        <v>11.733333333333334</v>
      </c>
      <c r="L1090" s="32" t="s">
        <v>418</v>
      </c>
      <c r="M1090" s="32" t="s">
        <v>403</v>
      </c>
      <c r="N1090" s="36" t="s">
        <v>404</v>
      </c>
      <c r="O1090" s="35"/>
      <c r="P1090" s="35"/>
      <c r="Q1090" s="32"/>
      <c r="R1090" s="31">
        <f>IF((PA[[#This Row],[String Type(If String BD)]]&amp;PA[[#This Row],[Equipment (If any BD other than PV  array and inv)]])="",1,0)</f>
        <v>1</v>
      </c>
      <c r="S1090" s="31">
        <f>IF(PA[[#This Row],[String Type(If String BD)]]="",1,0)</f>
        <v>1</v>
      </c>
      <c r="T10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090" s="34">
        <f>IFERROR(_xlfn.XLOOKUP(PA[[#This Row],[Affected Equipment ]],'Basic Data'!N:N,'Basic Data'!Q:Q),"")</f>
        <v>1515.2499999999998</v>
      </c>
      <c r="V1090" s="178">
        <f ca="1">IFERROR(_xlfn.XLOOKUP(PA[[#This Row],[Affected Equipment ]],'Basic Data'!N:N,'Basic Data'!R:R),"")</f>
        <v>8.7835487797808809E-3</v>
      </c>
      <c r="W1090" s="37" t="s">
        <v>413</v>
      </c>
      <c r="X1090" s="38"/>
      <c r="Y1090" s="377" t="s">
        <v>1940</v>
      </c>
      <c r="Z1090" s="44">
        <v>0.56805555555555554</v>
      </c>
      <c r="AA1090" s="44">
        <v>0.56805555555555554</v>
      </c>
      <c r="AB1090" s="44">
        <v>0.56805555555555554</v>
      </c>
      <c r="AC1090" s="44">
        <v>0.57291666666666663</v>
      </c>
      <c r="AD1090" s="42">
        <f>IF(PA[[#This Row],[Acknowledgement Time ]]="NA","",(PA[[#This Row],[Acknowledgement Time ]]-PA[[#This Row],[Fault Time]])*24)</f>
        <v>0</v>
      </c>
      <c r="AE1090" s="42">
        <f>IF(PA[[#This Row],[Work Start time on Fault]]="NA","",(PA[[#This Row],[Work Start time on Fault]]-PA[[#This Row],[Fault Time]])*24)</f>
        <v>0</v>
      </c>
      <c r="AF1090" s="43">
        <f>IF(PA[[#This Row],[Status]]="Open","",(PA[[#This Row],[Work Completion time on fault]]-PA[[#This Row],[Fault Time]])*24)</f>
        <v>0.11666666666666625</v>
      </c>
      <c r="AG1090" s="42">
        <f>IFERROR((PA[[#This Row],[Work Completion time on fault]]-PA[[#This Row],[Fault Time]])*24,"")</f>
        <v>0.11666666666666625</v>
      </c>
      <c r="AH1090" s="378" t="s">
        <v>655</v>
      </c>
      <c r="AI1090" s="32" t="s">
        <v>367</v>
      </c>
      <c r="AJ1090" s="34">
        <f ca="1">IFERROR(PA[[#This Row],[Breakdown Time]]*PA[[#This Row],[Plant Equivalent Weightage]],"")</f>
        <v>1.0247473576410991E-3</v>
      </c>
      <c r="AK1090" s="35">
        <v>118</v>
      </c>
      <c r="AL1090" s="49">
        <f>IFERROR((_xlfn.XLOOKUP($G1090,'Modelling New'!$D:$D,'Modelling New'!$O:$O)*PA[[#This Row],[Lost PoA(Wh/m2)]]*PA[[#This Row],[DC Capacity Affected (kW)]])/1000,"")</f>
        <v>147.99655870368591</v>
      </c>
    </row>
    <row r="1091" spans="1:38">
      <c r="A1091" s="173">
        <f t="shared" si="18"/>
        <v>1090</v>
      </c>
      <c r="B1091" s="134">
        <v>45865</v>
      </c>
      <c r="C1091" s="182">
        <f>YEAR(PA[[#This Row],[Date]])+IF(MONTH(PA[[#This Row],[Date]])&gt;=4,1,0)</f>
        <v>2026</v>
      </c>
      <c r="D1091" s="32">
        <f>YEAR(PA[[#This Row],[Date]])</f>
        <v>2025</v>
      </c>
      <c r="E1091" s="36" t="s">
        <v>363</v>
      </c>
      <c r="F1091" s="36" t="s">
        <v>363</v>
      </c>
      <c r="G1091" s="216">
        <v>45839</v>
      </c>
      <c r="H1091" s="174">
        <f>DAY(EOMONTH(PA[[#This Row],[Month Year]],0))</f>
        <v>31</v>
      </c>
      <c r="I1091" s="33">
        <v>0.28402777777777777</v>
      </c>
      <c r="J1091" s="33">
        <v>0.7729166666666667</v>
      </c>
      <c r="K1091" s="34">
        <f>IFERROR((PA[[#This Row],[Sunset Time (POA&lt;20 W/m2)]]-PA[[#This Row],[Sunrise Time (POA&gt;20 W/m2)]])*24,"")</f>
        <v>11.733333333333334</v>
      </c>
      <c r="L1091" s="32" t="s">
        <v>418</v>
      </c>
      <c r="M1091" s="32" t="s">
        <v>410</v>
      </c>
      <c r="N1091" s="36" t="s">
        <v>416</v>
      </c>
      <c r="O1091" s="37"/>
      <c r="P1091" s="37"/>
      <c r="Q1091" s="36"/>
      <c r="R1091" s="174">
        <f>IF((PA[[#This Row],[String Type(If String BD)]]&amp;PA[[#This Row],[Equipment (If any BD other than PV  array and inv)]])="",1,0)</f>
        <v>1</v>
      </c>
      <c r="S1091" s="174">
        <f>IF(PA[[#This Row],[String Type(If String BD)]]="",1,0)</f>
        <v>1</v>
      </c>
      <c r="T1091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091" s="175">
        <f>IFERROR(_xlfn.XLOOKUP(PA[[#This Row],[Affected Equipment ]],'Basic Data'!N:N,'Basic Data'!Q:Q),"")</f>
        <v>1579.0499999999997</v>
      </c>
      <c r="V1091" s="179">
        <f ca="1">IFERROR(_xlfn.XLOOKUP(PA[[#This Row],[Affected Equipment ]],'Basic Data'!N:N,'Basic Data'!R:R),"")</f>
        <v>9.1533824126137607E-3</v>
      </c>
      <c r="W1091" s="37" t="s">
        <v>413</v>
      </c>
      <c r="X1091" s="39"/>
      <c r="Y1091" s="377" t="s">
        <v>1940</v>
      </c>
      <c r="Z1091" s="44">
        <v>0.56805555555555554</v>
      </c>
      <c r="AA1091" s="44">
        <v>0.56805555555555554</v>
      </c>
      <c r="AB1091" s="44">
        <v>0.56805555555555554</v>
      </c>
      <c r="AC1091" s="44">
        <v>0.57291666666666663</v>
      </c>
      <c r="AD1091" s="176">
        <f>IF(PA[[#This Row],[Acknowledgement Time ]]="NA","",(PA[[#This Row],[Acknowledgement Time ]]-PA[[#This Row],[Fault Time]])*24)</f>
        <v>0</v>
      </c>
      <c r="AE1091" s="176">
        <f>IF(PA[[#This Row],[Work Start time on Fault]]="NA","",(PA[[#This Row],[Work Start time on Fault]]-PA[[#This Row],[Fault Time]])*24)</f>
        <v>0</v>
      </c>
      <c r="AF1091" s="177">
        <f>IF(PA[[#This Row],[Status]]="Open","",(PA[[#This Row],[Work Completion time on fault]]-PA[[#This Row],[Fault Time]])*24)</f>
        <v>0.11666666666666625</v>
      </c>
      <c r="AG1091" s="176">
        <f>IFERROR((PA[[#This Row],[Work Completion time on fault]]-PA[[#This Row],[Fault Time]])*24,"")</f>
        <v>0.11666666666666625</v>
      </c>
      <c r="AH1091" s="378" t="s">
        <v>655</v>
      </c>
      <c r="AI1091" s="32" t="s">
        <v>367</v>
      </c>
      <c r="AJ1091" s="175">
        <f ca="1">IFERROR(PA[[#This Row],[Breakdown Time]]*PA[[#This Row],[Plant Equivalent Weightage]],"")</f>
        <v>1.067894614804935E-3</v>
      </c>
      <c r="AK1091" s="35">
        <v>118</v>
      </c>
      <c r="AL1091" s="277">
        <f>IFERROR((_xlfn.XLOOKUP($G1091,'Modelling New'!$D:$D,'Modelling New'!$O:$O)*PA[[#This Row],[Lost PoA(Wh/m2)]]*PA[[#This Row],[DC Capacity Affected (kW)]])/1000,"")</f>
        <v>154.22799275436742</v>
      </c>
    </row>
    <row r="1092" spans="1:38">
      <c r="A1092" s="173">
        <f t="shared" si="18"/>
        <v>1091</v>
      </c>
      <c r="B1092" s="30">
        <v>45865</v>
      </c>
      <c r="C1092" s="183">
        <f>YEAR(PA[[#This Row],[Date]])+IF(MONTH(PA[[#This Row],[Date]])&gt;=4,1,0)</f>
        <v>2026</v>
      </c>
      <c r="D1092" s="32">
        <f>YEAR(PA[[#This Row],[Date]])</f>
        <v>2025</v>
      </c>
      <c r="E1092" s="36" t="s">
        <v>363</v>
      </c>
      <c r="F1092" s="36" t="s">
        <v>363</v>
      </c>
      <c r="G1092" s="216">
        <v>45839</v>
      </c>
      <c r="H1092" s="31">
        <f>DAY(EOMONTH(PA[[#This Row],[Month Year]],0))</f>
        <v>31</v>
      </c>
      <c r="I1092" s="33">
        <v>0.28402777777777777</v>
      </c>
      <c r="J1092" s="33">
        <v>0.7729166666666667</v>
      </c>
      <c r="K1092" s="34">
        <f>IFERROR((PA[[#This Row],[Sunset Time (POA&lt;20 W/m2)]]-PA[[#This Row],[Sunrise Time (POA&gt;20 W/m2)]])*24,"")</f>
        <v>11.733333333333334</v>
      </c>
      <c r="L1092" s="32" t="s">
        <v>418</v>
      </c>
      <c r="M1092" s="32" t="s">
        <v>410</v>
      </c>
      <c r="N1092" s="36" t="s">
        <v>412</v>
      </c>
      <c r="O1092" s="35"/>
      <c r="P1092" s="35"/>
      <c r="Q1092" s="32"/>
      <c r="R1092" s="31">
        <f>IF((PA[[#This Row],[String Type(If String BD)]]&amp;PA[[#This Row],[Equipment (If any BD other than PV  array and inv)]])="",1,0)</f>
        <v>1</v>
      </c>
      <c r="S1092" s="31">
        <f>IF(PA[[#This Row],[String Type(If String BD)]]="",1,0)</f>
        <v>1</v>
      </c>
      <c r="T10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092" s="34">
        <f>IFERROR(_xlfn.XLOOKUP(PA[[#This Row],[Affected Equipment ]],'Basic Data'!N:N,'Basic Data'!Q:Q),"")</f>
        <v>1371.7</v>
      </c>
      <c r="V1092" s="178">
        <f ca="1">IFERROR(_xlfn.XLOOKUP(PA[[#This Row],[Affected Equipment ]],'Basic Data'!N:N,'Basic Data'!R:R),"")</f>
        <v>7.9514231059069039E-3</v>
      </c>
      <c r="W1092" s="37" t="s">
        <v>413</v>
      </c>
      <c r="X1092" s="38"/>
      <c r="Y1092" s="377" t="s">
        <v>1940</v>
      </c>
      <c r="Z1092" s="44">
        <v>0.56805555555555554</v>
      </c>
      <c r="AA1092" s="44">
        <v>0.56805555555555554</v>
      </c>
      <c r="AB1092" s="44">
        <v>0.56805555555555554</v>
      </c>
      <c r="AC1092" s="44">
        <v>0.57291666666666663</v>
      </c>
      <c r="AD1092" s="42">
        <f>IF(PA[[#This Row],[Acknowledgement Time ]]="NA","",(PA[[#This Row],[Acknowledgement Time ]]-PA[[#This Row],[Fault Time]])*24)</f>
        <v>0</v>
      </c>
      <c r="AE1092" s="42">
        <f>IF(PA[[#This Row],[Work Start time on Fault]]="NA","",(PA[[#This Row],[Work Start time on Fault]]-PA[[#This Row],[Fault Time]])*24)</f>
        <v>0</v>
      </c>
      <c r="AF1092" s="43">
        <f>IF(PA[[#This Row],[Status]]="Open","",(PA[[#This Row],[Work Completion time on fault]]-PA[[#This Row],[Fault Time]])*24)</f>
        <v>0.11666666666666625</v>
      </c>
      <c r="AG1092" s="42">
        <f>IFERROR((PA[[#This Row],[Work Completion time on fault]]-PA[[#This Row],[Fault Time]])*24,"")</f>
        <v>0.11666666666666625</v>
      </c>
      <c r="AH1092" s="378" t="s">
        <v>655</v>
      </c>
      <c r="AI1092" s="32" t="s">
        <v>367</v>
      </c>
      <c r="AJ1092" s="34">
        <f ca="1">IFERROR(PA[[#This Row],[Breakdown Time]]*PA[[#This Row],[Plant Equivalent Weightage]],"")</f>
        <v>9.2766602902246884E-4</v>
      </c>
      <c r="AK1092" s="35">
        <v>118</v>
      </c>
      <c r="AL1092" s="49">
        <f>IFERROR((_xlfn.XLOOKUP($G1092,'Modelling New'!$D:$D,'Modelling New'!$O:$O)*PA[[#This Row],[Lost PoA(Wh/m2)]]*PA[[#This Row],[DC Capacity Affected (kW)]])/1000,"")</f>
        <v>133.9758320896525</v>
      </c>
    </row>
    <row r="1093" spans="1:38">
      <c r="A1093" s="173">
        <f t="shared" si="18"/>
        <v>1092</v>
      </c>
      <c r="B1093" s="30">
        <v>45865</v>
      </c>
      <c r="C1093" s="183">
        <f>YEAR(PA[[#This Row],[Date]])+IF(MONTH(PA[[#This Row],[Date]])&gt;=4,1,0)</f>
        <v>2026</v>
      </c>
      <c r="D1093" s="32">
        <f>YEAR(PA[[#This Row],[Date]])</f>
        <v>2025</v>
      </c>
      <c r="E1093" s="36" t="s">
        <v>363</v>
      </c>
      <c r="F1093" s="36" t="s">
        <v>363</v>
      </c>
      <c r="G1093" s="216">
        <v>45839</v>
      </c>
      <c r="H1093" s="31">
        <f>DAY(EOMONTH(PA[[#This Row],[Month Year]],0))</f>
        <v>31</v>
      </c>
      <c r="I1093" s="33">
        <v>0.28402777777777777</v>
      </c>
      <c r="J1093" s="33">
        <v>0.7729166666666667</v>
      </c>
      <c r="K1093" s="34">
        <f>IFERROR((PA[[#This Row],[Sunset Time (POA&lt;20 W/m2)]]-PA[[#This Row],[Sunrise Time (POA&gt;20 W/m2)]])*24,"")</f>
        <v>11.733333333333334</v>
      </c>
      <c r="L1093" s="32" t="s">
        <v>418</v>
      </c>
      <c r="M1093" s="32" t="s">
        <v>410</v>
      </c>
      <c r="N1093" s="36" t="s">
        <v>404</v>
      </c>
      <c r="O1093" s="35"/>
      <c r="P1093" s="35"/>
      <c r="Q1093" s="32"/>
      <c r="R1093" s="31">
        <f>IF((PA[[#This Row],[String Type(If String BD)]]&amp;PA[[#This Row],[Equipment (If any BD other than PV  array and inv)]])="",1,0)</f>
        <v>1</v>
      </c>
      <c r="S1093" s="31">
        <f>IF(PA[[#This Row],[String Type(If String BD)]]="",1,0)</f>
        <v>1</v>
      </c>
      <c r="T10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1093" s="34">
        <f>IFERROR(_xlfn.XLOOKUP(PA[[#This Row],[Affected Equipment ]],'Basic Data'!N:N,'Basic Data'!Q:Q),"")</f>
        <v>1403.6</v>
      </c>
      <c r="V1093" s="178">
        <f ca="1">IFERROR(_xlfn.XLOOKUP(PA[[#This Row],[Affected Equipment ]],'Basic Data'!N:N,'Basic Data'!R:R),"")</f>
        <v>8.1363399223233438E-3</v>
      </c>
      <c r="W1093" s="37" t="s">
        <v>413</v>
      </c>
      <c r="X1093" s="38"/>
      <c r="Y1093" s="377" t="s">
        <v>1940</v>
      </c>
      <c r="Z1093" s="44">
        <v>0.56944444444444442</v>
      </c>
      <c r="AA1093" s="44">
        <v>0.56944444444444442</v>
      </c>
      <c r="AB1093" s="44">
        <v>0.56944444444444442</v>
      </c>
      <c r="AC1093" s="44">
        <v>0.57291666666666663</v>
      </c>
      <c r="AD1093" s="42">
        <f>IF(PA[[#This Row],[Acknowledgement Time ]]="NA","",(PA[[#This Row],[Acknowledgement Time ]]-PA[[#This Row],[Fault Time]])*24)</f>
        <v>0</v>
      </c>
      <c r="AE1093" s="42">
        <f>IF(PA[[#This Row],[Work Start time on Fault]]="NA","",(PA[[#This Row],[Work Start time on Fault]]-PA[[#This Row],[Fault Time]])*24)</f>
        <v>0</v>
      </c>
      <c r="AF1093" s="43">
        <f>IF(PA[[#This Row],[Status]]="Open","",(PA[[#This Row],[Work Completion time on fault]]-PA[[#This Row],[Fault Time]])*24)</f>
        <v>8.3333333333333037E-2</v>
      </c>
      <c r="AG1093" s="42">
        <f>IFERROR((PA[[#This Row],[Work Completion time on fault]]-PA[[#This Row],[Fault Time]])*24,"")</f>
        <v>8.3333333333333037E-2</v>
      </c>
      <c r="AH1093" s="378" t="s">
        <v>655</v>
      </c>
      <c r="AI1093" s="32" t="s">
        <v>367</v>
      </c>
      <c r="AJ1093" s="34">
        <f ca="1">IFERROR(PA[[#This Row],[Breakdown Time]]*PA[[#This Row],[Plant Equivalent Weightage]],"")</f>
        <v>6.7802832686027627E-4</v>
      </c>
      <c r="AK1093" s="35">
        <v>92</v>
      </c>
      <c r="AL1093" s="49">
        <f>IFERROR((_xlfn.XLOOKUP($G1093,'Modelling New'!$D:$D,'Modelling New'!$O:$O)*PA[[#This Row],[Lost PoA(Wh/m2)]]*PA[[#This Row],[DC Capacity Affected (kW)]])/1000,"")</f>
        <v>106.88493659813034</v>
      </c>
    </row>
    <row r="1094" spans="1:38">
      <c r="A1094" s="173">
        <f t="shared" si="18"/>
        <v>1093</v>
      </c>
      <c r="B1094" s="30">
        <v>45865</v>
      </c>
      <c r="C1094" s="183">
        <f>YEAR(PA[[#This Row],[Date]])+IF(MONTH(PA[[#This Row],[Date]])&gt;=4,1,0)</f>
        <v>2026</v>
      </c>
      <c r="D1094" s="32">
        <f>YEAR(PA[[#This Row],[Date]])</f>
        <v>2025</v>
      </c>
      <c r="E1094" s="36" t="s">
        <v>363</v>
      </c>
      <c r="F1094" s="36" t="s">
        <v>363</v>
      </c>
      <c r="G1094" s="216">
        <v>45839</v>
      </c>
      <c r="H1094" s="31">
        <f>DAY(EOMONTH(PA[[#This Row],[Month Year]],0))</f>
        <v>31</v>
      </c>
      <c r="I1094" s="33">
        <v>0.28402777777777777</v>
      </c>
      <c r="J1094" s="33">
        <v>0.7729166666666667</v>
      </c>
      <c r="K1094" s="34">
        <f>IFERROR((PA[[#This Row],[Sunset Time (POA&lt;20 W/m2)]]-PA[[#This Row],[Sunrise Time (POA&gt;20 W/m2)]])*24,"")</f>
        <v>11.733333333333334</v>
      </c>
      <c r="L1094" s="32" t="s">
        <v>423</v>
      </c>
      <c r="M1094" s="32" t="s">
        <v>403</v>
      </c>
      <c r="N1094" s="36" t="s">
        <v>416</v>
      </c>
      <c r="O1094" s="35"/>
      <c r="P1094" s="35"/>
      <c r="Q1094" s="32"/>
      <c r="R1094" s="31">
        <f>IF((PA[[#This Row],[String Type(If String BD)]]&amp;PA[[#This Row],[Equipment (If any BD other than PV  array and inv)]])="",1,0)</f>
        <v>1</v>
      </c>
      <c r="S1094" s="31">
        <f>IF(PA[[#This Row],[String Type(If String BD)]]="",1,0)</f>
        <v>1</v>
      </c>
      <c r="T10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094" s="34">
        <f>IFERROR(_xlfn.XLOOKUP(PA[[#This Row],[Affected Equipment ]],'Basic Data'!N:N,'Basic Data'!Q:Q),"")</f>
        <v>1467.4</v>
      </c>
      <c r="V1094" s="178">
        <f ca="1">IFERROR(_xlfn.XLOOKUP(PA[[#This Row],[Affected Equipment ]],'Basic Data'!N:N,'Basic Data'!R:R),"")</f>
        <v>8.5061735551562236E-3</v>
      </c>
      <c r="W1094" s="37" t="s">
        <v>413</v>
      </c>
      <c r="X1094" s="38"/>
      <c r="Y1094" s="377" t="s">
        <v>1940</v>
      </c>
      <c r="Z1094" s="44">
        <v>0.56805555555555554</v>
      </c>
      <c r="AA1094" s="44">
        <v>0.56805555555555554</v>
      </c>
      <c r="AB1094" s="44">
        <v>0.56805555555555554</v>
      </c>
      <c r="AC1094" s="44">
        <v>0.57222222222222219</v>
      </c>
      <c r="AD1094" s="42">
        <f>IF(PA[[#This Row],[Acknowledgement Time ]]="NA","",(PA[[#This Row],[Acknowledgement Time ]]-PA[[#This Row],[Fault Time]])*24)</f>
        <v>0</v>
      </c>
      <c r="AE1094" s="42">
        <f>IF(PA[[#This Row],[Work Start time on Fault]]="NA","",(PA[[#This Row],[Work Start time on Fault]]-PA[[#This Row],[Fault Time]])*24)</f>
        <v>0</v>
      </c>
      <c r="AF1094" s="43">
        <f>IF(PA[[#This Row],[Status]]="Open","",(PA[[#This Row],[Work Completion time on fault]]-PA[[#This Row],[Fault Time]])*24)</f>
        <v>9.9999999999999645E-2</v>
      </c>
      <c r="AG1094" s="42">
        <f>IFERROR((PA[[#This Row],[Work Completion time on fault]]-PA[[#This Row],[Fault Time]])*24,"")</f>
        <v>9.9999999999999645E-2</v>
      </c>
      <c r="AH1094" s="378" t="s">
        <v>655</v>
      </c>
      <c r="AI1094" s="32" t="s">
        <v>367</v>
      </c>
      <c r="AJ1094" s="34">
        <f ca="1">IFERROR(PA[[#This Row],[Breakdown Time]]*PA[[#This Row],[Plant Equivalent Weightage]],"")</f>
        <v>8.5061735551561935E-4</v>
      </c>
      <c r="AK1094" s="35">
        <v>105</v>
      </c>
      <c r="AL1094" s="49">
        <f>IFERROR((_xlfn.XLOOKUP($G1094,'Modelling New'!$D:$D,'Modelling New'!$O:$O)*PA[[#This Row],[Lost PoA(Wh/m2)]]*PA[[#This Row],[DC Capacity Affected (kW)]])/1000,"")</f>
        <v>127.53316298640554</v>
      </c>
    </row>
    <row r="1095" spans="1:38">
      <c r="A1095" s="173">
        <f t="shared" si="18"/>
        <v>1094</v>
      </c>
      <c r="B1095" s="30">
        <v>45865</v>
      </c>
      <c r="C1095" s="183">
        <f>YEAR(PA[[#This Row],[Date]])+IF(MONTH(PA[[#This Row],[Date]])&gt;=4,1,0)</f>
        <v>2026</v>
      </c>
      <c r="D1095" s="32">
        <f>YEAR(PA[[#This Row],[Date]])</f>
        <v>2025</v>
      </c>
      <c r="E1095" s="36" t="s">
        <v>363</v>
      </c>
      <c r="F1095" s="36" t="s">
        <v>363</v>
      </c>
      <c r="G1095" s="216">
        <v>45839</v>
      </c>
      <c r="H1095" s="31">
        <f>DAY(EOMONTH(PA[[#This Row],[Month Year]],0))</f>
        <v>31</v>
      </c>
      <c r="I1095" s="33">
        <v>0.28402777777777777</v>
      </c>
      <c r="J1095" s="33">
        <v>0.7729166666666667</v>
      </c>
      <c r="K1095" s="34">
        <f>IFERROR((PA[[#This Row],[Sunset Time (POA&lt;20 W/m2)]]-PA[[#This Row],[Sunrise Time (POA&gt;20 W/m2)]])*24,"")</f>
        <v>11.733333333333334</v>
      </c>
      <c r="L1095" s="32" t="s">
        <v>423</v>
      </c>
      <c r="M1095" s="32" t="s">
        <v>403</v>
      </c>
      <c r="N1095" s="36" t="s">
        <v>412</v>
      </c>
      <c r="O1095" s="35"/>
      <c r="P1095" s="35"/>
      <c r="Q1095" s="32"/>
      <c r="R1095" s="31">
        <f>IF((PA[[#This Row],[String Type(If String BD)]]&amp;PA[[#This Row],[Equipment (If any BD other than PV  array and inv)]])="",1,0)</f>
        <v>1</v>
      </c>
      <c r="S1095" s="31">
        <f>IF(PA[[#This Row],[String Type(If String BD)]]="",1,0)</f>
        <v>1</v>
      </c>
      <c r="T10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1095" s="34">
        <f>IFERROR(_xlfn.XLOOKUP(PA[[#This Row],[Affected Equipment ]],'Basic Data'!N:N,'Basic Data'!Q:Q),"")</f>
        <v>1403.6000000000001</v>
      </c>
      <c r="V1095" s="178">
        <f ca="1">IFERROR(_xlfn.XLOOKUP(PA[[#This Row],[Affected Equipment ]],'Basic Data'!N:N,'Basic Data'!R:R),"")</f>
        <v>8.1363399223233438E-3</v>
      </c>
      <c r="W1095" s="37" t="s">
        <v>413</v>
      </c>
      <c r="X1095" s="38"/>
      <c r="Y1095" s="377" t="s">
        <v>1940</v>
      </c>
      <c r="Z1095" s="44">
        <v>0.56805555555555554</v>
      </c>
      <c r="AA1095" s="44">
        <v>0.56805555555555554</v>
      </c>
      <c r="AB1095" s="44">
        <v>0.56805555555555554</v>
      </c>
      <c r="AC1095" s="44">
        <v>0.57222222222222219</v>
      </c>
      <c r="AD1095" s="42">
        <f>IF(PA[[#This Row],[Acknowledgement Time ]]="NA","",(PA[[#This Row],[Acknowledgement Time ]]-PA[[#This Row],[Fault Time]])*24)</f>
        <v>0</v>
      </c>
      <c r="AE1095" s="42">
        <f>IF(PA[[#This Row],[Work Start time on Fault]]="NA","",(PA[[#This Row],[Work Start time on Fault]]-PA[[#This Row],[Fault Time]])*24)</f>
        <v>0</v>
      </c>
      <c r="AF1095" s="43">
        <f>IF(PA[[#This Row],[Status]]="Open","",(PA[[#This Row],[Work Completion time on fault]]-PA[[#This Row],[Fault Time]])*24)</f>
        <v>9.9999999999999645E-2</v>
      </c>
      <c r="AG1095" s="42">
        <f>IFERROR((PA[[#This Row],[Work Completion time on fault]]-PA[[#This Row],[Fault Time]])*24,"")</f>
        <v>9.9999999999999645E-2</v>
      </c>
      <c r="AH1095" s="378" t="s">
        <v>655</v>
      </c>
      <c r="AI1095" s="32" t="s">
        <v>367</v>
      </c>
      <c r="AJ1095" s="34">
        <f ca="1">IFERROR(PA[[#This Row],[Breakdown Time]]*PA[[#This Row],[Plant Equivalent Weightage]],"")</f>
        <v>8.1363399223233148E-4</v>
      </c>
      <c r="AK1095" s="35">
        <v>105</v>
      </c>
      <c r="AL1095" s="49">
        <f>IFERROR((_xlfn.XLOOKUP($G1095,'Modelling New'!$D:$D,'Modelling New'!$O:$O)*PA[[#This Row],[Lost PoA(Wh/m2)]]*PA[[#This Row],[DC Capacity Affected (kW)]])/1000,"")</f>
        <v>121.98824285656183</v>
      </c>
    </row>
    <row r="1096" spans="1:38">
      <c r="A1096" s="173">
        <f t="shared" si="18"/>
        <v>1095</v>
      </c>
      <c r="B1096" s="30">
        <v>45865</v>
      </c>
      <c r="C1096" s="183">
        <f>YEAR(PA[[#This Row],[Date]])+IF(MONTH(PA[[#This Row],[Date]])&gt;=4,1,0)</f>
        <v>2026</v>
      </c>
      <c r="D1096" s="32">
        <f>YEAR(PA[[#This Row],[Date]])</f>
        <v>2025</v>
      </c>
      <c r="E1096" s="36" t="s">
        <v>363</v>
      </c>
      <c r="F1096" s="36" t="s">
        <v>363</v>
      </c>
      <c r="G1096" s="216">
        <v>45839</v>
      </c>
      <c r="H1096" s="31">
        <f>DAY(EOMONTH(PA[[#This Row],[Month Year]],0))</f>
        <v>31</v>
      </c>
      <c r="I1096" s="33">
        <v>0.28402777777777777</v>
      </c>
      <c r="J1096" s="33">
        <v>0.7729166666666667</v>
      </c>
      <c r="K1096" s="34">
        <f>IFERROR((PA[[#This Row],[Sunset Time (POA&lt;20 W/m2)]]-PA[[#This Row],[Sunrise Time (POA&gt;20 W/m2)]])*24,"")</f>
        <v>11.733333333333334</v>
      </c>
      <c r="L1096" s="32" t="s">
        <v>876</v>
      </c>
      <c r="M1096" s="32" t="s">
        <v>403</v>
      </c>
      <c r="N1096" s="36" t="s">
        <v>412</v>
      </c>
      <c r="O1096" s="35"/>
      <c r="P1096" s="35"/>
      <c r="Q1096" s="32"/>
      <c r="R1096" s="31">
        <f>IF((PA[[#This Row],[String Type(If String BD)]]&amp;PA[[#This Row],[Equipment (If any BD other than PV  array and inv)]])="",1,0)</f>
        <v>1</v>
      </c>
      <c r="S1096" s="31">
        <f>IF(PA[[#This Row],[String Type(If String BD)]]="",1,0)</f>
        <v>1</v>
      </c>
      <c r="T10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IS1Inv1M2</v>
      </c>
      <c r="U1096" s="34">
        <f>IFERROR(_xlfn.XLOOKUP(PA[[#This Row],[Affected Equipment ]],'Basic Data'!N:N,'Basic Data'!Q:Q),"")</f>
        <v>2111.4899999999998</v>
      </c>
      <c r="V1096" s="178">
        <f ca="1">IFERROR(_xlfn.XLOOKUP(PA[[#This Row],[Affected Equipment ]],'Basic Data'!N:N,'Basic Data'!R:R),"")</f>
        <v>1.223981218480088E-2</v>
      </c>
      <c r="W1096" s="37" t="s">
        <v>413</v>
      </c>
      <c r="X1096" s="38"/>
      <c r="Y1096" s="377" t="s">
        <v>1940</v>
      </c>
      <c r="Z1096" s="44">
        <v>0.56597222222222221</v>
      </c>
      <c r="AA1096" s="44">
        <v>0.56597222222222221</v>
      </c>
      <c r="AB1096" s="44">
        <v>0.56597222222222221</v>
      </c>
      <c r="AC1096" s="44">
        <v>0.60277777777777775</v>
      </c>
      <c r="AD1096" s="42">
        <f>IF(PA[[#This Row],[Acknowledgement Time ]]="NA","",(PA[[#This Row],[Acknowledgement Time ]]-PA[[#This Row],[Fault Time]])*24)</f>
        <v>0</v>
      </c>
      <c r="AE1096" s="42">
        <f>IF(PA[[#This Row],[Work Start time on Fault]]="NA","",(PA[[#This Row],[Work Start time on Fault]]-PA[[#This Row],[Fault Time]])*24)</f>
        <v>0</v>
      </c>
      <c r="AF1096" s="43">
        <f>IF(PA[[#This Row],[Status]]="Open","",(PA[[#This Row],[Work Completion time on fault]]-PA[[#This Row],[Fault Time]])*24)</f>
        <v>0.88333333333333286</v>
      </c>
      <c r="AG1096" s="42">
        <f>IFERROR((PA[[#This Row],[Work Completion time on fault]]-PA[[#This Row],[Fault Time]])*24,"")</f>
        <v>0.88333333333333286</v>
      </c>
      <c r="AH1096" s="378" t="s">
        <v>655</v>
      </c>
      <c r="AI1096" s="32" t="s">
        <v>367</v>
      </c>
      <c r="AJ1096" s="34">
        <f ca="1">IFERROR(PA[[#This Row],[Breakdown Time]]*PA[[#This Row],[Plant Equivalent Weightage]],"")</f>
        <v>1.0811834096574106E-2</v>
      </c>
      <c r="AK1096" s="35">
        <v>536</v>
      </c>
      <c r="AL1096" s="49">
        <f>IFERROR((_xlfn.XLOOKUP($G1096,'Modelling New'!$D:$D,'Modelling New'!$O:$O)*PA[[#This Row],[Lost PoA(Wh/m2)]]*PA[[#This Row],[DC Capacity Affected (kW)]])/1000,"")</f>
        <v>936.78329079870866</v>
      </c>
    </row>
    <row r="1097" spans="1:38">
      <c r="A1097" s="173">
        <f t="shared" si="18"/>
        <v>1096</v>
      </c>
      <c r="B1097" s="30">
        <v>45865</v>
      </c>
      <c r="C1097" s="183">
        <f>YEAR(PA[[#This Row],[Date]])+IF(MONTH(PA[[#This Row],[Date]])&gt;=4,1,0)</f>
        <v>2026</v>
      </c>
      <c r="D1097" s="32">
        <f>YEAR(PA[[#This Row],[Date]])</f>
        <v>2025</v>
      </c>
      <c r="E1097" s="36" t="s">
        <v>363</v>
      </c>
      <c r="F1097" s="36" t="s">
        <v>363</v>
      </c>
      <c r="G1097" s="216">
        <v>45839</v>
      </c>
      <c r="H1097" s="31">
        <f>DAY(EOMONTH(PA[[#This Row],[Month Year]],0))</f>
        <v>31</v>
      </c>
      <c r="I1097" s="33">
        <v>0.28402777777777777</v>
      </c>
      <c r="J1097" s="33">
        <v>0.7729166666666667</v>
      </c>
      <c r="K1097" s="34">
        <f>IFERROR((PA[[#This Row],[Sunset Time (POA&lt;20 W/m2)]]-PA[[#This Row],[Sunrise Time (POA&gt;20 W/m2)]])*24,"")</f>
        <v>11.733333333333334</v>
      </c>
      <c r="L1097" s="32" t="s">
        <v>514</v>
      </c>
      <c r="M1097" s="32" t="s">
        <v>410</v>
      </c>
      <c r="N1097" s="36" t="s">
        <v>412</v>
      </c>
      <c r="O1097" s="35"/>
      <c r="P1097" s="35"/>
      <c r="Q1097" s="32"/>
      <c r="R1097" s="31">
        <f>IF((PA[[#This Row],[String Type(If String BD)]]&amp;PA[[#This Row],[Equipment (If any BD other than PV  array and inv)]])="",1,0)</f>
        <v>1</v>
      </c>
      <c r="S1097" s="31">
        <f>IF(PA[[#This Row],[String Type(If String BD)]]="",1,0)</f>
        <v>1</v>
      </c>
      <c r="T10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IS2Inv2M2</v>
      </c>
      <c r="U1097" s="34">
        <f>IFERROR(_xlfn.XLOOKUP(PA[[#This Row],[Affected Equipment ]],'Basic Data'!N:N,'Basic Data'!Q:Q),"")</f>
        <v>2073.5</v>
      </c>
      <c r="V1097" s="178">
        <f ca="1">IFERROR(_xlfn.XLOOKUP(PA[[#This Row],[Affected Equipment ]],'Basic Data'!N:N,'Basic Data'!R:R),"")</f>
        <v>1.2019593067068575E-2</v>
      </c>
      <c r="W1097" s="37" t="s">
        <v>413</v>
      </c>
      <c r="X1097" s="38"/>
      <c r="Y1097" s="377" t="s">
        <v>1940</v>
      </c>
      <c r="Z1097" s="44">
        <v>0.55833333333333335</v>
      </c>
      <c r="AA1097" s="44">
        <v>0.55833333333333335</v>
      </c>
      <c r="AB1097" s="44">
        <v>0.55833333333333335</v>
      </c>
      <c r="AC1097" s="44">
        <v>0.58194444444444449</v>
      </c>
      <c r="AD1097" s="42">
        <f>IF(PA[[#This Row],[Acknowledgement Time ]]="NA","",(PA[[#This Row],[Acknowledgement Time ]]-PA[[#This Row],[Fault Time]])*24)</f>
        <v>0</v>
      </c>
      <c r="AE1097" s="42">
        <f>IF(PA[[#This Row],[Work Start time on Fault]]="NA","",(PA[[#This Row],[Work Start time on Fault]]-PA[[#This Row],[Fault Time]])*24)</f>
        <v>0</v>
      </c>
      <c r="AF1097" s="43">
        <f>IF(PA[[#This Row],[Status]]="Open","",(PA[[#This Row],[Work Completion time on fault]]-PA[[#This Row],[Fault Time]])*24)</f>
        <v>0.56666666666666732</v>
      </c>
      <c r="AG1097" s="42">
        <f>IFERROR((PA[[#This Row],[Work Completion time on fault]]-PA[[#This Row],[Fault Time]])*24,"")</f>
        <v>0.56666666666666732</v>
      </c>
      <c r="AH1097" s="378" t="s">
        <v>655</v>
      </c>
      <c r="AI1097" s="32" t="s">
        <v>367</v>
      </c>
      <c r="AJ1097" s="34">
        <f ca="1">IFERROR(PA[[#This Row],[Breakdown Time]]*PA[[#This Row],[Plant Equivalent Weightage]],"")</f>
        <v>6.8111027380055337E-3</v>
      </c>
      <c r="AK1097" s="35">
        <v>454</v>
      </c>
      <c r="AL1097" s="49">
        <f>IFERROR((_xlfn.XLOOKUP($G1097,'Modelling New'!$D:$D,'Modelling New'!$O:$O)*PA[[#This Row],[Lost PoA(Wh/m2)]]*PA[[#This Row],[DC Capacity Affected (kW)]])/1000,"")</f>
        <v>779.19330015089599</v>
      </c>
    </row>
    <row r="1098" spans="1:38">
      <c r="A1098" s="173">
        <f t="shared" si="18"/>
        <v>1097</v>
      </c>
      <c r="B1098" s="30">
        <v>45865</v>
      </c>
      <c r="C1098" s="183">
        <f>YEAR(PA[[#This Row],[Date]])+IF(MONTH(PA[[#This Row],[Date]])&gt;=4,1,0)</f>
        <v>2026</v>
      </c>
      <c r="D1098" s="32">
        <f>YEAR(PA[[#This Row],[Date]])</f>
        <v>2025</v>
      </c>
      <c r="E1098" s="36" t="s">
        <v>363</v>
      </c>
      <c r="F1098" s="36" t="s">
        <v>363</v>
      </c>
      <c r="G1098" s="216">
        <v>45839</v>
      </c>
      <c r="H1098" s="31">
        <f>DAY(EOMONTH(PA[[#This Row],[Month Year]],0))</f>
        <v>31</v>
      </c>
      <c r="I1098" s="33">
        <v>0.28402777777777777</v>
      </c>
      <c r="J1098" s="33">
        <v>0.7729166666666667</v>
      </c>
      <c r="K1098" s="34">
        <f>IFERROR((PA[[#This Row],[Sunset Time (POA&lt;20 W/m2)]]-PA[[#This Row],[Sunrise Time (POA&gt;20 W/m2)]])*24,"")</f>
        <v>11.733333333333334</v>
      </c>
      <c r="L1098" s="32" t="s">
        <v>478</v>
      </c>
      <c r="M1098" s="32" t="s">
        <v>410</v>
      </c>
      <c r="N1098" s="36" t="s">
        <v>416</v>
      </c>
      <c r="O1098" s="35"/>
      <c r="P1098" s="35"/>
      <c r="Q1098" s="32"/>
      <c r="R1098" s="31">
        <f>IF((PA[[#This Row],[String Type(If String BD)]]&amp;PA[[#This Row],[Equipment (If any BD other than PV  array and inv)]])="",1,0)</f>
        <v>1</v>
      </c>
      <c r="S1098" s="31">
        <f>IF(PA[[#This Row],[String Type(If String BD)]]="",1,0)</f>
        <v>1</v>
      </c>
      <c r="T10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1098" s="34">
        <f>IFERROR(_xlfn.XLOOKUP(PA[[#This Row],[Affected Equipment ]],'Basic Data'!N:N,'Basic Data'!Q:Q),"")</f>
        <v>2089.4499999999998</v>
      </c>
      <c r="V1098" s="178">
        <f ca="1">IFERROR(_xlfn.XLOOKUP(PA[[#This Row],[Affected Equipment ]],'Basic Data'!N:N,'Basic Data'!R:R),"")</f>
        <v>1.2112051475276794E-2</v>
      </c>
      <c r="W1098" s="37" t="s">
        <v>413</v>
      </c>
      <c r="X1098" s="38"/>
      <c r="Y1098" s="377" t="s">
        <v>1940</v>
      </c>
      <c r="Z1098" s="44">
        <v>0.56319444444444444</v>
      </c>
      <c r="AA1098" s="44">
        <v>0.56319444444444444</v>
      </c>
      <c r="AB1098" s="44">
        <v>0.56319444444444444</v>
      </c>
      <c r="AC1098" s="44">
        <v>0.57430555555555551</v>
      </c>
      <c r="AD1098" s="42">
        <f>IF(PA[[#This Row],[Acknowledgement Time ]]="NA","",(PA[[#This Row],[Acknowledgement Time ]]-PA[[#This Row],[Fault Time]])*24)</f>
        <v>0</v>
      </c>
      <c r="AE1098" s="42">
        <f>IF(PA[[#This Row],[Work Start time on Fault]]="NA","",(PA[[#This Row],[Work Start time on Fault]]-PA[[#This Row],[Fault Time]])*24)</f>
        <v>0</v>
      </c>
      <c r="AF1098" s="43">
        <f>IF(PA[[#This Row],[Status]]="Open","",(PA[[#This Row],[Work Completion time on fault]]-PA[[#This Row],[Fault Time]])*24)</f>
        <v>0.26666666666666572</v>
      </c>
      <c r="AG1098" s="42">
        <f>IFERROR((PA[[#This Row],[Work Completion time on fault]]-PA[[#This Row],[Fault Time]])*24,"")</f>
        <v>0.26666666666666572</v>
      </c>
      <c r="AH1098" s="378" t="s">
        <v>655</v>
      </c>
      <c r="AI1098" s="32" t="s">
        <v>367</v>
      </c>
      <c r="AJ1098" s="34">
        <f ca="1">IFERROR(PA[[#This Row],[Breakdown Time]]*PA[[#This Row],[Plant Equivalent Weightage]],"")</f>
        <v>3.2298803934071338E-3</v>
      </c>
      <c r="AK1098" s="35">
        <v>221</v>
      </c>
      <c r="AL1098" s="49">
        <f>IFERROR((_xlfn.XLOOKUP($G1098,'Modelling New'!$D:$D,'Modelling New'!$O:$O)*PA[[#This Row],[Lost PoA(Wh/m2)]]*PA[[#This Row],[DC Capacity Affected (kW)]])/1000,"")</f>
        <v>382.21662542644162</v>
      </c>
    </row>
    <row r="1099" spans="1:38">
      <c r="A1099" s="173">
        <f t="shared" si="18"/>
        <v>1098</v>
      </c>
      <c r="B1099" s="30">
        <v>45865</v>
      </c>
      <c r="C1099" s="183">
        <f>YEAR(PA[[#This Row],[Date]])+IF(MONTH(PA[[#This Row],[Date]])&gt;=4,1,0)</f>
        <v>2026</v>
      </c>
      <c r="D1099" s="32">
        <f>YEAR(PA[[#This Row],[Date]])</f>
        <v>2025</v>
      </c>
      <c r="E1099" s="36" t="s">
        <v>363</v>
      </c>
      <c r="F1099" s="36" t="s">
        <v>363</v>
      </c>
      <c r="G1099" s="216">
        <v>45839</v>
      </c>
      <c r="H1099" s="31">
        <f>DAY(EOMONTH(PA[[#This Row],[Month Year]],0))</f>
        <v>31</v>
      </c>
      <c r="I1099" s="33">
        <v>0.28402777777777777</v>
      </c>
      <c r="J1099" s="33">
        <v>0.7729166666666667</v>
      </c>
      <c r="K1099" s="34">
        <f>IFERROR((PA[[#This Row],[Sunset Time (POA&lt;20 W/m2)]]-PA[[#This Row],[Sunrise Time (POA&gt;20 W/m2)]])*24,"")</f>
        <v>11.733333333333334</v>
      </c>
      <c r="L1099" s="32" t="s">
        <v>524</v>
      </c>
      <c r="M1099" s="32"/>
      <c r="N1099" s="32"/>
      <c r="O1099" s="35"/>
      <c r="P1099" s="35"/>
      <c r="Q1099" s="32" t="s">
        <v>520</v>
      </c>
      <c r="R1099" s="31">
        <f>IF((PA[[#This Row],[String Type(If String BD)]]&amp;PA[[#This Row],[Equipment (If any BD other than PV  array and inv)]])="",1,0)</f>
        <v>0</v>
      </c>
      <c r="S1099" s="31">
        <f>IF(PA[[#This Row],[String Type(If String BD)]]="",1,0)</f>
        <v>1</v>
      </c>
      <c r="T10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1099" s="34">
        <f>IFERROR(_xlfn.XLOOKUP(PA[[#This Row],[Affected Equipment ]],'Basic Data'!N:N,'Basic Data'!Q:Q),"")</f>
        <v>8360.8450000000048</v>
      </c>
      <c r="V1099" s="178">
        <f ca="1">IFERROR(_xlfn.XLOOKUP(PA[[#This Row],[Affected Equipment ]],'Basic Data'!N:N,'Basic Data'!R:R),"")</f>
        <v>4.8465857051765142E-2</v>
      </c>
      <c r="W1099" s="35" t="s">
        <v>428</v>
      </c>
      <c r="X1099" s="38"/>
      <c r="Y1099" s="377" t="s">
        <v>429</v>
      </c>
      <c r="Z1099" s="44">
        <v>0.56111111111111112</v>
      </c>
      <c r="AA1099" s="44">
        <v>0.56111111111111112</v>
      </c>
      <c r="AB1099" s="44">
        <v>0.56111111111111112</v>
      </c>
      <c r="AC1099" s="44">
        <v>0.58611111111111114</v>
      </c>
      <c r="AD1099" s="42">
        <f>IF(PA[[#This Row],[Acknowledgement Time ]]="NA","",(PA[[#This Row],[Acknowledgement Time ]]-PA[[#This Row],[Fault Time]])*24)</f>
        <v>0</v>
      </c>
      <c r="AE1099" s="42">
        <f>IF(PA[[#This Row],[Work Start time on Fault]]="NA","",(PA[[#This Row],[Work Start time on Fault]]-PA[[#This Row],[Fault Time]])*24)</f>
        <v>0</v>
      </c>
      <c r="AF1099" s="43">
        <f>IF(PA[[#This Row],[Status]]="Open","",(PA[[#This Row],[Work Completion time on fault]]-PA[[#This Row],[Fault Time]])*24)</f>
        <v>0.60000000000000053</v>
      </c>
      <c r="AG1099" s="42">
        <f>IFERROR((PA[[#This Row],[Work Completion time on fault]]-PA[[#This Row],[Fault Time]])*24,"")</f>
        <v>0.60000000000000053</v>
      </c>
      <c r="AH1099" s="378" t="s">
        <v>422</v>
      </c>
      <c r="AI1099" s="32" t="s">
        <v>367</v>
      </c>
      <c r="AJ1099" s="34">
        <f ca="1">IFERROR(PA[[#This Row],[Breakdown Time]]*PA[[#This Row],[Plant Equivalent Weightage]],"")</f>
        <v>2.907951423105911E-2</v>
      </c>
      <c r="AK1099" s="35">
        <v>473</v>
      </c>
      <c r="AL1099" s="49">
        <f>IFERROR((_xlfn.XLOOKUP($G1099,'Modelling New'!$D:$D,'Modelling New'!$O:$O)*PA[[#This Row],[Lost PoA(Wh/m2)]]*PA[[#This Row],[DC Capacity Affected (kW)]])/1000,"")</f>
        <v>3273.3815483565504</v>
      </c>
    </row>
    <row r="1100" spans="1:38">
      <c r="A1100" s="173">
        <f t="shared" si="18"/>
        <v>1099</v>
      </c>
      <c r="B1100" s="134">
        <v>45865</v>
      </c>
      <c r="C1100" s="182">
        <f>YEAR(PA[[#This Row],[Date]])+IF(MONTH(PA[[#This Row],[Date]])&gt;=4,1,0)</f>
        <v>2026</v>
      </c>
      <c r="D1100" s="32">
        <f>YEAR(PA[[#This Row],[Date]])</f>
        <v>2025</v>
      </c>
      <c r="E1100" s="36" t="s">
        <v>363</v>
      </c>
      <c r="F1100" s="36" t="s">
        <v>363</v>
      </c>
      <c r="G1100" s="216">
        <v>45839</v>
      </c>
      <c r="H1100" s="174">
        <f>DAY(EOMONTH(PA[[#This Row],[Month Year]],0))</f>
        <v>31</v>
      </c>
      <c r="I1100" s="33">
        <v>0.28402777777777777</v>
      </c>
      <c r="J1100" s="33">
        <v>0.7729166666666667</v>
      </c>
      <c r="K1100" s="34">
        <f>IFERROR((PA[[#This Row],[Sunset Time (POA&lt;20 W/m2)]]-PA[[#This Row],[Sunrise Time (POA&gt;20 W/m2)]])*24,"")</f>
        <v>11.733333333333334</v>
      </c>
      <c r="L1100" s="36" t="s">
        <v>427</v>
      </c>
      <c r="M1100" s="32" t="s">
        <v>403</v>
      </c>
      <c r="N1100" s="36" t="s">
        <v>412</v>
      </c>
      <c r="O1100" s="37"/>
      <c r="P1100" s="37"/>
      <c r="Q1100" s="36"/>
      <c r="R1100" s="174">
        <f>IF((PA[[#This Row],[String Type(If String BD)]]&amp;PA[[#This Row],[Equipment (If any BD other than PV  array and inv)]])="",1,0)</f>
        <v>1</v>
      </c>
      <c r="S1100" s="174">
        <f>IF(PA[[#This Row],[String Type(If String BD)]]="",1,0)</f>
        <v>1</v>
      </c>
      <c r="T110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1100" s="175">
        <f>IFERROR(_xlfn.XLOOKUP(PA[[#This Row],[Affected Equipment ]],'Basic Data'!N:N,'Basic Data'!Q:Q),"")</f>
        <v>1928.21</v>
      </c>
      <c r="V1100" s="179">
        <f ca="1">IFERROR(_xlfn.XLOOKUP(PA[[#This Row],[Affected Equipment ]],'Basic Data'!N:N,'Basic Data'!R:R),"")</f>
        <v>1.1177381021390065E-2</v>
      </c>
      <c r="W1100" s="37" t="s">
        <v>413</v>
      </c>
      <c r="X1100" s="39"/>
      <c r="Y1100" s="377" t="s">
        <v>1940</v>
      </c>
      <c r="Z1100" s="45">
        <v>0.55625000000000002</v>
      </c>
      <c r="AA1100" s="45">
        <v>0.55625000000000002</v>
      </c>
      <c r="AB1100" s="45">
        <v>0.55625000000000002</v>
      </c>
      <c r="AC1100" s="45">
        <v>0.58958333333333335</v>
      </c>
      <c r="AD1100" s="176">
        <f>IF(PA[[#This Row],[Acknowledgement Time ]]="NA","",(PA[[#This Row],[Acknowledgement Time ]]-PA[[#This Row],[Fault Time]])*24)</f>
        <v>0</v>
      </c>
      <c r="AE1100" s="176">
        <f>IF(PA[[#This Row],[Work Start time on Fault]]="NA","",(PA[[#This Row],[Work Start time on Fault]]-PA[[#This Row],[Fault Time]])*24)</f>
        <v>0</v>
      </c>
      <c r="AF1100" s="177">
        <f>IF(PA[[#This Row],[Status]]="Open","",(PA[[#This Row],[Work Completion time on fault]]-PA[[#This Row],[Fault Time]])*24)</f>
        <v>0.79999999999999982</v>
      </c>
      <c r="AG1100" s="176">
        <f>IFERROR((PA[[#This Row],[Work Completion time on fault]]-PA[[#This Row],[Fault Time]])*24,"")</f>
        <v>0.79999999999999982</v>
      </c>
      <c r="AH1100" s="378" t="s">
        <v>655</v>
      </c>
      <c r="AI1100" s="32" t="s">
        <v>367</v>
      </c>
      <c r="AJ1100" s="175">
        <f ca="1">IFERROR(PA[[#This Row],[Breakdown Time]]*PA[[#This Row],[Plant Equivalent Weightage]],"")</f>
        <v>8.9419048171120504E-3</v>
      </c>
      <c r="AK1100" s="37">
        <v>631</v>
      </c>
      <c r="AL1100" s="277">
        <f>IFERROR((_xlfn.XLOOKUP($G1100,'Modelling New'!$D:$D,'Modelling New'!$O:$O)*PA[[#This Row],[Lost PoA(Wh/m2)]]*PA[[#This Row],[DC Capacity Affected (kW)]])/1000,"")</f>
        <v>1007.091677845965</v>
      </c>
    </row>
    <row r="1101" spans="1:38">
      <c r="A1101" s="173">
        <f t="shared" si="18"/>
        <v>1100</v>
      </c>
      <c r="B1101" s="30">
        <v>45865</v>
      </c>
      <c r="C1101" s="183">
        <f>YEAR(PA[[#This Row],[Date]])+IF(MONTH(PA[[#This Row],[Date]])&gt;=4,1,0)</f>
        <v>2026</v>
      </c>
      <c r="D1101" s="32">
        <f>YEAR(PA[[#This Row],[Date]])</f>
        <v>2025</v>
      </c>
      <c r="E1101" s="36" t="s">
        <v>363</v>
      </c>
      <c r="F1101" s="36" t="s">
        <v>363</v>
      </c>
      <c r="G1101" s="216">
        <v>45839</v>
      </c>
      <c r="H1101" s="31">
        <f>DAY(EOMONTH(PA[[#This Row],[Month Year]],0))</f>
        <v>31</v>
      </c>
      <c r="I1101" s="33">
        <v>0.28402777777777777</v>
      </c>
      <c r="J1101" s="33">
        <v>0.7729166666666667</v>
      </c>
      <c r="K1101" s="34">
        <f>IFERROR((PA[[#This Row],[Sunset Time (POA&lt;20 W/m2)]]-PA[[#This Row],[Sunrise Time (POA&gt;20 W/m2)]])*24,"")</f>
        <v>11.733333333333334</v>
      </c>
      <c r="L1101" s="36" t="s">
        <v>427</v>
      </c>
      <c r="M1101" s="32" t="s">
        <v>410</v>
      </c>
      <c r="N1101" s="36" t="s">
        <v>412</v>
      </c>
      <c r="O1101" s="35"/>
      <c r="P1101" s="35"/>
      <c r="Q1101" s="32"/>
      <c r="R1101" s="31">
        <f>IF((PA[[#This Row],[String Type(If String BD)]]&amp;PA[[#This Row],[Equipment (If any BD other than PV  array and inv)]])="",1,0)</f>
        <v>1</v>
      </c>
      <c r="S1101" s="31">
        <f>IF(PA[[#This Row],[String Type(If String BD)]]="",1,0)</f>
        <v>1</v>
      </c>
      <c r="T1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101" s="34">
        <f>IFERROR(_xlfn.XLOOKUP(PA[[#This Row],[Affected Equipment ]],'Basic Data'!N:N,'Basic Data'!Q:Q),"")</f>
        <v>1961.85</v>
      </c>
      <c r="V1101" s="178">
        <f ca="1">IFERROR(_xlfn.XLOOKUP(PA[[#This Row],[Affected Equipment ]],'Basic Data'!N:N,'Basic Data'!R:R),"")</f>
        <v>1.1372384209611036E-2</v>
      </c>
      <c r="W1101" s="37" t="s">
        <v>413</v>
      </c>
      <c r="X1101" s="38"/>
      <c r="Y1101" s="377" t="s">
        <v>1940</v>
      </c>
      <c r="Z1101" s="44">
        <v>0.56736111111111109</v>
      </c>
      <c r="AA1101" s="44">
        <v>0.56736111111111109</v>
      </c>
      <c r="AB1101" s="44">
        <v>0.56736111111111109</v>
      </c>
      <c r="AC1101" s="44">
        <v>0.59583333333333333</v>
      </c>
      <c r="AD1101" s="42">
        <f>IF(PA[[#This Row],[Acknowledgement Time ]]="NA","",(PA[[#This Row],[Acknowledgement Time ]]-PA[[#This Row],[Fault Time]])*24)</f>
        <v>0</v>
      </c>
      <c r="AE1101" s="42">
        <f>IF(PA[[#This Row],[Work Start time on Fault]]="NA","",(PA[[#This Row],[Work Start time on Fault]]-PA[[#This Row],[Fault Time]])*24)</f>
        <v>0</v>
      </c>
      <c r="AF1101" s="43">
        <f>IF(PA[[#This Row],[Status]]="Open","",(PA[[#This Row],[Work Completion time on fault]]-PA[[#This Row],[Fault Time]])*24)</f>
        <v>0.68333333333333357</v>
      </c>
      <c r="AG1101" s="42">
        <f>IFERROR((PA[[#This Row],[Work Completion time on fault]]-PA[[#This Row],[Fault Time]])*24,"")</f>
        <v>0.68333333333333357</v>
      </c>
      <c r="AH1101" s="378" t="s">
        <v>655</v>
      </c>
      <c r="AI1101" s="32" t="s">
        <v>367</v>
      </c>
      <c r="AJ1101" s="34">
        <f ca="1">IFERROR(PA[[#This Row],[Breakdown Time]]*PA[[#This Row],[Plant Equivalent Weightage]],"")</f>
        <v>7.7711292099008778E-3</v>
      </c>
      <c r="AK1101" s="35">
        <v>488</v>
      </c>
      <c r="AL1101" s="49">
        <f>IFERROR((_xlfn.XLOOKUP($G1101,'Modelling New'!$D:$D,'Modelling New'!$O:$O)*PA[[#This Row],[Lost PoA(Wh/m2)]]*PA[[#This Row],[DC Capacity Affected (kW)]])/1000,"")</f>
        <v>792.44829969937939</v>
      </c>
    </row>
    <row r="1102" spans="1:38">
      <c r="A1102" s="173">
        <f t="shared" si="18"/>
        <v>1101</v>
      </c>
      <c r="B1102" s="30">
        <v>45865</v>
      </c>
      <c r="C1102" s="183">
        <f>YEAR(PA[[#This Row],[Date]])+IF(MONTH(PA[[#This Row],[Date]])&gt;=4,1,0)</f>
        <v>2026</v>
      </c>
      <c r="D1102" s="32">
        <f>YEAR(PA[[#This Row],[Date]])</f>
        <v>2025</v>
      </c>
      <c r="E1102" s="36" t="s">
        <v>363</v>
      </c>
      <c r="F1102" s="36" t="s">
        <v>363</v>
      </c>
      <c r="G1102" s="216">
        <v>45839</v>
      </c>
      <c r="H1102" s="31">
        <f>DAY(EOMONTH(PA[[#This Row],[Month Year]],0))</f>
        <v>31</v>
      </c>
      <c r="I1102" s="33">
        <v>0.28402777777777777</v>
      </c>
      <c r="J1102" s="33">
        <v>0.7729166666666667</v>
      </c>
      <c r="K1102" s="34">
        <f>IFERROR((PA[[#This Row],[Sunset Time (POA&lt;20 W/m2)]]-PA[[#This Row],[Sunrise Time (POA&gt;20 W/m2)]])*24,"")</f>
        <v>11.733333333333334</v>
      </c>
      <c r="L1102" s="32" t="s">
        <v>411</v>
      </c>
      <c r="M1102" s="32" t="s">
        <v>403</v>
      </c>
      <c r="N1102" s="36" t="s">
        <v>416</v>
      </c>
      <c r="O1102" s="35"/>
      <c r="P1102" s="35"/>
      <c r="Q1102" s="32"/>
      <c r="R1102" s="31">
        <f>IF((PA[[#This Row],[String Type(If String BD)]]&amp;PA[[#This Row],[Equipment (If any BD other than PV  array and inv)]])="",1,0)</f>
        <v>1</v>
      </c>
      <c r="S1102" s="31">
        <f>IF(PA[[#This Row],[String Type(If String BD)]]="",1,0)</f>
        <v>1</v>
      </c>
      <c r="T1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1102" s="34">
        <f>IFERROR(_xlfn.XLOOKUP(PA[[#This Row],[Affected Equipment ]],'Basic Data'!N:N,'Basic Data'!Q:Q),"")</f>
        <v>2328.6999999999998</v>
      </c>
      <c r="V1102" s="178">
        <f ca="1">IFERROR(_xlfn.XLOOKUP(PA[[#This Row],[Affected Equipment ]],'Basic Data'!N:N,'Basic Data'!R:R),"")</f>
        <v>1.3498927598400092E-2</v>
      </c>
      <c r="W1102" s="37" t="s">
        <v>413</v>
      </c>
      <c r="X1102" s="38"/>
      <c r="Y1102" s="377" t="s">
        <v>1940</v>
      </c>
      <c r="Z1102" s="44">
        <v>0.58263888888888893</v>
      </c>
      <c r="AA1102" s="44">
        <v>0.58263888888888893</v>
      </c>
      <c r="AB1102" s="44">
        <v>0.58263888888888893</v>
      </c>
      <c r="AC1102" s="44">
        <v>0.58611111111111114</v>
      </c>
      <c r="AD1102" s="42">
        <f>IF(PA[[#This Row],[Acknowledgement Time ]]="NA","",(PA[[#This Row],[Acknowledgement Time ]]-PA[[#This Row],[Fault Time]])*24)</f>
        <v>0</v>
      </c>
      <c r="AE1102" s="42">
        <f>IF(PA[[#This Row],[Work Start time on Fault]]="NA","",(PA[[#This Row],[Work Start time on Fault]]-PA[[#This Row],[Fault Time]])*24)</f>
        <v>0</v>
      </c>
      <c r="AF1102" s="43">
        <f>IF(PA[[#This Row],[Status]]="Open","",(PA[[#This Row],[Work Completion time on fault]]-PA[[#This Row],[Fault Time]])*24)</f>
        <v>8.3333333333333037E-2</v>
      </c>
      <c r="AG1102" s="42">
        <f>IFERROR((PA[[#This Row],[Work Completion time on fault]]-PA[[#This Row],[Fault Time]])*24,"")</f>
        <v>8.3333333333333037E-2</v>
      </c>
      <c r="AH1102" s="378" t="s">
        <v>655</v>
      </c>
      <c r="AI1102" s="32" t="s">
        <v>367</v>
      </c>
      <c r="AJ1102" s="34">
        <f ca="1">IFERROR(PA[[#This Row],[Breakdown Time]]*PA[[#This Row],[Plant Equivalent Weightage]],"")</f>
        <v>1.1249106332000037E-3</v>
      </c>
      <c r="AK1102" s="35">
        <v>67</v>
      </c>
      <c r="AL1102" s="49">
        <f>IFERROR((_xlfn.XLOOKUP($G1102,'Modelling New'!$D:$D,'Modelling New'!$O:$O)*PA[[#This Row],[Lost PoA(Wh/m2)]]*PA[[#This Row],[DC Capacity Affected (kW)]])/1000,"")</f>
        <v>129.14383026221725</v>
      </c>
    </row>
    <row r="1103" spans="1:38">
      <c r="A1103" s="173">
        <f t="shared" si="18"/>
        <v>1102</v>
      </c>
      <c r="B1103" s="30">
        <v>45865</v>
      </c>
      <c r="C1103" s="183">
        <f>YEAR(PA[[#This Row],[Date]])+IF(MONTH(PA[[#This Row],[Date]])&gt;=4,1,0)</f>
        <v>2026</v>
      </c>
      <c r="D1103" s="32">
        <f>YEAR(PA[[#This Row],[Date]])</f>
        <v>2025</v>
      </c>
      <c r="E1103" s="36" t="s">
        <v>363</v>
      </c>
      <c r="F1103" s="36" t="s">
        <v>363</v>
      </c>
      <c r="G1103" s="216">
        <v>45839</v>
      </c>
      <c r="H1103" s="31">
        <f>DAY(EOMONTH(PA[[#This Row],[Month Year]],0))</f>
        <v>31</v>
      </c>
      <c r="I1103" s="33">
        <v>0.28402777777777777</v>
      </c>
      <c r="J1103" s="33">
        <v>0.7729166666666667</v>
      </c>
      <c r="K1103" s="34">
        <f>IFERROR((PA[[#This Row],[Sunset Time (POA&lt;20 W/m2)]]-PA[[#This Row],[Sunrise Time (POA&gt;20 W/m2)]])*24,"")</f>
        <v>11.733333333333334</v>
      </c>
      <c r="L1103" s="32" t="s">
        <v>411</v>
      </c>
      <c r="M1103" s="32" t="s">
        <v>403</v>
      </c>
      <c r="N1103" s="36" t="s">
        <v>412</v>
      </c>
      <c r="O1103" s="35"/>
      <c r="P1103" s="35"/>
      <c r="Q1103" s="32"/>
      <c r="R1103" s="31">
        <f>IF((PA[[#This Row],[String Type(If String BD)]]&amp;PA[[#This Row],[Equipment (If any BD other than PV  array and inv)]])="",1,0)</f>
        <v>1</v>
      </c>
      <c r="S1103" s="31">
        <f>IF(PA[[#This Row],[String Type(If String BD)]]="",1,0)</f>
        <v>1</v>
      </c>
      <c r="T1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103" s="34">
        <f>IFERROR(_xlfn.XLOOKUP(PA[[#This Row],[Affected Equipment ]],'Basic Data'!N:N,'Basic Data'!Q:Q),"")</f>
        <v>2312.75</v>
      </c>
      <c r="V1103" s="178">
        <f ca="1">IFERROR(_xlfn.XLOOKUP(PA[[#This Row],[Affected Equipment ]],'Basic Data'!N:N,'Basic Data'!R:R),"")</f>
        <v>1.3406469190191873E-2</v>
      </c>
      <c r="W1103" s="37" t="s">
        <v>413</v>
      </c>
      <c r="X1103" s="38"/>
      <c r="Y1103" s="377" t="s">
        <v>1940</v>
      </c>
      <c r="Z1103" s="44">
        <v>0.57013888888888886</v>
      </c>
      <c r="AA1103" s="44">
        <v>0.57013888888888886</v>
      </c>
      <c r="AB1103" s="44">
        <v>0.57013888888888886</v>
      </c>
      <c r="AC1103" s="44">
        <v>0.58680555555555558</v>
      </c>
      <c r="AD1103" s="42">
        <f>IF(PA[[#This Row],[Acknowledgement Time ]]="NA","",(PA[[#This Row],[Acknowledgement Time ]]-PA[[#This Row],[Fault Time]])*24)</f>
        <v>0</v>
      </c>
      <c r="AE1103" s="42">
        <f>IF(PA[[#This Row],[Work Start time on Fault]]="NA","",(PA[[#This Row],[Work Start time on Fault]]-PA[[#This Row],[Fault Time]])*24)</f>
        <v>0</v>
      </c>
      <c r="AF1103" s="43">
        <f>IF(PA[[#This Row],[Status]]="Open","",(PA[[#This Row],[Work Completion time on fault]]-PA[[#This Row],[Fault Time]])*24)</f>
        <v>0.40000000000000124</v>
      </c>
      <c r="AG1103" s="42">
        <f>IFERROR((PA[[#This Row],[Work Completion time on fault]]-PA[[#This Row],[Fault Time]])*24,"")</f>
        <v>0.40000000000000124</v>
      </c>
      <c r="AH1103" s="378" t="s">
        <v>655</v>
      </c>
      <c r="AI1103" s="32" t="s">
        <v>367</v>
      </c>
      <c r="AJ1103" s="34">
        <f ca="1">IFERROR(PA[[#This Row],[Breakdown Time]]*PA[[#This Row],[Plant Equivalent Weightage]],"")</f>
        <v>5.362587676076766E-3</v>
      </c>
      <c r="AK1103" s="35">
        <v>328</v>
      </c>
      <c r="AL1103" s="49">
        <f>IFERROR((_xlfn.XLOOKUP($G1103,'Modelling New'!$D:$D,'Modelling New'!$O:$O)*PA[[#This Row],[Lost PoA(Wh/m2)]]*PA[[#This Row],[DC Capacity Affected (kW)]])/1000,"")</f>
        <v>627.89619375087432</v>
      </c>
    </row>
    <row r="1104" spans="1:38">
      <c r="A1104" s="173">
        <f t="shared" si="18"/>
        <v>1103</v>
      </c>
      <c r="B1104" s="30">
        <v>45865</v>
      </c>
      <c r="C1104" s="183">
        <f>YEAR(PA[[#This Row],[Date]])+IF(MONTH(PA[[#This Row],[Date]])&gt;=4,1,0)</f>
        <v>2026</v>
      </c>
      <c r="D1104" s="32">
        <f>YEAR(PA[[#This Row],[Date]])</f>
        <v>2025</v>
      </c>
      <c r="E1104" s="36" t="s">
        <v>363</v>
      </c>
      <c r="F1104" s="36" t="s">
        <v>363</v>
      </c>
      <c r="G1104" s="216">
        <v>45839</v>
      </c>
      <c r="H1104" s="31">
        <f>DAY(EOMONTH(PA[[#This Row],[Month Year]],0))</f>
        <v>31</v>
      </c>
      <c r="I1104" s="33">
        <v>0.28402777777777777</v>
      </c>
      <c r="J1104" s="33">
        <v>0.7729166666666667</v>
      </c>
      <c r="K1104" s="34">
        <f>IFERROR((PA[[#This Row],[Sunset Time (POA&lt;20 W/m2)]]-PA[[#This Row],[Sunrise Time (POA&gt;20 W/m2)]])*24,"")</f>
        <v>11.733333333333334</v>
      </c>
      <c r="L1104" s="32" t="s">
        <v>411</v>
      </c>
      <c r="M1104" s="32" t="s">
        <v>410</v>
      </c>
      <c r="N1104" s="36" t="s">
        <v>416</v>
      </c>
      <c r="O1104" s="35"/>
      <c r="P1104" s="35"/>
      <c r="Q1104" s="32"/>
      <c r="R1104" s="31">
        <f>IF((PA[[#This Row],[String Type(If String BD)]]&amp;PA[[#This Row],[Equipment (If any BD other than PV  array and inv)]])="",1,0)</f>
        <v>1</v>
      </c>
      <c r="S1104" s="31">
        <f>IF(PA[[#This Row],[String Type(If String BD)]]="",1,0)</f>
        <v>1</v>
      </c>
      <c r="T1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1104" s="34">
        <f>IFERROR(_xlfn.XLOOKUP(PA[[#This Row],[Affected Equipment ]],'Basic Data'!N:N,'Basic Data'!Q:Q),"")</f>
        <v>2089.4500000000003</v>
      </c>
      <c r="V1104" s="178">
        <f ca="1">IFERROR(_xlfn.XLOOKUP(PA[[#This Row],[Affected Equipment ]],'Basic Data'!N:N,'Basic Data'!R:R),"")</f>
        <v>1.2112051475276797E-2</v>
      </c>
      <c r="W1104" s="37" t="s">
        <v>413</v>
      </c>
      <c r="X1104" s="38"/>
      <c r="Y1104" s="377" t="s">
        <v>1940</v>
      </c>
      <c r="Z1104" s="44">
        <v>0.56388888888888888</v>
      </c>
      <c r="AA1104" s="44">
        <v>0.56388888888888888</v>
      </c>
      <c r="AB1104" s="44">
        <v>0.56388888888888888</v>
      </c>
      <c r="AC1104" s="44">
        <v>0.58125000000000004</v>
      </c>
      <c r="AD1104" s="42">
        <f>IF(PA[[#This Row],[Acknowledgement Time ]]="NA","",(PA[[#This Row],[Acknowledgement Time ]]-PA[[#This Row],[Fault Time]])*24)</f>
        <v>0</v>
      </c>
      <c r="AE1104" s="42">
        <f>IF(PA[[#This Row],[Work Start time on Fault]]="NA","",(PA[[#This Row],[Work Start time on Fault]]-PA[[#This Row],[Fault Time]])*24)</f>
        <v>0</v>
      </c>
      <c r="AF1104" s="43">
        <f>IF(PA[[#This Row],[Status]]="Open","",(PA[[#This Row],[Work Completion time on fault]]-PA[[#This Row],[Fault Time]])*24)</f>
        <v>0.41666666666666785</v>
      </c>
      <c r="AG1104" s="42">
        <f>IFERROR((PA[[#This Row],[Work Completion time on fault]]-PA[[#This Row],[Fault Time]])*24,"")</f>
        <v>0.41666666666666785</v>
      </c>
      <c r="AH1104" s="378" t="s">
        <v>655</v>
      </c>
      <c r="AI1104" s="32" t="s">
        <v>367</v>
      </c>
      <c r="AJ1104" s="34">
        <f ca="1">IFERROR(PA[[#This Row],[Breakdown Time]]*PA[[#This Row],[Plant Equivalent Weightage]],"")</f>
        <v>5.0466881146986799E-3</v>
      </c>
      <c r="AK1104" s="35">
        <v>337</v>
      </c>
      <c r="AL1104" s="49">
        <f>IFERROR((_xlfn.XLOOKUP($G1104,'Modelling New'!$D:$D,'Modelling New'!$O:$O)*PA[[#This Row],[Lost PoA(Wh/m2)]]*PA[[#This Row],[DC Capacity Affected (kW)]])/1000,"")</f>
        <v>582.83711660050153</v>
      </c>
    </row>
    <row r="1105" spans="1:38">
      <c r="A1105" s="173">
        <f t="shared" si="18"/>
        <v>1104</v>
      </c>
      <c r="B1105" s="134">
        <v>45865</v>
      </c>
      <c r="C1105" s="182">
        <f>YEAR(PA[[#This Row],[Date]])+IF(MONTH(PA[[#This Row],[Date]])&gt;=4,1,0)</f>
        <v>2026</v>
      </c>
      <c r="D1105" s="32">
        <f>YEAR(PA[[#This Row],[Date]])</f>
        <v>2025</v>
      </c>
      <c r="E1105" s="36" t="s">
        <v>363</v>
      </c>
      <c r="F1105" s="36" t="s">
        <v>363</v>
      </c>
      <c r="G1105" s="216">
        <v>45839</v>
      </c>
      <c r="H1105" s="174">
        <f>DAY(EOMONTH(PA[[#This Row],[Month Year]],0))</f>
        <v>31</v>
      </c>
      <c r="I1105" s="33">
        <v>0.28402777777777777</v>
      </c>
      <c r="J1105" s="33">
        <v>0.7729166666666667</v>
      </c>
      <c r="K1105" s="34">
        <f>IFERROR((PA[[#This Row],[Sunset Time (POA&lt;20 W/m2)]]-PA[[#This Row],[Sunrise Time (POA&gt;20 W/m2)]])*24,"")</f>
        <v>11.733333333333334</v>
      </c>
      <c r="L1105" s="32" t="s">
        <v>411</v>
      </c>
      <c r="M1105" s="32" t="s">
        <v>410</v>
      </c>
      <c r="N1105" s="36" t="s">
        <v>412</v>
      </c>
      <c r="O1105" s="37"/>
      <c r="P1105" s="37"/>
      <c r="Q1105" s="36"/>
      <c r="R1105" s="174">
        <f>IF((PA[[#This Row],[String Type(If String BD)]]&amp;PA[[#This Row],[Equipment (If any BD other than PV  array and inv)]])="",1,0)</f>
        <v>1</v>
      </c>
      <c r="S1105" s="174">
        <f>IF(PA[[#This Row],[String Type(If String BD)]]="",1,0)</f>
        <v>1</v>
      </c>
      <c r="T1105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1105" s="175">
        <f>IFERROR(_xlfn.XLOOKUP(PA[[#This Row],[Affected Equipment ]],'Basic Data'!N:N,'Basic Data'!Q:Q),"")</f>
        <v>2296.7999999999997</v>
      </c>
      <c r="V1105" s="179">
        <f ca="1">IFERROR(_xlfn.XLOOKUP(PA[[#This Row],[Affected Equipment ]],'Basic Data'!N:N,'Basic Data'!R:R),"")</f>
        <v>1.3314010781983651E-2</v>
      </c>
      <c r="W1105" s="37" t="s">
        <v>413</v>
      </c>
      <c r="X1105" s="39"/>
      <c r="Y1105" s="377" t="s">
        <v>1940</v>
      </c>
      <c r="Z1105" s="45">
        <v>0.5756944444444444</v>
      </c>
      <c r="AA1105" s="45">
        <v>0.5756944444444444</v>
      </c>
      <c r="AB1105" s="45">
        <v>0.5756944444444444</v>
      </c>
      <c r="AC1105" s="44">
        <v>0.58125000000000004</v>
      </c>
      <c r="AD1105" s="176">
        <f>IF(PA[[#This Row],[Acknowledgement Time ]]="NA","",(PA[[#This Row],[Acknowledgement Time ]]-PA[[#This Row],[Fault Time]])*24)</f>
        <v>0</v>
      </c>
      <c r="AE1105" s="176">
        <f>IF(PA[[#This Row],[Work Start time on Fault]]="NA","",(PA[[#This Row],[Work Start time on Fault]]-PA[[#This Row],[Fault Time]])*24)</f>
        <v>0</v>
      </c>
      <c r="AF1105" s="177">
        <f>IF(PA[[#This Row],[Status]]="Open","",(PA[[#This Row],[Work Completion time on fault]]-PA[[#This Row],[Fault Time]])*24)</f>
        <v>0.13333333333333552</v>
      </c>
      <c r="AG1105" s="176">
        <f>IFERROR((PA[[#This Row],[Work Completion time on fault]]-PA[[#This Row],[Fault Time]])*24,"")</f>
        <v>0.13333333333333552</v>
      </c>
      <c r="AH1105" s="378" t="s">
        <v>655</v>
      </c>
      <c r="AI1105" s="32" t="s">
        <v>367</v>
      </c>
      <c r="AJ1105" s="175">
        <f ca="1">IFERROR(PA[[#This Row],[Breakdown Time]]*PA[[#This Row],[Plant Equivalent Weightage]],"")</f>
        <v>1.7752014375978494E-3</v>
      </c>
      <c r="AK1105" s="37">
        <v>112</v>
      </c>
      <c r="AL1105" s="277">
        <f>IFERROR((_xlfn.XLOOKUP($G1105,'Modelling New'!$D:$D,'Modelling New'!$O:$O)*PA[[#This Row],[Lost PoA(Wh/m2)]]*PA[[#This Row],[DC Capacity Affected (kW)]])/1000,"")</f>
        <v>212.92493298599877</v>
      </c>
    </row>
    <row r="1106" spans="1:38">
      <c r="A1106" s="173">
        <f t="shared" si="18"/>
        <v>1105</v>
      </c>
      <c r="B1106" s="30">
        <v>45865</v>
      </c>
      <c r="C1106" s="183">
        <f>YEAR(PA[[#This Row],[Date]])+IF(MONTH(PA[[#This Row],[Date]])&gt;=4,1,0)</f>
        <v>2026</v>
      </c>
      <c r="D1106" s="32">
        <f>YEAR(PA[[#This Row],[Date]])</f>
        <v>2025</v>
      </c>
      <c r="E1106" s="36" t="s">
        <v>363</v>
      </c>
      <c r="F1106" s="36" t="s">
        <v>363</v>
      </c>
      <c r="G1106" s="216">
        <v>45839</v>
      </c>
      <c r="H1106" s="31">
        <f>DAY(EOMONTH(PA[[#This Row],[Month Year]],0))</f>
        <v>31</v>
      </c>
      <c r="I1106" s="33">
        <v>0.28402777777777777</v>
      </c>
      <c r="J1106" s="33">
        <v>0.7729166666666667</v>
      </c>
      <c r="K1106" s="34">
        <f>IFERROR((PA[[#This Row],[Sunset Time (POA&lt;20 W/m2)]]-PA[[#This Row],[Sunrise Time (POA&gt;20 W/m2)]])*24,"")</f>
        <v>11.733333333333334</v>
      </c>
      <c r="L1106" s="32" t="s">
        <v>411</v>
      </c>
      <c r="M1106" s="32" t="s">
        <v>436</v>
      </c>
      <c r="N1106" s="32"/>
      <c r="O1106" s="35"/>
      <c r="P1106" s="35"/>
      <c r="Q1106" s="32"/>
      <c r="R1106" s="31">
        <f>IF((PA[[#This Row],[String Type(If String BD)]]&amp;PA[[#This Row],[Equipment (If any BD other than PV  array and inv)]])="",1,0)</f>
        <v>1</v>
      </c>
      <c r="S1106" s="31">
        <f>IF(PA[[#This Row],[String Type(If String BD)]]="",1,0)</f>
        <v>1</v>
      </c>
      <c r="T1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</v>
      </c>
      <c r="U1106" s="34">
        <f>IFERROR(_xlfn.XLOOKUP(PA[[#This Row],[Affected Equipment ]],'Basic Data'!N:N,'Basic Data'!Q:Q),"")</f>
        <v>4077.6900000000005</v>
      </c>
      <c r="V1106" s="178">
        <f ca="1">IFERROR(_xlfn.XLOOKUP(PA[[#This Row],[Affected Equipment ]],'Basic Data'!N:N,'Basic Data'!R:R),"")</f>
        <v>2.3637412323923253E-2</v>
      </c>
      <c r="W1106" s="35" t="s">
        <v>474</v>
      </c>
      <c r="X1106" s="38"/>
      <c r="Y1106" s="377" t="s">
        <v>1940</v>
      </c>
      <c r="Z1106" s="44">
        <v>0.5625</v>
      </c>
      <c r="AA1106" s="44">
        <v>0.5625</v>
      </c>
      <c r="AB1106" s="44">
        <v>0.5625</v>
      </c>
      <c r="AC1106" s="44">
        <v>0.57986111111111116</v>
      </c>
      <c r="AD1106" s="42">
        <f>IF(PA[[#This Row],[Acknowledgement Time ]]="NA","",(PA[[#This Row],[Acknowledgement Time ]]-PA[[#This Row],[Fault Time]])*24)</f>
        <v>0</v>
      </c>
      <c r="AE1106" s="42">
        <f>IF(PA[[#This Row],[Work Start time on Fault]]="NA","",(PA[[#This Row],[Work Start time on Fault]]-PA[[#This Row],[Fault Time]])*24)</f>
        <v>0</v>
      </c>
      <c r="AF1106" s="43">
        <f>IF(PA[[#This Row],[Status]]="Open","",(PA[[#This Row],[Work Completion time on fault]]-PA[[#This Row],[Fault Time]])*24)</f>
        <v>0.41666666666666785</v>
      </c>
      <c r="AG1106" s="42">
        <f>IFERROR((PA[[#This Row],[Work Completion time on fault]]-PA[[#This Row],[Fault Time]])*24,"")</f>
        <v>0.41666666666666785</v>
      </c>
      <c r="AH1106" s="378" t="s">
        <v>655</v>
      </c>
      <c r="AI1106" s="32" t="s">
        <v>367</v>
      </c>
      <c r="AJ1106" s="34">
        <f ca="1">IFERROR(PA[[#This Row],[Breakdown Time]]*PA[[#This Row],[Plant Equivalent Weightage]],"")</f>
        <v>9.848921801634717E-3</v>
      </c>
      <c r="AK1106" s="35">
        <v>338</v>
      </c>
      <c r="AL1106" s="49">
        <f>IFERROR((_xlfn.XLOOKUP($G1106,'Modelling New'!$D:$D,'Modelling New'!$O:$O)*PA[[#This Row],[Lost PoA(Wh/m2)]]*PA[[#This Row],[DC Capacity Affected (kW)]])/1000,"")</f>
        <v>1140.817628470026</v>
      </c>
    </row>
    <row r="1107" spans="1:38">
      <c r="A1107" s="173">
        <f t="shared" si="18"/>
        <v>1106</v>
      </c>
      <c r="B1107" s="134">
        <v>45865</v>
      </c>
      <c r="C1107" s="182">
        <f>YEAR(PA[[#This Row],[Date]])+IF(MONTH(PA[[#This Row],[Date]])&gt;=4,1,0)</f>
        <v>2026</v>
      </c>
      <c r="D1107" s="32">
        <f>YEAR(PA[[#This Row],[Date]])</f>
        <v>2025</v>
      </c>
      <c r="E1107" s="36" t="s">
        <v>363</v>
      </c>
      <c r="F1107" s="36" t="s">
        <v>363</v>
      </c>
      <c r="G1107" s="216">
        <v>45839</v>
      </c>
      <c r="H1107" s="174">
        <f>DAY(EOMONTH(PA[[#This Row],[Month Year]],0))</f>
        <v>31</v>
      </c>
      <c r="I1107" s="33">
        <v>0.28402777777777777</v>
      </c>
      <c r="J1107" s="33">
        <v>0.7729166666666667</v>
      </c>
      <c r="K1107" s="34">
        <f>IFERROR((PA[[#This Row],[Sunset Time (POA&lt;20 W/m2)]]-PA[[#This Row],[Sunrise Time (POA&gt;20 W/m2)]])*24,"")</f>
        <v>11.733333333333334</v>
      </c>
      <c r="L1107" s="32" t="s">
        <v>411</v>
      </c>
      <c r="M1107" s="32" t="s">
        <v>483</v>
      </c>
      <c r="N1107" s="36" t="s">
        <v>412</v>
      </c>
      <c r="O1107" s="37"/>
      <c r="P1107" s="37"/>
      <c r="Q1107" s="36"/>
      <c r="R1107" s="174">
        <f>IF((PA[[#This Row],[String Type(If String BD)]]&amp;PA[[#This Row],[Equipment (If any BD other than PV  array and inv)]])="",1,0)</f>
        <v>1</v>
      </c>
      <c r="S1107" s="174">
        <f>IF(PA[[#This Row],[String Type(If String BD)]]="",1,0)</f>
        <v>1</v>
      </c>
      <c r="T1107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107" s="175">
        <f>IFERROR(_xlfn.XLOOKUP(PA[[#This Row],[Affected Equipment ]],'Basic Data'!N:N,'Basic Data'!Q:Q),"")</f>
        <v>2041.6000000000001</v>
      </c>
      <c r="V1107" s="179">
        <f ca="1">IFERROR(_xlfn.XLOOKUP(PA[[#This Row],[Affected Equipment ]],'Basic Data'!N:N,'Basic Data'!R:R),"")</f>
        <v>1.1834676250652137E-2</v>
      </c>
      <c r="W1107" s="37" t="s">
        <v>413</v>
      </c>
      <c r="X1107" s="39"/>
      <c r="Y1107" s="377" t="s">
        <v>1940</v>
      </c>
      <c r="Z1107" s="45">
        <v>0.56111111111111112</v>
      </c>
      <c r="AA1107" s="45">
        <v>0.56111111111111112</v>
      </c>
      <c r="AB1107" s="45">
        <v>0.56111111111111112</v>
      </c>
      <c r="AC1107" s="45">
        <v>0.56805555555555554</v>
      </c>
      <c r="AD1107" s="176">
        <f>IF(PA[[#This Row],[Acknowledgement Time ]]="NA","",(PA[[#This Row],[Acknowledgement Time ]]-PA[[#This Row],[Fault Time]])*24)</f>
        <v>0</v>
      </c>
      <c r="AE1107" s="176">
        <f>IF(PA[[#This Row],[Work Start time on Fault]]="NA","",(PA[[#This Row],[Work Start time on Fault]]-PA[[#This Row],[Fault Time]])*24)</f>
        <v>0</v>
      </c>
      <c r="AF1107" s="177">
        <f>IF(PA[[#This Row],[Status]]="Open","",(PA[[#This Row],[Work Completion time on fault]]-PA[[#This Row],[Fault Time]])*24)</f>
        <v>0.16666666666666607</v>
      </c>
      <c r="AG1107" s="176">
        <f>IFERROR((PA[[#This Row],[Work Completion time on fault]]-PA[[#This Row],[Fault Time]])*24,"")</f>
        <v>0.16666666666666607</v>
      </c>
      <c r="AH1107" s="378" t="s">
        <v>655</v>
      </c>
      <c r="AI1107" s="32" t="s">
        <v>367</v>
      </c>
      <c r="AJ1107" s="175">
        <f ca="1">IFERROR(PA[[#This Row],[Breakdown Time]]*PA[[#This Row],[Plant Equivalent Weightage]],"")</f>
        <v>1.9724460417753493E-3</v>
      </c>
      <c r="AK1107" s="37">
        <v>136</v>
      </c>
      <c r="AL1107" s="277">
        <f>IFERROR((_xlfn.XLOOKUP($G1107,'Modelling New'!$D:$D,'Modelling New'!$O:$O)*PA[[#This Row],[Lost PoA(Wh/m2)]]*PA[[#This Row],[DC Capacity Affected (kW)]])/1000,"")</f>
        <v>229.8237371912368</v>
      </c>
    </row>
    <row r="1108" spans="1:38">
      <c r="A1108" s="173">
        <f t="shared" si="18"/>
        <v>1107</v>
      </c>
      <c r="B1108" s="134">
        <v>45865</v>
      </c>
      <c r="C1108" s="183">
        <f>YEAR(PA[[#This Row],[Date]])+IF(MONTH(PA[[#This Row],[Date]])&gt;=4,1,0)</f>
        <v>2026</v>
      </c>
      <c r="D1108" s="32">
        <f>YEAR(PA[[#This Row],[Date]])</f>
        <v>2025</v>
      </c>
      <c r="E1108" s="36" t="s">
        <v>363</v>
      </c>
      <c r="F1108" s="36" t="s">
        <v>363</v>
      </c>
      <c r="G1108" s="216">
        <v>45839</v>
      </c>
      <c r="H1108" s="31">
        <f>DAY(EOMONTH(PA[[#This Row],[Month Year]],0))</f>
        <v>31</v>
      </c>
      <c r="I1108" s="33">
        <v>0.28402777777777777</v>
      </c>
      <c r="J1108" s="33">
        <v>0.7729166666666667</v>
      </c>
      <c r="K1108" s="34">
        <f>IFERROR((PA[[#This Row],[Sunset Time (POA&lt;20 W/m2)]]-PA[[#This Row],[Sunrise Time (POA&gt;20 W/m2)]])*24,"")</f>
        <v>11.733333333333334</v>
      </c>
      <c r="L1108" s="32" t="s">
        <v>510</v>
      </c>
      <c r="M1108" s="32" t="s">
        <v>403</v>
      </c>
      <c r="N1108" s="32" t="s">
        <v>412</v>
      </c>
      <c r="O1108" s="35" t="s">
        <v>472</v>
      </c>
      <c r="P1108" s="35"/>
      <c r="Q1108" s="32"/>
      <c r="R1108" s="31">
        <f>IF((PA[[#This Row],[String Type(If String BD)]]&amp;PA[[#This Row],[Equipment (If any BD other than PV  array and inv)]])="",1,0)</f>
        <v>1</v>
      </c>
      <c r="S1108" s="31">
        <f>IF(PA[[#This Row],[String Type(If String BD)]]="",1,0)</f>
        <v>1</v>
      </c>
      <c r="T1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08" s="34">
        <f>IFERROR(_xlfn.XLOOKUP(PA[[#This Row],[Affected Equipment ]],'Basic Data'!N:N,'Basic Data'!Q:Q),"")</f>
        <v>205.465</v>
      </c>
      <c r="V1108" s="178">
        <f ca="1">IFERROR(_xlfn.XLOOKUP(PA[[#This Row],[Affected Equipment ]],'Basic Data'!N:N,'Basic Data'!R:R),"")</f>
        <v>1.1910324039186135E-3</v>
      </c>
      <c r="W1108" s="35" t="s">
        <v>433</v>
      </c>
      <c r="X1108" s="38"/>
      <c r="Y1108" s="354" t="s">
        <v>1908</v>
      </c>
      <c r="Z1108" s="41">
        <v>0.28402777777777777</v>
      </c>
      <c r="AA1108" s="41">
        <v>0.28402777777777777</v>
      </c>
      <c r="AB1108" s="41">
        <v>0.28402777777777777</v>
      </c>
      <c r="AC1108" s="44">
        <v>0.7729166666666667</v>
      </c>
      <c r="AD1108" s="42">
        <f>IF(PA[[#This Row],[Acknowledgement Time ]]="NA","",(PA[[#This Row],[Acknowledgement Time ]]-PA[[#This Row],[Fault Time]])*24)</f>
        <v>0</v>
      </c>
      <c r="AE1108" s="42">
        <f>IF(PA[[#This Row],[Work Start time on Fault]]="NA","",(PA[[#This Row],[Work Start time on Fault]]-PA[[#This Row],[Fault Time]])*24)</f>
        <v>0</v>
      </c>
      <c r="AF1108" s="43" t="str">
        <f>IF(PA[[#This Row],[Status]]="Open","",(PA[[#This Row],[Work Completion time on fault]]-PA[[#This Row],[Fault Time]])*24)</f>
        <v/>
      </c>
      <c r="AG1108" s="42">
        <f>IFERROR((PA[[#This Row],[Work Completion time on fault]]-PA[[#This Row],[Fault Time]])*24,"")</f>
        <v>11.733333333333334</v>
      </c>
      <c r="AH1108" s="352" t="s">
        <v>1909</v>
      </c>
      <c r="AI1108" s="353" t="s">
        <v>552</v>
      </c>
      <c r="AJ1108" s="34">
        <f ca="1">IFERROR(PA[[#This Row],[Breakdown Time]]*PA[[#This Row],[Plant Equivalent Weightage]],"")</f>
        <v>1.3974780205978398E-2</v>
      </c>
      <c r="AK1108" s="35">
        <v>4078</v>
      </c>
      <c r="AL1108" s="49">
        <f>IFERROR((_xlfn.XLOOKUP($G1108,'Modelling New'!$D:$D,'Modelling New'!$O:$O)*PA[[#This Row],[Lost PoA(Wh/m2)]]*PA[[#This Row],[DC Capacity Affected (kW)]])/1000,"")</f>
        <v>693.53820645509325</v>
      </c>
    </row>
    <row r="1109" spans="1:38">
      <c r="A1109" s="173">
        <f t="shared" si="18"/>
        <v>1108</v>
      </c>
      <c r="B1109" s="134">
        <v>45865</v>
      </c>
      <c r="C1109" s="182">
        <f>YEAR(PA[[#This Row],[Date]])+IF(MONTH(PA[[#This Row],[Date]])&gt;=4,1,0)</f>
        <v>2026</v>
      </c>
      <c r="D1109" s="32">
        <f>YEAR(PA[[#This Row],[Date]])</f>
        <v>2025</v>
      </c>
      <c r="E1109" s="36" t="s">
        <v>363</v>
      </c>
      <c r="F1109" s="36" t="s">
        <v>363</v>
      </c>
      <c r="G1109" s="216">
        <v>45839</v>
      </c>
      <c r="H1109" s="174">
        <f>DAY(EOMONTH(PA[[#This Row],[Month Year]],0))</f>
        <v>31</v>
      </c>
      <c r="I1109" s="33">
        <v>0.28402777777777777</v>
      </c>
      <c r="J1109" s="33">
        <v>0.7729166666666667</v>
      </c>
      <c r="K1109" s="34">
        <f>IFERROR((PA[[#This Row],[Sunset Time (POA&lt;20 W/m2)]]-PA[[#This Row],[Sunrise Time (POA&gt;20 W/m2)]])*24,"")</f>
        <v>11.733333333333334</v>
      </c>
      <c r="L1109" s="36" t="s">
        <v>510</v>
      </c>
      <c r="M1109" s="36" t="s">
        <v>403</v>
      </c>
      <c r="N1109" s="36" t="s">
        <v>412</v>
      </c>
      <c r="O1109" s="37" t="s">
        <v>446</v>
      </c>
      <c r="P1109" s="37"/>
      <c r="Q1109" s="36"/>
      <c r="R1109" s="174">
        <f>IF((PA[[#This Row],[String Type(If String BD)]]&amp;PA[[#This Row],[Equipment (If any BD other than PV  array and inv)]])="",1,0)</f>
        <v>1</v>
      </c>
      <c r="S1109" s="174">
        <f>IF(PA[[#This Row],[String Type(If String BD)]]="",1,0)</f>
        <v>1</v>
      </c>
      <c r="T1109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09" s="175">
        <f>IFERROR(_xlfn.XLOOKUP(PA[[#This Row],[Affected Equipment ]],'Basic Data'!N:N,'Basic Data'!Q:Q),"")</f>
        <v>221.27</v>
      </c>
      <c r="V1109" s="179">
        <f ca="1">IFERROR(_xlfn.XLOOKUP(PA[[#This Row],[Affected Equipment ]],'Basic Data'!N:N,'Basic Data'!R:R),"")</f>
        <v>1.2826502811431222E-3</v>
      </c>
      <c r="W1109" s="35" t="s">
        <v>433</v>
      </c>
      <c r="X1109" s="38"/>
      <c r="Y1109" s="354" t="s">
        <v>1908</v>
      </c>
      <c r="Z1109" s="41">
        <v>0.28402777777777777</v>
      </c>
      <c r="AA1109" s="41">
        <v>0.28402777777777777</v>
      </c>
      <c r="AB1109" s="41">
        <v>0.28402777777777777</v>
      </c>
      <c r="AC1109" s="44">
        <v>0.7729166666666667</v>
      </c>
      <c r="AD1109" s="176">
        <f>IF(PA[[#This Row],[Acknowledgement Time ]]="NA","",(PA[[#This Row],[Acknowledgement Time ]]-PA[[#This Row],[Fault Time]])*24)</f>
        <v>0</v>
      </c>
      <c r="AE1109" s="176">
        <f>IF(PA[[#This Row],[Work Start time on Fault]]="NA","",(PA[[#This Row],[Work Start time on Fault]]-PA[[#This Row],[Fault Time]])*24)</f>
        <v>0</v>
      </c>
      <c r="AF1109" s="177" t="str">
        <f>IF(PA[[#This Row],[Status]]="Open","",(PA[[#This Row],[Work Completion time on fault]]-PA[[#This Row],[Fault Time]])*24)</f>
        <v/>
      </c>
      <c r="AG1109" s="176">
        <f>IFERROR((PA[[#This Row],[Work Completion time on fault]]-PA[[#This Row],[Fault Time]])*24,"")</f>
        <v>11.733333333333334</v>
      </c>
      <c r="AH1109" s="352" t="s">
        <v>1909</v>
      </c>
      <c r="AI1109" s="353" t="s">
        <v>552</v>
      </c>
      <c r="AJ1109" s="175">
        <f ca="1">IFERROR(PA[[#This Row],[Breakdown Time]]*PA[[#This Row],[Plant Equivalent Weightage]],"")</f>
        <v>1.5049763298745968E-2</v>
      </c>
      <c r="AK1109" s="35">
        <v>4078</v>
      </c>
      <c r="AL1109" s="277">
        <f>IFERROR((_xlfn.XLOOKUP($G1109,'Modelling New'!$D:$D,'Modelling New'!$O:$O)*PA[[#This Row],[Lost PoA(Wh/m2)]]*PA[[#This Row],[DC Capacity Affected (kW)]])/1000,"")</f>
        <v>746.88729925933114</v>
      </c>
    </row>
    <row r="1110" spans="1:38">
      <c r="A1110" s="173">
        <f t="shared" si="18"/>
        <v>1109</v>
      </c>
      <c r="B1110" s="134">
        <v>45866</v>
      </c>
      <c r="C1110" s="183">
        <f>YEAR(PA[[#This Row],[Date]])+IF(MONTH(PA[[#This Row],[Date]])&gt;=4,1,0)</f>
        <v>2026</v>
      </c>
      <c r="D1110" s="32">
        <f>YEAR(PA[[#This Row],[Date]])</f>
        <v>2025</v>
      </c>
      <c r="E1110" s="36" t="s">
        <v>363</v>
      </c>
      <c r="F1110" s="36" t="s">
        <v>363</v>
      </c>
      <c r="G1110" s="216">
        <v>45839</v>
      </c>
      <c r="H1110" s="31">
        <f>DAY(EOMONTH(PA[[#This Row],[Month Year]],0))</f>
        <v>31</v>
      </c>
      <c r="I1110" s="33">
        <v>0.26805555555555555</v>
      </c>
      <c r="J1110" s="33">
        <v>0.76597222222222217</v>
      </c>
      <c r="K1110" s="34">
        <f>IFERROR((PA[[#This Row],[Sunset Time (POA&lt;20 W/m2)]]-PA[[#This Row],[Sunrise Time (POA&gt;20 W/m2)]])*24,"")</f>
        <v>11.95</v>
      </c>
      <c r="L1110" s="32" t="s">
        <v>608</v>
      </c>
      <c r="M1110" s="36" t="s">
        <v>403</v>
      </c>
      <c r="N1110" s="36" t="s">
        <v>443</v>
      </c>
      <c r="O1110" s="37" t="s">
        <v>458</v>
      </c>
      <c r="P1110" s="37" t="s">
        <v>471</v>
      </c>
      <c r="Q1110" s="32"/>
      <c r="R1110" s="31">
        <f>IF((PA[[#This Row],[String Type(If String BD)]]&amp;PA[[#This Row],[Equipment (If any BD other than PV  array and inv)]])="",1,0)</f>
        <v>0</v>
      </c>
      <c r="S1110" s="31">
        <f>IF(PA[[#This Row],[String Type(If String BD)]]="",1,0)</f>
        <v>0</v>
      </c>
      <c r="T1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0" s="34">
        <f>IFERROR(_xlfn.XLOOKUP(PA[[#This Row],[Affected Equipment ]],'Basic Data'!N:N,'Basic Data'!Q:Q),"")</f>
        <v>31.610000000000003</v>
      </c>
      <c r="V1110" s="381">
        <f ca="1">IFERROR(_xlfn.XLOOKUP(PA[[#This Row],[Affected Equipment ]],'Basic Data'!N:N,'Basic Data'!R:R),"")</f>
        <v>1.8323575444901746E-4</v>
      </c>
      <c r="W1110" s="35" t="s">
        <v>447</v>
      </c>
      <c r="X1110" s="38"/>
      <c r="Y1110" s="377" t="s">
        <v>469</v>
      </c>
      <c r="Z1110" s="40">
        <v>0.26805555555555555</v>
      </c>
      <c r="AA1110" s="40">
        <v>0.26805555555555555</v>
      </c>
      <c r="AB1110" s="41">
        <v>0.26805555555555555</v>
      </c>
      <c r="AC1110" s="44">
        <v>0.70833333333333337</v>
      </c>
      <c r="AD1110" s="42">
        <f>IF(PA[[#This Row],[Acknowledgement Time ]]="NA","",(PA[[#This Row],[Acknowledgement Time ]]-PA[[#This Row],[Fault Time]])*24)</f>
        <v>0</v>
      </c>
      <c r="AE1110" s="42">
        <f>IF(PA[[#This Row],[Work Start time on Fault]]="NA","",(PA[[#This Row],[Work Start time on Fault]]-PA[[#This Row],[Fault Time]])*24)</f>
        <v>0</v>
      </c>
      <c r="AF1110" s="43">
        <f>IF(PA[[#This Row],[Status]]="Open","",(PA[[#This Row],[Work Completion time on fault]]-PA[[#This Row],[Fault Time]])*24)</f>
        <v>10.566666666666668</v>
      </c>
      <c r="AG1110" s="42">
        <f>IFERROR((PA[[#This Row],[Work Completion time on fault]]-PA[[#This Row],[Fault Time]])*24,"")</f>
        <v>10.566666666666668</v>
      </c>
      <c r="AH1110" s="371" t="s">
        <v>688</v>
      </c>
      <c r="AI1110" s="32" t="s">
        <v>367</v>
      </c>
      <c r="AJ1110" s="34">
        <f ca="1">IFERROR(PA[[#This Row],[Breakdown Time]]*PA[[#This Row],[Plant Equivalent Weightage]],"")</f>
        <v>1.9361911386779516E-3</v>
      </c>
      <c r="AK1110" s="35">
        <v>5065</v>
      </c>
      <c r="AL1110" s="49">
        <f>IFERROR((_xlfn.XLOOKUP($G1110,'Modelling New'!$D:$D,'Modelling New'!$O:$O)*PA[[#This Row],[Lost PoA(Wh/m2)]]*PA[[#This Row],[DC Capacity Affected (kW)]])/1000,"")</f>
        <v>132.52239090410259</v>
      </c>
    </row>
    <row r="1111" spans="1:38">
      <c r="A1111" s="173">
        <f t="shared" si="18"/>
        <v>1110</v>
      </c>
      <c r="B1111" s="30">
        <v>45866</v>
      </c>
      <c r="C1111" s="183">
        <f>YEAR(PA[[#This Row],[Date]])+IF(MONTH(PA[[#This Row],[Date]])&gt;=4,1,0)</f>
        <v>2026</v>
      </c>
      <c r="D1111" s="32">
        <f>YEAR(PA[[#This Row],[Date]])</f>
        <v>2025</v>
      </c>
      <c r="E1111" s="36" t="s">
        <v>363</v>
      </c>
      <c r="F1111" s="36" t="s">
        <v>363</v>
      </c>
      <c r="G1111" s="216">
        <v>45839</v>
      </c>
      <c r="H1111" s="31">
        <f>DAY(EOMONTH(PA[[#This Row],[Month Year]],0))</f>
        <v>31</v>
      </c>
      <c r="I1111" s="33">
        <v>0.26805555555555555</v>
      </c>
      <c r="J1111" s="33">
        <v>0.76597222222222217</v>
      </c>
      <c r="K1111" s="34">
        <f>IFERROR((PA[[#This Row],[Sunset Time (POA&lt;20 W/m2)]]-PA[[#This Row],[Sunrise Time (POA&gt;20 W/m2)]])*24,"")</f>
        <v>11.95</v>
      </c>
      <c r="L1111" s="32" t="s">
        <v>510</v>
      </c>
      <c r="M1111" s="32" t="s">
        <v>403</v>
      </c>
      <c r="N1111" s="32" t="s">
        <v>412</v>
      </c>
      <c r="O1111" s="35" t="s">
        <v>472</v>
      </c>
      <c r="P1111" s="35"/>
      <c r="Q1111" s="32"/>
      <c r="R1111" s="31">
        <f>IF((PA[[#This Row],[String Type(If String BD)]]&amp;PA[[#This Row],[Equipment (If any BD other than PV  array and inv)]])="",1,0)</f>
        <v>1</v>
      </c>
      <c r="S1111" s="31">
        <f>IF(PA[[#This Row],[String Type(If String BD)]]="",1,0)</f>
        <v>1</v>
      </c>
      <c r="T1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11" s="34">
        <f>IFERROR(_xlfn.XLOOKUP(PA[[#This Row],[Affected Equipment ]],'Basic Data'!N:N,'Basic Data'!Q:Q),"")</f>
        <v>205.465</v>
      </c>
      <c r="V1111" s="381">
        <f ca="1">IFERROR(_xlfn.XLOOKUP(PA[[#This Row],[Affected Equipment ]],'Basic Data'!N:N,'Basic Data'!R:R),"")</f>
        <v>1.1910324039186135E-3</v>
      </c>
      <c r="W1111" s="35" t="s">
        <v>433</v>
      </c>
      <c r="X1111" s="38"/>
      <c r="Y1111" s="354" t="s">
        <v>1908</v>
      </c>
      <c r="Z1111" s="41">
        <v>0.26805555555555555</v>
      </c>
      <c r="AA1111" s="41">
        <v>0.26805555555555555</v>
      </c>
      <c r="AB1111" s="41">
        <v>0.26805555555555555</v>
      </c>
      <c r="AC1111" s="44">
        <v>0.76597222222222217</v>
      </c>
      <c r="AD1111" s="42">
        <f>IF(PA[[#This Row],[Acknowledgement Time ]]="NA","",(PA[[#This Row],[Acknowledgement Time ]]-PA[[#This Row],[Fault Time]])*24)</f>
        <v>0</v>
      </c>
      <c r="AE1111" s="42">
        <f>IF(PA[[#This Row],[Work Start time on Fault]]="NA","",(PA[[#This Row],[Work Start time on Fault]]-PA[[#This Row],[Fault Time]])*24)</f>
        <v>0</v>
      </c>
      <c r="AF1111" s="43" t="str">
        <f>IF(PA[[#This Row],[Status]]="Open","",(PA[[#This Row],[Work Completion time on fault]]-PA[[#This Row],[Fault Time]])*24)</f>
        <v/>
      </c>
      <c r="AG1111" s="42">
        <f>IFERROR((PA[[#This Row],[Work Completion time on fault]]-PA[[#This Row],[Fault Time]])*24,"")</f>
        <v>11.95</v>
      </c>
      <c r="AH1111" s="352" t="s">
        <v>1909</v>
      </c>
      <c r="AI1111" s="353" t="s">
        <v>552</v>
      </c>
      <c r="AJ1111" s="34">
        <f ca="1">IFERROR(PA[[#This Row],[Breakdown Time]]*PA[[#This Row],[Plant Equivalent Weightage]],"")</f>
        <v>1.423283722682743E-2</v>
      </c>
      <c r="AK1111" s="35">
        <v>4715</v>
      </c>
      <c r="AL1111" s="49">
        <f>IFERROR((_xlfn.XLOOKUP($G1111,'Modelling New'!$D:$D,'Modelling New'!$O:$O)*PA[[#This Row],[Lost PoA(Wh/m2)]]*PA[[#This Row],[DC Capacity Affected (kW)]])/1000,"")</f>
        <v>801.87166342220803</v>
      </c>
    </row>
    <row r="1112" spans="1:38">
      <c r="A1112" s="173">
        <f t="shared" si="18"/>
        <v>1111</v>
      </c>
      <c r="B1112" s="134">
        <v>45866</v>
      </c>
      <c r="C1112" s="182">
        <f>YEAR(PA[[#This Row],[Date]])+IF(MONTH(PA[[#This Row],[Date]])&gt;=4,1,0)</f>
        <v>2026</v>
      </c>
      <c r="D1112" s="32">
        <f>YEAR(PA[[#This Row],[Date]])</f>
        <v>2025</v>
      </c>
      <c r="E1112" s="36" t="s">
        <v>363</v>
      </c>
      <c r="F1112" s="36" t="s">
        <v>363</v>
      </c>
      <c r="G1112" s="216">
        <v>45839</v>
      </c>
      <c r="H1112" s="174">
        <f>DAY(EOMONTH(PA[[#This Row],[Month Year]],0))</f>
        <v>31</v>
      </c>
      <c r="I1112" s="33">
        <v>0.26805555555555555</v>
      </c>
      <c r="J1112" s="33">
        <v>0.76597222222222217</v>
      </c>
      <c r="K1112" s="34">
        <f>IFERROR((PA[[#This Row],[Sunset Time (POA&lt;20 W/m2)]]-PA[[#This Row],[Sunrise Time (POA&gt;20 W/m2)]])*24,"")</f>
        <v>11.95</v>
      </c>
      <c r="L1112" s="36" t="s">
        <v>510</v>
      </c>
      <c r="M1112" s="36" t="s">
        <v>403</v>
      </c>
      <c r="N1112" s="36" t="s">
        <v>412</v>
      </c>
      <c r="O1112" s="37" t="s">
        <v>446</v>
      </c>
      <c r="P1112" s="37"/>
      <c r="Q1112" s="36"/>
      <c r="R1112" s="174">
        <f>IF((PA[[#This Row],[String Type(If String BD)]]&amp;PA[[#This Row],[Equipment (If any BD other than PV  array and inv)]])="",1,0)</f>
        <v>1</v>
      </c>
      <c r="S1112" s="174">
        <f>IF(PA[[#This Row],[String Type(If String BD)]]="",1,0)</f>
        <v>1</v>
      </c>
      <c r="T1112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12" s="175">
        <f>IFERROR(_xlfn.XLOOKUP(PA[[#This Row],[Affected Equipment ]],'Basic Data'!N:N,'Basic Data'!Q:Q),"")</f>
        <v>221.27</v>
      </c>
      <c r="V1112" s="382">
        <f ca="1">IFERROR(_xlfn.XLOOKUP(PA[[#This Row],[Affected Equipment ]],'Basic Data'!N:N,'Basic Data'!R:R),"")</f>
        <v>1.2826502811431222E-3</v>
      </c>
      <c r="W1112" s="35" t="s">
        <v>433</v>
      </c>
      <c r="X1112" s="38"/>
      <c r="Y1112" s="354" t="s">
        <v>1908</v>
      </c>
      <c r="Z1112" s="41">
        <v>0.26805555555555555</v>
      </c>
      <c r="AA1112" s="41">
        <v>0.26805555555555555</v>
      </c>
      <c r="AB1112" s="47">
        <v>0.26805555555555555</v>
      </c>
      <c r="AC1112" s="45">
        <v>0.76597222222222217</v>
      </c>
      <c r="AD1112" s="176">
        <f>IF(PA[[#This Row],[Acknowledgement Time ]]="NA","",(PA[[#This Row],[Acknowledgement Time ]]-PA[[#This Row],[Fault Time]])*24)</f>
        <v>0</v>
      </c>
      <c r="AE1112" s="176">
        <f>IF(PA[[#This Row],[Work Start time on Fault]]="NA","",(PA[[#This Row],[Work Start time on Fault]]-PA[[#This Row],[Fault Time]])*24)</f>
        <v>0</v>
      </c>
      <c r="AF1112" s="177" t="str">
        <f>IF(PA[[#This Row],[Status]]="Open","",(PA[[#This Row],[Work Completion time on fault]]-PA[[#This Row],[Fault Time]])*24)</f>
        <v/>
      </c>
      <c r="AG1112" s="176">
        <f>IFERROR((PA[[#This Row],[Work Completion time on fault]]-PA[[#This Row],[Fault Time]])*24,"")</f>
        <v>11.95</v>
      </c>
      <c r="AH1112" s="352" t="s">
        <v>1909</v>
      </c>
      <c r="AI1112" s="353" t="s">
        <v>552</v>
      </c>
      <c r="AJ1112" s="175">
        <f ca="1">IFERROR(PA[[#This Row],[Breakdown Time]]*PA[[#This Row],[Plant Equivalent Weightage]],"")</f>
        <v>1.532767085966031E-2</v>
      </c>
      <c r="AK1112" s="35">
        <v>4715</v>
      </c>
      <c r="AL1112" s="277">
        <f>IFERROR((_xlfn.XLOOKUP($G1112,'Modelling New'!$D:$D,'Modelling New'!$O:$O)*PA[[#This Row],[Lost PoA(Wh/m2)]]*PA[[#This Row],[DC Capacity Affected (kW)]])/1000,"")</f>
        <v>863.55409907007015</v>
      </c>
    </row>
    <row r="1113" spans="1:38">
      <c r="A1113" s="173">
        <f t="shared" si="18"/>
        <v>1112</v>
      </c>
      <c r="B1113" s="134">
        <v>45867</v>
      </c>
      <c r="C1113" s="183">
        <f>YEAR(PA[[#This Row],[Date]])+IF(MONTH(PA[[#This Row],[Date]])&gt;=4,1,0)</f>
        <v>2026</v>
      </c>
      <c r="D1113" s="32">
        <f>YEAR(PA[[#This Row],[Date]])</f>
        <v>2025</v>
      </c>
      <c r="E1113" s="36" t="s">
        <v>363</v>
      </c>
      <c r="F1113" s="36" t="s">
        <v>363</v>
      </c>
      <c r="G1113" s="216">
        <v>45839</v>
      </c>
      <c r="H1113" s="31">
        <f>DAY(EOMONTH(PA[[#This Row],[Month Year]],0))</f>
        <v>31</v>
      </c>
      <c r="I1113" s="33">
        <v>0.27916666666666667</v>
      </c>
      <c r="J1113" s="33">
        <v>0.77638888888888891</v>
      </c>
      <c r="K1113" s="34">
        <f>IFERROR((PA[[#This Row],[Sunset Time (POA&lt;20 W/m2)]]-PA[[#This Row],[Sunrise Time (POA&gt;20 W/m2)]])*24,"")</f>
        <v>11.933333333333334</v>
      </c>
      <c r="L1113" s="32" t="s">
        <v>465</v>
      </c>
      <c r="M1113" s="36" t="s">
        <v>403</v>
      </c>
      <c r="N1113" s="36" t="s">
        <v>416</v>
      </c>
      <c r="O1113" s="37" t="s">
        <v>467</v>
      </c>
      <c r="P1113" s="37" t="s">
        <v>406</v>
      </c>
      <c r="Q1113" s="32"/>
      <c r="R1113" s="31">
        <f>IF((PA[[#This Row],[String Type(If String BD)]]&amp;PA[[#This Row],[Equipment (If any BD other than PV  array and inv)]])="",1,0)</f>
        <v>0</v>
      </c>
      <c r="S1113" s="31">
        <f>IF(PA[[#This Row],[String Type(If String BD)]]="",1,0)</f>
        <v>0</v>
      </c>
      <c r="T1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13" s="34">
        <f>IFERROR(_xlfn.XLOOKUP(PA[[#This Row],[Affected Equipment ]],'Basic Data'!N:N,'Basic Data'!Q:Q),"")</f>
        <v>31.900000000000002</v>
      </c>
      <c r="V1113" s="381">
        <f ca="1">IFERROR(_xlfn.XLOOKUP(PA[[#This Row],[Affected Equipment ]],'Basic Data'!N:N,'Basic Data'!R:R),"")</f>
        <v>1.8491681641643964E-4</v>
      </c>
      <c r="W1113" s="35" t="s">
        <v>407</v>
      </c>
      <c r="X1113" s="38"/>
      <c r="Y1113" s="38" t="s">
        <v>469</v>
      </c>
      <c r="Z1113" s="44">
        <v>0.27916666666666667</v>
      </c>
      <c r="AA1113" s="40">
        <v>0.27916666666666667</v>
      </c>
      <c r="AB1113" s="41">
        <v>0.27916666666666667</v>
      </c>
      <c r="AC1113" s="44">
        <v>0.70833333333333337</v>
      </c>
      <c r="AD1113" s="42">
        <f>IF(PA[[#This Row],[Acknowledgement Time ]]="NA","",(PA[[#This Row],[Acknowledgement Time ]]-PA[[#This Row],[Fault Time]])*24)</f>
        <v>0</v>
      </c>
      <c r="AE1113" s="42">
        <f>IF(PA[[#This Row],[Work Start time on Fault]]="NA","",(PA[[#This Row],[Work Start time on Fault]]-PA[[#This Row],[Fault Time]])*24)</f>
        <v>0</v>
      </c>
      <c r="AF1113" s="43">
        <f>IF(PA[[#This Row],[Status]]="Open","",(PA[[#This Row],[Work Completion time on fault]]-PA[[#This Row],[Fault Time]])*24)</f>
        <v>10.3</v>
      </c>
      <c r="AG1113" s="42">
        <f>IFERROR((PA[[#This Row],[Work Completion time on fault]]-PA[[#This Row],[Fault Time]])*24,"")</f>
        <v>10.3</v>
      </c>
      <c r="AH1113" s="378" t="s">
        <v>1959</v>
      </c>
      <c r="AI1113" s="32" t="s">
        <v>367</v>
      </c>
      <c r="AJ1113" s="34">
        <f ca="1">IFERROR(PA[[#This Row],[Breakdown Time]]*PA[[#This Row],[Plant Equivalent Weightage]],"")</f>
        <v>1.9046432090893285E-3</v>
      </c>
      <c r="AK1113" s="35">
        <v>3746</v>
      </c>
      <c r="AL1113" s="49">
        <f>IFERROR((_xlfn.XLOOKUP($G1113,'Modelling New'!$D:$D,'Modelling New'!$O:$O)*PA[[#This Row],[Lost PoA(Wh/m2)]]*PA[[#This Row],[DC Capacity Affected (kW)]])/1000,"")</f>
        <v>98.910813363783674</v>
      </c>
    </row>
    <row r="1114" spans="1:38">
      <c r="A1114" s="173">
        <f t="shared" si="18"/>
        <v>1113</v>
      </c>
      <c r="B1114" s="134">
        <v>45867</v>
      </c>
      <c r="C1114" s="183">
        <f>YEAR(PA[[#This Row],[Date]])+IF(MONTH(PA[[#This Row],[Date]])&gt;=4,1,0)</f>
        <v>2026</v>
      </c>
      <c r="D1114" s="32">
        <f>YEAR(PA[[#This Row],[Date]])</f>
        <v>2025</v>
      </c>
      <c r="E1114" s="36" t="s">
        <v>363</v>
      </c>
      <c r="F1114" s="36" t="s">
        <v>363</v>
      </c>
      <c r="G1114" s="216">
        <v>45839</v>
      </c>
      <c r="H1114" s="31">
        <f>DAY(EOMONTH(PA[[#This Row],[Month Year]],0))</f>
        <v>31</v>
      </c>
      <c r="I1114" s="33">
        <v>0.27916666666666667</v>
      </c>
      <c r="J1114" s="33">
        <v>0.77638888888888891</v>
      </c>
      <c r="K1114" s="34">
        <f>IFERROR((PA[[#This Row],[Sunset Time (POA&lt;20 W/m2)]]-PA[[#This Row],[Sunrise Time (POA&gt;20 W/m2)]])*24,"")</f>
        <v>11.933333333333334</v>
      </c>
      <c r="L1114" s="32" t="s">
        <v>473</v>
      </c>
      <c r="M1114" s="36" t="s">
        <v>403</v>
      </c>
      <c r="N1114" s="36" t="s">
        <v>412</v>
      </c>
      <c r="O1114" s="37" t="s">
        <v>446</v>
      </c>
      <c r="P1114" s="37" t="s">
        <v>471</v>
      </c>
      <c r="Q1114" s="32"/>
      <c r="R1114" s="31">
        <f>IF((PA[[#This Row],[String Type(If String BD)]]&amp;PA[[#This Row],[Equipment (If any BD other than PV  array and inv)]])="",1,0)</f>
        <v>0</v>
      </c>
      <c r="S1114" s="31">
        <f>IF(PA[[#This Row],[String Type(If String BD)]]="",1,0)</f>
        <v>0</v>
      </c>
      <c r="T1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4" s="34">
        <f>IFERROR(_xlfn.XLOOKUP(PA[[#This Row],[Affected Equipment ]],'Basic Data'!N:N,'Basic Data'!Q:Q),"")</f>
        <v>31.610000000000003</v>
      </c>
      <c r="V1114" s="381">
        <f ca="1">IFERROR(_xlfn.XLOOKUP(PA[[#This Row],[Affected Equipment ]],'Basic Data'!N:N,'Basic Data'!R:R),"")</f>
        <v>1.8323575444901746E-4</v>
      </c>
      <c r="W1114" s="35" t="s">
        <v>447</v>
      </c>
      <c r="X1114" s="38"/>
      <c r="Y1114" s="38" t="s">
        <v>469</v>
      </c>
      <c r="Z1114" s="44">
        <v>0.27916666666666667</v>
      </c>
      <c r="AA1114" s="40">
        <v>0.27916666666666667</v>
      </c>
      <c r="AB1114" s="41">
        <v>0.27916666666666667</v>
      </c>
      <c r="AC1114" s="44">
        <v>0.70833333333333337</v>
      </c>
      <c r="AD1114" s="42">
        <f>IF(PA[[#This Row],[Acknowledgement Time ]]="NA","",(PA[[#This Row],[Acknowledgement Time ]]-PA[[#This Row],[Fault Time]])*24)</f>
        <v>0</v>
      </c>
      <c r="AE1114" s="42">
        <f>IF(PA[[#This Row],[Work Start time on Fault]]="NA","",(PA[[#This Row],[Work Start time on Fault]]-PA[[#This Row],[Fault Time]])*24)</f>
        <v>0</v>
      </c>
      <c r="AF1114" s="43">
        <f>IF(PA[[#This Row],[Status]]="Open","",(PA[[#This Row],[Work Completion time on fault]]-PA[[#This Row],[Fault Time]])*24)</f>
        <v>10.3</v>
      </c>
      <c r="AG1114" s="42">
        <f>IFERROR((PA[[#This Row],[Work Completion time on fault]]-PA[[#This Row],[Fault Time]])*24,"")</f>
        <v>10.3</v>
      </c>
      <c r="AH1114" s="378" t="s">
        <v>594</v>
      </c>
      <c r="AI1114" s="32" t="s">
        <v>367</v>
      </c>
      <c r="AJ1114" s="34">
        <f ca="1">IFERROR(PA[[#This Row],[Breakdown Time]]*PA[[#This Row],[Plant Equivalent Weightage]],"")</f>
        <v>1.8873282708248801E-3</v>
      </c>
      <c r="AK1114" s="35">
        <v>4091</v>
      </c>
      <c r="AL1114" s="49">
        <f>IFERROR((_xlfn.XLOOKUP($G1114,'Modelling New'!$D:$D,'Modelling New'!$O:$O)*PA[[#This Row],[Lost PoA(Wh/m2)]]*PA[[#This Row],[DC Capacity Affected (kW)]])/1000,"")</f>
        <v>107.0383220510728</v>
      </c>
    </row>
    <row r="1115" spans="1:38">
      <c r="A1115" s="173">
        <f t="shared" si="18"/>
        <v>1114</v>
      </c>
      <c r="B1115" s="134">
        <v>45867</v>
      </c>
      <c r="C1115" s="183">
        <f>YEAR(PA[[#This Row],[Date]])+IF(MONTH(PA[[#This Row],[Date]])&gt;=4,1,0)</f>
        <v>2026</v>
      </c>
      <c r="D1115" s="32">
        <f>YEAR(PA[[#This Row],[Date]])</f>
        <v>2025</v>
      </c>
      <c r="E1115" s="36" t="s">
        <v>363</v>
      </c>
      <c r="F1115" s="36" t="s">
        <v>363</v>
      </c>
      <c r="G1115" s="216">
        <v>45839</v>
      </c>
      <c r="H1115" s="31">
        <f>DAY(EOMONTH(PA[[#This Row],[Month Year]],0))</f>
        <v>31</v>
      </c>
      <c r="I1115" s="33">
        <v>0.27916666666666667</v>
      </c>
      <c r="J1115" s="33">
        <v>0.77638888888888891</v>
      </c>
      <c r="K1115" s="34">
        <f>IFERROR((PA[[#This Row],[Sunset Time (POA&lt;20 W/m2)]]-PA[[#This Row],[Sunrise Time (POA&gt;20 W/m2)]])*24,"")</f>
        <v>11.933333333333334</v>
      </c>
      <c r="L1115" s="32" t="s">
        <v>473</v>
      </c>
      <c r="M1115" s="36" t="s">
        <v>403</v>
      </c>
      <c r="N1115" s="36" t="s">
        <v>412</v>
      </c>
      <c r="O1115" s="37" t="s">
        <v>446</v>
      </c>
      <c r="P1115" s="37" t="s">
        <v>471</v>
      </c>
      <c r="Q1115" s="32"/>
      <c r="R1115" s="31">
        <f>IF((PA[[#This Row],[String Type(If String BD)]]&amp;PA[[#This Row],[Equipment (If any BD other than PV  array and inv)]])="",1,0)</f>
        <v>0</v>
      </c>
      <c r="S1115" s="31">
        <f>IF(PA[[#This Row],[String Type(If String BD)]]="",1,0)</f>
        <v>0</v>
      </c>
      <c r="T1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5" s="34">
        <f>IFERROR(_xlfn.XLOOKUP(PA[[#This Row],[Affected Equipment ]],'Basic Data'!N:N,'Basic Data'!Q:Q),"")</f>
        <v>31.610000000000003</v>
      </c>
      <c r="V1115" s="381">
        <f ca="1">IFERROR(_xlfn.XLOOKUP(PA[[#This Row],[Affected Equipment ]],'Basic Data'!N:N,'Basic Data'!R:R),"")</f>
        <v>1.8323575444901746E-4</v>
      </c>
      <c r="W1115" s="35" t="s">
        <v>447</v>
      </c>
      <c r="X1115" s="38"/>
      <c r="Y1115" s="38" t="s">
        <v>469</v>
      </c>
      <c r="Z1115" s="44">
        <v>0.27916666666666667</v>
      </c>
      <c r="AA1115" s="40">
        <v>0.27916666666666667</v>
      </c>
      <c r="AB1115" s="41">
        <v>0.27916666666666667</v>
      </c>
      <c r="AC1115" s="44">
        <v>0.71527777777777779</v>
      </c>
      <c r="AD1115" s="42">
        <f>IF(PA[[#This Row],[Acknowledgement Time ]]="NA","",(PA[[#This Row],[Acknowledgement Time ]]-PA[[#This Row],[Fault Time]])*24)</f>
        <v>0</v>
      </c>
      <c r="AE1115" s="42">
        <f>IF(PA[[#This Row],[Work Start time on Fault]]="NA","",(PA[[#This Row],[Work Start time on Fault]]-PA[[#This Row],[Fault Time]])*24)</f>
        <v>0</v>
      </c>
      <c r="AF1115" s="43">
        <f>IF(PA[[#This Row],[Status]]="Open","",(PA[[#This Row],[Work Completion time on fault]]-PA[[#This Row],[Fault Time]])*24)</f>
        <v>10.466666666666667</v>
      </c>
      <c r="AG1115" s="42">
        <f>IFERROR((PA[[#This Row],[Work Completion time on fault]]-PA[[#This Row],[Fault Time]])*24,"")</f>
        <v>10.466666666666667</v>
      </c>
      <c r="AH1115" s="378" t="s">
        <v>594</v>
      </c>
      <c r="AI1115" s="32" t="s">
        <v>367</v>
      </c>
      <c r="AJ1115" s="34">
        <f ca="1">IFERROR(PA[[#This Row],[Breakdown Time]]*PA[[#This Row],[Plant Equivalent Weightage]],"")</f>
        <v>1.9178675632330496E-3</v>
      </c>
      <c r="AK1115" s="35">
        <v>4124</v>
      </c>
      <c r="AL1115" s="49">
        <f>IFERROR((_xlfn.XLOOKUP($G1115,'Modelling New'!$D:$D,'Modelling New'!$O:$O)*PA[[#This Row],[Lost PoA(Wh/m2)]]*PA[[#This Row],[DC Capacity Affected (kW)]])/1000,"")</f>
        <v>107.90174532843416</v>
      </c>
    </row>
    <row r="1116" spans="1:38">
      <c r="A1116" s="173">
        <f t="shared" si="18"/>
        <v>1115</v>
      </c>
      <c r="B1116" s="134">
        <v>45867</v>
      </c>
      <c r="C1116" s="182">
        <f>YEAR(PA[[#This Row],[Date]])+IF(MONTH(PA[[#This Row],[Date]])&gt;=4,1,0)</f>
        <v>2026</v>
      </c>
      <c r="D1116" s="32">
        <f>YEAR(PA[[#This Row],[Date]])</f>
        <v>2025</v>
      </c>
      <c r="E1116" s="36" t="s">
        <v>363</v>
      </c>
      <c r="F1116" s="36" t="s">
        <v>363</v>
      </c>
      <c r="G1116" s="216">
        <v>45839</v>
      </c>
      <c r="H1116" s="174">
        <f>DAY(EOMONTH(PA[[#This Row],[Month Year]],0))</f>
        <v>31</v>
      </c>
      <c r="I1116" s="33">
        <v>0.27916666666666667</v>
      </c>
      <c r="J1116" s="33">
        <v>0.77638888888888891</v>
      </c>
      <c r="K1116" s="34">
        <f>IFERROR((PA[[#This Row],[Sunset Time (POA&lt;20 W/m2)]]-PA[[#This Row],[Sunrise Time (POA&gt;20 W/m2)]])*24,"")</f>
        <v>11.933333333333334</v>
      </c>
      <c r="L1116" s="32" t="s">
        <v>473</v>
      </c>
      <c r="M1116" s="36" t="s">
        <v>403</v>
      </c>
      <c r="N1116" s="36" t="s">
        <v>412</v>
      </c>
      <c r="O1116" s="37" t="s">
        <v>446</v>
      </c>
      <c r="P1116" s="37" t="s">
        <v>471</v>
      </c>
      <c r="Q1116" s="32"/>
      <c r="R1116" s="174">
        <f>IF((PA[[#This Row],[String Type(If String BD)]]&amp;PA[[#This Row],[Equipment (If any BD other than PV  array and inv)]])="",1,0)</f>
        <v>0</v>
      </c>
      <c r="S1116" s="174">
        <f>IF(PA[[#This Row],[String Type(If String BD)]]="",1,0)</f>
        <v>0</v>
      </c>
      <c r="T1116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6" s="175">
        <f>IFERROR(_xlfn.XLOOKUP(PA[[#This Row],[Affected Equipment ]],'Basic Data'!N:N,'Basic Data'!Q:Q),"")</f>
        <v>31.610000000000003</v>
      </c>
      <c r="V1116" s="382">
        <f ca="1">IFERROR(_xlfn.XLOOKUP(PA[[#This Row],[Affected Equipment ]],'Basic Data'!N:N,'Basic Data'!R:R),"")</f>
        <v>1.8323575444901746E-4</v>
      </c>
      <c r="W1116" s="35" t="s">
        <v>447</v>
      </c>
      <c r="X1116" s="39"/>
      <c r="Y1116" s="38" t="s">
        <v>469</v>
      </c>
      <c r="Z1116" s="44">
        <v>0.27916666666666667</v>
      </c>
      <c r="AA1116" s="40">
        <v>0.27916666666666667</v>
      </c>
      <c r="AB1116" s="41">
        <v>0.27916666666666667</v>
      </c>
      <c r="AC1116" s="45">
        <v>0.72222222222222221</v>
      </c>
      <c r="AD1116" s="176">
        <f>IF(PA[[#This Row],[Acknowledgement Time ]]="NA","",(PA[[#This Row],[Acknowledgement Time ]]-PA[[#This Row],[Fault Time]])*24)</f>
        <v>0</v>
      </c>
      <c r="AE1116" s="176">
        <f>IF(PA[[#This Row],[Work Start time on Fault]]="NA","",(PA[[#This Row],[Work Start time on Fault]]-PA[[#This Row],[Fault Time]])*24)</f>
        <v>0</v>
      </c>
      <c r="AF1116" s="177">
        <f>IF(PA[[#This Row],[Status]]="Open","",(PA[[#This Row],[Work Completion time on fault]]-PA[[#This Row],[Fault Time]])*24)</f>
        <v>10.633333333333333</v>
      </c>
      <c r="AG1116" s="176">
        <f>IFERROR((PA[[#This Row],[Work Completion time on fault]]-PA[[#This Row],[Fault Time]])*24,"")</f>
        <v>10.633333333333333</v>
      </c>
      <c r="AH1116" s="378" t="s">
        <v>648</v>
      </c>
      <c r="AI1116" s="32" t="s">
        <v>367</v>
      </c>
      <c r="AJ1116" s="175">
        <f ca="1">IFERROR(PA[[#This Row],[Breakdown Time]]*PA[[#This Row],[Plant Equivalent Weightage]],"")</f>
        <v>1.9484068556412189E-3</v>
      </c>
      <c r="AK1116" s="35">
        <v>4144</v>
      </c>
      <c r="AL1116" s="277">
        <f>IFERROR((_xlfn.XLOOKUP($G1116,'Modelling New'!$D:$D,'Modelling New'!$O:$O)*PA[[#This Row],[Lost PoA(Wh/m2)]]*PA[[#This Row],[DC Capacity Affected (kW)]])/1000,"")</f>
        <v>108.42503216319865</v>
      </c>
    </row>
    <row r="1117" spans="1:38">
      <c r="A1117" s="173">
        <f t="shared" si="18"/>
        <v>1116</v>
      </c>
      <c r="B1117" s="134">
        <v>45867</v>
      </c>
      <c r="C1117" s="183">
        <f>YEAR(PA[[#This Row],[Date]])+IF(MONTH(PA[[#This Row],[Date]])&gt;=4,1,0)</f>
        <v>2026</v>
      </c>
      <c r="D1117" s="32">
        <f>YEAR(PA[[#This Row],[Date]])</f>
        <v>2025</v>
      </c>
      <c r="E1117" s="36" t="s">
        <v>363</v>
      </c>
      <c r="F1117" s="36" t="s">
        <v>363</v>
      </c>
      <c r="G1117" s="216">
        <v>45839</v>
      </c>
      <c r="H1117" s="31">
        <f>DAY(EOMONTH(PA[[#This Row],[Month Year]],0))</f>
        <v>31</v>
      </c>
      <c r="I1117" s="33">
        <v>0.27916666666666667</v>
      </c>
      <c r="J1117" s="33">
        <v>0.77638888888888891</v>
      </c>
      <c r="K1117" s="34">
        <f>IFERROR((PA[[#This Row],[Sunset Time (POA&lt;20 W/m2)]]-PA[[#This Row],[Sunrise Time (POA&gt;20 W/m2)]])*24,"")</f>
        <v>11.933333333333334</v>
      </c>
      <c r="L1117" s="32" t="s">
        <v>424</v>
      </c>
      <c r="M1117" s="32" t="s">
        <v>483</v>
      </c>
      <c r="N1117" s="36" t="s">
        <v>416</v>
      </c>
      <c r="O1117" s="37" t="s">
        <v>467</v>
      </c>
      <c r="P1117" s="37" t="s">
        <v>471</v>
      </c>
      <c r="Q1117" s="32"/>
      <c r="R1117" s="31">
        <f>IF((PA[[#This Row],[String Type(If String BD)]]&amp;PA[[#This Row],[Equipment (If any BD other than PV  array and inv)]])="",1,0)</f>
        <v>0</v>
      </c>
      <c r="S1117" s="31">
        <f>IF(PA[[#This Row],[String Type(If String BD)]]="",1,0)</f>
        <v>0</v>
      </c>
      <c r="T1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7" s="34">
        <f>IFERROR(_xlfn.XLOOKUP(PA[[#This Row],[Affected Equipment ]],'Basic Data'!N:N,'Basic Data'!Q:Q),"")</f>
        <v>31.610000000000003</v>
      </c>
      <c r="V1117" s="381">
        <f ca="1">IFERROR(_xlfn.XLOOKUP(PA[[#This Row],[Affected Equipment ]],'Basic Data'!N:N,'Basic Data'!R:R),"")</f>
        <v>1.8323575444901746E-4</v>
      </c>
      <c r="W1117" s="35" t="s">
        <v>481</v>
      </c>
      <c r="X1117" s="38"/>
      <c r="Y1117" s="38" t="s">
        <v>469</v>
      </c>
      <c r="Z1117" s="44">
        <v>0.27916666666666667</v>
      </c>
      <c r="AA1117" s="40">
        <v>0.27916666666666667</v>
      </c>
      <c r="AB1117" s="41">
        <v>0.27916666666666667</v>
      </c>
      <c r="AC1117" s="44">
        <v>0.72916666666666663</v>
      </c>
      <c r="AD1117" s="42">
        <f>IF(PA[[#This Row],[Acknowledgement Time ]]="NA","",(PA[[#This Row],[Acknowledgement Time ]]-PA[[#This Row],[Fault Time]])*24)</f>
        <v>0</v>
      </c>
      <c r="AE1117" s="42">
        <f>IF(PA[[#This Row],[Work Start time on Fault]]="NA","",(PA[[#This Row],[Work Start time on Fault]]-PA[[#This Row],[Fault Time]])*24)</f>
        <v>0</v>
      </c>
      <c r="AF1117" s="43">
        <f>IF(PA[[#This Row],[Status]]="Open","",(PA[[#This Row],[Work Completion time on fault]]-PA[[#This Row],[Fault Time]])*24)</f>
        <v>10.799999999999999</v>
      </c>
      <c r="AG1117" s="42">
        <f>IFERROR((PA[[#This Row],[Work Completion time on fault]]-PA[[#This Row],[Fault Time]])*24,"")</f>
        <v>10.799999999999999</v>
      </c>
      <c r="AH1117" s="35" t="s">
        <v>666</v>
      </c>
      <c r="AI1117" s="32" t="s">
        <v>367</v>
      </c>
      <c r="AJ1117" s="34">
        <f ca="1">IFERROR(PA[[#This Row],[Breakdown Time]]*PA[[#This Row],[Plant Equivalent Weightage]],"")</f>
        <v>1.9789461480493884E-3</v>
      </c>
      <c r="AK1117" s="35">
        <v>4159</v>
      </c>
      <c r="AL1117" s="49">
        <f>IFERROR((_xlfn.XLOOKUP($G1117,'Modelling New'!$D:$D,'Modelling New'!$O:$O)*PA[[#This Row],[Lost PoA(Wh/m2)]]*PA[[#This Row],[DC Capacity Affected (kW)]])/1000,"")</f>
        <v>108.817497289272</v>
      </c>
    </row>
    <row r="1118" spans="1:38">
      <c r="A1118" s="173">
        <f t="shared" si="18"/>
        <v>1117</v>
      </c>
      <c r="B1118" s="134">
        <v>45867</v>
      </c>
      <c r="C1118" s="183">
        <f>YEAR(PA[[#This Row],[Date]])+IF(MONTH(PA[[#This Row],[Date]])&gt;=4,1,0)</f>
        <v>2026</v>
      </c>
      <c r="D1118" s="32">
        <f>YEAR(PA[[#This Row],[Date]])</f>
        <v>2025</v>
      </c>
      <c r="E1118" s="36" t="s">
        <v>363</v>
      </c>
      <c r="F1118" s="36" t="s">
        <v>363</v>
      </c>
      <c r="G1118" s="216">
        <v>45839</v>
      </c>
      <c r="H1118" s="31">
        <f>DAY(EOMONTH(PA[[#This Row],[Month Year]],0))</f>
        <v>31</v>
      </c>
      <c r="I1118" s="33">
        <v>0.27916666666666667</v>
      </c>
      <c r="J1118" s="33">
        <v>0.77638888888888891</v>
      </c>
      <c r="K1118" s="34">
        <f>IFERROR((PA[[#This Row],[Sunset Time (POA&lt;20 W/m2)]]-PA[[#This Row],[Sunrise Time (POA&gt;20 W/m2)]])*24,"")</f>
        <v>11.933333333333334</v>
      </c>
      <c r="L1118" s="36" t="s">
        <v>510</v>
      </c>
      <c r="M1118" s="36" t="s">
        <v>403</v>
      </c>
      <c r="N1118" s="36" t="s">
        <v>412</v>
      </c>
      <c r="O1118" s="37" t="s">
        <v>456</v>
      </c>
      <c r="P1118" s="37" t="s">
        <v>471</v>
      </c>
      <c r="Q1118" s="32"/>
      <c r="R1118" s="31">
        <f>IF((PA[[#This Row],[String Type(If String BD)]]&amp;PA[[#This Row],[Equipment (If any BD other than PV  array and inv)]])="",1,0)</f>
        <v>0</v>
      </c>
      <c r="S1118" s="31">
        <f>IF(PA[[#This Row],[String Type(If String BD)]]="",1,0)</f>
        <v>0</v>
      </c>
      <c r="T1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18" s="34">
        <f>IFERROR(_xlfn.XLOOKUP(PA[[#This Row],[Affected Equipment ]],'Basic Data'!N:N,'Basic Data'!Q:Q),"")</f>
        <v>31.610000000000003</v>
      </c>
      <c r="V1118" s="381">
        <f ca="1">IFERROR(_xlfn.XLOOKUP(PA[[#This Row],[Affected Equipment ]],'Basic Data'!N:N,'Basic Data'!R:R),"")</f>
        <v>1.8323575444901746E-4</v>
      </c>
      <c r="W1118" s="35" t="s">
        <v>407</v>
      </c>
      <c r="X1118" s="38"/>
      <c r="Y1118" s="38" t="s">
        <v>469</v>
      </c>
      <c r="Z1118" s="44">
        <v>0.27916666666666667</v>
      </c>
      <c r="AA1118" s="40">
        <v>0.27916666666666667</v>
      </c>
      <c r="AB1118" s="41">
        <v>0.27916666666666667</v>
      </c>
      <c r="AC1118" s="44">
        <v>0.70833333333333337</v>
      </c>
      <c r="AD1118" s="42">
        <f>IF(PA[[#This Row],[Acknowledgement Time ]]="NA","",(PA[[#This Row],[Acknowledgement Time ]]-PA[[#This Row],[Fault Time]])*24)</f>
        <v>0</v>
      </c>
      <c r="AE1118" s="42">
        <f>IF(PA[[#This Row],[Work Start time on Fault]]="NA","",(PA[[#This Row],[Work Start time on Fault]]-PA[[#This Row],[Fault Time]])*24)</f>
        <v>0</v>
      </c>
      <c r="AF1118" s="43">
        <f>IF(PA[[#This Row],[Status]]="Open","",(PA[[#This Row],[Work Completion time on fault]]-PA[[#This Row],[Fault Time]])*24)</f>
        <v>10.3</v>
      </c>
      <c r="AG1118" s="42">
        <f>IFERROR((PA[[#This Row],[Work Completion time on fault]]-PA[[#This Row],[Fault Time]])*24,"")</f>
        <v>10.3</v>
      </c>
      <c r="AH1118" s="35" t="s">
        <v>460</v>
      </c>
      <c r="AI1118" s="32" t="s">
        <v>367</v>
      </c>
      <c r="AJ1118" s="34">
        <f ca="1">IFERROR(PA[[#This Row],[Breakdown Time]]*PA[[#This Row],[Plant Equivalent Weightage]],"")</f>
        <v>1.8873282708248801E-3</v>
      </c>
      <c r="AK1118" s="35">
        <v>4091</v>
      </c>
      <c r="AL1118" s="49">
        <f>IFERROR((_xlfn.XLOOKUP($G1118,'Modelling New'!$D:$D,'Modelling New'!$O:$O)*PA[[#This Row],[Lost PoA(Wh/m2)]]*PA[[#This Row],[DC Capacity Affected (kW)]])/1000,"")</f>
        <v>107.0383220510728</v>
      </c>
    </row>
    <row r="1119" spans="1:38">
      <c r="A1119" s="173">
        <f t="shared" si="18"/>
        <v>1118</v>
      </c>
      <c r="B1119" s="30">
        <v>45867</v>
      </c>
      <c r="C1119" s="183">
        <f>YEAR(PA[[#This Row],[Date]])+IF(MONTH(PA[[#This Row],[Date]])&gt;=4,1,0)</f>
        <v>2026</v>
      </c>
      <c r="D1119" s="32">
        <f>YEAR(PA[[#This Row],[Date]])</f>
        <v>2025</v>
      </c>
      <c r="E1119" s="36" t="s">
        <v>363</v>
      </c>
      <c r="F1119" s="36" t="s">
        <v>363</v>
      </c>
      <c r="G1119" s="216">
        <v>45839</v>
      </c>
      <c r="H1119" s="31">
        <f>DAY(EOMONTH(PA[[#This Row],[Month Year]],0))</f>
        <v>31</v>
      </c>
      <c r="I1119" s="33">
        <v>0.27916666666666667</v>
      </c>
      <c r="J1119" s="33">
        <v>0.77638888888888891</v>
      </c>
      <c r="K1119" s="34">
        <f>IFERROR((PA[[#This Row],[Sunset Time (POA&lt;20 W/m2)]]-PA[[#This Row],[Sunrise Time (POA&gt;20 W/m2)]])*24,"")</f>
        <v>11.933333333333334</v>
      </c>
      <c r="L1119" s="32" t="s">
        <v>510</v>
      </c>
      <c r="M1119" s="32" t="s">
        <v>403</v>
      </c>
      <c r="N1119" s="32" t="s">
        <v>412</v>
      </c>
      <c r="O1119" s="35" t="s">
        <v>472</v>
      </c>
      <c r="P1119" s="35"/>
      <c r="Q1119" s="32"/>
      <c r="R1119" s="31">
        <f>IF((PA[[#This Row],[String Type(If String BD)]]&amp;PA[[#This Row],[Equipment (If any BD other than PV  array and inv)]])="",1,0)</f>
        <v>1</v>
      </c>
      <c r="S1119" s="31">
        <f>IF(PA[[#This Row],[String Type(If String BD)]]="",1,0)</f>
        <v>1</v>
      </c>
      <c r="T1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1119" s="34">
        <f>IFERROR(_xlfn.XLOOKUP(PA[[#This Row],[Affected Equipment ]],'Basic Data'!N:N,'Basic Data'!Q:Q),"")</f>
        <v>205.465</v>
      </c>
      <c r="V1119" s="381">
        <f ca="1">IFERROR(_xlfn.XLOOKUP(PA[[#This Row],[Affected Equipment ]],'Basic Data'!N:N,'Basic Data'!R:R),"")</f>
        <v>1.1910324039186135E-3</v>
      </c>
      <c r="W1119" s="35" t="s">
        <v>433</v>
      </c>
      <c r="X1119" s="38"/>
      <c r="Y1119" s="354" t="s">
        <v>1908</v>
      </c>
      <c r="Z1119" s="41">
        <v>0.27916666666666667</v>
      </c>
      <c r="AA1119" s="41">
        <v>0.27916666666666667</v>
      </c>
      <c r="AB1119" s="41">
        <v>0.27916666666666667</v>
      </c>
      <c r="AC1119" s="44">
        <v>0.77638888888888891</v>
      </c>
      <c r="AD1119" s="42">
        <f>IF(PA[[#This Row],[Acknowledgement Time ]]="NA","",(PA[[#This Row],[Acknowledgement Time ]]-PA[[#This Row],[Fault Time]])*24)</f>
        <v>0</v>
      </c>
      <c r="AE1119" s="42">
        <f>IF(PA[[#This Row],[Work Start time on Fault]]="NA","",(PA[[#This Row],[Work Start time on Fault]]-PA[[#This Row],[Fault Time]])*24)</f>
        <v>0</v>
      </c>
      <c r="AF1119" s="43" t="str">
        <f>IF(PA[[#This Row],[Status]]="Open","",(PA[[#This Row],[Work Completion time on fault]]-PA[[#This Row],[Fault Time]])*24)</f>
        <v/>
      </c>
      <c r="AG1119" s="42">
        <f>IFERROR((PA[[#This Row],[Work Completion time on fault]]-PA[[#This Row],[Fault Time]])*24,"")</f>
        <v>11.933333333333334</v>
      </c>
      <c r="AH1119" s="352" t="s">
        <v>1909</v>
      </c>
      <c r="AI1119" s="353" t="s">
        <v>552</v>
      </c>
      <c r="AJ1119" s="34">
        <f ca="1">IFERROR(PA[[#This Row],[Breakdown Time]]*PA[[#This Row],[Plant Equivalent Weightage]],"")</f>
        <v>1.4212986686762121E-2</v>
      </c>
      <c r="AK1119" s="35">
        <v>4203</v>
      </c>
      <c r="AL1119" s="49">
        <f>IFERROR((_xlfn.XLOOKUP($G1119,'Modelling New'!$D:$D,'Modelling New'!$O:$O)*PA[[#This Row],[Lost PoA(Wh/m2)]]*PA[[#This Row],[DC Capacity Affected (kW)]])/1000,"")</f>
        <v>714.79673411739975</v>
      </c>
    </row>
    <row r="1120" spans="1:38">
      <c r="A1120" s="173">
        <f t="shared" ref="A1120" si="19">A1119+1</f>
        <v>1119</v>
      </c>
      <c r="B1120" s="134">
        <v>45867</v>
      </c>
      <c r="C1120" s="182">
        <f>YEAR(PA[[#This Row],[Date]])+IF(MONTH(PA[[#This Row],[Date]])&gt;=4,1,0)</f>
        <v>2026</v>
      </c>
      <c r="D1120" s="32">
        <f>YEAR(PA[[#This Row],[Date]])</f>
        <v>2025</v>
      </c>
      <c r="E1120" s="36" t="s">
        <v>363</v>
      </c>
      <c r="F1120" s="36" t="s">
        <v>363</v>
      </c>
      <c r="G1120" s="216">
        <v>45839</v>
      </c>
      <c r="H1120" s="174">
        <f>DAY(EOMONTH(PA[[#This Row],[Month Year]],0))</f>
        <v>31</v>
      </c>
      <c r="I1120" s="33">
        <v>0.27916666666666667</v>
      </c>
      <c r="J1120" s="33">
        <v>0.77638888888888891</v>
      </c>
      <c r="K1120" s="34">
        <f>IFERROR((PA[[#This Row],[Sunset Time (POA&lt;20 W/m2)]]-PA[[#This Row],[Sunrise Time (POA&gt;20 W/m2)]])*24,"")</f>
        <v>11.933333333333334</v>
      </c>
      <c r="L1120" s="36" t="s">
        <v>510</v>
      </c>
      <c r="M1120" s="36" t="s">
        <v>403</v>
      </c>
      <c r="N1120" s="36" t="s">
        <v>412</v>
      </c>
      <c r="O1120" s="37" t="s">
        <v>446</v>
      </c>
      <c r="P1120" s="37"/>
      <c r="Q1120" s="36"/>
      <c r="R1120" s="174">
        <f>IF((PA[[#This Row],[String Type(If String BD)]]&amp;PA[[#This Row],[Equipment (If any BD other than PV  array and inv)]])="",1,0)</f>
        <v>1</v>
      </c>
      <c r="S1120" s="174">
        <f>IF(PA[[#This Row],[String Type(If String BD)]]="",1,0)</f>
        <v>1</v>
      </c>
      <c r="T1120" s="174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1120" s="175">
        <f>IFERROR(_xlfn.XLOOKUP(PA[[#This Row],[Affected Equipment ]],'Basic Data'!N:N,'Basic Data'!Q:Q),"")</f>
        <v>221.27</v>
      </c>
      <c r="V1120" s="382">
        <f ca="1">IFERROR(_xlfn.XLOOKUP(PA[[#This Row],[Affected Equipment ]],'Basic Data'!N:N,'Basic Data'!R:R),"")</f>
        <v>1.2826502811431222E-3</v>
      </c>
      <c r="W1120" s="35" t="s">
        <v>433</v>
      </c>
      <c r="X1120" s="38"/>
      <c r="Y1120" s="354" t="s">
        <v>1908</v>
      </c>
      <c r="Z1120" s="41">
        <v>0.27916666666666667</v>
      </c>
      <c r="AA1120" s="41">
        <v>0.27916666666666667</v>
      </c>
      <c r="AB1120" s="47">
        <v>0.27916666666666667</v>
      </c>
      <c r="AC1120" s="45">
        <v>0.77638888888888891</v>
      </c>
      <c r="AD1120" s="176">
        <f>IF(PA[[#This Row],[Acknowledgement Time ]]="NA","",(PA[[#This Row],[Acknowledgement Time ]]-PA[[#This Row],[Fault Time]])*24)</f>
        <v>0</v>
      </c>
      <c r="AE1120" s="176">
        <f>IF(PA[[#This Row],[Work Start time on Fault]]="NA","",(PA[[#This Row],[Work Start time on Fault]]-PA[[#This Row],[Fault Time]])*24)</f>
        <v>0</v>
      </c>
      <c r="AF1120" s="177" t="str">
        <f>IF(PA[[#This Row],[Status]]="Open","",(PA[[#This Row],[Work Completion time on fault]]-PA[[#This Row],[Fault Time]])*24)</f>
        <v/>
      </c>
      <c r="AG1120" s="176">
        <f>IFERROR((PA[[#This Row],[Work Completion time on fault]]-PA[[#This Row],[Fault Time]])*24,"")</f>
        <v>11.933333333333334</v>
      </c>
      <c r="AH1120" s="352" t="s">
        <v>1909</v>
      </c>
      <c r="AI1120" s="353" t="s">
        <v>552</v>
      </c>
      <c r="AJ1120" s="175">
        <f ca="1">IFERROR(PA[[#This Row],[Breakdown Time]]*PA[[#This Row],[Plant Equivalent Weightage]],"")</f>
        <v>1.5306293354974592E-2</v>
      </c>
      <c r="AK1120" s="35">
        <v>4203</v>
      </c>
      <c r="AL1120" s="277">
        <f>IFERROR((_xlfn.XLOOKUP($G1120,'Modelling New'!$D:$D,'Modelling New'!$O:$O)*PA[[#This Row],[Lost PoA(Wh/m2)]]*PA[[#This Row],[DC Capacity Affected (kW)]])/1000,"")</f>
        <v>769.78109828027675</v>
      </c>
    </row>
  </sheetData>
  <phoneticPr fontId="46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N1100:N1105 N967:N1098 N1107:N1120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O967:O980 O985:O1043 O1046:O1054 O1058:O1074 O1108:O1120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 P985 P996:P1002 P1013:P1015 P1020:P1023 P1026:P1030 P1033 P1036:P1040 P1046:P1051 P1058 P1061:P1068 P1071:P1072 P1110 P1113:P1118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Q2:Q1120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W2:W1120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M847:M1098 M1100:M1120</xm:sqref>
        </x14:dataValidation>
        <x14:dataValidation type="list" allowBlank="1" showInputMessage="1" showErrorMessage="1" xr:uid="{3E386183-9748-4CAD-AEC1-80F1479B0B37}">
          <x14:formula1>
            <xm:f>'Basic Data'!$B$2:$B$21</xm:f>
          </x14:formula1>
          <xm:sqref>L2:L1048576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0" customWidth="1"/>
    <col min="3" max="3" width="15.81640625" style="240" customWidth="1"/>
    <col min="4" max="6" width="8.453125" style="240"/>
    <col min="7" max="7" width="20.453125" style="240" customWidth="1"/>
    <col min="8" max="8" width="8.453125" style="240"/>
    <col min="9" max="9" width="9.453125" style="240" bestFit="1" customWidth="1"/>
    <col min="10" max="14" width="8.453125" style="240"/>
    <col min="15" max="15" width="9.81640625" style="240" bestFit="1" customWidth="1"/>
    <col min="16" max="16" width="11" style="240" customWidth="1"/>
    <col min="17" max="17" width="15.453125" style="240" customWidth="1"/>
    <col min="18" max="19" width="10.81640625" style="240" customWidth="1"/>
    <col min="20" max="20" width="13" style="240" customWidth="1"/>
    <col min="21" max="25" width="12.81640625" style="240" customWidth="1"/>
    <col min="26" max="27" width="14.453125" style="240" customWidth="1"/>
    <col min="28" max="29" width="15.453125" style="240" customWidth="1"/>
    <col min="30" max="38" width="9.81640625" style="240" customWidth="1"/>
    <col min="39" max="39" width="11.453125" style="240" customWidth="1"/>
    <col min="40" max="41" width="12.453125" style="240" bestFit="1" customWidth="1"/>
    <col min="42" max="16384" width="8.453125" style="240"/>
  </cols>
  <sheetData>
    <row r="1" spans="1:44" ht="43.5">
      <c r="A1" s="252" t="s">
        <v>6</v>
      </c>
      <c r="B1" s="252" t="s">
        <v>724</v>
      </c>
      <c r="C1" s="252" t="s">
        <v>725</v>
      </c>
      <c r="D1" s="252" t="s">
        <v>96</v>
      </c>
      <c r="E1" s="252" t="s">
        <v>726</v>
      </c>
      <c r="F1" s="252" t="s">
        <v>727</v>
      </c>
      <c r="G1" s="252" t="s">
        <v>728</v>
      </c>
      <c r="H1" s="252" t="s">
        <v>729</v>
      </c>
      <c r="I1" s="252" t="s">
        <v>730</v>
      </c>
      <c r="J1" s="252" t="s">
        <v>731</v>
      </c>
      <c r="K1" s="252" t="s">
        <v>732</v>
      </c>
      <c r="L1" s="252" t="s">
        <v>733</v>
      </c>
      <c r="M1" s="252" t="s">
        <v>734</v>
      </c>
      <c r="N1" s="252" t="s">
        <v>735</v>
      </c>
      <c r="O1" s="252" t="s">
        <v>736</v>
      </c>
      <c r="P1" s="252" t="s">
        <v>737</v>
      </c>
      <c r="Q1" s="252" t="s">
        <v>738</v>
      </c>
      <c r="R1" s="252" t="s">
        <v>739</v>
      </c>
      <c r="S1" s="252" t="s">
        <v>740</v>
      </c>
      <c r="T1" s="252" t="s">
        <v>741</v>
      </c>
      <c r="U1" s="252" t="s">
        <v>742</v>
      </c>
      <c r="V1" s="252" t="s">
        <v>743</v>
      </c>
      <c r="W1" s="252" t="s">
        <v>744</v>
      </c>
      <c r="X1" s="252" t="s">
        <v>745</v>
      </c>
      <c r="Y1" s="252" t="s">
        <v>746</v>
      </c>
      <c r="Z1" s="252" t="s">
        <v>747</v>
      </c>
      <c r="AA1" s="252" t="s">
        <v>748</v>
      </c>
      <c r="AB1" s="252" t="s">
        <v>749</v>
      </c>
      <c r="AC1" s="252" t="s">
        <v>750</v>
      </c>
      <c r="AD1" s="252" t="s">
        <v>751</v>
      </c>
      <c r="AE1" s="252" t="s">
        <v>752</v>
      </c>
      <c r="AF1" s="252" t="s">
        <v>753</v>
      </c>
      <c r="AG1" s="252" t="s">
        <v>754</v>
      </c>
      <c r="AH1" s="252" t="s">
        <v>755</v>
      </c>
      <c r="AI1" s="252" t="s">
        <v>756</v>
      </c>
      <c r="AJ1" s="252" t="s">
        <v>757</v>
      </c>
      <c r="AK1" s="252" t="s">
        <v>758</v>
      </c>
      <c r="AL1" s="252" t="s">
        <v>759</v>
      </c>
      <c r="AM1" s="271" t="s">
        <v>13</v>
      </c>
      <c r="AN1" s="271" t="s">
        <v>14</v>
      </c>
      <c r="AO1" s="271" t="s">
        <v>760</v>
      </c>
      <c r="AQ1" s="240" t="s">
        <v>761</v>
      </c>
      <c r="AR1" s="253">
        <v>175.77</v>
      </c>
    </row>
    <row r="2" spans="1:44">
      <c r="A2" s="254">
        <v>1</v>
      </c>
      <c r="B2" s="255" t="s">
        <v>762</v>
      </c>
      <c r="C2" s="254">
        <v>4</v>
      </c>
      <c r="D2" s="256">
        <v>45017</v>
      </c>
      <c r="E2" s="257">
        <f t="shared" ref="E2:E3" si="0">YEAR(D2)</f>
        <v>2023</v>
      </c>
      <c r="F2" s="257" t="s">
        <v>763</v>
      </c>
      <c r="G2" s="258">
        <f t="shared" ref="G2:G3" si="1">DAY(EOMONTH(D2,0))</f>
        <v>30</v>
      </c>
      <c r="H2" s="259">
        <v>196.40028749999999</v>
      </c>
      <c r="I2" s="259">
        <v>197.4</v>
      </c>
      <c r="J2" s="260"/>
      <c r="K2" s="259">
        <v>23.057770000000001</v>
      </c>
      <c r="L2" s="258"/>
      <c r="M2" s="261"/>
      <c r="N2" s="261"/>
      <c r="O2" s="262" t="str">
        <f t="shared" ref="O2:O3" si="2">IFERROR(M2/I2/N2,"")</f>
        <v/>
      </c>
      <c r="P2" s="260">
        <f t="shared" ref="P2:P3" si="3">IFERROR(I2/G2,"")</f>
        <v>6.58</v>
      </c>
      <c r="Q2" s="258">
        <f>COUNTIFS('Daily KPI'!$D:$D,D2,'Daily KPI'!$K:$K,"&gt;0")</f>
        <v>0</v>
      </c>
      <c r="R2" s="261">
        <f t="shared" ref="R2:R3" si="4">I2/G2*Q2</f>
        <v>0</v>
      </c>
      <c r="S2" s="261">
        <f>SUMIF($F$2:F2,F2,$R$2:R2)</f>
        <v>0</v>
      </c>
      <c r="T2" s="260">
        <f t="shared" ref="T2:T3" si="5">M2/G2</f>
        <v>0</v>
      </c>
      <c r="U2" s="261">
        <f t="shared" ref="U2:U3" si="6">M2/G2*Q2</f>
        <v>0</v>
      </c>
      <c r="V2" s="261">
        <f>SUMIF($F$2:F2,F2,$U$2:U2)</f>
        <v>0</v>
      </c>
      <c r="W2" s="262" t="str">
        <f t="shared" ref="W2:W3" si="7">IFERROR(T2/(24*N2),"")</f>
        <v/>
      </c>
      <c r="X2" s="262" t="str">
        <f t="shared" ref="X2:X37" si="8">IFERROR(U2/(24*N2*Q2),"")</f>
        <v/>
      </c>
      <c r="Y2" s="262" t="str">
        <f t="shared" ref="Y2:Y37" si="9">IFERROR(V2/(24*N2*SUMIFS($Q:$Q,$F:$F,$F2,$D:$D,"&lt;="&amp;D2)),"")</f>
        <v/>
      </c>
      <c r="Z2" s="260" t="str">
        <f>IFERROR(AVERAGEIF('Daily KPI'!$D:$D,Modelling_New[[#This Row],[Month]],'Daily KPI'!AB:AB),"")</f>
        <v/>
      </c>
      <c r="AA2" s="263" t="str">
        <f>IFERROR(AVERAGEIF($F$2:F2,F2,$Z$2:Z2),"")</f>
        <v/>
      </c>
      <c r="AB2" s="261"/>
      <c r="AC2" s="260"/>
      <c r="AD2" s="260"/>
      <c r="AE2" s="262">
        <v>0.995</v>
      </c>
      <c r="AF2" s="262">
        <v>0.995</v>
      </c>
      <c r="AG2" s="262"/>
      <c r="AH2" s="262"/>
      <c r="AI2" s="262"/>
      <c r="AJ2" s="262"/>
      <c r="AK2" s="262"/>
      <c r="AL2" s="262"/>
      <c r="AM2" s="272">
        <f>SUMIF('Daily KPI'!$D:$D,$D2,'Daily KPI'!AS:AS)</f>
        <v>0</v>
      </c>
      <c r="AN2" s="272">
        <f>SUMIF($F$2:F2,F2,$AM$2:AM2)</f>
        <v>0</v>
      </c>
      <c r="AO2" s="272"/>
    </row>
    <row r="3" spans="1:44">
      <c r="A3" s="255">
        <f t="shared" ref="A3:A37" si="10">A2+1</f>
        <v>2</v>
      </c>
      <c r="B3" s="255" t="s">
        <v>117</v>
      </c>
      <c r="C3" s="254">
        <v>5</v>
      </c>
      <c r="D3" s="256">
        <v>45047</v>
      </c>
      <c r="E3" s="264">
        <f t="shared" si="0"/>
        <v>2023</v>
      </c>
      <c r="F3" s="257" t="s">
        <v>763</v>
      </c>
      <c r="G3" s="265">
        <f t="shared" si="1"/>
        <v>31</v>
      </c>
      <c r="H3" s="263">
        <v>200.79983369999999</v>
      </c>
      <c r="I3" s="263">
        <v>196.3</v>
      </c>
      <c r="J3" s="266"/>
      <c r="K3" s="263">
        <v>24.803879999999999</v>
      </c>
      <c r="L3" s="265"/>
      <c r="M3" s="267"/>
      <c r="N3" s="261"/>
      <c r="O3" s="268" t="str">
        <f t="shared" si="2"/>
        <v/>
      </c>
      <c r="P3" s="266">
        <f t="shared" si="3"/>
        <v>6.3322580645161297</v>
      </c>
      <c r="Q3" s="265">
        <f>COUNTIFS('Daily KPI'!$D:$D,D3,'Daily KPI'!$K:$K,"&gt;0")</f>
        <v>0</v>
      </c>
      <c r="R3" s="267">
        <f t="shared" si="4"/>
        <v>0</v>
      </c>
      <c r="S3" s="267">
        <f>SUMIF($F$2:F3,F3,$R$2:R3)</f>
        <v>0</v>
      </c>
      <c r="T3" s="266">
        <f t="shared" si="5"/>
        <v>0</v>
      </c>
      <c r="U3" s="267">
        <f t="shared" si="6"/>
        <v>0</v>
      </c>
      <c r="V3" s="267">
        <f>SUMIF($F$2:F3,F3,$U$2:U3)</f>
        <v>0</v>
      </c>
      <c r="W3" s="268" t="str">
        <f t="shared" si="7"/>
        <v/>
      </c>
      <c r="X3" s="268" t="str">
        <f t="shared" si="8"/>
        <v/>
      </c>
      <c r="Y3" s="268" t="str">
        <f t="shared" si="9"/>
        <v/>
      </c>
      <c r="Z3" s="266" t="str">
        <f>IFERROR(AVERAGEIF('Daily KPI'!$D:$D,Modelling_New[[#This Row],[Month]],'Daily KPI'!AB:AB),"")</f>
        <v/>
      </c>
      <c r="AA3" s="263" t="str">
        <f>IFERROR(AVERAGEIF($F$2:F3,F3,$Z$2:Z3),"")</f>
        <v/>
      </c>
      <c r="AB3" s="267"/>
      <c r="AC3" s="266"/>
      <c r="AD3" s="266"/>
      <c r="AE3" s="262">
        <v>0.995</v>
      </c>
      <c r="AF3" s="262">
        <v>0.995</v>
      </c>
      <c r="AG3" s="262"/>
      <c r="AH3" s="268"/>
      <c r="AI3" s="268"/>
      <c r="AJ3" s="268"/>
      <c r="AK3" s="268"/>
      <c r="AL3" s="268"/>
      <c r="AM3" s="272">
        <f>SUMIF('Daily KPI'!$D:$D,$D3,'Daily KPI'!AS:AS)</f>
        <v>0</v>
      </c>
      <c r="AN3" s="272">
        <f>SUMIF($F$2:F3,F3,$AM$2:AM3)</f>
        <v>0</v>
      </c>
      <c r="AO3" s="272"/>
    </row>
    <row r="4" spans="1:44">
      <c r="A4" s="254">
        <f t="shared" si="10"/>
        <v>3</v>
      </c>
      <c r="B4" s="255" t="s">
        <v>764</v>
      </c>
      <c r="C4" s="254">
        <v>6</v>
      </c>
      <c r="D4" s="256">
        <v>45078</v>
      </c>
      <c r="E4" s="257">
        <f>YEAR(D4)</f>
        <v>2023</v>
      </c>
      <c r="F4" s="257" t="s">
        <v>763</v>
      </c>
      <c r="G4" s="258">
        <f>DAY(EOMONTH(D4,0))</f>
        <v>30</v>
      </c>
      <c r="H4" s="263">
        <v>163.70017110000001</v>
      </c>
      <c r="I4" s="263">
        <v>158.6</v>
      </c>
      <c r="J4" s="260"/>
      <c r="K4" s="263">
        <v>20.91329</v>
      </c>
      <c r="L4" s="258"/>
      <c r="M4" s="261"/>
      <c r="N4" s="261"/>
      <c r="O4" s="262" t="str">
        <f>IFERROR(M4/I4/N4,"")</f>
        <v/>
      </c>
      <c r="P4" s="260">
        <f>IFERROR(I4/G4,"")</f>
        <v>5.2866666666666662</v>
      </c>
      <c r="Q4" s="258">
        <f>COUNTIFS('Daily KPI'!$D:$D,D4,'Daily KPI'!$K:$K,"&gt;0")</f>
        <v>0</v>
      </c>
      <c r="R4" s="261">
        <f>I4/G4*Q4</f>
        <v>0</v>
      </c>
      <c r="S4" s="261">
        <f>SUMIF($F$4:F4,F4,$R$4:R4)</f>
        <v>0</v>
      </c>
      <c r="T4" s="260">
        <f>M4/G4</f>
        <v>0</v>
      </c>
      <c r="U4" s="261">
        <f>M4/G4*Q4</f>
        <v>0</v>
      </c>
      <c r="V4" s="261">
        <f>SUMIF($F$4:F4,F4,$U$4:U4)</f>
        <v>0</v>
      </c>
      <c r="W4" s="262" t="str">
        <f>IFERROR(T4/(24*N4),"")</f>
        <v/>
      </c>
      <c r="X4" s="262" t="str">
        <f t="shared" si="8"/>
        <v/>
      </c>
      <c r="Y4" s="262" t="str">
        <f t="shared" si="9"/>
        <v/>
      </c>
      <c r="Z4" s="260" t="str">
        <f>IFERROR(AVERAGEIF('Daily KPI'!$D:$D,Modelling_New[[#This Row],[Month]],'Daily KPI'!AB:AB),"")</f>
        <v/>
      </c>
      <c r="AA4" s="263" t="str">
        <f>IFERROR(AVERAGEIF($F$2:F4,F4,$Z$2:Z4),"")</f>
        <v/>
      </c>
      <c r="AB4" s="261"/>
      <c r="AC4" s="260"/>
      <c r="AD4" s="260"/>
      <c r="AE4" s="262">
        <v>0.995</v>
      </c>
      <c r="AF4" s="262">
        <v>0.995</v>
      </c>
      <c r="AG4" s="262"/>
      <c r="AH4" s="262"/>
      <c r="AI4" s="262"/>
      <c r="AJ4" s="262"/>
      <c r="AK4" s="262"/>
      <c r="AL4" s="262"/>
      <c r="AM4" s="272">
        <f>SUMIF('Daily KPI'!$D:$D,$D4,'Daily KPI'!AS:AS)</f>
        <v>0</v>
      </c>
      <c r="AN4" s="272">
        <f>SUMIF($F$2:F4,F4,$AM$2:AM4)</f>
        <v>0</v>
      </c>
      <c r="AO4" s="272"/>
    </row>
    <row r="5" spans="1:44">
      <c r="A5" s="255">
        <f t="shared" si="10"/>
        <v>4</v>
      </c>
      <c r="B5" s="255" t="s">
        <v>765</v>
      </c>
      <c r="C5" s="254">
        <v>7</v>
      </c>
      <c r="D5" s="256">
        <v>45108</v>
      </c>
      <c r="E5" s="264">
        <f>YEAR(D5)</f>
        <v>2023</v>
      </c>
      <c r="F5" s="257" t="s">
        <v>763</v>
      </c>
      <c r="G5" s="265">
        <f>DAY(EOMONTH(D5,0))</f>
        <v>31</v>
      </c>
      <c r="H5" s="263">
        <v>145.000258</v>
      </c>
      <c r="I5" s="263">
        <v>141.19999999999999</v>
      </c>
      <c r="J5" s="266"/>
      <c r="K5" s="263">
        <v>20.391279999999998</v>
      </c>
      <c r="L5" s="265"/>
      <c r="M5" s="267"/>
      <c r="N5" s="261"/>
      <c r="O5" s="268" t="str">
        <f>IFERROR(M5/I5/N5,"")</f>
        <v/>
      </c>
      <c r="P5" s="266">
        <f>IFERROR(I5/G5,"")</f>
        <v>4.5548387096774192</v>
      </c>
      <c r="Q5" s="265">
        <f>COUNTIFS('Daily KPI'!$D:$D,D5,'Daily KPI'!$K:$K,"&gt;0")</f>
        <v>0</v>
      </c>
      <c r="R5" s="267">
        <f>I5/G5*Q5</f>
        <v>0</v>
      </c>
      <c r="S5" s="267">
        <f>SUMIF($F$5:F5,F5,$R$5:R5)</f>
        <v>0</v>
      </c>
      <c r="T5" s="266">
        <f>M5/G5</f>
        <v>0</v>
      </c>
      <c r="U5" s="267">
        <f>M5/G5*Q5</f>
        <v>0</v>
      </c>
      <c r="V5" s="267">
        <f>SUMIF($F$5:F5,F5,$U$5:U5)</f>
        <v>0</v>
      </c>
      <c r="W5" s="268" t="str">
        <f>IFERROR(T5/(24*N5),"")</f>
        <v/>
      </c>
      <c r="X5" s="268" t="str">
        <f t="shared" si="8"/>
        <v/>
      </c>
      <c r="Y5" s="268" t="str">
        <f t="shared" si="9"/>
        <v/>
      </c>
      <c r="Z5" s="266" t="str">
        <f>IFERROR(AVERAGEIF('Daily KPI'!$D:$D,Modelling_New[[#This Row],[Month]],'Daily KPI'!AB:AB),"")</f>
        <v/>
      </c>
      <c r="AA5" s="263" t="str">
        <f>IFERROR(AVERAGEIF($F$2:F5,F5,$Z$2:Z5),"")</f>
        <v/>
      </c>
      <c r="AB5" s="267"/>
      <c r="AC5" s="266"/>
      <c r="AD5" s="266"/>
      <c r="AE5" s="262">
        <v>0.995</v>
      </c>
      <c r="AF5" s="262">
        <v>0.995</v>
      </c>
      <c r="AG5" s="262"/>
      <c r="AH5" s="268"/>
      <c r="AI5" s="268"/>
      <c r="AJ5" s="268"/>
      <c r="AK5" s="268"/>
      <c r="AL5" s="268"/>
      <c r="AM5" s="272">
        <f>SUMIF('Daily KPI'!$D:$D,$D5,'Daily KPI'!AS:AS)</f>
        <v>0</v>
      </c>
      <c r="AN5" s="272">
        <f>SUMIF($F$2:F5,F5,$AM$2:AM5)</f>
        <v>0</v>
      </c>
      <c r="AO5" s="272"/>
    </row>
    <row r="6" spans="1:44">
      <c r="A6" s="254">
        <f t="shared" si="10"/>
        <v>5</v>
      </c>
      <c r="B6" s="255" t="s">
        <v>766</v>
      </c>
      <c r="C6" s="254">
        <v>8</v>
      </c>
      <c r="D6" s="256">
        <v>45139</v>
      </c>
      <c r="E6" s="257">
        <f t="shared" ref="E6:E13" si="11">YEAR(D6)</f>
        <v>2023</v>
      </c>
      <c r="F6" s="257" t="s">
        <v>763</v>
      </c>
      <c r="G6" s="258">
        <f t="shared" ref="G6:G13" si="12">DAY(EOMONTH(D6,0))</f>
        <v>31</v>
      </c>
      <c r="H6" s="263">
        <v>150.50028639999999</v>
      </c>
      <c r="I6" s="263">
        <v>149.30000000000001</v>
      </c>
      <c r="J6" s="260"/>
      <c r="K6" s="263">
        <v>19.68656</v>
      </c>
      <c r="L6" s="258"/>
      <c r="M6" s="261"/>
      <c r="N6" s="261"/>
      <c r="O6" s="262" t="str">
        <f t="shared" ref="O6:O37" si="13">IFERROR(M6/I6/N6,"")</f>
        <v/>
      </c>
      <c r="P6" s="260">
        <f t="shared" ref="P6:P37" si="14">IFERROR(I6/G6,"")</f>
        <v>4.8161290322580648</v>
      </c>
      <c r="Q6" s="258">
        <f>COUNTIFS('Daily KPI'!$D:$D,D6,'Daily KPI'!$K:$K,"&gt;0")</f>
        <v>0</v>
      </c>
      <c r="R6" s="261">
        <f t="shared" ref="R6:R37" si="15">I6/G6*Q6</f>
        <v>0</v>
      </c>
      <c r="S6" s="261">
        <f>SUMIF($F$6:F6,F6,$R$6:R6)</f>
        <v>0</v>
      </c>
      <c r="T6" s="260">
        <f t="shared" ref="T6:T37" si="16">M6/G6</f>
        <v>0</v>
      </c>
      <c r="U6" s="261">
        <f t="shared" ref="U6:U37" si="17">M6/G6*Q6</f>
        <v>0</v>
      </c>
      <c r="V6" s="261">
        <f>SUMIF($F$6:F6,F6,$U$6:U6)</f>
        <v>0</v>
      </c>
      <c r="W6" s="262" t="str">
        <f t="shared" ref="W6:W37" si="18">IFERROR(T6/(24*N6),"")</f>
        <v/>
      </c>
      <c r="X6" s="262" t="str">
        <f t="shared" si="8"/>
        <v/>
      </c>
      <c r="Y6" s="262" t="str">
        <f t="shared" si="9"/>
        <v/>
      </c>
      <c r="Z6" s="260" t="str">
        <f>IFERROR(AVERAGEIF('Daily KPI'!$D:$D,Modelling_New[[#This Row],[Month]],'Daily KPI'!AB:AB),"")</f>
        <v/>
      </c>
      <c r="AA6" s="263" t="str">
        <f>IFERROR(AVERAGEIF($F$2:F6,F6,$Z$2:Z6),"")</f>
        <v/>
      </c>
      <c r="AB6" s="261"/>
      <c r="AC6" s="260"/>
      <c r="AD6" s="260"/>
      <c r="AE6" s="262">
        <v>0.995</v>
      </c>
      <c r="AF6" s="262">
        <v>0.995</v>
      </c>
      <c r="AG6" s="262"/>
      <c r="AH6" s="262"/>
      <c r="AI6" s="262"/>
      <c r="AJ6" s="262"/>
      <c r="AK6" s="262"/>
      <c r="AL6" s="262"/>
      <c r="AM6" s="272">
        <f>SUMIF('Daily KPI'!$D:$D,$D6,'Daily KPI'!AS:AS)</f>
        <v>0</v>
      </c>
      <c r="AN6" s="272">
        <f>SUMIF($F$2:F6,F6,$AM$2:AM6)</f>
        <v>0</v>
      </c>
      <c r="AO6" s="272"/>
    </row>
    <row r="7" spans="1:44">
      <c r="A7" s="254">
        <f t="shared" si="10"/>
        <v>6</v>
      </c>
      <c r="B7" s="255" t="s">
        <v>767</v>
      </c>
      <c r="C7" s="254">
        <v>9</v>
      </c>
      <c r="D7" s="256">
        <v>45170</v>
      </c>
      <c r="E7" s="257">
        <f t="shared" si="11"/>
        <v>2023</v>
      </c>
      <c r="F7" s="257" t="s">
        <v>763</v>
      </c>
      <c r="G7" s="265">
        <f t="shared" si="12"/>
        <v>30</v>
      </c>
      <c r="H7" s="263">
        <v>153.4001772</v>
      </c>
      <c r="I7" s="263">
        <v>157.19999999999999</v>
      </c>
      <c r="J7" s="260"/>
      <c r="K7" s="263">
        <v>18.930330000000001</v>
      </c>
      <c r="L7" s="258"/>
      <c r="M7" s="261"/>
      <c r="N7" s="261"/>
      <c r="O7" s="262" t="str">
        <f t="shared" si="13"/>
        <v/>
      </c>
      <c r="P7" s="260">
        <f t="shared" si="14"/>
        <v>5.2399999999999993</v>
      </c>
      <c r="Q7" s="258">
        <f>COUNTIFS('Daily KPI'!$D:$D,D7,'Daily KPI'!$K:$K,"&gt;0")</f>
        <v>0</v>
      </c>
      <c r="R7" s="261">
        <f t="shared" si="15"/>
        <v>0</v>
      </c>
      <c r="S7" s="261">
        <f>SUMIF($F$6:F7,F7,$R$6:R7)</f>
        <v>0</v>
      </c>
      <c r="T7" s="260">
        <f t="shared" si="16"/>
        <v>0</v>
      </c>
      <c r="U7" s="261">
        <f t="shared" si="17"/>
        <v>0</v>
      </c>
      <c r="V7" s="261">
        <f>SUMIF($F$6:F7,F7,$U$6:U7)</f>
        <v>0</v>
      </c>
      <c r="W7" s="262" t="str">
        <f t="shared" si="18"/>
        <v/>
      </c>
      <c r="X7" s="262" t="str">
        <f t="shared" si="8"/>
        <v/>
      </c>
      <c r="Y7" s="262" t="str">
        <f t="shared" si="9"/>
        <v/>
      </c>
      <c r="Z7" s="260" t="str">
        <f>IFERROR(AVERAGEIF('Daily KPI'!$D:$D,Modelling_New[[#This Row],[Month]],'Daily KPI'!AB:AB),"")</f>
        <v/>
      </c>
      <c r="AA7" s="263" t="str">
        <f>IFERROR(AVERAGEIF($F$2:F7,F7,$Z$2:Z7),"")</f>
        <v/>
      </c>
      <c r="AB7" s="261"/>
      <c r="AC7" s="260"/>
      <c r="AD7" s="260"/>
      <c r="AE7" s="262">
        <v>0.995</v>
      </c>
      <c r="AF7" s="262">
        <v>0.995</v>
      </c>
      <c r="AG7" s="262"/>
      <c r="AH7" s="262"/>
      <c r="AI7" s="262"/>
      <c r="AJ7" s="262"/>
      <c r="AK7" s="262"/>
      <c r="AL7" s="262"/>
      <c r="AM7" s="272">
        <f>SUMIF('Daily KPI'!$D:$D,$D7,'Daily KPI'!AS:AS)</f>
        <v>0</v>
      </c>
      <c r="AN7" s="272">
        <f>SUMIF($F$2:F7,F7,$AM$2:AM7)</f>
        <v>0</v>
      </c>
      <c r="AO7" s="272"/>
    </row>
    <row r="8" spans="1:44">
      <c r="A8" s="255">
        <f t="shared" si="10"/>
        <v>7</v>
      </c>
      <c r="B8" s="255" t="s">
        <v>768</v>
      </c>
      <c r="C8" s="254">
        <v>10</v>
      </c>
      <c r="D8" s="256">
        <v>45200</v>
      </c>
      <c r="E8" s="264">
        <f t="shared" si="11"/>
        <v>2023</v>
      </c>
      <c r="F8" s="257" t="s">
        <v>763</v>
      </c>
      <c r="G8" s="258">
        <f t="shared" si="12"/>
        <v>31</v>
      </c>
      <c r="H8" s="263">
        <v>157.9983823</v>
      </c>
      <c r="I8" s="263">
        <v>167.2</v>
      </c>
      <c r="J8" s="266"/>
      <c r="K8" s="259">
        <v>19.660550000000001</v>
      </c>
      <c r="L8" s="265"/>
      <c r="M8" s="267"/>
      <c r="N8" s="267"/>
      <c r="O8" s="268" t="str">
        <f t="shared" si="13"/>
        <v/>
      </c>
      <c r="P8" s="266">
        <f t="shared" si="14"/>
        <v>5.3935483870967742</v>
      </c>
      <c r="Q8" s="265">
        <f>COUNTIFS('Daily KPI'!$D:$D,D8,'Daily KPI'!$K:$K,"&gt;0")</f>
        <v>0</v>
      </c>
      <c r="R8" s="267">
        <f t="shared" si="15"/>
        <v>0</v>
      </c>
      <c r="S8" s="267">
        <f>SUMIF($F$6:F8,F8,$R$6:R8)</f>
        <v>0</v>
      </c>
      <c r="T8" s="266">
        <f t="shared" si="16"/>
        <v>0</v>
      </c>
      <c r="U8" s="267">
        <f t="shared" si="17"/>
        <v>0</v>
      </c>
      <c r="V8" s="267">
        <f>SUMIF($F$6:F8,F8,$U$6:U8)</f>
        <v>0</v>
      </c>
      <c r="W8" s="268" t="str">
        <f t="shared" si="18"/>
        <v/>
      </c>
      <c r="X8" s="268" t="str">
        <f t="shared" si="8"/>
        <v/>
      </c>
      <c r="Y8" s="268" t="str">
        <f t="shared" si="9"/>
        <v/>
      </c>
      <c r="Z8" s="266" t="str">
        <f>IFERROR(AVERAGEIF('Daily KPI'!$D:$D,Modelling_New[[#This Row],[Month]],'Daily KPI'!AB:AB),"")</f>
        <v/>
      </c>
      <c r="AA8" s="263" t="str">
        <f>IFERROR(AVERAGEIF($F$2:F8,F8,$Z$2:Z8),"")</f>
        <v/>
      </c>
      <c r="AB8" s="267"/>
      <c r="AC8" s="266"/>
      <c r="AD8" s="266"/>
      <c r="AE8" s="262">
        <v>0.995</v>
      </c>
      <c r="AF8" s="262">
        <v>0.995</v>
      </c>
      <c r="AG8" s="262"/>
      <c r="AH8" s="268"/>
      <c r="AI8" s="268"/>
      <c r="AJ8" s="268"/>
      <c r="AK8" s="268"/>
      <c r="AL8" s="268"/>
      <c r="AM8" s="272">
        <f>SUMIF('Daily KPI'!$D:$D,$D8,'Daily KPI'!AS:AS)</f>
        <v>0</v>
      </c>
      <c r="AN8" s="272">
        <f>SUMIF($F$2:F8,F8,$AM$2:AM8)</f>
        <v>0</v>
      </c>
      <c r="AO8" s="272"/>
    </row>
    <row r="9" spans="1:44">
      <c r="A9" s="254">
        <f t="shared" si="10"/>
        <v>8</v>
      </c>
      <c r="B9" s="255" t="s">
        <v>769</v>
      </c>
      <c r="C9" s="254">
        <v>11</v>
      </c>
      <c r="D9" s="256">
        <v>45231</v>
      </c>
      <c r="E9" s="257">
        <f t="shared" si="11"/>
        <v>2023</v>
      </c>
      <c r="F9" s="257" t="s">
        <v>763</v>
      </c>
      <c r="G9" s="258">
        <f t="shared" si="12"/>
        <v>30</v>
      </c>
      <c r="H9" s="263">
        <v>147.60061490000001</v>
      </c>
      <c r="I9" s="263">
        <v>162</v>
      </c>
      <c r="J9" s="260"/>
      <c r="K9" s="263">
        <v>17.558019999999999</v>
      </c>
      <c r="L9" s="258"/>
      <c r="M9" s="261">
        <v>26191.297319999801</v>
      </c>
      <c r="N9" s="261"/>
      <c r="O9" s="262" t="str">
        <f t="shared" si="13"/>
        <v/>
      </c>
      <c r="P9" s="260">
        <f t="shared" si="14"/>
        <v>5.4</v>
      </c>
      <c r="Q9" s="258">
        <f>COUNTIFS('Daily KPI'!$D:$D,D9,'Daily KPI'!$K:$K,"&gt;0")</f>
        <v>0</v>
      </c>
      <c r="R9" s="261">
        <f t="shared" si="15"/>
        <v>0</v>
      </c>
      <c r="S9" s="261">
        <f>SUMIF($F$6:F9,F9,$R$6:R9)</f>
        <v>0</v>
      </c>
      <c r="T9" s="260">
        <f t="shared" si="16"/>
        <v>873.04324399999336</v>
      </c>
      <c r="U9" s="261">
        <f t="shared" si="17"/>
        <v>0</v>
      </c>
      <c r="V9" s="261">
        <f>SUMIF($F$6:F9,F9,$U$6:U9)</f>
        <v>0</v>
      </c>
      <c r="W9" s="262" t="str">
        <f t="shared" si="18"/>
        <v/>
      </c>
      <c r="X9" s="262" t="str">
        <f t="shared" si="8"/>
        <v/>
      </c>
      <c r="Y9" s="262" t="str">
        <f t="shared" si="9"/>
        <v/>
      </c>
      <c r="Z9" s="260" t="str">
        <f>IFERROR(AVERAGEIF('Daily KPI'!$D:$D,Modelling_New[[#This Row],[Month]],'Daily KPI'!AB:AB),"")</f>
        <v/>
      </c>
      <c r="AA9" s="263" t="str">
        <f>IFERROR(AVERAGEIF($F$2:F9,F9,$Z$2:Z9),"")</f>
        <v/>
      </c>
      <c r="AB9" s="261"/>
      <c r="AC9" s="260"/>
      <c r="AD9" s="260"/>
      <c r="AE9" s="262">
        <v>0.995</v>
      </c>
      <c r="AF9" s="262">
        <v>0.995</v>
      </c>
      <c r="AG9" s="262"/>
      <c r="AH9" s="262"/>
      <c r="AI9" s="262"/>
      <c r="AJ9" s="262"/>
      <c r="AK9" s="262"/>
      <c r="AL9" s="262"/>
      <c r="AM9" s="272">
        <f>SUMIF('Daily KPI'!$D:$D,$D9,'Daily KPI'!AS:AS)</f>
        <v>0</v>
      </c>
      <c r="AN9" s="272">
        <f>SUMIF($F$2:F9,F9,$AM$2:AM9)</f>
        <v>0</v>
      </c>
      <c r="AO9" s="272"/>
    </row>
    <row r="10" spans="1:44">
      <c r="A10" s="255">
        <f t="shared" si="10"/>
        <v>9</v>
      </c>
      <c r="B10" s="255" t="s">
        <v>770</v>
      </c>
      <c r="C10" s="254">
        <v>12</v>
      </c>
      <c r="D10" s="256">
        <v>45261</v>
      </c>
      <c r="E10" s="264">
        <f t="shared" si="11"/>
        <v>2023</v>
      </c>
      <c r="F10" s="257" t="s">
        <v>763</v>
      </c>
      <c r="G10" s="265">
        <f t="shared" si="12"/>
        <v>31</v>
      </c>
      <c r="H10" s="263">
        <v>146.50010510000001</v>
      </c>
      <c r="I10" s="263">
        <v>164.3</v>
      </c>
      <c r="J10" s="266"/>
      <c r="K10" s="259">
        <v>17.196370000000002</v>
      </c>
      <c r="L10" s="265"/>
      <c r="M10" s="267">
        <v>25401.287799999802</v>
      </c>
      <c r="N10" s="267"/>
      <c r="O10" s="268" t="str">
        <f t="shared" si="13"/>
        <v/>
      </c>
      <c r="P10" s="266">
        <f t="shared" si="14"/>
        <v>5.3000000000000007</v>
      </c>
      <c r="Q10" s="265">
        <f>COUNTIFS('Daily KPI'!$D:$D,D10,'Daily KPI'!$K:$K,"&gt;0")</f>
        <v>0</v>
      </c>
      <c r="R10" s="267">
        <f t="shared" si="15"/>
        <v>0</v>
      </c>
      <c r="S10" s="267">
        <f>SUMIF($F$6:F10,F10,$R$6:R10)</f>
        <v>0</v>
      </c>
      <c r="T10" s="266">
        <f t="shared" si="16"/>
        <v>819.39638064515486</v>
      </c>
      <c r="U10" s="267">
        <f t="shared" si="17"/>
        <v>0</v>
      </c>
      <c r="V10" s="267">
        <f>SUMIF($F$6:F10,F10,$U$6:U10)</f>
        <v>0</v>
      </c>
      <c r="W10" s="268" t="str">
        <f t="shared" si="18"/>
        <v/>
      </c>
      <c r="X10" s="268" t="str">
        <f t="shared" si="8"/>
        <v/>
      </c>
      <c r="Y10" s="268" t="str">
        <f t="shared" si="9"/>
        <v/>
      </c>
      <c r="Z10" s="266" t="str">
        <f>IFERROR(AVERAGEIF('Daily KPI'!$D:$D,Modelling_New[[#This Row],[Month]],'Daily KPI'!AB:AB),"")</f>
        <v/>
      </c>
      <c r="AA10" s="263" t="str">
        <f>IFERROR(AVERAGEIF($F$2:F10,F10,$Z$2:Z10),"")</f>
        <v/>
      </c>
      <c r="AB10" s="267"/>
      <c r="AC10" s="266"/>
      <c r="AD10" s="266"/>
      <c r="AE10" s="262">
        <v>0.995</v>
      </c>
      <c r="AF10" s="262">
        <v>0.995</v>
      </c>
      <c r="AG10" s="262"/>
      <c r="AH10" s="268"/>
      <c r="AI10" s="268"/>
      <c r="AJ10" s="268"/>
      <c r="AK10" s="268"/>
      <c r="AL10" s="268"/>
      <c r="AM10" s="272">
        <f>SUMIF('Daily KPI'!$D:$D,$D10,'Daily KPI'!AS:AS)</f>
        <v>0</v>
      </c>
      <c r="AN10" s="272">
        <f>SUMIF($F$2:F10,F10,$AM$2:AM10)</f>
        <v>0</v>
      </c>
      <c r="AO10" s="272"/>
    </row>
    <row r="11" spans="1:44">
      <c r="A11" s="254">
        <f t="shared" si="10"/>
        <v>10</v>
      </c>
      <c r="B11" s="255" t="s">
        <v>771</v>
      </c>
      <c r="C11" s="254">
        <v>1</v>
      </c>
      <c r="D11" s="256">
        <v>45292</v>
      </c>
      <c r="E11" s="257">
        <f t="shared" si="11"/>
        <v>2024</v>
      </c>
      <c r="F11" s="257" t="s">
        <v>763</v>
      </c>
      <c r="G11" s="258">
        <f t="shared" si="12"/>
        <v>31</v>
      </c>
      <c r="H11" s="263">
        <v>147.60061490000001</v>
      </c>
      <c r="I11" s="263">
        <v>186.2</v>
      </c>
      <c r="J11" s="260"/>
      <c r="K11" s="263">
        <v>17.42991</v>
      </c>
      <c r="L11" s="258"/>
      <c r="M11" s="261">
        <v>14772.9557749999</v>
      </c>
      <c r="N11" s="261"/>
      <c r="O11" s="262" t="str">
        <f t="shared" si="13"/>
        <v/>
      </c>
      <c r="P11" s="260">
        <f t="shared" si="14"/>
        <v>6.0064516129032253</v>
      </c>
      <c r="Q11" s="258">
        <f>COUNTIFS('Daily KPI'!$D:$D,D11,'Daily KPI'!$K:$K,"&gt;0")</f>
        <v>0</v>
      </c>
      <c r="R11" s="261">
        <f t="shared" si="15"/>
        <v>0</v>
      </c>
      <c r="S11" s="261">
        <f>SUMIF($F$6:F11,F11,$R$6:R11)</f>
        <v>0</v>
      </c>
      <c r="T11" s="260">
        <f t="shared" si="16"/>
        <v>476.54696048386774</v>
      </c>
      <c r="U11" s="261">
        <f t="shared" si="17"/>
        <v>0</v>
      </c>
      <c r="V11" s="261">
        <f>SUMIF($F$6:F11,F11,$U$6:U11)</f>
        <v>0</v>
      </c>
      <c r="W11" s="262" t="str">
        <f t="shared" si="18"/>
        <v/>
      </c>
      <c r="X11" s="262" t="str">
        <f t="shared" si="8"/>
        <v/>
      </c>
      <c r="Y11" s="262" t="str">
        <f t="shared" si="9"/>
        <v/>
      </c>
      <c r="Z11" s="260" t="str">
        <f>IFERROR(AVERAGEIF('Daily KPI'!$D:$D,Modelling_New[[#This Row],[Month]],'Daily KPI'!AB:AB),"")</f>
        <v/>
      </c>
      <c r="AA11" s="263" t="str">
        <f>IFERROR(AVERAGEIF($F$2:F11,F11,$Z$2:Z11),"")</f>
        <v/>
      </c>
      <c r="AB11" s="261"/>
      <c r="AC11" s="260"/>
      <c r="AD11" s="260"/>
      <c r="AE11" s="262">
        <v>0.995</v>
      </c>
      <c r="AF11" s="262">
        <v>0.995</v>
      </c>
      <c r="AG11" s="262"/>
      <c r="AH11" s="262"/>
      <c r="AI11" s="262"/>
      <c r="AJ11" s="262"/>
      <c r="AK11" s="262"/>
      <c r="AL11" s="262"/>
      <c r="AM11" s="272">
        <f>SUMIF('Daily KPI'!$D:$D,$D11,'Daily KPI'!AS:AS)</f>
        <v>0</v>
      </c>
      <c r="AN11" s="272">
        <f>SUMIF($F$2:F11,F11,$AM$2:AM11)</f>
        <v>0</v>
      </c>
      <c r="AO11" s="272"/>
    </row>
    <row r="12" spans="1:44">
      <c r="A12" s="255">
        <f t="shared" si="10"/>
        <v>11</v>
      </c>
      <c r="B12" s="255" t="s">
        <v>772</v>
      </c>
      <c r="C12" s="254">
        <v>2</v>
      </c>
      <c r="D12" s="256">
        <v>45323</v>
      </c>
      <c r="E12" s="264">
        <f t="shared" si="11"/>
        <v>2024</v>
      </c>
      <c r="F12" s="257" t="s">
        <v>763</v>
      </c>
      <c r="G12" s="265">
        <f t="shared" si="12"/>
        <v>29</v>
      </c>
      <c r="H12" s="263">
        <v>146.50010510000001</v>
      </c>
      <c r="I12" s="263">
        <v>181.9</v>
      </c>
      <c r="J12" s="266"/>
      <c r="K12" s="259">
        <v>17.77167</v>
      </c>
      <c r="L12" s="265"/>
      <c r="M12" s="267">
        <v>14898.393189999902</v>
      </c>
      <c r="N12" s="267"/>
      <c r="O12" s="268" t="str">
        <f t="shared" si="13"/>
        <v/>
      </c>
      <c r="P12" s="266">
        <f t="shared" si="14"/>
        <v>6.272413793103448</v>
      </c>
      <c r="Q12" s="265">
        <f>COUNTIFS('Daily KPI'!$D:$D,D12,'Daily KPI'!$K:$K,"&gt;0")</f>
        <v>0</v>
      </c>
      <c r="R12" s="267">
        <f t="shared" si="15"/>
        <v>0</v>
      </c>
      <c r="S12" s="267">
        <f>SUMIF($F$6:F12,F12,$R$6:R12)</f>
        <v>0</v>
      </c>
      <c r="T12" s="266">
        <f t="shared" si="16"/>
        <v>513.73769620689313</v>
      </c>
      <c r="U12" s="267">
        <f t="shared" si="17"/>
        <v>0</v>
      </c>
      <c r="V12" s="267">
        <f>SUMIF($F$6:F12,F12,$U$6:U12)</f>
        <v>0</v>
      </c>
      <c r="W12" s="268" t="str">
        <f t="shared" si="18"/>
        <v/>
      </c>
      <c r="X12" s="268" t="str">
        <f t="shared" si="8"/>
        <v/>
      </c>
      <c r="Y12" s="268" t="str">
        <f t="shared" si="9"/>
        <v/>
      </c>
      <c r="Z12" s="266" t="str">
        <f>IFERROR(AVERAGEIF('Daily KPI'!$D:$D,Modelling_New[[#This Row],[Month]],'Daily KPI'!AB:AB),"")</f>
        <v/>
      </c>
      <c r="AA12" s="263" t="str">
        <f>IFERROR(AVERAGEIF($F$2:F12,F12,$Z$2:Z12),"")</f>
        <v/>
      </c>
      <c r="AB12" s="267"/>
      <c r="AC12" s="266"/>
      <c r="AD12" s="266"/>
      <c r="AE12" s="262">
        <v>0.995</v>
      </c>
      <c r="AF12" s="262">
        <v>0.995</v>
      </c>
      <c r="AG12" s="262"/>
      <c r="AH12" s="268"/>
      <c r="AI12" s="268"/>
      <c r="AJ12" s="268"/>
      <c r="AK12" s="268"/>
      <c r="AL12" s="268"/>
      <c r="AM12" s="272">
        <f>SUMIF('Daily KPI'!$D:$D,$D12,'Daily KPI'!AS:AS)</f>
        <v>0</v>
      </c>
      <c r="AN12" s="272">
        <f>SUMIF($F$2:F12,F12,$AM$2:AM12)</f>
        <v>0</v>
      </c>
      <c r="AO12" s="272"/>
    </row>
    <row r="13" spans="1:44">
      <c r="A13" s="254">
        <f t="shared" si="10"/>
        <v>12</v>
      </c>
      <c r="B13" s="255" t="s">
        <v>773</v>
      </c>
      <c r="C13" s="254">
        <v>3</v>
      </c>
      <c r="D13" s="256">
        <v>45352</v>
      </c>
      <c r="E13" s="257">
        <f t="shared" si="11"/>
        <v>2024</v>
      </c>
      <c r="F13" s="257" t="s">
        <v>763</v>
      </c>
      <c r="G13" s="258">
        <f t="shared" si="12"/>
        <v>31</v>
      </c>
      <c r="H13" s="263">
        <v>165.5998061</v>
      </c>
      <c r="I13" s="263">
        <v>211.8</v>
      </c>
      <c r="J13" s="260"/>
      <c r="K13" s="263">
        <v>22.15643</v>
      </c>
      <c r="L13" s="258"/>
      <c r="M13" s="261">
        <v>16468.311534999899</v>
      </c>
      <c r="N13" s="261"/>
      <c r="O13" s="262" t="str">
        <f t="shared" si="13"/>
        <v/>
      </c>
      <c r="P13" s="260">
        <f t="shared" si="14"/>
        <v>6.8322580645161297</v>
      </c>
      <c r="Q13" s="258">
        <f>COUNTIFS('Daily KPI'!$D:$D,D13,'Daily KPI'!$K:$K,"&gt;0")</f>
        <v>0</v>
      </c>
      <c r="R13" s="261">
        <f t="shared" si="15"/>
        <v>0</v>
      </c>
      <c r="S13" s="261">
        <f>SUMIF($F$6:F13,F13,$R$6:R13)</f>
        <v>0</v>
      </c>
      <c r="T13" s="260">
        <f t="shared" si="16"/>
        <v>531.23585596773864</v>
      </c>
      <c r="U13" s="261">
        <f t="shared" si="17"/>
        <v>0</v>
      </c>
      <c r="V13" s="261">
        <f>SUMIF($F$6:F13,F13,$U$6:U13)</f>
        <v>0</v>
      </c>
      <c r="W13" s="262" t="str">
        <f t="shared" si="18"/>
        <v/>
      </c>
      <c r="X13" s="262" t="str">
        <f t="shared" si="8"/>
        <v/>
      </c>
      <c r="Y13" s="262" t="str">
        <f t="shared" si="9"/>
        <v/>
      </c>
      <c r="Z13" s="260" t="str">
        <f>IFERROR(AVERAGEIF('Daily KPI'!$D:$D,Modelling_New[[#This Row],[Month]],'Daily KPI'!AB:AB),"")</f>
        <v/>
      </c>
      <c r="AA13" s="263" t="str">
        <f>IFERROR(AVERAGEIF($F$2:F13,F13,$Z$2:Z13),"")</f>
        <v/>
      </c>
      <c r="AB13" s="261"/>
      <c r="AC13" s="260"/>
      <c r="AD13" s="260"/>
      <c r="AE13" s="262">
        <v>0.995</v>
      </c>
      <c r="AF13" s="262">
        <v>0.995</v>
      </c>
      <c r="AG13" s="262"/>
      <c r="AH13" s="262"/>
      <c r="AI13" s="262"/>
      <c r="AJ13" s="262"/>
      <c r="AK13" s="262"/>
      <c r="AL13" s="262"/>
      <c r="AM13" s="272">
        <f>SUMIF('Daily KPI'!$D:$D,$D13,'Daily KPI'!AS:AS)</f>
        <v>0</v>
      </c>
      <c r="AN13" s="272">
        <f>SUMIF($F$2:F13,F13,$AM$2:AM13)</f>
        <v>0</v>
      </c>
      <c r="AO13" s="272"/>
    </row>
    <row r="14" spans="1:44">
      <c r="A14" s="255">
        <f t="shared" si="10"/>
        <v>13</v>
      </c>
      <c r="B14" s="255" t="str">
        <f>B2</f>
        <v>April</v>
      </c>
      <c r="C14" s="255">
        <f>C2</f>
        <v>4</v>
      </c>
      <c r="D14" s="256">
        <v>45383</v>
      </c>
      <c r="E14" s="264">
        <f>YEAR(D14)</f>
        <v>2024</v>
      </c>
      <c r="F14" s="257" t="s">
        <v>774</v>
      </c>
      <c r="G14" s="265">
        <f>DAY(EOMONTH(D14,0))</f>
        <v>30</v>
      </c>
      <c r="H14" s="263">
        <v>167.2996761</v>
      </c>
      <c r="I14" s="263">
        <f>I2</f>
        <v>197.4</v>
      </c>
      <c r="J14" s="266"/>
      <c r="K14" s="259">
        <f>K2</f>
        <v>23.057770000000001</v>
      </c>
      <c r="L14" s="265"/>
      <c r="M14" s="267">
        <v>2470.1825103030806</v>
      </c>
      <c r="N14" s="267">
        <v>36.689870410367178</v>
      </c>
      <c r="O14" s="268">
        <f t="shared" si="13"/>
        <v>0.3410638705261258</v>
      </c>
      <c r="P14" s="266">
        <f t="shared" si="14"/>
        <v>6.58</v>
      </c>
      <c r="Q14" s="265">
        <f>COUNTIFS('Daily KPI'!$D:$D,D14,'Daily KPI'!$K:$K,"&gt;0")</f>
        <v>0</v>
      </c>
      <c r="R14" s="267">
        <f t="shared" si="15"/>
        <v>0</v>
      </c>
      <c r="S14" s="267">
        <f>SUMIF($F$6:F14,F14,$R$6:R14)</f>
        <v>0</v>
      </c>
      <c r="T14" s="266">
        <f t="shared" si="16"/>
        <v>82.339417010102679</v>
      </c>
      <c r="U14" s="267">
        <f t="shared" si="17"/>
        <v>0</v>
      </c>
      <c r="V14" s="267">
        <f>SUMIF($F$6:F14,F14,$U$6:U14)</f>
        <v>0</v>
      </c>
      <c r="W14" s="268">
        <f t="shared" si="18"/>
        <v>9.3508344502579485E-2</v>
      </c>
      <c r="X14" s="268" t="str">
        <f t="shared" si="8"/>
        <v/>
      </c>
      <c r="Y14" s="268" t="str">
        <f t="shared" si="9"/>
        <v/>
      </c>
      <c r="Z14" s="266" t="str">
        <f>IFERROR(AVERAGEIF('Daily KPI'!$D:$D,Modelling_New[[#This Row],[Month]],'Daily KPI'!AB:AB),"")</f>
        <v/>
      </c>
      <c r="AA14" s="263" t="str">
        <f>IFERROR(AVERAGEIF($F$2:F14,F14,$Z$2:Z14),"")</f>
        <v/>
      </c>
      <c r="AB14" s="267"/>
      <c r="AC14" s="266"/>
      <c r="AD14" s="266"/>
      <c r="AE14" s="262">
        <v>0.995</v>
      </c>
      <c r="AF14" s="262">
        <v>0.995</v>
      </c>
      <c r="AG14" s="262"/>
      <c r="AH14" s="268"/>
      <c r="AI14" s="268"/>
      <c r="AJ14" s="268"/>
      <c r="AK14" s="268"/>
      <c r="AL14" s="268"/>
      <c r="AM14" s="274">
        <f>SUMIF('Daily KPI'!$D:$D,$D14,'Daily KPI'!AS:AS)</f>
        <v>0</v>
      </c>
      <c r="AN14" s="274">
        <f>SUMIF($F$2:F14,F14,$AM$2:AM14)</f>
        <v>0</v>
      </c>
      <c r="AO14" s="274"/>
    </row>
    <row r="15" spans="1:44">
      <c r="A15" s="254">
        <f t="shared" si="10"/>
        <v>14</v>
      </c>
      <c r="B15" s="255" t="str">
        <f t="shared" ref="B15:B37" si="19">B3</f>
        <v>May</v>
      </c>
      <c r="C15" s="255">
        <f t="shared" ref="C15:C30" si="20">C3</f>
        <v>5</v>
      </c>
      <c r="D15" s="256">
        <v>45413</v>
      </c>
      <c r="E15" s="257">
        <f>YEAR(D15)</f>
        <v>2024</v>
      </c>
      <c r="F15" s="257" t="s">
        <v>774</v>
      </c>
      <c r="G15" s="258">
        <f>DAY(EOMONTH(D15,0))</f>
        <v>31</v>
      </c>
      <c r="H15" s="263">
        <v>203.10123010000001</v>
      </c>
      <c r="I15" s="263">
        <f t="shared" ref="I15:I37" si="21">I3</f>
        <v>196.3</v>
      </c>
      <c r="J15" s="260"/>
      <c r="K15" s="259">
        <f t="shared" ref="K15:K37" si="22">K3</f>
        <v>24.803879999999999</v>
      </c>
      <c r="L15" s="258"/>
      <c r="M15" s="261">
        <v>5952.4434891221536</v>
      </c>
      <c r="N15" s="261">
        <v>42.629870410367175</v>
      </c>
      <c r="O15" s="262">
        <f t="shared" si="13"/>
        <v>0.71131336526443156</v>
      </c>
      <c r="P15" s="260">
        <f t="shared" si="14"/>
        <v>6.3322580645161297</v>
      </c>
      <c r="Q15" s="258">
        <f>COUNTIFS('Daily KPI'!$D:$D,D15,'Daily KPI'!$K:$K,"&gt;0")</f>
        <v>0</v>
      </c>
      <c r="R15" s="261">
        <f t="shared" si="15"/>
        <v>0</v>
      </c>
      <c r="S15" s="261">
        <f>SUMIF($F$6:F15,F15,$R$6:R15)</f>
        <v>0</v>
      </c>
      <c r="T15" s="260">
        <f t="shared" si="16"/>
        <v>192.01430610071463</v>
      </c>
      <c r="U15" s="261">
        <f t="shared" si="17"/>
        <v>0</v>
      </c>
      <c r="V15" s="261">
        <f>SUMIF($F$6:F15,F15,$U$6:U15)</f>
        <v>0</v>
      </c>
      <c r="W15" s="262">
        <f t="shared" si="18"/>
        <v>0.18767582473307515</v>
      </c>
      <c r="X15" s="262" t="str">
        <f t="shared" si="8"/>
        <v/>
      </c>
      <c r="Y15" s="262" t="str">
        <f t="shared" si="9"/>
        <v/>
      </c>
      <c r="Z15" s="260" t="str">
        <f>IFERROR(AVERAGEIF('Daily KPI'!$D:$D,Modelling_New[[#This Row],[Month]],'Daily KPI'!AB:AB),"")</f>
        <v/>
      </c>
      <c r="AA15" s="263" t="str">
        <f>IFERROR(AVERAGEIF($F$2:F15,F15,$Z$2:Z15),"")</f>
        <v/>
      </c>
      <c r="AB15" s="261"/>
      <c r="AC15" s="260"/>
      <c r="AD15" s="260"/>
      <c r="AE15" s="262">
        <v>0.995</v>
      </c>
      <c r="AF15" s="262">
        <v>0.995</v>
      </c>
      <c r="AG15" s="262"/>
      <c r="AH15" s="262"/>
      <c r="AI15" s="262"/>
      <c r="AJ15" s="262"/>
      <c r="AK15" s="262"/>
      <c r="AL15" s="262"/>
      <c r="AM15" s="274">
        <f>SUMIF('Daily KPI'!$D:$D,$D15,'Daily KPI'!AS:AS)</f>
        <v>0</v>
      </c>
      <c r="AN15" s="274">
        <f>SUMIF($F$2:F15,F15,$AM$2:AM15)</f>
        <v>0</v>
      </c>
      <c r="AO15" s="274"/>
    </row>
    <row r="16" spans="1:44">
      <c r="A16" s="254">
        <f t="shared" si="10"/>
        <v>15</v>
      </c>
      <c r="B16" s="255" t="str">
        <f t="shared" si="19"/>
        <v>June</v>
      </c>
      <c r="C16" s="255">
        <f t="shared" si="20"/>
        <v>6</v>
      </c>
      <c r="D16" s="256">
        <v>45444</v>
      </c>
      <c r="E16" s="257">
        <f t="shared" ref="E16:E37" si="23">YEAR(D16)</f>
        <v>2024</v>
      </c>
      <c r="F16" s="257" t="s">
        <v>774</v>
      </c>
      <c r="G16" s="258">
        <f t="shared" ref="G16:G37" si="24">DAY(EOMONTH(D16,0))</f>
        <v>30</v>
      </c>
      <c r="H16" s="263">
        <f t="shared" ref="H16:H30" si="25">H4</f>
        <v>163.70017110000001</v>
      </c>
      <c r="I16" s="263">
        <f t="shared" si="21"/>
        <v>158.6</v>
      </c>
      <c r="J16" s="260"/>
      <c r="K16" s="259">
        <f t="shared" si="22"/>
        <v>20.91329</v>
      </c>
      <c r="L16" s="258"/>
      <c r="M16" s="261">
        <v>7110.5292359739542</v>
      </c>
      <c r="N16" s="261">
        <v>60.989870410367175</v>
      </c>
      <c r="O16" s="262">
        <f t="shared" si="13"/>
        <v>0.73509087697328157</v>
      </c>
      <c r="P16" s="260">
        <f t="shared" si="14"/>
        <v>5.2866666666666662</v>
      </c>
      <c r="Q16" s="258">
        <f>COUNTIFS('Daily KPI'!$D:$D,D16,'Daily KPI'!$K:$K,"&gt;0")</f>
        <v>0</v>
      </c>
      <c r="R16" s="261">
        <f t="shared" si="15"/>
        <v>0</v>
      </c>
      <c r="S16" s="261">
        <f>SUMIF($F$6:F16,F16,$R$6:R16)</f>
        <v>0</v>
      </c>
      <c r="T16" s="260">
        <f t="shared" si="16"/>
        <v>237.01764119913182</v>
      </c>
      <c r="U16" s="261">
        <f t="shared" si="17"/>
        <v>0</v>
      </c>
      <c r="V16" s="269">
        <f>SUMIF($F$2:F37,F16,$U$2:U37)</f>
        <v>2729.0598141761152</v>
      </c>
      <c r="W16" s="262">
        <f t="shared" si="18"/>
        <v>0.1619241848443923</v>
      </c>
      <c r="X16" s="262" t="str">
        <f t="shared" si="8"/>
        <v/>
      </c>
      <c r="Y16" s="262" t="str">
        <f t="shared" si="9"/>
        <v/>
      </c>
      <c r="Z16" s="260" t="str">
        <f>IFERROR(AVERAGEIF('Daily KPI'!$D:$D,Modelling_New[[#This Row],[Month]],'Daily KPI'!AB:AB),"")</f>
        <v/>
      </c>
      <c r="AA16" s="263" t="str">
        <f>IFERROR(AVERAGEIF($F$2:F16,F16,$Z$2:Z16),"")</f>
        <v/>
      </c>
      <c r="AB16" s="261"/>
      <c r="AC16" s="260"/>
      <c r="AD16" s="260"/>
      <c r="AE16" s="262">
        <v>0.995</v>
      </c>
      <c r="AF16" s="262">
        <v>0.995</v>
      </c>
      <c r="AG16" s="262"/>
      <c r="AH16" s="262"/>
      <c r="AI16" s="262"/>
      <c r="AJ16" s="262"/>
      <c r="AK16" s="262"/>
      <c r="AL16" s="262"/>
      <c r="AM16" s="274">
        <f>SUMIF('Daily KPI'!$D:$D,$D16,'Daily KPI'!AS:AS)</f>
        <v>0</v>
      </c>
      <c r="AN16" s="274">
        <f>SUMIF($F$2:F16,F16,$AM$2:AM16)</f>
        <v>0</v>
      </c>
      <c r="AO16" s="274"/>
    </row>
    <row r="17" spans="1:41">
      <c r="A17" s="254">
        <f t="shared" si="10"/>
        <v>16</v>
      </c>
      <c r="B17" s="255" t="str">
        <f t="shared" si="19"/>
        <v>July</v>
      </c>
      <c r="C17" s="255">
        <f t="shared" si="20"/>
        <v>7</v>
      </c>
      <c r="D17" s="256">
        <v>45474</v>
      </c>
      <c r="E17" s="257">
        <f t="shared" si="23"/>
        <v>2024</v>
      </c>
      <c r="F17" s="257" t="s">
        <v>774</v>
      </c>
      <c r="G17" s="258">
        <f t="shared" si="24"/>
        <v>31</v>
      </c>
      <c r="H17" s="263">
        <f t="shared" si="25"/>
        <v>145.000258</v>
      </c>
      <c r="I17" s="263">
        <f t="shared" si="21"/>
        <v>141.19999999999999</v>
      </c>
      <c r="J17" s="260"/>
      <c r="K17" s="259">
        <f t="shared" si="22"/>
        <v>20.391279999999998</v>
      </c>
      <c r="L17" s="258"/>
      <c r="M17" s="261">
        <v>6510.4914844712384</v>
      </c>
      <c r="N17" s="261">
        <v>60.989870410367175</v>
      </c>
      <c r="O17" s="262">
        <f t="shared" si="13"/>
        <v>0.75599925564680326</v>
      </c>
      <c r="P17" s="260">
        <f t="shared" si="14"/>
        <v>4.5548387096774192</v>
      </c>
      <c r="Q17" s="258">
        <f>COUNTIFS('Daily KPI'!$D:$D,D17,'Daily KPI'!$K:$K,"&gt;0")</f>
        <v>0</v>
      </c>
      <c r="R17" s="261">
        <f t="shared" si="15"/>
        <v>0</v>
      </c>
      <c r="S17" s="269">
        <f>SUMIF($F$2:F37,F17,$R$2:R37)</f>
        <v>20.49677419354839</v>
      </c>
      <c r="T17" s="260">
        <f t="shared" si="16"/>
        <v>210.01585433778189</v>
      </c>
      <c r="U17" s="261">
        <f t="shared" si="17"/>
        <v>0</v>
      </c>
      <c r="V17" s="269">
        <f>SUMIF($F$2:F37,F17,$U$2:U37)</f>
        <v>2729.0598141761152</v>
      </c>
      <c r="W17" s="262">
        <f t="shared" si="18"/>
        <v>0.14347727808780728</v>
      </c>
      <c r="X17" s="262" t="str">
        <f t="shared" si="8"/>
        <v/>
      </c>
      <c r="Y17" s="262" t="str">
        <f t="shared" si="9"/>
        <v/>
      </c>
      <c r="Z17" s="260" t="str">
        <f>IFERROR(AVERAGEIF('Daily KPI'!$D:$D,Modelling_New[[#This Row],[Month]],'Daily KPI'!AB:AB),"")</f>
        <v/>
      </c>
      <c r="AA17" s="263" t="str">
        <f>IFERROR(AVERAGEIF($F$2:F17,F17,$Z$2:Z17),"")</f>
        <v/>
      </c>
      <c r="AB17" s="261"/>
      <c r="AC17" s="260"/>
      <c r="AD17" s="270"/>
      <c r="AE17" s="262">
        <v>0.995</v>
      </c>
      <c r="AF17" s="262">
        <v>0.995</v>
      </c>
      <c r="AG17" s="262"/>
      <c r="AH17" s="262"/>
      <c r="AI17" s="262"/>
      <c r="AJ17" s="262"/>
      <c r="AK17" s="262"/>
      <c r="AL17" s="262"/>
      <c r="AM17" s="274">
        <f>SUMIF('Daily KPI'!$D:$D,$D17,'Daily KPI'!AS:AS)</f>
        <v>0</v>
      </c>
      <c r="AN17" s="274">
        <f>SUMIF($F$2:F17,F17,$AM$2:AM17)</f>
        <v>0</v>
      </c>
      <c r="AO17" s="274"/>
    </row>
    <row r="18" spans="1:41">
      <c r="A18" s="254">
        <f t="shared" si="10"/>
        <v>17</v>
      </c>
      <c r="B18" s="255" t="str">
        <f t="shared" si="19"/>
        <v>August</v>
      </c>
      <c r="C18" s="255">
        <f t="shared" si="20"/>
        <v>8</v>
      </c>
      <c r="D18" s="256">
        <v>45505</v>
      </c>
      <c r="E18" s="257">
        <f t="shared" si="23"/>
        <v>2024</v>
      </c>
      <c r="F18" s="257" t="s">
        <v>774</v>
      </c>
      <c r="G18" s="258">
        <f t="shared" si="24"/>
        <v>31</v>
      </c>
      <c r="H18" s="263">
        <f t="shared" si="25"/>
        <v>150.50028639999999</v>
      </c>
      <c r="I18" s="263">
        <f t="shared" si="21"/>
        <v>149.30000000000001</v>
      </c>
      <c r="J18" s="260"/>
      <c r="K18" s="259">
        <f t="shared" si="22"/>
        <v>19.68656</v>
      </c>
      <c r="L18" s="258"/>
      <c r="M18" s="261">
        <v>7432.2183313394635</v>
      </c>
      <c r="N18" s="261">
        <v>63.99</v>
      </c>
      <c r="O18" s="262">
        <f t="shared" si="13"/>
        <v>0.7779407858477827</v>
      </c>
      <c r="P18" s="260">
        <f t="shared" si="14"/>
        <v>4.8161290322580648</v>
      </c>
      <c r="Q18" s="258">
        <f>COUNTIFS('Daily KPI'!$D:$D,D18,'Daily KPI'!$K:$K,"&gt;0")</f>
        <v>0</v>
      </c>
      <c r="R18" s="261">
        <f t="shared" si="15"/>
        <v>0</v>
      </c>
      <c r="S18" s="261">
        <f>SUMIF($F$6:F18,F18,$R$6:R18)</f>
        <v>0</v>
      </c>
      <c r="T18" s="260">
        <f t="shared" si="16"/>
        <v>239.74897843030527</v>
      </c>
      <c r="U18" s="261">
        <f t="shared" si="17"/>
        <v>0</v>
      </c>
      <c r="V18" s="269">
        <f>SUMIF($F$6:F18,F18,$U$6:U18)</f>
        <v>0</v>
      </c>
      <c r="W18" s="262">
        <f t="shared" si="18"/>
        <v>0.156110966837465</v>
      </c>
      <c r="X18" s="262" t="str">
        <f t="shared" si="8"/>
        <v/>
      </c>
      <c r="Y18" s="262" t="str">
        <f t="shared" si="9"/>
        <v/>
      </c>
      <c r="Z18" s="260" t="str">
        <f>IFERROR(AVERAGEIF('Daily KPI'!$D:$D,Modelling_New[[#This Row],[Month]],'Daily KPI'!AB:AB),"")</f>
        <v/>
      </c>
      <c r="AA18" s="263" t="str">
        <f>IFERROR(AVERAGEIF($F$2:F18,F18,$Z$2:Z18),"")</f>
        <v/>
      </c>
      <c r="AB18" s="261"/>
      <c r="AC18" s="260"/>
      <c r="AD18" s="260"/>
      <c r="AE18" s="262">
        <v>0.995</v>
      </c>
      <c r="AF18" s="262">
        <v>0.995</v>
      </c>
      <c r="AG18" s="262"/>
      <c r="AH18" s="262"/>
      <c r="AI18" s="262"/>
      <c r="AJ18" s="262"/>
      <c r="AK18" s="262"/>
      <c r="AL18" s="262"/>
      <c r="AM18" s="274">
        <f>SUMIF('Daily KPI'!$D:$D,$D18,'Daily KPI'!AS:AS)</f>
        <v>0</v>
      </c>
      <c r="AN18" s="274">
        <f>SUMIF($F$2:F18,F18,$AM$2:AM18)</f>
        <v>0</v>
      </c>
      <c r="AO18" s="274"/>
    </row>
    <row r="19" spans="1:41">
      <c r="A19" s="254">
        <f t="shared" si="10"/>
        <v>18</v>
      </c>
      <c r="B19" s="255" t="str">
        <f t="shared" si="19"/>
        <v>September</v>
      </c>
      <c r="C19" s="255">
        <f t="shared" si="20"/>
        <v>9</v>
      </c>
      <c r="D19" s="256">
        <v>45536</v>
      </c>
      <c r="E19" s="257">
        <f t="shared" si="23"/>
        <v>2024</v>
      </c>
      <c r="F19" s="257" t="s">
        <v>774</v>
      </c>
      <c r="G19" s="258">
        <f t="shared" si="24"/>
        <v>30</v>
      </c>
      <c r="H19" s="263">
        <f t="shared" si="25"/>
        <v>153.4001772</v>
      </c>
      <c r="I19" s="263">
        <f t="shared" si="21"/>
        <v>157.19999999999999</v>
      </c>
      <c r="J19" s="260"/>
      <c r="K19" s="259">
        <f t="shared" si="22"/>
        <v>18.930330000000001</v>
      </c>
      <c r="L19" s="258"/>
      <c r="M19" s="261">
        <v>7970.1027192020019</v>
      </c>
      <c r="N19" s="261">
        <v>63.99</v>
      </c>
      <c r="O19" s="262">
        <f t="shared" si="13"/>
        <v>0.79231753363200452</v>
      </c>
      <c r="P19" s="260">
        <f t="shared" si="14"/>
        <v>5.2399999999999993</v>
      </c>
      <c r="Q19" s="258">
        <f>COUNTIFS('Daily KPI'!$D:$D,D19,'Daily KPI'!$K:$K,"&gt;0")</f>
        <v>0</v>
      </c>
      <c r="R19" s="261">
        <f t="shared" si="15"/>
        <v>0</v>
      </c>
      <c r="S19" s="269">
        <f>SUMIF($F$6:F19,F19,$R$6:R19)</f>
        <v>0</v>
      </c>
      <c r="T19" s="260">
        <f t="shared" si="16"/>
        <v>265.67009064006675</v>
      </c>
      <c r="U19" s="261">
        <f t="shared" si="17"/>
        <v>0</v>
      </c>
      <c r="V19" s="269">
        <f>SUMIF($F$6:F19,F19,$U$6:U19)</f>
        <v>0</v>
      </c>
      <c r="W19" s="262">
        <f t="shared" si="18"/>
        <v>0.17298932817632101</v>
      </c>
      <c r="X19" s="262" t="str">
        <f t="shared" si="8"/>
        <v/>
      </c>
      <c r="Y19" s="262" t="str">
        <f t="shared" si="9"/>
        <v/>
      </c>
      <c r="Z19" s="260" t="str">
        <f>IFERROR(AVERAGEIF('Daily KPI'!$D:$D,Modelling_New[[#This Row],[Month]],'Daily KPI'!AB:AB),"")</f>
        <v/>
      </c>
      <c r="AA19" s="263" t="str">
        <f>IFERROR(AVERAGEIF($F$2:F19,F19,$Z$2:Z19),"")</f>
        <v/>
      </c>
      <c r="AB19" s="261"/>
      <c r="AC19" s="260"/>
      <c r="AD19" s="270"/>
      <c r="AE19" s="262">
        <v>0.995</v>
      </c>
      <c r="AF19" s="262">
        <v>0.995</v>
      </c>
      <c r="AG19" s="262"/>
      <c r="AH19" s="262"/>
      <c r="AI19" s="262"/>
      <c r="AJ19" s="262"/>
      <c r="AK19" s="262"/>
      <c r="AL19" s="262"/>
      <c r="AM19" s="274">
        <f>SUMIF('Daily KPI'!$D:$D,$D19,'Daily KPI'!AS:AS)</f>
        <v>0</v>
      </c>
      <c r="AN19" s="274">
        <f>SUMIF($F$2:F19,F19,$AM$2:AM19)</f>
        <v>0</v>
      </c>
      <c r="AO19" s="274"/>
    </row>
    <row r="20" spans="1:41">
      <c r="A20" s="254">
        <f t="shared" si="10"/>
        <v>19</v>
      </c>
      <c r="B20" s="255" t="str">
        <f t="shared" si="19"/>
        <v>October</v>
      </c>
      <c r="C20" s="255">
        <f t="shared" si="20"/>
        <v>10</v>
      </c>
      <c r="D20" s="256">
        <v>45566</v>
      </c>
      <c r="E20" s="257">
        <f t="shared" si="23"/>
        <v>2024</v>
      </c>
      <c r="F20" s="257" t="s">
        <v>774</v>
      </c>
      <c r="G20" s="258">
        <f t="shared" si="24"/>
        <v>31</v>
      </c>
      <c r="H20" s="263">
        <f t="shared" si="25"/>
        <v>157.9983823</v>
      </c>
      <c r="I20" s="263">
        <f t="shared" si="21"/>
        <v>167.2</v>
      </c>
      <c r="J20" s="260"/>
      <c r="K20" s="259">
        <f t="shared" si="22"/>
        <v>19.660550000000001</v>
      </c>
      <c r="L20" s="258"/>
      <c r="M20" s="261">
        <v>18660.417596634659</v>
      </c>
      <c r="N20" s="261">
        <v>162.23625000000001</v>
      </c>
      <c r="O20" s="262">
        <f t="shared" si="13"/>
        <v>0.68791881223169915</v>
      </c>
      <c r="P20" s="260">
        <f t="shared" si="14"/>
        <v>5.3935483870967742</v>
      </c>
      <c r="Q20" s="258">
        <f>COUNTIFS('Daily KPI'!$D:$D,D20,'Daily KPI'!$K:$K,"&gt;0")</f>
        <v>0</v>
      </c>
      <c r="R20" s="261">
        <f t="shared" si="15"/>
        <v>0</v>
      </c>
      <c r="S20" s="261">
        <f>SUMIF($F$6:F20,F20,$R$6:R20)</f>
        <v>0</v>
      </c>
      <c r="T20" s="260">
        <f t="shared" si="16"/>
        <v>601.94895473015026</v>
      </c>
      <c r="U20" s="261">
        <f t="shared" si="17"/>
        <v>0</v>
      </c>
      <c r="V20" s="269">
        <f>SUMIF($F$6:F20,F20,$U$6:U20)</f>
        <v>0</v>
      </c>
      <c r="W20" s="262">
        <f t="shared" si="18"/>
        <v>0.15459680834024206</v>
      </c>
      <c r="X20" s="262" t="str">
        <f t="shared" si="8"/>
        <v/>
      </c>
      <c r="Y20" s="262" t="str">
        <f t="shared" si="9"/>
        <v/>
      </c>
      <c r="Z20" s="260" t="str">
        <f>IFERROR(AVERAGEIF('Daily KPI'!$D:$D,Modelling_New[[#This Row],[Month]],'Daily KPI'!AB:AB),"")</f>
        <v/>
      </c>
      <c r="AA20" s="263" t="str">
        <f>IFERROR(AVERAGEIF($F$2:F20,F20,$Z$2:Z20),"")</f>
        <v/>
      </c>
      <c r="AB20" s="261"/>
      <c r="AC20" s="260"/>
      <c r="AD20" s="260"/>
      <c r="AE20" s="262">
        <v>0.995</v>
      </c>
      <c r="AF20" s="262">
        <v>0.995</v>
      </c>
      <c r="AG20" s="262"/>
      <c r="AH20" s="262"/>
      <c r="AI20" s="262"/>
      <c r="AJ20" s="262"/>
      <c r="AK20" s="262"/>
      <c r="AL20" s="262"/>
      <c r="AM20" s="274">
        <f>SUMIF('Daily KPI'!$D:$D,$D20,'Daily KPI'!AS:AS)</f>
        <v>0</v>
      </c>
      <c r="AN20" s="274">
        <f>SUMIF($F$2:F20,F20,$AM$2:AM20)</f>
        <v>0</v>
      </c>
      <c r="AO20" s="274"/>
    </row>
    <row r="21" spans="1:41">
      <c r="A21" s="254">
        <f t="shared" si="10"/>
        <v>20</v>
      </c>
      <c r="B21" s="255" t="str">
        <f t="shared" si="19"/>
        <v>November</v>
      </c>
      <c r="C21" s="255">
        <f t="shared" si="20"/>
        <v>11</v>
      </c>
      <c r="D21" s="256">
        <v>45597</v>
      </c>
      <c r="E21" s="257">
        <f t="shared" si="23"/>
        <v>2024</v>
      </c>
      <c r="F21" s="257" t="s">
        <v>774</v>
      </c>
      <c r="G21" s="258">
        <f t="shared" si="24"/>
        <v>30</v>
      </c>
      <c r="H21" s="263">
        <f t="shared" si="25"/>
        <v>147.60061490000001</v>
      </c>
      <c r="I21" s="263">
        <f t="shared" si="21"/>
        <v>162</v>
      </c>
      <c r="J21" s="260"/>
      <c r="K21" s="259">
        <f t="shared" si="22"/>
        <v>17.558019999999999</v>
      </c>
      <c r="L21" s="258"/>
      <c r="M21" s="261">
        <v>19778.063670774114</v>
      </c>
      <c r="N21" s="261">
        <v>162.23625000000001</v>
      </c>
      <c r="O21" s="262">
        <f t="shared" si="13"/>
        <v>0.75252486902622717</v>
      </c>
      <c r="P21" s="260">
        <f t="shared" si="14"/>
        <v>5.4</v>
      </c>
      <c r="Q21" s="258">
        <f>COUNTIFS('Daily KPI'!$D:$D,D21,'Daily KPI'!$K:$K,"&gt;0")</f>
        <v>0</v>
      </c>
      <c r="R21" s="261">
        <f t="shared" si="15"/>
        <v>0</v>
      </c>
      <c r="S21" s="269">
        <f>SUMIF($F$6:F21,F21,$R$6:R21)</f>
        <v>0</v>
      </c>
      <c r="T21" s="260">
        <f t="shared" si="16"/>
        <v>659.26878902580381</v>
      </c>
      <c r="U21" s="261">
        <f t="shared" si="17"/>
        <v>0</v>
      </c>
      <c r="V21" s="269">
        <f>SUMIF($F$6:F21,F21,$U$6:U21)</f>
        <v>0</v>
      </c>
      <c r="W21" s="262">
        <f t="shared" si="18"/>
        <v>0.16931809553090113</v>
      </c>
      <c r="X21" s="262" t="str">
        <f t="shared" si="8"/>
        <v/>
      </c>
      <c r="Y21" s="262" t="str">
        <f t="shared" si="9"/>
        <v/>
      </c>
      <c r="Z21" s="260" t="str">
        <f>IFERROR(AVERAGEIF('Daily KPI'!$D:$D,Modelling_New[[#This Row],[Month]],'Daily KPI'!AB:AB),"")</f>
        <v/>
      </c>
      <c r="AA21" s="263" t="str">
        <f>IFERROR(AVERAGEIF($F$2:F21,F21,$Z$2:Z21),"")</f>
        <v/>
      </c>
      <c r="AB21" s="261"/>
      <c r="AC21" s="260"/>
      <c r="AD21" s="270"/>
      <c r="AE21" s="262">
        <v>0.995</v>
      </c>
      <c r="AF21" s="262">
        <v>0.995</v>
      </c>
      <c r="AG21" s="262"/>
      <c r="AH21" s="262"/>
      <c r="AI21" s="262"/>
      <c r="AJ21" s="262"/>
      <c r="AK21" s="262"/>
      <c r="AL21" s="262"/>
      <c r="AM21" s="274">
        <f>SUMIF('Daily KPI'!$D:$D,$D21,'Daily KPI'!AS:AS)</f>
        <v>0</v>
      </c>
      <c r="AN21" s="274">
        <f>SUMIF($F$2:F21,F21,$AM$2:AM21)</f>
        <v>0</v>
      </c>
      <c r="AO21" s="274"/>
    </row>
    <row r="22" spans="1:41">
      <c r="A22" s="254">
        <f t="shared" si="10"/>
        <v>21</v>
      </c>
      <c r="B22" s="255" t="str">
        <f t="shared" si="19"/>
        <v>December</v>
      </c>
      <c r="C22" s="255">
        <f t="shared" si="20"/>
        <v>12</v>
      </c>
      <c r="D22" s="256">
        <v>45627</v>
      </c>
      <c r="E22" s="257">
        <f t="shared" si="23"/>
        <v>2024</v>
      </c>
      <c r="F22" s="257" t="s">
        <v>774</v>
      </c>
      <c r="G22" s="258">
        <f t="shared" si="24"/>
        <v>31</v>
      </c>
      <c r="H22" s="263">
        <f t="shared" si="25"/>
        <v>146.50010510000001</v>
      </c>
      <c r="I22" s="263">
        <f t="shared" si="21"/>
        <v>164.3</v>
      </c>
      <c r="J22" s="260"/>
      <c r="K22" s="259">
        <f t="shared" si="22"/>
        <v>17.196370000000002</v>
      </c>
      <c r="L22" s="258"/>
      <c r="M22" s="261">
        <v>21626.933309376465</v>
      </c>
      <c r="N22" s="261">
        <v>162.23625000000001</v>
      </c>
      <c r="O22" s="262">
        <f t="shared" si="13"/>
        <v>0.81135231244545203</v>
      </c>
      <c r="P22" s="260">
        <f t="shared" si="14"/>
        <v>5.3000000000000007</v>
      </c>
      <c r="Q22" s="258">
        <f>COUNTIFS('Daily KPI'!$D:$D,D22,'Daily KPI'!$K:$K,"&gt;0")</f>
        <v>0</v>
      </c>
      <c r="R22" s="261">
        <f t="shared" si="15"/>
        <v>0</v>
      </c>
      <c r="S22" s="261">
        <f>SUMIF($F$6:F22,F22,$R$6:R22)</f>
        <v>0</v>
      </c>
      <c r="T22" s="260">
        <f t="shared" si="16"/>
        <v>697.64300997988596</v>
      </c>
      <c r="U22" s="261">
        <f t="shared" si="17"/>
        <v>0</v>
      </c>
      <c r="V22" s="269">
        <f>SUMIF($F$6:F22,F22,$U$6:U22)</f>
        <v>0</v>
      </c>
      <c r="W22" s="262">
        <f t="shared" si="18"/>
        <v>0.17917363566503733</v>
      </c>
      <c r="X22" s="262" t="str">
        <f t="shared" si="8"/>
        <v/>
      </c>
      <c r="Y22" s="262" t="str">
        <f t="shared" si="9"/>
        <v/>
      </c>
      <c r="Z22" s="260" t="str">
        <f>IFERROR(AVERAGEIF('Daily KPI'!$D:$D,Modelling_New[[#This Row],[Month]],'Daily KPI'!AB:AB),"")</f>
        <v/>
      </c>
      <c r="AA22" s="263" t="str">
        <f>IFERROR(AVERAGEIF($F$2:F22,F22,$Z$2:Z22),"")</f>
        <v/>
      </c>
      <c r="AB22" s="261"/>
      <c r="AC22" s="260"/>
      <c r="AD22" s="260"/>
      <c r="AE22" s="262">
        <v>0.995</v>
      </c>
      <c r="AF22" s="262">
        <v>0.995</v>
      </c>
      <c r="AG22" s="262"/>
      <c r="AH22" s="262"/>
      <c r="AI22" s="262"/>
      <c r="AJ22" s="262"/>
      <c r="AK22" s="262"/>
      <c r="AL22" s="262"/>
      <c r="AM22" s="274">
        <f>SUMIF('Daily KPI'!$D:$D,$D22,'Daily KPI'!AS:AS)</f>
        <v>0</v>
      </c>
      <c r="AN22" s="274">
        <f>SUMIF($F$2:F22,F22,$AM$2:AM22)</f>
        <v>0</v>
      </c>
      <c r="AO22" s="274"/>
    </row>
    <row r="23" spans="1:41">
      <c r="A23" s="254">
        <f t="shared" si="10"/>
        <v>22</v>
      </c>
      <c r="B23" s="255" t="str">
        <f t="shared" si="19"/>
        <v>January</v>
      </c>
      <c r="C23" s="255">
        <f t="shared" si="20"/>
        <v>1</v>
      </c>
      <c r="D23" s="256">
        <v>45658</v>
      </c>
      <c r="E23" s="257">
        <f t="shared" si="23"/>
        <v>2025</v>
      </c>
      <c r="F23" s="257" t="s">
        <v>774</v>
      </c>
      <c r="G23" s="258">
        <f t="shared" si="24"/>
        <v>31</v>
      </c>
      <c r="H23" s="263">
        <f t="shared" si="25"/>
        <v>147.60061490000001</v>
      </c>
      <c r="I23" s="263">
        <f t="shared" si="21"/>
        <v>186.2</v>
      </c>
      <c r="J23" s="260"/>
      <c r="K23" s="259">
        <f t="shared" si="22"/>
        <v>17.42991</v>
      </c>
      <c r="L23" s="258"/>
      <c r="M23" s="261">
        <v>25506.017392419453</v>
      </c>
      <c r="N23" s="261">
        <v>162.23625000000001</v>
      </c>
      <c r="O23" s="262">
        <f t="shared" si="13"/>
        <v>0.84433555060376742</v>
      </c>
      <c r="P23" s="260">
        <f t="shared" si="14"/>
        <v>6.0064516129032253</v>
      </c>
      <c r="Q23" s="258">
        <f>COUNTIFS('Daily KPI'!$D:$D,D23,'Daily KPI'!$K:$K,"&gt;0")</f>
        <v>0</v>
      </c>
      <c r="R23" s="261">
        <f t="shared" si="15"/>
        <v>0</v>
      </c>
      <c r="S23" s="269">
        <f>SUMIF($F$6:F23,F23,$R$6:R23)</f>
        <v>0</v>
      </c>
      <c r="T23" s="260">
        <f t="shared" si="16"/>
        <v>822.77475459417587</v>
      </c>
      <c r="U23" s="261">
        <f t="shared" si="17"/>
        <v>0</v>
      </c>
      <c r="V23" s="269">
        <f>SUMIF($F$6:F23,F23,$U$6:U23)</f>
        <v>0</v>
      </c>
      <c r="W23" s="262">
        <f t="shared" si="18"/>
        <v>0.21131085957314716</v>
      </c>
      <c r="X23" s="262" t="str">
        <f t="shared" si="8"/>
        <v/>
      </c>
      <c r="Y23" s="262" t="str">
        <f t="shared" si="9"/>
        <v/>
      </c>
      <c r="Z23" s="260" t="str">
        <f>IFERROR(AVERAGEIF('Daily KPI'!$D:$D,Modelling_New[[#This Row],[Month]],'Daily KPI'!AB:AB),"")</f>
        <v/>
      </c>
      <c r="AA23" s="263" t="str">
        <f>IFERROR(AVERAGEIF($F$2:F23,F23,$Z$2:Z23),"")</f>
        <v/>
      </c>
      <c r="AB23" s="261"/>
      <c r="AC23" s="260"/>
      <c r="AD23" s="270"/>
      <c r="AE23" s="262">
        <v>0.995</v>
      </c>
      <c r="AF23" s="262">
        <v>0.995</v>
      </c>
      <c r="AG23" s="262"/>
      <c r="AH23" s="262"/>
      <c r="AI23" s="262"/>
      <c r="AJ23" s="262"/>
      <c r="AK23" s="262"/>
      <c r="AL23" s="262"/>
      <c r="AM23" s="274">
        <f>SUMIF('Daily KPI'!$D:$D,$D23,'Daily KPI'!AS:AS)</f>
        <v>0</v>
      </c>
      <c r="AN23" s="274">
        <f>SUMIF($F$2:F23,F23,$AM$2:AM23)</f>
        <v>0</v>
      </c>
      <c r="AO23" s="274"/>
    </row>
    <row r="24" spans="1:41">
      <c r="A24" s="254">
        <f t="shared" si="10"/>
        <v>23</v>
      </c>
      <c r="B24" s="255" t="str">
        <f t="shared" si="19"/>
        <v>February</v>
      </c>
      <c r="C24" s="255">
        <f t="shared" si="20"/>
        <v>2</v>
      </c>
      <c r="D24" s="256">
        <v>45689</v>
      </c>
      <c r="E24" s="257">
        <f t="shared" si="23"/>
        <v>2025</v>
      </c>
      <c r="F24" s="257" t="s">
        <v>774</v>
      </c>
      <c r="G24" s="258">
        <f t="shared" si="24"/>
        <v>28</v>
      </c>
      <c r="H24" s="263">
        <f t="shared" si="25"/>
        <v>146.50010510000001</v>
      </c>
      <c r="I24" s="263">
        <f t="shared" si="21"/>
        <v>181.9</v>
      </c>
      <c r="J24" s="260"/>
      <c r="K24" s="259">
        <f t="shared" si="22"/>
        <v>17.77167</v>
      </c>
      <c r="L24" s="258"/>
      <c r="M24" s="261">
        <v>24790.774873995877</v>
      </c>
      <c r="N24" s="261">
        <v>162.23625000000001</v>
      </c>
      <c r="O24" s="262">
        <f t="shared" si="13"/>
        <v>0.84005844709471811</v>
      </c>
      <c r="P24" s="260">
        <f t="shared" si="14"/>
        <v>6.4964285714285719</v>
      </c>
      <c r="Q24" s="258">
        <f>COUNTIFS('Daily KPI'!$D:$D,D24,'Daily KPI'!$K:$K,"&gt;0")</f>
        <v>0</v>
      </c>
      <c r="R24" s="261">
        <f t="shared" si="15"/>
        <v>0</v>
      </c>
      <c r="S24" s="261">
        <f>SUMIF($F$6:F24,F24,$R$6:R24)</f>
        <v>0</v>
      </c>
      <c r="T24" s="260">
        <f t="shared" si="16"/>
        <v>885.38481692842413</v>
      </c>
      <c r="U24" s="261">
        <f t="shared" si="17"/>
        <v>0</v>
      </c>
      <c r="V24" s="269">
        <f>SUMIF($F$6:F24,F24,$U$6:U24)</f>
        <v>0</v>
      </c>
      <c r="W24" s="262">
        <f t="shared" si="18"/>
        <v>0.2273908207240018</v>
      </c>
      <c r="X24" s="262" t="str">
        <f t="shared" si="8"/>
        <v/>
      </c>
      <c r="Y24" s="262" t="str">
        <f t="shared" si="9"/>
        <v/>
      </c>
      <c r="Z24" s="260" t="str">
        <f>IFERROR(AVERAGEIF('Daily KPI'!$D:$D,Modelling_New[[#This Row],[Month]],'Daily KPI'!AB:AB),"")</f>
        <v/>
      </c>
      <c r="AA24" s="263" t="str">
        <f>IFERROR(AVERAGEIF($F$2:F24,F24,$Z$2:Z24),"")</f>
        <v/>
      </c>
      <c r="AB24" s="261"/>
      <c r="AC24" s="260"/>
      <c r="AD24" s="260"/>
      <c r="AE24" s="262">
        <v>0.995</v>
      </c>
      <c r="AF24" s="262">
        <v>0.995</v>
      </c>
      <c r="AG24" s="262"/>
      <c r="AH24" s="262"/>
      <c r="AI24" s="262"/>
      <c r="AJ24" s="262"/>
      <c r="AK24" s="262"/>
      <c r="AL24" s="262"/>
      <c r="AM24" s="274">
        <f>SUMIF('Daily KPI'!$D:$D,$D24,'Daily KPI'!AS:AS)</f>
        <v>0</v>
      </c>
      <c r="AN24" s="274">
        <f>SUMIF($F$2:F24,F24,$AM$2:AM24)</f>
        <v>0</v>
      </c>
      <c r="AO24" s="274"/>
    </row>
    <row r="25" spans="1:41">
      <c r="A25" s="254">
        <f t="shared" si="10"/>
        <v>24</v>
      </c>
      <c r="B25" s="255" t="str">
        <f t="shared" si="19"/>
        <v>March</v>
      </c>
      <c r="C25" s="255">
        <f t="shared" si="20"/>
        <v>3</v>
      </c>
      <c r="D25" s="256">
        <v>45717</v>
      </c>
      <c r="E25" s="257">
        <f t="shared" si="23"/>
        <v>2025</v>
      </c>
      <c r="F25" s="257" t="s">
        <v>774</v>
      </c>
      <c r="G25" s="258">
        <f t="shared" si="24"/>
        <v>31</v>
      </c>
      <c r="H25" s="263">
        <f t="shared" si="25"/>
        <v>165.5998061</v>
      </c>
      <c r="I25" s="263">
        <f t="shared" si="21"/>
        <v>211.8</v>
      </c>
      <c r="J25" s="260"/>
      <c r="K25" s="259">
        <f t="shared" si="22"/>
        <v>22.15643</v>
      </c>
      <c r="L25" s="258"/>
      <c r="M25" s="261">
        <v>28200.284746486523</v>
      </c>
      <c r="N25" s="261">
        <v>162.23625000000001</v>
      </c>
      <c r="O25" s="262">
        <f t="shared" si="13"/>
        <v>0.8206909388795508</v>
      </c>
      <c r="P25" s="260">
        <f t="shared" si="14"/>
        <v>6.8322580645161297</v>
      </c>
      <c r="Q25" s="258">
        <f>COUNTIFS('Daily KPI'!$D:$D,D25,'Daily KPI'!$K:$K,"&gt;0")</f>
        <v>3</v>
      </c>
      <c r="R25" s="261">
        <f t="shared" si="15"/>
        <v>20.49677419354839</v>
      </c>
      <c r="S25" s="269">
        <f>SUMIF($F$6:F25,F25,$R$6:R25)</f>
        <v>20.49677419354839</v>
      </c>
      <c r="T25" s="260">
        <f t="shared" si="16"/>
        <v>909.68660472537169</v>
      </c>
      <c r="U25" s="261">
        <f t="shared" si="17"/>
        <v>2729.0598141761152</v>
      </c>
      <c r="V25" s="269">
        <f>SUMIF($F$6:F25,F25,$U$6:U25)</f>
        <v>2729.0598141761152</v>
      </c>
      <c r="W25" s="262">
        <f t="shared" si="18"/>
        <v>0.23363217856813023</v>
      </c>
      <c r="X25" s="262">
        <f t="shared" si="8"/>
        <v>0.23363217856813026</v>
      </c>
      <c r="Y25" s="262">
        <f t="shared" si="9"/>
        <v>0.23363217856813026</v>
      </c>
      <c r="Z25" s="260">
        <f>IFERROR(AVERAGEIF('Daily KPI'!$D:$D,Modelling_New[[#This Row],[Month]],'Daily KPI'!AB:AB),"")</f>
        <v>147.87666666666667</v>
      </c>
      <c r="AA25" s="263">
        <f>IFERROR(AVERAGEIF($F$2:F25,F25,$Z$2:Z25),"")</f>
        <v>147.87666666666667</v>
      </c>
      <c r="AB25" s="261"/>
      <c r="AC25" s="260"/>
      <c r="AD25" s="270"/>
      <c r="AE25" s="262">
        <v>0.995</v>
      </c>
      <c r="AF25" s="262">
        <v>0.995</v>
      </c>
      <c r="AG25" s="262"/>
      <c r="AH25" s="262"/>
      <c r="AI25" s="262"/>
      <c r="AJ25" s="262"/>
      <c r="AK25" s="262"/>
      <c r="AL25" s="262"/>
      <c r="AM25" s="274">
        <f>SUMIF('Daily KPI'!$D:$D,$D25,'Daily KPI'!AS:AS)</f>
        <v>2487509.8410763107</v>
      </c>
      <c r="AN25" s="274">
        <f>SUMIF($F$2:F25,F25,$AM$2:AM25)</f>
        <v>2487509.8410763107</v>
      </c>
      <c r="AO25" s="274"/>
    </row>
    <row r="26" spans="1:41">
      <c r="A26" s="254">
        <f t="shared" si="10"/>
        <v>25</v>
      </c>
      <c r="B26" s="255" t="str">
        <f t="shared" si="19"/>
        <v>April</v>
      </c>
      <c r="C26" s="255">
        <f t="shared" si="20"/>
        <v>4</v>
      </c>
      <c r="D26" s="256">
        <v>45748</v>
      </c>
      <c r="E26" s="257">
        <f t="shared" si="23"/>
        <v>2025</v>
      </c>
      <c r="F26" s="257" t="s">
        <v>775</v>
      </c>
      <c r="G26" s="258">
        <f t="shared" si="24"/>
        <v>30</v>
      </c>
      <c r="H26" s="263">
        <f t="shared" si="25"/>
        <v>167.2996761</v>
      </c>
      <c r="I26" s="263">
        <f t="shared" si="21"/>
        <v>197.4</v>
      </c>
      <c r="J26" s="260"/>
      <c r="K26" s="259">
        <f t="shared" si="22"/>
        <v>23.057770000000001</v>
      </c>
      <c r="L26" s="258"/>
      <c r="M26" s="261">
        <v>26570.50046874486</v>
      </c>
      <c r="N26" s="261">
        <v>175.77</v>
      </c>
      <c r="O26" s="262">
        <f t="shared" si="13"/>
        <v>0.76578672508626999</v>
      </c>
      <c r="P26" s="260">
        <f t="shared" si="14"/>
        <v>6.58</v>
      </c>
      <c r="Q26" s="258">
        <f>COUNTIFS('Daily KPI'!$D:$D,D26,'Daily KPI'!$K:$K,"&gt;0")</f>
        <v>30</v>
      </c>
      <c r="R26" s="261">
        <f t="shared" si="15"/>
        <v>197.4</v>
      </c>
      <c r="S26" s="261">
        <f>SUMIF($F$6:F26,F26,$R$6:R26)</f>
        <v>197.4</v>
      </c>
      <c r="T26" s="260">
        <f t="shared" si="16"/>
        <v>885.68334895816201</v>
      </c>
      <c r="U26" s="261">
        <f t="shared" si="17"/>
        <v>26570.50046874486</v>
      </c>
      <c r="V26" s="269">
        <f>SUMIF($F$6:F26,F26,$U$6:U26)</f>
        <v>26570.50046874486</v>
      </c>
      <c r="W26" s="262">
        <f t="shared" si="18"/>
        <v>0.20995319379448568</v>
      </c>
      <c r="X26" s="262">
        <f t="shared" si="8"/>
        <v>0.20995319379448568</v>
      </c>
      <c r="Y26" s="262">
        <f t="shared" si="9"/>
        <v>0.20995319379448568</v>
      </c>
      <c r="Z26" s="260">
        <f>IFERROR(AVERAGEIF('Daily KPI'!$D:$D,Modelling_New[[#This Row],[Month]],'Daily KPI'!AB:AB),"")</f>
        <v>151.40766666666664</v>
      </c>
      <c r="AA26" s="263">
        <f>IFERROR(AVERAGEIF($F$2:F26,F26,$Z$2:Z26),"")</f>
        <v>151.40766666666664</v>
      </c>
      <c r="AB26" s="261"/>
      <c r="AC26" s="260"/>
      <c r="AD26" s="260"/>
      <c r="AE26" s="262">
        <v>0.995</v>
      </c>
      <c r="AF26" s="262">
        <v>0.995</v>
      </c>
      <c r="AG26" s="262"/>
      <c r="AH26" s="262"/>
      <c r="AI26" s="262"/>
      <c r="AJ26" s="262"/>
      <c r="AK26" s="262"/>
      <c r="AL26" s="262"/>
      <c r="AM26" s="273">
        <f>SUMIF('Daily KPI'!$D:$D,$D26,'Daily KPI'!AS:AS)</f>
        <v>22887736.690779034</v>
      </c>
      <c r="AN26" s="273">
        <f>SUMIF($F$2:F26,F26,$AM$2:AM26)</f>
        <v>22887736.690779034</v>
      </c>
      <c r="AO26" s="274">
        <f>$M26/N26*1000</f>
        <v>151166.29953202969</v>
      </c>
    </row>
    <row r="27" spans="1:41">
      <c r="A27" s="254">
        <f t="shared" si="10"/>
        <v>26</v>
      </c>
      <c r="B27" s="255" t="str">
        <f t="shared" si="19"/>
        <v>May</v>
      </c>
      <c r="C27" s="255">
        <f t="shared" si="20"/>
        <v>5</v>
      </c>
      <c r="D27" s="256">
        <v>45778</v>
      </c>
      <c r="E27" s="257">
        <f t="shared" si="23"/>
        <v>2025</v>
      </c>
      <c r="F27" s="257" t="s">
        <v>775</v>
      </c>
      <c r="G27" s="258">
        <f t="shared" si="24"/>
        <v>31</v>
      </c>
      <c r="H27" s="263">
        <f t="shared" si="25"/>
        <v>203.10123010000001</v>
      </c>
      <c r="I27" s="263">
        <f t="shared" si="21"/>
        <v>196.3</v>
      </c>
      <c r="J27" s="260"/>
      <c r="K27" s="259">
        <f t="shared" si="22"/>
        <v>24.803879999999999</v>
      </c>
      <c r="L27" s="258"/>
      <c r="M27" s="261">
        <v>29510.570551175315</v>
      </c>
      <c r="N27" s="261">
        <v>194.4</v>
      </c>
      <c r="O27" s="262">
        <f t="shared" si="13"/>
        <v>0.77332321169976126</v>
      </c>
      <c r="P27" s="260">
        <f t="shared" si="14"/>
        <v>6.3322580645161297</v>
      </c>
      <c r="Q27" s="258">
        <f>COUNTIFS('Daily KPI'!$D:$D,D27,'Daily KPI'!$K:$K,"&gt;0")</f>
        <v>31</v>
      </c>
      <c r="R27" s="261">
        <f t="shared" si="15"/>
        <v>196.3</v>
      </c>
      <c r="S27" s="269">
        <f>SUMIF($F$6:F27,F27,$R$6:R27)</f>
        <v>393.70000000000005</v>
      </c>
      <c r="T27" s="260">
        <f t="shared" si="16"/>
        <v>951.95388874759078</v>
      </c>
      <c r="U27" s="261">
        <f t="shared" si="17"/>
        <v>29510.570551175315</v>
      </c>
      <c r="V27" s="269">
        <f>SUMIF($F$6:F27,F27,$U$6:U27)</f>
        <v>56081.071019920171</v>
      </c>
      <c r="W27" s="262">
        <f t="shared" si="18"/>
        <v>0.20403675599013862</v>
      </c>
      <c r="X27" s="262">
        <f t="shared" si="8"/>
        <v>0.20403675599013862</v>
      </c>
      <c r="Y27" s="262">
        <f t="shared" si="9"/>
        <v>0.19705114454704459</v>
      </c>
      <c r="Z27" s="260">
        <f>IFERROR(AVERAGEIF('Daily KPI'!$D:$D,Modelling_New[[#This Row],[Month]],'Daily KPI'!AB:AB),"")</f>
        <v>155.81032258064519</v>
      </c>
      <c r="AA27" s="263">
        <f>IFERROR(AVERAGEIF($F$2:F27,F27,$Z$2:Z27),"")</f>
        <v>153.60899462365592</v>
      </c>
      <c r="AB27" s="261"/>
      <c r="AC27" s="260"/>
      <c r="AD27" s="270"/>
      <c r="AE27" s="262">
        <v>0.995</v>
      </c>
      <c r="AF27" s="262">
        <v>0.995</v>
      </c>
      <c r="AG27" s="262"/>
      <c r="AH27" s="262"/>
      <c r="AI27" s="262"/>
      <c r="AJ27" s="262"/>
      <c r="AK27" s="262"/>
      <c r="AL27" s="262"/>
      <c r="AM27" s="273">
        <f>SUMIF('Daily KPI'!$D:$D,$D27,'Daily KPI'!AS:AS)</f>
        <v>23652528.38023413</v>
      </c>
      <c r="AN27" s="273">
        <f>SUMIF($F$2:F27,F27,$AM$2:AM27)</f>
        <v>46540265.071013168</v>
      </c>
      <c r="AO27" s="274">
        <f t="shared" ref="AO27:AO37" si="26">$M27/N27*1000</f>
        <v>151803.34645666316</v>
      </c>
    </row>
    <row r="28" spans="1:41">
      <c r="A28" s="254">
        <f t="shared" si="10"/>
        <v>27</v>
      </c>
      <c r="B28" s="255" t="str">
        <f t="shared" si="19"/>
        <v>June</v>
      </c>
      <c r="C28" s="255">
        <f t="shared" si="20"/>
        <v>6</v>
      </c>
      <c r="D28" s="256">
        <v>45809</v>
      </c>
      <c r="E28" s="257">
        <f t="shared" si="23"/>
        <v>2025</v>
      </c>
      <c r="F28" s="257" t="s">
        <v>775</v>
      </c>
      <c r="G28" s="258">
        <f t="shared" si="24"/>
        <v>30</v>
      </c>
      <c r="H28" s="263">
        <f t="shared" si="25"/>
        <v>163.70017110000001</v>
      </c>
      <c r="I28" s="263">
        <f t="shared" si="21"/>
        <v>158.6</v>
      </c>
      <c r="J28" s="260"/>
      <c r="K28" s="259">
        <f t="shared" si="22"/>
        <v>20.91329</v>
      </c>
      <c r="L28" s="258"/>
      <c r="M28" s="261">
        <v>25003.574542802548</v>
      </c>
      <c r="N28" s="261">
        <v>194.4</v>
      </c>
      <c r="O28" s="262">
        <f t="shared" si="13"/>
        <v>0.81096601898565079</v>
      </c>
      <c r="P28" s="260">
        <f t="shared" si="14"/>
        <v>5.2866666666666662</v>
      </c>
      <c r="Q28" s="258">
        <f>COUNTIFS('Daily KPI'!$D:$D,D28,'Daily KPI'!$K:$K,"&gt;0")</f>
        <v>30</v>
      </c>
      <c r="R28" s="261">
        <f t="shared" si="15"/>
        <v>158.6</v>
      </c>
      <c r="S28" s="261">
        <f>SUMIF($F$6:F28,F28,$R$6:R28)</f>
        <v>552.30000000000007</v>
      </c>
      <c r="T28" s="260">
        <f t="shared" si="16"/>
        <v>833.45248476008487</v>
      </c>
      <c r="U28" s="261">
        <f t="shared" si="17"/>
        <v>25003.574542802548</v>
      </c>
      <c r="V28" s="269">
        <f>SUMIF($F$6:F28,F28,$U$6:U28)</f>
        <v>81084.645562722726</v>
      </c>
      <c r="W28" s="262">
        <f t="shared" si="18"/>
        <v>0.17863779251545028</v>
      </c>
      <c r="X28" s="262">
        <f t="shared" si="8"/>
        <v>0.17863779251545031</v>
      </c>
      <c r="Y28" s="262">
        <f t="shared" si="9"/>
        <v>0.19098080871245307</v>
      </c>
      <c r="Z28" s="260">
        <f>IFERROR(AVERAGEIF('Daily KPI'!$D:$D,Modelling_New[[#This Row],[Month]],'Daily KPI'!AB:AB),"")</f>
        <v>163.51599999999999</v>
      </c>
      <c r="AA28" s="263">
        <f>IFERROR(AVERAGEIF($F$2:F28,F28,$Z$2:Z28),"")</f>
        <v>156.91132974910394</v>
      </c>
      <c r="AB28" s="261"/>
      <c r="AC28" s="260"/>
      <c r="AD28" s="260"/>
      <c r="AE28" s="262">
        <v>0.995</v>
      </c>
      <c r="AF28" s="262">
        <v>0.995</v>
      </c>
      <c r="AG28" s="262"/>
      <c r="AH28" s="262"/>
      <c r="AI28" s="262"/>
      <c r="AJ28" s="262"/>
      <c r="AK28" s="262"/>
      <c r="AL28" s="262"/>
      <c r="AM28" s="273">
        <f>SUMIF('Daily KPI'!$D:$D,$D28,'Daily KPI'!AS:AS)</f>
        <v>21031298.842288587</v>
      </c>
      <c r="AN28" s="273">
        <f>SUMIF($F$2:F28,F28,$AM$2:AM28)</f>
        <v>67571563.913301751</v>
      </c>
      <c r="AO28" s="274">
        <f t="shared" si="26"/>
        <v>128619.2106111242</v>
      </c>
    </row>
    <row r="29" spans="1:41">
      <c r="A29" s="254">
        <f t="shared" si="10"/>
        <v>28</v>
      </c>
      <c r="B29" s="255" t="str">
        <f t="shared" si="19"/>
        <v>July</v>
      </c>
      <c r="C29" s="255">
        <f t="shared" si="20"/>
        <v>7</v>
      </c>
      <c r="D29" s="256">
        <v>45839</v>
      </c>
      <c r="E29" s="257">
        <f t="shared" si="23"/>
        <v>2025</v>
      </c>
      <c r="F29" s="257" t="s">
        <v>775</v>
      </c>
      <c r="G29" s="258">
        <f t="shared" si="24"/>
        <v>31</v>
      </c>
      <c r="H29" s="263">
        <f t="shared" si="25"/>
        <v>145.000258</v>
      </c>
      <c r="I29" s="263">
        <f t="shared" si="21"/>
        <v>141.19999999999999</v>
      </c>
      <c r="J29" s="260"/>
      <c r="K29" s="259">
        <f t="shared" si="22"/>
        <v>20.391279999999998</v>
      </c>
      <c r="L29" s="258"/>
      <c r="M29" s="261">
        <v>22720.415766788563</v>
      </c>
      <c r="N29" s="261">
        <v>194.4</v>
      </c>
      <c r="O29" s="262">
        <f t="shared" si="13"/>
        <v>0.82772356020954152</v>
      </c>
      <c r="P29" s="260">
        <f t="shared" si="14"/>
        <v>4.5548387096774192</v>
      </c>
      <c r="Q29" s="258">
        <f>COUNTIFS('Daily KPI'!$D:$D,D29,'Daily KPI'!$K:$K,"&gt;0")</f>
        <v>29</v>
      </c>
      <c r="R29" s="261">
        <f t="shared" si="15"/>
        <v>132.09032258064516</v>
      </c>
      <c r="S29" s="269">
        <f>SUMIF($F$2:F37,F29,$R$2:R37)</f>
        <v>684.39032258064526</v>
      </c>
      <c r="T29" s="260">
        <f t="shared" si="16"/>
        <v>732.91663763834072</v>
      </c>
      <c r="U29" s="261">
        <f t="shared" si="17"/>
        <v>21254.582491511879</v>
      </c>
      <c r="V29" s="269">
        <f>SUMIF($F$2:F37,F29,$U$2:U37)</f>
        <v>102339.22805423461</v>
      </c>
      <c r="W29" s="262">
        <f t="shared" si="18"/>
        <v>0.15708947137310114</v>
      </c>
      <c r="X29" s="262">
        <f t="shared" si="8"/>
        <v>0.15708947137310111</v>
      </c>
      <c r="Y29" s="262">
        <f t="shared" si="9"/>
        <v>0.18279040218877637</v>
      </c>
      <c r="Z29" s="260">
        <f>IFERROR(AVERAGEIF('Daily KPI'!$D:$D,Modelling_New[[#This Row],[Month]],'Daily KPI'!AB:AB),"")</f>
        <v>169.3096774193549</v>
      </c>
      <c r="AA29" s="263">
        <f>IFERROR(AVERAGEIF($F$2:F29,F29,$Z$2:Z29),"")</f>
        <v>160.01091666666667</v>
      </c>
      <c r="AB29" s="261"/>
      <c r="AC29" s="260"/>
      <c r="AD29" s="270"/>
      <c r="AE29" s="262">
        <v>0.995</v>
      </c>
      <c r="AF29" s="262">
        <v>0.995</v>
      </c>
      <c r="AG29" s="262"/>
      <c r="AH29" s="262"/>
      <c r="AI29" s="262"/>
      <c r="AJ29" s="262"/>
      <c r="AK29" s="262"/>
      <c r="AL29" s="262"/>
      <c r="AM29" s="273">
        <f>SUMIF('Daily KPI'!$D:$D,$D29,'Daily KPI'!AS:AS)</f>
        <v>19787995.186772607</v>
      </c>
      <c r="AN29" s="273">
        <f>SUMIF($F$2:F29,F29,$AM$2:AM29)</f>
        <v>87359559.100074351</v>
      </c>
      <c r="AO29" s="274">
        <f t="shared" si="26"/>
        <v>116874.56670158726</v>
      </c>
    </row>
    <row r="30" spans="1:41">
      <c r="A30" s="254">
        <f t="shared" si="10"/>
        <v>29</v>
      </c>
      <c r="B30" s="255" t="str">
        <f t="shared" si="19"/>
        <v>August</v>
      </c>
      <c r="C30" s="255">
        <f t="shared" si="20"/>
        <v>8</v>
      </c>
      <c r="D30" s="256">
        <v>45870</v>
      </c>
      <c r="E30" s="257">
        <f t="shared" si="23"/>
        <v>2025</v>
      </c>
      <c r="F30" s="257" t="s">
        <v>775</v>
      </c>
      <c r="G30" s="258">
        <f t="shared" si="24"/>
        <v>31</v>
      </c>
      <c r="H30" s="263">
        <f t="shared" si="25"/>
        <v>150.50028639999999</v>
      </c>
      <c r="I30" s="263">
        <f t="shared" si="21"/>
        <v>149.30000000000001</v>
      </c>
      <c r="J30" s="260"/>
      <c r="K30" s="259">
        <f t="shared" si="22"/>
        <v>19.68656</v>
      </c>
      <c r="L30" s="258"/>
      <c r="M30" s="261">
        <v>25211.152793339737</v>
      </c>
      <c r="N30" s="261">
        <v>194.4</v>
      </c>
      <c r="O30" s="262">
        <f t="shared" si="13"/>
        <v>0.86863362334721617</v>
      </c>
      <c r="P30" s="260">
        <f t="shared" si="14"/>
        <v>4.8161290322580648</v>
      </c>
      <c r="Q30" s="258">
        <f>COUNTIFS('Daily KPI'!$D:$D,D30,'Daily KPI'!$K:$K,"&gt;0")</f>
        <v>0</v>
      </c>
      <c r="R30" s="261">
        <f t="shared" si="15"/>
        <v>0</v>
      </c>
      <c r="S30" s="269">
        <f>SUMIF($F$2:F30,F30,$R$2:R30)</f>
        <v>684.39032258064526</v>
      </c>
      <c r="T30" s="260">
        <f t="shared" si="16"/>
        <v>813.26299333353995</v>
      </c>
      <c r="U30" s="261">
        <f t="shared" si="17"/>
        <v>0</v>
      </c>
      <c r="V30" s="269">
        <f>SUMIF($F$2:F30,F30,$U$2:U30)</f>
        <v>102339.22805423461</v>
      </c>
      <c r="W30" s="262">
        <f t="shared" si="18"/>
        <v>0.17431048382491854</v>
      </c>
      <c r="X30" s="262" t="str">
        <f t="shared" si="8"/>
        <v/>
      </c>
      <c r="Y30" s="262">
        <f t="shared" si="9"/>
        <v>0.18279040218877637</v>
      </c>
      <c r="Z30" s="260" t="str">
        <f>IFERROR(AVERAGEIF('Daily KPI'!$D:$D,Modelling_New[[#This Row],[Month]],'Daily KPI'!AB:AB),"")</f>
        <v/>
      </c>
      <c r="AA30" s="263">
        <f>IFERROR(AVERAGEIF($F$2:F30,F30,$Z$2:Z30),"")</f>
        <v>160.01091666666667</v>
      </c>
      <c r="AB30" s="261"/>
      <c r="AC30" s="260"/>
      <c r="AD30" s="270"/>
      <c r="AE30" s="262">
        <v>0.995</v>
      </c>
      <c r="AF30" s="262">
        <v>0.995</v>
      </c>
      <c r="AG30" s="262"/>
      <c r="AH30" s="262"/>
      <c r="AI30" s="262"/>
      <c r="AJ30" s="262"/>
      <c r="AK30" s="262"/>
      <c r="AL30" s="262"/>
      <c r="AM30" s="273">
        <f>SUMIF('Daily KPI'!$D:$D,$D30,'Daily KPI'!AS:AS)</f>
        <v>0</v>
      </c>
      <c r="AN30" s="273">
        <f>SUMIF($F$2:F30,F30,$AM$2:AM30)</f>
        <v>87359559.100074351</v>
      </c>
      <c r="AO30" s="274">
        <f t="shared" si="26"/>
        <v>129686.99996573938</v>
      </c>
    </row>
    <row r="31" spans="1:41">
      <c r="A31" s="254">
        <f t="shared" si="10"/>
        <v>30</v>
      </c>
      <c r="B31" s="255" t="str">
        <f t="shared" si="19"/>
        <v>September</v>
      </c>
      <c r="C31" s="255">
        <f t="shared" ref="C31:C37" si="27">C19</f>
        <v>9</v>
      </c>
      <c r="D31" s="256">
        <v>45901</v>
      </c>
      <c r="E31" s="257">
        <f t="shared" si="23"/>
        <v>2025</v>
      </c>
      <c r="F31" s="257" t="s">
        <v>775</v>
      </c>
      <c r="G31" s="258">
        <f t="shared" si="24"/>
        <v>30</v>
      </c>
      <c r="H31" s="263">
        <f t="shared" ref="H31:H37" si="28">H19</f>
        <v>153.4001772</v>
      </c>
      <c r="I31" s="263">
        <f t="shared" si="21"/>
        <v>157.19999999999999</v>
      </c>
      <c r="J31" s="260"/>
      <c r="K31" s="259">
        <f t="shared" si="22"/>
        <v>18.930330000000001</v>
      </c>
      <c r="L31" s="258"/>
      <c r="M31" s="261">
        <v>25620.965864938487</v>
      </c>
      <c r="N31" s="261">
        <v>194.4</v>
      </c>
      <c r="O31" s="262">
        <f t="shared" si="13"/>
        <v>0.83839116983353512</v>
      </c>
      <c r="P31" s="260">
        <f t="shared" si="14"/>
        <v>5.2399999999999993</v>
      </c>
      <c r="Q31" s="258">
        <f>COUNTIFS('Daily KPI'!$D:$D,D31,'Daily KPI'!$K:$K,"&gt;0")</f>
        <v>0</v>
      </c>
      <c r="R31" s="261">
        <f t="shared" si="15"/>
        <v>0</v>
      </c>
      <c r="S31" s="269">
        <f>SUMIF($F$2:F31,F31,$R$2:R31)</f>
        <v>684.39032258064526</v>
      </c>
      <c r="T31" s="260">
        <f t="shared" si="16"/>
        <v>854.0321954979496</v>
      </c>
      <c r="U31" s="261">
        <f t="shared" si="17"/>
        <v>0</v>
      </c>
      <c r="V31" s="269">
        <f>SUMIF($F$2:F31,F31,$U$2:U31)</f>
        <v>102339.22805423461</v>
      </c>
      <c r="W31" s="262">
        <f t="shared" si="18"/>
        <v>0.18304873874698849</v>
      </c>
      <c r="X31" s="262" t="str">
        <f t="shared" si="8"/>
        <v/>
      </c>
      <c r="Y31" s="262">
        <f t="shared" si="9"/>
        <v>0.18279040218877637</v>
      </c>
      <c r="Z31" s="260" t="str">
        <f>IFERROR(AVERAGEIF('Daily KPI'!$D:$D,Modelling_New[[#This Row],[Month]],'Daily KPI'!AB:AB),"")</f>
        <v/>
      </c>
      <c r="AA31" s="263">
        <f>IFERROR(AVERAGEIF($F$2:F31,F31,$Z$2:Z31),"")</f>
        <v>160.01091666666667</v>
      </c>
      <c r="AB31" s="261"/>
      <c r="AC31" s="260"/>
      <c r="AD31" s="270"/>
      <c r="AE31" s="262">
        <v>0.995</v>
      </c>
      <c r="AF31" s="262">
        <v>0.995</v>
      </c>
      <c r="AG31" s="262"/>
      <c r="AH31" s="262"/>
      <c r="AI31" s="262"/>
      <c r="AJ31" s="262"/>
      <c r="AK31" s="262"/>
      <c r="AL31" s="262"/>
      <c r="AM31" s="273">
        <f>SUMIF('Daily KPI'!$D:$D,$D31,'Daily KPI'!AS:AS)</f>
        <v>0</v>
      </c>
      <c r="AN31" s="273">
        <f>SUMIF($F$2:F31,F31,$AM$2:AM31)</f>
        <v>87359559.100074351</v>
      </c>
      <c r="AO31" s="274">
        <f t="shared" si="26"/>
        <v>131795.09189783173</v>
      </c>
    </row>
    <row r="32" spans="1:41">
      <c r="A32" s="254">
        <f t="shared" si="10"/>
        <v>31</v>
      </c>
      <c r="B32" s="255" t="str">
        <f t="shared" si="19"/>
        <v>October</v>
      </c>
      <c r="C32" s="255">
        <f t="shared" si="27"/>
        <v>10</v>
      </c>
      <c r="D32" s="256">
        <v>45931</v>
      </c>
      <c r="E32" s="257">
        <f t="shared" si="23"/>
        <v>2025</v>
      </c>
      <c r="F32" s="257" t="s">
        <v>775</v>
      </c>
      <c r="G32" s="258">
        <f t="shared" si="24"/>
        <v>31</v>
      </c>
      <c r="H32" s="263">
        <f t="shared" si="28"/>
        <v>157.9983823</v>
      </c>
      <c r="I32" s="263">
        <f t="shared" si="21"/>
        <v>167.2</v>
      </c>
      <c r="J32" s="260"/>
      <c r="K32" s="259">
        <f t="shared" si="22"/>
        <v>19.660550000000001</v>
      </c>
      <c r="L32" s="258"/>
      <c r="M32" s="261">
        <v>32776.447052274583</v>
      </c>
      <c r="N32" s="261">
        <v>236.25000000000003</v>
      </c>
      <c r="O32" s="262">
        <f t="shared" si="13"/>
        <v>0.82976246303320378</v>
      </c>
      <c r="P32" s="260">
        <f t="shared" si="14"/>
        <v>5.3935483870967742</v>
      </c>
      <c r="Q32" s="258">
        <f>COUNTIFS('Daily KPI'!$D:$D,D32,'Daily KPI'!$K:$K,"&gt;0")</f>
        <v>0</v>
      </c>
      <c r="R32" s="261">
        <f t="shared" si="15"/>
        <v>0</v>
      </c>
      <c r="S32" s="269">
        <f>SUMIF($F$2:F32,F32,$R$2:R32)</f>
        <v>684.39032258064526</v>
      </c>
      <c r="T32" s="260">
        <f t="shared" si="16"/>
        <v>1057.3047436217607</v>
      </c>
      <c r="U32" s="261">
        <f t="shared" si="17"/>
        <v>0</v>
      </c>
      <c r="V32" s="269">
        <f>SUMIF($F$2:F32,F32,$U$2:U32)</f>
        <v>102339.22805423461</v>
      </c>
      <c r="W32" s="262">
        <f t="shared" si="18"/>
        <v>0.18647349975692426</v>
      </c>
      <c r="X32" s="262" t="str">
        <f t="shared" si="8"/>
        <v/>
      </c>
      <c r="Y32" s="262">
        <f t="shared" si="9"/>
        <v>0.15041038808676455</v>
      </c>
      <c r="Z32" s="260" t="str">
        <f>IFERROR(AVERAGEIF('Daily KPI'!$D:$D,Modelling_New[[#This Row],[Month]],'Daily KPI'!AB:AB),"")</f>
        <v/>
      </c>
      <c r="AA32" s="263">
        <f>IFERROR(AVERAGEIF($F$2:F32,F32,$Z$2:Z32),"")</f>
        <v>160.01091666666667</v>
      </c>
      <c r="AB32" s="261"/>
      <c r="AC32" s="260"/>
      <c r="AD32" s="270"/>
      <c r="AE32" s="262">
        <v>0.995</v>
      </c>
      <c r="AF32" s="262">
        <v>0.995</v>
      </c>
      <c r="AG32" s="262"/>
      <c r="AH32" s="262"/>
      <c r="AI32" s="262"/>
      <c r="AJ32" s="262"/>
      <c r="AK32" s="262"/>
      <c r="AL32" s="262"/>
      <c r="AM32" s="273">
        <f>SUMIF('Daily KPI'!$D:$D,$D32,'Daily KPI'!AS:AS)</f>
        <v>0</v>
      </c>
      <c r="AN32" s="273">
        <f>SUMIF($F$2:F32,F32,$AM$2:AM32)</f>
        <v>87359559.100074351</v>
      </c>
      <c r="AO32" s="274">
        <f t="shared" si="26"/>
        <v>138736.28381915166</v>
      </c>
    </row>
    <row r="33" spans="1:41">
      <c r="A33" s="254">
        <f t="shared" si="10"/>
        <v>32</v>
      </c>
      <c r="B33" s="255" t="str">
        <f t="shared" si="19"/>
        <v>November</v>
      </c>
      <c r="C33" s="255">
        <f t="shared" si="27"/>
        <v>11</v>
      </c>
      <c r="D33" s="256">
        <v>45962</v>
      </c>
      <c r="E33" s="257">
        <f t="shared" si="23"/>
        <v>2025</v>
      </c>
      <c r="F33" s="257" t="s">
        <v>775</v>
      </c>
      <c r="G33" s="258">
        <f t="shared" si="24"/>
        <v>30</v>
      </c>
      <c r="H33" s="263">
        <f t="shared" si="28"/>
        <v>147.60061490000001</v>
      </c>
      <c r="I33" s="263">
        <f t="shared" si="21"/>
        <v>162</v>
      </c>
      <c r="J33" s="260"/>
      <c r="K33" s="259">
        <f t="shared" si="22"/>
        <v>17.558019999999999</v>
      </c>
      <c r="L33" s="258"/>
      <c r="M33" s="261">
        <v>32318.142067760506</v>
      </c>
      <c r="N33" s="261">
        <v>236.25000000000003</v>
      </c>
      <c r="O33" s="262">
        <f t="shared" si="13"/>
        <v>0.84442202802953825</v>
      </c>
      <c r="P33" s="260">
        <f t="shared" si="14"/>
        <v>5.4</v>
      </c>
      <c r="Q33" s="258">
        <f>COUNTIFS('Daily KPI'!$D:$D,D33,'Daily KPI'!$K:$K,"&gt;0")</f>
        <v>0</v>
      </c>
      <c r="R33" s="261">
        <f t="shared" si="15"/>
        <v>0</v>
      </c>
      <c r="S33" s="269">
        <f>SUMIF($F$2:F33,F33,$R$2:R33)</f>
        <v>684.39032258064526</v>
      </c>
      <c r="T33" s="260">
        <f t="shared" si="16"/>
        <v>1077.2714022586836</v>
      </c>
      <c r="U33" s="261">
        <f t="shared" si="17"/>
        <v>0</v>
      </c>
      <c r="V33" s="269">
        <f>SUMIF($F$2:F33,F33,$U$2:U33)</f>
        <v>102339.22805423461</v>
      </c>
      <c r="W33" s="262">
        <f t="shared" si="18"/>
        <v>0.18999495630664609</v>
      </c>
      <c r="X33" s="262" t="str">
        <f t="shared" si="8"/>
        <v/>
      </c>
      <c r="Y33" s="262">
        <f t="shared" si="9"/>
        <v>0.15041038808676455</v>
      </c>
      <c r="Z33" s="260" t="str">
        <f>IFERROR(AVERAGEIF('Daily KPI'!$D:$D,Modelling_New[[#This Row],[Month]],'Daily KPI'!AB:AB),"")</f>
        <v/>
      </c>
      <c r="AA33" s="263">
        <f>IFERROR(AVERAGEIF($F$2:F33,F33,$Z$2:Z33),"")</f>
        <v>160.01091666666667</v>
      </c>
      <c r="AB33" s="261"/>
      <c r="AC33" s="260"/>
      <c r="AD33" s="270"/>
      <c r="AE33" s="262">
        <v>0.995</v>
      </c>
      <c r="AF33" s="262">
        <v>0.995</v>
      </c>
      <c r="AG33" s="262"/>
      <c r="AH33" s="262"/>
      <c r="AI33" s="262"/>
      <c r="AJ33" s="262"/>
      <c r="AK33" s="262"/>
      <c r="AL33" s="262"/>
      <c r="AM33" s="273">
        <f>SUMIF('Daily KPI'!$D:$D,$D33,'Daily KPI'!AS:AS)</f>
        <v>0</v>
      </c>
      <c r="AN33" s="273">
        <f>SUMIF($F$2:F33,F33,$AM$2:AM33)</f>
        <v>87359559.100074351</v>
      </c>
      <c r="AO33" s="274">
        <f t="shared" si="26"/>
        <v>136796.36854078519</v>
      </c>
    </row>
    <row r="34" spans="1:41">
      <c r="A34" s="254">
        <f t="shared" si="10"/>
        <v>33</v>
      </c>
      <c r="B34" s="255" t="str">
        <f t="shared" si="19"/>
        <v>December</v>
      </c>
      <c r="C34" s="255">
        <f t="shared" si="27"/>
        <v>12</v>
      </c>
      <c r="D34" s="256">
        <v>45992</v>
      </c>
      <c r="E34" s="257">
        <f t="shared" si="23"/>
        <v>2025</v>
      </c>
      <c r="F34" s="257" t="s">
        <v>775</v>
      </c>
      <c r="G34" s="258">
        <f t="shared" si="24"/>
        <v>31</v>
      </c>
      <c r="H34" s="263">
        <f t="shared" si="28"/>
        <v>146.50010510000001</v>
      </c>
      <c r="I34" s="263">
        <f t="shared" si="21"/>
        <v>164.3</v>
      </c>
      <c r="J34" s="260"/>
      <c r="K34" s="259">
        <f t="shared" si="22"/>
        <v>17.196370000000002</v>
      </c>
      <c r="L34" s="258"/>
      <c r="M34" s="261">
        <v>31793.87907538069</v>
      </c>
      <c r="N34" s="261">
        <v>236.25000000000003</v>
      </c>
      <c r="O34" s="262">
        <f t="shared" si="13"/>
        <v>0.81909474088580203</v>
      </c>
      <c r="P34" s="260">
        <f t="shared" si="14"/>
        <v>5.3000000000000007</v>
      </c>
      <c r="Q34" s="258">
        <f>COUNTIFS('Daily KPI'!$D:$D,D34,'Daily KPI'!$K:$K,"&gt;0")</f>
        <v>0</v>
      </c>
      <c r="R34" s="261">
        <f t="shared" si="15"/>
        <v>0</v>
      </c>
      <c r="S34" s="269">
        <f>SUMIF($F$2:F37,F34,$R$2:R37)</f>
        <v>684.39032258064526</v>
      </c>
      <c r="T34" s="260">
        <f t="shared" si="16"/>
        <v>1025.6090024316352</v>
      </c>
      <c r="U34" s="261">
        <f t="shared" si="17"/>
        <v>0</v>
      </c>
      <c r="V34" s="269">
        <f>SUMIF($F$2:F37,F34,$U$2:U37)</f>
        <v>102339.22805423461</v>
      </c>
      <c r="W34" s="262">
        <f t="shared" si="18"/>
        <v>0.18088342194561463</v>
      </c>
      <c r="X34" s="262" t="str">
        <f t="shared" si="8"/>
        <v/>
      </c>
      <c r="Y34" s="262">
        <f t="shared" si="9"/>
        <v>0.15041038808676455</v>
      </c>
      <c r="Z34" s="260" t="str">
        <f>IFERROR(AVERAGEIF('Daily KPI'!$D:$D,Modelling_New[[#This Row],[Month]],'Daily KPI'!AB:AB),"")</f>
        <v/>
      </c>
      <c r="AA34" s="263">
        <f>IFERROR(AVERAGEIF($F$2:F34,F34,$Z$2:Z34),"")</f>
        <v>160.01091666666667</v>
      </c>
      <c r="AB34" s="261"/>
      <c r="AC34" s="260"/>
      <c r="AD34" s="270"/>
      <c r="AE34" s="262">
        <v>0.995</v>
      </c>
      <c r="AF34" s="262">
        <v>0.995</v>
      </c>
      <c r="AG34" s="262"/>
      <c r="AH34" s="262"/>
      <c r="AI34" s="262"/>
      <c r="AJ34" s="262"/>
      <c r="AK34" s="262"/>
      <c r="AL34" s="262"/>
      <c r="AM34" s="273">
        <f>SUMIF('Daily KPI'!$D:$D,$D34,'Daily KPI'!AS:AS)</f>
        <v>0</v>
      </c>
      <c r="AN34" s="273">
        <f>SUMIF($F$2:F34,F34,$AM$2:AM34)</f>
        <v>87359559.100074351</v>
      </c>
      <c r="AO34" s="274">
        <f t="shared" si="26"/>
        <v>134577.26592753729</v>
      </c>
    </row>
    <row r="35" spans="1:41">
      <c r="A35" s="254">
        <f t="shared" si="10"/>
        <v>34</v>
      </c>
      <c r="B35" s="255" t="str">
        <f t="shared" si="19"/>
        <v>January</v>
      </c>
      <c r="C35" s="255">
        <f t="shared" si="27"/>
        <v>1</v>
      </c>
      <c r="D35" s="256">
        <v>46023</v>
      </c>
      <c r="E35" s="257">
        <f t="shared" si="23"/>
        <v>2026</v>
      </c>
      <c r="F35" s="257" t="s">
        <v>775</v>
      </c>
      <c r="G35" s="258">
        <f t="shared" si="24"/>
        <v>31</v>
      </c>
      <c r="H35" s="263">
        <f t="shared" si="28"/>
        <v>147.60061490000001</v>
      </c>
      <c r="I35" s="263">
        <f t="shared" si="21"/>
        <v>186.2</v>
      </c>
      <c r="J35" s="260"/>
      <c r="K35" s="259">
        <f t="shared" si="22"/>
        <v>17.42991</v>
      </c>
      <c r="L35" s="258"/>
      <c r="M35" s="261">
        <v>36146.32508989489</v>
      </c>
      <c r="N35" s="261">
        <v>236.25000000000003</v>
      </c>
      <c r="O35" s="262">
        <f t="shared" si="13"/>
        <v>0.82169880687875907</v>
      </c>
      <c r="P35" s="260">
        <f t="shared" si="14"/>
        <v>6.0064516129032253</v>
      </c>
      <c r="Q35" s="258">
        <f>COUNTIFS('Daily KPI'!$D:$D,D35,'Daily KPI'!$K:$K,"&gt;0")</f>
        <v>0</v>
      </c>
      <c r="R35" s="261">
        <f t="shared" si="15"/>
        <v>0</v>
      </c>
      <c r="S35" s="269">
        <f>SUMIF($F$2:F35,F35,$R$2:R35)</f>
        <v>684.39032258064526</v>
      </c>
      <c r="T35" s="260">
        <f t="shared" si="16"/>
        <v>1166.0104867708028</v>
      </c>
      <c r="U35" s="261">
        <f t="shared" si="17"/>
        <v>0</v>
      </c>
      <c r="V35" s="269">
        <f>SUMIF($F$2:F35,F35,$U$2:U35)</f>
        <v>102339.22805423461</v>
      </c>
      <c r="W35" s="262">
        <f t="shared" si="18"/>
        <v>0.20564558849573239</v>
      </c>
      <c r="X35" s="262" t="str">
        <f t="shared" si="8"/>
        <v/>
      </c>
      <c r="Y35" s="262">
        <f t="shared" si="9"/>
        <v>0.15041038808676455</v>
      </c>
      <c r="Z35" s="260" t="str">
        <f>IFERROR(AVERAGEIF('Daily KPI'!$D:$D,Modelling_New[[#This Row],[Month]],'Daily KPI'!AB:AB),"")</f>
        <v/>
      </c>
      <c r="AA35" s="263">
        <f>IFERROR(AVERAGEIF($F$2:F35,F35,$Z$2:Z35),"")</f>
        <v>160.01091666666667</v>
      </c>
      <c r="AB35" s="261"/>
      <c r="AC35" s="260"/>
      <c r="AD35" s="270"/>
      <c r="AE35" s="262">
        <v>0.995</v>
      </c>
      <c r="AF35" s="262">
        <v>0.995</v>
      </c>
      <c r="AG35" s="262"/>
      <c r="AH35" s="262"/>
      <c r="AI35" s="262"/>
      <c r="AJ35" s="262"/>
      <c r="AK35" s="262"/>
      <c r="AL35" s="262"/>
      <c r="AM35" s="273">
        <f>SUMIF('Daily KPI'!$D:$D,$D35,'Daily KPI'!AS:AS)</f>
        <v>0</v>
      </c>
      <c r="AN35" s="273">
        <f>SUMIF($F$2:F35,F35,$AM$2:AM35)</f>
        <v>87359559.100074351</v>
      </c>
      <c r="AO35" s="274">
        <f t="shared" si="26"/>
        <v>153000.31784082492</v>
      </c>
    </row>
    <row r="36" spans="1:41">
      <c r="A36" s="254">
        <f t="shared" si="10"/>
        <v>35</v>
      </c>
      <c r="B36" s="255" t="str">
        <f t="shared" si="19"/>
        <v>February</v>
      </c>
      <c r="C36" s="255">
        <f t="shared" si="27"/>
        <v>2</v>
      </c>
      <c r="D36" s="256">
        <v>46054</v>
      </c>
      <c r="E36" s="257">
        <f t="shared" si="23"/>
        <v>2026</v>
      </c>
      <c r="F36" s="257" t="s">
        <v>775</v>
      </c>
      <c r="G36" s="258">
        <f t="shared" si="24"/>
        <v>28</v>
      </c>
      <c r="H36" s="263">
        <f t="shared" si="28"/>
        <v>146.50010510000001</v>
      </c>
      <c r="I36" s="263">
        <f t="shared" si="21"/>
        <v>181.9</v>
      </c>
      <c r="J36" s="260"/>
      <c r="K36" s="259">
        <f t="shared" si="22"/>
        <v>17.77167</v>
      </c>
      <c r="L36" s="258"/>
      <c r="M36" s="261">
        <v>36053.488495614125</v>
      </c>
      <c r="N36" s="261">
        <v>236.25000000000003</v>
      </c>
      <c r="O36" s="262">
        <f t="shared" si="13"/>
        <v>0.83896293959095192</v>
      </c>
      <c r="P36" s="260">
        <f t="shared" si="14"/>
        <v>6.4964285714285719</v>
      </c>
      <c r="Q36" s="258">
        <f>COUNTIFS('Daily KPI'!$D:$D,D36,'Daily KPI'!$K:$K,"&gt;0")</f>
        <v>0</v>
      </c>
      <c r="R36" s="261">
        <f t="shared" si="15"/>
        <v>0</v>
      </c>
      <c r="S36" s="269">
        <f>SUMIF($F$2:F36,F36,$R$2:R36)</f>
        <v>684.39032258064526</v>
      </c>
      <c r="T36" s="260">
        <f t="shared" si="16"/>
        <v>1287.624589129076</v>
      </c>
      <c r="U36" s="261">
        <f t="shared" si="17"/>
        <v>0</v>
      </c>
      <c r="V36" s="269">
        <f>SUMIF($F$2:F36,F36,$U$2:U36)</f>
        <v>102339.22805423461</v>
      </c>
      <c r="W36" s="262">
        <f t="shared" si="18"/>
        <v>0.22709428379701513</v>
      </c>
      <c r="X36" s="262" t="str">
        <f t="shared" si="8"/>
        <v/>
      </c>
      <c r="Y36" s="262">
        <f t="shared" si="9"/>
        <v>0.15041038808676455</v>
      </c>
      <c r="Z36" s="260" t="str">
        <f>IFERROR(AVERAGEIF('Daily KPI'!$D:$D,Modelling_New[[#This Row],[Month]],'Daily KPI'!AB:AB),"")</f>
        <v/>
      </c>
      <c r="AA36" s="263">
        <f>IFERROR(AVERAGEIF($F$2:F36,F36,$Z$2:Z36),"")</f>
        <v>160.01091666666667</v>
      </c>
      <c r="AB36" s="261"/>
      <c r="AC36" s="260"/>
      <c r="AD36" s="270"/>
      <c r="AE36" s="262">
        <v>0.995</v>
      </c>
      <c r="AF36" s="262">
        <v>0.995</v>
      </c>
      <c r="AG36" s="262"/>
      <c r="AH36" s="262"/>
      <c r="AI36" s="262"/>
      <c r="AJ36" s="262"/>
      <c r="AK36" s="262"/>
      <c r="AL36" s="262"/>
      <c r="AM36" s="273">
        <f>SUMIF('Daily KPI'!$D:$D,$D36,'Daily KPI'!AS:AS)</f>
        <v>0</v>
      </c>
      <c r="AN36" s="273">
        <f>SUMIF($F$2:F36,F36,$AM$2:AM36)</f>
        <v>87359559.100074351</v>
      </c>
      <c r="AO36" s="274">
        <f t="shared" si="26"/>
        <v>152607.35871159416</v>
      </c>
    </row>
    <row r="37" spans="1:41">
      <c r="A37" s="254">
        <f t="shared" si="10"/>
        <v>36</v>
      </c>
      <c r="B37" s="255" t="str">
        <f t="shared" si="19"/>
        <v>March</v>
      </c>
      <c r="C37" s="255">
        <f t="shared" si="27"/>
        <v>3</v>
      </c>
      <c r="D37" s="256">
        <v>46082</v>
      </c>
      <c r="E37" s="257">
        <f t="shared" si="23"/>
        <v>2026</v>
      </c>
      <c r="F37" s="257" t="s">
        <v>775</v>
      </c>
      <c r="G37" s="258">
        <f t="shared" si="24"/>
        <v>31</v>
      </c>
      <c r="H37" s="263">
        <f t="shared" si="28"/>
        <v>165.5998061</v>
      </c>
      <c r="I37" s="263">
        <f t="shared" si="21"/>
        <v>211.8</v>
      </c>
      <c r="J37" s="260"/>
      <c r="K37" s="259">
        <f t="shared" si="22"/>
        <v>22.15643</v>
      </c>
      <c r="L37" s="258"/>
      <c r="M37" s="261">
        <v>40085.835378795535</v>
      </c>
      <c r="N37" s="261">
        <v>236.25000000000003</v>
      </c>
      <c r="O37" s="262">
        <f t="shared" si="13"/>
        <v>0.80111186811548341</v>
      </c>
      <c r="P37" s="260">
        <f t="shared" si="14"/>
        <v>6.8322580645161297</v>
      </c>
      <c r="Q37" s="258">
        <f>COUNTIFS('Daily KPI'!$D:$D,D37,'Daily KPI'!$K:$K,"&gt;0")</f>
        <v>0</v>
      </c>
      <c r="R37" s="261">
        <f t="shared" si="15"/>
        <v>0</v>
      </c>
      <c r="S37" s="269">
        <f>SUMIF($F$2:F37,F37,$R$2:R37)</f>
        <v>684.39032258064526</v>
      </c>
      <c r="T37" s="260">
        <f t="shared" si="16"/>
        <v>1293.091463832114</v>
      </c>
      <c r="U37" s="261">
        <f t="shared" si="17"/>
        <v>0</v>
      </c>
      <c r="V37" s="269">
        <f>SUMIF($F$2:F37,F37,$U$2:U37)</f>
        <v>102339.22805423461</v>
      </c>
      <c r="W37" s="262">
        <f t="shared" si="18"/>
        <v>0.22805845922964968</v>
      </c>
      <c r="X37" s="262" t="str">
        <f t="shared" si="8"/>
        <v/>
      </c>
      <c r="Y37" s="262">
        <f t="shared" si="9"/>
        <v>0.15041038808676455</v>
      </c>
      <c r="Z37" s="260" t="str">
        <f>IFERROR(AVERAGEIF('Daily KPI'!$D:$D,Modelling_New[[#This Row],[Month]],'Daily KPI'!AB:AB),"")</f>
        <v/>
      </c>
      <c r="AA37" s="263">
        <f>IFERROR(AVERAGEIF($F$2:F37,F37,$Z$2:Z37),"")</f>
        <v>160.01091666666667</v>
      </c>
      <c r="AB37" s="261"/>
      <c r="AC37" s="260"/>
      <c r="AD37" s="270"/>
      <c r="AE37" s="262">
        <v>0.995</v>
      </c>
      <c r="AF37" s="262">
        <v>0.995</v>
      </c>
      <c r="AG37" s="262"/>
      <c r="AH37" s="262"/>
      <c r="AI37" s="262"/>
      <c r="AJ37" s="262"/>
      <c r="AK37" s="262"/>
      <c r="AL37" s="262"/>
      <c r="AM37" s="273">
        <f>SUMIF('Daily KPI'!$D:$D,$D37,'Daily KPI'!AS:AS)</f>
        <v>0</v>
      </c>
      <c r="AN37" s="273">
        <f>SUMIF($F$2:F37,F37,$AM$2:AM37)</f>
        <v>87359559.100074351</v>
      </c>
      <c r="AO37" s="274">
        <f t="shared" si="26"/>
        <v>169675.49366685937</v>
      </c>
    </row>
  </sheetData>
  <phoneticPr fontId="7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J25" activePane="bottomRight" state="frozen"/>
      <selection pane="topRight" activeCell="Z69" sqref="Z69"/>
      <selection pane="bottomLeft" activeCell="Z69" sqref="Z69"/>
      <selection pane="bottomRight" activeCell="K31" sqref="K31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347</v>
      </c>
      <c r="F1" s="28" t="s">
        <v>126</v>
      </c>
      <c r="G1" s="16" t="s">
        <v>348</v>
      </c>
      <c r="H1" s="16" t="s">
        <v>776</v>
      </c>
      <c r="I1" s="16" t="s">
        <v>777</v>
      </c>
      <c r="J1" s="16" t="s">
        <v>350</v>
      </c>
      <c r="K1" s="116" t="s">
        <v>351</v>
      </c>
      <c r="L1" s="16" t="s">
        <v>778</v>
      </c>
      <c r="M1" s="16" t="s">
        <v>352</v>
      </c>
      <c r="N1" s="16" t="s">
        <v>353</v>
      </c>
      <c r="O1" s="16" t="s">
        <v>354</v>
      </c>
      <c r="P1" s="16" t="s">
        <v>355</v>
      </c>
      <c r="Q1" s="16" t="s">
        <v>356</v>
      </c>
      <c r="R1" s="16" t="s">
        <v>357</v>
      </c>
      <c r="S1" s="16" t="s">
        <v>358</v>
      </c>
      <c r="T1" s="16" t="s">
        <v>359</v>
      </c>
      <c r="U1" s="22" t="s">
        <v>360</v>
      </c>
      <c r="V1" s="22" t="s">
        <v>779</v>
      </c>
      <c r="W1" s="23" t="s">
        <v>362</v>
      </c>
      <c r="X1" s="23" t="s">
        <v>780</v>
      </c>
      <c r="Y1" s="23" t="s">
        <v>781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782</v>
      </c>
      <c r="F2" s="276">
        <f>Grid_BD[[#This Row],[Date]]-DAY(Grid_BD[[#This Row],[Date]])+1</f>
        <v>45689</v>
      </c>
      <c r="G2" s="4" t="s">
        <v>783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784</v>
      </c>
      <c r="L2" t="s">
        <v>785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786</v>
      </c>
      <c r="T2" s="4" t="s">
        <v>367</v>
      </c>
      <c r="U2" s="139">
        <f>IFERROR(Grid_BD[[#This Row],[Breakdown Time]]*Grid_BD[[#This Row],[Plant Equivalent Weightage]],"")</f>
        <v>0.21666666666666723</v>
      </c>
      <c r="V2" s="328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7">
        <f t="shared" ref="A3:A5" si="0">A2+1</f>
        <v>2</v>
      </c>
      <c r="B3" s="218">
        <v>45691</v>
      </c>
      <c r="C3" s="217">
        <f>YEAR(Grid_BD[[#This Row],[Date]])+IF(MONTH(Grid_BD[[#This Row],[Date]])&gt;=4,1,0)</f>
        <v>2025</v>
      </c>
      <c r="D3" s="217">
        <f>YEAR(Grid_BD[[#This Row],[Date]])</f>
        <v>2025</v>
      </c>
      <c r="E3" s="9" t="s">
        <v>782</v>
      </c>
      <c r="F3" s="276">
        <f>Grid_BD[[#This Row],[Date]]-DAY(Grid_BD[[#This Row],[Date]])+1</f>
        <v>45689</v>
      </c>
      <c r="G3" s="4" t="s">
        <v>783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19">
        <f>IFERROR(VLOOKUP(Grid_BD[[#This Row],[Affected Feeder ]],'Basic Data'!$AM$2:$AQ$50,5,0),"")</f>
        <v>1</v>
      </c>
      <c r="K3" t="s">
        <v>784</v>
      </c>
      <c r="L3" t="s">
        <v>785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786</v>
      </c>
      <c r="T3" s="4" t="s">
        <v>367</v>
      </c>
      <c r="U3" s="139">
        <f>IFERROR(Grid_BD[[#This Row],[Breakdown Time]]*Grid_BD[[#This Row],[Plant Equivalent Weightage]],"")</f>
        <v>1.2666666666666675</v>
      </c>
      <c r="V3" s="311"/>
      <c r="W3" s="220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8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782</v>
      </c>
      <c r="F4" s="276">
        <f>Grid_BD[[#This Row],[Date]]-DAY(Grid_BD[[#This Row],[Date]])+1</f>
        <v>45689</v>
      </c>
      <c r="G4" s="4" t="s">
        <v>783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19">
        <f>IFERROR(VLOOKUP(Grid_BD[[#This Row],[Affected Feeder ]],'Basic Data'!$AM$2:$AQ$50,5,0),"")</f>
        <v>1</v>
      </c>
      <c r="K4" t="s">
        <v>787</v>
      </c>
      <c r="L4" t="s">
        <v>785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788</v>
      </c>
      <c r="T4" s="4" t="s">
        <v>367</v>
      </c>
      <c r="U4" s="139">
        <f>IFERROR(Grid_BD[[#This Row],[Breakdown Time]]*Grid_BD[[#This Row],[Plant Equivalent Weightage]],"")</f>
        <v>2.333333333333333</v>
      </c>
      <c r="V4" s="311"/>
      <c r="W4" s="220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7">
        <f t="shared" si="0"/>
        <v>4</v>
      </c>
      <c r="B5" s="218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782</v>
      </c>
      <c r="F5" s="276">
        <f>Grid_BD[[#This Row],[Date]]-DAY(Grid_BD[[#This Row],[Date]])+1</f>
        <v>45689</v>
      </c>
      <c r="G5" s="4" t="s">
        <v>783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19">
        <f>IFERROR(VLOOKUP(Grid_BD[[#This Row],[Affected Feeder ]],'Basic Data'!$AM$2:$AQ$50,5,0),"")</f>
        <v>1</v>
      </c>
      <c r="K5" t="s">
        <v>787</v>
      </c>
      <c r="L5" t="s">
        <v>785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788</v>
      </c>
      <c r="T5" s="4" t="s">
        <v>367</v>
      </c>
      <c r="U5" s="139">
        <f>IFERROR(Grid_BD[[#This Row],[Breakdown Time]]*Grid_BD[[#This Row],[Plant Equivalent Weightage]],"")</f>
        <v>0.21666666666666856</v>
      </c>
      <c r="V5" s="311"/>
      <c r="W5" s="220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7">
        <f t="shared" ref="A6:A13" si="1">A5+1</f>
        <v>5</v>
      </c>
      <c r="B6" s="218">
        <v>45696</v>
      </c>
      <c r="C6" s="217">
        <f>YEAR(Grid_BD[[#This Row],[Date]])+IF(MONTH(Grid_BD[[#This Row],[Date]])&gt;=4,1,0)</f>
        <v>2025</v>
      </c>
      <c r="D6" s="217">
        <f>YEAR(Grid_BD[[#This Row],[Date]])</f>
        <v>2025</v>
      </c>
      <c r="E6" s="9" t="s">
        <v>782</v>
      </c>
      <c r="F6" s="276">
        <f>Grid_BD[[#This Row],[Date]]-DAY(Grid_BD[[#This Row],[Date]])+1</f>
        <v>45689</v>
      </c>
      <c r="G6" s="4" t="s">
        <v>783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19">
        <f>IFERROR(VLOOKUP(Grid_BD[[#This Row],[Affected Feeder ]],'Basic Data'!$AM$2:$AQ$50,5,0),"")</f>
        <v>1</v>
      </c>
      <c r="K6" t="s">
        <v>787</v>
      </c>
      <c r="L6" t="s">
        <v>785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788</v>
      </c>
      <c r="T6" s="4" t="s">
        <v>367</v>
      </c>
      <c r="U6" s="139">
        <f>IFERROR(Grid_BD[[#This Row],[Breakdown Time]]*Grid_BD[[#This Row],[Plant Equivalent Weightage]],"")</f>
        <v>0.11666666666666892</v>
      </c>
      <c r="V6" s="311"/>
      <c r="W6" s="220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7">
        <f t="shared" si="1"/>
        <v>6</v>
      </c>
      <c r="B7" s="218">
        <v>45703</v>
      </c>
      <c r="C7" s="217">
        <f>YEAR(Grid_BD[[#This Row],[Date]])+IF(MONTH(Grid_BD[[#This Row],[Date]])&gt;=4,1,0)</f>
        <v>2025</v>
      </c>
      <c r="D7" s="217">
        <f>YEAR(Grid_BD[[#This Row],[Date]])</f>
        <v>2025</v>
      </c>
      <c r="E7" s="9" t="s">
        <v>782</v>
      </c>
      <c r="F7" s="276">
        <f>Grid_BD[[#This Row],[Date]]-DAY(Grid_BD[[#This Row],[Date]])+1</f>
        <v>45689</v>
      </c>
      <c r="G7" s="4" t="s">
        <v>783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19">
        <f>IFERROR(VLOOKUP(Grid_BD[[#This Row],[Affected Feeder ]],'Basic Data'!$AM$2:$AQ$50,5,0),"")</f>
        <v>1</v>
      </c>
      <c r="K7" t="s">
        <v>789</v>
      </c>
      <c r="L7" t="s">
        <v>785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790</v>
      </c>
      <c r="T7" s="4" t="s">
        <v>367</v>
      </c>
      <c r="U7" s="139">
        <f>IFERROR(Grid_BD[[#This Row],[Breakdown Time]]*Grid_BD[[#This Row],[Plant Equivalent Weightage]],"")</f>
        <v>0.41666666666666785</v>
      </c>
      <c r="V7" s="311"/>
      <c r="W7" s="220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7">
        <f t="shared" si="1"/>
        <v>7</v>
      </c>
      <c r="B8" s="218">
        <v>45713</v>
      </c>
      <c r="C8" s="217">
        <f>YEAR(Grid_BD[[#This Row],[Date]])+IF(MONTH(Grid_BD[[#This Row],[Date]])&gt;=4,1,0)</f>
        <v>2025</v>
      </c>
      <c r="D8" s="217">
        <f>YEAR(Grid_BD[[#This Row],[Date]])</f>
        <v>2025</v>
      </c>
      <c r="E8" s="9" t="s">
        <v>782</v>
      </c>
      <c r="F8" s="276">
        <f>Grid_BD[[#This Row],[Date]]-DAY(Grid_BD[[#This Row],[Date]])+1</f>
        <v>45689</v>
      </c>
      <c r="G8" s="4" t="s">
        <v>783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19">
        <f>IFERROR(VLOOKUP(Grid_BD[[#This Row],[Affected Feeder ]],'Basic Data'!$AM$2:$AQ$50,5,0),"")</f>
        <v>1</v>
      </c>
      <c r="K8" t="s">
        <v>791</v>
      </c>
      <c r="L8" t="s">
        <v>785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792</v>
      </c>
      <c r="T8" s="4" t="s">
        <v>367</v>
      </c>
      <c r="U8" s="139">
        <f>IFERROR(Grid_BD[[#This Row],[Breakdown Time]]*Grid_BD[[#This Row],[Plant Equivalent Weightage]],"")</f>
        <v>0.20000000000000062</v>
      </c>
      <c r="V8" s="311"/>
      <c r="W8" s="220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7">
        <f t="shared" si="1"/>
        <v>8</v>
      </c>
      <c r="B9" s="218">
        <v>45719</v>
      </c>
      <c r="C9" s="217">
        <f>YEAR(Grid_BD[[#This Row],[Date]])+IF(MONTH(Grid_BD[[#This Row],[Date]])&gt;=4,1,0)</f>
        <v>2025</v>
      </c>
      <c r="D9" s="217">
        <f>YEAR(Grid_BD[[#This Row],[Date]])</f>
        <v>2025</v>
      </c>
      <c r="E9" s="9" t="s">
        <v>782</v>
      </c>
      <c r="F9" s="276">
        <f>Grid_BD[[#This Row],[Date]]-DAY(Grid_BD[[#This Row],[Date]])+1</f>
        <v>45717</v>
      </c>
      <c r="G9" s="4" t="s">
        <v>783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19">
        <f>IFERROR(VLOOKUP(Grid_BD[[#This Row],[Affected Feeder ]],'Basic Data'!$AM$2:$AQ$50,5,0),"")</f>
        <v>1</v>
      </c>
      <c r="K9" t="s">
        <v>793</v>
      </c>
      <c r="L9" t="s">
        <v>785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788</v>
      </c>
      <c r="T9" s="4" t="s">
        <v>367</v>
      </c>
      <c r="U9" s="139">
        <f>IFERROR(Grid_BD[[#This Row],[Breakdown Time]]*Grid_BD[[#This Row],[Plant Equivalent Weightage]],"")</f>
        <v>1.5499999999999998</v>
      </c>
      <c r="V9" s="311"/>
      <c r="W9" s="220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7">
        <f t="shared" si="1"/>
        <v>9</v>
      </c>
      <c r="B10" s="218">
        <v>45727</v>
      </c>
      <c r="C10" s="217">
        <f>YEAR(Grid_BD[[#This Row],[Date]])+IF(MONTH(Grid_BD[[#This Row],[Date]])&gt;=4,1,0)</f>
        <v>2025</v>
      </c>
      <c r="D10" s="217">
        <f>YEAR(Grid_BD[[#This Row],[Date]])</f>
        <v>2025</v>
      </c>
      <c r="E10" s="9" t="s">
        <v>782</v>
      </c>
      <c r="F10" s="276">
        <f>Grid_BD[[#This Row],[Date]]-DAY(Grid_BD[[#This Row],[Date]])+1</f>
        <v>45717</v>
      </c>
      <c r="G10" s="4" t="s">
        <v>783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19">
        <f>IFERROR(VLOOKUP(Grid_BD[[#This Row],[Affected Feeder ]],'Basic Data'!$AM$2:$AQ$50,5,0),"")</f>
        <v>1</v>
      </c>
      <c r="K10" t="s">
        <v>794</v>
      </c>
      <c r="L10" t="s">
        <v>785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795</v>
      </c>
      <c r="T10" s="4" t="s">
        <v>367</v>
      </c>
      <c r="U10" s="139">
        <f>IFERROR(Grid_BD[[#This Row],[Breakdown Time]]*Grid_BD[[#This Row],[Plant Equivalent Weightage]],"")</f>
        <v>0.3833333333333333</v>
      </c>
      <c r="V10" s="311">
        <v>0.44</v>
      </c>
      <c r="W10" s="220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7">
        <f t="shared" si="1"/>
        <v>10</v>
      </c>
      <c r="B11" s="218">
        <v>45769</v>
      </c>
      <c r="C11" s="217">
        <f>YEAR(Grid_BD[[#This Row],[Date]])+IF(MONTH(Grid_BD[[#This Row],[Date]])&gt;=4,1,0)</f>
        <v>2026</v>
      </c>
      <c r="D11" s="217">
        <f>YEAR(Grid_BD[[#This Row],[Date]])</f>
        <v>2025</v>
      </c>
      <c r="E11" s="9" t="s">
        <v>363</v>
      </c>
      <c r="F11" s="276">
        <f>Grid_BD[[#This Row],[Date]]-DAY(Grid_BD[[#This Row],[Date]])+1</f>
        <v>45748</v>
      </c>
      <c r="G11" s="4" t="s">
        <v>783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19">
        <f>IFERROR(VLOOKUP(Grid_BD[[#This Row],[Affected Feeder ]],'Basic Data'!$AM$2:$AQ$50,5,0),"")</f>
        <v>1</v>
      </c>
      <c r="K11" t="s">
        <v>796</v>
      </c>
      <c r="L11" t="s">
        <v>785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796</v>
      </c>
      <c r="T11" s="4" t="s">
        <v>367</v>
      </c>
      <c r="U11" s="139">
        <f>IFERROR(Grid_BD[[#This Row],[Breakdown Time]]*Grid_BD[[#This Row],[Plant Equivalent Weightage]],"")</f>
        <v>0.61666666666666714</v>
      </c>
      <c r="V11" s="311">
        <v>0.40300000000000002</v>
      </c>
      <c r="W11" s="294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8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363</v>
      </c>
      <c r="F12" s="276">
        <f>Grid_BD[[#This Row],[Date]]-DAY(Grid_BD[[#This Row],[Date]])+1</f>
        <v>45748</v>
      </c>
      <c r="G12" s="4" t="s">
        <v>783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19">
        <f>IFERROR(VLOOKUP(Grid_BD[[#This Row],[Affected Feeder ]],'Basic Data'!$AM$2:$AQ$50,5,0),"")</f>
        <v>1</v>
      </c>
      <c r="K12" t="s">
        <v>796</v>
      </c>
      <c r="L12" t="s">
        <v>785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796</v>
      </c>
      <c r="T12" s="4" t="s">
        <v>367</v>
      </c>
      <c r="U12" s="139">
        <f>IFERROR(Grid_BD[[#This Row],[Breakdown Time]]*Grid_BD[[#This Row],[Plant Equivalent Weightage]],"")</f>
        <v>6.666666666666643E-2</v>
      </c>
      <c r="V12" s="311">
        <v>8.0000000000000002E-3</v>
      </c>
      <c r="W12" s="294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7">
        <f t="shared" si="1"/>
        <v>12</v>
      </c>
      <c r="B13" s="218">
        <v>45773</v>
      </c>
      <c r="C13" s="217">
        <f>YEAR(Grid_BD[[#This Row],[Date]])+IF(MONTH(Grid_BD[[#This Row],[Date]])&gt;=4,1,0)</f>
        <v>2026</v>
      </c>
      <c r="D13" s="217">
        <f>YEAR(Grid_BD[[#This Row],[Date]])</f>
        <v>2025</v>
      </c>
      <c r="E13" s="9" t="s">
        <v>363</v>
      </c>
      <c r="F13" s="276">
        <f>Grid_BD[[#This Row],[Date]]-DAY(Grid_BD[[#This Row],[Date]])+1</f>
        <v>45748</v>
      </c>
      <c r="G13" s="4" t="s">
        <v>783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19">
        <f>IFERROR(VLOOKUP(Grid_BD[[#This Row],[Affected Feeder ]],'Basic Data'!$AM$2:$AQ$50,5,0),"")</f>
        <v>1</v>
      </c>
      <c r="K13" t="s">
        <v>76</v>
      </c>
      <c r="L13" t="s">
        <v>785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795</v>
      </c>
      <c r="T13" s="4" t="s">
        <v>367</v>
      </c>
      <c r="U13" s="139">
        <f>IFERROR(Grid_BD[[#This Row],[Breakdown Time]]*Grid_BD[[#This Row],[Plant Equivalent Weightage]],"")</f>
        <v>0.58333333333333393</v>
      </c>
      <c r="V13" s="311">
        <v>0.55000000000000004</v>
      </c>
      <c r="W13" s="294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7">
        <f t="shared" ref="A14:A19" si="2">A13+1</f>
        <v>13</v>
      </c>
      <c r="B14" s="218">
        <v>45790</v>
      </c>
      <c r="C14" s="217">
        <f>YEAR(Grid_BD[[#This Row],[Date]])+IF(MONTH(Grid_BD[[#This Row],[Date]])&gt;=4,1,0)</f>
        <v>2026</v>
      </c>
      <c r="D14" s="217">
        <f>YEAR(Grid_BD[[#This Row],[Date]])</f>
        <v>2025</v>
      </c>
      <c r="E14" s="9" t="s">
        <v>363</v>
      </c>
      <c r="F14" s="276">
        <f>Grid_BD[[#This Row],[Date]]-DAY(Grid_BD[[#This Row],[Date]])+1</f>
        <v>45778</v>
      </c>
      <c r="G14" s="4" t="s">
        <v>783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19">
        <f>IFERROR(VLOOKUP(Grid_BD[[#This Row],[Affected Feeder ]],'Basic Data'!$AM$2:$AQ$50,5,0),"")</f>
        <v>1</v>
      </c>
      <c r="K14" t="s">
        <v>797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798</v>
      </c>
      <c r="T14" s="4" t="s">
        <v>367</v>
      </c>
      <c r="U14" s="139">
        <f>IFERROR(Grid_BD[[#This Row],[Breakdown Time]]*Grid_BD[[#This Row],[Plant Equivalent Weightage]],"")</f>
        <v>0.18333333333333268</v>
      </c>
      <c r="V14" s="311">
        <v>5.0000000000000001E-3</v>
      </c>
      <c r="W14" s="294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7">
        <f t="shared" si="2"/>
        <v>14</v>
      </c>
      <c r="B15" s="218">
        <v>45799</v>
      </c>
      <c r="C15" s="217">
        <f>YEAR(Grid_BD[[#This Row],[Date]])+IF(MONTH(Grid_BD[[#This Row],[Date]])&gt;=4,1,0)</f>
        <v>2026</v>
      </c>
      <c r="D15" s="217">
        <f>YEAR(Grid_BD[[#This Row],[Date]])</f>
        <v>2025</v>
      </c>
      <c r="E15" s="9" t="s">
        <v>363</v>
      </c>
      <c r="F15" s="276">
        <f>Grid_BD[[#This Row],[Date]]-DAY(Grid_BD[[#This Row],[Date]])+1</f>
        <v>45778</v>
      </c>
      <c r="G15" s="4" t="s">
        <v>783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19">
        <f>IFERROR(VLOOKUP(Grid_BD[[#This Row],[Affected Feeder ]],'Basic Data'!$AM$2:$AQ$50,5,0),"")</f>
        <v>1</v>
      </c>
      <c r="K15" t="s">
        <v>76</v>
      </c>
      <c r="L15" t="s">
        <v>785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795</v>
      </c>
      <c r="T15" s="4" t="s">
        <v>367</v>
      </c>
      <c r="U15" s="139">
        <f>IFERROR(Grid_BD[[#This Row],[Breakdown Time]]*Grid_BD[[#This Row],[Plant Equivalent Weightage]],"")</f>
        <v>3.4666666666666677</v>
      </c>
      <c r="V15" s="311">
        <v>2.38</v>
      </c>
      <c r="W15" s="294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8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363</v>
      </c>
      <c r="F16" s="276">
        <f>Grid_BD[[#This Row],[Date]]-DAY(Grid_BD[[#This Row],[Date]])+1</f>
        <v>45778</v>
      </c>
      <c r="G16" s="4" t="s">
        <v>783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19">
        <f>IFERROR(VLOOKUP(Grid_BD[[#This Row],[Affected Feeder ]],'Basic Data'!$AM$2:$AQ$50,5,0),"")</f>
        <v>1</v>
      </c>
      <c r="K16" t="s">
        <v>76</v>
      </c>
      <c r="L16" t="s">
        <v>785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795</v>
      </c>
      <c r="T16" s="4" t="s">
        <v>367</v>
      </c>
      <c r="U16" s="139">
        <f>IFERROR(Grid_BD[[#This Row],[Breakdown Time]]*Grid_BD[[#This Row],[Plant Equivalent Weightage]],"")</f>
        <v>2.6666666666666652</v>
      </c>
      <c r="V16" s="311">
        <v>1.62</v>
      </c>
      <c r="W16" s="294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7">
        <f t="shared" si="2"/>
        <v>16</v>
      </c>
      <c r="B17" s="218">
        <v>45807</v>
      </c>
      <c r="C17" s="217">
        <f>YEAR(Grid_BD[[#This Row],[Date]])+IF(MONTH(Grid_BD[[#This Row],[Date]])&gt;=4,1,0)</f>
        <v>2026</v>
      </c>
      <c r="D17" s="217">
        <f>YEAR(Grid_BD[[#This Row],[Date]])</f>
        <v>2025</v>
      </c>
      <c r="E17" s="9" t="s">
        <v>363</v>
      </c>
      <c r="F17" s="276">
        <f>Grid_BD[[#This Row],[Date]]-DAY(Grid_BD[[#This Row],[Date]])+1</f>
        <v>45778</v>
      </c>
      <c r="G17" s="4" t="s">
        <v>783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19">
        <f>IFERROR(VLOOKUP(Grid_BD[[#This Row],[Affected Feeder ]],'Basic Data'!$AM$2:$AQ$50,5,0),"")</f>
        <v>1</v>
      </c>
      <c r="K17" t="s">
        <v>76</v>
      </c>
      <c r="L17" t="s">
        <v>785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795</v>
      </c>
      <c r="T17" s="4" t="s">
        <v>367</v>
      </c>
      <c r="U17" s="139">
        <f>IFERROR(Grid_BD[[#This Row],[Breakdown Time]]*Grid_BD[[#This Row],[Plant Equivalent Weightage]],"")</f>
        <v>1.3666666666666671</v>
      </c>
      <c r="V17" s="311">
        <v>0.66</v>
      </c>
      <c r="W17" s="294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7">
        <f t="shared" si="2"/>
        <v>17</v>
      </c>
      <c r="B18" s="218">
        <v>45807</v>
      </c>
      <c r="C18" s="217">
        <f>YEAR(Grid_BD[[#This Row],[Date]])+IF(MONTH(Grid_BD[[#This Row],[Date]])&gt;=4,1,0)</f>
        <v>2026</v>
      </c>
      <c r="D18" s="217">
        <f>YEAR(Grid_BD[[#This Row],[Date]])</f>
        <v>2025</v>
      </c>
      <c r="E18" s="9" t="s">
        <v>363</v>
      </c>
      <c r="F18" s="276">
        <f>Grid_BD[[#This Row],[Date]]-DAY(Grid_BD[[#This Row],[Date]])+1</f>
        <v>45778</v>
      </c>
      <c r="G18" s="4" t="s">
        <v>783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19">
        <f>IFERROR(VLOOKUP(Grid_BD[[#This Row],[Affected Feeder ]],'Basic Data'!$AM$2:$AQ$50,5,0),"")</f>
        <v>1</v>
      </c>
      <c r="K18" t="s">
        <v>76</v>
      </c>
      <c r="L18" t="s">
        <v>785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795</v>
      </c>
      <c r="T18" s="4" t="s">
        <v>367</v>
      </c>
      <c r="U18" s="139">
        <f>IFERROR(Grid_BD[[#This Row],[Breakdown Time]]*Grid_BD[[#This Row],[Plant Equivalent Weightage]],"")</f>
        <v>0.5166666666666675</v>
      </c>
      <c r="V18" s="311">
        <v>0.4</v>
      </c>
      <c r="W18" s="294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7">
        <f t="shared" si="2"/>
        <v>18</v>
      </c>
      <c r="B19" s="218">
        <v>45818</v>
      </c>
      <c r="C19" s="217">
        <f>YEAR(Grid_BD[[#This Row],[Date]])+IF(MONTH(Grid_BD[[#This Row],[Date]])&gt;=4,1,0)</f>
        <v>2026</v>
      </c>
      <c r="D19" s="217">
        <f>YEAR(Grid_BD[[#This Row],[Date]])</f>
        <v>2025</v>
      </c>
      <c r="E19" s="9" t="s">
        <v>363</v>
      </c>
      <c r="F19" s="276">
        <f>Grid_BD[[#This Row],[Date]]-DAY(Grid_BD[[#This Row],[Date]])+1</f>
        <v>45809</v>
      </c>
      <c r="G19" s="4" t="s">
        <v>783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19">
        <f>IFERROR(VLOOKUP(Grid_BD[[#This Row],[Affected Feeder ]],'Basic Data'!$AM$2:$AQ$50,5,0),"")</f>
        <v>1</v>
      </c>
      <c r="K19" t="s">
        <v>76</v>
      </c>
      <c r="L19" t="s">
        <v>785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795</v>
      </c>
      <c r="T19" s="4" t="s">
        <v>367</v>
      </c>
      <c r="U19" s="139">
        <f>IFERROR(Grid_BD[[#This Row],[Breakdown Time]]*Grid_BD[[#This Row],[Plant Equivalent Weightage]],"")</f>
        <v>0.54999999999999938</v>
      </c>
      <c r="V19" s="329">
        <v>0.38</v>
      </c>
      <c r="W19" s="294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7">
        <f t="shared" ref="A20:A25" si="3">A19+1</f>
        <v>19</v>
      </c>
      <c r="B20" s="218">
        <v>45820</v>
      </c>
      <c r="C20" s="217">
        <f>YEAR(Grid_BD[[#This Row],[Date]])+IF(MONTH(Grid_BD[[#This Row],[Date]])&gt;=4,1,0)</f>
        <v>2026</v>
      </c>
      <c r="D20" s="217">
        <f>YEAR(Grid_BD[[#This Row],[Date]])</f>
        <v>2025</v>
      </c>
      <c r="E20" s="9" t="s">
        <v>363</v>
      </c>
      <c r="F20" s="276">
        <f>Grid_BD[[#This Row],[Date]]-DAY(Grid_BD[[#This Row],[Date]])+1</f>
        <v>45809</v>
      </c>
      <c r="G20" s="4" t="s">
        <v>783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19">
        <f>IFERROR(VLOOKUP(Grid_BD[[#This Row],[Affected Feeder ]],'Basic Data'!$AM$2:$AQ$50,5,0),"")</f>
        <v>1</v>
      </c>
      <c r="K20" t="s">
        <v>76</v>
      </c>
      <c r="L20" t="s">
        <v>785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795</v>
      </c>
      <c r="T20" s="4" t="s">
        <v>367</v>
      </c>
      <c r="U20" s="139">
        <f>IFERROR(Grid_BD[[#This Row],[Breakdown Time]]*Grid_BD[[#This Row],[Plant Equivalent Weightage]],"")</f>
        <v>0.61666666666666714</v>
      </c>
      <c r="V20" s="329">
        <v>0</v>
      </c>
      <c r="W20" s="294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7">
        <f t="shared" si="3"/>
        <v>20</v>
      </c>
      <c r="B21" s="218">
        <v>45824</v>
      </c>
      <c r="C21" s="217">
        <f>YEAR(Grid_BD[[#This Row],[Date]])+IF(MONTH(Grid_BD[[#This Row],[Date]])&gt;=4,1,0)</f>
        <v>2026</v>
      </c>
      <c r="D21" s="217">
        <f>YEAR(Grid_BD[[#This Row],[Date]])</f>
        <v>2025</v>
      </c>
      <c r="E21" s="9" t="s">
        <v>363</v>
      </c>
      <c r="F21" s="276">
        <f>Grid_BD[[#This Row],[Date]]-DAY(Grid_BD[[#This Row],[Date]])+1</f>
        <v>45809</v>
      </c>
      <c r="G21" s="4" t="s">
        <v>783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19">
        <f>IFERROR(VLOOKUP(Grid_BD[[#This Row],[Affected Feeder ]],'Basic Data'!$AM$2:$AQ$50,5,0),"")</f>
        <v>1</v>
      </c>
      <c r="K21" t="s">
        <v>76</v>
      </c>
      <c r="L21" t="s">
        <v>785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795</v>
      </c>
      <c r="T21" s="4" t="s">
        <v>367</v>
      </c>
      <c r="U21" s="139">
        <f>IFERROR(Grid_BD[[#This Row],[Breakdown Time]]*Grid_BD[[#This Row],[Plant Equivalent Weightage]],"")</f>
        <v>0.70000000000000018</v>
      </c>
      <c r="V21" s="329">
        <v>0.5</v>
      </c>
      <c r="W21" s="294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8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363</v>
      </c>
      <c r="F22" s="276">
        <f>Grid_BD[[#This Row],[Date]]-DAY(Grid_BD[[#This Row],[Date]])+1</f>
        <v>45809</v>
      </c>
      <c r="G22" s="4" t="s">
        <v>783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19">
        <f>IFERROR(VLOOKUP(Grid_BD[[#This Row],[Affected Feeder ]],'Basic Data'!$AM$2:$AQ$50,5,0),"")</f>
        <v>1</v>
      </c>
      <c r="K22" t="s">
        <v>76</v>
      </c>
      <c r="L22" t="s">
        <v>785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795</v>
      </c>
      <c r="T22" s="4" t="s">
        <v>367</v>
      </c>
      <c r="U22" s="139">
        <f>IFERROR(Grid_BD[[#This Row],[Breakdown Time]]*Grid_BD[[#This Row],[Plant Equivalent Weightage]],"")</f>
        <v>0.75</v>
      </c>
      <c r="V22" s="329">
        <v>0.55000000000000004</v>
      </c>
      <c r="W22" s="294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7">
        <f t="shared" si="3"/>
        <v>22</v>
      </c>
      <c r="B23" s="218">
        <v>45825</v>
      </c>
      <c r="C23" s="217">
        <f>YEAR(Grid_BD[[#This Row],[Date]])+IF(MONTH(Grid_BD[[#This Row],[Date]])&gt;=4,1,0)</f>
        <v>2026</v>
      </c>
      <c r="D23" s="217">
        <f>YEAR(Grid_BD[[#This Row],[Date]])</f>
        <v>2025</v>
      </c>
      <c r="E23" s="9" t="s">
        <v>363</v>
      </c>
      <c r="F23" s="276">
        <f>Grid_BD[[#This Row],[Date]]-DAY(Grid_BD[[#This Row],[Date]])+1</f>
        <v>45809</v>
      </c>
      <c r="G23" s="4" t="s">
        <v>783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19">
        <f>IFERROR(VLOOKUP(Grid_BD[[#This Row],[Affected Feeder ]],'Basic Data'!$AM$2:$AQ$50,5,0),"")</f>
        <v>1</v>
      </c>
      <c r="K23" t="s">
        <v>76</v>
      </c>
      <c r="L23" t="s">
        <v>785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795</v>
      </c>
      <c r="T23" s="4" t="s">
        <v>367</v>
      </c>
      <c r="U23" s="139">
        <f>IFERROR(Grid_BD[[#This Row],[Breakdown Time]]*Grid_BD[[#This Row],[Plant Equivalent Weightage]],"")</f>
        <v>0.66666666666666696</v>
      </c>
      <c r="V23" s="329">
        <v>0.54</v>
      </c>
      <c r="W23" s="294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8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363</v>
      </c>
      <c r="F24" s="276">
        <f>Grid_BD[[#This Row],[Date]]-DAY(Grid_BD[[#This Row],[Date]])+1</f>
        <v>45809</v>
      </c>
      <c r="G24" s="4" t="s">
        <v>783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19">
        <f>IFERROR(VLOOKUP(Grid_BD[[#This Row],[Affected Feeder ]],'Basic Data'!$AM$2:$AQ$50,5,0),"")</f>
        <v>1</v>
      </c>
      <c r="K24" t="s">
        <v>76</v>
      </c>
      <c r="L24" t="s">
        <v>785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795</v>
      </c>
      <c r="T24" s="4" t="s">
        <v>367</v>
      </c>
      <c r="U24" s="139">
        <f>IFERROR(Grid_BD[[#This Row],[Breakdown Time]]*Grid_BD[[#This Row],[Plant Equivalent Weightage]],"")</f>
        <v>0.5333333333333341</v>
      </c>
      <c r="V24" s="329">
        <v>0.44</v>
      </c>
      <c r="W24" s="294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8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363</v>
      </c>
      <c r="F25" s="276">
        <f>Grid_BD[[#This Row],[Date]]-DAY(Grid_BD[[#This Row],[Date]])+1</f>
        <v>45809</v>
      </c>
      <c r="G25" s="4" t="s">
        <v>783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19">
        <f>IFERROR(VLOOKUP(Grid_BD[[#This Row],[Affected Feeder ]],'Basic Data'!$AM$2:$AQ$50,5,0),"")</f>
        <v>1</v>
      </c>
      <c r="K25" t="s">
        <v>76</v>
      </c>
      <c r="L25" t="s">
        <v>785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795</v>
      </c>
      <c r="T25" s="4" t="s">
        <v>367</v>
      </c>
      <c r="U25" s="139">
        <f>IFERROR(Grid_BD[[#This Row],[Breakdown Time]]*Grid_BD[[#This Row],[Plant Equivalent Weightage]],"")</f>
        <v>0.49999999999999822</v>
      </c>
      <c r="V25" s="329">
        <v>0.47</v>
      </c>
      <c r="W25" s="294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363</v>
      </c>
      <c r="F26" s="276">
        <f>Grid_BD[[#This Row],[Date]]-DAY(Grid_BD[[#This Row],[Date]])+1</f>
        <v>45809</v>
      </c>
      <c r="G26" s="4" t="s">
        <v>783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19">
        <f>IFERROR(VLOOKUP(Grid_BD[[#This Row],[Affected Feeder ]],'Basic Data'!$AM$2:$AQ$50,5,0),"")</f>
        <v>1</v>
      </c>
      <c r="K26" t="s">
        <v>76</v>
      </c>
      <c r="L26" t="s">
        <v>785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795</v>
      </c>
      <c r="T26" s="4" t="s">
        <v>367</v>
      </c>
      <c r="U26" s="139">
        <f>IFERROR(Grid_BD[[#This Row],[Breakdown Time]]*Grid_BD[[#This Row],[Plant Equivalent Weightage]],"")</f>
        <v>0.40000000000000124</v>
      </c>
      <c r="V26" s="330">
        <v>0.32</v>
      </c>
      <c r="W26" s="310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7">
        <f t="shared" si="4"/>
        <v>26</v>
      </c>
      <c r="B27" s="218">
        <v>45827</v>
      </c>
      <c r="C27" s="217">
        <f>YEAR(Grid_BD[[#This Row],[Date]])+IF(MONTH(Grid_BD[[#This Row],[Date]])&gt;=4,1,0)</f>
        <v>2026</v>
      </c>
      <c r="D27" s="217">
        <f>YEAR(Grid_BD[[#This Row],[Date]])</f>
        <v>2025</v>
      </c>
      <c r="E27" s="9" t="s">
        <v>363</v>
      </c>
      <c r="F27" s="276">
        <f>Grid_BD[[#This Row],[Date]]-DAY(Grid_BD[[#This Row],[Date]])+1</f>
        <v>45809</v>
      </c>
      <c r="G27" s="4" t="s">
        <v>783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19">
        <f>IFERROR(VLOOKUP(Grid_BD[[#This Row],[Affected Feeder ]],'Basic Data'!$AM$2:$AQ$50,5,0),"")</f>
        <v>1</v>
      </c>
      <c r="K27" t="s">
        <v>76</v>
      </c>
      <c r="L27" t="s">
        <v>785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795</v>
      </c>
      <c r="T27" s="4" t="s">
        <v>367</v>
      </c>
      <c r="U27" s="139">
        <f>IFERROR(Grid_BD[[#This Row],[Breakdown Time]]*Grid_BD[[#This Row],[Plant Equivalent Weightage]],"")</f>
        <v>0.5333333333333341</v>
      </c>
      <c r="V27" s="329">
        <v>0.31</v>
      </c>
      <c r="W27" s="294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8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363</v>
      </c>
      <c r="F28" s="276">
        <f>Grid_BD[[#This Row],[Date]]-DAY(Grid_BD[[#This Row],[Date]])+1</f>
        <v>45809</v>
      </c>
      <c r="G28" s="4" t="s">
        <v>783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19">
        <f>IFERROR(VLOOKUP(Grid_BD[[#This Row],[Affected Feeder ]],'Basic Data'!$AM$2:$AQ$50,5,0),"")</f>
        <v>1</v>
      </c>
      <c r="K28" t="s">
        <v>76</v>
      </c>
      <c r="L28" t="s">
        <v>785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795</v>
      </c>
      <c r="T28" s="4" t="s">
        <v>367</v>
      </c>
      <c r="U28" s="139">
        <f>IFERROR(Grid_BD[[#This Row],[Breakdown Time]]*Grid_BD[[#This Row],[Plant Equivalent Weightage]],"")</f>
        <v>0.39999999999999991</v>
      </c>
      <c r="V28" s="329">
        <v>0.22</v>
      </c>
      <c r="W28" s="294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7">
        <f>A28+1</f>
        <v>28</v>
      </c>
      <c r="B29" s="218">
        <v>45831</v>
      </c>
      <c r="C29" s="217">
        <f>YEAR(Grid_BD[[#This Row],[Date]])+IF(MONTH(Grid_BD[[#This Row],[Date]])&gt;=4,1,0)</f>
        <v>2026</v>
      </c>
      <c r="D29" s="217">
        <f>YEAR(Grid_BD[[#This Row],[Date]])</f>
        <v>2025</v>
      </c>
      <c r="E29" s="9" t="s">
        <v>363</v>
      </c>
      <c r="F29" s="276">
        <f>Grid_BD[[#This Row],[Date]]-DAY(Grid_BD[[#This Row],[Date]])+1</f>
        <v>45809</v>
      </c>
      <c r="G29" s="4" t="s">
        <v>783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19">
        <f>IFERROR(VLOOKUP(Grid_BD[[#This Row],[Affected Feeder ]],'Basic Data'!$AM$2:$AQ$50,5,0),"")</f>
        <v>1</v>
      </c>
      <c r="K29" t="s">
        <v>76</v>
      </c>
      <c r="L29" t="s">
        <v>785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795</v>
      </c>
      <c r="T29" s="4" t="s">
        <v>367</v>
      </c>
      <c r="U29" s="139">
        <f>IFERROR(Grid_BD[[#This Row],[Breakdown Time]]*Grid_BD[[#This Row],[Plant Equivalent Weightage]],"")</f>
        <v>0.40000000000000124</v>
      </c>
      <c r="V29" s="311">
        <v>0.40400000000000003</v>
      </c>
      <c r="W29" s="294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8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363</v>
      </c>
      <c r="F30" s="276">
        <f>Grid_BD[[#This Row],[Date]]-DAY(Grid_BD[[#This Row],[Date]])+1</f>
        <v>45809</v>
      </c>
      <c r="G30" s="4" t="s">
        <v>783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19">
        <f>IFERROR(VLOOKUP(Grid_BD[[#This Row],[Affected Feeder ]],'Basic Data'!$AM$2:$AQ$50,5,0),"")</f>
        <v>1</v>
      </c>
      <c r="K30" t="s">
        <v>76</v>
      </c>
      <c r="L30" t="s">
        <v>785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795</v>
      </c>
      <c r="T30" s="4" t="s">
        <v>367</v>
      </c>
      <c r="U30" s="139">
        <f>IFERROR(Grid_BD[[#This Row],[Breakdown Time]]*Grid_BD[[#This Row],[Plant Equivalent Weightage]],"")</f>
        <v>0.73333333333333339</v>
      </c>
      <c r="V30" s="329">
        <v>0.40200000000000002</v>
      </c>
      <c r="W30" s="294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31" spans="1:25">
      <c r="A31" s="217">
        <f>A30+1</f>
        <v>30</v>
      </c>
      <c r="B31" s="218">
        <v>45866</v>
      </c>
      <c r="C31" s="217">
        <f>YEAR(Grid_BD[[#This Row],[Date]])+IF(MONTH(Grid_BD[[#This Row],[Date]])&gt;=4,1,0)</f>
        <v>2026</v>
      </c>
      <c r="D31" s="217">
        <f>YEAR(Grid_BD[[#This Row],[Date]])</f>
        <v>2025</v>
      </c>
      <c r="E31" s="9" t="s">
        <v>363</v>
      </c>
      <c r="F31" s="276">
        <f>Grid_BD[[#This Row],[Date]]-DAY(Grid_BD[[#This Row],[Date]])+1</f>
        <v>45839</v>
      </c>
      <c r="G31" s="4" t="s">
        <v>783</v>
      </c>
      <c r="H31" s="4">
        <f>IFERROR(_xlfn.XLOOKUP(Grid_BD[[#This Row],[Date]],RD[Date],RD[Solar Operating Hours]),"")</f>
        <v>11.95</v>
      </c>
      <c r="I31" s="4">
        <f>IFERROR(VLOOKUP(Grid_BD[[#This Row],[Affected Feeder ]],'Basic Data'!$AM$2:$AQ$50,3,0),"")</f>
        <v>0</v>
      </c>
      <c r="J31" s="219">
        <f>IFERROR(VLOOKUP(Grid_BD[[#This Row],[Affected Feeder ]],'Basic Data'!$AM$2:$AQ$50,5,0),"")</f>
        <v>1</v>
      </c>
      <c r="K31" t="s">
        <v>1956</v>
      </c>
      <c r="L31" t="s">
        <v>785</v>
      </c>
      <c r="M31" s="21">
        <v>0.43402777777777773</v>
      </c>
      <c r="N31" s="21">
        <v>0.43402777777777773</v>
      </c>
      <c r="O31" s="19">
        <v>0.44722222222222219</v>
      </c>
      <c r="P31" s="19">
        <f>(Grid_BD[[#This Row],[Work Start TimeStamp]]-Grid_BD[[#This Row],[Fault Start TimeStamp]])*24</f>
        <v>0</v>
      </c>
      <c r="Q31" s="20">
        <f>(Grid_BD[[#This Row],[Fault Clearance time]]-Grid_BD[[#This Row],[Work Start TimeStamp]])*24</f>
        <v>0.31666666666666687</v>
      </c>
      <c r="R31" s="20">
        <f>(Grid_BD[[#This Row],[Fault Clearance time]]-Grid_BD[[#This Row],[Fault Start TimeStamp]])*24</f>
        <v>0.31666666666666687</v>
      </c>
      <c r="S31" t="s">
        <v>1957</v>
      </c>
      <c r="T31" s="4" t="s">
        <v>367</v>
      </c>
      <c r="U31" s="139">
        <f>IFERROR(Grid_BD[[#This Row],[Breakdown Time]]*Grid_BD[[#This Row],[Plant Equivalent Weightage]],"")</f>
        <v>0.31666666666666687</v>
      </c>
      <c r="V31" s="380">
        <v>0.27</v>
      </c>
      <c r="W31" s="294">
        <f>IFERROR(Grid_BD[[#This Row],[POA Lost (kWh/m2)]]*_xlfn.XLOOKUP($F31,'Modelling New'!$D:$D,'Modelling New'!$O:$O)*_xlfn.XLOOKUP(Grid_BD[[#This Row],[Date]],RD[Date],RD[Connected DC Capcity (MWp)])*1000,"")</f>
        <v>38553.459670371965</v>
      </c>
      <c r="Y31" s="3">
        <f>IF(L31="Curtailment Order",(((100%*(Grid_BD[[#This Row],[Op. Hours]]-U31))+(((X31)/'Basic Data'!$AC$4)*U31))/Grid_BD[[#This Row],[Op. Hours]]),1)</f>
        <v>1</v>
      </c>
    </row>
    <row r="524" spans="8:8">
      <c r="H524" s="4" t="s">
        <v>799</v>
      </c>
    </row>
    <row r="584" spans="8:8">
      <c r="H584" s="4" t="s">
        <v>800</v>
      </c>
    </row>
  </sheetData>
  <phoneticPr fontId="68" type="noConversion"/>
  <dataValidations count="1">
    <dataValidation type="decimal" allowBlank="1" showInputMessage="1" showErrorMessage="1" sqref="X2:X31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L2:L31 E11:E31 M29:M1048576 G2:G31 T2:T31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N5" sqref="N5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5" t="s">
        <v>1809</v>
      </c>
      <c r="B1" s="336" t="s">
        <v>96</v>
      </c>
      <c r="C1" s="336" t="s">
        <v>123</v>
      </c>
      <c r="D1" s="336" t="s">
        <v>1810</v>
      </c>
      <c r="E1" s="336" t="s">
        <v>1811</v>
      </c>
      <c r="F1" s="336" t="s">
        <v>1812</v>
      </c>
      <c r="G1" s="336" t="s">
        <v>1813</v>
      </c>
      <c r="H1" s="336" t="s">
        <v>72</v>
      </c>
      <c r="I1" s="336" t="s">
        <v>73</v>
      </c>
      <c r="J1" s="336" t="s">
        <v>1814</v>
      </c>
      <c r="K1" s="336" t="s">
        <v>1815</v>
      </c>
      <c r="L1" s="336" t="s">
        <v>1816</v>
      </c>
      <c r="M1" s="336" t="s">
        <v>1817</v>
      </c>
      <c r="N1" s="336" t="s">
        <v>1818</v>
      </c>
      <c r="O1" s="336" t="s">
        <v>1819</v>
      </c>
      <c r="P1" s="336" t="s">
        <v>1820</v>
      </c>
      <c r="Q1" s="336" t="s">
        <v>1821</v>
      </c>
      <c r="R1" s="336" t="s">
        <v>1822</v>
      </c>
      <c r="S1" s="336" t="s">
        <v>1823</v>
      </c>
      <c r="T1" s="336" t="s">
        <v>1955</v>
      </c>
      <c r="U1" s="337" t="s">
        <v>1824</v>
      </c>
    </row>
    <row r="2" spans="1:21">
      <c r="A2" s="338">
        <v>1</v>
      </c>
      <c r="B2" s="339">
        <f>Table7[[#This Row],[Date]]-DAY(Table7[[#This Row],[Date]])+1</f>
        <v>45839</v>
      </c>
      <c r="C2" s="340">
        <v>45866</v>
      </c>
      <c r="D2" s="1" t="s">
        <v>1825</v>
      </c>
      <c r="E2" s="1" t="s">
        <v>1958</v>
      </c>
      <c r="F2" s="1" t="s">
        <v>1958</v>
      </c>
      <c r="G2" s="1" t="s">
        <v>1958</v>
      </c>
      <c r="H2" s="341"/>
      <c r="I2" s="341"/>
      <c r="J2" s="341">
        <f>I2-H2</f>
        <v>0</v>
      </c>
      <c r="K2" s="341">
        <f>(J2/0.041677)</f>
        <v>0</v>
      </c>
      <c r="L2" s="1"/>
      <c r="M2" s="1"/>
      <c r="N2" s="342"/>
      <c r="O2" s="342">
        <f t="shared" ref="O2:O6" si="0">(N2-M2)</f>
        <v>0</v>
      </c>
      <c r="P2" s="342"/>
      <c r="Q2" s="1">
        <f>IFERROR(_xlfn.XLOOKUP(Table7[[#This Row],[Month]],'Modelling New'!$D:$D,'Modelling New'!$O:$O),"")</f>
        <v>0.82772356020954152</v>
      </c>
      <c r="R2" s="343">
        <f>IFERROR(Table7[[#This Row],[Loss of Capacity in KWp]]*Table7[[#This Row],[Lost POA]]*Table7[[#This Row],[Estimated PR % (Pvsyst)]],"")</f>
        <v>0</v>
      </c>
      <c r="S2" s="1"/>
      <c r="T2" s="1">
        <v>153</v>
      </c>
      <c r="U2" s="344">
        <v>120</v>
      </c>
    </row>
    <row r="3" spans="1:21">
      <c r="A3" s="338">
        <v>2</v>
      </c>
      <c r="B3" s="339">
        <f>Table7[[#This Row],[Date]]-DAY(Table7[[#This Row],[Date]])+1</f>
        <v>45839</v>
      </c>
      <c r="C3" s="340">
        <v>45866</v>
      </c>
      <c r="D3" s="1" t="s">
        <v>1825</v>
      </c>
      <c r="E3" s="1"/>
      <c r="F3" s="1"/>
      <c r="G3" s="1"/>
      <c r="H3" s="341"/>
      <c r="I3" s="341"/>
      <c r="J3" s="341">
        <f>I3-H3</f>
        <v>0</v>
      </c>
      <c r="K3" s="341">
        <f>(J3/0.041677)</f>
        <v>0</v>
      </c>
      <c r="L3" s="1"/>
      <c r="M3" s="1"/>
      <c r="N3" s="342"/>
      <c r="O3" s="342">
        <f t="shared" si="0"/>
        <v>0</v>
      </c>
      <c r="P3" s="342"/>
      <c r="Q3" s="1">
        <f>IFERROR(_xlfn.XLOOKUP(Table7[[#This Row],[Month]],'Modelling New'!$D:$D,'Modelling New'!$O:$O),"")</f>
        <v>0.82772356020954152</v>
      </c>
      <c r="R3" s="343">
        <f>IFERROR(Table7[[#This Row],[Loss of Capacity in KWp]]*Table7[[#This Row],[Lost POA]]*Table7[[#This Row],[Estimated PR % (Pvsyst)]],"")</f>
        <v>0</v>
      </c>
      <c r="S3" s="1"/>
      <c r="T3" s="1"/>
      <c r="U3" s="344"/>
    </row>
    <row r="4" spans="1:21">
      <c r="A4" s="338">
        <v>3</v>
      </c>
      <c r="B4" s="339">
        <f>Table7[[#This Row],[Date]]-DAY(Table7[[#This Row],[Date]])+1</f>
        <v>45839</v>
      </c>
      <c r="C4" s="340">
        <v>45866</v>
      </c>
      <c r="D4" s="1" t="s">
        <v>1825</v>
      </c>
      <c r="E4" s="1"/>
      <c r="F4" s="1"/>
      <c r="G4" s="1"/>
      <c r="H4" s="341"/>
      <c r="I4" s="341"/>
      <c r="J4" s="341">
        <f t="shared" ref="J4:J6" si="1">I4-H4</f>
        <v>0</v>
      </c>
      <c r="K4" s="341">
        <f t="shared" ref="K4:K6" si="2">(J4/0.041677)</f>
        <v>0</v>
      </c>
      <c r="L4" s="1"/>
      <c r="M4" s="1"/>
      <c r="N4" s="342"/>
      <c r="O4" s="342">
        <f t="shared" si="0"/>
        <v>0</v>
      </c>
      <c r="P4" s="342"/>
      <c r="Q4" s="1">
        <f>IFERROR(_xlfn.XLOOKUP(Table7[[#This Row],[Month]],'Modelling New'!$D:$D,'Modelling New'!$O:$O),"")</f>
        <v>0.82772356020954152</v>
      </c>
      <c r="R4" s="343">
        <f>IFERROR(Table7[[#This Row],[Loss of Capacity in KWp]]*Table7[[#This Row],[Lost POA]]*Table7[[#This Row],[Estimated PR % (Pvsyst)]],"")</f>
        <v>0</v>
      </c>
      <c r="S4" s="1"/>
      <c r="T4" s="1"/>
      <c r="U4" s="344"/>
    </row>
    <row r="5" spans="1:21">
      <c r="A5" s="338">
        <v>4</v>
      </c>
      <c r="B5" s="339">
        <f>Table7[[#This Row],[Date]]-DAY(Table7[[#This Row],[Date]])+1</f>
        <v>45839</v>
      </c>
      <c r="C5" s="340">
        <v>45866</v>
      </c>
      <c r="D5" s="1" t="s">
        <v>1825</v>
      </c>
      <c r="E5" s="1"/>
      <c r="F5" s="1"/>
      <c r="G5" s="1"/>
      <c r="H5" s="341"/>
      <c r="I5" s="341"/>
      <c r="J5" s="341">
        <f t="shared" si="1"/>
        <v>0</v>
      </c>
      <c r="K5" s="341">
        <f t="shared" si="2"/>
        <v>0</v>
      </c>
      <c r="L5" s="1"/>
      <c r="M5" s="1"/>
      <c r="N5" s="342"/>
      <c r="O5" s="342">
        <f t="shared" si="0"/>
        <v>0</v>
      </c>
      <c r="P5" s="342"/>
      <c r="Q5" s="1">
        <f>IFERROR(_xlfn.XLOOKUP(Table7[[#This Row],[Month]],'Modelling New'!$D:$D,'Modelling New'!$O:$O),"")</f>
        <v>0.82772356020954152</v>
      </c>
      <c r="R5" s="343">
        <f>IFERROR(Table7[[#This Row],[Loss of Capacity in KWp]]*Table7[[#This Row],[Lost POA]]*Table7[[#This Row],[Estimated PR % (Pvsyst)]],"")</f>
        <v>0</v>
      </c>
      <c r="S5" s="1"/>
      <c r="T5" s="1"/>
      <c r="U5" s="344"/>
    </row>
    <row r="6" spans="1:21">
      <c r="A6" s="338">
        <v>5</v>
      </c>
      <c r="B6" s="339">
        <f>Table7[[#This Row],[Date]]-DAY(Table7[[#This Row],[Date]])+1</f>
        <v>1</v>
      </c>
      <c r="C6" s="340"/>
      <c r="D6" s="1"/>
      <c r="E6" s="1"/>
      <c r="F6" s="1"/>
      <c r="G6" s="1"/>
      <c r="H6" s="341"/>
      <c r="I6" s="341"/>
      <c r="J6" s="341">
        <f t="shared" si="1"/>
        <v>0</v>
      </c>
      <c r="K6" s="341">
        <f t="shared" si="2"/>
        <v>0</v>
      </c>
      <c r="L6" s="1"/>
      <c r="M6" s="1"/>
      <c r="N6" s="342"/>
      <c r="O6" s="342">
        <f t="shared" si="0"/>
        <v>0</v>
      </c>
      <c r="P6" s="342"/>
      <c r="Q6" s="1" t="str">
        <f>IFERROR(_xlfn.XLOOKUP(Table7[[#This Row],[Month]],'Modelling New'!$D:$D,'Modelling New'!$O:$O),"")</f>
        <v/>
      </c>
      <c r="R6" s="343" t="str">
        <f>IFERROR(Table7[[#This Row],[Loss of Capacity in KWp]]*Table7[[#This Row],[Lost POA]]*Table7[[#This Row],[Estimated PR % (Pvsyst)]],"")</f>
        <v/>
      </c>
      <c r="S6" s="1"/>
      <c r="T6" s="1"/>
      <c r="U6" s="344"/>
    </row>
    <row r="8" spans="1:21">
      <c r="R8" s="345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N65" activePane="bottomRight" state="frozen"/>
      <selection pane="topRight" activeCell="Z69" sqref="Z69"/>
      <selection pane="bottomLeft" activeCell="Z69" sqref="Z69"/>
      <selection pane="bottomRight" activeCell="U73" sqref="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YEAR(MC[[#This Row],[Date]])+IF(MONTH(MC[[#This Row],[Date]])&gt;=4,1,0)</f>
        <v>2025</v>
      </c>
      <c r="D3" s="112">
        <f>YEAR(MC[[#This Row],[Date]])</f>
        <v>2025</v>
      </c>
      <c r="E3" s="331" t="s">
        <v>782</v>
      </c>
      <c r="F3" s="331" t="s">
        <v>782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831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2" t="s">
        <v>831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YEAR(MC[[#This Row],[Date]])+IF(MONTH(MC[[#This Row],[Date]])&gt;=4,1,0)</f>
        <v>2025</v>
      </c>
      <c r="D4" s="112">
        <f>YEAR(MC[[#This Row],[Date]])</f>
        <v>2025</v>
      </c>
      <c r="E4" s="331" t="s">
        <v>782</v>
      </c>
      <c r="F4" s="331" t="s">
        <v>782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0">
        <f>YEAR(MC[[#This Row],[Date]])+IF(MONTH(MC[[#This Row],[Date]])&gt;=4,1,0)</f>
        <v>2025</v>
      </c>
      <c r="D5" s="112">
        <f>YEAR(MC[[#This Row],[Date]])</f>
        <v>2025</v>
      </c>
      <c r="E5" s="331" t="s">
        <v>782</v>
      </c>
      <c r="F5" s="331" t="s">
        <v>782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YEAR(MC[[#This Row],[Date]])+IF(MONTH(MC[[#This Row],[Date]])&gt;=4,1,0)</f>
        <v>2026</v>
      </c>
      <c r="D6" s="112">
        <f>YEAR(MC[[#This Row],[Date]])</f>
        <v>2025</v>
      </c>
      <c r="E6" s="331" t="s">
        <v>363</v>
      </c>
      <c r="F6" s="331" t="s">
        <v>363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831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2" t="s">
        <v>831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YEAR(MC[[#This Row],[Date]])+IF(MONTH(MC[[#This Row],[Date]])&gt;=4,1,0)</f>
        <v>2026</v>
      </c>
      <c r="D7" s="112">
        <f>YEAR(MC[[#This Row],[Date]])</f>
        <v>2025</v>
      </c>
      <c r="E7" s="331" t="s">
        <v>363</v>
      </c>
      <c r="F7" s="331" t="s">
        <v>363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YEAR(MC[[#This Row],[Date]])+IF(MONTH(MC[[#This Row],[Date]])&gt;=4,1,0)</f>
        <v>2026</v>
      </c>
      <c r="D8" s="112">
        <f>YEAR(MC[[#This Row],[Date]])</f>
        <v>2025</v>
      </c>
      <c r="E8" s="331" t="s">
        <v>363</v>
      </c>
      <c r="F8" s="331" t="s">
        <v>363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YEAR(MC[[#This Row],[Date]])+IF(MONTH(MC[[#This Row],[Date]])&gt;=4,1,0)</f>
        <v>2026</v>
      </c>
      <c r="D9" s="112">
        <f>YEAR(MC[[#This Row],[Date]])</f>
        <v>2025</v>
      </c>
      <c r="E9" s="331" t="s">
        <v>363</v>
      </c>
      <c r="F9" s="331" t="s">
        <v>363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79">
        <f>YEAR(MC[[#This Row],[Date]])+IF(MONTH(MC[[#This Row],[Date]])&gt;=4,1,0)</f>
        <v>2026</v>
      </c>
      <c r="D10" s="280">
        <f>YEAR(MC[[#This Row],[Date]])</f>
        <v>2025</v>
      </c>
      <c r="E10" s="331" t="s">
        <v>363</v>
      </c>
      <c r="F10" s="331" t="s">
        <v>363</v>
      </c>
      <c r="G10" s="4" t="str">
        <f>TEXT(MC[[#This Row],[Date]],"mmm-yy")</f>
        <v>Apr-25</v>
      </c>
      <c r="H10" s="4">
        <f>DAY(EOMONTH(MC[[#This Row],[Month Year]],0))</f>
        <v>30</v>
      </c>
      <c r="I10" s="278">
        <v>18</v>
      </c>
      <c r="J10" s="278" t="s">
        <v>831</v>
      </c>
      <c r="K10" s="278">
        <v>2494</v>
      </c>
      <c r="L10" s="278">
        <v>5133</v>
      </c>
      <c r="M10" s="278">
        <v>0</v>
      </c>
      <c r="N10" s="278">
        <v>7337</v>
      </c>
      <c r="O10" s="278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2" t="s">
        <v>831</v>
      </c>
      <c r="AJ10" s="278"/>
      <c r="AK10" s="278"/>
    </row>
    <row r="11" spans="1:37">
      <c r="A11" s="113">
        <f t="shared" si="1"/>
        <v>9</v>
      </c>
      <c r="B11" s="111">
        <f t="shared" si="0"/>
        <v>45753</v>
      </c>
      <c r="C11" s="180">
        <f>YEAR(MC[[#This Row],[Date]])+IF(MONTH(MC[[#This Row],[Date]])&gt;=4,1,0)</f>
        <v>2026</v>
      </c>
      <c r="D11" s="112">
        <f>YEAR(MC[[#This Row],[Date]])</f>
        <v>2025</v>
      </c>
      <c r="E11" s="331" t="s">
        <v>363</v>
      </c>
      <c r="F11" s="331" t="s">
        <v>363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YEAR(MC[[#This Row],[Date]])+IF(MONTH(MC[[#This Row],[Date]])&gt;=4,1,0)</f>
        <v>2026</v>
      </c>
      <c r="D12" s="112">
        <f>YEAR(MC[[#This Row],[Date]])</f>
        <v>2025</v>
      </c>
      <c r="E12" s="331" t="s">
        <v>363</v>
      </c>
      <c r="F12" s="331" t="s">
        <v>363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YEAR(MC[[#This Row],[Date]])+IF(MONTH(MC[[#This Row],[Date]])&gt;=4,1,0)</f>
        <v>2026</v>
      </c>
      <c r="D13" s="112">
        <f>YEAR(MC[[#This Row],[Date]])</f>
        <v>2025</v>
      </c>
      <c r="E13" s="331" t="s">
        <v>363</v>
      </c>
      <c r="F13" s="331" t="s">
        <v>363</v>
      </c>
      <c r="G13" s="4" t="str">
        <f>TEXT(MC[[#This Row],[Date]],"mmm-yy")</f>
        <v>Apr-25</v>
      </c>
      <c r="H13" s="4">
        <f>DAY(EOMONTH(MC[[#This Row],[Month Year]],0))</f>
        <v>30</v>
      </c>
      <c r="I13" s="278">
        <v>18</v>
      </c>
      <c r="J13" s="278" t="s">
        <v>831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2" t="s">
        <v>831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YEAR(MC[[#This Row],[Date]])+IF(MONTH(MC[[#This Row],[Date]])&gt;=4,1,0)</f>
        <v>2026</v>
      </c>
      <c r="D14" s="112">
        <f>YEAR(MC[[#This Row],[Date]])</f>
        <v>2025</v>
      </c>
      <c r="E14" s="331" t="s">
        <v>363</v>
      </c>
      <c r="F14" s="331" t="s">
        <v>363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8" t="s">
        <v>831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2" t="s">
        <v>831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YEAR(MC[[#This Row],[Date]])+IF(MONTH(MC[[#This Row],[Date]])&gt;=4,1,0)</f>
        <v>2026</v>
      </c>
      <c r="D15" s="112">
        <f>YEAR(MC[[#This Row],[Date]])</f>
        <v>2025</v>
      </c>
      <c r="E15" s="331" t="s">
        <v>363</v>
      </c>
      <c r="F15" s="331" t="s">
        <v>363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8" t="s">
        <v>831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2" t="s">
        <v>831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YEAR(MC[[#This Row],[Date]])+IF(MONTH(MC[[#This Row],[Date]])&gt;=4,1,0)</f>
        <v>2026</v>
      </c>
      <c r="D16" s="112">
        <f>YEAR(MC[[#This Row],[Date]])</f>
        <v>2025</v>
      </c>
      <c r="E16" s="331" t="s">
        <v>363</v>
      </c>
      <c r="F16" s="331" t="s">
        <v>363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8" t="s">
        <v>831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2" t="s">
        <v>831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YEAR(MC[[#This Row],[Date]])+IF(MONTH(MC[[#This Row],[Date]])&gt;=4,1,0)</f>
        <v>2026</v>
      </c>
      <c r="D17" s="112">
        <f>YEAR(MC[[#This Row],[Date]])</f>
        <v>2025</v>
      </c>
      <c r="E17" s="331" t="s">
        <v>363</v>
      </c>
      <c r="F17" s="331" t="s">
        <v>363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8" t="s">
        <v>831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2" t="s">
        <v>831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YEAR(MC[[#This Row],[Date]])+IF(MONTH(MC[[#This Row],[Date]])&gt;=4,1,0)</f>
        <v>2026</v>
      </c>
      <c r="D18" s="112">
        <f>YEAR(MC[[#This Row],[Date]])</f>
        <v>2025</v>
      </c>
      <c r="E18" s="331" t="s">
        <v>363</v>
      </c>
      <c r="F18" s="331" t="s">
        <v>363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8" t="s">
        <v>831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2" t="s">
        <v>831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YEAR(MC[[#This Row],[Date]])+IF(MONTH(MC[[#This Row],[Date]])&gt;=4,1,0)</f>
        <v>2026</v>
      </c>
      <c r="D19" s="112">
        <f>YEAR(MC[[#This Row],[Date]])</f>
        <v>2025</v>
      </c>
      <c r="E19" s="331" t="s">
        <v>363</v>
      </c>
      <c r="F19" s="331" t="s">
        <v>363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8" t="s">
        <v>831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2" t="s">
        <v>831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YEAR(MC[[#This Row],[Date]])+IF(MONTH(MC[[#This Row],[Date]])&gt;=4,1,0)</f>
        <v>2026</v>
      </c>
      <c r="D20" s="112">
        <f>YEAR(MC[[#This Row],[Date]])</f>
        <v>2025</v>
      </c>
      <c r="E20" s="331" t="s">
        <v>363</v>
      </c>
      <c r="F20" s="331" t="s">
        <v>363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8" t="s">
        <v>831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2" t="s">
        <v>831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YEAR(MC[[#This Row],[Date]])+IF(MONTH(MC[[#This Row],[Date]])&gt;=4,1,0)</f>
        <v>2026</v>
      </c>
      <c r="D21" s="112">
        <f>YEAR(MC[[#This Row],[Date]])</f>
        <v>2025</v>
      </c>
      <c r="E21" s="331" t="s">
        <v>363</v>
      </c>
      <c r="F21" s="331" t="s">
        <v>363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8" t="s">
        <v>831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2" t="s">
        <v>831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YEAR(MC[[#This Row],[Date]])+IF(MONTH(MC[[#This Row],[Date]])&gt;=4,1,0)</f>
        <v>2026</v>
      </c>
      <c r="D22" s="112">
        <f>YEAR(MC[[#This Row],[Date]])</f>
        <v>2025</v>
      </c>
      <c r="E22" s="331" t="s">
        <v>363</v>
      </c>
      <c r="F22" s="331" t="s">
        <v>363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8" t="s">
        <v>831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2" t="s">
        <v>831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YEAR(MC[[#This Row],[Date]])+IF(MONTH(MC[[#This Row],[Date]])&gt;=4,1,0)</f>
        <v>2026</v>
      </c>
      <c r="D23" s="112">
        <f>YEAR(MC[[#This Row],[Date]])</f>
        <v>2025</v>
      </c>
      <c r="E23" s="331" t="s">
        <v>363</v>
      </c>
      <c r="F23" s="331" t="s">
        <v>363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8" t="s">
        <v>831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2" t="s">
        <v>831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YEAR(MC[[#This Row],[Date]])+IF(MONTH(MC[[#This Row],[Date]])&gt;=4,1,0)</f>
        <v>2026</v>
      </c>
      <c r="D24" s="112">
        <f>YEAR(MC[[#This Row],[Date]])</f>
        <v>2025</v>
      </c>
      <c r="E24" s="331" t="s">
        <v>363</v>
      </c>
      <c r="F24" s="331" t="s">
        <v>363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8" t="s">
        <v>831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2" t="s">
        <v>831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YEAR(MC[[#This Row],[Date]])+IF(MONTH(MC[[#This Row],[Date]])&gt;=4,1,0)</f>
        <v>2026</v>
      </c>
      <c r="D25" s="112">
        <f>YEAR(MC[[#This Row],[Date]])</f>
        <v>2025</v>
      </c>
      <c r="E25" s="331" t="s">
        <v>363</v>
      </c>
      <c r="F25" s="331" t="s">
        <v>363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8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2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YEAR(MC[[#This Row],[Date]])+IF(MONTH(MC[[#This Row],[Date]])&gt;=4,1,0)</f>
        <v>2026</v>
      </c>
      <c r="D26" s="112">
        <f>YEAR(MC[[#This Row],[Date]])</f>
        <v>2025</v>
      </c>
      <c r="E26" s="331" t="s">
        <v>363</v>
      </c>
      <c r="F26" s="331" t="s">
        <v>363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8" t="s">
        <v>831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2" t="s">
        <v>831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YEAR(MC[[#This Row],[Date]])+IF(MONTH(MC[[#This Row],[Date]])&gt;=4,1,0)</f>
        <v>2026</v>
      </c>
      <c r="D27" s="112">
        <f>YEAR(MC[[#This Row],[Date]])</f>
        <v>2025</v>
      </c>
      <c r="E27" s="331" t="s">
        <v>363</v>
      </c>
      <c r="F27" s="331" t="s">
        <v>363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8" t="s">
        <v>831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2" t="s">
        <v>831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YEAR(MC[[#This Row],[Date]])+IF(MONTH(MC[[#This Row],[Date]])&gt;=4,1,0)</f>
        <v>2026</v>
      </c>
      <c r="D28" s="112">
        <f>YEAR(MC[[#This Row],[Date]])</f>
        <v>2025</v>
      </c>
      <c r="E28" s="331" t="s">
        <v>363</v>
      </c>
      <c r="F28" s="331" t="s">
        <v>363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8" t="s">
        <v>831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2" t="s">
        <v>831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YEAR(MC[[#This Row],[Date]])+IF(MONTH(MC[[#This Row],[Date]])&gt;=4,1,0)</f>
        <v>2026</v>
      </c>
      <c r="D29" s="112">
        <f>YEAR(MC[[#This Row],[Date]])</f>
        <v>2025</v>
      </c>
      <c r="E29" s="331" t="s">
        <v>363</v>
      </c>
      <c r="F29" s="331" t="s">
        <v>363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8" t="s">
        <v>831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2" t="s">
        <v>831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YEAR(MC[[#This Row],[Date]])+IF(MONTH(MC[[#This Row],[Date]])&gt;=4,1,0)</f>
        <v>2026</v>
      </c>
      <c r="D30" s="112">
        <f>YEAR(MC[[#This Row],[Date]])</f>
        <v>2025</v>
      </c>
      <c r="E30" s="331" t="s">
        <v>363</v>
      </c>
      <c r="F30" s="331" t="s">
        <v>363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8" t="s">
        <v>831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2" t="s">
        <v>831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0">
        <f>YEAR(MC[[#This Row],[Date]])+IF(MONTH(MC[[#This Row],[Date]])&gt;=4,1,0)</f>
        <v>2026</v>
      </c>
      <c r="D31" s="112">
        <f>YEAR(MC[[#This Row],[Date]])</f>
        <v>2025</v>
      </c>
      <c r="E31" s="331" t="s">
        <v>363</v>
      </c>
      <c r="F31" s="331" t="s">
        <v>363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8" t="s">
        <v>831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2" t="s">
        <v>831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YEAR(MC[[#This Row],[Date]])+IF(MONTH(MC[[#This Row],[Date]])&gt;=4,1,0)</f>
        <v>2026</v>
      </c>
      <c r="D32" s="112">
        <f>YEAR(MC[[#This Row],[Date]])</f>
        <v>2025</v>
      </c>
      <c r="E32" s="331" t="s">
        <v>363</v>
      </c>
      <c r="F32" s="331" t="s">
        <v>363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8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2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YEAR(MC[[#This Row],[Date]])+IF(MONTH(MC[[#This Row],[Date]])&gt;=4,1,0)</f>
        <v>2026</v>
      </c>
      <c r="D33" s="112">
        <f>YEAR(MC[[#This Row],[Date]])</f>
        <v>2025</v>
      </c>
      <c r="E33" s="331" t="s">
        <v>363</v>
      </c>
      <c r="F33" s="331" t="s">
        <v>363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8" t="s">
        <v>831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2" t="s">
        <v>831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YEAR(MC[[#This Row],[Date]])+IF(MONTH(MC[[#This Row],[Date]])&gt;=4,1,0)</f>
        <v>2026</v>
      </c>
      <c r="D34" s="112">
        <f>YEAR(MC[[#This Row],[Date]])</f>
        <v>2025</v>
      </c>
      <c r="E34" s="331" t="s">
        <v>363</v>
      </c>
      <c r="F34" s="331" t="s">
        <v>363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8" t="s">
        <v>831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2" t="s">
        <v>831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YEAR(MC[[#This Row],[Date]])+IF(MONTH(MC[[#This Row],[Date]])&gt;=4,1,0)</f>
        <v>2026</v>
      </c>
      <c r="D35" s="112">
        <f>YEAR(MC[[#This Row],[Date]])</f>
        <v>2025</v>
      </c>
      <c r="E35" s="331" t="s">
        <v>363</v>
      </c>
      <c r="F35" s="331" t="s">
        <v>363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8" t="s">
        <v>831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2" t="s">
        <v>831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YEAR(MC[[#This Row],[Date]])+IF(MONTH(MC[[#This Row],[Date]])&gt;=4,1,0)</f>
        <v>2026</v>
      </c>
      <c r="D36" s="112">
        <f>YEAR(MC[[#This Row],[Date]])</f>
        <v>2025</v>
      </c>
      <c r="E36" s="331" t="s">
        <v>363</v>
      </c>
      <c r="F36" s="331" t="s">
        <v>363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YEAR(MC[[#This Row],[Date]])+IF(MONTH(MC[[#This Row],[Date]])&gt;=4,1,0)</f>
        <v>2026</v>
      </c>
      <c r="D37" s="112">
        <f>YEAR(MC[[#This Row],[Date]])</f>
        <v>2025</v>
      </c>
      <c r="E37" s="331" t="s">
        <v>363</v>
      </c>
      <c r="F37" s="331" t="s">
        <v>363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8" t="s">
        <v>831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2" t="s">
        <v>831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0">
        <f>YEAR(MC[[#This Row],[Date]])+IF(MONTH(MC[[#This Row],[Date]])&gt;=4,1,0)</f>
        <v>2026</v>
      </c>
      <c r="D38" s="112">
        <f>YEAR(MC[[#This Row],[Date]])</f>
        <v>2025</v>
      </c>
      <c r="E38" s="331" t="s">
        <v>363</v>
      </c>
      <c r="F38" s="331" t="s">
        <v>363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0">
        <f>YEAR(MC[[#This Row],[Date]])+IF(MONTH(MC[[#This Row],[Date]])&gt;=4,1,0)</f>
        <v>2026</v>
      </c>
      <c r="D39" s="112">
        <f>YEAR(MC[[#This Row],[Date]])</f>
        <v>2025</v>
      </c>
      <c r="E39" s="331" t="s">
        <v>363</v>
      </c>
      <c r="F39" s="331" t="s">
        <v>363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8" t="s">
        <v>831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2" t="s">
        <v>831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0">
        <f>YEAR(MC[[#This Row],[Date]])+IF(MONTH(MC[[#This Row],[Date]])&gt;=4,1,0)</f>
        <v>2026</v>
      </c>
      <c r="D40" s="112">
        <f>YEAR(MC[[#This Row],[Date]])</f>
        <v>2025</v>
      </c>
      <c r="E40" s="331" t="s">
        <v>363</v>
      </c>
      <c r="F40" s="331" t="s">
        <v>363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8" t="s">
        <v>831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2" t="s">
        <v>831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0">
        <f>YEAR(MC[[#This Row],[Date]])+IF(MONTH(MC[[#This Row],[Date]])&gt;=4,1,0)</f>
        <v>2026</v>
      </c>
      <c r="D41" s="112">
        <f>YEAR(MC[[#This Row],[Date]])</f>
        <v>2025</v>
      </c>
      <c r="E41" s="331" t="s">
        <v>363</v>
      </c>
      <c r="F41" s="331" t="s">
        <v>363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8" t="s">
        <v>831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2" t="s">
        <v>831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0">
        <f>YEAR(MC[[#This Row],[Date]])+IF(MONTH(MC[[#This Row],[Date]])&gt;=4,1,0)</f>
        <v>2026</v>
      </c>
      <c r="D42" s="112">
        <f>YEAR(MC[[#This Row],[Date]])</f>
        <v>2025</v>
      </c>
      <c r="E42" s="331" t="s">
        <v>363</v>
      </c>
      <c r="F42" s="331" t="s">
        <v>363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8" t="s">
        <v>831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2" t="s">
        <v>831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0">
        <f>YEAR(MC[[#This Row],[Date]])+IF(MONTH(MC[[#This Row],[Date]])&gt;=4,1,0)</f>
        <v>2026</v>
      </c>
      <c r="D43" s="112">
        <f>YEAR(MC[[#This Row],[Date]])</f>
        <v>2025</v>
      </c>
      <c r="E43" s="331" t="s">
        <v>363</v>
      </c>
      <c r="F43" s="331" t="s">
        <v>363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8" t="s">
        <v>831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2" t="s">
        <v>831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0">
        <f>YEAR(MC[[#This Row],[Date]])+IF(MONTH(MC[[#This Row],[Date]])&gt;=4,1,0)</f>
        <v>2026</v>
      </c>
      <c r="D44" s="112">
        <f>YEAR(MC[[#This Row],[Date]])</f>
        <v>2025</v>
      </c>
      <c r="E44" s="331" t="s">
        <v>363</v>
      </c>
      <c r="F44" s="331" t="s">
        <v>363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8" t="s">
        <v>831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2" t="s">
        <v>831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0">
        <f>YEAR(MC[[#This Row],[Date]])+IF(MONTH(MC[[#This Row],[Date]])&gt;=4,1,0)</f>
        <v>2026</v>
      </c>
      <c r="D45" s="112">
        <f>YEAR(MC[[#This Row],[Date]])</f>
        <v>2025</v>
      </c>
      <c r="E45" s="331" t="s">
        <v>363</v>
      </c>
      <c r="F45" s="331" t="s">
        <v>363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8" t="s">
        <v>831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2" t="s">
        <v>831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0">
        <f>YEAR(MC[[#This Row],[Date]])+IF(MONTH(MC[[#This Row],[Date]])&gt;=4,1,0)</f>
        <v>2026</v>
      </c>
      <c r="D46" s="112">
        <f>YEAR(MC[[#This Row],[Date]])</f>
        <v>2025</v>
      </c>
      <c r="E46" s="331" t="s">
        <v>363</v>
      </c>
      <c r="F46" s="331" t="s">
        <v>363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8" t="s">
        <v>831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2" t="s">
        <v>831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0">
        <f>YEAR(MC[[#This Row],[Date]])+IF(MONTH(MC[[#This Row],[Date]])&gt;=4,1,0)</f>
        <v>2026</v>
      </c>
      <c r="D47" s="112">
        <f>YEAR(MC[[#This Row],[Date]])</f>
        <v>2025</v>
      </c>
      <c r="E47" s="331" t="s">
        <v>363</v>
      </c>
      <c r="F47" s="331" t="s">
        <v>363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8" t="s">
        <v>831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2" t="s">
        <v>831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0">
        <f>YEAR(MC[[#This Row],[Date]])+IF(MONTH(MC[[#This Row],[Date]])&gt;=4,1,0)</f>
        <v>2026</v>
      </c>
      <c r="D48" s="112">
        <f>YEAR(MC[[#This Row],[Date]])</f>
        <v>2025</v>
      </c>
      <c r="E48" s="331" t="s">
        <v>363</v>
      </c>
      <c r="F48" s="331" t="s">
        <v>363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8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2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0">
        <f>YEAR(MC[[#This Row],[Date]])+IF(MONTH(MC[[#This Row],[Date]])&gt;=4,1,0)</f>
        <v>2026</v>
      </c>
      <c r="D49" s="112">
        <f>YEAR(MC[[#This Row],[Date]])</f>
        <v>2025</v>
      </c>
      <c r="E49" s="331" t="s">
        <v>363</v>
      </c>
      <c r="F49" s="331" t="s">
        <v>363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8" t="s">
        <v>831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2" t="s">
        <v>831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0">
        <f>YEAR(MC[[#This Row],[Date]])+IF(MONTH(MC[[#This Row],[Date]])&gt;=4,1,0)</f>
        <v>2026</v>
      </c>
      <c r="D50" s="112">
        <f>YEAR(MC[[#This Row],[Date]])</f>
        <v>2025</v>
      </c>
      <c r="E50" s="331" t="s">
        <v>363</v>
      </c>
      <c r="F50" s="331" t="s">
        <v>363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8" t="s">
        <v>831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2" t="s">
        <v>831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0">
        <f>YEAR(MC[[#This Row],[Date]])+IF(MONTH(MC[[#This Row],[Date]])&gt;=4,1,0)</f>
        <v>2026</v>
      </c>
      <c r="D51" s="112">
        <f>YEAR(MC[[#This Row],[Date]])</f>
        <v>2025</v>
      </c>
      <c r="E51" s="331" t="s">
        <v>363</v>
      </c>
      <c r="F51" s="331" t="s">
        <v>363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8" t="s">
        <v>831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7">
        <v>0</v>
      </c>
      <c r="Q51" s="297">
        <v>0</v>
      </c>
      <c r="R51" s="297">
        <v>5742</v>
      </c>
      <c r="S51" s="297">
        <v>16936</v>
      </c>
      <c r="T51" s="297">
        <v>0</v>
      </c>
      <c r="U51" s="297">
        <v>0</v>
      </c>
      <c r="V51" s="297">
        <v>0</v>
      </c>
      <c r="W51" s="297">
        <v>15515</v>
      </c>
      <c r="X51" s="297">
        <v>0</v>
      </c>
      <c r="Y51" s="297">
        <v>0</v>
      </c>
      <c r="Z51" s="297">
        <v>0</v>
      </c>
      <c r="AA51" s="297">
        <v>0</v>
      </c>
      <c r="AB51" s="297">
        <v>0</v>
      </c>
      <c r="AC51" s="297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2" t="s">
        <v>831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0">
        <f>YEAR(MC[[#This Row],[Date]])+IF(MONTH(MC[[#This Row],[Date]])&gt;=4,1,0)</f>
        <v>2026</v>
      </c>
      <c r="D52" s="112">
        <f>YEAR(MC[[#This Row],[Date]])</f>
        <v>2025</v>
      </c>
      <c r="E52" s="331" t="s">
        <v>363</v>
      </c>
      <c r="F52" s="331" t="s">
        <v>363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8" t="s">
        <v>831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2" t="s">
        <v>831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0">
        <f>YEAR(MC[[#This Row],[Date]])+IF(MONTH(MC[[#This Row],[Date]])&gt;=4,1,0)</f>
        <v>2026</v>
      </c>
      <c r="D53" s="112">
        <f>YEAR(MC[[#This Row],[Date]])</f>
        <v>2025</v>
      </c>
      <c r="E53" s="331" t="s">
        <v>363</v>
      </c>
      <c r="F53" s="331" t="s">
        <v>363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0">
        <f>YEAR(MC[[#This Row],[Date]])+IF(MONTH(MC[[#This Row],[Date]])&gt;=4,1,0)</f>
        <v>2026</v>
      </c>
      <c r="D54" s="112">
        <f>YEAR(MC[[#This Row],[Date]])</f>
        <v>2025</v>
      </c>
      <c r="E54" s="331" t="s">
        <v>363</v>
      </c>
      <c r="F54" s="331" t="s">
        <v>363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0">
        <f>YEAR(MC[[#This Row],[Date]])+IF(MONTH(MC[[#This Row],[Date]])&gt;=4,1,0)</f>
        <v>2026</v>
      </c>
      <c r="D55" s="112">
        <f>YEAR(MC[[#This Row],[Date]])</f>
        <v>2025</v>
      </c>
      <c r="E55" s="331" t="s">
        <v>363</v>
      </c>
      <c r="F55" s="331" t="s">
        <v>363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0">
        <f>YEAR(MC[[#This Row],[Date]])+IF(MONTH(MC[[#This Row],[Date]])&gt;=4,1,0)</f>
        <v>2026</v>
      </c>
      <c r="D56" s="112">
        <f>YEAR(MC[[#This Row],[Date]])</f>
        <v>2025</v>
      </c>
      <c r="E56" s="331" t="s">
        <v>363</v>
      </c>
      <c r="F56" s="331" t="s">
        <v>363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0">
        <f>YEAR(MC[[#This Row],[Date]])+IF(MONTH(MC[[#This Row],[Date]])&gt;=4,1,0)</f>
        <v>2026</v>
      </c>
      <c r="D57" s="112">
        <f>YEAR(MC[[#This Row],[Date]])</f>
        <v>2025</v>
      </c>
      <c r="E57" s="331" t="s">
        <v>363</v>
      </c>
      <c r="F57" s="331" t="s">
        <v>363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0">
        <f>YEAR(MC[[#This Row],[Date]])+IF(MONTH(MC[[#This Row],[Date]])&gt;=4,1,0)</f>
        <v>2026</v>
      </c>
      <c r="D58" s="112">
        <f>YEAR(MC[[#This Row],[Date]])</f>
        <v>2025</v>
      </c>
      <c r="E58" s="331" t="s">
        <v>363</v>
      </c>
      <c r="F58" s="331" t="s">
        <v>363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0">
        <f>YEAR(MC[[#This Row],[Date]])+IF(MONTH(MC[[#This Row],[Date]])&gt;=4,1,0)</f>
        <v>2026</v>
      </c>
      <c r="D59" s="112">
        <f>YEAR(MC[[#This Row],[Date]])</f>
        <v>2025</v>
      </c>
      <c r="E59" s="331" t="s">
        <v>363</v>
      </c>
      <c r="F59" s="331" t="s">
        <v>363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0">
        <f>YEAR(MC[[#This Row],[Date]])+IF(MONTH(MC[[#This Row],[Date]])&gt;=4,1,0)</f>
        <v>2026</v>
      </c>
      <c r="D60" s="112">
        <f>YEAR(MC[[#This Row],[Date]])</f>
        <v>2025</v>
      </c>
      <c r="E60" s="331" t="s">
        <v>363</v>
      </c>
      <c r="F60" s="331" t="s">
        <v>363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0">
        <f>YEAR(MC[[#This Row],[Date]])+IF(MONTH(MC[[#This Row],[Date]])&gt;=4,1,0)</f>
        <v>2026</v>
      </c>
      <c r="D61" s="112">
        <f>YEAR(MC[[#This Row],[Date]])</f>
        <v>2025</v>
      </c>
      <c r="E61" s="331" t="s">
        <v>363</v>
      </c>
      <c r="F61" s="331" t="s">
        <v>363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0">
        <f>YEAR(MC[[#This Row],[Date]])+IF(MONTH(MC[[#This Row],[Date]])&gt;=4,1,0)</f>
        <v>2026</v>
      </c>
      <c r="D62" s="112">
        <f>YEAR(MC[[#This Row],[Date]])</f>
        <v>2025</v>
      </c>
      <c r="E62" s="331" t="s">
        <v>363</v>
      </c>
      <c r="F62" s="331" t="s">
        <v>363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0">
        <f>YEAR(MC[[#This Row],[Date]])+IF(MONTH(MC[[#This Row],[Date]])&gt;=4,1,0)</f>
        <v>2026</v>
      </c>
      <c r="D63" s="112">
        <f>YEAR(MC[[#This Row],[Date]])</f>
        <v>2025</v>
      </c>
      <c r="E63" s="331" t="s">
        <v>363</v>
      </c>
      <c r="F63" s="331" t="s">
        <v>363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0">
        <f>YEAR(MC[[#This Row],[Date]])+IF(MONTH(MC[[#This Row],[Date]])&gt;=4,1,0)</f>
        <v>2026</v>
      </c>
      <c r="D64" s="112">
        <f>YEAR(MC[[#This Row],[Date]])</f>
        <v>2025</v>
      </c>
      <c r="E64" s="331" t="s">
        <v>363</v>
      </c>
      <c r="F64" s="331" t="s">
        <v>363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0">
        <f>YEAR(MC[[#This Row],[Date]])+IF(MONTH(MC[[#This Row],[Date]])&gt;=4,1,0)</f>
        <v>2026</v>
      </c>
      <c r="D65" s="112">
        <f>YEAR(MC[[#This Row],[Date]])</f>
        <v>2025</v>
      </c>
      <c r="E65" s="331" t="s">
        <v>363</v>
      </c>
      <c r="F65" s="331" t="s">
        <v>363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8" t="s">
        <v>831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831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0">
        <f>YEAR(MC[[#This Row],[Date]])+IF(MONTH(MC[[#This Row],[Date]])&gt;=4,1,0)</f>
        <v>2026</v>
      </c>
      <c r="D66" s="112">
        <f>YEAR(MC[[#This Row],[Date]])</f>
        <v>2025</v>
      </c>
      <c r="E66" s="331" t="s">
        <v>363</v>
      </c>
      <c r="F66" s="331" t="s">
        <v>363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8" t="s">
        <v>831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2" t="s">
        <v>831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0">
        <f>YEAR(MC[[#This Row],[Date]])+IF(MONTH(MC[[#This Row],[Date]])&gt;=4,1,0)</f>
        <v>2026</v>
      </c>
      <c r="D67" s="112">
        <f>YEAR(MC[[#This Row],[Date]])</f>
        <v>2025</v>
      </c>
      <c r="E67" s="331" t="s">
        <v>363</v>
      </c>
      <c r="F67" s="331" t="s">
        <v>363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8" t="s">
        <v>831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2" t="s">
        <v>831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0">
        <f>YEAR(MC[[#This Row],[Date]])+IF(MONTH(MC[[#This Row],[Date]])&gt;=4,1,0)</f>
        <v>2026</v>
      </c>
      <c r="D68" s="112">
        <f>YEAR(MC[[#This Row],[Date]])</f>
        <v>2025</v>
      </c>
      <c r="E68" s="331" t="s">
        <v>363</v>
      </c>
      <c r="F68" s="331" t="s">
        <v>363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8" t="s">
        <v>831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2" t="s">
        <v>831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0">
        <f>YEAR(MC[[#This Row],[Date]])+IF(MONTH(MC[[#This Row],[Date]])&gt;=4,1,0)</f>
        <v>2026</v>
      </c>
      <c r="D69" s="112">
        <f>YEAR(MC[[#This Row],[Date]])</f>
        <v>2025</v>
      </c>
      <c r="E69" s="331" t="s">
        <v>363</v>
      </c>
      <c r="F69" s="331" t="s">
        <v>363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8" t="s">
        <v>831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2" t="s">
        <v>831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0">
        <f>YEAR(MC[[#This Row],[Date]])+IF(MONTH(MC[[#This Row],[Date]])&gt;=4,1,0)</f>
        <v>2026</v>
      </c>
      <c r="D70" s="112">
        <f>YEAR(MC[[#This Row],[Date]])</f>
        <v>2025</v>
      </c>
      <c r="E70" s="331" t="s">
        <v>363</v>
      </c>
      <c r="F70" s="331" t="s">
        <v>363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8" t="s">
        <v>831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2" t="s">
        <v>831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0">
        <f>YEAR(MC[[#This Row],[Date]])+IF(MONTH(MC[[#This Row],[Date]])&gt;=4,1,0)</f>
        <v>2026</v>
      </c>
      <c r="D71" s="112">
        <f>YEAR(MC[[#This Row],[Date]])</f>
        <v>2025</v>
      </c>
      <c r="E71" s="331" t="s">
        <v>363</v>
      </c>
      <c r="F71" s="331" t="s">
        <v>363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8" t="s">
        <v>831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2" t="s">
        <v>831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0">
        <f>YEAR(MC[[#This Row],[Date]])+IF(MONTH(MC[[#This Row],[Date]])&gt;=4,1,0)</f>
        <v>2026</v>
      </c>
      <c r="D72" s="112">
        <f>YEAR(MC[[#This Row],[Date]])</f>
        <v>2025</v>
      </c>
      <c r="E72" s="331" t="s">
        <v>363</v>
      </c>
      <c r="F72" s="331" t="s">
        <v>363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8" t="s">
        <v>831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2" t="s">
        <v>831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0">
        <f>YEAR(MC[[#This Row],[Date]])+IF(MONTH(MC[[#This Row],[Date]])&gt;=4,1,0)</f>
        <v>2026</v>
      </c>
      <c r="D73" s="112">
        <f>YEAR(MC[[#This Row],[Date]])</f>
        <v>2025</v>
      </c>
      <c r="E73" s="331" t="s">
        <v>363</v>
      </c>
      <c r="F73" s="331" t="s">
        <v>363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8" t="s">
        <v>831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2" t="s">
        <v>831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0">
        <f>YEAR(MC[[#This Row],[Date]])+IF(MONTH(MC[[#This Row],[Date]])&gt;=4,1,0)</f>
        <v>2026</v>
      </c>
      <c r="D74" s="112">
        <f>YEAR(MC[[#This Row],[Date]])</f>
        <v>2025</v>
      </c>
      <c r="E74" s="331" t="s">
        <v>363</v>
      </c>
      <c r="F74" s="331" t="s">
        <v>363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8" t="s">
        <v>831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2" t="s">
        <v>831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0">
        <f>YEAR(MC[[#This Row],[Date]])+IF(MONTH(MC[[#This Row],[Date]])&gt;=4,1,0)</f>
        <v>2026</v>
      </c>
      <c r="D75" s="112">
        <f>YEAR(MC[[#This Row],[Date]])</f>
        <v>2025</v>
      </c>
      <c r="E75" s="331" t="s">
        <v>363</v>
      </c>
      <c r="F75" s="331" t="s">
        <v>363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0">
        <f>YEAR(MC[[#This Row],[Date]])+IF(MONTH(MC[[#This Row],[Date]])&gt;=4,1,0)</f>
        <v>2026</v>
      </c>
      <c r="D76" s="112">
        <f>YEAR(MC[[#This Row],[Date]])</f>
        <v>2025</v>
      </c>
      <c r="E76" s="331" t="s">
        <v>363</v>
      </c>
      <c r="F76" s="331" t="s">
        <v>363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0">
        <f>YEAR(MC[[#This Row],[Date]])+IF(MONTH(MC[[#This Row],[Date]])&gt;=4,1,0)</f>
        <v>2026</v>
      </c>
      <c r="D77" s="112">
        <f>YEAR(MC[[#This Row],[Date]])</f>
        <v>2025</v>
      </c>
      <c r="E77" s="331" t="s">
        <v>363</v>
      </c>
      <c r="F77" s="331" t="s">
        <v>363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0">
        <f>YEAR(MC[[#This Row],[Date]])+IF(MONTH(MC[[#This Row],[Date]])&gt;=4,1,0)</f>
        <v>2026</v>
      </c>
      <c r="D78" s="112">
        <f>YEAR(MC[[#This Row],[Date]])</f>
        <v>2025</v>
      </c>
      <c r="E78" s="331" t="s">
        <v>363</v>
      </c>
      <c r="F78" s="331" t="s">
        <v>363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0">
        <f>YEAR(MC[[#This Row],[Date]])+IF(MONTH(MC[[#This Row],[Date]])&gt;=4,1,0)</f>
        <v>2026</v>
      </c>
      <c r="D79" s="112">
        <f>YEAR(MC[[#This Row],[Date]])</f>
        <v>2025</v>
      </c>
      <c r="E79" s="331" t="s">
        <v>363</v>
      </c>
      <c r="F79" s="331" t="s">
        <v>363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0">
        <f>YEAR(MC[[#This Row],[Date]])+IF(MONTH(MC[[#This Row],[Date]])&gt;=4,1,0)</f>
        <v>2026</v>
      </c>
      <c r="D80" s="112">
        <f>YEAR(MC[[#This Row],[Date]])</f>
        <v>2025</v>
      </c>
      <c r="E80" s="331" t="s">
        <v>363</v>
      </c>
      <c r="F80" s="331" t="s">
        <v>363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0">
        <f>YEAR(MC[[#This Row],[Date]])+IF(MONTH(MC[[#This Row],[Date]])&gt;=4,1,0)</f>
        <v>2026</v>
      </c>
      <c r="D81" s="112">
        <f>YEAR(MC[[#This Row],[Date]])</f>
        <v>2025</v>
      </c>
      <c r="E81" s="331" t="s">
        <v>363</v>
      </c>
      <c r="F81" s="331" t="s">
        <v>363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0">
        <f>YEAR(MC[[#This Row],[Date]])+IF(MONTH(MC[[#This Row],[Date]])&gt;=4,1,0)</f>
        <v>2026</v>
      </c>
      <c r="D82" s="112">
        <f>YEAR(MC[[#This Row],[Date]])</f>
        <v>2025</v>
      </c>
      <c r="E82" s="331" t="s">
        <v>363</v>
      </c>
      <c r="F82" s="331" t="s">
        <v>363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0">
        <f>YEAR(MC[[#This Row],[Date]])+IF(MONTH(MC[[#This Row],[Date]])&gt;=4,1,0)</f>
        <v>2026</v>
      </c>
      <c r="D83" s="112">
        <f>YEAR(MC[[#This Row],[Date]])</f>
        <v>2025</v>
      </c>
      <c r="E83" s="331" t="s">
        <v>363</v>
      </c>
      <c r="F83" s="331" t="s">
        <v>363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0">
        <f>YEAR(MC[[#This Row],[Date]])+IF(MONTH(MC[[#This Row],[Date]])&gt;=4,1,0)</f>
        <v>2026</v>
      </c>
      <c r="D84" s="112">
        <f>YEAR(MC[[#This Row],[Date]])</f>
        <v>2025</v>
      </c>
      <c r="E84" s="331" t="s">
        <v>363</v>
      </c>
      <c r="F84" s="331" t="s">
        <v>363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0">
        <f>YEAR(MC[[#This Row],[Date]])+IF(MONTH(MC[[#This Row],[Date]])&gt;=4,1,0)</f>
        <v>2026</v>
      </c>
      <c r="D85" s="112">
        <f>YEAR(MC[[#This Row],[Date]])</f>
        <v>2025</v>
      </c>
      <c r="E85" s="331" t="s">
        <v>363</v>
      </c>
      <c r="F85" s="331" t="s">
        <v>363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0">
        <f>YEAR(MC[[#This Row],[Date]])+IF(MONTH(MC[[#This Row],[Date]])&gt;=4,1,0)</f>
        <v>2026</v>
      </c>
      <c r="D86" s="112">
        <f>YEAR(MC[[#This Row],[Date]])</f>
        <v>2025</v>
      </c>
      <c r="E86" s="331" t="s">
        <v>363</v>
      </c>
      <c r="F86" s="331" t="s">
        <v>363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0">
        <f>YEAR(MC[[#This Row],[Date]])+IF(MONTH(MC[[#This Row],[Date]])&gt;=4,1,0)</f>
        <v>2026</v>
      </c>
      <c r="D87" s="112">
        <f>YEAR(MC[[#This Row],[Date]])</f>
        <v>2025</v>
      </c>
      <c r="E87" s="331" t="s">
        <v>363</v>
      </c>
      <c r="F87" s="331" t="s">
        <v>363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0"/>
      <c r="C88" s="180">
        <f>YEAR(MC[[#This Row],[Date]])+IF(MONTH(MC[[#This Row],[Date]])&gt;=4,1,0)</f>
        <v>1900</v>
      </c>
      <c r="D88" s="112">
        <f>YEAR(MC[[#This Row],[Date]])</f>
        <v>1900</v>
      </c>
      <c r="E88" s="232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0"/>
      <c r="C89" s="180">
        <f>YEAR(MC[[#This Row],[Date]])+IF(MONTH(MC[[#This Row],[Date]])&gt;=4,1,0)</f>
        <v>1900</v>
      </c>
      <c r="D89" s="112">
        <f>YEAR(MC[[#This Row],[Date]])</f>
        <v>1900</v>
      </c>
      <c r="E89" s="232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0"/>
      <c r="C90" s="180">
        <f>YEAR(MC[[#This Row],[Date]])+IF(MONTH(MC[[#This Row],[Date]])&gt;=4,1,0)</f>
        <v>1900</v>
      </c>
      <c r="D90" s="112">
        <f>YEAR(MC[[#This Row],[Date]])</f>
        <v>1900</v>
      </c>
      <c r="E90" s="232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0"/>
      <c r="C91" s="180">
        <f>YEAR(MC[[#This Row],[Date]])+IF(MONTH(MC[[#This Row],[Date]])&gt;=4,1,0)</f>
        <v>1900</v>
      </c>
      <c r="D91" s="112">
        <f>YEAR(MC[[#This Row],[Date]])</f>
        <v>1900</v>
      </c>
      <c r="E91" s="232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0"/>
      <c r="C92" s="180">
        <f>YEAR(MC[[#This Row],[Date]])+IF(MONTH(MC[[#This Row],[Date]])&gt;=4,1,0)</f>
        <v>1900</v>
      </c>
      <c r="D92" s="112">
        <f>YEAR(MC[[#This Row],[Date]])</f>
        <v>1900</v>
      </c>
      <c r="E92" s="232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0"/>
      <c r="C93" s="180">
        <f>YEAR(MC[[#This Row],[Date]])+IF(MONTH(MC[[#This Row],[Date]])&gt;=4,1,0)</f>
        <v>1900</v>
      </c>
      <c r="D93" s="112">
        <f>YEAR(MC[[#This Row],[Date]])</f>
        <v>1900</v>
      </c>
      <c r="E93" s="232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6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823</v>
      </c>
      <c r="AE2" s="108" t="s">
        <v>824</v>
      </c>
      <c r="AF2" s="108" t="s">
        <v>825</v>
      </c>
      <c r="AG2" s="108" t="s">
        <v>826</v>
      </c>
      <c r="AH2" s="108" t="s">
        <v>827</v>
      </c>
      <c r="AI2" s="108" t="s">
        <v>828</v>
      </c>
      <c r="AJ2" s="108" t="s">
        <v>829</v>
      </c>
      <c r="AK2" s="108" t="s">
        <v>830</v>
      </c>
    </row>
    <row r="3" spans="1:37">
      <c r="A3" s="113">
        <v>1</v>
      </c>
      <c r="B3" s="111">
        <v>45745</v>
      </c>
      <c r="C3" s="180">
        <f>YEAR(MC_2[[#This Row],[Date]])+IF(MONTH(MC_2[[#This Row],[Date]])&gt;=4,1,0)</f>
        <v>2025</v>
      </c>
      <c r="D3" s="112">
        <f>YEAR(MC_2[[#This Row],[Date]])</f>
        <v>2025</v>
      </c>
      <c r="E3" s="110" t="s">
        <v>363</v>
      </c>
      <c r="F3" s="110" t="s">
        <v>363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0">
        <f>YEAR(MC_2[[#This Row],[Date]])+IF(MONTH(MC_2[[#This Row],[Date]])&gt;=4,1,0)</f>
        <v>2025</v>
      </c>
      <c r="D4" s="112">
        <f>YEAR(MC_2[[#This Row],[Date]])</f>
        <v>2025</v>
      </c>
      <c r="E4" s="110" t="s">
        <v>363</v>
      </c>
      <c r="F4" s="110" t="s">
        <v>363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0">
        <f>YEAR(MC_2[[#This Row],[Date]])+IF(MONTH(MC_2[[#This Row],[Date]])&gt;=4,1,0)</f>
        <v>2025</v>
      </c>
      <c r="D5" s="112">
        <f>YEAR(MC_2[[#This Row],[Date]])</f>
        <v>2025</v>
      </c>
      <c r="E5" s="110" t="s">
        <v>363</v>
      </c>
      <c r="F5" s="110" t="s">
        <v>363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0">
        <f>YEAR(MC_2[[#This Row],[Date]])+IF(MONTH(MC_2[[#This Row],[Date]])&gt;=4,1,0)</f>
        <v>2026</v>
      </c>
      <c r="D6" s="112">
        <f>YEAR(MC_2[[#This Row],[Date]])</f>
        <v>2025</v>
      </c>
      <c r="E6" s="110" t="s">
        <v>363</v>
      </c>
      <c r="F6" s="110" t="s">
        <v>363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0">
        <f>YEAR(MC_2[[#This Row],[Date]])+IF(MONTH(MC_2[[#This Row],[Date]])&gt;=4,1,0)</f>
        <v>2026</v>
      </c>
      <c r="D7" s="112">
        <f>YEAR(MC_2[[#This Row],[Date]])</f>
        <v>2025</v>
      </c>
      <c r="E7" s="110" t="s">
        <v>363</v>
      </c>
      <c r="F7" s="110" t="s">
        <v>363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832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0">
        <f>YEAR(MC_2[[#This Row],[Date]])+IF(MONTH(MC_2[[#This Row],[Date]])&gt;=4,1,0)</f>
        <v>2026</v>
      </c>
      <c r="D8" s="112">
        <f>YEAR(MC_2[[#This Row],[Date]])</f>
        <v>2025</v>
      </c>
      <c r="E8" s="110" t="s">
        <v>363</v>
      </c>
      <c r="F8" s="110" t="s">
        <v>363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0">
        <f>YEAR(MC_2[[#This Row],[Date]])+IF(MONTH(MC_2[[#This Row],[Date]])&gt;=4,1,0)</f>
        <v>2026</v>
      </c>
      <c r="D9" s="112">
        <f>YEAR(MC_2[[#This Row],[Date]])</f>
        <v>2025</v>
      </c>
      <c r="E9" s="110" t="s">
        <v>363</v>
      </c>
      <c r="F9" s="110" t="s">
        <v>363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832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0">
        <f>YEAR(MC_2[[#This Row],[Date]])+IF(MONTH(MC_2[[#This Row],[Date]])&gt;=4,1,0)</f>
        <v>2026</v>
      </c>
      <c r="D10" s="112">
        <f>YEAR(MC_2[[#This Row],[Date]])</f>
        <v>2025</v>
      </c>
      <c r="E10" s="110" t="s">
        <v>363</v>
      </c>
      <c r="F10" s="110" t="s">
        <v>363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0">
        <f>YEAR(MC_2[[#This Row],[Date]])+IF(MONTH(MC_2[[#This Row],[Date]])&gt;=4,1,0)</f>
        <v>2026</v>
      </c>
      <c r="D11" s="112">
        <f>YEAR(MC_2[[#This Row],[Date]])</f>
        <v>2025</v>
      </c>
      <c r="E11" s="110" t="s">
        <v>363</v>
      </c>
      <c r="F11" s="110" t="s">
        <v>363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0">
        <f>YEAR(MC_2[[#This Row],[Date]])+IF(MONTH(MC_2[[#This Row],[Date]])&gt;=4,1,0)</f>
        <v>2026</v>
      </c>
      <c r="D12" s="112">
        <f>YEAR(MC_2[[#This Row],[Date]])</f>
        <v>2025</v>
      </c>
      <c r="E12" s="110" t="s">
        <v>363</v>
      </c>
      <c r="F12" s="110" t="s">
        <v>363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0">
        <f>YEAR(MC_2[[#This Row],[Date]])+IF(MONTH(MC_2[[#This Row],[Date]])&gt;=4,1,0)</f>
        <v>2026</v>
      </c>
      <c r="D13" s="112">
        <f>YEAR(MC_2[[#This Row],[Date]])</f>
        <v>2025</v>
      </c>
      <c r="E13" s="110" t="s">
        <v>363</v>
      </c>
      <c r="F13" s="110" t="s">
        <v>363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0">
        <f>YEAR(MC_2[[#This Row],[Date]])+IF(MONTH(MC_2[[#This Row],[Date]])&gt;=4,1,0)</f>
        <v>2026</v>
      </c>
      <c r="D14" s="112">
        <f>YEAR(MC_2[[#This Row],[Date]])</f>
        <v>2025</v>
      </c>
      <c r="E14" s="110" t="s">
        <v>363</v>
      </c>
      <c r="F14" s="110" t="s">
        <v>363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0">
        <f>YEAR(MC_2[[#This Row],[Date]])+IF(MONTH(MC_2[[#This Row],[Date]])&gt;=4,1,0)</f>
        <v>2026</v>
      </c>
      <c r="D15" s="112">
        <f>YEAR(MC_2[[#This Row],[Date]])</f>
        <v>2025</v>
      </c>
      <c r="E15" s="110" t="s">
        <v>363</v>
      </c>
      <c r="F15" s="110" t="s">
        <v>363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0">
        <f>YEAR(MC_2[[#This Row],[Date]])+IF(MONTH(MC_2[[#This Row],[Date]])&gt;=4,1,0)</f>
        <v>2026</v>
      </c>
      <c r="D16" s="112">
        <f>YEAR(MC_2[[#This Row],[Date]])</f>
        <v>2025</v>
      </c>
      <c r="E16" s="110" t="s">
        <v>363</v>
      </c>
      <c r="F16" s="110" t="s">
        <v>363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0">
        <f>YEAR(MC_2[[#This Row],[Date]])+IF(MONTH(MC_2[[#This Row],[Date]])&gt;=4,1,0)</f>
        <v>2026</v>
      </c>
      <c r="D17" s="112">
        <f>YEAR(MC_2[[#This Row],[Date]])</f>
        <v>2025</v>
      </c>
      <c r="E17" s="110" t="s">
        <v>363</v>
      </c>
      <c r="F17" s="110" t="s">
        <v>363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0">
        <f>YEAR(MC_2[[#This Row],[Date]])+IF(MONTH(MC_2[[#This Row],[Date]])&gt;=4,1,0)</f>
        <v>2026</v>
      </c>
      <c r="D18" s="112">
        <f>YEAR(MC_2[[#This Row],[Date]])</f>
        <v>2025</v>
      </c>
      <c r="E18" s="110" t="s">
        <v>363</v>
      </c>
      <c r="F18" s="110" t="s">
        <v>363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0">
        <f>YEAR(MC_2[[#This Row],[Date]])+IF(MONTH(MC_2[[#This Row],[Date]])&gt;=4,1,0)</f>
        <v>2026</v>
      </c>
      <c r="D19" s="112">
        <f>YEAR(MC_2[[#This Row],[Date]])</f>
        <v>2025</v>
      </c>
      <c r="E19" s="110" t="s">
        <v>363</v>
      </c>
      <c r="F19" s="110" t="s">
        <v>363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0">
        <f>YEAR(MC_2[[#This Row],[Date]])+IF(MONTH(MC_2[[#This Row],[Date]])&gt;=4,1,0)</f>
        <v>2026</v>
      </c>
      <c r="D20" s="112">
        <f>YEAR(MC_2[[#This Row],[Date]])</f>
        <v>2025</v>
      </c>
      <c r="E20" s="110" t="s">
        <v>363</v>
      </c>
      <c r="F20" s="110" t="s">
        <v>363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0">
        <f>YEAR(MC_2[[#This Row],[Date]])+IF(MONTH(MC_2[[#This Row],[Date]])&gt;=4,1,0)</f>
        <v>2026</v>
      </c>
      <c r="D21" s="112">
        <f>YEAR(MC_2[[#This Row],[Date]])</f>
        <v>2025</v>
      </c>
      <c r="E21" s="110" t="s">
        <v>363</v>
      </c>
      <c r="F21" s="110" t="s">
        <v>363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0">
        <f>YEAR(MC_2[[#This Row],[Date]])+IF(MONTH(MC_2[[#This Row],[Date]])&gt;=4,1,0)</f>
        <v>2026</v>
      </c>
      <c r="D22" s="112">
        <f>YEAR(MC_2[[#This Row],[Date]])</f>
        <v>2025</v>
      </c>
      <c r="E22" s="110" t="s">
        <v>363</v>
      </c>
      <c r="F22" s="110" t="s">
        <v>363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0">
        <f>YEAR(MC_2[[#This Row],[Date]])+IF(MONTH(MC_2[[#This Row],[Date]])&gt;=4,1,0)</f>
        <v>2026</v>
      </c>
      <c r="D23" s="112">
        <f>YEAR(MC_2[[#This Row],[Date]])</f>
        <v>2025</v>
      </c>
      <c r="E23" s="110" t="s">
        <v>363</v>
      </c>
      <c r="F23" s="110" t="s">
        <v>363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0">
        <f>YEAR(MC_2[[#This Row],[Date]])+IF(MONTH(MC_2[[#This Row],[Date]])&gt;=4,1,0)</f>
        <v>2026</v>
      </c>
      <c r="D24" s="112">
        <f>YEAR(MC_2[[#This Row],[Date]])</f>
        <v>2025</v>
      </c>
      <c r="E24" s="110" t="s">
        <v>363</v>
      </c>
      <c r="F24" s="110" t="s">
        <v>363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0">
        <f>YEAR(MC_2[[#This Row],[Date]])+IF(MONTH(MC_2[[#This Row],[Date]])&gt;=4,1,0)</f>
        <v>2026</v>
      </c>
      <c r="D25" s="112">
        <f>YEAR(MC_2[[#This Row],[Date]])</f>
        <v>2025</v>
      </c>
      <c r="E25" s="110" t="s">
        <v>363</v>
      </c>
      <c r="F25" s="110" t="s">
        <v>363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832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0">
        <f>YEAR(MC_2[[#This Row],[Date]])+IF(MONTH(MC_2[[#This Row],[Date]])&gt;=4,1,0)</f>
        <v>2026</v>
      </c>
      <c r="D26" s="112">
        <f>YEAR(MC_2[[#This Row],[Date]])</f>
        <v>2025</v>
      </c>
      <c r="E26" s="110" t="s">
        <v>363</v>
      </c>
      <c r="F26" s="110" t="s">
        <v>363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0">
        <f>YEAR(MC_2[[#This Row],[Date]])+IF(MONTH(MC_2[[#This Row],[Date]])&gt;=4,1,0)</f>
        <v>2026</v>
      </c>
      <c r="D27" s="112">
        <f>YEAR(MC_2[[#This Row],[Date]])</f>
        <v>2025</v>
      </c>
      <c r="E27" s="110" t="s">
        <v>363</v>
      </c>
      <c r="F27" s="110" t="s">
        <v>363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0">
        <f>YEAR(MC_2[[#This Row],[Date]])+IF(MONTH(MC_2[[#This Row],[Date]])&gt;=4,1,0)</f>
        <v>2026</v>
      </c>
      <c r="D28" s="112">
        <f>YEAR(MC_2[[#This Row],[Date]])</f>
        <v>2025</v>
      </c>
      <c r="E28" s="110" t="s">
        <v>363</v>
      </c>
      <c r="F28" s="110" t="s">
        <v>363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0">
        <f>YEAR(MC_2[[#This Row],[Date]])+IF(MONTH(MC_2[[#This Row],[Date]])&gt;=4,1,0)</f>
        <v>2026</v>
      </c>
      <c r="D29" s="112">
        <f>YEAR(MC_2[[#This Row],[Date]])</f>
        <v>2025</v>
      </c>
      <c r="E29" s="110" t="s">
        <v>363</v>
      </c>
      <c r="F29" s="110" t="s">
        <v>363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0">
        <f>YEAR(MC_2[[#This Row],[Date]])+IF(MONTH(MC_2[[#This Row],[Date]])&gt;=4,1,0)</f>
        <v>2026</v>
      </c>
      <c r="D30" s="112">
        <f>YEAR(MC_2[[#This Row],[Date]])</f>
        <v>2025</v>
      </c>
      <c r="E30" s="110" t="s">
        <v>363</v>
      </c>
      <c r="F30" s="110" t="s">
        <v>363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0">
        <f>YEAR(MC_2[[#This Row],[Date]])+IF(MONTH(MC_2[[#This Row],[Date]])&gt;=4,1,0)</f>
        <v>2026</v>
      </c>
      <c r="D31" s="112">
        <f>YEAR(MC_2[[#This Row],[Date]])</f>
        <v>2025</v>
      </c>
      <c r="E31" s="110" t="s">
        <v>363</v>
      </c>
      <c r="F31" s="110" t="s">
        <v>363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0">
        <f>YEAR(MC_2[[#This Row],[Date]])+IF(MONTH(MC_2[[#This Row],[Date]])&gt;=4,1,0)</f>
        <v>2026</v>
      </c>
      <c r="D32" s="112">
        <f>YEAR(MC_2[[#This Row],[Date]])</f>
        <v>2025</v>
      </c>
      <c r="E32" s="110" t="s">
        <v>363</v>
      </c>
      <c r="F32" s="110" t="s">
        <v>363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0">
        <f>YEAR(MC_2[[#This Row],[Date]])+IF(MONTH(MC_2[[#This Row],[Date]])&gt;=4,1,0)</f>
        <v>2026</v>
      </c>
      <c r="D33" s="112">
        <f>YEAR(MC_2[[#This Row],[Date]])</f>
        <v>2025</v>
      </c>
      <c r="E33" s="110" t="s">
        <v>363</v>
      </c>
      <c r="F33" s="110" t="s">
        <v>363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0">
        <f>YEAR(MC_2[[#This Row],[Date]])+IF(MONTH(MC_2[[#This Row],[Date]])&gt;=4,1,0)</f>
        <v>2026</v>
      </c>
      <c r="D34" s="112">
        <f>YEAR(MC_2[[#This Row],[Date]])</f>
        <v>2025</v>
      </c>
      <c r="E34" s="110" t="s">
        <v>363</v>
      </c>
      <c r="F34" s="110" t="s">
        <v>363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0">
        <f>YEAR(MC_2[[#This Row],[Date]])+IF(MONTH(MC_2[[#This Row],[Date]])&gt;=4,1,0)</f>
        <v>2026</v>
      </c>
      <c r="D35" s="112">
        <f>YEAR(MC_2[[#This Row],[Date]])</f>
        <v>2025</v>
      </c>
      <c r="E35" s="110" t="s">
        <v>363</v>
      </c>
      <c r="F35" s="110" t="s">
        <v>363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0">
        <f>YEAR(MC_2[[#This Row],[Date]])+IF(MONTH(MC_2[[#This Row],[Date]])&gt;=4,1,0)</f>
        <v>2026</v>
      </c>
      <c r="D36" s="112">
        <f>YEAR(MC_2[[#This Row],[Date]])</f>
        <v>2025</v>
      </c>
      <c r="E36" s="232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0">
        <f>YEAR(MC_2[[#This Row],[Date]])+IF(MONTH(MC_2[[#This Row],[Date]])&gt;=4,1,0)</f>
        <v>2026</v>
      </c>
      <c r="D37" s="112">
        <f>YEAR(MC_2[[#This Row],[Date]])</f>
        <v>2025</v>
      </c>
      <c r="E37" s="232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3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9"/>
  <sheetViews>
    <sheetView topLeftCell="A2" zoomScale="70" zoomScaleNormal="70" workbookViewId="0">
      <pane xSplit="2" ySplit="1" topLeftCell="C121" activePane="bottomRight" state="frozen"/>
      <selection pane="topRight" activeCell="Z69" sqref="Z69"/>
      <selection pane="bottomLeft" activeCell="Z69" sqref="Z69"/>
      <selection pane="bottomRight" activeCell="A125" sqref="A125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801</v>
      </c>
      <c r="F2" s="108" t="s">
        <v>347</v>
      </c>
      <c r="G2" s="108" t="s">
        <v>126</v>
      </c>
      <c r="H2" s="108" t="s">
        <v>82</v>
      </c>
      <c r="I2" s="108" t="s">
        <v>802</v>
      </c>
      <c r="J2" s="108" t="s">
        <v>803</v>
      </c>
      <c r="K2" s="108" t="s">
        <v>804</v>
      </c>
      <c r="L2" s="108" t="s">
        <v>805</v>
      </c>
      <c r="M2" s="108" t="s">
        <v>806</v>
      </c>
      <c r="N2" s="108" t="s">
        <v>807</v>
      </c>
      <c r="O2" s="108" t="s">
        <v>808</v>
      </c>
      <c r="P2" s="108" t="s">
        <v>809</v>
      </c>
      <c r="Q2" s="108" t="s">
        <v>810</v>
      </c>
      <c r="R2" s="108" t="s">
        <v>811</v>
      </c>
      <c r="S2" s="108" t="s">
        <v>812</v>
      </c>
      <c r="T2" s="108" t="s">
        <v>813</v>
      </c>
      <c r="U2" s="108" t="s">
        <v>814</v>
      </c>
      <c r="V2" s="108" t="s">
        <v>815</v>
      </c>
      <c r="W2" s="108" t="s">
        <v>816</v>
      </c>
      <c r="X2" s="108" t="s">
        <v>817</v>
      </c>
      <c r="Y2" s="108" t="s">
        <v>818</v>
      </c>
      <c r="Z2" s="108" t="s">
        <v>819</v>
      </c>
      <c r="AA2" s="108" t="s">
        <v>820</v>
      </c>
      <c r="AB2" s="108" t="s">
        <v>821</v>
      </c>
      <c r="AC2" s="108" t="s">
        <v>822</v>
      </c>
      <c r="AD2" s="108" t="s">
        <v>833</v>
      </c>
      <c r="AE2" s="108" t="s">
        <v>834</v>
      </c>
      <c r="AF2" s="108" t="s">
        <v>830</v>
      </c>
    </row>
    <row r="3" spans="1:32">
      <c r="A3" s="113">
        <v>1</v>
      </c>
      <c r="B3" s="111">
        <v>45745</v>
      </c>
      <c r="C3" s="180">
        <f>YEAR(GC[[#This Row],[Date]])+IF(MONTH(GC[[#This Row],[Date]])&gt;=4,1,0)</f>
        <v>2025</v>
      </c>
      <c r="D3" s="112">
        <f>YEAR(GC[[#This Row],[Date]])</f>
        <v>2025</v>
      </c>
      <c r="E3" s="110" t="s">
        <v>782</v>
      </c>
      <c r="F3" s="110" t="s">
        <v>782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835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835</v>
      </c>
      <c r="AF3" s="113" t="s">
        <v>836</v>
      </c>
    </row>
    <row r="4" spans="1:32">
      <c r="A4" s="113">
        <f>A3+1</f>
        <v>2</v>
      </c>
      <c r="B4" s="111">
        <f t="shared" ref="B4:B26" si="0">B3+1</f>
        <v>45746</v>
      </c>
      <c r="C4" s="180">
        <f>YEAR(GC[[#This Row],[Date]])+IF(MONTH(GC[[#This Row],[Date]])&gt;=4,1,0)</f>
        <v>2025</v>
      </c>
      <c r="D4" s="112">
        <f>YEAR(GC[[#This Row],[Date]])</f>
        <v>2025</v>
      </c>
      <c r="E4" s="110" t="s">
        <v>782</v>
      </c>
      <c r="F4" s="110" t="s">
        <v>782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0">
        <f>YEAR(GC[[#This Row],[Date]])+IF(MONTH(GC[[#This Row],[Date]])&gt;=4,1,0)</f>
        <v>2025</v>
      </c>
      <c r="D5" s="112">
        <f>YEAR(GC[[#This Row],[Date]])</f>
        <v>2025</v>
      </c>
      <c r="E5" s="110" t="s">
        <v>782</v>
      </c>
      <c r="F5" s="110" t="s">
        <v>782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0">
        <f>YEAR(GC[[#This Row],[Date]])+IF(MONTH(GC[[#This Row],[Date]])&gt;=4,1,0)</f>
        <v>2026</v>
      </c>
      <c r="D6" s="112">
        <f>YEAR(GC[[#This Row],[Date]])</f>
        <v>2025</v>
      </c>
      <c r="E6" s="110" t="s">
        <v>363</v>
      </c>
      <c r="F6" s="110" t="s">
        <v>363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0">
        <f>YEAR(GC[[#This Row],[Date]])+IF(MONTH(GC[[#This Row],[Date]])&gt;=4,1,0)</f>
        <v>2026</v>
      </c>
      <c r="D7" s="112">
        <f>YEAR(GC[[#This Row],[Date]])</f>
        <v>2025</v>
      </c>
      <c r="E7" s="110" t="s">
        <v>363</v>
      </c>
      <c r="F7" s="110" t="s">
        <v>363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0">
        <f>YEAR(GC[[#This Row],[Date]])+IF(MONTH(GC[[#This Row],[Date]])&gt;=4,1,0)</f>
        <v>2026</v>
      </c>
      <c r="D8" s="112">
        <f>YEAR(GC[[#This Row],[Date]])</f>
        <v>2025</v>
      </c>
      <c r="E8" s="110" t="s">
        <v>363</v>
      </c>
      <c r="F8" s="110" t="s">
        <v>363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0">
        <f>YEAR(GC[[#This Row],[Date]])+IF(MONTH(GC[[#This Row],[Date]])&gt;=4,1,0)</f>
        <v>2026</v>
      </c>
      <c r="D9" s="112">
        <f>YEAR(GC[[#This Row],[Date]])</f>
        <v>2025</v>
      </c>
      <c r="E9" s="110" t="s">
        <v>363</v>
      </c>
      <c r="F9" s="110" t="s">
        <v>363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0">
        <f>YEAR(GC[[#This Row],[Date]])+IF(MONTH(GC[[#This Row],[Date]])&gt;=4,1,0)</f>
        <v>2026</v>
      </c>
      <c r="D10" s="112">
        <f>YEAR(GC[[#This Row],[Date]])</f>
        <v>2025</v>
      </c>
      <c r="E10" s="110" t="s">
        <v>363</v>
      </c>
      <c r="F10" s="110" t="s">
        <v>363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837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838</v>
      </c>
      <c r="AF10" s="113" t="s">
        <v>839</v>
      </c>
    </row>
    <row r="11" spans="1:32">
      <c r="A11" s="113">
        <f t="shared" si="1"/>
        <v>9</v>
      </c>
      <c r="B11" s="111">
        <f t="shared" si="0"/>
        <v>45753</v>
      </c>
      <c r="C11" s="180">
        <f>YEAR(GC[[#This Row],[Date]])+IF(MONTH(GC[[#This Row],[Date]])&gt;=4,1,0)</f>
        <v>2026</v>
      </c>
      <c r="D11" s="112">
        <f>YEAR(GC[[#This Row],[Date]])</f>
        <v>2025</v>
      </c>
      <c r="E11" s="110" t="s">
        <v>363</v>
      </c>
      <c r="F11" s="110" t="s">
        <v>363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0">
        <f>YEAR(GC[[#This Row],[Date]])+IF(MONTH(GC[[#This Row],[Date]])&gt;=4,1,0)</f>
        <v>2026</v>
      </c>
      <c r="D12" s="112">
        <f>YEAR(GC[[#This Row],[Date]])</f>
        <v>2025</v>
      </c>
      <c r="E12" s="110" t="s">
        <v>363</v>
      </c>
      <c r="F12" s="110" t="s">
        <v>363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837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838</v>
      </c>
      <c r="AF12" s="113" t="s">
        <v>840</v>
      </c>
    </row>
    <row r="13" spans="1:32">
      <c r="A13" s="113">
        <f t="shared" si="1"/>
        <v>11</v>
      </c>
      <c r="B13" s="111">
        <f t="shared" si="0"/>
        <v>45755</v>
      </c>
      <c r="C13" s="180">
        <f>YEAR(GC[[#This Row],[Date]])+IF(MONTH(GC[[#This Row],[Date]])&gt;=4,1,0)</f>
        <v>2026</v>
      </c>
      <c r="D13" s="112">
        <f>YEAR(GC[[#This Row],[Date]])</f>
        <v>2025</v>
      </c>
      <c r="E13" s="110" t="s">
        <v>363</v>
      </c>
      <c r="F13" s="110" t="s">
        <v>363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837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838</v>
      </c>
      <c r="AF13" s="113" t="s">
        <v>841</v>
      </c>
    </row>
    <row r="14" spans="1:32">
      <c r="A14" s="113">
        <f t="shared" si="1"/>
        <v>12</v>
      </c>
      <c r="B14" s="111">
        <f t="shared" si="0"/>
        <v>45756</v>
      </c>
      <c r="C14" s="180">
        <f>YEAR(GC[[#This Row],[Date]])+IF(MONTH(GC[[#This Row],[Date]])&gt;=4,1,0)</f>
        <v>2026</v>
      </c>
      <c r="D14" s="112">
        <f>YEAR(GC[[#This Row],[Date]])</f>
        <v>2025</v>
      </c>
      <c r="E14" s="110" t="s">
        <v>363</v>
      </c>
      <c r="F14" s="110" t="s">
        <v>363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0">
        <f>YEAR(GC[[#This Row],[Date]])+IF(MONTH(GC[[#This Row],[Date]])&gt;=4,1,0)</f>
        <v>2026</v>
      </c>
      <c r="D15" s="112">
        <f>YEAR(GC[[#This Row],[Date]])</f>
        <v>2025</v>
      </c>
      <c r="E15" s="110" t="s">
        <v>363</v>
      </c>
      <c r="F15" s="110" t="s">
        <v>363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837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838</v>
      </c>
      <c r="AF15" s="113" t="s">
        <v>839</v>
      </c>
    </row>
    <row r="16" spans="1:32">
      <c r="A16" s="113">
        <f t="shared" si="1"/>
        <v>14</v>
      </c>
      <c r="B16" s="111">
        <f t="shared" si="0"/>
        <v>45758</v>
      </c>
      <c r="C16" s="180">
        <f>YEAR(GC[[#This Row],[Date]])+IF(MONTH(GC[[#This Row],[Date]])&gt;=4,1,0)</f>
        <v>2026</v>
      </c>
      <c r="D16" s="112">
        <f>YEAR(GC[[#This Row],[Date]])</f>
        <v>2025</v>
      </c>
      <c r="E16" s="110" t="s">
        <v>363</v>
      </c>
      <c r="F16" s="110" t="s">
        <v>363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837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838</v>
      </c>
      <c r="AF16" s="113" t="s">
        <v>842</v>
      </c>
    </row>
    <row r="17" spans="1:32">
      <c r="A17" s="113">
        <f t="shared" si="1"/>
        <v>15</v>
      </c>
      <c r="B17" s="111">
        <f t="shared" si="0"/>
        <v>45759</v>
      </c>
      <c r="C17" s="180">
        <f>YEAR(GC[[#This Row],[Date]])+IF(MONTH(GC[[#This Row],[Date]])&gt;=4,1,0)</f>
        <v>2026</v>
      </c>
      <c r="D17" s="112">
        <f>YEAR(GC[[#This Row],[Date]])</f>
        <v>2025</v>
      </c>
      <c r="E17" s="110" t="s">
        <v>363</v>
      </c>
      <c r="F17" s="110" t="s">
        <v>363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0">
        <f>YEAR(GC[[#This Row],[Date]])+IF(MONTH(GC[[#This Row],[Date]])&gt;=4,1,0)</f>
        <v>2026</v>
      </c>
      <c r="D18" s="112">
        <f>YEAR(GC[[#This Row],[Date]])</f>
        <v>2025</v>
      </c>
      <c r="E18" s="110" t="s">
        <v>363</v>
      </c>
      <c r="F18" s="110" t="s">
        <v>363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0">
        <f>YEAR(GC[[#This Row],[Date]])+IF(MONTH(GC[[#This Row],[Date]])&gt;=4,1,0)</f>
        <v>2026</v>
      </c>
      <c r="D19" s="112">
        <f>YEAR(GC[[#This Row],[Date]])</f>
        <v>2025</v>
      </c>
      <c r="E19" s="110" t="s">
        <v>363</v>
      </c>
      <c r="F19" s="110" t="s">
        <v>363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0">
        <f>YEAR(GC[[#This Row],[Date]])+IF(MONTH(GC[[#This Row],[Date]])&gt;=4,1,0)</f>
        <v>2026</v>
      </c>
      <c r="D20" s="112">
        <f>YEAR(GC[[#This Row],[Date]])</f>
        <v>2025</v>
      </c>
      <c r="E20" s="110" t="s">
        <v>363</v>
      </c>
      <c r="F20" s="110" t="s">
        <v>363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837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838</v>
      </c>
      <c r="AF20" s="113" t="s">
        <v>843</v>
      </c>
    </row>
    <row r="21" spans="1:32">
      <c r="A21" s="113">
        <f t="shared" si="1"/>
        <v>19</v>
      </c>
      <c r="B21" s="111">
        <f t="shared" si="0"/>
        <v>45763</v>
      </c>
      <c r="C21" s="180">
        <f>YEAR(GC[[#This Row],[Date]])+IF(MONTH(GC[[#This Row],[Date]])&gt;=4,1,0)</f>
        <v>2026</v>
      </c>
      <c r="D21" s="112">
        <f>YEAR(GC[[#This Row],[Date]])</f>
        <v>2025</v>
      </c>
      <c r="E21" s="110" t="s">
        <v>363</v>
      </c>
      <c r="F21" s="110" t="s">
        <v>363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837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838</v>
      </c>
      <c r="AF21" s="113" t="s">
        <v>844</v>
      </c>
    </row>
    <row r="22" spans="1:32">
      <c r="A22" s="113">
        <f t="shared" si="1"/>
        <v>20</v>
      </c>
      <c r="B22" s="111">
        <f t="shared" si="0"/>
        <v>45764</v>
      </c>
      <c r="C22" s="180">
        <f>YEAR(GC[[#This Row],[Date]])+IF(MONTH(GC[[#This Row],[Date]])&gt;=4,1,0)</f>
        <v>2026</v>
      </c>
      <c r="D22" s="112">
        <f>YEAR(GC[[#This Row],[Date]])</f>
        <v>2025</v>
      </c>
      <c r="E22" s="110" t="s">
        <v>363</v>
      </c>
      <c r="F22" s="110" t="s">
        <v>363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837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838</v>
      </c>
      <c r="AF22" s="113" t="s">
        <v>845</v>
      </c>
    </row>
    <row r="23" spans="1:32">
      <c r="A23" s="113">
        <f t="shared" si="1"/>
        <v>21</v>
      </c>
      <c r="B23" s="111">
        <f t="shared" si="0"/>
        <v>45765</v>
      </c>
      <c r="C23" s="180">
        <f>YEAR(GC[[#This Row],[Date]])+IF(MONTH(GC[[#This Row],[Date]])&gt;=4,1,0)</f>
        <v>2026</v>
      </c>
      <c r="D23" s="112">
        <f>YEAR(GC[[#This Row],[Date]])</f>
        <v>2025</v>
      </c>
      <c r="E23" s="110" t="s">
        <v>363</v>
      </c>
      <c r="F23" s="110" t="s">
        <v>363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837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838</v>
      </c>
      <c r="AF23" s="113" t="s">
        <v>846</v>
      </c>
    </row>
    <row r="24" spans="1:32">
      <c r="A24" s="113">
        <f t="shared" si="1"/>
        <v>22</v>
      </c>
      <c r="B24" s="111">
        <f t="shared" si="0"/>
        <v>45766</v>
      </c>
      <c r="C24" s="180">
        <f>YEAR(GC[[#This Row],[Date]])+IF(MONTH(GC[[#This Row],[Date]])&gt;=4,1,0)</f>
        <v>2026</v>
      </c>
      <c r="D24" s="112">
        <f>YEAR(GC[[#This Row],[Date]])</f>
        <v>2025</v>
      </c>
      <c r="E24" s="110" t="s">
        <v>363</v>
      </c>
      <c r="F24" s="110" t="s">
        <v>363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837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838</v>
      </c>
      <c r="AF24" s="113" t="s">
        <v>847</v>
      </c>
    </row>
    <row r="25" spans="1:32">
      <c r="A25" s="113">
        <f t="shared" si="1"/>
        <v>23</v>
      </c>
      <c r="B25" s="111">
        <f t="shared" si="0"/>
        <v>45767</v>
      </c>
      <c r="C25" s="180">
        <f>YEAR(GC[[#This Row],[Date]])+IF(MONTH(GC[[#This Row],[Date]])&gt;=4,1,0)</f>
        <v>2026</v>
      </c>
      <c r="D25" s="112">
        <f>YEAR(GC[[#This Row],[Date]])</f>
        <v>2025</v>
      </c>
      <c r="E25" s="110" t="s">
        <v>363</v>
      </c>
      <c r="F25" s="110" t="s">
        <v>363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837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838</v>
      </c>
      <c r="AF25" s="113" t="s">
        <v>848</v>
      </c>
    </row>
    <row r="26" spans="1:32">
      <c r="A26" s="113">
        <f t="shared" si="1"/>
        <v>24</v>
      </c>
      <c r="B26" s="111">
        <f t="shared" si="0"/>
        <v>45768</v>
      </c>
      <c r="C26" s="180">
        <f>YEAR(GC[[#This Row],[Date]])+IF(MONTH(GC[[#This Row],[Date]])&gt;=4,1,0)</f>
        <v>2026</v>
      </c>
      <c r="D26" s="112">
        <f>YEAR(GC[[#This Row],[Date]])</f>
        <v>2025</v>
      </c>
      <c r="E26" s="110" t="s">
        <v>363</v>
      </c>
      <c r="F26" s="110" t="s">
        <v>363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837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838</v>
      </c>
      <c r="AF26" s="113" t="s">
        <v>849</v>
      </c>
    </row>
    <row r="27" spans="1:32">
      <c r="A27" s="113">
        <f t="shared" si="1"/>
        <v>25</v>
      </c>
      <c r="B27" s="111">
        <f t="shared" ref="B27:B90" si="2">B26+1</f>
        <v>45769</v>
      </c>
      <c r="C27" s="180">
        <f>YEAR(GC[[#This Row],[Date]])+IF(MONTH(GC[[#This Row],[Date]])&gt;=4,1,0)</f>
        <v>2026</v>
      </c>
      <c r="D27" s="112">
        <f>YEAR(GC[[#This Row],[Date]])</f>
        <v>2025</v>
      </c>
      <c r="E27" s="110" t="s">
        <v>363</v>
      </c>
      <c r="F27" s="110" t="s">
        <v>363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837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838</v>
      </c>
      <c r="AF27" s="113" t="s">
        <v>850</v>
      </c>
    </row>
    <row r="28" spans="1:32">
      <c r="A28" s="113">
        <f t="shared" si="1"/>
        <v>26</v>
      </c>
      <c r="B28" s="111">
        <f t="shared" si="2"/>
        <v>45770</v>
      </c>
      <c r="C28" s="180">
        <f>YEAR(GC[[#This Row],[Date]])+IF(MONTH(GC[[#This Row],[Date]])&gt;=4,1,0)</f>
        <v>2026</v>
      </c>
      <c r="D28" s="112">
        <f>YEAR(GC[[#This Row],[Date]])</f>
        <v>2025</v>
      </c>
      <c r="E28" s="110" t="s">
        <v>363</v>
      </c>
      <c r="F28" s="110" t="s">
        <v>363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837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838</v>
      </c>
      <c r="AF28" s="113" t="s">
        <v>851</v>
      </c>
    </row>
    <row r="29" spans="1:32">
      <c r="A29" s="113">
        <f t="shared" si="1"/>
        <v>27</v>
      </c>
      <c r="B29" s="111">
        <f t="shared" si="2"/>
        <v>45771</v>
      </c>
      <c r="C29" s="180">
        <f>YEAR(GC[[#This Row],[Date]])+IF(MONTH(GC[[#This Row],[Date]])&gt;=4,1,0)</f>
        <v>2026</v>
      </c>
      <c r="D29" s="112">
        <f>YEAR(GC[[#This Row],[Date]])</f>
        <v>2025</v>
      </c>
      <c r="E29" s="110" t="s">
        <v>363</v>
      </c>
      <c r="F29" s="110" t="s">
        <v>363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837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838</v>
      </c>
      <c r="AF29" s="113" t="s">
        <v>852</v>
      </c>
    </row>
    <row r="30" spans="1:32">
      <c r="A30" s="113">
        <f t="shared" si="1"/>
        <v>28</v>
      </c>
      <c r="B30" s="111">
        <f t="shared" si="2"/>
        <v>45772</v>
      </c>
      <c r="C30" s="180">
        <f>YEAR(GC[[#This Row],[Date]])+IF(MONTH(GC[[#This Row],[Date]])&gt;=4,1,0)</f>
        <v>2026</v>
      </c>
      <c r="D30" s="112">
        <f>YEAR(GC[[#This Row],[Date]])</f>
        <v>2025</v>
      </c>
      <c r="E30" s="110" t="s">
        <v>363</v>
      </c>
      <c r="F30" s="110" t="s">
        <v>363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837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838</v>
      </c>
      <c r="AF30" s="113" t="s">
        <v>853</v>
      </c>
    </row>
    <row r="31" spans="1:32">
      <c r="A31" s="113">
        <f t="shared" si="1"/>
        <v>29</v>
      </c>
      <c r="B31" s="111">
        <f t="shared" si="2"/>
        <v>45773</v>
      </c>
      <c r="C31" s="180">
        <f>YEAR(GC[[#This Row],[Date]])+IF(MONTH(GC[[#This Row],[Date]])&gt;=4,1,0)</f>
        <v>2026</v>
      </c>
      <c r="D31" s="112">
        <f>YEAR(GC[[#This Row],[Date]])</f>
        <v>2025</v>
      </c>
      <c r="E31" s="110" t="s">
        <v>363</v>
      </c>
      <c r="F31" s="110" t="s">
        <v>363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0">
        <f>YEAR(GC[[#This Row],[Date]])+IF(MONTH(GC[[#This Row],[Date]])&gt;=4,1,0)</f>
        <v>2026</v>
      </c>
      <c r="D32" s="112">
        <f>YEAR(GC[[#This Row],[Date]])</f>
        <v>2025</v>
      </c>
      <c r="E32" s="110" t="s">
        <v>363</v>
      </c>
      <c r="F32" s="110" t="s">
        <v>363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0">
        <f>YEAR(GC[[#This Row],[Date]])+IF(MONTH(GC[[#This Row],[Date]])&gt;=4,1,0)</f>
        <v>2026</v>
      </c>
      <c r="D33" s="112">
        <f>YEAR(GC[[#This Row],[Date]])</f>
        <v>2025</v>
      </c>
      <c r="E33" s="110" t="s">
        <v>363</v>
      </c>
      <c r="F33" s="110" t="s">
        <v>363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0">
        <f>YEAR(GC[[#This Row],[Date]])+IF(MONTH(GC[[#This Row],[Date]])&gt;=4,1,0)</f>
        <v>2026</v>
      </c>
      <c r="D34" s="112">
        <f>YEAR(GC[[#This Row],[Date]])</f>
        <v>2025</v>
      </c>
      <c r="E34" s="110" t="s">
        <v>363</v>
      </c>
      <c r="F34" s="110" t="s">
        <v>363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0">
        <f>YEAR(GC[[#This Row],[Date]])+IF(MONTH(GC[[#This Row],[Date]])&gt;=4,1,0)</f>
        <v>2026</v>
      </c>
      <c r="D35" s="112">
        <f>YEAR(GC[[#This Row],[Date]])</f>
        <v>2025</v>
      </c>
      <c r="E35" s="110" t="s">
        <v>363</v>
      </c>
      <c r="F35" s="110" t="s">
        <v>363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0">
        <f>YEAR(GC[[#This Row],[Date]])+IF(MONTH(GC[[#This Row],[Date]])&gt;=4,1,0)</f>
        <v>2026</v>
      </c>
      <c r="D36" s="112">
        <f>YEAR(GC[[#This Row],[Date]])</f>
        <v>2025</v>
      </c>
      <c r="E36" s="110" t="s">
        <v>363</v>
      </c>
      <c r="F36" s="110" t="s">
        <v>363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835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835</v>
      </c>
      <c r="AF36" s="332" t="s">
        <v>854</v>
      </c>
    </row>
    <row r="37" spans="1:32">
      <c r="A37" s="113">
        <f t="shared" si="1"/>
        <v>35</v>
      </c>
      <c r="B37" s="111">
        <f t="shared" si="2"/>
        <v>45779</v>
      </c>
      <c r="C37" s="180">
        <f>YEAR(GC[[#This Row],[Date]])+IF(MONTH(GC[[#This Row],[Date]])&gt;=4,1,0)</f>
        <v>2026</v>
      </c>
      <c r="D37" s="112">
        <f>YEAR(GC[[#This Row],[Date]])</f>
        <v>2025</v>
      </c>
      <c r="E37" s="110" t="s">
        <v>363</v>
      </c>
      <c r="F37" s="110" t="s">
        <v>363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835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835</v>
      </c>
      <c r="AF37" s="332" t="s">
        <v>855</v>
      </c>
    </row>
    <row r="38" spans="1:32">
      <c r="A38" s="113">
        <f t="shared" si="1"/>
        <v>36</v>
      </c>
      <c r="B38" s="111">
        <f t="shared" si="2"/>
        <v>45780</v>
      </c>
      <c r="C38" s="180">
        <f>YEAR(GC[[#This Row],[Date]])+IF(MONTH(GC[[#This Row],[Date]])&gt;=4,1,0)</f>
        <v>2026</v>
      </c>
      <c r="D38" s="112">
        <f>YEAR(GC[[#This Row],[Date]])</f>
        <v>2025</v>
      </c>
      <c r="E38" s="110" t="s">
        <v>363</v>
      </c>
      <c r="F38" s="110" t="s">
        <v>363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0">
        <f>YEAR(GC[[#This Row],[Date]])+IF(MONTH(GC[[#This Row],[Date]])&gt;=4,1,0)</f>
        <v>2026</v>
      </c>
      <c r="D39" s="112">
        <f>YEAR(GC[[#This Row],[Date]])</f>
        <v>2025</v>
      </c>
      <c r="E39" s="110" t="s">
        <v>363</v>
      </c>
      <c r="F39" s="110" t="s">
        <v>363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0">
        <f>YEAR(GC[[#This Row],[Date]])+IF(MONTH(GC[[#This Row],[Date]])&gt;=4,1,0)</f>
        <v>2026</v>
      </c>
      <c r="D40" s="112">
        <f>YEAR(GC[[#This Row],[Date]])</f>
        <v>2025</v>
      </c>
      <c r="E40" s="110" t="s">
        <v>363</v>
      </c>
      <c r="F40" s="110" t="s">
        <v>363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835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835</v>
      </c>
      <c r="AF40" s="332" t="s">
        <v>856</v>
      </c>
    </row>
    <row r="41" spans="1:32">
      <c r="A41" s="113">
        <f t="shared" si="1"/>
        <v>39</v>
      </c>
      <c r="B41" s="111">
        <f t="shared" si="2"/>
        <v>45783</v>
      </c>
      <c r="C41" s="180">
        <f>YEAR(GC[[#This Row],[Date]])+IF(MONTH(GC[[#This Row],[Date]])&gt;=4,1,0)</f>
        <v>2026</v>
      </c>
      <c r="D41" s="112">
        <f>YEAR(GC[[#This Row],[Date]])</f>
        <v>2025</v>
      </c>
      <c r="E41" s="110" t="s">
        <v>363</v>
      </c>
      <c r="F41" s="110" t="s">
        <v>363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0">
        <f>YEAR(GC[[#This Row],[Date]])+IF(MONTH(GC[[#This Row],[Date]])&gt;=4,1,0)</f>
        <v>2026</v>
      </c>
      <c r="D42" s="112">
        <f>YEAR(GC[[#This Row],[Date]])</f>
        <v>2025</v>
      </c>
      <c r="E42" s="110" t="s">
        <v>363</v>
      </c>
      <c r="F42" s="110" t="s">
        <v>363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0">
        <f>YEAR(GC[[#This Row],[Date]])+IF(MONTH(GC[[#This Row],[Date]])&gt;=4,1,0)</f>
        <v>2026</v>
      </c>
      <c r="D43" s="112">
        <f>YEAR(GC[[#This Row],[Date]])</f>
        <v>2025</v>
      </c>
      <c r="E43" s="110" t="s">
        <v>363</v>
      </c>
      <c r="F43" s="110" t="s">
        <v>363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0">
        <f>YEAR(GC[[#This Row],[Date]])+IF(MONTH(GC[[#This Row],[Date]])&gt;=4,1,0)</f>
        <v>2026</v>
      </c>
      <c r="D44" s="112">
        <f>YEAR(GC[[#This Row],[Date]])</f>
        <v>2025</v>
      </c>
      <c r="E44" s="110" t="s">
        <v>363</v>
      </c>
      <c r="F44" s="110" t="s">
        <v>363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0">
        <f>YEAR(GC[[#This Row],[Date]])+IF(MONTH(GC[[#This Row],[Date]])&gt;=4,1,0)</f>
        <v>2026</v>
      </c>
      <c r="D45" s="112">
        <f>YEAR(GC[[#This Row],[Date]])</f>
        <v>2025</v>
      </c>
      <c r="E45" s="110" t="s">
        <v>363</v>
      </c>
      <c r="F45" s="110" t="s">
        <v>363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0">
        <f>YEAR(GC[[#This Row],[Date]])+IF(MONTH(GC[[#This Row],[Date]])&gt;=4,1,0)</f>
        <v>2026</v>
      </c>
      <c r="D46" s="112">
        <f>YEAR(GC[[#This Row],[Date]])</f>
        <v>2025</v>
      </c>
      <c r="E46" s="110" t="s">
        <v>363</v>
      </c>
      <c r="F46" s="110" t="s">
        <v>363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0">
        <f>YEAR(GC[[#This Row],[Date]])+IF(MONTH(GC[[#This Row],[Date]])&gt;=4,1,0)</f>
        <v>2026</v>
      </c>
      <c r="D47" s="112">
        <f>YEAR(GC[[#This Row],[Date]])</f>
        <v>2025</v>
      </c>
      <c r="E47" s="110" t="s">
        <v>363</v>
      </c>
      <c r="F47" s="110" t="s">
        <v>363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0">
        <f>YEAR(GC[[#This Row],[Date]])+IF(MONTH(GC[[#This Row],[Date]])&gt;=4,1,0)</f>
        <v>2026</v>
      </c>
      <c r="D48" s="112">
        <f>YEAR(GC[[#This Row],[Date]])</f>
        <v>2025</v>
      </c>
      <c r="E48" s="110" t="s">
        <v>363</v>
      </c>
      <c r="F48" s="110" t="s">
        <v>363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0">
        <f>YEAR(GC[[#This Row],[Date]])+IF(MONTH(GC[[#This Row],[Date]])&gt;=4,1,0)</f>
        <v>2026</v>
      </c>
      <c r="D49" s="112">
        <f>YEAR(GC[[#This Row],[Date]])</f>
        <v>2025</v>
      </c>
      <c r="E49" s="110" t="s">
        <v>363</v>
      </c>
      <c r="F49" s="110" t="s">
        <v>363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0">
        <f>YEAR(GC[[#This Row],[Date]])+IF(MONTH(GC[[#This Row],[Date]])&gt;=4,1,0)</f>
        <v>2026</v>
      </c>
      <c r="D50" s="112">
        <f>YEAR(GC[[#This Row],[Date]])</f>
        <v>2025</v>
      </c>
      <c r="E50" s="110" t="s">
        <v>363</v>
      </c>
      <c r="F50" s="110" t="s">
        <v>363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0">
        <f>YEAR(GC[[#This Row],[Date]])+IF(MONTH(GC[[#This Row],[Date]])&gt;=4,1,0)</f>
        <v>2026</v>
      </c>
      <c r="D51" s="112">
        <f>YEAR(GC[[#This Row],[Date]])</f>
        <v>2025</v>
      </c>
      <c r="E51" s="110" t="s">
        <v>363</v>
      </c>
      <c r="F51" s="110" t="s">
        <v>363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0">
        <f>YEAR(GC[[#This Row],[Date]])+IF(MONTH(GC[[#This Row],[Date]])&gt;=4,1,0)</f>
        <v>2026</v>
      </c>
      <c r="D52" s="112">
        <f>YEAR(GC[[#This Row],[Date]])</f>
        <v>2025</v>
      </c>
      <c r="E52" s="110" t="s">
        <v>363</v>
      </c>
      <c r="F52" s="110" t="s">
        <v>363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0">
        <f>YEAR(GC[[#This Row],[Date]])+IF(MONTH(GC[[#This Row],[Date]])&gt;=4,1,0)</f>
        <v>2026</v>
      </c>
      <c r="D53" s="112">
        <f>YEAR(GC[[#This Row],[Date]])</f>
        <v>2025</v>
      </c>
      <c r="E53" s="110" t="s">
        <v>363</v>
      </c>
      <c r="F53" s="110" t="s">
        <v>363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0">
        <f>YEAR(GC[[#This Row],[Date]])+IF(MONTH(GC[[#This Row],[Date]])&gt;=4,1,0)</f>
        <v>2026</v>
      </c>
      <c r="D54" s="112">
        <f>YEAR(GC[[#This Row],[Date]])</f>
        <v>2025</v>
      </c>
      <c r="E54" s="110" t="s">
        <v>363</v>
      </c>
      <c r="F54" s="110" t="s">
        <v>363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0">
        <f>YEAR(GC[[#This Row],[Date]])+IF(MONTH(GC[[#This Row],[Date]])&gt;=4,1,0)</f>
        <v>2026</v>
      </c>
      <c r="D55" s="112">
        <f>YEAR(GC[[#This Row],[Date]])</f>
        <v>2025</v>
      </c>
      <c r="E55" s="110" t="s">
        <v>363</v>
      </c>
      <c r="F55" s="110" t="s">
        <v>363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0">
        <f>YEAR(GC[[#This Row],[Date]])+IF(MONTH(GC[[#This Row],[Date]])&gt;=4,1,0)</f>
        <v>2026</v>
      </c>
      <c r="D56" s="112">
        <f>YEAR(GC[[#This Row],[Date]])</f>
        <v>2025</v>
      </c>
      <c r="E56" s="110" t="s">
        <v>363</v>
      </c>
      <c r="F56" s="110" t="s">
        <v>363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0">
        <f>YEAR(GC[[#This Row],[Date]])+IF(MONTH(GC[[#This Row],[Date]])&gt;=4,1,0)</f>
        <v>2026</v>
      </c>
      <c r="D57" s="112">
        <f>YEAR(GC[[#This Row],[Date]])</f>
        <v>2025</v>
      </c>
      <c r="E57" s="110" t="s">
        <v>363</v>
      </c>
      <c r="F57" s="110" t="s">
        <v>363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0">
        <f>YEAR(GC[[#This Row],[Date]])+IF(MONTH(GC[[#This Row],[Date]])&gt;=4,1,0)</f>
        <v>2026</v>
      </c>
      <c r="D58" s="112">
        <f>YEAR(GC[[#This Row],[Date]])</f>
        <v>2025</v>
      </c>
      <c r="E58" s="110" t="s">
        <v>363</v>
      </c>
      <c r="F58" s="110" t="s">
        <v>363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0">
        <f>YEAR(GC[[#This Row],[Date]])+IF(MONTH(GC[[#This Row],[Date]])&gt;=4,1,0)</f>
        <v>2026</v>
      </c>
      <c r="D59" s="112">
        <f>YEAR(GC[[#This Row],[Date]])</f>
        <v>2025</v>
      </c>
      <c r="E59" s="110" t="s">
        <v>363</v>
      </c>
      <c r="F59" s="110" t="s">
        <v>363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0">
        <f>YEAR(GC[[#This Row],[Date]])+IF(MONTH(GC[[#This Row],[Date]])&gt;=4,1,0)</f>
        <v>2026</v>
      </c>
      <c r="D60" s="112">
        <f>YEAR(GC[[#This Row],[Date]])</f>
        <v>2025</v>
      </c>
      <c r="E60" s="110" t="s">
        <v>363</v>
      </c>
      <c r="F60" s="110" t="s">
        <v>363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0">
        <f>YEAR(GC[[#This Row],[Date]])+IF(MONTH(GC[[#This Row],[Date]])&gt;=4,1,0)</f>
        <v>2026</v>
      </c>
      <c r="D61" s="112">
        <f>YEAR(GC[[#This Row],[Date]])</f>
        <v>2025</v>
      </c>
      <c r="E61" s="110" t="s">
        <v>363</v>
      </c>
      <c r="F61" s="110" t="s">
        <v>363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0">
        <f>YEAR(GC[[#This Row],[Date]])+IF(MONTH(GC[[#This Row],[Date]])&gt;=4,1,0)</f>
        <v>2026</v>
      </c>
      <c r="D62" s="112">
        <f>YEAR(GC[[#This Row],[Date]])</f>
        <v>2025</v>
      </c>
      <c r="E62" s="110" t="s">
        <v>363</v>
      </c>
      <c r="F62" s="110" t="s">
        <v>363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0">
        <f>YEAR(GC[[#This Row],[Date]])+IF(MONTH(GC[[#This Row],[Date]])&gt;=4,1,0)</f>
        <v>2026</v>
      </c>
      <c r="D63" s="112">
        <f>YEAR(GC[[#This Row],[Date]])</f>
        <v>2025</v>
      </c>
      <c r="E63" s="110" t="s">
        <v>363</v>
      </c>
      <c r="F63" s="110" t="s">
        <v>363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0">
        <f>YEAR(GC[[#This Row],[Date]])+IF(MONTH(GC[[#This Row],[Date]])&gt;=4,1,0)</f>
        <v>2026</v>
      </c>
      <c r="D64" s="112">
        <f>YEAR(GC[[#This Row],[Date]])</f>
        <v>2025</v>
      </c>
      <c r="E64" s="110" t="s">
        <v>363</v>
      </c>
      <c r="F64" s="110" t="s">
        <v>363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0">
        <f>YEAR(GC[[#This Row],[Date]])+IF(MONTH(GC[[#This Row],[Date]])&gt;=4,1,0)</f>
        <v>2026</v>
      </c>
      <c r="D65" s="112">
        <f>YEAR(GC[[#This Row],[Date]])</f>
        <v>2025</v>
      </c>
      <c r="E65" s="110" t="s">
        <v>363</v>
      </c>
      <c r="F65" s="110" t="s">
        <v>363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0">
        <f>YEAR(GC[[#This Row],[Date]])+IF(MONTH(GC[[#This Row],[Date]])&gt;=4,1,0)</f>
        <v>2026</v>
      </c>
      <c r="D66" s="112">
        <f>YEAR(GC[[#This Row],[Date]])</f>
        <v>2025</v>
      </c>
      <c r="E66" s="110" t="s">
        <v>363</v>
      </c>
      <c r="F66" s="110" t="s">
        <v>363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0">
        <f>YEAR(GC[[#This Row],[Date]])+IF(MONTH(GC[[#This Row],[Date]])&gt;=4,1,0)</f>
        <v>2026</v>
      </c>
      <c r="D67" s="112">
        <f>YEAR(GC[[#This Row],[Date]])</f>
        <v>2025</v>
      </c>
      <c r="E67" s="110" t="s">
        <v>363</v>
      </c>
      <c r="F67" s="110" t="s">
        <v>363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0">
        <f>YEAR(GC[[#This Row],[Date]])+IF(MONTH(GC[[#This Row],[Date]])&gt;=4,1,0)</f>
        <v>2026</v>
      </c>
      <c r="D68" s="112">
        <f>YEAR(GC[[#This Row],[Date]])</f>
        <v>2025</v>
      </c>
      <c r="E68" s="110" t="s">
        <v>363</v>
      </c>
      <c r="F68" s="110" t="s">
        <v>363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0">
        <f>YEAR(GC[[#This Row],[Date]])+IF(MONTH(GC[[#This Row],[Date]])&gt;=4,1,0)</f>
        <v>2026</v>
      </c>
      <c r="D69" s="112">
        <f>YEAR(GC[[#This Row],[Date]])</f>
        <v>2025</v>
      </c>
      <c r="E69" s="110" t="s">
        <v>363</v>
      </c>
      <c r="F69" s="110" t="s">
        <v>363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0">
        <f>YEAR(GC[[#This Row],[Date]])+IF(MONTH(GC[[#This Row],[Date]])&gt;=4,1,0)</f>
        <v>2026</v>
      </c>
      <c r="D70" s="112">
        <f>YEAR(GC[[#This Row],[Date]])</f>
        <v>2025</v>
      </c>
      <c r="E70" s="110" t="s">
        <v>363</v>
      </c>
      <c r="F70" s="110" t="s">
        <v>363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0">
        <f>YEAR(GC[[#This Row],[Date]])+IF(MONTH(GC[[#This Row],[Date]])&gt;=4,1,0)</f>
        <v>2026</v>
      </c>
      <c r="D71" s="112">
        <f>YEAR(GC[[#This Row],[Date]])</f>
        <v>2025</v>
      </c>
      <c r="E71" s="110" t="s">
        <v>363</v>
      </c>
      <c r="F71" s="110" t="s">
        <v>363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0">
        <f>YEAR(GC[[#This Row],[Date]])+IF(MONTH(GC[[#This Row],[Date]])&gt;=4,1,0)</f>
        <v>2026</v>
      </c>
      <c r="D72" s="112">
        <f>YEAR(GC[[#This Row],[Date]])</f>
        <v>2025</v>
      </c>
      <c r="E72" s="110" t="s">
        <v>363</v>
      </c>
      <c r="F72" s="110" t="s">
        <v>363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0">
        <f>YEAR(GC[[#This Row],[Date]])+IF(MONTH(GC[[#This Row],[Date]])&gt;=4,1,0)</f>
        <v>2026</v>
      </c>
      <c r="D73" s="112">
        <f>YEAR(GC[[#This Row],[Date]])</f>
        <v>2025</v>
      </c>
      <c r="E73" s="110" t="s">
        <v>363</v>
      </c>
      <c r="F73" s="110" t="s">
        <v>363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0">
        <f>YEAR(GC[[#This Row],[Date]])+IF(MONTH(GC[[#This Row],[Date]])&gt;=4,1,0)</f>
        <v>2026</v>
      </c>
      <c r="D74" s="112">
        <f>YEAR(GC[[#This Row],[Date]])</f>
        <v>2025</v>
      </c>
      <c r="E74" s="110" t="s">
        <v>363</v>
      </c>
      <c r="F74" s="110" t="s">
        <v>363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0">
        <f>YEAR(GC[[#This Row],[Date]])+IF(MONTH(GC[[#This Row],[Date]])&gt;=4,1,0)</f>
        <v>2026</v>
      </c>
      <c r="D75" s="112">
        <f>YEAR(GC[[#This Row],[Date]])</f>
        <v>2025</v>
      </c>
      <c r="E75" s="110" t="s">
        <v>363</v>
      </c>
      <c r="F75" s="110" t="s">
        <v>363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0">
        <f>YEAR(GC[[#This Row],[Date]])+IF(MONTH(GC[[#This Row],[Date]])&gt;=4,1,0)</f>
        <v>2026</v>
      </c>
      <c r="D76" s="112">
        <f>YEAR(GC[[#This Row],[Date]])</f>
        <v>2025</v>
      </c>
      <c r="E76" s="110" t="s">
        <v>363</v>
      </c>
      <c r="F76" s="110" t="s">
        <v>363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0">
        <f>YEAR(GC[[#This Row],[Date]])+IF(MONTH(GC[[#This Row],[Date]])&gt;=4,1,0)</f>
        <v>2026</v>
      </c>
      <c r="D77" s="112">
        <f>YEAR(GC[[#This Row],[Date]])</f>
        <v>2025</v>
      </c>
      <c r="E77" s="110" t="s">
        <v>363</v>
      </c>
      <c r="F77" s="110" t="s">
        <v>363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0">
        <f>YEAR(GC[[#This Row],[Date]])+IF(MONTH(GC[[#This Row],[Date]])&gt;=4,1,0)</f>
        <v>2026</v>
      </c>
      <c r="D78" s="112">
        <f>YEAR(GC[[#This Row],[Date]])</f>
        <v>2025</v>
      </c>
      <c r="E78" s="110" t="s">
        <v>363</v>
      </c>
      <c r="F78" s="110" t="s">
        <v>363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0">
        <f>YEAR(GC[[#This Row],[Date]])+IF(MONTH(GC[[#This Row],[Date]])&gt;=4,1,0)</f>
        <v>2026</v>
      </c>
      <c r="D79" s="112">
        <f>YEAR(GC[[#This Row],[Date]])</f>
        <v>2025</v>
      </c>
      <c r="E79" s="110" t="s">
        <v>363</v>
      </c>
      <c r="F79" s="110" t="s">
        <v>363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0">
        <f>YEAR(GC[[#This Row],[Date]])+IF(MONTH(GC[[#This Row],[Date]])&gt;=4,1,0)</f>
        <v>2026</v>
      </c>
      <c r="D80" s="112">
        <f>YEAR(GC[[#This Row],[Date]])</f>
        <v>2025</v>
      </c>
      <c r="E80" s="110" t="s">
        <v>363</v>
      </c>
      <c r="F80" s="110" t="s">
        <v>363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0">
        <f>YEAR(GC[[#This Row],[Date]])+IF(MONTH(GC[[#This Row],[Date]])&gt;=4,1,0)</f>
        <v>2026</v>
      </c>
      <c r="D81" s="112">
        <f>YEAR(GC[[#This Row],[Date]])</f>
        <v>2025</v>
      </c>
      <c r="E81" s="110" t="s">
        <v>363</v>
      </c>
      <c r="F81" s="110" t="s">
        <v>363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0">
        <f>YEAR(GC[[#This Row],[Date]])+IF(MONTH(GC[[#This Row],[Date]])&gt;=4,1,0)</f>
        <v>2026</v>
      </c>
      <c r="D82" s="112">
        <f>YEAR(GC[[#This Row],[Date]])</f>
        <v>2025</v>
      </c>
      <c r="E82" s="110" t="s">
        <v>363</v>
      </c>
      <c r="F82" s="110" t="s">
        <v>363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0">
        <f>YEAR(GC[[#This Row],[Date]])+IF(MONTH(GC[[#This Row],[Date]])&gt;=4,1,0)</f>
        <v>2026</v>
      </c>
      <c r="D83" s="112">
        <f>YEAR(GC[[#This Row],[Date]])</f>
        <v>2025</v>
      </c>
      <c r="E83" s="110" t="s">
        <v>363</v>
      </c>
      <c r="F83" s="110" t="s">
        <v>363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0">
        <f>YEAR(GC[[#This Row],[Date]])+IF(MONTH(GC[[#This Row],[Date]])&gt;=4,1,0)</f>
        <v>2026</v>
      </c>
      <c r="D84" s="112">
        <f>YEAR(GC[[#This Row],[Date]])</f>
        <v>2025</v>
      </c>
      <c r="E84" s="110" t="s">
        <v>363</v>
      </c>
      <c r="F84" s="110" t="s">
        <v>363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0">
        <f>YEAR(GC[[#This Row],[Date]])+IF(MONTH(GC[[#This Row],[Date]])&gt;=4,1,0)</f>
        <v>2026</v>
      </c>
      <c r="D85" s="112">
        <f>YEAR(GC[[#This Row],[Date]])</f>
        <v>2025</v>
      </c>
      <c r="E85" s="110" t="s">
        <v>363</v>
      </c>
      <c r="F85" s="110" t="s">
        <v>363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0">
        <f>YEAR(GC[[#This Row],[Date]])+IF(MONTH(GC[[#This Row],[Date]])&gt;=4,1,0)</f>
        <v>2026</v>
      </c>
      <c r="D86" s="112">
        <f>YEAR(GC[[#This Row],[Date]])</f>
        <v>2025</v>
      </c>
      <c r="E86" s="110" t="s">
        <v>363</v>
      </c>
      <c r="F86" s="110" t="s">
        <v>363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0">
        <f>YEAR(GC[[#This Row],[Date]])+IF(MONTH(GC[[#This Row],[Date]])&gt;=4,1,0)</f>
        <v>2026</v>
      </c>
      <c r="D87" s="112">
        <f>YEAR(GC[[#This Row],[Date]])</f>
        <v>2025</v>
      </c>
      <c r="E87" s="110" t="s">
        <v>363</v>
      </c>
      <c r="F87" s="110" t="s">
        <v>363</v>
      </c>
      <c r="G87" s="4" t="str">
        <f>TEXT(GC[[#This Row],[Date]],"mmm-yy")</f>
        <v>Jun-25</v>
      </c>
      <c r="H87" s="4">
        <f>DAY(EOMONTH(GC[[#This Row],[Month Year]],0))</f>
        <v>30</v>
      </c>
      <c r="I87" s="113">
        <v>1</v>
      </c>
      <c r="J87" s="113" t="s">
        <v>835</v>
      </c>
      <c r="K87" s="113">
        <v>0</v>
      </c>
      <c r="L87" s="113">
        <v>38</v>
      </c>
      <c r="M87" s="113">
        <v>0</v>
      </c>
      <c r="N87" s="113">
        <v>0</v>
      </c>
      <c r="O87" s="113">
        <v>0</v>
      </c>
      <c r="P87" s="113">
        <v>0</v>
      </c>
      <c r="Q87" s="113">
        <v>0</v>
      </c>
      <c r="R87" s="113">
        <v>0</v>
      </c>
      <c r="S87" s="113">
        <v>0</v>
      </c>
      <c r="T87" s="113">
        <v>0</v>
      </c>
      <c r="U87" s="113">
        <v>0</v>
      </c>
      <c r="V87" s="113">
        <v>0</v>
      </c>
      <c r="W87" s="113">
        <v>0</v>
      </c>
      <c r="X87" s="113">
        <v>0</v>
      </c>
      <c r="Y87" s="113">
        <v>0</v>
      </c>
      <c r="Z87" s="113">
        <v>0</v>
      </c>
      <c r="AA87" s="113">
        <v>0</v>
      </c>
      <c r="AB87" s="113">
        <v>0</v>
      </c>
      <c r="AC87" s="113">
        <v>0</v>
      </c>
      <c r="AD87" s="4">
        <f>SUM(GC[[#This Row],[ICR1]:[ICR19]])</f>
        <v>38</v>
      </c>
      <c r="AE87" s="113" t="s">
        <v>835</v>
      </c>
      <c r="AF87" s="379" t="s">
        <v>1941</v>
      </c>
    </row>
    <row r="88" spans="1:32">
      <c r="A88" s="113">
        <f t="shared" si="3"/>
        <v>86</v>
      </c>
      <c r="B88" s="111">
        <f t="shared" si="2"/>
        <v>45830</v>
      </c>
      <c r="C88" s="180">
        <f>YEAR(GC[[#This Row],[Date]])+IF(MONTH(GC[[#This Row],[Date]])&gt;=4,1,0)</f>
        <v>2026</v>
      </c>
      <c r="D88" s="112">
        <f>YEAR(GC[[#This Row],[Date]])</f>
        <v>2025</v>
      </c>
      <c r="E88" s="110" t="s">
        <v>363</v>
      </c>
      <c r="F88" s="110" t="s">
        <v>363</v>
      </c>
      <c r="G88" s="4" t="str">
        <f>TEXT(GC[[#This Row],[Date]],"mmm-yy")</f>
        <v>Jun-25</v>
      </c>
      <c r="H88" s="4">
        <f>DAY(EOMONTH(GC[[#This Row],[Month Year]],0))</f>
        <v>30</v>
      </c>
      <c r="I88" s="113">
        <v>1</v>
      </c>
      <c r="J88" s="113" t="s">
        <v>835</v>
      </c>
      <c r="K88" s="113">
        <v>0</v>
      </c>
      <c r="L88" s="113">
        <v>28</v>
      </c>
      <c r="M88" s="113">
        <v>0</v>
      </c>
      <c r="N88" s="113">
        <v>0</v>
      </c>
      <c r="O88" s="113">
        <v>0</v>
      </c>
      <c r="P88" s="113">
        <v>0</v>
      </c>
      <c r="Q88" s="113">
        <v>0</v>
      </c>
      <c r="R88" s="113">
        <v>0</v>
      </c>
      <c r="S88" s="113">
        <v>0</v>
      </c>
      <c r="T88" s="113">
        <v>0</v>
      </c>
      <c r="U88" s="113">
        <v>0</v>
      </c>
      <c r="V88" s="113">
        <v>0</v>
      </c>
      <c r="W88" s="113">
        <v>0</v>
      </c>
      <c r="X88" s="113">
        <v>0</v>
      </c>
      <c r="Y88" s="113">
        <v>0</v>
      </c>
      <c r="Z88" s="113">
        <v>0</v>
      </c>
      <c r="AA88" s="113">
        <v>0</v>
      </c>
      <c r="AB88" s="113">
        <v>0</v>
      </c>
      <c r="AC88" s="113">
        <v>0</v>
      </c>
      <c r="AD88" s="4">
        <f>SUM(GC[[#This Row],[ICR1]:[ICR19]])</f>
        <v>28</v>
      </c>
      <c r="AE88" s="113" t="s">
        <v>835</v>
      </c>
      <c r="AF88" s="379" t="s">
        <v>1950</v>
      </c>
    </row>
    <row r="89" spans="1:32">
      <c r="A89" s="113">
        <f t="shared" si="3"/>
        <v>87</v>
      </c>
      <c r="B89" s="111">
        <f t="shared" si="2"/>
        <v>45831</v>
      </c>
      <c r="C89" s="180">
        <f>YEAR(GC[[#This Row],[Date]])+IF(MONTH(GC[[#This Row],[Date]])&gt;=4,1,0)</f>
        <v>2026</v>
      </c>
      <c r="D89" s="112">
        <f>YEAR(GC[[#This Row],[Date]])</f>
        <v>2025</v>
      </c>
      <c r="E89" s="110" t="s">
        <v>363</v>
      </c>
      <c r="F89" s="110" t="s">
        <v>363</v>
      </c>
      <c r="G89" s="4" t="str">
        <f>TEXT(GC[[#This Row],[Date]],"mmm-yy")</f>
        <v>Jun-25</v>
      </c>
      <c r="H89" s="4">
        <f>DAY(EOMONTH(GC[[#This Row],[Month Year]],0))</f>
        <v>30</v>
      </c>
      <c r="I89" s="113">
        <v>1</v>
      </c>
      <c r="J89" s="113" t="s">
        <v>835</v>
      </c>
      <c r="K89" s="113">
        <v>0</v>
      </c>
      <c r="L89" s="113">
        <v>35.5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4">
        <f>SUM(GC[[#This Row],[ICR1]:[ICR19]])</f>
        <v>35.5</v>
      </c>
      <c r="AE89" s="113" t="s">
        <v>835</v>
      </c>
      <c r="AF89" s="379" t="s">
        <v>1951</v>
      </c>
    </row>
    <row r="90" spans="1:32">
      <c r="A90" s="113">
        <f t="shared" si="3"/>
        <v>88</v>
      </c>
      <c r="B90" s="111">
        <f t="shared" si="2"/>
        <v>45832</v>
      </c>
      <c r="C90" s="180">
        <f>YEAR(GC[[#This Row],[Date]])+IF(MONTH(GC[[#This Row],[Date]])&gt;=4,1,0)</f>
        <v>2026</v>
      </c>
      <c r="D90" s="112">
        <f>YEAR(GC[[#This Row],[Date]])</f>
        <v>2025</v>
      </c>
      <c r="E90" s="110" t="s">
        <v>363</v>
      </c>
      <c r="F90" s="110" t="s">
        <v>363</v>
      </c>
      <c r="G90" s="4" t="str">
        <f>TEXT(GC[[#This Row],[Date]],"mmm-yy")</f>
        <v>Jun-25</v>
      </c>
      <c r="H90" s="4">
        <f>DAY(EOMONTH(GC[[#This Row],[Month Year]],0))</f>
        <v>30</v>
      </c>
      <c r="I90" s="113">
        <v>1</v>
      </c>
      <c r="J90" s="113" t="s">
        <v>835</v>
      </c>
      <c r="K90" s="113">
        <v>0</v>
      </c>
      <c r="L90" s="113">
        <v>26.5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4">
        <f>SUM(GC[[#This Row],[ICR1]:[ICR19]])</f>
        <v>26.5</v>
      </c>
      <c r="AE90" s="113" t="s">
        <v>835</v>
      </c>
      <c r="AF90" s="379" t="s">
        <v>1952</v>
      </c>
    </row>
    <row r="91" spans="1:32">
      <c r="A91" s="113">
        <f t="shared" si="3"/>
        <v>89</v>
      </c>
      <c r="B91" s="111">
        <f t="shared" si="3"/>
        <v>45833</v>
      </c>
      <c r="C91" s="180">
        <f>YEAR(GC[[#This Row],[Date]])+IF(MONTH(GC[[#This Row],[Date]])&gt;=4,1,0)</f>
        <v>2026</v>
      </c>
      <c r="D91" s="112">
        <f>YEAR(GC[[#This Row],[Date]])</f>
        <v>2025</v>
      </c>
      <c r="E91" s="110" t="s">
        <v>363</v>
      </c>
      <c r="F91" s="110" t="s">
        <v>363</v>
      </c>
      <c r="G91" s="4" t="str">
        <f>TEXT(GC[[#This Row],[Date]],"mmm-yy")</f>
        <v>Jun-25</v>
      </c>
      <c r="H91" s="4">
        <f>DAY(EOMONTH(GC[[#This Row],[Month Year]],0))</f>
        <v>30</v>
      </c>
      <c r="I91" s="113">
        <v>1</v>
      </c>
      <c r="J91" s="113" t="s">
        <v>835</v>
      </c>
      <c r="K91" s="113">
        <v>0</v>
      </c>
      <c r="L91" s="113">
        <v>20.5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4">
        <f>SUM(GC[[#This Row],[ICR1]:[ICR19]])</f>
        <v>20.5</v>
      </c>
      <c r="AE91" s="113" t="s">
        <v>835</v>
      </c>
      <c r="AF91" s="379" t="s">
        <v>1953</v>
      </c>
    </row>
    <row r="92" spans="1:32">
      <c r="A92" s="113">
        <f t="shared" si="3"/>
        <v>90</v>
      </c>
      <c r="B92" s="111">
        <f t="shared" si="3"/>
        <v>45834</v>
      </c>
      <c r="C92" s="180">
        <f>YEAR(GC[[#This Row],[Date]])+IF(MONTH(GC[[#This Row],[Date]])&gt;=4,1,0)</f>
        <v>2026</v>
      </c>
      <c r="D92" s="112">
        <f>YEAR(GC[[#This Row],[Date]])</f>
        <v>2025</v>
      </c>
      <c r="E92" s="110" t="s">
        <v>363</v>
      </c>
      <c r="F92" s="110" t="s">
        <v>363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0">
        <f>YEAR(GC[[#This Row],[Date]])+IF(MONTH(GC[[#This Row],[Date]])&gt;=4,1,0)</f>
        <v>2026</v>
      </c>
      <c r="D93" s="112">
        <f>YEAR(GC[[#This Row],[Date]])</f>
        <v>2025</v>
      </c>
      <c r="E93" s="110" t="s">
        <v>363</v>
      </c>
      <c r="F93" s="110" t="s">
        <v>363</v>
      </c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0">
        <f>YEAR(GC[[#This Row],[Date]])+IF(MONTH(GC[[#This Row],[Date]])&gt;=4,1,0)</f>
        <v>2026</v>
      </c>
      <c r="D94" s="112">
        <f>YEAR(GC[[#This Row],[Date]])</f>
        <v>2025</v>
      </c>
      <c r="E94" s="110" t="s">
        <v>363</v>
      </c>
      <c r="F94" s="110" t="s">
        <v>363</v>
      </c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0">
        <f>YEAR(GC[[#This Row],[Date]])+IF(MONTH(GC[[#This Row],[Date]])&gt;=4,1,0)</f>
        <v>2026</v>
      </c>
      <c r="D95" s="112">
        <f>YEAR(GC[[#This Row],[Date]])</f>
        <v>2025</v>
      </c>
      <c r="E95" s="110" t="s">
        <v>363</v>
      </c>
      <c r="F95" s="110" t="s">
        <v>363</v>
      </c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0">
        <f>YEAR(GC[[#This Row],[Date]])+IF(MONTH(GC[[#This Row],[Date]])&gt;=4,1,0)</f>
        <v>2026</v>
      </c>
      <c r="D96" s="112">
        <f>YEAR(GC[[#This Row],[Date]])</f>
        <v>2025</v>
      </c>
      <c r="E96" s="110" t="s">
        <v>363</v>
      </c>
      <c r="F96" s="110" t="s">
        <v>363</v>
      </c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0">
        <f>YEAR(GC[[#This Row],[Date]])+IF(MONTH(GC[[#This Row],[Date]])&gt;=4,1,0)</f>
        <v>2026</v>
      </c>
      <c r="D97" s="112">
        <f>YEAR(GC[[#This Row],[Date]])</f>
        <v>2025</v>
      </c>
      <c r="E97" s="110" t="s">
        <v>363</v>
      </c>
      <c r="F97" s="110" t="s">
        <v>363</v>
      </c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0">
        <f>YEAR(GC[[#This Row],[Date]])+IF(MONTH(GC[[#This Row],[Date]])&gt;=4,1,0)</f>
        <v>2026</v>
      </c>
      <c r="D98" s="112">
        <f>YEAR(GC[[#This Row],[Date]])</f>
        <v>2025</v>
      </c>
      <c r="E98" s="110" t="s">
        <v>363</v>
      </c>
      <c r="F98" s="110" t="s">
        <v>363</v>
      </c>
      <c r="G98" s="4" t="str">
        <f>TEXT(GC[[#This Row],[Date]],"mmm-yy")</f>
        <v>Jul-25</v>
      </c>
      <c r="H98" s="4">
        <f>DAY(EOMONTH(GC[[#This Row],[Month Year]],0))</f>
        <v>31</v>
      </c>
      <c r="I98" s="113">
        <v>1</v>
      </c>
      <c r="J98" s="113" t="s">
        <v>835</v>
      </c>
      <c r="K98" s="113">
        <v>0</v>
      </c>
      <c r="L98" s="113">
        <v>0</v>
      </c>
      <c r="M98" s="113">
        <v>0</v>
      </c>
      <c r="N98" s="113">
        <v>0</v>
      </c>
      <c r="O98" s="113">
        <v>0</v>
      </c>
      <c r="P98" s="113">
        <v>0</v>
      </c>
      <c r="Q98" s="113">
        <v>0</v>
      </c>
      <c r="R98" s="113">
        <v>24</v>
      </c>
      <c r="S98" s="113">
        <v>0</v>
      </c>
      <c r="T98" s="113">
        <v>0</v>
      </c>
      <c r="U98" s="113">
        <v>0</v>
      </c>
      <c r="V98" s="113">
        <v>0</v>
      </c>
      <c r="W98" s="113">
        <v>0</v>
      </c>
      <c r="X98" s="113">
        <v>0</v>
      </c>
      <c r="Y98" s="113">
        <v>0</v>
      </c>
      <c r="Z98" s="113">
        <v>0</v>
      </c>
      <c r="AA98" s="113">
        <v>0</v>
      </c>
      <c r="AB98" s="113">
        <v>0</v>
      </c>
      <c r="AC98" s="113">
        <v>0</v>
      </c>
      <c r="AD98" s="4">
        <f>SUM(GC[[#This Row],[ICR1]:[ICR19]])</f>
        <v>24</v>
      </c>
      <c r="AE98" s="113" t="s">
        <v>835</v>
      </c>
      <c r="AF98" s="379" t="s">
        <v>1949</v>
      </c>
    </row>
    <row r="99" spans="1:32">
      <c r="A99" s="113">
        <f t="shared" si="3"/>
        <v>97</v>
      </c>
      <c r="B99" s="111">
        <f t="shared" si="3"/>
        <v>45841</v>
      </c>
      <c r="C99" s="180">
        <f>YEAR(GC[[#This Row],[Date]])+IF(MONTH(GC[[#This Row],[Date]])&gt;=4,1,0)</f>
        <v>2026</v>
      </c>
      <c r="D99" s="112">
        <f>YEAR(GC[[#This Row],[Date]])</f>
        <v>2025</v>
      </c>
      <c r="E99" s="110" t="s">
        <v>363</v>
      </c>
      <c r="F99" s="110" t="s">
        <v>363</v>
      </c>
      <c r="G99" s="4" t="str">
        <f>TEXT(GC[[#This Row],[Date]],"mmm-yy")</f>
        <v>Jul-25</v>
      </c>
      <c r="H99" s="4">
        <f>DAY(EOMONTH(GC[[#This Row],[Month Year]],0))</f>
        <v>31</v>
      </c>
      <c r="I99" s="113">
        <v>1</v>
      </c>
      <c r="J99" s="113" t="s">
        <v>835</v>
      </c>
      <c r="K99" s="113">
        <v>0</v>
      </c>
      <c r="L99" s="113">
        <v>0</v>
      </c>
      <c r="M99" s="113">
        <v>0</v>
      </c>
      <c r="N99" s="113">
        <v>0</v>
      </c>
      <c r="O99" s="113">
        <v>0</v>
      </c>
      <c r="P99" s="113">
        <v>0</v>
      </c>
      <c r="Q99" s="113">
        <v>0</v>
      </c>
      <c r="R99" s="113">
        <v>27</v>
      </c>
      <c r="S99" s="113">
        <v>0</v>
      </c>
      <c r="T99" s="113">
        <v>0</v>
      </c>
      <c r="U99" s="113">
        <v>0</v>
      </c>
      <c r="V99" s="113">
        <v>0</v>
      </c>
      <c r="W99" s="113">
        <v>0</v>
      </c>
      <c r="X99" s="113">
        <v>0</v>
      </c>
      <c r="Y99" s="113">
        <v>0</v>
      </c>
      <c r="Z99" s="113">
        <v>0</v>
      </c>
      <c r="AA99" s="113">
        <v>0</v>
      </c>
      <c r="AB99" s="113">
        <v>0</v>
      </c>
      <c r="AC99" s="113">
        <v>0</v>
      </c>
      <c r="AD99" s="4">
        <f>SUM(GC[[#This Row],[ICR1]:[ICR19]])</f>
        <v>27</v>
      </c>
      <c r="AE99" s="113" t="s">
        <v>835</v>
      </c>
      <c r="AF99" s="379" t="s">
        <v>1946</v>
      </c>
    </row>
    <row r="100" spans="1:32">
      <c r="A100" s="113">
        <f t="shared" si="3"/>
        <v>98</v>
      </c>
      <c r="B100" s="111">
        <f t="shared" si="3"/>
        <v>45842</v>
      </c>
      <c r="C100" s="180">
        <f>YEAR(GC[[#This Row],[Date]])+IF(MONTH(GC[[#This Row],[Date]])&gt;=4,1,0)</f>
        <v>2026</v>
      </c>
      <c r="D100" s="112">
        <f>YEAR(GC[[#This Row],[Date]])</f>
        <v>2025</v>
      </c>
      <c r="E100" s="110" t="s">
        <v>363</v>
      </c>
      <c r="F100" s="110" t="s">
        <v>363</v>
      </c>
      <c r="G100" s="4" t="str">
        <f>TEXT(GC[[#This Row],[Date]],"mmm-yy")</f>
        <v>Jul-25</v>
      </c>
      <c r="H100" s="4">
        <f>DAY(EOMONTH(GC[[#This Row],[Month Year]],0))</f>
        <v>31</v>
      </c>
      <c r="I100" s="113">
        <v>1</v>
      </c>
      <c r="J100" s="113" t="s">
        <v>835</v>
      </c>
      <c r="K100" s="113">
        <v>0</v>
      </c>
      <c r="L100" s="113">
        <v>0</v>
      </c>
      <c r="M100" s="113">
        <v>0</v>
      </c>
      <c r="N100" s="113">
        <v>0</v>
      </c>
      <c r="O100" s="113">
        <v>0</v>
      </c>
      <c r="P100" s="113">
        <v>0</v>
      </c>
      <c r="Q100" s="113">
        <v>0</v>
      </c>
      <c r="R100" s="113">
        <v>23</v>
      </c>
      <c r="S100" s="113">
        <v>0</v>
      </c>
      <c r="T100" s="113">
        <v>0</v>
      </c>
      <c r="U100" s="113">
        <v>0</v>
      </c>
      <c r="V100" s="113">
        <v>0</v>
      </c>
      <c r="W100" s="113">
        <v>0</v>
      </c>
      <c r="X100" s="113">
        <v>0</v>
      </c>
      <c r="Y100" s="113">
        <v>0</v>
      </c>
      <c r="Z100" s="113">
        <v>0</v>
      </c>
      <c r="AA100" s="113">
        <v>0</v>
      </c>
      <c r="AB100" s="113">
        <v>0</v>
      </c>
      <c r="AC100" s="113">
        <v>0</v>
      </c>
      <c r="AD100" s="4">
        <f>SUM(GC[[#This Row],[ICR1]:[ICR19]])</f>
        <v>23</v>
      </c>
      <c r="AE100" s="113" t="s">
        <v>835</v>
      </c>
      <c r="AF100" s="379" t="s">
        <v>842</v>
      </c>
    </row>
    <row r="101" spans="1:32">
      <c r="A101" s="113">
        <f t="shared" si="3"/>
        <v>99</v>
      </c>
      <c r="B101" s="111">
        <f t="shared" si="3"/>
        <v>45843</v>
      </c>
      <c r="C101" s="180">
        <f>YEAR(GC[[#This Row],[Date]])+IF(MONTH(GC[[#This Row],[Date]])&gt;=4,1,0)</f>
        <v>2026</v>
      </c>
      <c r="D101" s="112">
        <f>YEAR(GC[[#This Row],[Date]])</f>
        <v>2025</v>
      </c>
      <c r="E101" s="110" t="s">
        <v>363</v>
      </c>
      <c r="F101" s="110" t="s">
        <v>363</v>
      </c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0">
        <f>YEAR(GC[[#This Row],[Date]])+IF(MONTH(GC[[#This Row],[Date]])&gt;=4,1,0)</f>
        <v>2026</v>
      </c>
      <c r="D102" s="112">
        <f>YEAR(GC[[#This Row],[Date]])</f>
        <v>2025</v>
      </c>
      <c r="E102" s="110" t="s">
        <v>363</v>
      </c>
      <c r="F102" s="110" t="s">
        <v>363</v>
      </c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0">
        <f>YEAR(GC[[#This Row],[Date]])+IF(MONTH(GC[[#This Row],[Date]])&gt;=4,1,0)</f>
        <v>2026</v>
      </c>
      <c r="D103" s="112">
        <f>YEAR(GC[[#This Row],[Date]])</f>
        <v>2025</v>
      </c>
      <c r="E103" s="110" t="s">
        <v>363</v>
      </c>
      <c r="F103" s="110" t="s">
        <v>363</v>
      </c>
      <c r="G103" s="4" t="str">
        <f>TEXT(GC[[#This Row],[Date]],"mmm-yy")</f>
        <v>Jul-25</v>
      </c>
      <c r="H103" s="4">
        <f>DAY(EOMONTH(GC[[#This Row],[Month Year]],0))</f>
        <v>31</v>
      </c>
      <c r="I103" s="113">
        <v>1</v>
      </c>
      <c r="J103" s="113" t="s">
        <v>835</v>
      </c>
      <c r="K103" s="113">
        <v>0</v>
      </c>
      <c r="L103" s="113">
        <v>0</v>
      </c>
      <c r="M103" s="113">
        <v>0</v>
      </c>
      <c r="N103" s="113">
        <v>0</v>
      </c>
      <c r="O103" s="113">
        <v>0</v>
      </c>
      <c r="P103" s="113">
        <v>0</v>
      </c>
      <c r="Q103" s="113">
        <v>0</v>
      </c>
      <c r="R103" s="113">
        <v>16</v>
      </c>
      <c r="S103" s="113">
        <v>0</v>
      </c>
      <c r="T103" s="113">
        <v>0</v>
      </c>
      <c r="U103" s="113">
        <v>0</v>
      </c>
      <c r="V103" s="113">
        <v>0</v>
      </c>
      <c r="W103" s="113">
        <v>0</v>
      </c>
      <c r="X103" s="113">
        <v>0</v>
      </c>
      <c r="Y103" s="113">
        <v>0</v>
      </c>
      <c r="Z103" s="113">
        <v>0</v>
      </c>
      <c r="AA103" s="113">
        <v>0</v>
      </c>
      <c r="AB103" s="113">
        <v>0</v>
      </c>
      <c r="AC103" s="113">
        <v>0</v>
      </c>
      <c r="AD103" s="4">
        <f>SUM(GC[[#This Row],[ICR1]:[ICR19]])</f>
        <v>16</v>
      </c>
      <c r="AE103" s="113" t="s">
        <v>835</v>
      </c>
      <c r="AF103" s="379" t="s">
        <v>1948</v>
      </c>
    </row>
    <row r="104" spans="1:32">
      <c r="A104" s="113">
        <f t="shared" si="3"/>
        <v>102</v>
      </c>
      <c r="B104" s="111">
        <f t="shared" si="3"/>
        <v>45846</v>
      </c>
      <c r="C104" s="180">
        <f>YEAR(GC[[#This Row],[Date]])+IF(MONTH(GC[[#This Row],[Date]])&gt;=4,1,0)</f>
        <v>2026</v>
      </c>
      <c r="D104" s="112">
        <f>YEAR(GC[[#This Row],[Date]])</f>
        <v>2025</v>
      </c>
      <c r="E104" s="110" t="s">
        <v>363</v>
      </c>
      <c r="F104" s="110" t="s">
        <v>363</v>
      </c>
      <c r="G104" s="4" t="str">
        <f>TEXT(GC[[#This Row],[Date]],"mmm-yy")</f>
        <v>Jul-25</v>
      </c>
      <c r="H104" s="4">
        <f>DAY(EOMONTH(GC[[#This Row],[Month Year]],0))</f>
        <v>31</v>
      </c>
      <c r="I104" s="113">
        <v>1</v>
      </c>
      <c r="J104" s="113" t="s">
        <v>835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40</v>
      </c>
      <c r="S104" s="113">
        <v>0</v>
      </c>
      <c r="T104" s="113">
        <v>0</v>
      </c>
      <c r="U104" s="113">
        <v>0</v>
      </c>
      <c r="V104" s="113">
        <v>0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4">
        <f>SUM(GC[[#This Row],[ICR1]:[ICR19]])</f>
        <v>40</v>
      </c>
      <c r="AE104" s="113" t="s">
        <v>835</v>
      </c>
      <c r="AF104" s="379" t="s">
        <v>1947</v>
      </c>
    </row>
    <row r="105" spans="1:32">
      <c r="A105" s="113">
        <f t="shared" si="3"/>
        <v>103</v>
      </c>
      <c r="B105" s="111">
        <f t="shared" ref="B105" si="4">B104+1</f>
        <v>45847</v>
      </c>
      <c r="C105" s="180">
        <f>YEAR(GC[[#This Row],[Date]])+IF(MONTH(GC[[#This Row],[Date]])&gt;=4,1,0)</f>
        <v>2026</v>
      </c>
      <c r="D105" s="112">
        <f>YEAR(GC[[#This Row],[Date]])</f>
        <v>2025</v>
      </c>
      <c r="E105" s="110" t="s">
        <v>363</v>
      </c>
      <c r="F105" s="110" t="s">
        <v>363</v>
      </c>
      <c r="G105" s="4" t="str">
        <f>TEXT(GC[[#This Row],[Date]],"mmm-yy")</f>
        <v>Jul-25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111">
        <f t="shared" ref="B106" si="5">B105+1</f>
        <v>45848</v>
      </c>
      <c r="C106" s="180">
        <f>YEAR(GC[[#This Row],[Date]])+IF(MONTH(GC[[#This Row],[Date]])&gt;=4,1,0)</f>
        <v>2026</v>
      </c>
      <c r="D106" s="112">
        <f>YEAR(GC[[#This Row],[Date]])</f>
        <v>2025</v>
      </c>
      <c r="E106" s="110" t="s">
        <v>363</v>
      </c>
      <c r="F106" s="110" t="s">
        <v>363</v>
      </c>
      <c r="G106" s="4" t="str">
        <f>TEXT(GC[[#This Row],[Date]],"mmm-yy")</f>
        <v>Jul-25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111">
        <f t="shared" ref="B107" si="6">B106+1</f>
        <v>45849</v>
      </c>
      <c r="C107" s="180">
        <f>YEAR(GC[[#This Row],[Date]])+IF(MONTH(GC[[#This Row],[Date]])&gt;=4,1,0)</f>
        <v>2026</v>
      </c>
      <c r="D107" s="112">
        <f>YEAR(GC[[#This Row],[Date]])</f>
        <v>2025</v>
      </c>
      <c r="E107" s="110" t="s">
        <v>363</v>
      </c>
      <c r="F107" s="110" t="s">
        <v>363</v>
      </c>
      <c r="G107" s="4" t="str">
        <f>TEXT(GC[[#This Row],[Date]],"mmm-yy")</f>
        <v>Jul-25</v>
      </c>
      <c r="H107" s="4">
        <f>DAY(EOMONTH(GC[[#This Row],[Month Year]],0))</f>
        <v>31</v>
      </c>
      <c r="I107" s="113">
        <v>1</v>
      </c>
      <c r="J107" s="113" t="s">
        <v>835</v>
      </c>
      <c r="K107" s="113">
        <v>0</v>
      </c>
      <c r="L107" s="113">
        <v>0</v>
      </c>
      <c r="M107" s="113">
        <v>0</v>
      </c>
      <c r="N107" s="113">
        <v>0</v>
      </c>
      <c r="O107" s="113">
        <v>0</v>
      </c>
      <c r="P107" s="113">
        <v>0</v>
      </c>
      <c r="Q107" s="113">
        <v>0</v>
      </c>
      <c r="R107" s="113">
        <v>27</v>
      </c>
      <c r="S107" s="113">
        <v>0</v>
      </c>
      <c r="T107" s="113">
        <v>0</v>
      </c>
      <c r="U107" s="113">
        <v>0</v>
      </c>
      <c r="V107" s="113">
        <v>0</v>
      </c>
      <c r="W107" s="113">
        <v>0</v>
      </c>
      <c r="X107" s="113">
        <v>0</v>
      </c>
      <c r="Y107" s="113">
        <v>0</v>
      </c>
      <c r="Z107" s="113">
        <v>0</v>
      </c>
      <c r="AA107" s="113">
        <v>0</v>
      </c>
      <c r="AB107" s="113">
        <v>0</v>
      </c>
      <c r="AC107" s="113">
        <v>0</v>
      </c>
      <c r="AD107" s="4">
        <f>SUM(GC[[#This Row],[ICR1]:[ICR19]])</f>
        <v>27</v>
      </c>
      <c r="AE107" s="113" t="s">
        <v>835</v>
      </c>
      <c r="AF107" s="379" t="s">
        <v>1946</v>
      </c>
    </row>
    <row r="108" spans="1:32">
      <c r="A108" s="113">
        <f t="shared" si="3"/>
        <v>106</v>
      </c>
      <c r="B108" s="111">
        <f t="shared" ref="B108" si="7">B107+1</f>
        <v>45850</v>
      </c>
      <c r="C108" s="180">
        <f>YEAR(GC[[#This Row],[Date]])+IF(MONTH(GC[[#This Row],[Date]])&gt;=4,1,0)</f>
        <v>2026</v>
      </c>
      <c r="D108" s="112">
        <f>YEAR(GC[[#This Row],[Date]])</f>
        <v>2025</v>
      </c>
      <c r="E108" s="110" t="s">
        <v>363</v>
      </c>
      <c r="F108" s="110" t="s">
        <v>363</v>
      </c>
      <c r="G108" s="4" t="str">
        <f>TEXT(GC[[#This Row],[Date]],"mmm-yy")</f>
        <v>Jul-25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111">
        <f t="shared" ref="B109" si="8">B108+1</f>
        <v>45851</v>
      </c>
      <c r="C109" s="180">
        <f>YEAR(GC[[#This Row],[Date]])+IF(MONTH(GC[[#This Row],[Date]])&gt;=4,1,0)</f>
        <v>2026</v>
      </c>
      <c r="D109" s="112">
        <f>YEAR(GC[[#This Row],[Date]])</f>
        <v>2025</v>
      </c>
      <c r="E109" s="110" t="s">
        <v>363</v>
      </c>
      <c r="F109" s="110" t="s">
        <v>363</v>
      </c>
      <c r="G109" s="4" t="str">
        <f>TEXT(GC[[#This Row],[Date]],"mmm-yy")</f>
        <v>Jul-25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111">
        <f t="shared" ref="B110" si="9">B109+1</f>
        <v>45852</v>
      </c>
      <c r="C110" s="180">
        <f>YEAR(GC[[#This Row],[Date]])+IF(MONTH(GC[[#This Row],[Date]])&gt;=4,1,0)</f>
        <v>2026</v>
      </c>
      <c r="D110" s="112">
        <f>YEAR(GC[[#This Row],[Date]])</f>
        <v>2025</v>
      </c>
      <c r="E110" s="110" t="s">
        <v>363</v>
      </c>
      <c r="F110" s="110" t="s">
        <v>363</v>
      </c>
      <c r="G110" s="4" t="str">
        <f>TEXT(GC[[#This Row],[Date]],"mmm-yy")</f>
        <v>Jul-25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111">
        <f t="shared" ref="B111" si="10">B110+1</f>
        <v>45853</v>
      </c>
      <c r="C111" s="180">
        <f>YEAR(GC[[#This Row],[Date]])+IF(MONTH(GC[[#This Row],[Date]])&gt;=4,1,0)</f>
        <v>2026</v>
      </c>
      <c r="D111" s="112">
        <f>YEAR(GC[[#This Row],[Date]])</f>
        <v>2025</v>
      </c>
      <c r="E111" s="110" t="s">
        <v>363</v>
      </c>
      <c r="F111" s="110" t="s">
        <v>363</v>
      </c>
      <c r="G111" s="4" t="str">
        <f>TEXT(GC[[#This Row],[Date]],"mmm-yy")</f>
        <v>Jul-25</v>
      </c>
      <c r="H111" s="4">
        <f>DAY(EOMONTH(GC[[#This Row],[Month Year]],0))</f>
        <v>31</v>
      </c>
      <c r="I111" s="113">
        <v>1</v>
      </c>
      <c r="J111" s="113" t="s">
        <v>835</v>
      </c>
      <c r="K111" s="113">
        <v>0</v>
      </c>
      <c r="L111" s="113">
        <v>0</v>
      </c>
      <c r="M111" s="113">
        <v>0</v>
      </c>
      <c r="N111" s="113">
        <v>0</v>
      </c>
      <c r="O111" s="113">
        <v>0</v>
      </c>
      <c r="P111" s="113">
        <v>50</v>
      </c>
      <c r="Q111" s="113">
        <v>0</v>
      </c>
      <c r="R111" s="113">
        <v>0</v>
      </c>
      <c r="S111" s="113">
        <v>0</v>
      </c>
      <c r="T111" s="113">
        <v>0</v>
      </c>
      <c r="U111" s="113">
        <v>0</v>
      </c>
      <c r="V111" s="113">
        <v>0</v>
      </c>
      <c r="W111" s="113">
        <v>0</v>
      </c>
      <c r="X111" s="113">
        <v>0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4">
        <f>SUM(GC[[#This Row],[ICR1]:[ICR19]])</f>
        <v>50</v>
      </c>
      <c r="AE111" s="113" t="s">
        <v>835</v>
      </c>
      <c r="AF111" s="379" t="s">
        <v>1943</v>
      </c>
    </row>
    <row r="112" spans="1:32">
      <c r="A112" s="113">
        <f t="shared" si="3"/>
        <v>110</v>
      </c>
      <c r="B112" s="111">
        <f t="shared" ref="B112" si="11">B111+1</f>
        <v>45854</v>
      </c>
      <c r="C112" s="180">
        <f>YEAR(GC[[#This Row],[Date]])+IF(MONTH(GC[[#This Row],[Date]])&gt;=4,1,0)</f>
        <v>2026</v>
      </c>
      <c r="D112" s="112">
        <f>YEAR(GC[[#This Row],[Date]])</f>
        <v>2025</v>
      </c>
      <c r="E112" s="110" t="s">
        <v>363</v>
      </c>
      <c r="F112" s="110" t="s">
        <v>363</v>
      </c>
      <c r="G112" s="4" t="str">
        <f>TEXT(GC[[#This Row],[Date]],"mmm-yy")</f>
        <v>Jul-25</v>
      </c>
      <c r="H112" s="4">
        <f>DAY(EOMONTH(GC[[#This Row],[Month Year]],0))</f>
        <v>31</v>
      </c>
      <c r="I112" s="113">
        <v>1</v>
      </c>
      <c r="J112" s="113" t="s">
        <v>835</v>
      </c>
      <c r="K112" s="113">
        <v>0</v>
      </c>
      <c r="L112" s="113">
        <v>0</v>
      </c>
      <c r="M112" s="113">
        <v>0</v>
      </c>
      <c r="N112" s="113">
        <v>0</v>
      </c>
      <c r="O112" s="113">
        <v>0</v>
      </c>
      <c r="P112" s="113">
        <v>35</v>
      </c>
      <c r="Q112" s="113">
        <v>0</v>
      </c>
      <c r="R112" s="113">
        <v>0</v>
      </c>
      <c r="S112" s="113">
        <v>0</v>
      </c>
      <c r="T112" s="113">
        <v>0</v>
      </c>
      <c r="U112" s="113">
        <v>0</v>
      </c>
      <c r="V112" s="113">
        <v>0</v>
      </c>
      <c r="W112" s="113">
        <v>0</v>
      </c>
      <c r="X112" s="113">
        <v>0</v>
      </c>
      <c r="Y112" s="113">
        <v>0</v>
      </c>
      <c r="Z112" s="113">
        <v>0</v>
      </c>
      <c r="AA112" s="113">
        <v>0</v>
      </c>
      <c r="AB112" s="113">
        <v>0</v>
      </c>
      <c r="AC112" s="113">
        <v>0</v>
      </c>
      <c r="AD112" s="4">
        <f>SUM(GC[[#This Row],[ICR1]:[ICR19]])</f>
        <v>35</v>
      </c>
      <c r="AE112" s="113" t="s">
        <v>835</v>
      </c>
      <c r="AF112" s="379" t="s">
        <v>1944</v>
      </c>
    </row>
    <row r="113" spans="1:32">
      <c r="A113" s="113">
        <f t="shared" si="3"/>
        <v>111</v>
      </c>
      <c r="B113" s="111">
        <f t="shared" ref="B113" si="12">B112+1</f>
        <v>45855</v>
      </c>
      <c r="C113" s="180">
        <f>YEAR(GC[[#This Row],[Date]])+IF(MONTH(GC[[#This Row],[Date]])&gt;=4,1,0)</f>
        <v>2026</v>
      </c>
      <c r="D113" s="112">
        <f>YEAR(GC[[#This Row],[Date]])</f>
        <v>2025</v>
      </c>
      <c r="E113" s="110" t="s">
        <v>363</v>
      </c>
      <c r="F113" s="110" t="s">
        <v>363</v>
      </c>
      <c r="G113" s="4" t="str">
        <f>TEXT(GC[[#This Row],[Date]],"mmm-yy")</f>
        <v>Jul-25</v>
      </c>
      <c r="H113" s="4">
        <f>DAY(EOMONTH(GC[[#This Row],[Month Year]],0))</f>
        <v>31</v>
      </c>
      <c r="I113" s="113">
        <v>1</v>
      </c>
      <c r="J113" s="113" t="s">
        <v>835</v>
      </c>
      <c r="K113" s="113">
        <v>0</v>
      </c>
      <c r="L113" s="113">
        <v>0</v>
      </c>
      <c r="M113" s="113">
        <v>0</v>
      </c>
      <c r="N113" s="113">
        <v>0</v>
      </c>
      <c r="O113" s="113">
        <v>0</v>
      </c>
      <c r="P113" s="113">
        <v>55</v>
      </c>
      <c r="Q113" s="113">
        <v>0</v>
      </c>
      <c r="R113" s="113">
        <v>0</v>
      </c>
      <c r="S113" s="113">
        <v>0</v>
      </c>
      <c r="T113" s="113">
        <v>0</v>
      </c>
      <c r="U113" s="113">
        <v>0</v>
      </c>
      <c r="V113" s="113">
        <v>0</v>
      </c>
      <c r="W113" s="113">
        <v>0</v>
      </c>
      <c r="X113" s="113">
        <v>0</v>
      </c>
      <c r="Y113" s="113">
        <v>0</v>
      </c>
      <c r="Z113" s="113">
        <v>0</v>
      </c>
      <c r="AA113" s="113">
        <v>0</v>
      </c>
      <c r="AB113" s="113">
        <v>0</v>
      </c>
      <c r="AC113" s="113">
        <v>0</v>
      </c>
      <c r="AD113" s="4">
        <f>SUM(GC[[#This Row],[ICR1]:[ICR19]])</f>
        <v>55</v>
      </c>
      <c r="AE113" s="113" t="s">
        <v>835</v>
      </c>
      <c r="AF113" s="379" t="s">
        <v>1945</v>
      </c>
    </row>
    <row r="114" spans="1:32">
      <c r="A114" s="113">
        <f t="shared" si="3"/>
        <v>112</v>
      </c>
      <c r="B114" s="111">
        <f t="shared" ref="B114" si="13">B113+1</f>
        <v>45856</v>
      </c>
      <c r="C114" s="180">
        <f>YEAR(GC[[#This Row],[Date]])+IF(MONTH(GC[[#This Row],[Date]])&gt;=4,1,0)</f>
        <v>2026</v>
      </c>
      <c r="D114" s="112">
        <f>YEAR(GC[[#This Row],[Date]])</f>
        <v>2025</v>
      </c>
      <c r="E114" s="110" t="s">
        <v>363</v>
      </c>
      <c r="F114" s="110" t="s">
        <v>363</v>
      </c>
      <c r="G114" s="4" t="str">
        <f>TEXT(GC[[#This Row],[Date]],"mmm-yy")</f>
        <v>Jul-25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111">
        <f t="shared" ref="B115" si="14">B114+1</f>
        <v>45857</v>
      </c>
      <c r="C115" s="180">
        <f>YEAR(GC[[#This Row],[Date]])+IF(MONTH(GC[[#This Row],[Date]])&gt;=4,1,0)</f>
        <v>2026</v>
      </c>
      <c r="D115" s="112">
        <f>YEAR(GC[[#This Row],[Date]])</f>
        <v>2025</v>
      </c>
      <c r="E115" s="110" t="s">
        <v>363</v>
      </c>
      <c r="F115" s="110" t="s">
        <v>363</v>
      </c>
      <c r="G115" s="4" t="str">
        <f>TEXT(GC[[#This Row],[Date]],"mmm-yy")</f>
        <v>Jul-25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111">
        <f t="shared" ref="B116" si="15">B115+1</f>
        <v>45858</v>
      </c>
      <c r="C116" s="180">
        <f>YEAR(GC[[#This Row],[Date]])+IF(MONTH(GC[[#This Row],[Date]])&gt;=4,1,0)</f>
        <v>2026</v>
      </c>
      <c r="D116" s="112">
        <f>YEAR(GC[[#This Row],[Date]])</f>
        <v>2025</v>
      </c>
      <c r="E116" s="110" t="s">
        <v>363</v>
      </c>
      <c r="F116" s="110" t="s">
        <v>363</v>
      </c>
      <c r="G116" s="4" t="str">
        <f>TEXT(GC[[#This Row],[Date]],"mmm-yy")</f>
        <v>Jul-25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111">
        <f t="shared" ref="B117" si="16">B116+1</f>
        <v>45859</v>
      </c>
      <c r="C117" s="180">
        <f>YEAR(GC[[#This Row],[Date]])+IF(MONTH(GC[[#This Row],[Date]])&gt;=4,1,0)</f>
        <v>2026</v>
      </c>
      <c r="D117" s="112">
        <f>YEAR(GC[[#This Row],[Date]])</f>
        <v>2025</v>
      </c>
      <c r="E117" s="110" t="s">
        <v>363</v>
      </c>
      <c r="F117" s="110" t="s">
        <v>363</v>
      </c>
      <c r="G117" s="4" t="str">
        <f>TEXT(GC[[#This Row],[Date]],"mmm-yy")</f>
        <v>Jul-25</v>
      </c>
      <c r="H117" s="4">
        <f>DAY(EOMONTH(GC[[#This Row],[Month Year]],0))</f>
        <v>31</v>
      </c>
      <c r="I117" s="113">
        <v>1</v>
      </c>
      <c r="J117" s="113" t="s">
        <v>835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39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4">
        <f>SUM(GC[[#This Row],[ICR1]:[ICR19]])</f>
        <v>39</v>
      </c>
      <c r="AE117" s="113" t="s">
        <v>835</v>
      </c>
      <c r="AF117" s="379" t="s">
        <v>1942</v>
      </c>
    </row>
    <row r="118" spans="1:32">
      <c r="A118" s="113">
        <f t="shared" si="3"/>
        <v>116</v>
      </c>
      <c r="B118" s="111">
        <f t="shared" ref="B118" si="17">B117+1</f>
        <v>45860</v>
      </c>
      <c r="C118" s="180">
        <f>YEAR(GC[[#This Row],[Date]])+IF(MONTH(GC[[#This Row],[Date]])&gt;=4,1,0)</f>
        <v>2026</v>
      </c>
      <c r="D118" s="112">
        <f>YEAR(GC[[#This Row],[Date]])</f>
        <v>2025</v>
      </c>
      <c r="E118" s="110" t="s">
        <v>363</v>
      </c>
      <c r="F118" s="110" t="s">
        <v>363</v>
      </c>
      <c r="G118" s="4" t="str">
        <f>TEXT(GC[[#This Row],[Date]],"mmm-yy")</f>
        <v>Jul-25</v>
      </c>
      <c r="H118" s="4">
        <f>DAY(EOMONTH(GC[[#This Row],[Month Year]],0))</f>
        <v>31</v>
      </c>
      <c r="I118" s="113">
        <v>1</v>
      </c>
      <c r="J118" s="113" t="s">
        <v>835</v>
      </c>
      <c r="K118" s="113">
        <v>0</v>
      </c>
      <c r="L118" s="113">
        <v>0</v>
      </c>
      <c r="M118" s="113">
        <v>0</v>
      </c>
      <c r="N118" s="113">
        <v>0</v>
      </c>
      <c r="O118" s="113">
        <v>1</v>
      </c>
      <c r="P118" s="113">
        <v>25.5</v>
      </c>
      <c r="Q118" s="113">
        <v>0</v>
      </c>
      <c r="R118" s="113">
        <v>0</v>
      </c>
      <c r="S118" s="113">
        <v>0</v>
      </c>
      <c r="T118" s="113">
        <v>0</v>
      </c>
      <c r="U118" s="113">
        <v>0</v>
      </c>
      <c r="V118" s="113">
        <v>0</v>
      </c>
      <c r="W118" s="113">
        <v>0</v>
      </c>
      <c r="X118" s="113">
        <v>0</v>
      </c>
      <c r="Y118" s="113">
        <v>0</v>
      </c>
      <c r="Z118" s="113">
        <v>0</v>
      </c>
      <c r="AA118" s="113">
        <v>0</v>
      </c>
      <c r="AB118" s="113">
        <v>0</v>
      </c>
      <c r="AC118" s="113">
        <v>0</v>
      </c>
      <c r="AD118" s="4">
        <f>SUM(GC[[#This Row],[ICR1]:[ICR19]])</f>
        <v>26.5</v>
      </c>
      <c r="AE118" s="113" t="s">
        <v>835</v>
      </c>
      <c r="AF118" s="372" t="s">
        <v>1933</v>
      </c>
    </row>
    <row r="119" spans="1:32">
      <c r="A119" s="113">
        <f t="shared" si="3"/>
        <v>117</v>
      </c>
      <c r="B119" s="111">
        <f t="shared" ref="B119" si="18">B118+1</f>
        <v>45861</v>
      </c>
      <c r="C119" s="180">
        <f>YEAR(GC[[#This Row],[Date]])+IF(MONTH(GC[[#This Row],[Date]])&gt;=4,1,0)</f>
        <v>2026</v>
      </c>
      <c r="D119" s="112">
        <f>YEAR(GC[[#This Row],[Date]])</f>
        <v>2025</v>
      </c>
      <c r="E119" s="110" t="s">
        <v>363</v>
      </c>
      <c r="F119" s="110" t="s">
        <v>363</v>
      </c>
      <c r="G119" s="4" t="str">
        <f>TEXT(GC[[#This Row],[Date]],"mmm-yy")</f>
        <v>Jul-25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111">
        <f t="shared" ref="B120:B127" si="19">B119+1</f>
        <v>45862</v>
      </c>
      <c r="C120" s="180">
        <f>YEAR(GC[[#This Row],[Date]])+IF(MONTH(GC[[#This Row],[Date]])&gt;=4,1,0)</f>
        <v>2026</v>
      </c>
      <c r="D120" s="112">
        <f>YEAR(GC[[#This Row],[Date]])</f>
        <v>2025</v>
      </c>
      <c r="E120" s="110" t="s">
        <v>363</v>
      </c>
      <c r="F120" s="110" t="s">
        <v>363</v>
      </c>
      <c r="G120" s="4" t="str">
        <f>TEXT(GC[[#This Row],[Date]],"mmm-yy")</f>
        <v>Jul-25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111">
        <f t="shared" si="19"/>
        <v>45863</v>
      </c>
      <c r="C121" s="180">
        <f>YEAR(GC[[#This Row],[Date]])+IF(MONTH(GC[[#This Row],[Date]])&gt;=4,1,0)</f>
        <v>2026</v>
      </c>
      <c r="D121" s="112">
        <f>YEAR(GC[[#This Row],[Date]])</f>
        <v>2025</v>
      </c>
      <c r="E121" s="110" t="s">
        <v>363</v>
      </c>
      <c r="F121" s="110" t="s">
        <v>363</v>
      </c>
      <c r="G121" s="4" t="str">
        <f>TEXT(GC[[#This Row],[Date]],"mmm-yy")</f>
        <v>Jul-25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111">
        <f t="shared" si="19"/>
        <v>45864</v>
      </c>
      <c r="C122" s="180">
        <f>YEAR(GC[[#This Row],[Date]])+IF(MONTH(GC[[#This Row],[Date]])&gt;=4,1,0)</f>
        <v>2026</v>
      </c>
      <c r="D122" s="112">
        <f>YEAR(GC[[#This Row],[Date]])</f>
        <v>2025</v>
      </c>
      <c r="E122" s="110" t="s">
        <v>363</v>
      </c>
      <c r="F122" s="110" t="s">
        <v>363</v>
      </c>
      <c r="G122" s="4" t="str">
        <f>TEXT(GC[[#This Row],[Date]],"mmm-yy")</f>
        <v>Jul-25</v>
      </c>
      <c r="H122" s="4">
        <f>DAY(EOMONTH(GC[[#This Row],[Month Year]],0))</f>
        <v>31</v>
      </c>
      <c r="I122" s="113">
        <v>1</v>
      </c>
      <c r="J122" s="113" t="s">
        <v>835</v>
      </c>
      <c r="K122" s="113">
        <v>0</v>
      </c>
      <c r="L122" s="113">
        <v>0</v>
      </c>
      <c r="M122" s="113">
        <v>0</v>
      </c>
      <c r="N122" s="113">
        <v>0</v>
      </c>
      <c r="O122" s="113">
        <v>38</v>
      </c>
      <c r="P122" s="113">
        <v>0</v>
      </c>
      <c r="Q122" s="113">
        <v>0</v>
      </c>
      <c r="R122" s="113">
        <v>0</v>
      </c>
      <c r="S122" s="113">
        <v>0</v>
      </c>
      <c r="T122" s="113">
        <v>0</v>
      </c>
      <c r="U122" s="113">
        <v>0</v>
      </c>
      <c r="V122" s="113">
        <v>0</v>
      </c>
      <c r="W122" s="113">
        <v>0</v>
      </c>
      <c r="X122" s="113">
        <v>0</v>
      </c>
      <c r="Y122" s="113">
        <v>0</v>
      </c>
      <c r="Z122" s="113">
        <v>0</v>
      </c>
      <c r="AA122" s="113">
        <v>0</v>
      </c>
      <c r="AB122" s="113">
        <v>0</v>
      </c>
      <c r="AC122" s="113">
        <v>0</v>
      </c>
      <c r="AD122" s="4">
        <f>SUM(GC[[#This Row],[ICR1]:[ICR19]])</f>
        <v>38</v>
      </c>
      <c r="AE122" s="113" t="s">
        <v>835</v>
      </c>
      <c r="AF122" s="379" t="s">
        <v>1941</v>
      </c>
    </row>
    <row r="123" spans="1:32">
      <c r="A123" s="113">
        <f t="shared" si="3"/>
        <v>121</v>
      </c>
      <c r="B123" s="111">
        <f t="shared" si="19"/>
        <v>45865</v>
      </c>
      <c r="C123" s="180">
        <f>YEAR(GC[[#This Row],[Date]])+IF(MONTH(GC[[#This Row],[Date]])&gt;=4,1,0)</f>
        <v>2026</v>
      </c>
      <c r="D123" s="112">
        <f>YEAR(GC[[#This Row],[Date]])</f>
        <v>2025</v>
      </c>
      <c r="E123" s="110" t="s">
        <v>363</v>
      </c>
      <c r="F123" s="110" t="s">
        <v>363</v>
      </c>
      <c r="G123" s="4" t="str">
        <f>TEXT(GC[[#This Row],[Date]],"mmm-yy")</f>
        <v>Jul-25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379"/>
    </row>
    <row r="124" spans="1:32">
      <c r="A124" s="113">
        <f t="shared" si="3"/>
        <v>122</v>
      </c>
      <c r="B124" s="111">
        <f t="shared" si="19"/>
        <v>45866</v>
      </c>
      <c r="C124" s="180">
        <f>YEAR(GC[[#This Row],[Date]])+IF(MONTH(GC[[#This Row],[Date]])&gt;=4,1,0)</f>
        <v>2026</v>
      </c>
      <c r="D124" s="112">
        <f>YEAR(GC[[#This Row],[Date]])</f>
        <v>2025</v>
      </c>
      <c r="E124" s="110" t="s">
        <v>363</v>
      </c>
      <c r="F124" s="110" t="s">
        <v>363</v>
      </c>
      <c r="G124" s="4" t="str">
        <f>TEXT(GC[[#This Row],[Date]],"mmm-yy")</f>
        <v>Jul-25</v>
      </c>
      <c r="H124" s="4">
        <f>DAY(EOMONTH(GC[[#This Row],[Month Year]],0))</f>
        <v>31</v>
      </c>
      <c r="I124" s="113">
        <v>1</v>
      </c>
      <c r="J124" s="113" t="s">
        <v>835</v>
      </c>
      <c r="K124" s="113">
        <v>0</v>
      </c>
      <c r="L124" s="113">
        <v>0</v>
      </c>
      <c r="M124" s="113">
        <v>0</v>
      </c>
      <c r="N124" s="113">
        <v>0</v>
      </c>
      <c r="O124" s="113">
        <v>11</v>
      </c>
      <c r="P124" s="113">
        <v>0</v>
      </c>
      <c r="Q124" s="113">
        <v>0</v>
      </c>
      <c r="R124" s="113">
        <v>0</v>
      </c>
      <c r="S124" s="113">
        <v>0</v>
      </c>
      <c r="T124" s="113">
        <v>0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4">
        <f>SUM(GC[[#This Row],[ICR1]:[ICR19]])</f>
        <v>11</v>
      </c>
      <c r="AE124" s="113" t="s">
        <v>835</v>
      </c>
      <c r="AF124" s="379" t="s">
        <v>1954</v>
      </c>
    </row>
    <row r="125" spans="1:32">
      <c r="A125" s="113">
        <f t="shared" si="3"/>
        <v>123</v>
      </c>
      <c r="B125" s="111">
        <f t="shared" si="19"/>
        <v>45867</v>
      </c>
      <c r="C125" s="180">
        <f>YEAR(GC[[#This Row],[Date]])+IF(MONTH(GC[[#This Row],[Date]])&gt;=4,1,0)</f>
        <v>2026</v>
      </c>
      <c r="D125" s="112">
        <f>YEAR(GC[[#This Row],[Date]])</f>
        <v>2025</v>
      </c>
      <c r="E125" s="110" t="s">
        <v>363</v>
      </c>
      <c r="F125" s="110" t="s">
        <v>363</v>
      </c>
      <c r="G125" s="4" t="str">
        <f>TEXT(GC[[#This Row],[Date]],"mmm-yy")</f>
        <v>Jul-25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111">
        <f t="shared" si="19"/>
        <v>45868</v>
      </c>
      <c r="C126" s="180">
        <f>YEAR(GC[[#This Row],[Date]])+IF(MONTH(GC[[#This Row],[Date]])&gt;=4,1,0)</f>
        <v>2026</v>
      </c>
      <c r="D126" s="112">
        <f>YEAR(GC[[#This Row],[Date]])</f>
        <v>2025</v>
      </c>
      <c r="E126" s="110" t="s">
        <v>363</v>
      </c>
      <c r="F126" s="110" t="s">
        <v>363</v>
      </c>
      <c r="G126" s="4" t="str">
        <f>TEXT(GC[[#This Row],[Date]],"mmm-yy")</f>
        <v>Jul-25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111">
        <f t="shared" si="19"/>
        <v>45869</v>
      </c>
      <c r="C127" s="180">
        <f>YEAR(GC[[#This Row],[Date]])+IF(MONTH(GC[[#This Row],[Date]])&gt;=4,1,0)</f>
        <v>2026</v>
      </c>
      <c r="D127" s="112">
        <f>YEAR(GC[[#This Row],[Date]])</f>
        <v>2025</v>
      </c>
      <c r="E127" s="110" t="s">
        <v>363</v>
      </c>
      <c r="F127" s="110" t="s">
        <v>363</v>
      </c>
      <c r="G127" s="4" t="str">
        <f>TEXT(GC[[#This Row],[Date]],"mmm-yy")</f>
        <v>Jul-25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0"/>
      <c r="C128" s="180">
        <f>YEAR(GC[[#This Row],[Date]])+IF(MONTH(GC[[#This Row],[Date]])&gt;=4,1,0)</f>
        <v>1900</v>
      </c>
      <c r="D128" s="112">
        <f>YEAR(GC[[#This Row],[Date]])</f>
        <v>1900</v>
      </c>
      <c r="E128" s="232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0"/>
      <c r="C129" s="180">
        <f>YEAR(GC[[#This Row],[Date]])+IF(MONTH(GC[[#This Row],[Date]])&gt;=4,1,0)</f>
        <v>1900</v>
      </c>
      <c r="D129" s="112">
        <f>YEAR(GC[[#This Row],[Date]])</f>
        <v>1900</v>
      </c>
      <c r="E129" s="232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0"/>
      <c r="C130" s="180">
        <f>YEAR(GC[[#This Row],[Date]])+IF(MONTH(GC[[#This Row],[Date]])&gt;=4,1,0)</f>
        <v>1900</v>
      </c>
      <c r="D130" s="112">
        <f>YEAR(GC[[#This Row],[Date]])</f>
        <v>1900</v>
      </c>
      <c r="E130" s="232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0"/>
      <c r="C131" s="180">
        <f>YEAR(GC[[#This Row],[Date]])+IF(MONTH(GC[[#This Row],[Date]])&gt;=4,1,0)</f>
        <v>1900</v>
      </c>
      <c r="D131" s="112">
        <f>YEAR(GC[[#This Row],[Date]])</f>
        <v>1900</v>
      </c>
      <c r="E131" s="232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0"/>
      <c r="C132" s="180">
        <f>YEAR(GC[[#This Row],[Date]])+IF(MONTH(GC[[#This Row],[Date]])&gt;=4,1,0)</f>
        <v>1900</v>
      </c>
      <c r="D132" s="112">
        <f>YEAR(GC[[#This Row],[Date]])</f>
        <v>1900</v>
      </c>
      <c r="E132" s="232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20">A132+1</f>
        <v>131</v>
      </c>
      <c r="B133" s="300"/>
      <c r="C133" s="180">
        <f>YEAR(GC[[#This Row],[Date]])+IF(MONTH(GC[[#This Row],[Date]])&gt;=4,1,0)</f>
        <v>1900</v>
      </c>
      <c r="D133" s="112">
        <f>YEAR(GC[[#This Row],[Date]])</f>
        <v>1900</v>
      </c>
      <c r="E133" s="232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20"/>
        <v>132</v>
      </c>
      <c r="B134" s="300"/>
      <c r="C134" s="180">
        <f>YEAR(GC[[#This Row],[Date]])+IF(MONTH(GC[[#This Row],[Date]])&gt;=4,1,0)</f>
        <v>1900</v>
      </c>
      <c r="D134" s="112">
        <f>YEAR(GC[[#This Row],[Date]])</f>
        <v>1900</v>
      </c>
      <c r="E134" s="232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20"/>
        <v>133</v>
      </c>
      <c r="B135" s="300"/>
      <c r="C135" s="180">
        <f>YEAR(GC[[#This Row],[Date]])+IF(MONTH(GC[[#This Row],[Date]])&gt;=4,1,0)</f>
        <v>1900</v>
      </c>
      <c r="D135" s="112">
        <f>YEAR(GC[[#This Row],[Date]])</f>
        <v>1900</v>
      </c>
      <c r="E135" s="232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20"/>
        <v>134</v>
      </c>
      <c r="B136" s="300"/>
      <c r="C136" s="180">
        <f>YEAR(GC[[#This Row],[Date]])+IF(MONTH(GC[[#This Row],[Date]])&gt;=4,1,0)</f>
        <v>1900</v>
      </c>
      <c r="D136" s="112">
        <f>YEAR(GC[[#This Row],[Date]])</f>
        <v>1900</v>
      </c>
      <c r="E136" s="232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20"/>
        <v>135</v>
      </c>
      <c r="B137" s="300"/>
      <c r="C137" s="180">
        <f>YEAR(GC[[#This Row],[Date]])+IF(MONTH(GC[[#This Row],[Date]])&gt;=4,1,0)</f>
        <v>1900</v>
      </c>
      <c r="D137" s="112">
        <f>YEAR(GC[[#This Row],[Date]])</f>
        <v>1900</v>
      </c>
      <c r="E137" s="232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20"/>
        <v>136</v>
      </c>
      <c r="B138" s="300"/>
      <c r="C138" s="180">
        <f>YEAR(GC[[#This Row],[Date]])+IF(MONTH(GC[[#This Row],[Date]])&gt;=4,1,0)</f>
        <v>1900</v>
      </c>
      <c r="D138" s="112">
        <f>YEAR(GC[[#This Row],[Date]])</f>
        <v>1900</v>
      </c>
      <c r="E138" s="232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20"/>
        <v>137</v>
      </c>
      <c r="B139" s="300"/>
      <c r="C139" s="180">
        <f>YEAR(GC[[#This Row],[Date]])+IF(MONTH(GC[[#This Row],[Date]])&gt;=4,1,0)</f>
        <v>1900</v>
      </c>
      <c r="D139" s="112">
        <f>YEAR(GC[[#This Row],[Date]])</f>
        <v>1900</v>
      </c>
      <c r="E139" s="232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20"/>
        <v>138</v>
      </c>
      <c r="B140" s="300"/>
      <c r="C140" s="180">
        <f>YEAR(GC[[#This Row],[Date]])+IF(MONTH(GC[[#This Row],[Date]])&gt;=4,1,0)</f>
        <v>1900</v>
      </c>
      <c r="D140" s="112">
        <f>YEAR(GC[[#This Row],[Date]])</f>
        <v>1900</v>
      </c>
      <c r="E140" s="232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20"/>
        <v>139</v>
      </c>
      <c r="B141" s="300"/>
      <c r="C141" s="180">
        <f>YEAR(GC[[#This Row],[Date]])+IF(MONTH(GC[[#This Row],[Date]])&gt;=4,1,0)</f>
        <v>1900</v>
      </c>
      <c r="D141" s="112">
        <f>YEAR(GC[[#This Row],[Date]])</f>
        <v>1900</v>
      </c>
      <c r="E141" s="232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20"/>
        <v>140</v>
      </c>
      <c r="B142" s="300"/>
      <c r="C142" s="180">
        <f>YEAR(GC[[#This Row],[Date]])+IF(MONTH(GC[[#This Row],[Date]])&gt;=4,1,0)</f>
        <v>1900</v>
      </c>
      <c r="D142" s="112">
        <f>YEAR(GC[[#This Row],[Date]])</f>
        <v>1900</v>
      </c>
      <c r="E142" s="232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20"/>
        <v>141</v>
      </c>
      <c r="B143" s="300"/>
      <c r="C143" s="180">
        <f>YEAR(GC[[#This Row],[Date]])+IF(MONTH(GC[[#This Row],[Date]])&gt;=4,1,0)</f>
        <v>1900</v>
      </c>
      <c r="D143" s="112">
        <f>YEAR(GC[[#This Row],[Date]])</f>
        <v>1900</v>
      </c>
      <c r="E143" s="232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20"/>
        <v>142</v>
      </c>
      <c r="B144" s="300"/>
      <c r="C144" s="180">
        <f>YEAR(GC[[#This Row],[Date]])+IF(MONTH(GC[[#This Row],[Date]])&gt;=4,1,0)</f>
        <v>1900</v>
      </c>
      <c r="D144" s="112">
        <f>YEAR(GC[[#This Row],[Date]])</f>
        <v>1900</v>
      </c>
      <c r="E144" s="232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20"/>
        <v>143</v>
      </c>
      <c r="B145" s="300"/>
      <c r="C145" s="180">
        <f>YEAR(GC[[#This Row],[Date]])+IF(MONTH(GC[[#This Row],[Date]])&gt;=4,1,0)</f>
        <v>1900</v>
      </c>
      <c r="D145" s="112">
        <f>YEAR(GC[[#This Row],[Date]])</f>
        <v>1900</v>
      </c>
      <c r="E145" s="232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20"/>
        <v>144</v>
      </c>
      <c r="B146" s="300"/>
      <c r="C146" s="180">
        <f>YEAR(GC[[#This Row],[Date]])+IF(MONTH(GC[[#This Row],[Date]])&gt;=4,1,0)</f>
        <v>1900</v>
      </c>
      <c r="D146" s="112">
        <f>YEAR(GC[[#This Row],[Date]])</f>
        <v>1900</v>
      </c>
      <c r="E146" s="232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20"/>
        <v>145</v>
      </c>
      <c r="B147" s="300"/>
      <c r="C147" s="180">
        <f>YEAR(GC[[#This Row],[Date]])+IF(MONTH(GC[[#This Row],[Date]])&gt;=4,1,0)</f>
        <v>1900</v>
      </c>
      <c r="D147" s="112">
        <f>YEAR(GC[[#This Row],[Date]])</f>
        <v>1900</v>
      </c>
      <c r="E147" s="232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A148" s="113"/>
      <c r="B148" s="300"/>
      <c r="C148" s="180">
        <f>YEAR(GC[[#This Row],[Date]])+IF(MONTH(GC[[#This Row],[Date]])&gt;=4,1,0)</f>
        <v>1900</v>
      </c>
      <c r="D148" s="112">
        <f>YEAR(GC[[#This Row],[Date]])</f>
        <v>1900</v>
      </c>
      <c r="E148" s="232"/>
      <c r="F148" s="113"/>
      <c r="G148" s="4" t="str">
        <f>TEXT(GC[[#This Row],[Date]],"mmm-yy")</f>
        <v>Jan-00</v>
      </c>
      <c r="H148" s="4">
        <f>DAY(EOMONTH(GC[[#This Row],[Month Year]],0))</f>
        <v>31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0"/>
      <c r="Y148" s="113"/>
      <c r="Z148" s="113"/>
      <c r="AA148" s="113"/>
      <c r="AB148" s="113"/>
      <c r="AC148" s="113"/>
      <c r="AD148" s="4">
        <f>SUM(GC[[#This Row],[ICR1]:[ICR19]])</f>
        <v>0</v>
      </c>
      <c r="AE148" s="113"/>
      <c r="AF148" s="113"/>
    </row>
    <row r="149" spans="1:32">
      <c r="I149" s="113">
        <v>1</v>
      </c>
      <c r="J149" s="113" t="s">
        <v>835</v>
      </c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84" zoomScale="85" zoomScaleNormal="85" workbookViewId="0">
      <selection activeCell="Q100" sqref="Q100:Q103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857</v>
      </c>
      <c r="D1" s="13" t="s">
        <v>474</v>
      </c>
      <c r="F1" s="13" t="s">
        <v>413</v>
      </c>
      <c r="H1" s="13" t="s">
        <v>433</v>
      </c>
      <c r="J1" s="13" t="s">
        <v>858</v>
      </c>
      <c r="L1" s="13" t="s">
        <v>859</v>
      </c>
      <c r="N1" s="14" t="s">
        <v>859</v>
      </c>
      <c r="O1" s="14" t="s">
        <v>860</v>
      </c>
      <c r="P1" s="14" t="s">
        <v>349</v>
      </c>
      <c r="Q1" s="115" t="s">
        <v>861</v>
      </c>
      <c r="R1" s="14" t="s">
        <v>862</v>
      </c>
      <c r="S1" s="14" t="s">
        <v>863</v>
      </c>
      <c r="T1" s="14" t="s">
        <v>864</v>
      </c>
      <c r="U1" s="115" t="s">
        <v>865</v>
      </c>
      <c r="V1" s="115" t="s">
        <v>866</v>
      </c>
      <c r="X1" s="14" t="s">
        <v>867</v>
      </c>
      <c r="Z1" s="14" t="s">
        <v>359</v>
      </c>
      <c r="AB1" s="14" t="s">
        <v>868</v>
      </c>
      <c r="AE1" s="333" t="s">
        <v>860</v>
      </c>
      <c r="AF1" s="333" t="s">
        <v>869</v>
      </c>
      <c r="AG1" s="333" t="s">
        <v>870</v>
      </c>
      <c r="AH1" s="333" t="s">
        <v>871</v>
      </c>
      <c r="AI1" s="333" t="s">
        <v>872</v>
      </c>
      <c r="AJ1" s="333" t="s">
        <v>873</v>
      </c>
      <c r="AM1" s="333" t="s">
        <v>874</v>
      </c>
      <c r="AN1" s="333" t="s">
        <v>875</v>
      </c>
      <c r="AO1" s="333" t="s">
        <v>349</v>
      </c>
      <c r="AP1" s="333" t="s">
        <v>861</v>
      </c>
      <c r="AQ1" s="333" t="s">
        <v>862</v>
      </c>
    </row>
    <row r="2" spans="2:47">
      <c r="B2" t="s">
        <v>876</v>
      </c>
      <c r="D2" t="s">
        <v>403</v>
      </c>
      <c r="F2" t="s">
        <v>416</v>
      </c>
      <c r="H2" t="s">
        <v>458</v>
      </c>
      <c r="J2" t="s">
        <v>877</v>
      </c>
      <c r="L2" t="s">
        <v>520</v>
      </c>
      <c r="N2" s="2" t="s">
        <v>878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1.2022955191003422E-2</v>
      </c>
      <c r="S2" s="5" t="str">
        <f t="shared" ref="S2:S65" si="1">_xlfn.XLOOKUP(O2,AE:AE,AG:AG)</f>
        <v>MY1_Solar</v>
      </c>
      <c r="T2" s="1" t="s">
        <v>879</v>
      </c>
      <c r="U2" s="5" t="s">
        <v>783</v>
      </c>
      <c r="V2" s="1" t="s">
        <v>880</v>
      </c>
      <c r="X2" s="2" t="s">
        <v>413</v>
      </c>
      <c r="Z2" t="s">
        <v>552</v>
      </c>
      <c r="AM2" t="s">
        <v>879</v>
      </c>
      <c r="AP2" s="4">
        <v>0</v>
      </c>
      <c r="AQ2" s="181">
        <f>AP2/$AU$2</f>
        <v>0</v>
      </c>
      <c r="AT2" t="s">
        <v>881</v>
      </c>
      <c r="AU2">
        <v>100</v>
      </c>
    </row>
    <row r="3" spans="2:47">
      <c r="B3" t="s">
        <v>514</v>
      </c>
      <c r="D3" t="s">
        <v>410</v>
      </c>
      <c r="F3" t="s">
        <v>412</v>
      </c>
      <c r="H3" t="s">
        <v>405</v>
      </c>
      <c r="J3" t="s">
        <v>480</v>
      </c>
      <c r="L3" t="s">
        <v>419</v>
      </c>
      <c r="N3" s="2" t="s">
        <v>882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1.223981218480088E-2</v>
      </c>
      <c r="S3" s="5" t="str">
        <f t="shared" si="1"/>
        <v>MY1_Solar</v>
      </c>
      <c r="T3" s="1" t="s">
        <v>879</v>
      </c>
      <c r="U3" s="5" t="s">
        <v>783</v>
      </c>
      <c r="V3" s="1" t="s">
        <v>880</v>
      </c>
      <c r="X3" s="2" t="s">
        <v>447</v>
      </c>
      <c r="Z3" t="s">
        <v>367</v>
      </c>
      <c r="AB3" t="s">
        <v>883</v>
      </c>
      <c r="AC3" s="4">
        <v>162500</v>
      </c>
      <c r="AE3" t="s">
        <v>34</v>
      </c>
      <c r="AF3" s="334" t="s">
        <v>884</v>
      </c>
      <c r="AG3" t="s">
        <v>885</v>
      </c>
      <c r="AH3">
        <v>3.125</v>
      </c>
      <c r="AI3" s="117">
        <v>4.1855700000000002</v>
      </c>
      <c r="AM3" t="s">
        <v>886</v>
      </c>
      <c r="AP3" s="4">
        <v>0</v>
      </c>
      <c r="AQ3" s="181">
        <f t="shared" ref="AQ3:AQ11" si="3">AP3/$AU$2</f>
        <v>0</v>
      </c>
    </row>
    <row r="4" spans="2:47">
      <c r="B4" t="s">
        <v>478</v>
      </c>
      <c r="D4" t="s">
        <v>436</v>
      </c>
      <c r="F4" t="s">
        <v>443</v>
      </c>
      <c r="H4" t="s">
        <v>456</v>
      </c>
      <c r="J4" t="s">
        <v>461</v>
      </c>
      <c r="L4" t="s">
        <v>887</v>
      </c>
      <c r="N4" s="2" t="s">
        <v>888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1.2296968291693234E-2</v>
      </c>
      <c r="S4" s="5" t="str">
        <f t="shared" si="1"/>
        <v>MY2_Solar</v>
      </c>
      <c r="T4" s="1" t="s">
        <v>886</v>
      </c>
      <c r="U4" s="5" t="s">
        <v>783</v>
      </c>
      <c r="V4" s="1" t="s">
        <v>880</v>
      </c>
      <c r="X4" s="2" t="s">
        <v>481</v>
      </c>
      <c r="AB4" t="s">
        <v>889</v>
      </c>
      <c r="AC4" s="4">
        <f ca="1">_xlfn.XLOOKUP(TODAY(),RD[Date],RD[Connected DC Capcity (MWp)])*1000</f>
        <v>172510</v>
      </c>
      <c r="AE4" t="s">
        <v>35</v>
      </c>
      <c r="AF4" s="334" t="s">
        <v>890</v>
      </c>
      <c r="AG4" t="s">
        <v>891</v>
      </c>
      <c r="AH4">
        <v>23.15</v>
      </c>
      <c r="AI4" s="117">
        <v>31.035655000000006</v>
      </c>
      <c r="AM4" t="s">
        <v>892</v>
      </c>
      <c r="AP4" s="4">
        <v>0</v>
      </c>
      <c r="AQ4" s="181">
        <f t="shared" si="3"/>
        <v>0</v>
      </c>
    </row>
    <row r="5" spans="2:47">
      <c r="B5" t="s">
        <v>524</v>
      </c>
      <c r="D5" t="s">
        <v>483</v>
      </c>
      <c r="F5" t="s">
        <v>404</v>
      </c>
      <c r="H5" t="s">
        <v>472</v>
      </c>
      <c r="J5" t="s">
        <v>893</v>
      </c>
      <c r="L5" t="s">
        <v>370</v>
      </c>
      <c r="N5" s="2" t="s">
        <v>894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1.1834676250652135E-2</v>
      </c>
      <c r="S5" s="5" t="str">
        <f t="shared" si="1"/>
        <v>MY2_Solar</v>
      </c>
      <c r="T5" s="1" t="s">
        <v>886</v>
      </c>
      <c r="U5" s="5" t="s">
        <v>783</v>
      </c>
      <c r="V5" s="1" t="s">
        <v>880</v>
      </c>
      <c r="X5" s="2" t="s">
        <v>433</v>
      </c>
      <c r="AE5" t="s">
        <v>36</v>
      </c>
      <c r="AF5" s="334" t="s">
        <v>895</v>
      </c>
      <c r="AG5" t="s">
        <v>896</v>
      </c>
      <c r="AH5">
        <v>18.25</v>
      </c>
      <c r="AI5" s="117">
        <v>23.516969999999997</v>
      </c>
      <c r="AM5" t="s">
        <v>897</v>
      </c>
      <c r="AP5" s="4">
        <v>0</v>
      </c>
      <c r="AQ5" s="181">
        <f t="shared" si="3"/>
        <v>0</v>
      </c>
    </row>
    <row r="6" spans="2:47">
      <c r="B6" t="s">
        <v>608</v>
      </c>
      <c r="H6" t="s">
        <v>440</v>
      </c>
      <c r="J6" t="s">
        <v>471</v>
      </c>
      <c r="L6" t="s">
        <v>372</v>
      </c>
      <c r="N6" s="2" t="s">
        <v>898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1.2204509883485013E-2</v>
      </c>
      <c r="S6" s="5" t="str">
        <f t="shared" si="1"/>
        <v>MY2_Solar</v>
      </c>
      <c r="T6" s="1" t="s">
        <v>886</v>
      </c>
      <c r="U6" s="5" t="s">
        <v>783</v>
      </c>
      <c r="V6" s="1" t="s">
        <v>880</v>
      </c>
      <c r="X6" s="2" t="s">
        <v>474</v>
      </c>
      <c r="AE6" t="s">
        <v>37</v>
      </c>
      <c r="AF6" s="334" t="s">
        <v>899</v>
      </c>
      <c r="AG6" t="s">
        <v>900</v>
      </c>
      <c r="AH6">
        <v>3.125</v>
      </c>
      <c r="AI6" s="117">
        <v>4.242700000000001</v>
      </c>
      <c r="AM6" t="s">
        <v>901</v>
      </c>
      <c r="AP6" s="4">
        <v>0</v>
      </c>
      <c r="AQ6" s="181">
        <f t="shared" si="3"/>
        <v>0</v>
      </c>
    </row>
    <row r="7" spans="2:47">
      <c r="B7" t="s">
        <v>427</v>
      </c>
      <c r="H7" t="s">
        <v>446</v>
      </c>
      <c r="J7" t="s">
        <v>406</v>
      </c>
      <c r="L7" t="s">
        <v>364</v>
      </c>
      <c r="N7" s="2" t="s">
        <v>902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1.2019593067068575E-2</v>
      </c>
      <c r="S7" s="5" t="str">
        <f t="shared" si="1"/>
        <v>MY2_Solar</v>
      </c>
      <c r="T7" s="1" t="s">
        <v>886</v>
      </c>
      <c r="U7" s="5" t="s">
        <v>783</v>
      </c>
      <c r="V7" s="1" t="s">
        <v>880</v>
      </c>
      <c r="X7" s="2" t="s">
        <v>428</v>
      </c>
      <c r="AE7" t="s">
        <v>40</v>
      </c>
      <c r="AF7" s="334" t="s">
        <v>903</v>
      </c>
      <c r="AG7" t="s">
        <v>904</v>
      </c>
      <c r="AH7">
        <f>7.56-AH6-AH3</f>
        <v>1.3099999999999996</v>
      </c>
      <c r="AI7" s="117">
        <v>1.7685</v>
      </c>
      <c r="AM7" t="s">
        <v>905</v>
      </c>
      <c r="AP7" s="4">
        <v>100</v>
      </c>
      <c r="AQ7" s="181">
        <f t="shared" si="3"/>
        <v>1</v>
      </c>
    </row>
    <row r="8" spans="2:47">
      <c r="B8" t="s">
        <v>465</v>
      </c>
      <c r="H8" t="s">
        <v>467</v>
      </c>
      <c r="L8" t="s">
        <v>374</v>
      </c>
      <c r="N8" s="2" t="s">
        <v>906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1.2481885108109676E-2</v>
      </c>
      <c r="S8" s="5" t="str">
        <f t="shared" si="1"/>
        <v>MY2_Solar</v>
      </c>
      <c r="T8" s="1" t="s">
        <v>886</v>
      </c>
      <c r="U8" s="5" t="s">
        <v>783</v>
      </c>
      <c r="V8" s="1" t="s">
        <v>880</v>
      </c>
      <c r="X8" s="2" t="s">
        <v>907</v>
      </c>
      <c r="AE8" t="s">
        <v>38</v>
      </c>
      <c r="AF8" t="s">
        <v>908</v>
      </c>
      <c r="AG8" t="s">
        <v>909</v>
      </c>
      <c r="AH8">
        <v>35.200000000000003</v>
      </c>
      <c r="AI8">
        <v>47.52</v>
      </c>
      <c r="AM8" t="s">
        <v>910</v>
      </c>
      <c r="AP8" s="4">
        <v>100</v>
      </c>
      <c r="AQ8" s="181">
        <f t="shared" si="3"/>
        <v>1</v>
      </c>
    </row>
    <row r="9" spans="2:47">
      <c r="B9" t="s">
        <v>411</v>
      </c>
      <c r="H9" t="s">
        <v>526</v>
      </c>
      <c r="L9" t="s">
        <v>911</v>
      </c>
      <c r="N9" s="2" t="s">
        <v>912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1.2204509883485017E-2</v>
      </c>
      <c r="S9" s="5" t="str">
        <f t="shared" si="1"/>
        <v>MY2_Solar</v>
      </c>
      <c r="T9" s="1" t="s">
        <v>886</v>
      </c>
      <c r="U9" s="5" t="s">
        <v>783</v>
      </c>
      <c r="V9" s="1" t="s">
        <v>880</v>
      </c>
      <c r="X9" s="2" t="s">
        <v>420</v>
      </c>
      <c r="AE9" t="s">
        <v>39</v>
      </c>
      <c r="AF9" t="s">
        <v>913</v>
      </c>
      <c r="AG9" t="s">
        <v>914</v>
      </c>
      <c r="AH9">
        <v>16.899999999999999</v>
      </c>
      <c r="AI9">
        <v>22.82</v>
      </c>
      <c r="AM9" t="s">
        <v>880</v>
      </c>
      <c r="AP9" s="4">
        <v>100</v>
      </c>
      <c r="AQ9" s="181">
        <f t="shared" si="3"/>
        <v>1</v>
      </c>
    </row>
    <row r="10" spans="2:47">
      <c r="B10" t="s">
        <v>450</v>
      </c>
      <c r="H10" t="s">
        <v>470</v>
      </c>
      <c r="L10" t="s">
        <v>915</v>
      </c>
      <c r="N10" s="2" t="s">
        <v>916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1.2112051475276794E-2</v>
      </c>
      <c r="S10" s="5" t="str">
        <f t="shared" si="1"/>
        <v>MY2_Solar</v>
      </c>
      <c r="T10" s="1" t="s">
        <v>886</v>
      </c>
      <c r="U10" s="5" t="s">
        <v>783</v>
      </c>
      <c r="V10" s="1" t="s">
        <v>880</v>
      </c>
      <c r="X10" s="2" t="s">
        <v>917</v>
      </c>
      <c r="AE10" t="s">
        <v>41</v>
      </c>
      <c r="AF10" t="s">
        <v>918</v>
      </c>
      <c r="AG10" t="s">
        <v>919</v>
      </c>
      <c r="AH10">
        <v>9.375</v>
      </c>
      <c r="AI10" s="117">
        <v>12.656000000000001</v>
      </c>
      <c r="AM10" t="s">
        <v>920</v>
      </c>
      <c r="AP10" s="4">
        <v>100</v>
      </c>
      <c r="AQ10" s="181">
        <f t="shared" si="3"/>
        <v>1</v>
      </c>
    </row>
    <row r="11" spans="2:47">
      <c r="B11" t="s">
        <v>402</v>
      </c>
      <c r="H11" t="s">
        <v>921</v>
      </c>
      <c r="L11" t="s">
        <v>922</v>
      </c>
      <c r="N11" s="2" t="s">
        <v>923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1.2204509883485017E-2</v>
      </c>
      <c r="S11" s="5" t="str">
        <f t="shared" si="1"/>
        <v>MY2_Solar</v>
      </c>
      <c r="T11" s="1" t="s">
        <v>886</v>
      </c>
      <c r="U11" s="5" t="s">
        <v>783</v>
      </c>
      <c r="V11" s="1" t="s">
        <v>880</v>
      </c>
      <c r="X11" s="2" t="s">
        <v>924</v>
      </c>
      <c r="AE11" t="s">
        <v>42</v>
      </c>
      <c r="AF11" t="s">
        <v>925</v>
      </c>
      <c r="AG11" t="s">
        <v>926</v>
      </c>
      <c r="AH11">
        <v>13.75</v>
      </c>
      <c r="AI11" s="117">
        <v>18.5625</v>
      </c>
      <c r="AM11" t="s">
        <v>783</v>
      </c>
      <c r="AP11" s="4">
        <v>100</v>
      </c>
      <c r="AQ11" s="181">
        <f t="shared" si="3"/>
        <v>1</v>
      </c>
    </row>
    <row r="12" spans="2:47">
      <c r="B12" t="s">
        <v>418</v>
      </c>
      <c r="N12" s="2" t="s">
        <v>927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1.1818706161961626E-2</v>
      </c>
      <c r="S12" s="5" t="str">
        <f t="shared" si="1"/>
        <v>MY2_Solar</v>
      </c>
      <c r="T12" s="1" t="s">
        <v>886</v>
      </c>
      <c r="U12" s="5" t="s">
        <v>783</v>
      </c>
      <c r="V12" s="1" t="s">
        <v>880</v>
      </c>
      <c r="X12" s="2" t="s">
        <v>928</v>
      </c>
      <c r="AE12" t="s">
        <v>120</v>
      </c>
      <c r="AF12" t="s">
        <v>929</v>
      </c>
      <c r="AG12" t="s">
        <v>930</v>
      </c>
      <c r="AH12">
        <v>6.25</v>
      </c>
      <c r="AI12" s="117">
        <v>8.43</v>
      </c>
    </row>
    <row r="13" spans="2:47">
      <c r="B13" t="s">
        <v>423</v>
      </c>
      <c r="N13" s="2" t="s">
        <v>931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1.1910324039186135E-2</v>
      </c>
      <c r="S13" s="5" t="str">
        <f t="shared" si="1"/>
        <v>MY2_Solar</v>
      </c>
      <c r="T13" s="1" t="s">
        <v>886</v>
      </c>
      <c r="U13" s="5" t="s">
        <v>783</v>
      </c>
      <c r="V13" s="1" t="s">
        <v>880</v>
      </c>
      <c r="X13" s="2" t="s">
        <v>932</v>
      </c>
    </row>
    <row r="14" spans="2:47">
      <c r="B14" t="s">
        <v>424</v>
      </c>
      <c r="N14" s="2" t="s">
        <v>933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1.1727088284737116E-2</v>
      </c>
      <c r="S14" s="5" t="str">
        <f t="shared" si="1"/>
        <v>MY2_Solar</v>
      </c>
      <c r="T14" s="1" t="s">
        <v>886</v>
      </c>
      <c r="U14" s="5" t="s">
        <v>783</v>
      </c>
      <c r="V14" s="1" t="s">
        <v>880</v>
      </c>
      <c r="X14" s="2" t="s">
        <v>934</v>
      </c>
    </row>
    <row r="15" spans="2:47">
      <c r="B15" t="s">
        <v>426</v>
      </c>
      <c r="N15" s="2" t="s">
        <v>935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1.2826502811431221E-2</v>
      </c>
      <c r="S15" s="5" t="str">
        <f t="shared" si="1"/>
        <v>MY2_Solar</v>
      </c>
      <c r="T15" s="1" t="s">
        <v>886</v>
      </c>
      <c r="U15" s="5" t="s">
        <v>783</v>
      </c>
      <c r="V15" s="1" t="s">
        <v>880</v>
      </c>
      <c r="X15" s="2" t="s">
        <v>936</v>
      </c>
    </row>
    <row r="16" spans="2:47">
      <c r="B16" t="s">
        <v>582</v>
      </c>
      <c r="N16" s="2" t="s">
        <v>937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8.978551968001857E-3</v>
      </c>
      <c r="S16" s="5" t="str">
        <f t="shared" si="1"/>
        <v>MY2_Solar</v>
      </c>
      <c r="T16" s="1" t="s">
        <v>886</v>
      </c>
      <c r="U16" s="5" t="s">
        <v>783</v>
      </c>
      <c r="V16" s="1" t="s">
        <v>880</v>
      </c>
      <c r="X16" s="2" t="s">
        <v>938</v>
      </c>
    </row>
    <row r="17" spans="2:24">
      <c r="B17" t="s">
        <v>505</v>
      </c>
      <c r="N17" s="2" t="s">
        <v>939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8.5204625818793133E-3</v>
      </c>
      <c r="S17" s="5" t="str">
        <f t="shared" si="1"/>
        <v>MY2_Solar</v>
      </c>
      <c r="T17" s="1" t="s">
        <v>886</v>
      </c>
      <c r="U17" s="5" t="s">
        <v>783</v>
      </c>
      <c r="V17" s="1" t="s">
        <v>880</v>
      </c>
      <c r="X17" s="2" t="s">
        <v>940</v>
      </c>
    </row>
    <row r="18" spans="2:24">
      <c r="B18" t="s">
        <v>473</v>
      </c>
      <c r="N18" s="2" t="s">
        <v>941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8.7036983363283291E-3</v>
      </c>
      <c r="S18" s="5" t="str">
        <f t="shared" si="1"/>
        <v>MY2_Solar</v>
      </c>
      <c r="T18" s="1" t="s">
        <v>886</v>
      </c>
      <c r="U18" s="5" t="s">
        <v>783</v>
      </c>
      <c r="V18" s="1" t="s">
        <v>880</v>
      </c>
      <c r="X18" s="2" t="s">
        <v>942</v>
      </c>
    </row>
    <row r="19" spans="2:24">
      <c r="B19" t="s">
        <v>674</v>
      </c>
      <c r="N19" s="2" t="s">
        <v>943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8.0623731957567678E-3</v>
      </c>
      <c r="S19" s="5" t="str">
        <f t="shared" si="1"/>
        <v>MY2_Solar</v>
      </c>
      <c r="T19" s="1" t="s">
        <v>886</v>
      </c>
      <c r="U19" s="5" t="s">
        <v>783</v>
      </c>
      <c r="V19" s="1" t="s">
        <v>880</v>
      </c>
      <c r="X19" s="2" t="s">
        <v>944</v>
      </c>
    </row>
    <row r="20" spans="2:24">
      <c r="B20" t="s">
        <v>510</v>
      </c>
      <c r="N20" s="2" t="s">
        <v>945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1.15438525302881E-2</v>
      </c>
      <c r="S20" s="5" t="str">
        <f t="shared" si="1"/>
        <v>MY3_Solar</v>
      </c>
      <c r="T20" s="1" t="s">
        <v>879</v>
      </c>
      <c r="U20" s="5" t="s">
        <v>783</v>
      </c>
      <c r="V20" s="1" t="s">
        <v>880</v>
      </c>
      <c r="X20" s="2" t="s">
        <v>407</v>
      </c>
    </row>
    <row r="21" spans="2:24">
      <c r="B21" t="s">
        <v>946</v>
      </c>
      <c r="N21" s="2" t="s">
        <v>947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1.1177381021390065E-2</v>
      </c>
      <c r="S21" s="5" t="str">
        <f t="shared" si="1"/>
        <v>MY3_Solar</v>
      </c>
      <c r="T21" s="1" t="s">
        <v>879</v>
      </c>
      <c r="U21" s="5" t="s">
        <v>783</v>
      </c>
      <c r="V21" s="1" t="s">
        <v>880</v>
      </c>
      <c r="X21" s="2" t="s">
        <v>948</v>
      </c>
    </row>
    <row r="22" spans="2:24">
      <c r="N22" s="2" t="s">
        <v>949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9.803112863022434E-3</v>
      </c>
      <c r="S22" s="5" t="str">
        <f t="shared" si="1"/>
        <v>MY3_Solar</v>
      </c>
      <c r="T22" s="1" t="s">
        <v>879</v>
      </c>
      <c r="U22" s="5" t="s">
        <v>783</v>
      </c>
      <c r="V22" s="1" t="s">
        <v>880</v>
      </c>
    </row>
    <row r="23" spans="2:24">
      <c r="N23" s="2" t="s">
        <v>950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1.1372384209611036E-2</v>
      </c>
      <c r="S23" s="5" t="str">
        <f t="shared" si="1"/>
        <v>MY3_Solar</v>
      </c>
      <c r="T23" s="1" t="s">
        <v>879</v>
      </c>
      <c r="U23" s="5" t="s">
        <v>783</v>
      </c>
      <c r="V23" s="1" t="s">
        <v>880</v>
      </c>
    </row>
    <row r="24" spans="2:24">
      <c r="N24" s="2" t="s">
        <v>951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1.2204509883485017E-2</v>
      </c>
      <c r="S24" s="5" t="str">
        <f t="shared" si="1"/>
        <v>MY4_Solar</v>
      </c>
      <c r="T24" s="1" t="s">
        <v>886</v>
      </c>
      <c r="U24" s="5" t="s">
        <v>783</v>
      </c>
      <c r="V24" s="1" t="s">
        <v>880</v>
      </c>
    </row>
    <row r="25" spans="2:24">
      <c r="N25" s="2" t="s">
        <v>952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1.2389426699901456E-2</v>
      </c>
      <c r="S25" s="5" t="str">
        <f t="shared" si="1"/>
        <v>MY4_Solar</v>
      </c>
      <c r="T25" s="1" t="s">
        <v>886</v>
      </c>
      <c r="U25" s="5" t="s">
        <v>783</v>
      </c>
      <c r="V25" s="1" t="s">
        <v>880</v>
      </c>
    </row>
    <row r="26" spans="2:24">
      <c r="N26" s="2" t="s">
        <v>953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1.3498927598400092E-2</v>
      </c>
      <c r="S26" s="5" t="str">
        <f t="shared" si="1"/>
        <v>MY3_Solar</v>
      </c>
      <c r="T26" s="1" t="s">
        <v>879</v>
      </c>
      <c r="U26" s="5" t="s">
        <v>783</v>
      </c>
      <c r="V26" s="1" t="s">
        <v>880</v>
      </c>
    </row>
    <row r="27" spans="2:24">
      <c r="N27" s="2" t="s">
        <v>954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1.3406469190191873E-2</v>
      </c>
      <c r="S27" s="5" t="str">
        <f t="shared" si="1"/>
        <v>MY3_Solar</v>
      </c>
      <c r="T27" s="1" t="s">
        <v>879</v>
      </c>
      <c r="U27" s="5" t="s">
        <v>783</v>
      </c>
      <c r="V27" s="1" t="s">
        <v>880</v>
      </c>
    </row>
    <row r="28" spans="2:24">
      <c r="N28" s="2" t="s">
        <v>955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1.2112051475276797E-2</v>
      </c>
      <c r="S28" s="5" t="str">
        <f t="shared" si="1"/>
        <v>MY3_Solar</v>
      </c>
      <c r="T28" s="1" t="s">
        <v>879</v>
      </c>
      <c r="U28" s="5" t="s">
        <v>783</v>
      </c>
      <c r="V28" s="1" t="s">
        <v>880</v>
      </c>
    </row>
    <row r="29" spans="2:24">
      <c r="N29" s="2" t="s">
        <v>956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1.3314010781983651E-2</v>
      </c>
      <c r="S29" s="5" t="str">
        <f t="shared" si="1"/>
        <v>MY3_Solar</v>
      </c>
      <c r="T29" s="1" t="s">
        <v>879</v>
      </c>
      <c r="U29" s="5" t="s">
        <v>783</v>
      </c>
      <c r="V29" s="1" t="s">
        <v>880</v>
      </c>
    </row>
    <row r="30" spans="2:24">
      <c r="N30" s="2" t="s">
        <v>957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1.2093559793635153E-2</v>
      </c>
      <c r="S30" s="5" t="str">
        <f t="shared" si="1"/>
        <v>MY3_Solar</v>
      </c>
      <c r="T30" s="1" t="s">
        <v>879</v>
      </c>
      <c r="U30" s="5" t="s">
        <v>783</v>
      </c>
      <c r="V30" s="1" t="s">
        <v>880</v>
      </c>
    </row>
    <row r="31" spans="2:24">
      <c r="N31" s="2" t="s">
        <v>958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1.15438525302881E-2</v>
      </c>
      <c r="S31" s="5" t="str">
        <f t="shared" si="1"/>
        <v>MY3_Solar</v>
      </c>
      <c r="T31" s="1" t="s">
        <v>879</v>
      </c>
      <c r="U31" s="5" t="s">
        <v>783</v>
      </c>
      <c r="V31" s="1" t="s">
        <v>880</v>
      </c>
    </row>
    <row r="32" spans="2:24">
      <c r="N32" s="2" t="s">
        <v>959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1.0817633760361718E-2</v>
      </c>
      <c r="S32" s="5" t="str">
        <f t="shared" si="1"/>
        <v>MY3_Solar</v>
      </c>
      <c r="T32" s="1" t="s">
        <v>879</v>
      </c>
      <c r="U32" s="5" t="s">
        <v>783</v>
      </c>
      <c r="V32" s="1" t="s">
        <v>880</v>
      </c>
    </row>
    <row r="33" spans="14:22">
      <c r="N33" s="2" t="s">
        <v>960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1.1834676250652137E-2</v>
      </c>
      <c r="S33" s="5" t="str">
        <f t="shared" si="1"/>
        <v>MY3_Solar</v>
      </c>
      <c r="T33" s="1" t="s">
        <v>879</v>
      </c>
      <c r="U33" s="5" t="s">
        <v>783</v>
      </c>
      <c r="V33" s="1" t="s">
        <v>880</v>
      </c>
    </row>
    <row r="34" spans="14:22">
      <c r="N34" s="2" t="s">
        <v>961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9.0609240044055416E-3</v>
      </c>
      <c r="S34" s="5" t="str">
        <f t="shared" si="1"/>
        <v>MY6_Solar</v>
      </c>
      <c r="T34" s="1" t="s">
        <v>892</v>
      </c>
      <c r="U34" s="5" t="s">
        <v>783</v>
      </c>
      <c r="V34" s="1" t="s">
        <v>880</v>
      </c>
    </row>
    <row r="35" spans="14:22">
      <c r="N35" s="2" t="s">
        <v>962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9.0609240044055416E-3</v>
      </c>
      <c r="S35" s="5" t="str">
        <f t="shared" si="1"/>
        <v>MY6_Solar</v>
      </c>
      <c r="T35" s="1" t="s">
        <v>892</v>
      </c>
      <c r="U35" s="5" t="s">
        <v>783</v>
      </c>
      <c r="V35" s="1" t="s">
        <v>880</v>
      </c>
    </row>
    <row r="36" spans="14:22">
      <c r="N36" s="2" t="s">
        <v>963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7.766506289490464E-3</v>
      </c>
      <c r="S36" s="5" t="str">
        <f t="shared" si="1"/>
        <v>MY6_Solar</v>
      </c>
      <c r="T36" s="1" t="s">
        <v>892</v>
      </c>
      <c r="U36" s="5" t="s">
        <v>783</v>
      </c>
      <c r="V36" s="1" t="s">
        <v>880</v>
      </c>
    </row>
    <row r="37" spans="14:22">
      <c r="N37" s="2" t="s">
        <v>964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8.1363399223233438E-3</v>
      </c>
      <c r="S37" s="5" t="str">
        <f t="shared" si="1"/>
        <v>MY6_Solar</v>
      </c>
      <c r="T37" s="1" t="s">
        <v>892</v>
      </c>
      <c r="U37" s="5" t="s">
        <v>783</v>
      </c>
      <c r="V37" s="1" t="s">
        <v>880</v>
      </c>
    </row>
    <row r="38" spans="14:22">
      <c r="N38" s="2" t="s">
        <v>965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8.5061735551562219E-3</v>
      </c>
      <c r="S38" s="5" t="str">
        <f t="shared" si="1"/>
        <v>MY6_Solar</v>
      </c>
      <c r="T38" s="1" t="s">
        <v>892</v>
      </c>
      <c r="U38" s="5" t="s">
        <v>783</v>
      </c>
      <c r="V38" s="1" t="s">
        <v>880</v>
      </c>
    </row>
    <row r="39" spans="14:22">
      <c r="N39" s="2" t="s">
        <v>966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8.8760071879891017E-3</v>
      </c>
      <c r="S39" s="5" t="str">
        <f t="shared" si="1"/>
        <v>MY6_Solar</v>
      </c>
      <c r="T39" s="1" t="s">
        <v>892</v>
      </c>
      <c r="U39" s="5" t="s">
        <v>783</v>
      </c>
      <c r="V39" s="1" t="s">
        <v>880</v>
      </c>
    </row>
    <row r="40" spans="14:22">
      <c r="N40" s="2" t="s">
        <v>967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8.6910903715726618E-3</v>
      </c>
      <c r="S40" s="5" t="str">
        <f t="shared" si="1"/>
        <v>MY6_Solar</v>
      </c>
      <c r="T40" s="1" t="s">
        <v>892</v>
      </c>
      <c r="U40" s="5" t="s">
        <v>783</v>
      </c>
      <c r="V40" s="1" t="s">
        <v>880</v>
      </c>
    </row>
    <row r="41" spans="14:22">
      <c r="N41" s="2" t="s">
        <v>968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8.6910903715726618E-3</v>
      </c>
      <c r="S41" s="5" t="str">
        <f t="shared" si="1"/>
        <v>MY6_Solar</v>
      </c>
      <c r="T41" s="1" t="s">
        <v>892</v>
      </c>
      <c r="U41" s="5" t="s">
        <v>783</v>
      </c>
      <c r="V41" s="1" t="s">
        <v>880</v>
      </c>
    </row>
    <row r="42" spans="14:22">
      <c r="N42" s="2" t="s">
        <v>969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9.3382992290302006E-3</v>
      </c>
      <c r="S42" s="5" t="str">
        <f t="shared" si="1"/>
        <v>MY6_Solar</v>
      </c>
      <c r="T42" s="1" t="s">
        <v>892</v>
      </c>
      <c r="U42" s="5" t="s">
        <v>783</v>
      </c>
      <c r="V42" s="1" t="s">
        <v>880</v>
      </c>
    </row>
    <row r="43" spans="14:22">
      <c r="N43" s="2" t="s">
        <v>970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7.5815894730740241E-3</v>
      </c>
      <c r="S43" s="5" t="str">
        <f t="shared" si="1"/>
        <v>MY6_Solar</v>
      </c>
      <c r="T43" s="1" t="s">
        <v>892</v>
      </c>
      <c r="U43" s="5" t="s">
        <v>783</v>
      </c>
      <c r="V43" s="1" t="s">
        <v>880</v>
      </c>
    </row>
    <row r="44" spans="14:22">
      <c r="N44" s="2" t="s">
        <v>971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8.0438815141151247E-3</v>
      </c>
      <c r="S44" s="5" t="str">
        <f t="shared" si="1"/>
        <v>MY6_Solar</v>
      </c>
      <c r="T44" s="1" t="s">
        <v>892</v>
      </c>
      <c r="U44" s="5" t="s">
        <v>783</v>
      </c>
      <c r="V44" s="1" t="s">
        <v>880</v>
      </c>
    </row>
    <row r="45" spans="14:22">
      <c r="N45" s="2" t="s">
        <v>972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9.0609240044055434E-3</v>
      </c>
      <c r="S45" s="5" t="str">
        <f t="shared" si="1"/>
        <v>MY6_Solar</v>
      </c>
      <c r="T45" s="1" t="s">
        <v>892</v>
      </c>
      <c r="U45" s="5" t="s">
        <v>783</v>
      </c>
      <c r="V45" s="1" t="s">
        <v>880</v>
      </c>
    </row>
    <row r="46" spans="14:22">
      <c r="N46" s="2" t="s">
        <v>973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9.2458408208219815E-3</v>
      </c>
      <c r="S46" s="5" t="str">
        <f t="shared" si="1"/>
        <v>MY6_Solar</v>
      </c>
      <c r="T46" s="1" t="s">
        <v>892</v>
      </c>
      <c r="U46" s="5" t="s">
        <v>783</v>
      </c>
      <c r="V46" s="1" t="s">
        <v>880</v>
      </c>
    </row>
    <row r="47" spans="14:22">
      <c r="N47" s="2" t="s">
        <v>974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3.1435858790794732E-3</v>
      </c>
      <c r="S47" s="5" t="str">
        <f t="shared" si="1"/>
        <v>MY6_Solar</v>
      </c>
      <c r="T47" s="1" t="s">
        <v>892</v>
      </c>
      <c r="U47" s="5" t="s">
        <v>783</v>
      </c>
      <c r="V47" s="1" t="s">
        <v>880</v>
      </c>
    </row>
    <row r="48" spans="14:22">
      <c r="N48" s="2" t="s">
        <v>975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8.7835487797808826E-3</v>
      </c>
      <c r="S48" s="5" t="str">
        <f t="shared" si="1"/>
        <v>MY6_Solar</v>
      </c>
      <c r="T48" s="1" t="s">
        <v>892</v>
      </c>
      <c r="U48" s="5" t="s">
        <v>783</v>
      </c>
      <c r="V48" s="1" t="s">
        <v>880</v>
      </c>
    </row>
    <row r="49" spans="14:22">
      <c r="N49" s="2" t="s">
        <v>976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8.5986319633644427E-3</v>
      </c>
      <c r="S49" s="5" t="str">
        <f t="shared" si="1"/>
        <v>MY6_Solar</v>
      </c>
      <c r="T49" s="1" t="s">
        <v>892</v>
      </c>
      <c r="U49" s="5" t="s">
        <v>783</v>
      </c>
      <c r="V49" s="1" t="s">
        <v>880</v>
      </c>
    </row>
    <row r="50" spans="14:22">
      <c r="N50" s="2" t="s">
        <v>977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7.1192974320329252E-3</v>
      </c>
      <c r="S50" s="5" t="str">
        <f t="shared" si="1"/>
        <v>MY6_Solar</v>
      </c>
      <c r="T50" s="1" t="s">
        <v>892</v>
      </c>
      <c r="U50" s="5" t="s">
        <v>783</v>
      </c>
      <c r="V50" s="1" t="s">
        <v>880</v>
      </c>
    </row>
    <row r="51" spans="14:22">
      <c r="N51" s="2" t="s">
        <v>978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8.043881514115123E-3</v>
      </c>
      <c r="S51" s="5" t="str">
        <f t="shared" si="1"/>
        <v>MY6_Solar</v>
      </c>
      <c r="T51" s="1" t="s">
        <v>892</v>
      </c>
      <c r="U51" s="5" t="s">
        <v>783</v>
      </c>
      <c r="V51" s="1" t="s">
        <v>880</v>
      </c>
    </row>
    <row r="52" spans="14:22">
      <c r="N52" s="2" t="s">
        <v>979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8.5986319633644427E-3</v>
      </c>
      <c r="S52" s="5" t="str">
        <f t="shared" si="1"/>
        <v>MY6_Solar</v>
      </c>
      <c r="T52" s="1" t="s">
        <v>892</v>
      </c>
      <c r="U52" s="5" t="s">
        <v>783</v>
      </c>
      <c r="V52" s="1" t="s">
        <v>880</v>
      </c>
    </row>
    <row r="53" spans="14:22">
      <c r="N53" s="2" t="s">
        <v>980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8.7835487797808809E-3</v>
      </c>
      <c r="S53" s="5" t="str">
        <f t="shared" si="1"/>
        <v>MY6_Solar</v>
      </c>
      <c r="T53" s="1" t="s">
        <v>892</v>
      </c>
      <c r="U53" s="5" t="s">
        <v>783</v>
      </c>
      <c r="V53" s="1" t="s">
        <v>880</v>
      </c>
    </row>
    <row r="54" spans="14:22">
      <c r="N54" s="2" t="s">
        <v>981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9.1533824126137607E-3</v>
      </c>
      <c r="S54" s="5" t="str">
        <f t="shared" si="1"/>
        <v>MY6_Solar</v>
      </c>
      <c r="T54" s="1" t="s">
        <v>892</v>
      </c>
      <c r="U54" s="5" t="s">
        <v>783</v>
      </c>
      <c r="V54" s="1" t="s">
        <v>880</v>
      </c>
    </row>
    <row r="55" spans="14:22">
      <c r="N55" s="2" t="s">
        <v>982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7.9514231059069039E-3</v>
      </c>
      <c r="S55" s="5" t="str">
        <f t="shared" si="1"/>
        <v>MY6_Solar</v>
      </c>
      <c r="T55" s="1" t="s">
        <v>892</v>
      </c>
      <c r="U55" s="5" t="s">
        <v>783</v>
      </c>
      <c r="V55" s="1" t="s">
        <v>880</v>
      </c>
    </row>
    <row r="56" spans="14:22">
      <c r="N56" s="2" t="s">
        <v>983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7.6740478812822449E-3</v>
      </c>
      <c r="S56" s="5" t="str">
        <f t="shared" si="1"/>
        <v>MY6_Solar</v>
      </c>
      <c r="T56" s="1" t="s">
        <v>892</v>
      </c>
      <c r="U56" s="5" t="s">
        <v>783</v>
      </c>
      <c r="V56" s="1" t="s">
        <v>880</v>
      </c>
    </row>
    <row r="57" spans="14:22">
      <c r="N57" s="2" t="s">
        <v>984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8.1363399223233438E-3</v>
      </c>
      <c r="S57" s="5" t="str">
        <f t="shared" si="1"/>
        <v>MY6_Solar</v>
      </c>
      <c r="T57" s="1" t="s">
        <v>892</v>
      </c>
      <c r="U57" s="5" t="s">
        <v>783</v>
      </c>
      <c r="V57" s="1" t="s">
        <v>880</v>
      </c>
    </row>
    <row r="58" spans="14:22">
      <c r="N58" s="2" t="s">
        <v>985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8.5061735551562236E-3</v>
      </c>
      <c r="S58" s="5" t="str">
        <f t="shared" si="1"/>
        <v>MY6_Solar</v>
      </c>
      <c r="T58" s="1" t="s">
        <v>892</v>
      </c>
      <c r="U58" s="5" t="s">
        <v>783</v>
      </c>
      <c r="V58" s="1" t="s">
        <v>880</v>
      </c>
    </row>
    <row r="59" spans="14:22">
      <c r="N59" s="2" t="s">
        <v>986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8.1363399223233438E-3</v>
      </c>
      <c r="S59" s="5" t="str">
        <f t="shared" si="1"/>
        <v>MY6_Solar</v>
      </c>
      <c r="T59" s="1" t="s">
        <v>892</v>
      </c>
      <c r="U59" s="5" t="s">
        <v>783</v>
      </c>
      <c r="V59" s="1" t="s">
        <v>880</v>
      </c>
    </row>
    <row r="60" spans="14:22">
      <c r="N60" s="2" t="s">
        <v>987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7.9514231059069039E-3</v>
      </c>
      <c r="S60" s="5" t="str">
        <f t="shared" si="1"/>
        <v>MY6_Solar</v>
      </c>
      <c r="T60" s="1" t="s">
        <v>892</v>
      </c>
      <c r="U60" s="5" t="s">
        <v>783</v>
      </c>
      <c r="V60" s="1" t="s">
        <v>880</v>
      </c>
    </row>
    <row r="61" spans="14:22">
      <c r="N61" s="2" t="s">
        <v>988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8.321256738739782E-3</v>
      </c>
      <c r="S61" s="5" t="str">
        <f t="shared" si="1"/>
        <v>MY6_Solar</v>
      </c>
      <c r="T61" s="1" t="s">
        <v>892</v>
      </c>
      <c r="U61" s="5" t="s">
        <v>783</v>
      </c>
      <c r="V61" s="1" t="s">
        <v>880</v>
      </c>
    </row>
    <row r="62" spans="14:22">
      <c r="N62" s="2" t="s">
        <v>989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8.5986319633644427E-3</v>
      </c>
      <c r="S62" s="5" t="str">
        <f t="shared" si="1"/>
        <v>MY6_Solar</v>
      </c>
      <c r="T62" s="1" t="s">
        <v>892</v>
      </c>
      <c r="U62" s="5" t="s">
        <v>783</v>
      </c>
      <c r="V62" s="1" t="s">
        <v>880</v>
      </c>
    </row>
    <row r="63" spans="14:22">
      <c r="N63" s="2" t="s">
        <v>990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7.581589473074025E-3</v>
      </c>
      <c r="S63" s="5" t="str">
        <f t="shared" si="1"/>
        <v>MY6_Solar</v>
      </c>
      <c r="T63" s="1" t="s">
        <v>892</v>
      </c>
      <c r="U63" s="5" t="s">
        <v>783</v>
      </c>
      <c r="V63" s="1" t="s">
        <v>880</v>
      </c>
    </row>
    <row r="64" spans="14:22">
      <c r="N64" s="2" t="s">
        <v>991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8.7835487797808826E-3</v>
      </c>
      <c r="S64" s="5" t="str">
        <f t="shared" si="1"/>
        <v>MY6_Solar</v>
      </c>
      <c r="T64" s="1" t="s">
        <v>892</v>
      </c>
      <c r="U64" s="5" t="s">
        <v>783</v>
      </c>
      <c r="V64" s="1" t="s">
        <v>880</v>
      </c>
    </row>
    <row r="65" spans="14:22">
      <c r="N65" s="2" t="s">
        <v>992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9.0609240044055434E-3</v>
      </c>
      <c r="S65" s="5" t="str">
        <f t="shared" si="1"/>
        <v>MY6_Solar</v>
      </c>
      <c r="T65" s="1" t="s">
        <v>892</v>
      </c>
      <c r="U65" s="5" t="s">
        <v>783</v>
      </c>
      <c r="V65" s="1" t="s">
        <v>880</v>
      </c>
    </row>
    <row r="66" spans="14:22">
      <c r="N66" s="2" t="s">
        <v>993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1.2460031302533186E-2</v>
      </c>
      <c r="S66" s="5" t="str">
        <f t="shared" ref="S66:S129" si="6">_xlfn.XLOOKUP(O66,AE:AE,AG:AG)</f>
        <v>MY7_Solar</v>
      </c>
      <c r="T66" s="1" t="s">
        <v>897</v>
      </c>
      <c r="U66" s="5" t="s">
        <v>783</v>
      </c>
      <c r="V66" s="1" t="s">
        <v>880</v>
      </c>
    </row>
    <row r="67" spans="14:22">
      <c r="N67" s="2" t="s">
        <v>994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1.15438525302881E-2</v>
      </c>
      <c r="S67" s="5" t="str">
        <f t="shared" si="6"/>
        <v>MY7_Solar</v>
      </c>
      <c r="T67" s="1" t="s">
        <v>897</v>
      </c>
      <c r="U67" s="5" t="s">
        <v>783</v>
      </c>
      <c r="V67" s="1" t="s">
        <v>880</v>
      </c>
    </row>
    <row r="68" spans="14:22">
      <c r="N68" s="2" t="s">
        <v>995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1.2643267056982205E-2</v>
      </c>
      <c r="S68" s="5" t="str">
        <f t="shared" si="6"/>
        <v>MY7_Solar</v>
      </c>
      <c r="T68" s="1" t="s">
        <v>897</v>
      </c>
      <c r="U68" s="5" t="s">
        <v>783</v>
      </c>
      <c r="V68" s="1" t="s">
        <v>880</v>
      </c>
    </row>
    <row r="69" spans="14:22">
      <c r="N69" s="2" t="s">
        <v>996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1.1360616775839083E-2</v>
      </c>
      <c r="S69" s="5" t="str">
        <f t="shared" si="6"/>
        <v>MY7_Solar</v>
      </c>
      <c r="T69" s="1" t="s">
        <v>897</v>
      </c>
      <c r="U69" s="5" t="s">
        <v>783</v>
      </c>
      <c r="V69" s="1" t="s">
        <v>880</v>
      </c>
    </row>
    <row r="70" spans="14:22">
      <c r="N70" s="2" t="s">
        <v>997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1.1452234653063591E-2</v>
      </c>
      <c r="S70" s="5" t="str">
        <f t="shared" si="6"/>
        <v>MY7_Solar</v>
      </c>
      <c r="T70" s="1" t="s">
        <v>897</v>
      </c>
      <c r="U70" s="5" t="s">
        <v>783</v>
      </c>
      <c r="V70" s="1" t="s">
        <v>880</v>
      </c>
    </row>
    <row r="71" spans="14:22">
      <c r="N71" s="2" t="s">
        <v>998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1.0536055880818506E-2</v>
      </c>
      <c r="S71" s="5" t="str">
        <f t="shared" si="6"/>
        <v>MY7_Solar</v>
      </c>
      <c r="T71" s="1" t="s">
        <v>897</v>
      </c>
      <c r="U71" s="5" t="s">
        <v>783</v>
      </c>
      <c r="V71" s="1" t="s">
        <v>880</v>
      </c>
    </row>
    <row r="72" spans="14:22">
      <c r="N72" s="2" t="s">
        <v>999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1.1635470407512609E-2</v>
      </c>
      <c r="S72" s="5" t="str">
        <f t="shared" si="6"/>
        <v>MY7_Solar</v>
      </c>
      <c r="T72" s="1" t="s">
        <v>897</v>
      </c>
      <c r="U72" s="5" t="s">
        <v>783</v>
      </c>
      <c r="V72" s="1" t="s">
        <v>880</v>
      </c>
    </row>
    <row r="73" spans="14:22">
      <c r="N73" s="2" t="s">
        <v>1000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1.2185177670859661E-2</v>
      </c>
      <c r="S73" s="5" t="str">
        <f t="shared" si="6"/>
        <v>MY7_Solar</v>
      </c>
      <c r="T73" s="1" t="s">
        <v>897</v>
      </c>
      <c r="U73" s="5" t="s">
        <v>783</v>
      </c>
      <c r="V73" s="1" t="s">
        <v>880</v>
      </c>
    </row>
    <row r="74" spans="14:22">
      <c r="N74" s="2" t="s">
        <v>1001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8.6120804591038203E-3</v>
      </c>
      <c r="S74" s="5" t="str">
        <f t="shared" si="6"/>
        <v>MY7_Solar</v>
      </c>
      <c r="T74" s="1" t="s">
        <v>897</v>
      </c>
      <c r="U74" s="5" t="s">
        <v>783</v>
      </c>
      <c r="V74" s="1" t="s">
        <v>880</v>
      </c>
    </row>
    <row r="75" spans="14:22">
      <c r="N75" s="2" t="s">
        <v>1002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7.1461944235116804E-3</v>
      </c>
      <c r="S75" s="5" t="str">
        <f t="shared" si="6"/>
        <v>MY7_Solar</v>
      </c>
      <c r="T75" s="1" t="s">
        <v>897</v>
      </c>
      <c r="U75" s="5" t="s">
        <v>783</v>
      </c>
      <c r="V75" s="1" t="s">
        <v>880</v>
      </c>
    </row>
    <row r="76" spans="14:22">
      <c r="N76" s="2" t="s">
        <v>1003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7.695901686858732E-3</v>
      </c>
      <c r="S76" s="5" t="str">
        <f t="shared" si="6"/>
        <v>MY7_Solar</v>
      </c>
      <c r="T76" s="1" t="s">
        <v>897</v>
      </c>
      <c r="U76" s="5" t="s">
        <v>783</v>
      </c>
      <c r="V76" s="1" t="s">
        <v>880</v>
      </c>
    </row>
    <row r="77" spans="14:22">
      <c r="N77" s="2" t="s">
        <v>1004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6.5964871601646279E-3</v>
      </c>
      <c r="S77" s="5" t="str">
        <f t="shared" si="6"/>
        <v>MY7_Solar</v>
      </c>
      <c r="T77" s="1" t="s">
        <v>897</v>
      </c>
      <c r="U77" s="5" t="s">
        <v>783</v>
      </c>
      <c r="V77" s="1" t="s">
        <v>880</v>
      </c>
    </row>
    <row r="78" spans="14:22">
      <c r="N78" s="2" t="s">
        <v>1005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5.3138368790215055E-3</v>
      </c>
      <c r="S78" s="5" t="str">
        <f t="shared" si="6"/>
        <v>MY5_Solar</v>
      </c>
      <c r="T78" s="1" t="s">
        <v>897</v>
      </c>
      <c r="U78" s="5" t="s">
        <v>783</v>
      </c>
      <c r="V78" s="1" t="s">
        <v>880</v>
      </c>
    </row>
    <row r="79" spans="14:22">
      <c r="N79" s="2" t="s">
        <v>1006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4.9473653701234714E-3</v>
      </c>
      <c r="S79" s="5" t="str">
        <f t="shared" si="6"/>
        <v>MY5_Solar</v>
      </c>
      <c r="T79" s="1" t="s">
        <v>897</v>
      </c>
      <c r="U79" s="5" t="s">
        <v>783</v>
      </c>
      <c r="V79" s="1" t="s">
        <v>880</v>
      </c>
    </row>
    <row r="80" spans="14:22">
      <c r="N80" s="2" t="s">
        <v>1007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1.1727088284737116E-2</v>
      </c>
      <c r="S80" s="5" t="str">
        <f t="shared" si="6"/>
        <v>MY8_Solar</v>
      </c>
      <c r="T80" s="1" t="s">
        <v>897</v>
      </c>
      <c r="U80" s="5" t="s">
        <v>783</v>
      </c>
      <c r="V80" s="1" t="s">
        <v>880</v>
      </c>
    </row>
    <row r="81" spans="14:22">
      <c r="N81" s="2" t="s">
        <v>1008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1.1910324039186137E-2</v>
      </c>
      <c r="S81" s="5" t="str">
        <f t="shared" si="6"/>
        <v>MY8_Solar</v>
      </c>
      <c r="T81" s="1" t="s">
        <v>897</v>
      </c>
      <c r="U81" s="5" t="s">
        <v>783</v>
      </c>
      <c r="V81" s="1" t="s">
        <v>880</v>
      </c>
    </row>
    <row r="82" spans="14:22">
      <c r="N82" s="2" t="s">
        <v>1009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1.081090951249203E-2</v>
      </c>
      <c r="S82" s="5" t="str">
        <f t="shared" si="6"/>
        <v>MY8_Solar</v>
      </c>
      <c r="T82" s="1" t="s">
        <v>897</v>
      </c>
      <c r="U82" s="5" t="s">
        <v>783</v>
      </c>
      <c r="V82" s="1" t="s">
        <v>880</v>
      </c>
    </row>
    <row r="83" spans="14:22">
      <c r="N83" s="2" t="s">
        <v>1010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1.2093559793635153E-2</v>
      </c>
      <c r="S83" s="5" t="str">
        <f t="shared" si="6"/>
        <v>MY8_Solar</v>
      </c>
      <c r="T83" s="1" t="s">
        <v>897</v>
      </c>
      <c r="U83" s="5" t="s">
        <v>783</v>
      </c>
      <c r="V83" s="1" t="s">
        <v>880</v>
      </c>
    </row>
    <row r="84" spans="14:22">
      <c r="N84" s="2" t="s">
        <v>1011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1.3192974320329256E-2</v>
      </c>
      <c r="S84" s="5" t="str">
        <f t="shared" si="6"/>
        <v>MY8_Solar</v>
      </c>
      <c r="T84" s="1" t="s">
        <v>897</v>
      </c>
      <c r="U84" s="5" t="s">
        <v>783</v>
      </c>
      <c r="V84" s="1" t="s">
        <v>880</v>
      </c>
    </row>
    <row r="85" spans="14:22">
      <c r="N85" s="2" t="s">
        <v>1012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7.3294301779606988E-3</v>
      </c>
      <c r="S85" s="5" t="str">
        <f t="shared" si="6"/>
        <v>MY8_Solar</v>
      </c>
      <c r="T85" s="1" t="s">
        <v>897</v>
      </c>
      <c r="U85" s="5" t="s">
        <v>783</v>
      </c>
      <c r="V85" s="1" t="s">
        <v>880</v>
      </c>
    </row>
    <row r="86" spans="14:22">
      <c r="N86" s="2" t="s">
        <v>1013</v>
      </c>
      <c r="O86" s="2" t="s">
        <v>42</v>
      </c>
      <c r="P86" s="2" t="s">
        <v>925</v>
      </c>
      <c r="Q86" s="1">
        <v>1232.79</v>
      </c>
      <c r="R86" s="11">
        <f t="shared" ca="1" si="7"/>
        <v>7.1461944235116804E-3</v>
      </c>
      <c r="S86" s="5" t="str">
        <f t="shared" si="6"/>
        <v>MY9_Solar</v>
      </c>
      <c r="T86" s="1" t="s">
        <v>879</v>
      </c>
      <c r="U86" s="5" t="s">
        <v>783</v>
      </c>
      <c r="V86" s="1" t="s">
        <v>880</v>
      </c>
    </row>
    <row r="87" spans="14:22">
      <c r="N87" s="2" t="s">
        <v>1014</v>
      </c>
      <c r="O87" s="2" t="s">
        <v>42</v>
      </c>
      <c r="P87" s="2" t="s">
        <v>925</v>
      </c>
      <c r="Q87" s="1">
        <v>1296.01</v>
      </c>
      <c r="R87" s="11">
        <f t="shared" ca="1" si="7"/>
        <v>7.5126659324097154E-3</v>
      </c>
      <c r="S87" s="5" t="str">
        <f t="shared" si="6"/>
        <v>MY9_Solar</v>
      </c>
      <c r="T87" s="1" t="s">
        <v>879</v>
      </c>
      <c r="U87" s="5" t="s">
        <v>783</v>
      </c>
      <c r="V87" s="1" t="s">
        <v>880</v>
      </c>
    </row>
    <row r="88" spans="14:22">
      <c r="N88" s="2" t="s">
        <v>1015</v>
      </c>
      <c r="O88" s="2" t="s">
        <v>42</v>
      </c>
      <c r="P88" s="2" t="s">
        <v>925</v>
      </c>
      <c r="Q88" s="1">
        <v>1232.79</v>
      </c>
      <c r="R88" s="11">
        <f t="shared" ca="1" si="7"/>
        <v>7.1461944235116804E-3</v>
      </c>
      <c r="S88" s="5" t="str">
        <f t="shared" si="6"/>
        <v>MY9_Solar</v>
      </c>
      <c r="T88" s="1" t="s">
        <v>879</v>
      </c>
      <c r="U88" s="5" t="s">
        <v>783</v>
      </c>
      <c r="V88" s="1" t="s">
        <v>880</v>
      </c>
    </row>
    <row r="89" spans="14:22">
      <c r="N89" s="2" t="s">
        <v>1016</v>
      </c>
      <c r="O89" s="2" t="s">
        <v>42</v>
      </c>
      <c r="P89" s="2" t="s">
        <v>925</v>
      </c>
      <c r="Q89" s="1">
        <v>1216.9849999999999</v>
      </c>
      <c r="R89" s="11">
        <f t="shared" ca="1" si="7"/>
        <v>7.0545765462871708E-3</v>
      </c>
      <c r="S89" s="5" t="str">
        <f t="shared" si="6"/>
        <v>MY9_Solar</v>
      </c>
      <c r="T89" s="1" t="s">
        <v>879</v>
      </c>
      <c r="U89" s="5" t="s">
        <v>783</v>
      </c>
      <c r="V89" s="1" t="s">
        <v>880</v>
      </c>
    </row>
    <row r="90" spans="14:22">
      <c r="N90" s="2" t="s">
        <v>1017</v>
      </c>
      <c r="O90" s="2" t="s">
        <v>42</v>
      </c>
      <c r="P90" s="2" t="s">
        <v>925</v>
      </c>
      <c r="Q90" s="1">
        <v>1011.52</v>
      </c>
      <c r="R90" s="11">
        <f t="shared" ca="1" si="7"/>
        <v>5.863544142368558E-3</v>
      </c>
      <c r="S90" s="5" t="str">
        <f t="shared" si="6"/>
        <v>MY9_Solar</v>
      </c>
      <c r="T90" s="1" t="s">
        <v>879</v>
      </c>
      <c r="U90" s="5" t="s">
        <v>783</v>
      </c>
      <c r="V90" s="1" t="s">
        <v>880</v>
      </c>
    </row>
    <row r="91" spans="14:22">
      <c r="N91" s="2" t="s">
        <v>1018</v>
      </c>
      <c r="O91" s="2" t="s">
        <v>42</v>
      </c>
      <c r="P91" s="2" t="s">
        <v>925</v>
      </c>
      <c r="Q91" s="1">
        <v>1264.4000000000001</v>
      </c>
      <c r="R91" s="11">
        <f t="shared" ca="1" si="7"/>
        <v>7.3294301779606988E-3</v>
      </c>
      <c r="S91" s="5" t="str">
        <f t="shared" si="6"/>
        <v>MY9_Solar</v>
      </c>
      <c r="T91" s="1" t="s">
        <v>879</v>
      </c>
      <c r="U91" s="5" t="s">
        <v>783</v>
      </c>
      <c r="V91" s="1" t="s">
        <v>880</v>
      </c>
    </row>
    <row r="92" spans="14:22">
      <c r="N92" s="2" t="s">
        <v>1019</v>
      </c>
      <c r="O92" s="2" t="s">
        <v>42</v>
      </c>
      <c r="P92" s="2" t="s">
        <v>925</v>
      </c>
      <c r="Q92" s="1">
        <v>1264.3999999999999</v>
      </c>
      <c r="R92" s="11">
        <f t="shared" ca="1" si="7"/>
        <v>7.329430177960697E-3</v>
      </c>
      <c r="S92" s="5" t="str">
        <f t="shared" si="6"/>
        <v>MY9_Solar</v>
      </c>
      <c r="T92" s="1" t="s">
        <v>879</v>
      </c>
      <c r="U92" s="5" t="s">
        <v>783</v>
      </c>
      <c r="V92" s="1" t="s">
        <v>880</v>
      </c>
    </row>
    <row r="93" spans="14:22">
      <c r="N93" s="2" t="s">
        <v>1020</v>
      </c>
      <c r="O93" s="2" t="s">
        <v>42</v>
      </c>
      <c r="P93" s="2" t="s">
        <v>925</v>
      </c>
      <c r="Q93" s="1">
        <v>1264.4000000000001</v>
      </c>
      <c r="R93" s="11">
        <f t="shared" ca="1" si="7"/>
        <v>7.3294301779606988E-3</v>
      </c>
      <c r="S93" s="5" t="str">
        <f t="shared" si="6"/>
        <v>MY9_Solar</v>
      </c>
      <c r="T93" s="1" t="s">
        <v>879</v>
      </c>
      <c r="U93" s="5" t="s">
        <v>783</v>
      </c>
      <c r="V93" s="1" t="s">
        <v>880</v>
      </c>
    </row>
    <row r="94" spans="14:22">
      <c r="N94" s="2" t="s">
        <v>1021</v>
      </c>
      <c r="O94" s="2" t="s">
        <v>42</v>
      </c>
      <c r="P94" s="2" t="s">
        <v>925</v>
      </c>
      <c r="Q94" s="1">
        <v>1991.43</v>
      </c>
      <c r="R94" s="11">
        <f t="shared" ca="1" si="7"/>
        <v>1.15438525302881E-2</v>
      </c>
      <c r="S94" s="5" t="str">
        <f t="shared" si="6"/>
        <v>MY9_Solar</v>
      </c>
      <c r="T94" s="1" t="s">
        <v>879</v>
      </c>
      <c r="U94" s="5" t="s">
        <v>783</v>
      </c>
      <c r="V94" s="1" t="s">
        <v>880</v>
      </c>
    </row>
    <row r="95" spans="14:22">
      <c r="N95" s="2" t="s">
        <v>1022</v>
      </c>
      <c r="O95" s="2" t="s">
        <v>42</v>
      </c>
      <c r="P95" s="2" t="s">
        <v>925</v>
      </c>
      <c r="Q95" s="1">
        <v>2070.4549999999999</v>
      </c>
      <c r="R95" s="11">
        <f t="shared" ca="1" si="7"/>
        <v>1.2001941916410642E-2</v>
      </c>
      <c r="S95" s="5" t="str">
        <f t="shared" si="6"/>
        <v>MY9_Solar</v>
      </c>
      <c r="T95" s="1" t="s">
        <v>879</v>
      </c>
      <c r="U95" s="5" t="s">
        <v>783</v>
      </c>
      <c r="V95" s="1" t="s">
        <v>880</v>
      </c>
    </row>
    <row r="96" spans="14:22">
      <c r="N96" s="2" t="s">
        <v>1906</v>
      </c>
      <c r="O96" s="2" t="s">
        <v>42</v>
      </c>
      <c r="P96" s="2" t="s">
        <v>925</v>
      </c>
      <c r="R96" s="11"/>
      <c r="S96" s="5" t="str">
        <f t="shared" si="6"/>
        <v>MY9_Solar</v>
      </c>
      <c r="T96" s="1" t="s">
        <v>879</v>
      </c>
      <c r="U96" s="5" t="s">
        <v>783</v>
      </c>
      <c r="V96" s="1" t="s">
        <v>880</v>
      </c>
    </row>
    <row r="97" spans="14:22">
      <c r="N97" s="2" t="s">
        <v>1023</v>
      </c>
      <c r="O97" s="2" t="s">
        <v>42</v>
      </c>
      <c r="P97" s="2" t="s">
        <v>925</v>
      </c>
      <c r="Q97" s="1">
        <v>1991.4299999999998</v>
      </c>
      <c r="R97" s="11">
        <f t="shared" ca="1" si="7"/>
        <v>1.1543852530288098E-2</v>
      </c>
      <c r="S97" s="5" t="str">
        <f t="shared" si="6"/>
        <v>MY9_Solar</v>
      </c>
      <c r="T97" s="1" t="s">
        <v>879</v>
      </c>
      <c r="U97" s="5" t="s">
        <v>783</v>
      </c>
      <c r="V97" s="1" t="s">
        <v>880</v>
      </c>
    </row>
    <row r="98" spans="14:22">
      <c r="N98" s="2" t="s">
        <v>1024</v>
      </c>
      <c r="O98" s="2" t="s">
        <v>42</v>
      </c>
      <c r="P98" s="2" t="s">
        <v>925</v>
      </c>
      <c r="Q98" s="1">
        <v>1896.6000000000001</v>
      </c>
      <c r="R98" s="11">
        <f t="shared" ca="1" si="7"/>
        <v>1.0994145266941048E-2</v>
      </c>
      <c r="S98" s="5" t="str">
        <f t="shared" si="6"/>
        <v>MY9_Solar</v>
      </c>
      <c r="T98" s="1" t="s">
        <v>879</v>
      </c>
      <c r="U98" s="5" t="s">
        <v>783</v>
      </c>
      <c r="V98" s="1" t="s">
        <v>880</v>
      </c>
    </row>
    <row r="99" spans="14:22">
      <c r="N99" s="2" t="s">
        <v>1907</v>
      </c>
      <c r="O99" s="2" t="s">
        <v>42</v>
      </c>
      <c r="P99" s="2" t="s">
        <v>925</v>
      </c>
      <c r="R99" s="11"/>
      <c r="S99" s="5" t="str">
        <f t="shared" si="6"/>
        <v>MY9_Solar</v>
      </c>
      <c r="T99" s="1" t="s">
        <v>879</v>
      </c>
      <c r="U99" s="5" t="s">
        <v>783</v>
      </c>
      <c r="V99" s="1" t="s">
        <v>880</v>
      </c>
    </row>
    <row r="100" spans="14:22">
      <c r="N100" s="2" t="s">
        <v>1839</v>
      </c>
      <c r="O100" s="2" t="s">
        <v>120</v>
      </c>
      <c r="P100" s="2" t="s">
        <v>929</v>
      </c>
      <c r="Q100" s="1">
        <v>1880.7950000000001</v>
      </c>
      <c r="R100" s="11">
        <f t="shared" ca="1" si="7"/>
        <v>1.0902527389716539E-2</v>
      </c>
      <c r="S100" s="5" t="str">
        <f t="shared" si="6"/>
        <v>MY10_Solar</v>
      </c>
      <c r="T100" s="1" t="s">
        <v>897</v>
      </c>
      <c r="U100" s="5" t="s">
        <v>783</v>
      </c>
      <c r="V100" s="1" t="s">
        <v>880</v>
      </c>
    </row>
    <row r="101" spans="14:22">
      <c r="N101" s="2" t="s">
        <v>1840</v>
      </c>
      <c r="O101" s="2" t="s">
        <v>120</v>
      </c>
      <c r="P101" s="2" t="s">
        <v>929</v>
      </c>
      <c r="Q101" s="1">
        <v>829.40000000000009</v>
      </c>
      <c r="R101" s="11">
        <f t="shared" ca="1" si="7"/>
        <v>4.8078372268274307E-3</v>
      </c>
      <c r="S101" s="5" t="str">
        <f t="shared" si="6"/>
        <v>MY10_Solar</v>
      </c>
      <c r="T101" s="1" t="s">
        <v>897</v>
      </c>
      <c r="U101" s="5" t="s">
        <v>783</v>
      </c>
      <c r="V101" s="1" t="s">
        <v>880</v>
      </c>
    </row>
    <row r="102" spans="14:22">
      <c r="N102" s="2" t="s">
        <v>1841</v>
      </c>
      <c r="O102" s="2" t="s">
        <v>120</v>
      </c>
      <c r="P102" s="2" t="s">
        <v>929</v>
      </c>
      <c r="Q102" s="1">
        <v>669.90000000000009</v>
      </c>
      <c r="R102" s="11">
        <f t="shared" ca="1" si="7"/>
        <v>3.8832531447452329E-3</v>
      </c>
      <c r="S102" s="5" t="str">
        <f t="shared" si="6"/>
        <v>MY10_Solar</v>
      </c>
      <c r="T102" s="1" t="s">
        <v>897</v>
      </c>
      <c r="U102" s="5" t="s">
        <v>783</v>
      </c>
      <c r="V102" s="1" t="s">
        <v>880</v>
      </c>
    </row>
    <row r="103" spans="14:22">
      <c r="N103" s="2" t="s">
        <v>1842</v>
      </c>
      <c r="O103" s="2" t="s">
        <v>120</v>
      </c>
      <c r="P103" s="2" t="s">
        <v>929</v>
      </c>
      <c r="Q103" s="1">
        <v>2041.6000000000001</v>
      </c>
      <c r="R103" s="11">
        <f t="shared" ca="1" si="7"/>
        <v>1.1834676250652137E-2</v>
      </c>
      <c r="S103" s="5" t="str">
        <f t="shared" si="6"/>
        <v>MY10_Solar</v>
      </c>
      <c r="T103" s="1" t="s">
        <v>897</v>
      </c>
      <c r="U103" s="5" t="s">
        <v>783</v>
      </c>
      <c r="V103" s="1" t="s">
        <v>880</v>
      </c>
    </row>
    <row r="104" spans="14:22">
      <c r="N104" s="2" t="s">
        <v>1025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2.4262767375804305E-2</v>
      </c>
      <c r="S104" s="5" t="str">
        <f t="shared" si="6"/>
        <v>MY1_Solar</v>
      </c>
      <c r="T104" s="1" t="s">
        <v>879</v>
      </c>
      <c r="U104" s="5" t="s">
        <v>783</v>
      </c>
      <c r="V104" s="1" t="s">
        <v>880</v>
      </c>
    </row>
    <row r="105" spans="14:22">
      <c r="N105" s="2" t="s">
        <v>1026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2.4131644542345371E-2</v>
      </c>
      <c r="S105" s="5" t="str">
        <f t="shared" si="6"/>
        <v>MY2_Solar</v>
      </c>
      <c r="T105" s="1" t="s">
        <v>886</v>
      </c>
      <c r="U105" s="5" t="s">
        <v>783</v>
      </c>
      <c r="V105" s="1" t="s">
        <v>880</v>
      </c>
    </row>
    <row r="106" spans="14:22">
      <c r="N106" s="2" t="s">
        <v>1027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2.4224102950553595E-2</v>
      </c>
      <c r="S106" s="5" t="str">
        <f t="shared" si="6"/>
        <v>MY2_Solar</v>
      </c>
      <c r="T106" s="1" t="s">
        <v>886</v>
      </c>
      <c r="U106" s="5" t="s">
        <v>783</v>
      </c>
      <c r="V106" s="1" t="s">
        <v>880</v>
      </c>
    </row>
    <row r="107" spans="14:22">
      <c r="N107" s="2" t="s">
        <v>1028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2.4686394991594692E-2</v>
      </c>
      <c r="S107" s="5" t="str">
        <f t="shared" si="6"/>
        <v>MY2_Solar</v>
      </c>
      <c r="T107" s="1" t="s">
        <v>886</v>
      </c>
      <c r="U107" s="5" t="s">
        <v>783</v>
      </c>
      <c r="V107" s="1" t="s">
        <v>880</v>
      </c>
    </row>
    <row r="108" spans="14:22">
      <c r="N108" s="2" t="s">
        <v>1029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2.4316561358761812E-2</v>
      </c>
      <c r="S108" s="5" t="str">
        <f t="shared" si="6"/>
        <v>MY2_Solar</v>
      </c>
      <c r="T108" s="1" t="s">
        <v>886</v>
      </c>
      <c r="U108" s="5" t="s">
        <v>783</v>
      </c>
      <c r="V108" s="1" t="s">
        <v>880</v>
      </c>
    </row>
    <row r="109" spans="14:22">
      <c r="N109" s="2" t="s">
        <v>1030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2.4095501710045795E-2</v>
      </c>
      <c r="S109" s="5" t="str">
        <f t="shared" si="6"/>
        <v>MY2_Solar</v>
      </c>
      <c r="T109" s="1" t="s">
        <v>886</v>
      </c>
      <c r="U109" s="5" t="s">
        <v>783</v>
      </c>
      <c r="V109" s="1" t="s">
        <v>880</v>
      </c>
    </row>
    <row r="110" spans="14:22">
      <c r="N110" s="2" t="s">
        <v>1031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2.4187119587270302E-2</v>
      </c>
      <c r="S110" s="5" t="str">
        <f t="shared" si="6"/>
        <v>MY2_Solar</v>
      </c>
      <c r="T110" s="1" t="s">
        <v>886</v>
      </c>
      <c r="U110" s="5" t="s">
        <v>783</v>
      </c>
      <c r="V110" s="1" t="s">
        <v>880</v>
      </c>
    </row>
    <row r="111" spans="14:22">
      <c r="N111" s="2" t="s">
        <v>1032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3.4265086081966274E-2</v>
      </c>
      <c r="S111" s="5" t="str">
        <f t="shared" si="6"/>
        <v>MY2_Solar</v>
      </c>
      <c r="T111" s="1" t="s">
        <v>886</v>
      </c>
      <c r="U111" s="5" t="s">
        <v>783</v>
      </c>
      <c r="V111" s="1" t="s">
        <v>880</v>
      </c>
    </row>
    <row r="112" spans="14:22">
      <c r="N112" s="2" t="s">
        <v>1033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2.4278737464494812E-2</v>
      </c>
      <c r="S112" s="5" t="str">
        <f t="shared" si="6"/>
        <v>MY3_Solar</v>
      </c>
      <c r="T112" s="1" t="s">
        <v>879</v>
      </c>
      <c r="U112" s="5" t="s">
        <v>783</v>
      </c>
      <c r="V112" s="1" t="s">
        <v>880</v>
      </c>
    </row>
    <row r="113" spans="14:22">
      <c r="N113" s="2" t="s">
        <v>1034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2.2824618862674624E-2</v>
      </c>
      <c r="S113" s="5" t="str">
        <f t="shared" si="6"/>
        <v>MY3_Solar</v>
      </c>
      <c r="T113" s="1" t="s">
        <v>879</v>
      </c>
      <c r="U113" s="5" t="s">
        <v>783</v>
      </c>
      <c r="V113" s="1" t="s">
        <v>880</v>
      </c>
    </row>
    <row r="114" spans="14:22">
      <c r="N114" s="2" t="s">
        <v>1035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2.4593936583386475E-2</v>
      </c>
      <c r="S114" s="5" t="str">
        <f t="shared" si="6"/>
        <v>MY4_Solar</v>
      </c>
      <c r="T114" s="1" t="s">
        <v>886</v>
      </c>
      <c r="U114" s="5" t="s">
        <v>783</v>
      </c>
      <c r="V114" s="1" t="s">
        <v>880</v>
      </c>
    </row>
    <row r="115" spans="14:22">
      <c r="N115" s="2" t="s">
        <v>1036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2.6905396788591964E-2</v>
      </c>
      <c r="S115" s="5" t="str">
        <f t="shared" si="6"/>
        <v>MY3_Solar</v>
      </c>
      <c r="T115" s="1" t="s">
        <v>879</v>
      </c>
      <c r="U115" s="5" t="s">
        <v>783</v>
      </c>
      <c r="V115" s="1" t="s">
        <v>880</v>
      </c>
    </row>
    <row r="116" spans="14:22">
      <c r="N116" s="2" t="s">
        <v>1037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2.5426062257260448E-2</v>
      </c>
      <c r="S116" s="5" t="str">
        <f t="shared" si="6"/>
        <v>MY3_Solar</v>
      </c>
      <c r="T116" s="1" t="s">
        <v>879</v>
      </c>
      <c r="U116" s="5" t="s">
        <v>783</v>
      </c>
      <c r="V116" s="1" t="s">
        <v>880</v>
      </c>
    </row>
    <row r="117" spans="14:22">
      <c r="N117" s="2" t="s">
        <v>1038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2.3637412323923253E-2</v>
      </c>
      <c r="S117" s="5" t="str">
        <f t="shared" si="6"/>
        <v>MY3_Solar</v>
      </c>
      <c r="T117" s="1" t="s">
        <v>879</v>
      </c>
      <c r="U117" s="5" t="s">
        <v>783</v>
      </c>
      <c r="V117" s="1" t="s">
        <v>880</v>
      </c>
    </row>
    <row r="118" spans="14:22">
      <c r="N118" s="2" t="s">
        <v>1039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2.2652310011013848E-2</v>
      </c>
      <c r="S118" s="5" t="str">
        <f t="shared" si="6"/>
        <v>MY3_Solar</v>
      </c>
      <c r="T118" s="1" t="s">
        <v>879</v>
      </c>
      <c r="U118" s="5" t="s">
        <v>783</v>
      </c>
      <c r="V118" s="1" t="s">
        <v>880</v>
      </c>
    </row>
    <row r="119" spans="14:22">
      <c r="N119" s="2" t="s">
        <v>1040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3.4024694220624895E-2</v>
      </c>
      <c r="S119" s="5" t="str">
        <f t="shared" si="6"/>
        <v>MY6_Solar</v>
      </c>
      <c r="T119" s="1" t="s">
        <v>892</v>
      </c>
      <c r="U119" s="5" t="s">
        <v>783</v>
      </c>
      <c r="V119" s="1" t="s">
        <v>880</v>
      </c>
    </row>
    <row r="120" spans="14:22">
      <c r="N120" s="2" t="s">
        <v>1041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3.476436148629064E-2</v>
      </c>
      <c r="S120" s="5" t="str">
        <f t="shared" si="6"/>
        <v>MY6_Solar</v>
      </c>
      <c r="T120" s="1" t="s">
        <v>892</v>
      </c>
      <c r="U120" s="5" t="s">
        <v>783</v>
      </c>
      <c r="V120" s="1" t="s">
        <v>880</v>
      </c>
    </row>
    <row r="121" spans="14:22">
      <c r="N121" s="2" t="s">
        <v>1042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3.4024694220624881E-2</v>
      </c>
      <c r="S121" s="5" t="str">
        <f t="shared" si="6"/>
        <v>MY6_Solar</v>
      </c>
      <c r="T121" s="1" t="s">
        <v>892</v>
      </c>
      <c r="U121" s="5" t="s">
        <v>783</v>
      </c>
      <c r="V121" s="1" t="s">
        <v>880</v>
      </c>
    </row>
    <row r="122" spans="14:22">
      <c r="N122" s="2" t="s">
        <v>1043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2.9771607443046771E-2</v>
      </c>
      <c r="S122" s="5" t="str">
        <f t="shared" si="6"/>
        <v>MY6_Solar</v>
      </c>
      <c r="T122" s="1" t="s">
        <v>892</v>
      </c>
      <c r="U122" s="5" t="s">
        <v>783</v>
      </c>
      <c r="V122" s="1" t="s">
        <v>880</v>
      </c>
    </row>
    <row r="123" spans="14:22">
      <c r="N123" s="2" t="s">
        <v>1044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3.2545359689293375E-2</v>
      </c>
      <c r="S123" s="5" t="str">
        <f t="shared" si="6"/>
        <v>MY6_Solar</v>
      </c>
      <c r="T123" s="1" t="s">
        <v>892</v>
      </c>
      <c r="U123" s="5" t="s">
        <v>783</v>
      </c>
      <c r="V123" s="1" t="s">
        <v>880</v>
      </c>
    </row>
    <row r="124" spans="14:22">
      <c r="N124" s="2" t="s">
        <v>1045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3.2915193322126245E-2</v>
      </c>
      <c r="S124" s="5" t="str">
        <f t="shared" si="6"/>
        <v>MY6_Solar</v>
      </c>
      <c r="T124" s="1" t="s">
        <v>892</v>
      </c>
      <c r="U124" s="5" t="s">
        <v>783</v>
      </c>
      <c r="V124" s="1" t="s">
        <v>880</v>
      </c>
    </row>
    <row r="125" spans="14:22">
      <c r="N125" s="2" t="s">
        <v>1046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3.2915193322126252E-2</v>
      </c>
      <c r="S125" s="5" t="str">
        <f t="shared" si="6"/>
        <v>MY6_Solar</v>
      </c>
      <c r="T125" s="1" t="s">
        <v>892</v>
      </c>
      <c r="U125" s="5" t="s">
        <v>783</v>
      </c>
      <c r="V125" s="1" t="s">
        <v>880</v>
      </c>
    </row>
    <row r="126" spans="14:22">
      <c r="N126" s="2" t="s">
        <v>1047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3.4024694220624895E-2</v>
      </c>
      <c r="S126" s="5" t="str">
        <f t="shared" si="6"/>
        <v>MY6_Solar</v>
      </c>
      <c r="T126" s="1" t="s">
        <v>892</v>
      </c>
      <c r="U126" s="5" t="s">
        <v>783</v>
      </c>
      <c r="V126" s="1" t="s">
        <v>880</v>
      </c>
    </row>
    <row r="127" spans="14:22">
      <c r="N127" s="2" t="s">
        <v>1048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2.4003883832821284E-2</v>
      </c>
      <c r="S127" s="5" t="str">
        <f t="shared" si="6"/>
        <v>MY7_Solar</v>
      </c>
      <c r="T127" s="1" t="s">
        <v>897</v>
      </c>
      <c r="U127" s="5" t="s">
        <v>783</v>
      </c>
      <c r="V127" s="1" t="s">
        <v>880</v>
      </c>
    </row>
    <row r="128" spans="14:22">
      <c r="N128" s="2" t="s">
        <v>1049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2.4003883832821291E-2</v>
      </c>
      <c r="S128" s="5" t="str">
        <f t="shared" si="6"/>
        <v>MY7_Solar</v>
      </c>
      <c r="T128" s="1" t="s">
        <v>897</v>
      </c>
      <c r="U128" s="5" t="s">
        <v>783</v>
      </c>
      <c r="V128" s="1" t="s">
        <v>880</v>
      </c>
    </row>
    <row r="129" spans="14:22">
      <c r="N129" s="2" t="s">
        <v>1050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2.1988290533882095E-2</v>
      </c>
      <c r="S129" s="5" t="str">
        <f t="shared" si="6"/>
        <v>MY7_Solar</v>
      </c>
      <c r="T129" s="1" t="s">
        <v>897</v>
      </c>
      <c r="U129" s="5" t="s">
        <v>783</v>
      </c>
      <c r="V129" s="1" t="s">
        <v>880</v>
      </c>
    </row>
    <row r="130" spans="14:22">
      <c r="N130" s="2" t="s">
        <v>1051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2.382064807837227E-2</v>
      </c>
      <c r="S130" s="5" t="str">
        <f t="shared" ref="S130:S193" si="9">_xlfn.XLOOKUP(O130,AE:AE,AG:AG)</f>
        <v>MY7_Solar</v>
      </c>
      <c r="T130" s="1" t="s">
        <v>897</v>
      </c>
      <c r="U130" s="5" t="s">
        <v>783</v>
      </c>
      <c r="V130" s="1" t="s">
        <v>880</v>
      </c>
    </row>
    <row r="131" spans="14:22">
      <c r="N131" s="2" t="s">
        <v>1052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3.0050663729638865E-2</v>
      </c>
      <c r="S131" s="5" t="str">
        <f t="shared" si="9"/>
        <v>MY7_Solar</v>
      </c>
      <c r="T131" s="1" t="s">
        <v>897</v>
      </c>
      <c r="U131" s="5" t="s">
        <v>783</v>
      </c>
      <c r="V131" s="1" t="s">
        <v>880</v>
      </c>
    </row>
    <row r="132" spans="14:22">
      <c r="N132" s="2" t="s">
        <v>1053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5.3138368790215055E-3</v>
      </c>
      <c r="S132" s="5" t="str">
        <f t="shared" si="9"/>
        <v>MY5_Solar</v>
      </c>
      <c r="T132" s="1" t="s">
        <v>897</v>
      </c>
      <c r="U132" s="5" t="s">
        <v>783</v>
      </c>
      <c r="V132" s="1" t="s">
        <v>880</v>
      </c>
    </row>
    <row r="133" spans="14:22">
      <c r="N133" s="2" t="s">
        <v>1054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4.9473653701234714E-3</v>
      </c>
      <c r="S133" s="5" t="str">
        <f t="shared" si="9"/>
        <v>MY5_Solar</v>
      </c>
      <c r="T133" s="1" t="s">
        <v>897</v>
      </c>
      <c r="U133" s="5" t="s">
        <v>783</v>
      </c>
      <c r="V133" s="1" t="s">
        <v>880</v>
      </c>
    </row>
    <row r="134" spans="14:22">
      <c r="N134" s="2" t="s">
        <v>1055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2.3637412323923253E-2</v>
      </c>
      <c r="S134" s="5" t="str">
        <f t="shared" si="9"/>
        <v>MY8_Solar</v>
      </c>
      <c r="T134" s="1" t="s">
        <v>897</v>
      </c>
      <c r="U134" s="5" t="s">
        <v>783</v>
      </c>
      <c r="V134" s="1" t="s">
        <v>880</v>
      </c>
    </row>
    <row r="135" spans="14:22">
      <c r="N135" s="2" t="s">
        <v>1056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2.2904469306127186E-2</v>
      </c>
      <c r="S135" s="5" t="str">
        <f t="shared" si="9"/>
        <v>MY8_Solar</v>
      </c>
      <c r="T135" s="1" t="s">
        <v>897</v>
      </c>
      <c r="U135" s="5" t="s">
        <v>783</v>
      </c>
      <c r="V135" s="1" t="s">
        <v>880</v>
      </c>
    </row>
    <row r="136" spans="14:22">
      <c r="N136" s="2" t="s">
        <v>1057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2.0522404498289955E-2</v>
      </c>
      <c r="S136" s="5" t="str">
        <f t="shared" si="9"/>
        <v>MY8_Solar</v>
      </c>
      <c r="T136" s="1" t="s">
        <v>897</v>
      </c>
      <c r="U136" s="5" t="s">
        <v>783</v>
      </c>
      <c r="V136" s="1" t="s">
        <v>880</v>
      </c>
    </row>
    <row r="137" spans="14:22">
      <c r="N137" s="2" t="s">
        <v>1058</v>
      </c>
      <c r="O137" s="2" t="s">
        <v>42</v>
      </c>
      <c r="P137" s="2" t="s">
        <v>925</v>
      </c>
      <c r="Q137" s="1">
        <v>4978.5749999999998</v>
      </c>
      <c r="R137" s="11">
        <f t="shared" ca="1" si="7"/>
        <v>2.8859631325720246E-2</v>
      </c>
      <c r="S137" s="5" t="str">
        <f t="shared" si="9"/>
        <v>MY9_Solar</v>
      </c>
      <c r="T137" s="1" t="s">
        <v>879</v>
      </c>
      <c r="U137" s="5" t="s">
        <v>783</v>
      </c>
      <c r="V137" s="1" t="s">
        <v>880</v>
      </c>
    </row>
    <row r="138" spans="14:22">
      <c r="N138" s="2" t="s">
        <v>1059</v>
      </c>
      <c r="O138" s="2" t="s">
        <v>42</v>
      </c>
      <c r="P138" s="2" t="s">
        <v>925</v>
      </c>
      <c r="Q138" s="1">
        <v>4804.72</v>
      </c>
      <c r="R138" s="11">
        <f t="shared" ca="1" si="7"/>
        <v>2.7851834676250655E-2</v>
      </c>
      <c r="S138" s="5" t="str">
        <f t="shared" si="9"/>
        <v>MY9_Solar</v>
      </c>
      <c r="T138" s="1" t="s">
        <v>879</v>
      </c>
      <c r="U138" s="5" t="s">
        <v>783</v>
      </c>
      <c r="V138" s="1" t="s">
        <v>880</v>
      </c>
    </row>
    <row r="139" spans="14:22">
      <c r="N139" s="2" t="s">
        <v>1060</v>
      </c>
      <c r="O139" s="2" t="s">
        <v>42</v>
      </c>
      <c r="P139" s="2" t="s">
        <v>925</v>
      </c>
      <c r="Q139" s="1">
        <v>4061.8850000000007</v>
      </c>
      <c r="R139" s="11">
        <f t="shared" ca="1" si="7"/>
        <v>2.3545794446698746E-2</v>
      </c>
      <c r="S139" s="5" t="str">
        <f t="shared" si="9"/>
        <v>MY9_Solar</v>
      </c>
      <c r="T139" s="1" t="s">
        <v>879</v>
      </c>
      <c r="U139" s="5" t="s">
        <v>783</v>
      </c>
      <c r="V139" s="1" t="s">
        <v>880</v>
      </c>
    </row>
    <row r="140" spans="14:22">
      <c r="N140" s="2" t="s">
        <v>1061</v>
      </c>
      <c r="O140" s="2" t="s">
        <v>42</v>
      </c>
      <c r="P140" s="2" t="s">
        <v>925</v>
      </c>
      <c r="Q140" s="1">
        <v>3888.03</v>
      </c>
      <c r="R140" s="11">
        <f t="shared" ca="1" si="7"/>
        <v>2.2537997797229148E-2</v>
      </c>
      <c r="S140" s="5" t="str">
        <f t="shared" si="9"/>
        <v>MY9_Solar</v>
      </c>
      <c r="T140" s="1" t="s">
        <v>879</v>
      </c>
      <c r="U140" s="5" t="s">
        <v>783</v>
      </c>
      <c r="V140" s="1" t="s">
        <v>880</v>
      </c>
    </row>
    <row r="141" spans="14:22">
      <c r="N141" s="2" t="s">
        <v>1062</v>
      </c>
      <c r="O141" s="2" t="s">
        <v>120</v>
      </c>
      <c r="P141" s="2" t="s">
        <v>929</v>
      </c>
      <c r="Q141" s="1">
        <v>2710.1950000000006</v>
      </c>
      <c r="R141" s="11">
        <f t="shared" ca="1" si="7"/>
        <v>1.5710364616543973E-2</v>
      </c>
      <c r="S141" s="5" t="str">
        <f t="shared" si="9"/>
        <v>MY10_Solar</v>
      </c>
      <c r="T141" s="1" t="s">
        <v>897</v>
      </c>
      <c r="U141" s="5" t="s">
        <v>783</v>
      </c>
      <c r="V141" s="1" t="s">
        <v>880</v>
      </c>
    </row>
    <row r="142" spans="14:22">
      <c r="N142" s="2" t="s">
        <v>1063</v>
      </c>
      <c r="O142" s="2" t="s">
        <v>120</v>
      </c>
      <c r="P142" s="2" t="s">
        <v>929</v>
      </c>
      <c r="Q142" s="1">
        <v>2711.4999999999995</v>
      </c>
      <c r="R142" s="11">
        <f t="shared" ca="1" si="7"/>
        <v>1.5717929395397366E-2</v>
      </c>
      <c r="S142" s="5" t="str">
        <f t="shared" si="9"/>
        <v>MY10_Solar</v>
      </c>
      <c r="T142" s="1" t="s">
        <v>897</v>
      </c>
      <c r="U142" s="5" t="s">
        <v>783</v>
      </c>
      <c r="V142" s="1" t="s">
        <v>880</v>
      </c>
    </row>
    <row r="143" spans="14:22">
      <c r="N143" s="2" t="s">
        <v>1064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1.270882847371167E-3</v>
      </c>
      <c r="S143" s="5" t="str">
        <f t="shared" si="9"/>
        <v>MY1_Solar</v>
      </c>
      <c r="T143" s="1" t="s">
        <v>879</v>
      </c>
      <c r="U143" s="5" t="s">
        <v>783</v>
      </c>
      <c r="V143" s="1" t="s">
        <v>880</v>
      </c>
    </row>
    <row r="144" spans="14:22">
      <c r="N144" s="2" t="s">
        <v>1065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1.270882847371167E-3</v>
      </c>
      <c r="S144" s="5" t="str">
        <f t="shared" si="9"/>
        <v>MY1_Solar</v>
      </c>
      <c r="T144" s="1" t="s">
        <v>879</v>
      </c>
      <c r="U144" s="5" t="s">
        <v>783</v>
      </c>
      <c r="V144" s="1" t="s">
        <v>880</v>
      </c>
    </row>
    <row r="145" spans="14:22">
      <c r="N145" s="2" t="s">
        <v>1066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1.270882847371167E-3</v>
      </c>
      <c r="S145" s="5" t="str">
        <f t="shared" si="9"/>
        <v>MY1_Solar</v>
      </c>
      <c r="T145" s="1" t="s">
        <v>879</v>
      </c>
      <c r="U145" s="5" t="s">
        <v>783</v>
      </c>
      <c r="V145" s="1" t="s">
        <v>880</v>
      </c>
    </row>
    <row r="146" spans="14:22">
      <c r="N146" s="2" t="s">
        <v>1067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1.270882847371167E-3</v>
      </c>
      <c r="S146" s="5" t="str">
        <f t="shared" si="9"/>
        <v>MY1_Solar</v>
      </c>
      <c r="T146" s="1" t="s">
        <v>879</v>
      </c>
      <c r="U146" s="5" t="s">
        <v>783</v>
      </c>
      <c r="V146" s="1" t="s">
        <v>880</v>
      </c>
    </row>
    <row r="147" spans="14:22">
      <c r="N147" s="2" t="s">
        <v>1068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1.270882847371167E-3</v>
      </c>
      <c r="S147" s="5" t="str">
        <f t="shared" si="9"/>
        <v>MY1_Solar</v>
      </c>
      <c r="T147" s="1" t="s">
        <v>879</v>
      </c>
      <c r="U147" s="5" t="s">
        <v>783</v>
      </c>
      <c r="V147" s="1" t="s">
        <v>880</v>
      </c>
    </row>
    <row r="148" spans="14:22">
      <c r="N148" s="2" t="s">
        <v>1069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1.270882847371167E-3</v>
      </c>
      <c r="S148" s="5" t="str">
        <f t="shared" si="9"/>
        <v>MY1_Solar</v>
      </c>
      <c r="T148" s="1" t="s">
        <v>879</v>
      </c>
      <c r="U148" s="5" t="s">
        <v>783</v>
      </c>
      <c r="V148" s="1" t="s">
        <v>880</v>
      </c>
    </row>
    <row r="149" spans="14:22">
      <c r="N149" s="2" t="s">
        <v>1070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1.4658860355921395E-3</v>
      </c>
      <c r="S149" s="5" t="str">
        <f t="shared" si="9"/>
        <v>MY1_Solar</v>
      </c>
      <c r="T149" s="1" t="s">
        <v>879</v>
      </c>
      <c r="U149" s="5" t="s">
        <v>783</v>
      </c>
      <c r="V149" s="1" t="s">
        <v>880</v>
      </c>
    </row>
    <row r="150" spans="14:22">
      <c r="N150" s="2" t="s">
        <v>1071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1.4658860355921395E-3</v>
      </c>
      <c r="S150" s="5" t="str">
        <f t="shared" si="9"/>
        <v>MY1_Solar</v>
      </c>
      <c r="T150" s="1" t="s">
        <v>879</v>
      </c>
      <c r="U150" s="5" t="s">
        <v>783</v>
      </c>
      <c r="V150" s="1" t="s">
        <v>880</v>
      </c>
    </row>
    <row r="151" spans="14:22">
      <c r="N151" s="2" t="s">
        <v>1072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1.4658860355921395E-3</v>
      </c>
      <c r="S151" s="5" t="str">
        <f t="shared" si="9"/>
        <v>MY1_Solar</v>
      </c>
      <c r="T151" s="1" t="s">
        <v>879</v>
      </c>
      <c r="U151" s="5" t="s">
        <v>783</v>
      </c>
      <c r="V151" s="1" t="s">
        <v>880</v>
      </c>
    </row>
    <row r="152" spans="14:22">
      <c r="N152" s="2" t="s">
        <v>1073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1.4658860355921395E-3</v>
      </c>
      <c r="S152" s="5" t="str">
        <f t="shared" si="9"/>
        <v>MY1_Solar</v>
      </c>
      <c r="T152" s="1" t="s">
        <v>879</v>
      </c>
      <c r="U152" s="5" t="s">
        <v>783</v>
      </c>
      <c r="V152" s="1" t="s">
        <v>880</v>
      </c>
    </row>
    <row r="153" spans="14:22">
      <c r="N153" s="2" t="s">
        <v>1074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1.4658860355921395E-3</v>
      </c>
      <c r="S153" s="5" t="str">
        <f t="shared" si="9"/>
        <v>MY1_Solar</v>
      </c>
      <c r="T153" s="1" t="s">
        <v>879</v>
      </c>
      <c r="U153" s="5" t="s">
        <v>783</v>
      </c>
      <c r="V153" s="1" t="s">
        <v>880</v>
      </c>
    </row>
    <row r="154" spans="14:22">
      <c r="N154" s="2" t="s">
        <v>1075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1.270882847371167E-3</v>
      </c>
      <c r="S154" s="5" t="str">
        <f t="shared" si="9"/>
        <v>MY1_Solar</v>
      </c>
      <c r="T154" s="1" t="s">
        <v>879</v>
      </c>
      <c r="U154" s="5" t="s">
        <v>783</v>
      </c>
      <c r="V154" s="1" t="s">
        <v>880</v>
      </c>
    </row>
    <row r="155" spans="14:22">
      <c r="N155" s="2" t="s">
        <v>1076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1.270882847371167E-3</v>
      </c>
      <c r="S155" s="5" t="str">
        <f t="shared" si="9"/>
        <v>MY1_Solar</v>
      </c>
      <c r="T155" s="1" t="s">
        <v>879</v>
      </c>
      <c r="U155" s="5" t="s">
        <v>783</v>
      </c>
      <c r="V155" s="1" t="s">
        <v>880</v>
      </c>
    </row>
    <row r="156" spans="14:22">
      <c r="N156" s="2" t="s">
        <v>1077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1.4524375398527621E-3</v>
      </c>
      <c r="S156" s="5" t="str">
        <f t="shared" si="9"/>
        <v>MY1_Solar</v>
      </c>
      <c r="T156" s="1" t="s">
        <v>879</v>
      </c>
      <c r="U156" s="5" t="s">
        <v>783</v>
      </c>
      <c r="V156" s="1" t="s">
        <v>880</v>
      </c>
    </row>
    <row r="157" spans="14:22">
      <c r="N157" s="2" t="s">
        <v>1078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1.2826502811431222E-3</v>
      </c>
      <c r="S157" s="5" t="str">
        <f t="shared" si="9"/>
        <v>MY1_Solar</v>
      </c>
      <c r="T157" s="1" t="s">
        <v>879</v>
      </c>
      <c r="U157" s="5" t="s">
        <v>783</v>
      </c>
      <c r="V157" s="1" t="s">
        <v>880</v>
      </c>
    </row>
    <row r="158" spans="14:22">
      <c r="N158" s="2" t="s">
        <v>1079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1.4658860355921395E-3</v>
      </c>
      <c r="S158" s="5" t="str">
        <f t="shared" si="9"/>
        <v>MY1_Solar</v>
      </c>
      <c r="T158" s="1" t="s">
        <v>879</v>
      </c>
      <c r="U158" s="5" t="s">
        <v>783</v>
      </c>
      <c r="V158" s="1" t="s">
        <v>880</v>
      </c>
    </row>
    <row r="159" spans="14:22">
      <c r="N159" s="2" t="s">
        <v>1080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1.2826502811431222E-3</v>
      </c>
      <c r="S159" s="5" t="str">
        <f t="shared" si="9"/>
        <v>MY1_Solar</v>
      </c>
      <c r="T159" s="1" t="s">
        <v>879</v>
      </c>
      <c r="U159" s="5" t="s">
        <v>783</v>
      </c>
      <c r="V159" s="1" t="s">
        <v>880</v>
      </c>
    </row>
    <row r="160" spans="14:22">
      <c r="N160" s="2" t="s">
        <v>1081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1.2826502811431222E-3</v>
      </c>
      <c r="S160" s="5" t="str">
        <f t="shared" si="9"/>
        <v>MY1_Solar</v>
      </c>
      <c r="T160" s="1" t="s">
        <v>879</v>
      </c>
      <c r="U160" s="5" t="s">
        <v>783</v>
      </c>
      <c r="V160" s="1" t="s">
        <v>880</v>
      </c>
    </row>
    <row r="161" spans="14:22">
      <c r="N161" s="2" t="s">
        <v>1082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1.4793345313315169E-3</v>
      </c>
      <c r="S161" s="5" t="str">
        <f t="shared" si="9"/>
        <v>MY2_Solar</v>
      </c>
      <c r="T161" s="1" t="s">
        <v>886</v>
      </c>
      <c r="U161" s="5" t="s">
        <v>783</v>
      </c>
      <c r="V161" s="1" t="s">
        <v>880</v>
      </c>
    </row>
    <row r="162" spans="14:22">
      <c r="N162" s="2" t="s">
        <v>1083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1.2944177149150774E-3</v>
      </c>
      <c r="S162" s="5" t="str">
        <f t="shared" si="9"/>
        <v>MY2_Solar</v>
      </c>
      <c r="T162" s="1" t="s">
        <v>886</v>
      </c>
      <c r="U162" s="5" t="s">
        <v>783</v>
      </c>
      <c r="V162" s="1" t="s">
        <v>880</v>
      </c>
    </row>
    <row r="163" spans="14:22">
      <c r="N163" s="2" t="s">
        <v>1084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1.2944177149150774E-3</v>
      </c>
      <c r="S163" s="5" t="str">
        <f t="shared" si="9"/>
        <v>MY2_Solar</v>
      </c>
      <c r="T163" s="1" t="s">
        <v>886</v>
      </c>
      <c r="U163" s="5" t="s">
        <v>783</v>
      </c>
      <c r="V163" s="1" t="s">
        <v>880</v>
      </c>
    </row>
    <row r="164" spans="14:22">
      <c r="N164" s="2" t="s">
        <v>1085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1.2944177149150774E-3</v>
      </c>
      <c r="S164" s="5" t="str">
        <f t="shared" si="9"/>
        <v>MY2_Solar</v>
      </c>
      <c r="T164" s="1" t="s">
        <v>886</v>
      </c>
      <c r="U164" s="5" t="s">
        <v>783</v>
      </c>
      <c r="V164" s="1" t="s">
        <v>880</v>
      </c>
    </row>
    <row r="165" spans="14:22">
      <c r="N165" s="2" t="s">
        <v>1086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1.2944177149150774E-3</v>
      </c>
      <c r="S165" s="5" t="str">
        <f t="shared" si="9"/>
        <v>MY2_Solar</v>
      </c>
      <c r="T165" s="1" t="s">
        <v>886</v>
      </c>
      <c r="U165" s="5" t="s">
        <v>783</v>
      </c>
      <c r="V165" s="1" t="s">
        <v>880</v>
      </c>
    </row>
    <row r="166" spans="14:22">
      <c r="N166" s="2" t="s">
        <v>1087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1.2944177149150774E-3</v>
      </c>
      <c r="S166" s="5" t="str">
        <f t="shared" si="9"/>
        <v>MY2_Solar</v>
      </c>
      <c r="T166" s="1" t="s">
        <v>886</v>
      </c>
      <c r="U166" s="5" t="s">
        <v>783</v>
      </c>
      <c r="V166" s="1" t="s">
        <v>880</v>
      </c>
    </row>
    <row r="167" spans="14:22">
      <c r="N167" s="2" t="s">
        <v>1088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1.2944177149150774E-3</v>
      </c>
      <c r="S167" s="5" t="str">
        <f t="shared" si="9"/>
        <v>MY2_Solar</v>
      </c>
      <c r="T167" s="1" t="s">
        <v>886</v>
      </c>
      <c r="U167" s="5" t="s">
        <v>783</v>
      </c>
      <c r="V167" s="1" t="s">
        <v>880</v>
      </c>
    </row>
    <row r="168" spans="14:22">
      <c r="N168" s="2" t="s">
        <v>1089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1.4793345313315169E-3</v>
      </c>
      <c r="S168" s="5" t="str">
        <f t="shared" si="9"/>
        <v>MY2_Solar</v>
      </c>
      <c r="T168" s="1" t="s">
        <v>886</v>
      </c>
      <c r="U168" s="5" t="s">
        <v>783</v>
      </c>
      <c r="V168" s="1" t="s">
        <v>880</v>
      </c>
    </row>
    <row r="169" spans="14:22">
      <c r="N169" s="2" t="s">
        <v>1090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1.2944177149150774E-3</v>
      </c>
      <c r="S169" s="5" t="str">
        <f t="shared" si="9"/>
        <v>MY2_Solar</v>
      </c>
      <c r="T169" s="1" t="s">
        <v>886</v>
      </c>
      <c r="U169" s="5" t="s">
        <v>783</v>
      </c>
      <c r="V169" s="1" t="s">
        <v>880</v>
      </c>
    </row>
    <row r="170" spans="14:22">
      <c r="N170" s="2" t="s">
        <v>1091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1.4793345313315169E-3</v>
      </c>
      <c r="S170" s="5" t="str">
        <f t="shared" si="9"/>
        <v>MY2_Solar</v>
      </c>
      <c r="T170" s="1" t="s">
        <v>886</v>
      </c>
      <c r="U170" s="5" t="s">
        <v>783</v>
      </c>
      <c r="V170" s="1" t="s">
        <v>880</v>
      </c>
    </row>
    <row r="171" spans="14:22">
      <c r="N171" s="2" t="s">
        <v>1092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1.4793345313315169E-3</v>
      </c>
      <c r="S171" s="5" t="str">
        <f t="shared" si="9"/>
        <v>MY2_Solar</v>
      </c>
      <c r="T171" s="1" t="s">
        <v>886</v>
      </c>
      <c r="U171" s="5" t="s">
        <v>783</v>
      </c>
      <c r="V171" s="1" t="s">
        <v>880</v>
      </c>
    </row>
    <row r="172" spans="14:22">
      <c r="N172" s="2" t="s">
        <v>1093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1.4793345313315169E-3</v>
      </c>
      <c r="S172" s="5" t="str">
        <f t="shared" si="9"/>
        <v>MY2_Solar</v>
      </c>
      <c r="T172" s="1" t="s">
        <v>886</v>
      </c>
      <c r="U172" s="5" t="s">
        <v>783</v>
      </c>
      <c r="V172" s="1" t="s">
        <v>880</v>
      </c>
    </row>
    <row r="173" spans="14:22">
      <c r="N173" s="2" t="s">
        <v>1094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1.2944177149150774E-3</v>
      </c>
      <c r="S173" s="5" t="str">
        <f t="shared" si="9"/>
        <v>MY2_Solar</v>
      </c>
      <c r="T173" s="1" t="s">
        <v>886</v>
      </c>
      <c r="U173" s="5" t="s">
        <v>783</v>
      </c>
      <c r="V173" s="1" t="s">
        <v>880</v>
      </c>
    </row>
    <row r="174" spans="14:22">
      <c r="N174" s="2" t="s">
        <v>1095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1.2944177149150774E-3</v>
      </c>
      <c r="S174" s="5" t="str">
        <f t="shared" si="9"/>
        <v>MY2_Solar</v>
      </c>
      <c r="T174" s="1" t="s">
        <v>886</v>
      </c>
      <c r="U174" s="5" t="s">
        <v>783</v>
      </c>
      <c r="V174" s="1" t="s">
        <v>880</v>
      </c>
    </row>
    <row r="175" spans="14:22">
      <c r="N175" s="2" t="s">
        <v>1096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1.2019593067068575E-3</v>
      </c>
      <c r="S175" s="5" t="str">
        <f t="shared" si="9"/>
        <v>MY2_Solar</v>
      </c>
      <c r="T175" s="1" t="s">
        <v>886</v>
      </c>
      <c r="U175" s="5" t="s">
        <v>783</v>
      </c>
      <c r="V175" s="1" t="s">
        <v>880</v>
      </c>
    </row>
    <row r="176" spans="14:22">
      <c r="N176" s="2" t="s">
        <v>1097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1.2944177149150774E-3</v>
      </c>
      <c r="S176" s="5" t="str">
        <f t="shared" si="9"/>
        <v>MY2_Solar</v>
      </c>
      <c r="T176" s="1" t="s">
        <v>886</v>
      </c>
      <c r="U176" s="5" t="s">
        <v>783</v>
      </c>
      <c r="V176" s="1" t="s">
        <v>880</v>
      </c>
    </row>
    <row r="177" spans="14:22">
      <c r="N177" s="2" t="s">
        <v>1098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1.2944177149150774E-3</v>
      </c>
      <c r="S177" s="5" t="str">
        <f t="shared" si="9"/>
        <v>MY2_Solar</v>
      </c>
      <c r="T177" s="1" t="s">
        <v>886</v>
      </c>
      <c r="U177" s="5" t="s">
        <v>783</v>
      </c>
      <c r="V177" s="1" t="s">
        <v>880</v>
      </c>
    </row>
    <row r="178" spans="14:22">
      <c r="N178" s="2" t="s">
        <v>1099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1.2944177149150774E-3</v>
      </c>
      <c r="S178" s="5" t="str">
        <f t="shared" si="9"/>
        <v>MY2_Solar</v>
      </c>
      <c r="T178" s="1" t="s">
        <v>886</v>
      </c>
      <c r="U178" s="5" t="s">
        <v>783</v>
      </c>
      <c r="V178" s="1" t="s">
        <v>880</v>
      </c>
    </row>
    <row r="179" spans="14:22">
      <c r="N179" s="2" t="s">
        <v>1100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1.2944177149150774E-3</v>
      </c>
      <c r="S179" s="5" t="str">
        <f t="shared" si="9"/>
        <v>MY2_Solar</v>
      </c>
      <c r="T179" s="1" t="s">
        <v>886</v>
      </c>
      <c r="U179" s="5" t="s">
        <v>783</v>
      </c>
      <c r="V179" s="1" t="s">
        <v>880</v>
      </c>
    </row>
    <row r="180" spans="14:22">
      <c r="N180" s="2" t="s">
        <v>1101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1.4793345313315169E-3</v>
      </c>
      <c r="S180" s="5" t="str">
        <f t="shared" si="9"/>
        <v>MY2_Solar</v>
      </c>
      <c r="T180" s="1" t="s">
        <v>886</v>
      </c>
      <c r="U180" s="5" t="s">
        <v>783</v>
      </c>
      <c r="V180" s="1" t="s">
        <v>880</v>
      </c>
    </row>
    <row r="181" spans="14:22">
      <c r="N181" s="2" t="s">
        <v>1102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1.2944177149150774E-3</v>
      </c>
      <c r="S181" s="5" t="str">
        <f t="shared" si="9"/>
        <v>MY2_Solar</v>
      </c>
      <c r="T181" s="1" t="s">
        <v>886</v>
      </c>
      <c r="U181" s="5" t="s">
        <v>783</v>
      </c>
      <c r="V181" s="1" t="s">
        <v>880</v>
      </c>
    </row>
    <row r="182" spans="14:22">
      <c r="N182" s="2" t="s">
        <v>1103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1.4793345313315169E-3</v>
      </c>
      <c r="S182" s="5" t="str">
        <f t="shared" si="9"/>
        <v>MY2_Solar</v>
      </c>
      <c r="T182" s="1" t="s">
        <v>886</v>
      </c>
      <c r="U182" s="5" t="s">
        <v>783</v>
      </c>
      <c r="V182" s="1" t="s">
        <v>880</v>
      </c>
    </row>
    <row r="183" spans="14:22">
      <c r="N183" s="2" t="s">
        <v>1104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1.4793345313315169E-3</v>
      </c>
      <c r="S183" s="5" t="str">
        <f t="shared" si="9"/>
        <v>MY2_Solar</v>
      </c>
      <c r="T183" s="1" t="s">
        <v>886</v>
      </c>
      <c r="U183" s="5" t="s">
        <v>783</v>
      </c>
      <c r="V183" s="1" t="s">
        <v>880</v>
      </c>
    </row>
    <row r="184" spans="14:22">
      <c r="N184" s="2" t="s">
        <v>1105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1.1095008984986377E-3</v>
      </c>
      <c r="S184" s="5" t="str">
        <f t="shared" si="9"/>
        <v>MY2_Solar</v>
      </c>
      <c r="T184" s="1" t="s">
        <v>886</v>
      </c>
      <c r="U184" s="5" t="s">
        <v>783</v>
      </c>
      <c r="V184" s="1" t="s">
        <v>880</v>
      </c>
    </row>
    <row r="185" spans="14:22">
      <c r="N185" s="2" t="s">
        <v>1106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1.2944177149150774E-3</v>
      </c>
      <c r="S185" s="5" t="str">
        <f t="shared" si="9"/>
        <v>MY2_Solar</v>
      </c>
      <c r="T185" s="1" t="s">
        <v>886</v>
      </c>
      <c r="U185" s="5" t="s">
        <v>783</v>
      </c>
      <c r="V185" s="1" t="s">
        <v>880</v>
      </c>
    </row>
    <row r="186" spans="14:22">
      <c r="N186" s="2" t="s">
        <v>1107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1.2944177149150774E-3</v>
      </c>
      <c r="S186" s="5" t="str">
        <f t="shared" si="9"/>
        <v>MY2_Solar</v>
      </c>
      <c r="T186" s="1" t="s">
        <v>886</v>
      </c>
      <c r="U186" s="5" t="s">
        <v>783</v>
      </c>
      <c r="V186" s="1" t="s">
        <v>880</v>
      </c>
    </row>
    <row r="187" spans="14:22">
      <c r="N187" s="2" t="s">
        <v>1108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1.2944177149150774E-3</v>
      </c>
      <c r="S187" s="5" t="str">
        <f t="shared" si="9"/>
        <v>MY2_Solar</v>
      </c>
      <c r="T187" s="1" t="s">
        <v>886</v>
      </c>
      <c r="U187" s="5" t="s">
        <v>783</v>
      </c>
      <c r="V187" s="1" t="s">
        <v>880</v>
      </c>
    </row>
    <row r="188" spans="14:22">
      <c r="N188" s="2" t="s">
        <v>1109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1.4793345313315169E-3</v>
      </c>
      <c r="S188" s="5" t="str">
        <f t="shared" si="9"/>
        <v>MY2_Solar</v>
      </c>
      <c r="T188" s="1" t="s">
        <v>886</v>
      </c>
      <c r="U188" s="5" t="s">
        <v>783</v>
      </c>
      <c r="V188" s="1" t="s">
        <v>880</v>
      </c>
    </row>
    <row r="189" spans="14:22">
      <c r="N189" s="2" t="s">
        <v>1110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1.2944177149150774E-3</v>
      </c>
      <c r="S189" s="5" t="str">
        <f t="shared" si="9"/>
        <v>MY2_Solar</v>
      </c>
      <c r="T189" s="1" t="s">
        <v>886</v>
      </c>
      <c r="U189" s="5" t="s">
        <v>783</v>
      </c>
      <c r="V189" s="1" t="s">
        <v>880</v>
      </c>
    </row>
    <row r="190" spans="14:22">
      <c r="N190" s="2" t="s">
        <v>1111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1.2944177149150774E-3</v>
      </c>
      <c r="S190" s="5" t="str">
        <f t="shared" si="9"/>
        <v>MY2_Solar</v>
      </c>
      <c r="T190" s="1" t="s">
        <v>886</v>
      </c>
      <c r="U190" s="5" t="s">
        <v>783</v>
      </c>
      <c r="V190" s="1" t="s">
        <v>880</v>
      </c>
    </row>
    <row r="191" spans="14:22">
      <c r="N191" s="2" t="s">
        <v>1112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1.2944177149150774E-3</v>
      </c>
      <c r="S191" s="5" t="str">
        <f t="shared" si="9"/>
        <v>MY2_Solar</v>
      </c>
      <c r="T191" s="1" t="s">
        <v>886</v>
      </c>
      <c r="U191" s="5" t="s">
        <v>783</v>
      </c>
      <c r="V191" s="1" t="s">
        <v>880</v>
      </c>
    </row>
    <row r="192" spans="14:22">
      <c r="N192" s="2" t="s">
        <v>1113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1.2944177149150774E-3</v>
      </c>
      <c r="S192" s="5" t="str">
        <f t="shared" si="9"/>
        <v>MY2_Solar</v>
      </c>
      <c r="T192" s="1" t="s">
        <v>886</v>
      </c>
      <c r="U192" s="5" t="s">
        <v>783</v>
      </c>
      <c r="V192" s="1" t="s">
        <v>880</v>
      </c>
    </row>
    <row r="193" spans="14:22">
      <c r="N193" s="2" t="s">
        <v>1114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1.4793345313315169E-3</v>
      </c>
      <c r="S193" s="5" t="str">
        <f t="shared" si="9"/>
        <v>MY2_Solar</v>
      </c>
      <c r="T193" s="1" t="s">
        <v>886</v>
      </c>
      <c r="U193" s="5" t="s">
        <v>783</v>
      </c>
      <c r="V193" s="1" t="s">
        <v>880</v>
      </c>
    </row>
    <row r="194" spans="14:22">
      <c r="N194" s="2" t="s">
        <v>1115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1.2944177149150774E-3</v>
      </c>
      <c r="S194" s="5" t="str">
        <f t="shared" ref="S194:S257" si="12">_xlfn.XLOOKUP(O194,AE:AE,AG:AG)</f>
        <v>MY2_Solar</v>
      </c>
      <c r="T194" s="1" t="s">
        <v>886</v>
      </c>
      <c r="U194" s="5" t="s">
        <v>783</v>
      </c>
      <c r="V194" s="1" t="s">
        <v>880</v>
      </c>
    </row>
    <row r="195" spans="14:22">
      <c r="N195" s="2" t="s">
        <v>1116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1.2944177149150774E-3</v>
      </c>
      <c r="S195" s="5" t="str">
        <f t="shared" si="12"/>
        <v>MY2_Solar</v>
      </c>
      <c r="T195" s="1" t="s">
        <v>886</v>
      </c>
      <c r="U195" s="5" t="s">
        <v>783</v>
      </c>
      <c r="V195" s="1" t="s">
        <v>880</v>
      </c>
    </row>
    <row r="196" spans="14:22">
      <c r="N196" s="2" t="s">
        <v>1117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1.4793345313315169E-3</v>
      </c>
      <c r="S196" s="5" t="str">
        <f t="shared" si="12"/>
        <v>MY2_Solar</v>
      </c>
      <c r="T196" s="1" t="s">
        <v>886</v>
      </c>
      <c r="U196" s="5" t="s">
        <v>783</v>
      </c>
      <c r="V196" s="1" t="s">
        <v>880</v>
      </c>
    </row>
    <row r="197" spans="14:22">
      <c r="N197" s="2" t="s">
        <v>1118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1.4793345313315169E-3</v>
      </c>
      <c r="S197" s="5" t="str">
        <f t="shared" si="12"/>
        <v>MY2_Solar</v>
      </c>
      <c r="T197" s="1" t="s">
        <v>886</v>
      </c>
      <c r="U197" s="5" t="s">
        <v>783</v>
      </c>
      <c r="V197" s="1" t="s">
        <v>880</v>
      </c>
    </row>
    <row r="198" spans="14:22">
      <c r="N198" s="2" t="s">
        <v>1119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1.4793345313315169E-3</v>
      </c>
      <c r="S198" s="5" t="str">
        <f t="shared" si="12"/>
        <v>MY2_Solar</v>
      </c>
      <c r="T198" s="1" t="s">
        <v>886</v>
      </c>
      <c r="U198" s="5" t="s">
        <v>783</v>
      </c>
      <c r="V198" s="1" t="s">
        <v>880</v>
      </c>
    </row>
    <row r="199" spans="14:22">
      <c r="N199" s="2" t="s">
        <v>1120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1.2944177149150774E-3</v>
      </c>
      <c r="S199" s="5" t="str">
        <f t="shared" si="12"/>
        <v>MY2_Solar</v>
      </c>
      <c r="T199" s="1" t="s">
        <v>886</v>
      </c>
      <c r="U199" s="5" t="s">
        <v>783</v>
      </c>
      <c r="V199" s="1" t="s">
        <v>880</v>
      </c>
    </row>
    <row r="200" spans="14:22">
      <c r="N200" s="2" t="s">
        <v>1121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1.2944177149150774E-3</v>
      </c>
      <c r="S200" s="5" t="str">
        <f t="shared" si="12"/>
        <v>MY2_Solar</v>
      </c>
      <c r="T200" s="1" t="s">
        <v>886</v>
      </c>
      <c r="U200" s="5" t="s">
        <v>783</v>
      </c>
      <c r="V200" s="1" t="s">
        <v>880</v>
      </c>
    </row>
    <row r="201" spans="14:22">
      <c r="N201" s="2" t="s">
        <v>1122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1.4793345313315169E-3</v>
      </c>
      <c r="S201" s="5" t="str">
        <f t="shared" si="12"/>
        <v>MY2_Solar</v>
      </c>
      <c r="T201" s="1" t="s">
        <v>886</v>
      </c>
      <c r="U201" s="5" t="s">
        <v>783</v>
      </c>
      <c r="V201" s="1" t="s">
        <v>880</v>
      </c>
    </row>
    <row r="202" spans="14:22">
      <c r="N202" s="2" t="s">
        <v>1123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1.2944177149150774E-3</v>
      </c>
      <c r="S202" s="5" t="str">
        <f t="shared" si="12"/>
        <v>MY2_Solar</v>
      </c>
      <c r="T202" s="1" t="s">
        <v>886</v>
      </c>
      <c r="U202" s="5" t="s">
        <v>783</v>
      </c>
      <c r="V202" s="1" t="s">
        <v>880</v>
      </c>
    </row>
    <row r="203" spans="14:22">
      <c r="N203" s="2" t="s">
        <v>1124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1.2944177149150774E-3</v>
      </c>
      <c r="S203" s="5" t="str">
        <f t="shared" si="12"/>
        <v>MY2_Solar</v>
      </c>
      <c r="T203" s="1" t="s">
        <v>886</v>
      </c>
      <c r="U203" s="5" t="s">
        <v>783</v>
      </c>
      <c r="V203" s="1" t="s">
        <v>880</v>
      </c>
    </row>
    <row r="204" spans="14:22">
      <c r="N204" s="2" t="s">
        <v>1125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1.2944177149150774E-3</v>
      </c>
      <c r="S204" s="5" t="str">
        <f t="shared" si="12"/>
        <v>MY2_Solar</v>
      </c>
      <c r="T204" s="1" t="s">
        <v>886</v>
      </c>
      <c r="U204" s="5" t="s">
        <v>783</v>
      </c>
      <c r="V204" s="1" t="s">
        <v>880</v>
      </c>
    </row>
    <row r="205" spans="14:22">
      <c r="N205" s="2" t="s">
        <v>1126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1.2944177149150774E-3</v>
      </c>
      <c r="S205" s="5" t="str">
        <f t="shared" si="12"/>
        <v>MY2_Solar</v>
      </c>
      <c r="T205" s="1" t="s">
        <v>886</v>
      </c>
      <c r="U205" s="5" t="s">
        <v>783</v>
      </c>
      <c r="V205" s="1" t="s">
        <v>880</v>
      </c>
    </row>
    <row r="206" spans="14:22">
      <c r="N206" s="2" t="s">
        <v>1127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1.2944177149150774E-3</v>
      </c>
      <c r="S206" s="5" t="str">
        <f t="shared" si="12"/>
        <v>MY2_Solar</v>
      </c>
      <c r="T206" s="1" t="s">
        <v>886</v>
      </c>
      <c r="U206" s="5" t="s">
        <v>783</v>
      </c>
      <c r="V206" s="1" t="s">
        <v>880</v>
      </c>
    </row>
    <row r="207" spans="14:22">
      <c r="N207" s="2" t="s">
        <v>1128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1.2944177149150774E-3</v>
      </c>
      <c r="S207" s="5" t="str">
        <f t="shared" si="12"/>
        <v>MY2_Solar</v>
      </c>
      <c r="T207" s="1" t="s">
        <v>886</v>
      </c>
      <c r="U207" s="5" t="s">
        <v>783</v>
      </c>
      <c r="V207" s="1" t="s">
        <v>880</v>
      </c>
    </row>
    <row r="208" spans="14:22">
      <c r="N208" s="2" t="s">
        <v>1129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1.2944177149150774E-3</v>
      </c>
      <c r="S208" s="5" t="str">
        <f t="shared" si="12"/>
        <v>MY2_Solar</v>
      </c>
      <c r="T208" s="1" t="s">
        <v>886</v>
      </c>
      <c r="U208" s="5" t="s">
        <v>783</v>
      </c>
      <c r="V208" s="1" t="s">
        <v>880</v>
      </c>
    </row>
    <row r="209" spans="14:22">
      <c r="N209" s="2" t="s">
        <v>1130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1.4793345313315169E-3</v>
      </c>
      <c r="S209" s="5" t="str">
        <f t="shared" si="12"/>
        <v>MY2_Solar</v>
      </c>
      <c r="T209" s="1" t="s">
        <v>886</v>
      </c>
      <c r="U209" s="5" t="s">
        <v>783</v>
      </c>
      <c r="V209" s="1" t="s">
        <v>880</v>
      </c>
    </row>
    <row r="210" spans="14:22">
      <c r="N210" s="2" t="s">
        <v>1131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1.4793345313315169E-3</v>
      </c>
      <c r="S210" s="5" t="str">
        <f t="shared" si="12"/>
        <v>MY2_Solar</v>
      </c>
      <c r="T210" s="1" t="s">
        <v>886</v>
      </c>
      <c r="U210" s="5" t="s">
        <v>783</v>
      </c>
      <c r="V210" s="1" t="s">
        <v>880</v>
      </c>
    </row>
    <row r="211" spans="14:22">
      <c r="N211" s="2" t="s">
        <v>1132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1.4793345313315169E-3</v>
      </c>
      <c r="S211" s="5" t="str">
        <f t="shared" si="12"/>
        <v>MY2_Solar</v>
      </c>
      <c r="T211" s="1" t="s">
        <v>886</v>
      </c>
      <c r="U211" s="5" t="s">
        <v>783</v>
      </c>
      <c r="V211" s="1" t="s">
        <v>880</v>
      </c>
    </row>
    <row r="212" spans="14:22">
      <c r="N212" s="2" t="s">
        <v>1133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1.3868761231232971E-3</v>
      </c>
      <c r="S212" s="5" t="str">
        <f t="shared" si="12"/>
        <v>MY2_Solar</v>
      </c>
      <c r="T212" s="1" t="s">
        <v>886</v>
      </c>
      <c r="U212" s="5" t="s">
        <v>783</v>
      </c>
      <c r="V212" s="1" t="s">
        <v>880</v>
      </c>
    </row>
    <row r="213" spans="14:22">
      <c r="N213" s="2" t="s">
        <v>1134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1.2944177149150774E-3</v>
      </c>
      <c r="S213" s="5" t="str">
        <f t="shared" si="12"/>
        <v>MY2_Solar</v>
      </c>
      <c r="T213" s="1" t="s">
        <v>886</v>
      </c>
      <c r="U213" s="5" t="s">
        <v>783</v>
      </c>
      <c r="V213" s="1" t="s">
        <v>880</v>
      </c>
    </row>
    <row r="214" spans="14:22">
      <c r="N214" s="2" t="s">
        <v>1135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1.4793345313315169E-3</v>
      </c>
      <c r="S214" s="5" t="str">
        <f t="shared" si="12"/>
        <v>MY2_Solar</v>
      </c>
      <c r="T214" s="1" t="s">
        <v>886</v>
      </c>
      <c r="U214" s="5" t="s">
        <v>783</v>
      </c>
      <c r="V214" s="1" t="s">
        <v>880</v>
      </c>
    </row>
    <row r="215" spans="14:22">
      <c r="N215" s="2" t="s">
        <v>1136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1.4793345313315169E-3</v>
      </c>
      <c r="S215" s="5" t="str">
        <f t="shared" si="12"/>
        <v>MY2_Solar</v>
      </c>
      <c r="T215" s="1" t="s">
        <v>886</v>
      </c>
      <c r="U215" s="5" t="s">
        <v>783</v>
      </c>
      <c r="V215" s="1" t="s">
        <v>880</v>
      </c>
    </row>
    <row r="216" spans="14:22">
      <c r="N216" s="2" t="s">
        <v>1137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1.4793345313315169E-3</v>
      </c>
      <c r="S216" s="5" t="str">
        <f t="shared" si="12"/>
        <v>MY2_Solar</v>
      </c>
      <c r="T216" s="1" t="s">
        <v>886</v>
      </c>
      <c r="U216" s="5" t="s">
        <v>783</v>
      </c>
      <c r="V216" s="1" t="s">
        <v>880</v>
      </c>
    </row>
    <row r="217" spans="14:22">
      <c r="N217" s="2" t="s">
        <v>1138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1.2944177149150774E-3</v>
      </c>
      <c r="S217" s="5" t="str">
        <f t="shared" si="12"/>
        <v>MY2_Solar</v>
      </c>
      <c r="T217" s="1" t="s">
        <v>886</v>
      </c>
      <c r="U217" s="5" t="s">
        <v>783</v>
      </c>
      <c r="V217" s="1" t="s">
        <v>880</v>
      </c>
    </row>
    <row r="218" spans="14:22">
      <c r="N218" s="2" t="s">
        <v>1139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1.4793345313315169E-3</v>
      </c>
      <c r="S218" s="5" t="str">
        <f t="shared" si="12"/>
        <v>MY2_Solar</v>
      </c>
      <c r="T218" s="1" t="s">
        <v>886</v>
      </c>
      <c r="U218" s="5" t="s">
        <v>783</v>
      </c>
      <c r="V218" s="1" t="s">
        <v>880</v>
      </c>
    </row>
    <row r="219" spans="14:22">
      <c r="N219" s="2" t="s">
        <v>1140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1.2944177149150774E-3</v>
      </c>
      <c r="S219" s="5" t="str">
        <f t="shared" si="12"/>
        <v>MY2_Solar</v>
      </c>
      <c r="T219" s="1" t="s">
        <v>886</v>
      </c>
      <c r="U219" s="5" t="s">
        <v>783</v>
      </c>
      <c r="V219" s="1" t="s">
        <v>880</v>
      </c>
    </row>
    <row r="220" spans="14:22">
      <c r="N220" s="2" t="s">
        <v>1141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1.2944177149150774E-3</v>
      </c>
      <c r="S220" s="5" t="str">
        <f t="shared" si="12"/>
        <v>MY2_Solar</v>
      </c>
      <c r="T220" s="1" t="s">
        <v>886</v>
      </c>
      <c r="U220" s="5" t="s">
        <v>783</v>
      </c>
      <c r="V220" s="1" t="s">
        <v>880</v>
      </c>
    </row>
    <row r="221" spans="14:22">
      <c r="N221" s="2" t="s">
        <v>1142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1.2944177149150774E-3</v>
      </c>
      <c r="S221" s="5" t="str">
        <f t="shared" si="12"/>
        <v>MY2_Solar</v>
      </c>
      <c r="T221" s="1" t="s">
        <v>886</v>
      </c>
      <c r="U221" s="5" t="s">
        <v>783</v>
      </c>
      <c r="V221" s="1" t="s">
        <v>880</v>
      </c>
    </row>
    <row r="222" spans="14:22">
      <c r="N222" s="2" t="s">
        <v>1143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1.2944177149150774E-3</v>
      </c>
      <c r="S222" s="5" t="str">
        <f t="shared" si="12"/>
        <v>MY2_Solar</v>
      </c>
      <c r="T222" s="1" t="s">
        <v>886</v>
      </c>
      <c r="U222" s="5" t="s">
        <v>783</v>
      </c>
      <c r="V222" s="1" t="s">
        <v>880</v>
      </c>
    </row>
    <row r="223" spans="14:22">
      <c r="N223" s="2" t="s">
        <v>1144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1.2944177149150774E-3</v>
      </c>
      <c r="S223" s="5" t="str">
        <f t="shared" si="12"/>
        <v>MY2_Solar</v>
      </c>
      <c r="T223" s="1" t="s">
        <v>886</v>
      </c>
      <c r="U223" s="5" t="s">
        <v>783</v>
      </c>
      <c r="V223" s="1" t="s">
        <v>880</v>
      </c>
    </row>
    <row r="224" spans="14:22">
      <c r="N224" s="2" t="s">
        <v>1145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1.6642513477479568E-3</v>
      </c>
      <c r="S224" s="5" t="str">
        <f t="shared" si="12"/>
        <v>MY2_Solar</v>
      </c>
      <c r="T224" s="1" t="s">
        <v>886</v>
      </c>
      <c r="U224" s="5" t="s">
        <v>783</v>
      </c>
      <c r="V224" s="1" t="s">
        <v>880</v>
      </c>
    </row>
    <row r="225" spans="14:22">
      <c r="N225" s="2" t="s">
        <v>1146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1.5717929395397366E-3</v>
      </c>
      <c r="S225" s="5" t="str">
        <f t="shared" si="12"/>
        <v>MY2_Solar</v>
      </c>
      <c r="T225" s="1" t="s">
        <v>886</v>
      </c>
      <c r="U225" s="5" t="s">
        <v>783</v>
      </c>
      <c r="V225" s="1" t="s">
        <v>880</v>
      </c>
    </row>
    <row r="226" spans="14:22">
      <c r="N226" s="2" t="s">
        <v>1147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1.1095008984986377E-3</v>
      </c>
      <c r="S226" s="5" t="str">
        <f t="shared" si="12"/>
        <v>MY2_Solar</v>
      </c>
      <c r="T226" s="1" t="s">
        <v>886</v>
      </c>
      <c r="U226" s="5" t="s">
        <v>783</v>
      </c>
      <c r="V226" s="1" t="s">
        <v>880</v>
      </c>
    </row>
    <row r="227" spans="14:22">
      <c r="N227" s="2" t="s">
        <v>1148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1.4793345313315169E-3</v>
      </c>
      <c r="S227" s="5" t="str">
        <f t="shared" si="12"/>
        <v>MY2_Solar</v>
      </c>
      <c r="T227" s="1" t="s">
        <v>886</v>
      </c>
      <c r="U227" s="5" t="s">
        <v>783</v>
      </c>
      <c r="V227" s="1" t="s">
        <v>880</v>
      </c>
    </row>
    <row r="228" spans="14:22">
      <c r="N228" s="2" t="s">
        <v>1149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1.1095008984986377E-3</v>
      </c>
      <c r="S228" s="5" t="str">
        <f t="shared" si="12"/>
        <v>MY2_Solar</v>
      </c>
      <c r="T228" s="1" t="s">
        <v>886</v>
      </c>
      <c r="U228" s="5" t="s">
        <v>783</v>
      </c>
      <c r="V228" s="1" t="s">
        <v>880</v>
      </c>
    </row>
    <row r="229" spans="14:22">
      <c r="N229" s="2" t="s">
        <v>1150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1.2944177149150774E-3</v>
      </c>
      <c r="S229" s="5" t="str">
        <f t="shared" si="12"/>
        <v>MY2_Solar</v>
      </c>
      <c r="T229" s="1" t="s">
        <v>886</v>
      </c>
      <c r="U229" s="5" t="s">
        <v>783</v>
      </c>
      <c r="V229" s="1" t="s">
        <v>880</v>
      </c>
    </row>
    <row r="230" spans="14:22">
      <c r="N230" s="2" t="s">
        <v>1151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1.2944177149150774E-3</v>
      </c>
      <c r="S230" s="5" t="str">
        <f t="shared" si="12"/>
        <v>MY2_Solar</v>
      </c>
      <c r="T230" s="1" t="s">
        <v>886</v>
      </c>
      <c r="U230" s="5" t="s">
        <v>783</v>
      </c>
      <c r="V230" s="1" t="s">
        <v>880</v>
      </c>
    </row>
    <row r="231" spans="14:22">
      <c r="N231" s="2" t="s">
        <v>1152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1.2944177149150774E-3</v>
      </c>
      <c r="S231" s="5" t="str">
        <f t="shared" si="12"/>
        <v>MY2_Solar</v>
      </c>
      <c r="T231" s="1" t="s">
        <v>886</v>
      </c>
      <c r="U231" s="5" t="s">
        <v>783</v>
      </c>
      <c r="V231" s="1" t="s">
        <v>880</v>
      </c>
    </row>
    <row r="232" spans="14:22">
      <c r="N232" s="2" t="s">
        <v>1153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1.2944177149150774E-3</v>
      </c>
      <c r="S232" s="5" t="str">
        <f t="shared" si="12"/>
        <v>MY2_Solar</v>
      </c>
      <c r="T232" s="1" t="s">
        <v>886</v>
      </c>
      <c r="U232" s="5" t="s">
        <v>783</v>
      </c>
      <c r="V232" s="1" t="s">
        <v>880</v>
      </c>
    </row>
    <row r="233" spans="14:22">
      <c r="N233" s="2" t="s">
        <v>1154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1.2826502811431222E-3</v>
      </c>
      <c r="S233" s="5" t="str">
        <f t="shared" si="12"/>
        <v>MY2_Solar</v>
      </c>
      <c r="T233" s="1" t="s">
        <v>886</v>
      </c>
      <c r="U233" s="5" t="s">
        <v>783</v>
      </c>
      <c r="V233" s="1" t="s">
        <v>880</v>
      </c>
    </row>
    <row r="234" spans="14:22">
      <c r="N234" s="2" t="s">
        <v>1155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1.0994145266941047E-3</v>
      </c>
      <c r="S234" s="5" t="str">
        <f t="shared" si="12"/>
        <v>MY2_Solar</v>
      </c>
      <c r="T234" s="1" t="s">
        <v>886</v>
      </c>
      <c r="U234" s="5" t="s">
        <v>783</v>
      </c>
      <c r="V234" s="1" t="s">
        <v>880</v>
      </c>
    </row>
    <row r="235" spans="14:22">
      <c r="N235" s="2" t="s">
        <v>1156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1.2826502811431222E-3</v>
      </c>
      <c r="S235" s="5" t="str">
        <f t="shared" si="12"/>
        <v>MY2_Solar</v>
      </c>
      <c r="T235" s="1" t="s">
        <v>886</v>
      </c>
      <c r="U235" s="5" t="s">
        <v>783</v>
      </c>
      <c r="V235" s="1" t="s">
        <v>880</v>
      </c>
    </row>
    <row r="236" spans="14:22">
      <c r="N236" s="2" t="s">
        <v>1157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1.4658860355921395E-3</v>
      </c>
      <c r="S236" s="5" t="str">
        <f t="shared" si="12"/>
        <v>MY2_Solar</v>
      </c>
      <c r="T236" s="1" t="s">
        <v>886</v>
      </c>
      <c r="U236" s="5" t="s">
        <v>783</v>
      </c>
      <c r="V236" s="1" t="s">
        <v>880</v>
      </c>
    </row>
    <row r="237" spans="14:22">
      <c r="N237" s="2" t="s">
        <v>1158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1.2826502811431222E-3</v>
      </c>
      <c r="S237" s="5" t="str">
        <f t="shared" si="12"/>
        <v>MY2_Solar</v>
      </c>
      <c r="T237" s="1" t="s">
        <v>886</v>
      </c>
      <c r="U237" s="5" t="s">
        <v>783</v>
      </c>
      <c r="V237" s="1" t="s">
        <v>880</v>
      </c>
    </row>
    <row r="238" spans="14:22">
      <c r="N238" s="2" t="s">
        <v>1159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1.4658860355921395E-3</v>
      </c>
      <c r="S238" s="5" t="str">
        <f t="shared" si="12"/>
        <v>MY2_Solar</v>
      </c>
      <c r="T238" s="1" t="s">
        <v>886</v>
      </c>
      <c r="U238" s="5" t="s">
        <v>783</v>
      </c>
      <c r="V238" s="1" t="s">
        <v>880</v>
      </c>
    </row>
    <row r="239" spans="14:22">
      <c r="N239" s="2" t="s">
        <v>1160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1.2826502811431222E-3</v>
      </c>
      <c r="S239" s="5" t="str">
        <f t="shared" si="12"/>
        <v>MY2_Solar</v>
      </c>
      <c r="T239" s="1" t="s">
        <v>886</v>
      </c>
      <c r="U239" s="5" t="s">
        <v>783</v>
      </c>
      <c r="V239" s="1" t="s">
        <v>880</v>
      </c>
    </row>
    <row r="240" spans="14:22">
      <c r="N240" s="2" t="s">
        <v>1161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1.4658860355921395E-3</v>
      </c>
      <c r="S240" s="5" t="str">
        <f t="shared" si="12"/>
        <v>MY2_Solar</v>
      </c>
      <c r="T240" s="1" t="s">
        <v>886</v>
      </c>
      <c r="U240" s="5" t="s">
        <v>783</v>
      </c>
      <c r="V240" s="1" t="s">
        <v>880</v>
      </c>
    </row>
    <row r="241" spans="14:22">
      <c r="N241" s="2" t="s">
        <v>1162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1.2826502811431222E-3</v>
      </c>
      <c r="S241" s="5" t="str">
        <f t="shared" si="12"/>
        <v>MY2_Solar</v>
      </c>
      <c r="T241" s="1" t="s">
        <v>886</v>
      </c>
      <c r="U241" s="5" t="s">
        <v>783</v>
      </c>
      <c r="V241" s="1" t="s">
        <v>880</v>
      </c>
    </row>
    <row r="242" spans="14:22">
      <c r="N242" s="2" t="s">
        <v>1163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1.2826502811431222E-3</v>
      </c>
      <c r="S242" s="5" t="str">
        <f t="shared" si="12"/>
        <v>MY2_Solar</v>
      </c>
      <c r="T242" s="1" t="s">
        <v>886</v>
      </c>
      <c r="U242" s="5" t="s">
        <v>783</v>
      </c>
      <c r="V242" s="1" t="s">
        <v>880</v>
      </c>
    </row>
    <row r="243" spans="14:22">
      <c r="N243" s="2" t="s">
        <v>1164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1.4658860355921395E-3</v>
      </c>
      <c r="S243" s="5" t="str">
        <f t="shared" si="12"/>
        <v>MY2_Solar</v>
      </c>
      <c r="T243" s="1" t="s">
        <v>886</v>
      </c>
      <c r="U243" s="5" t="s">
        <v>783</v>
      </c>
      <c r="V243" s="1" t="s">
        <v>880</v>
      </c>
    </row>
    <row r="244" spans="14:22">
      <c r="N244" s="2" t="s">
        <v>1165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1.4658860355921395E-3</v>
      </c>
      <c r="S244" s="5" t="str">
        <f t="shared" si="12"/>
        <v>MY2_Solar</v>
      </c>
      <c r="T244" s="1" t="s">
        <v>886</v>
      </c>
      <c r="U244" s="5" t="s">
        <v>783</v>
      </c>
      <c r="V244" s="1" t="s">
        <v>880</v>
      </c>
    </row>
    <row r="245" spans="14:22">
      <c r="N245" s="2" t="s">
        <v>1166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1.649121790041157E-3</v>
      </c>
      <c r="S245" s="5" t="str">
        <f t="shared" si="12"/>
        <v>MY2_Solar</v>
      </c>
      <c r="T245" s="1" t="s">
        <v>886</v>
      </c>
      <c r="U245" s="5" t="s">
        <v>783</v>
      </c>
      <c r="V245" s="1" t="s">
        <v>880</v>
      </c>
    </row>
    <row r="246" spans="14:22">
      <c r="N246" s="2" t="s">
        <v>1167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1.2826502811431222E-3</v>
      </c>
      <c r="S246" s="5" t="str">
        <f t="shared" si="12"/>
        <v>MY2_Solar</v>
      </c>
      <c r="T246" s="1" t="s">
        <v>886</v>
      </c>
      <c r="U246" s="5" t="s">
        <v>783</v>
      </c>
      <c r="V246" s="1" t="s">
        <v>880</v>
      </c>
    </row>
    <row r="247" spans="14:22">
      <c r="N247" s="2" t="s">
        <v>1168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1.2826502811431222E-3</v>
      </c>
      <c r="S247" s="5" t="str">
        <f t="shared" si="12"/>
        <v>MY2_Solar</v>
      </c>
      <c r="T247" s="1" t="s">
        <v>886</v>
      </c>
      <c r="U247" s="5" t="s">
        <v>783</v>
      </c>
      <c r="V247" s="1" t="s">
        <v>880</v>
      </c>
    </row>
    <row r="248" spans="14:22">
      <c r="N248" s="2" t="s">
        <v>1169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1.2826502811431222E-3</v>
      </c>
      <c r="S248" s="5" t="str">
        <f t="shared" si="12"/>
        <v>MY2_Solar</v>
      </c>
      <c r="T248" s="1" t="s">
        <v>886</v>
      </c>
      <c r="U248" s="5" t="s">
        <v>783</v>
      </c>
      <c r="V248" s="1" t="s">
        <v>880</v>
      </c>
    </row>
    <row r="249" spans="14:22">
      <c r="N249" s="2" t="s">
        <v>1170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1.2826502811431222E-3</v>
      </c>
      <c r="S249" s="5" t="str">
        <f t="shared" si="12"/>
        <v>MY2_Solar</v>
      </c>
      <c r="T249" s="1" t="s">
        <v>886</v>
      </c>
      <c r="U249" s="5" t="s">
        <v>783</v>
      </c>
      <c r="V249" s="1" t="s">
        <v>880</v>
      </c>
    </row>
    <row r="250" spans="14:22">
      <c r="N250" s="2" t="s">
        <v>1171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1.1910324039186135E-3</v>
      </c>
      <c r="S250" s="5" t="str">
        <f t="shared" si="12"/>
        <v>MY2_Solar</v>
      </c>
      <c r="T250" s="1" t="s">
        <v>886</v>
      </c>
      <c r="U250" s="5" t="s">
        <v>783</v>
      </c>
      <c r="V250" s="1" t="s">
        <v>880</v>
      </c>
    </row>
    <row r="251" spans="14:22">
      <c r="N251" s="2" t="s">
        <v>1172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1.2826502811431222E-3</v>
      </c>
      <c r="S251" s="5" t="str">
        <f t="shared" si="12"/>
        <v>MY2_Solar</v>
      </c>
      <c r="T251" s="1" t="s">
        <v>886</v>
      </c>
      <c r="U251" s="5" t="s">
        <v>783</v>
      </c>
      <c r="V251" s="1" t="s">
        <v>880</v>
      </c>
    </row>
    <row r="252" spans="14:22">
      <c r="N252" s="2" t="s">
        <v>1173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1.2826502811431222E-3</v>
      </c>
      <c r="S252" s="5" t="str">
        <f t="shared" si="12"/>
        <v>MY2_Solar</v>
      </c>
      <c r="T252" s="1" t="s">
        <v>886</v>
      </c>
      <c r="U252" s="5" t="s">
        <v>783</v>
      </c>
      <c r="V252" s="1" t="s">
        <v>880</v>
      </c>
    </row>
    <row r="253" spans="14:22">
      <c r="N253" s="2" t="s">
        <v>1174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1.2826502811431222E-3</v>
      </c>
      <c r="S253" s="5" t="str">
        <f t="shared" si="12"/>
        <v>MY2_Solar</v>
      </c>
      <c r="T253" s="1" t="s">
        <v>886</v>
      </c>
      <c r="U253" s="5" t="s">
        <v>783</v>
      </c>
      <c r="V253" s="1" t="s">
        <v>880</v>
      </c>
    </row>
    <row r="254" spans="14:22">
      <c r="N254" s="2" t="s">
        <v>1175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1.649121790041157E-3</v>
      </c>
      <c r="S254" s="5" t="str">
        <f t="shared" si="12"/>
        <v>MY2_Solar</v>
      </c>
      <c r="T254" s="1" t="s">
        <v>886</v>
      </c>
      <c r="U254" s="5" t="s">
        <v>783</v>
      </c>
      <c r="V254" s="1" t="s">
        <v>880</v>
      </c>
    </row>
    <row r="255" spans="14:22">
      <c r="N255" s="2" t="s">
        <v>1176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1.4658860355921395E-3</v>
      </c>
      <c r="S255" s="5" t="str">
        <f t="shared" si="12"/>
        <v>MY2_Solar</v>
      </c>
      <c r="T255" s="1" t="s">
        <v>886</v>
      </c>
      <c r="U255" s="5" t="s">
        <v>783</v>
      </c>
      <c r="V255" s="1" t="s">
        <v>880</v>
      </c>
    </row>
    <row r="256" spans="14:22">
      <c r="N256" s="2" t="s">
        <v>1177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1.4658860355921395E-3</v>
      </c>
      <c r="S256" s="5" t="str">
        <f t="shared" si="12"/>
        <v>MY2_Solar</v>
      </c>
      <c r="T256" s="1" t="s">
        <v>886</v>
      </c>
      <c r="U256" s="5" t="s">
        <v>783</v>
      </c>
      <c r="V256" s="1" t="s">
        <v>880</v>
      </c>
    </row>
    <row r="257" spans="14:22">
      <c r="N257" s="2" t="s">
        <v>1178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1.4658860355921395E-3</v>
      </c>
      <c r="S257" s="5" t="str">
        <f t="shared" si="12"/>
        <v>MY2_Solar</v>
      </c>
      <c r="T257" s="1" t="s">
        <v>886</v>
      </c>
      <c r="U257" s="5" t="s">
        <v>783</v>
      </c>
      <c r="V257" s="1" t="s">
        <v>880</v>
      </c>
    </row>
    <row r="258" spans="14:22">
      <c r="N258" s="2" t="s">
        <v>1179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1.2826502811431222E-3</v>
      </c>
      <c r="S258" s="5" t="str">
        <f t="shared" ref="S258:S321" si="15">_xlfn.XLOOKUP(O258,AE:AE,AG:AG)</f>
        <v>MY2_Solar</v>
      </c>
      <c r="T258" s="1" t="s">
        <v>886</v>
      </c>
      <c r="U258" s="5" t="s">
        <v>783</v>
      </c>
      <c r="V258" s="1" t="s">
        <v>880</v>
      </c>
    </row>
    <row r="259" spans="14:22">
      <c r="N259" s="2" t="s">
        <v>1180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1.2826502811431222E-3</v>
      </c>
      <c r="S259" s="5" t="str">
        <f t="shared" si="15"/>
        <v>MY2_Solar</v>
      </c>
      <c r="T259" s="1" t="s">
        <v>886</v>
      </c>
      <c r="U259" s="5" t="s">
        <v>783</v>
      </c>
      <c r="V259" s="1" t="s">
        <v>880</v>
      </c>
    </row>
    <row r="260" spans="14:22">
      <c r="N260" s="2" t="s">
        <v>1181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1.4658860355921395E-3</v>
      </c>
      <c r="S260" s="5" t="str">
        <f t="shared" si="15"/>
        <v>MY2_Solar</v>
      </c>
      <c r="T260" s="1" t="s">
        <v>886</v>
      </c>
      <c r="U260" s="5" t="s">
        <v>783</v>
      </c>
      <c r="V260" s="1" t="s">
        <v>880</v>
      </c>
    </row>
    <row r="261" spans="14:22">
      <c r="N261" s="2" t="s">
        <v>1182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1.2826502811431222E-3</v>
      </c>
      <c r="S261" s="5" t="str">
        <f t="shared" si="15"/>
        <v>MY2_Solar</v>
      </c>
      <c r="T261" s="1" t="s">
        <v>886</v>
      </c>
      <c r="U261" s="5" t="s">
        <v>783</v>
      </c>
      <c r="V261" s="1" t="s">
        <v>880</v>
      </c>
    </row>
    <row r="262" spans="14:22">
      <c r="N262" s="2" t="s">
        <v>1183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1.2826502811431222E-3</v>
      </c>
      <c r="S262" s="5" t="str">
        <f t="shared" si="15"/>
        <v>MY2_Solar</v>
      </c>
      <c r="T262" s="1" t="s">
        <v>886</v>
      </c>
      <c r="U262" s="5" t="s">
        <v>783</v>
      </c>
      <c r="V262" s="1" t="s">
        <v>880</v>
      </c>
    </row>
    <row r="263" spans="14:22">
      <c r="N263" s="2" t="s">
        <v>1184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1.0994145266941047E-3</v>
      </c>
      <c r="S263" s="5" t="str">
        <f t="shared" si="15"/>
        <v>MY2_Solar</v>
      </c>
      <c r="T263" s="1" t="s">
        <v>886</v>
      </c>
      <c r="U263" s="5" t="s">
        <v>783</v>
      </c>
      <c r="V263" s="1" t="s">
        <v>880</v>
      </c>
    </row>
    <row r="264" spans="14:22">
      <c r="N264" s="2" t="s">
        <v>1185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1.0994145266941047E-3</v>
      </c>
      <c r="S264" s="5" t="str">
        <f t="shared" si="15"/>
        <v>MY2_Solar</v>
      </c>
      <c r="T264" s="1" t="s">
        <v>886</v>
      </c>
      <c r="U264" s="5" t="s">
        <v>783</v>
      </c>
      <c r="V264" s="1" t="s">
        <v>880</v>
      </c>
    </row>
    <row r="265" spans="14:22">
      <c r="N265" s="2" t="s">
        <v>1186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1.0994145266941047E-3</v>
      </c>
      <c r="S265" s="5" t="str">
        <f t="shared" si="15"/>
        <v>MY2_Solar</v>
      </c>
      <c r="T265" s="1" t="s">
        <v>886</v>
      </c>
      <c r="U265" s="5" t="s">
        <v>783</v>
      </c>
      <c r="V265" s="1" t="s">
        <v>880</v>
      </c>
    </row>
    <row r="266" spans="14:22">
      <c r="N266" s="2" t="s">
        <v>1187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1.4658860355921395E-3</v>
      </c>
      <c r="S266" s="5" t="str">
        <f t="shared" si="15"/>
        <v>MY2_Solar</v>
      </c>
      <c r="T266" s="1" t="s">
        <v>886</v>
      </c>
      <c r="U266" s="5" t="s">
        <v>783</v>
      </c>
      <c r="V266" s="1" t="s">
        <v>880</v>
      </c>
    </row>
    <row r="267" spans="14:22">
      <c r="N267" s="2" t="s">
        <v>1188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1.4658860355921395E-3</v>
      </c>
      <c r="S267" s="5" t="str">
        <f t="shared" si="15"/>
        <v>MY2_Solar</v>
      </c>
      <c r="T267" s="1" t="s">
        <v>886</v>
      </c>
      <c r="U267" s="5" t="s">
        <v>783</v>
      </c>
      <c r="V267" s="1" t="s">
        <v>880</v>
      </c>
    </row>
    <row r="268" spans="14:22">
      <c r="N268" s="2" t="s">
        <v>1189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1.4658860355921395E-3</v>
      </c>
      <c r="S268" s="5" t="str">
        <f t="shared" si="15"/>
        <v>MY2_Solar</v>
      </c>
      <c r="T268" s="1" t="s">
        <v>886</v>
      </c>
      <c r="U268" s="5" t="s">
        <v>783</v>
      </c>
      <c r="V268" s="1" t="s">
        <v>880</v>
      </c>
    </row>
    <row r="269" spans="14:22">
      <c r="N269" s="2" t="s">
        <v>1190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1.649121790041157E-3</v>
      </c>
      <c r="S269" s="5" t="str">
        <f t="shared" si="15"/>
        <v>MY2_Solar</v>
      </c>
      <c r="T269" s="1" t="s">
        <v>886</v>
      </c>
      <c r="U269" s="5" t="s">
        <v>783</v>
      </c>
      <c r="V269" s="1" t="s">
        <v>880</v>
      </c>
    </row>
    <row r="270" spans="14:22">
      <c r="N270" s="2" t="s">
        <v>1191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1.4658860355921395E-3</v>
      </c>
      <c r="S270" s="5" t="str">
        <f t="shared" si="15"/>
        <v>MY2_Solar</v>
      </c>
      <c r="T270" s="1" t="s">
        <v>886</v>
      </c>
      <c r="U270" s="5" t="s">
        <v>783</v>
      </c>
      <c r="V270" s="1" t="s">
        <v>880</v>
      </c>
    </row>
    <row r="271" spans="14:22">
      <c r="N271" s="2" t="s">
        <v>1192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1.4658860355921395E-3</v>
      </c>
      <c r="S271" s="5" t="str">
        <f t="shared" si="15"/>
        <v>MY2_Solar</v>
      </c>
      <c r="T271" s="1" t="s">
        <v>886</v>
      </c>
      <c r="U271" s="5" t="s">
        <v>783</v>
      </c>
      <c r="V271" s="1" t="s">
        <v>880</v>
      </c>
    </row>
    <row r="272" spans="14:22">
      <c r="N272" s="2" t="s">
        <v>1193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1.4658860355921395E-3</v>
      </c>
      <c r="S272" s="5" t="str">
        <f t="shared" si="15"/>
        <v>MY2_Solar</v>
      </c>
      <c r="T272" s="1" t="s">
        <v>886</v>
      </c>
      <c r="U272" s="5" t="s">
        <v>783</v>
      </c>
      <c r="V272" s="1" t="s">
        <v>880</v>
      </c>
    </row>
    <row r="273" spans="14:22">
      <c r="N273" s="2" t="s">
        <v>1194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1.4658860355921395E-3</v>
      </c>
      <c r="S273" s="5" t="str">
        <f t="shared" si="15"/>
        <v>MY2_Solar</v>
      </c>
      <c r="T273" s="1" t="s">
        <v>886</v>
      </c>
      <c r="U273" s="5" t="s">
        <v>783</v>
      </c>
      <c r="V273" s="1" t="s">
        <v>880</v>
      </c>
    </row>
    <row r="274" spans="14:22">
      <c r="N274" s="2" t="s">
        <v>1195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1.4658860355921395E-3</v>
      </c>
      <c r="S274" s="5" t="str">
        <f t="shared" si="15"/>
        <v>MY2_Solar</v>
      </c>
      <c r="T274" s="1" t="s">
        <v>886</v>
      </c>
      <c r="U274" s="5" t="s">
        <v>783</v>
      </c>
      <c r="V274" s="1" t="s">
        <v>880</v>
      </c>
    </row>
    <row r="275" spans="14:22">
      <c r="N275" s="2" t="s">
        <v>1196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1.3742681583676307E-3</v>
      </c>
      <c r="S275" s="5" t="str">
        <f t="shared" si="15"/>
        <v>MY2_Solar</v>
      </c>
      <c r="T275" s="1" t="s">
        <v>886</v>
      </c>
      <c r="U275" s="5" t="s">
        <v>783</v>
      </c>
      <c r="V275" s="1" t="s">
        <v>880</v>
      </c>
    </row>
    <row r="276" spans="14:22">
      <c r="N276" s="2" t="s">
        <v>1197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1.2826502811431222E-3</v>
      </c>
      <c r="S276" s="5" t="str">
        <f t="shared" si="15"/>
        <v>MY2_Solar</v>
      </c>
      <c r="T276" s="1" t="s">
        <v>886</v>
      </c>
      <c r="U276" s="5" t="s">
        <v>783</v>
      </c>
      <c r="V276" s="1" t="s">
        <v>880</v>
      </c>
    </row>
    <row r="277" spans="14:22">
      <c r="N277" s="2" t="s">
        <v>1198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1.4658860355921395E-3</v>
      </c>
      <c r="S277" s="5" t="str">
        <f t="shared" si="15"/>
        <v>MY2_Solar</v>
      </c>
      <c r="T277" s="1" t="s">
        <v>886</v>
      </c>
      <c r="U277" s="5" t="s">
        <v>783</v>
      </c>
      <c r="V277" s="1" t="s">
        <v>880</v>
      </c>
    </row>
    <row r="278" spans="14:22">
      <c r="N278" s="2" t="s">
        <v>1199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1.4658860355921395E-3</v>
      </c>
      <c r="S278" s="5" t="str">
        <f t="shared" si="15"/>
        <v>MY2_Solar</v>
      </c>
      <c r="T278" s="1" t="s">
        <v>886</v>
      </c>
      <c r="U278" s="5" t="s">
        <v>783</v>
      </c>
      <c r="V278" s="1" t="s">
        <v>880</v>
      </c>
    </row>
    <row r="279" spans="14:22">
      <c r="N279" s="2" t="s">
        <v>1200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1.4658860355921395E-3</v>
      </c>
      <c r="S279" s="5" t="str">
        <f t="shared" si="15"/>
        <v>MY2_Solar</v>
      </c>
      <c r="T279" s="1" t="s">
        <v>886</v>
      </c>
      <c r="U279" s="5" t="s">
        <v>783</v>
      </c>
      <c r="V279" s="1" t="s">
        <v>880</v>
      </c>
    </row>
    <row r="280" spans="14:22">
      <c r="N280" s="2" t="s">
        <v>1201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1.4658860355921395E-3</v>
      </c>
      <c r="S280" s="5" t="str">
        <f t="shared" si="15"/>
        <v>MY2_Solar</v>
      </c>
      <c r="T280" s="1" t="s">
        <v>886</v>
      </c>
      <c r="U280" s="5" t="s">
        <v>783</v>
      </c>
      <c r="V280" s="1" t="s">
        <v>880</v>
      </c>
    </row>
    <row r="281" spans="14:22">
      <c r="N281" s="2" t="s">
        <v>1202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1.4658860355921395E-3</v>
      </c>
      <c r="S281" s="5" t="str">
        <f t="shared" si="15"/>
        <v>MY2_Solar</v>
      </c>
      <c r="T281" s="1" t="s">
        <v>886</v>
      </c>
      <c r="U281" s="5" t="s">
        <v>783</v>
      </c>
      <c r="V281" s="1" t="s">
        <v>880</v>
      </c>
    </row>
    <row r="282" spans="14:22">
      <c r="N282" s="2" t="s">
        <v>1203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1.3742681583676307E-3</v>
      </c>
      <c r="S282" s="5" t="str">
        <f t="shared" si="15"/>
        <v>MY2_Solar</v>
      </c>
      <c r="T282" s="1" t="s">
        <v>886</v>
      </c>
      <c r="U282" s="5" t="s">
        <v>783</v>
      </c>
      <c r="V282" s="1" t="s">
        <v>880</v>
      </c>
    </row>
    <row r="283" spans="14:22">
      <c r="N283" s="2" t="s">
        <v>1204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1.4658860355921395E-3</v>
      </c>
      <c r="S283" s="5" t="str">
        <f t="shared" si="15"/>
        <v>MY2_Solar</v>
      </c>
      <c r="T283" s="1" t="s">
        <v>886</v>
      </c>
      <c r="U283" s="5" t="s">
        <v>783</v>
      </c>
      <c r="V283" s="1" t="s">
        <v>880</v>
      </c>
    </row>
    <row r="284" spans="14:22">
      <c r="N284" s="2" t="s">
        <v>1205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1.4658860355921395E-3</v>
      </c>
      <c r="S284" s="5" t="str">
        <f t="shared" si="15"/>
        <v>MY2_Solar</v>
      </c>
      <c r="T284" s="1" t="s">
        <v>886</v>
      </c>
      <c r="U284" s="5" t="s">
        <v>783</v>
      </c>
      <c r="V284" s="1" t="s">
        <v>880</v>
      </c>
    </row>
    <row r="285" spans="14:22">
      <c r="N285" s="2" t="s">
        <v>1206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1.4658860355921395E-3</v>
      </c>
      <c r="S285" s="5" t="str">
        <f t="shared" si="15"/>
        <v>MY2_Solar</v>
      </c>
      <c r="T285" s="1" t="s">
        <v>886</v>
      </c>
      <c r="U285" s="5" t="s">
        <v>783</v>
      </c>
      <c r="V285" s="1" t="s">
        <v>880</v>
      </c>
    </row>
    <row r="286" spans="14:22">
      <c r="N286" s="2" t="s">
        <v>1207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1.4658860355921395E-3</v>
      </c>
      <c r="S286" s="5" t="str">
        <f t="shared" si="15"/>
        <v>MY2_Solar</v>
      </c>
      <c r="T286" s="1" t="s">
        <v>886</v>
      </c>
      <c r="U286" s="5" t="s">
        <v>783</v>
      </c>
      <c r="V286" s="1" t="s">
        <v>880</v>
      </c>
    </row>
    <row r="287" spans="14:22">
      <c r="N287" s="2" t="s">
        <v>1208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1.649121790041157E-3</v>
      </c>
      <c r="S287" s="5" t="str">
        <f t="shared" si="15"/>
        <v>MY2_Solar</v>
      </c>
      <c r="T287" s="1" t="s">
        <v>886</v>
      </c>
      <c r="U287" s="5" t="s">
        <v>783</v>
      </c>
      <c r="V287" s="1" t="s">
        <v>880</v>
      </c>
    </row>
    <row r="288" spans="14:22">
      <c r="N288" s="2" t="s">
        <v>1209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1.2826502811431222E-3</v>
      </c>
      <c r="S288" s="5" t="str">
        <f t="shared" si="15"/>
        <v>MY2_Solar</v>
      </c>
      <c r="T288" s="1" t="s">
        <v>886</v>
      </c>
      <c r="U288" s="5" t="s">
        <v>783</v>
      </c>
      <c r="V288" s="1" t="s">
        <v>880</v>
      </c>
    </row>
    <row r="289" spans="14:22">
      <c r="N289" s="2" t="s">
        <v>1210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1.0994145266941047E-3</v>
      </c>
      <c r="S289" s="5" t="str">
        <f t="shared" si="15"/>
        <v>MY2_Solar</v>
      </c>
      <c r="T289" s="1" t="s">
        <v>886</v>
      </c>
      <c r="U289" s="5" t="s">
        <v>783</v>
      </c>
      <c r="V289" s="1" t="s">
        <v>880</v>
      </c>
    </row>
    <row r="290" spans="14:22">
      <c r="N290" s="2" t="s">
        <v>1211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1.2826502811431222E-3</v>
      </c>
      <c r="S290" s="5" t="str">
        <f t="shared" si="15"/>
        <v>MY2_Solar</v>
      </c>
      <c r="T290" s="1" t="s">
        <v>886</v>
      </c>
      <c r="U290" s="5" t="s">
        <v>783</v>
      </c>
      <c r="V290" s="1" t="s">
        <v>880</v>
      </c>
    </row>
    <row r="291" spans="14:22">
      <c r="N291" s="2" t="s">
        <v>1212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1.4658860355921395E-3</v>
      </c>
      <c r="S291" s="5" t="str">
        <f t="shared" si="15"/>
        <v>MY2_Solar</v>
      </c>
      <c r="T291" s="1" t="s">
        <v>886</v>
      </c>
      <c r="U291" s="5" t="s">
        <v>783</v>
      </c>
      <c r="V291" s="1" t="s">
        <v>880</v>
      </c>
    </row>
    <row r="292" spans="14:22">
      <c r="N292" s="2" t="s">
        <v>1213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1.2826502811431222E-3</v>
      </c>
      <c r="S292" s="5" t="str">
        <f t="shared" si="15"/>
        <v>MY2_Solar</v>
      </c>
      <c r="T292" s="1" t="s">
        <v>886</v>
      </c>
      <c r="U292" s="5" t="s">
        <v>783</v>
      </c>
      <c r="V292" s="1" t="s">
        <v>880</v>
      </c>
    </row>
    <row r="293" spans="14:22">
      <c r="N293" s="2" t="s">
        <v>1214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1.649121790041157E-3</v>
      </c>
      <c r="S293" s="5" t="str">
        <f t="shared" si="15"/>
        <v>MY3_Solar</v>
      </c>
      <c r="T293" s="1" t="s">
        <v>879</v>
      </c>
      <c r="U293" s="5" t="s">
        <v>783</v>
      </c>
      <c r="V293" s="1" t="s">
        <v>880</v>
      </c>
    </row>
    <row r="294" spans="14:22">
      <c r="N294" s="2" t="s">
        <v>1215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1.5575039128166482E-3</v>
      </c>
      <c r="S294" s="5" t="str">
        <f t="shared" si="15"/>
        <v>MY3_Solar</v>
      </c>
      <c r="T294" s="1" t="s">
        <v>879</v>
      </c>
      <c r="U294" s="5" t="s">
        <v>783</v>
      </c>
      <c r="V294" s="1" t="s">
        <v>880</v>
      </c>
    </row>
    <row r="295" spans="14:22">
      <c r="N295" s="2" t="s">
        <v>1216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1.4658860355921395E-3</v>
      </c>
      <c r="S295" s="5" t="str">
        <f t="shared" si="15"/>
        <v>MY3_Solar</v>
      </c>
      <c r="T295" s="1" t="s">
        <v>879</v>
      </c>
      <c r="U295" s="5" t="s">
        <v>783</v>
      </c>
      <c r="V295" s="1" t="s">
        <v>880</v>
      </c>
    </row>
    <row r="296" spans="14:22">
      <c r="N296" s="2" t="s">
        <v>1217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1.2826502811431222E-3</v>
      </c>
      <c r="S296" s="5" t="str">
        <f t="shared" si="15"/>
        <v>MY3_Solar</v>
      </c>
      <c r="T296" s="1" t="s">
        <v>879</v>
      </c>
      <c r="U296" s="5" t="s">
        <v>783</v>
      </c>
      <c r="V296" s="1" t="s">
        <v>880</v>
      </c>
    </row>
    <row r="297" spans="14:22">
      <c r="N297" s="2" t="s">
        <v>1218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1.649121790041157E-3</v>
      </c>
      <c r="S297" s="5" t="str">
        <f t="shared" si="15"/>
        <v>MY3_Solar</v>
      </c>
      <c r="T297" s="1" t="s">
        <v>879</v>
      </c>
      <c r="U297" s="5" t="s">
        <v>783</v>
      </c>
      <c r="V297" s="1" t="s">
        <v>880</v>
      </c>
    </row>
    <row r="298" spans="14:22">
      <c r="N298" s="2" t="s">
        <v>1219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1.4658860355921395E-3</v>
      </c>
      <c r="S298" s="5" t="str">
        <f t="shared" si="15"/>
        <v>MY3_Solar</v>
      </c>
      <c r="T298" s="1" t="s">
        <v>879</v>
      </c>
      <c r="U298" s="5" t="s">
        <v>783</v>
      </c>
      <c r="V298" s="1" t="s">
        <v>880</v>
      </c>
    </row>
    <row r="299" spans="14:22">
      <c r="N299" s="2" t="s">
        <v>1220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1.649121790041157E-3</v>
      </c>
      <c r="S299" s="5" t="str">
        <f t="shared" si="15"/>
        <v>MY3_Solar</v>
      </c>
      <c r="T299" s="1" t="s">
        <v>879</v>
      </c>
      <c r="U299" s="5" t="s">
        <v>783</v>
      </c>
      <c r="V299" s="1" t="s">
        <v>880</v>
      </c>
    </row>
    <row r="300" spans="14:22">
      <c r="N300" s="2" t="s">
        <v>1221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1.649121790041157E-3</v>
      </c>
      <c r="S300" s="5" t="str">
        <f t="shared" si="15"/>
        <v>MY3_Solar</v>
      </c>
      <c r="T300" s="1" t="s">
        <v>879</v>
      </c>
      <c r="U300" s="5" t="s">
        <v>783</v>
      </c>
      <c r="V300" s="1" t="s">
        <v>880</v>
      </c>
    </row>
    <row r="301" spans="14:22">
      <c r="N301" s="2" t="s">
        <v>1222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1.0994145266941047E-3</v>
      </c>
      <c r="S301" s="5" t="str">
        <f t="shared" si="15"/>
        <v>MY3_Solar</v>
      </c>
      <c r="T301" s="1" t="s">
        <v>879</v>
      </c>
      <c r="U301" s="5" t="s">
        <v>783</v>
      </c>
      <c r="V301" s="1" t="s">
        <v>880</v>
      </c>
    </row>
    <row r="302" spans="14:22">
      <c r="N302" s="2" t="s">
        <v>1223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1.3742681583676307E-3</v>
      </c>
      <c r="S302" s="5" t="str">
        <f t="shared" si="15"/>
        <v>MY3_Solar</v>
      </c>
      <c r="T302" s="1" t="s">
        <v>879</v>
      </c>
      <c r="U302" s="5" t="s">
        <v>783</v>
      </c>
      <c r="V302" s="1" t="s">
        <v>880</v>
      </c>
    </row>
    <row r="303" spans="14:22">
      <c r="N303" s="2" t="s">
        <v>1224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1.4658860355921395E-3</v>
      </c>
      <c r="S303" s="5" t="str">
        <f t="shared" si="15"/>
        <v>MY3_Solar</v>
      </c>
      <c r="T303" s="1" t="s">
        <v>879</v>
      </c>
      <c r="U303" s="5" t="s">
        <v>783</v>
      </c>
      <c r="V303" s="1" t="s">
        <v>880</v>
      </c>
    </row>
    <row r="304" spans="14:22">
      <c r="N304" s="2" t="s">
        <v>1225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1.649121790041157E-3</v>
      </c>
      <c r="S304" s="5" t="str">
        <f t="shared" si="15"/>
        <v>MY3_Solar</v>
      </c>
      <c r="T304" s="1" t="s">
        <v>879</v>
      </c>
      <c r="U304" s="5" t="s">
        <v>783</v>
      </c>
      <c r="V304" s="1" t="s">
        <v>880</v>
      </c>
    </row>
    <row r="305" spans="14:22">
      <c r="N305" s="2" t="s">
        <v>1226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1.4658860355921395E-3</v>
      </c>
      <c r="S305" s="5" t="str">
        <f t="shared" si="15"/>
        <v>MY3_Solar</v>
      </c>
      <c r="T305" s="1" t="s">
        <v>879</v>
      </c>
      <c r="U305" s="5" t="s">
        <v>783</v>
      </c>
      <c r="V305" s="1" t="s">
        <v>880</v>
      </c>
    </row>
    <row r="306" spans="14:22">
      <c r="N306" s="2" t="s">
        <v>1227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1.649121790041157E-3</v>
      </c>
      <c r="S306" s="5" t="str">
        <f t="shared" si="15"/>
        <v>MY3_Solar</v>
      </c>
      <c r="T306" s="1" t="s">
        <v>879</v>
      </c>
      <c r="U306" s="5" t="s">
        <v>783</v>
      </c>
      <c r="V306" s="1" t="s">
        <v>880</v>
      </c>
    </row>
    <row r="307" spans="14:22">
      <c r="N307" s="2" t="s">
        <v>1228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1.5575039128166482E-3</v>
      </c>
      <c r="S307" s="5" t="str">
        <f t="shared" si="15"/>
        <v>MY3_Solar</v>
      </c>
      <c r="T307" s="1" t="s">
        <v>879</v>
      </c>
      <c r="U307" s="5" t="s">
        <v>783</v>
      </c>
      <c r="V307" s="1" t="s">
        <v>880</v>
      </c>
    </row>
    <row r="308" spans="14:22">
      <c r="N308" s="2" t="s">
        <v>1229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1.649121790041157E-3</v>
      </c>
      <c r="S308" s="5" t="str">
        <f t="shared" si="15"/>
        <v>MY3_Solar</v>
      </c>
      <c r="T308" s="1" t="s">
        <v>879</v>
      </c>
      <c r="U308" s="5" t="s">
        <v>783</v>
      </c>
      <c r="V308" s="1" t="s">
        <v>880</v>
      </c>
    </row>
    <row r="309" spans="14:22">
      <c r="N309" s="2" t="s">
        <v>1230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1.5575039128166482E-3</v>
      </c>
      <c r="S309" s="5" t="str">
        <f t="shared" si="15"/>
        <v>MY3_Solar</v>
      </c>
      <c r="T309" s="1" t="s">
        <v>879</v>
      </c>
      <c r="U309" s="5" t="s">
        <v>783</v>
      </c>
      <c r="V309" s="1" t="s">
        <v>880</v>
      </c>
    </row>
    <row r="310" spans="14:22">
      <c r="N310" s="2" t="s">
        <v>1231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1.649121790041157E-3</v>
      </c>
      <c r="S310" s="5" t="str">
        <f t="shared" si="15"/>
        <v>MY3_Solar</v>
      </c>
      <c r="T310" s="1" t="s">
        <v>879</v>
      </c>
      <c r="U310" s="5" t="s">
        <v>783</v>
      </c>
      <c r="V310" s="1" t="s">
        <v>880</v>
      </c>
    </row>
    <row r="311" spans="14:22">
      <c r="N311" s="2" t="s">
        <v>1232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1.649121790041157E-3</v>
      </c>
      <c r="S311" s="5" t="str">
        <f t="shared" si="15"/>
        <v>MY3_Solar</v>
      </c>
      <c r="T311" s="1" t="s">
        <v>879</v>
      </c>
      <c r="U311" s="5" t="s">
        <v>783</v>
      </c>
      <c r="V311" s="1" t="s">
        <v>880</v>
      </c>
    </row>
    <row r="312" spans="14:22">
      <c r="N312" s="2" t="s">
        <v>1233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1.649121790041157E-3</v>
      </c>
      <c r="S312" s="5" t="str">
        <f t="shared" si="15"/>
        <v>MY3_Solar</v>
      </c>
      <c r="T312" s="1" t="s">
        <v>879</v>
      </c>
      <c r="U312" s="5" t="s">
        <v>783</v>
      </c>
      <c r="V312" s="1" t="s">
        <v>880</v>
      </c>
    </row>
    <row r="313" spans="14:22">
      <c r="N313" s="2" t="s">
        <v>1234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1.649121790041157E-3</v>
      </c>
      <c r="S313" s="5" t="str">
        <f t="shared" si="15"/>
        <v>MY3_Solar</v>
      </c>
      <c r="T313" s="1" t="s">
        <v>879</v>
      </c>
      <c r="U313" s="5" t="s">
        <v>783</v>
      </c>
      <c r="V313" s="1" t="s">
        <v>880</v>
      </c>
    </row>
    <row r="314" spans="14:22">
      <c r="N314" s="2" t="s">
        <v>1235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1.649121790041157E-3</v>
      </c>
      <c r="S314" s="5" t="str">
        <f t="shared" si="15"/>
        <v>MY3_Solar</v>
      </c>
      <c r="T314" s="1" t="s">
        <v>879</v>
      </c>
      <c r="U314" s="5" t="s">
        <v>783</v>
      </c>
      <c r="V314" s="1" t="s">
        <v>880</v>
      </c>
    </row>
    <row r="315" spans="14:22">
      <c r="N315" s="2" t="s">
        <v>1236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1.649121790041157E-3</v>
      </c>
      <c r="S315" s="5" t="str">
        <f t="shared" si="15"/>
        <v>MY3_Solar</v>
      </c>
      <c r="T315" s="1" t="s">
        <v>879</v>
      </c>
      <c r="U315" s="5" t="s">
        <v>783</v>
      </c>
      <c r="V315" s="1" t="s">
        <v>880</v>
      </c>
    </row>
    <row r="316" spans="14:22">
      <c r="N316" s="2" t="s">
        <v>1237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879</v>
      </c>
      <c r="U316" s="5" t="s">
        <v>783</v>
      </c>
      <c r="V316" s="1" t="s">
        <v>880</v>
      </c>
    </row>
    <row r="317" spans="14:22">
      <c r="N317" s="2" t="s">
        <v>1238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1.3868761231232971E-3</v>
      </c>
      <c r="S317" s="5" t="str">
        <f t="shared" si="15"/>
        <v>MY3_Solar</v>
      </c>
      <c r="T317" s="1" t="s">
        <v>879</v>
      </c>
      <c r="U317" s="5" t="s">
        <v>783</v>
      </c>
      <c r="V317" s="1" t="s">
        <v>880</v>
      </c>
    </row>
    <row r="318" spans="14:22">
      <c r="N318" s="2" t="s">
        <v>1239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1.6642513477479568E-3</v>
      </c>
      <c r="S318" s="5" t="str">
        <f t="shared" si="15"/>
        <v>MY3_Solar</v>
      </c>
      <c r="T318" s="1" t="s">
        <v>879</v>
      </c>
      <c r="U318" s="5" t="s">
        <v>783</v>
      </c>
      <c r="V318" s="1" t="s">
        <v>880</v>
      </c>
    </row>
    <row r="319" spans="14:22">
      <c r="N319" s="2" t="s">
        <v>1240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1.6642513477479568E-3</v>
      </c>
      <c r="S319" s="5" t="str">
        <f t="shared" si="15"/>
        <v>MY3_Solar</v>
      </c>
      <c r="T319" s="1" t="s">
        <v>879</v>
      </c>
      <c r="U319" s="5" t="s">
        <v>783</v>
      </c>
      <c r="V319" s="1" t="s">
        <v>880</v>
      </c>
    </row>
    <row r="320" spans="14:22">
      <c r="N320" s="2" t="s">
        <v>1241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1.6642513477479568E-3</v>
      </c>
      <c r="S320" s="5" t="str">
        <f t="shared" si="15"/>
        <v>MY3_Solar</v>
      </c>
      <c r="T320" s="1" t="s">
        <v>879</v>
      </c>
      <c r="U320" s="5" t="s">
        <v>783</v>
      </c>
      <c r="V320" s="1" t="s">
        <v>880</v>
      </c>
    </row>
    <row r="321" spans="14:22">
      <c r="N321" s="2" t="s">
        <v>1242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1.6642513477479568E-3</v>
      </c>
      <c r="S321" s="5" t="str">
        <f t="shared" si="15"/>
        <v>MY3_Solar</v>
      </c>
      <c r="T321" s="1" t="s">
        <v>879</v>
      </c>
      <c r="U321" s="5" t="s">
        <v>783</v>
      </c>
      <c r="V321" s="1" t="s">
        <v>880</v>
      </c>
    </row>
    <row r="322" spans="14:22">
      <c r="N322" s="2" t="s">
        <v>1243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1.6642513477479568E-3</v>
      </c>
      <c r="S322" s="5" t="str">
        <f t="shared" ref="S322:S385" si="18">_xlfn.XLOOKUP(O322,AE:AE,AG:AG)</f>
        <v>MY3_Solar</v>
      </c>
      <c r="T322" s="1" t="s">
        <v>879</v>
      </c>
      <c r="U322" s="5" t="s">
        <v>783</v>
      </c>
      <c r="V322" s="1" t="s">
        <v>880</v>
      </c>
    </row>
    <row r="323" spans="14:22">
      <c r="N323" s="2" t="s">
        <v>1244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1.6642513477479568E-3</v>
      </c>
      <c r="S323" s="5" t="str">
        <f t="shared" si="18"/>
        <v>MY3_Solar</v>
      </c>
      <c r="T323" s="1" t="s">
        <v>879</v>
      </c>
      <c r="U323" s="5" t="s">
        <v>783</v>
      </c>
      <c r="V323" s="1" t="s">
        <v>880</v>
      </c>
    </row>
    <row r="324" spans="14:22">
      <c r="N324" s="2" t="s">
        <v>1245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879</v>
      </c>
      <c r="U324" s="5" t="s">
        <v>783</v>
      </c>
      <c r="V324" s="1" t="s">
        <v>880</v>
      </c>
    </row>
    <row r="325" spans="14:22">
      <c r="N325" s="2" t="s">
        <v>1246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1.1095008984986377E-3</v>
      </c>
      <c r="S325" s="5" t="str">
        <f t="shared" si="18"/>
        <v>MY4_Solar</v>
      </c>
      <c r="T325" s="1" t="s">
        <v>886</v>
      </c>
      <c r="U325" s="5" t="s">
        <v>783</v>
      </c>
      <c r="V325" s="1" t="s">
        <v>880</v>
      </c>
    </row>
    <row r="326" spans="14:22">
      <c r="N326" s="2" t="s">
        <v>1247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1.2944177149150774E-3</v>
      </c>
      <c r="S326" s="5" t="str">
        <f t="shared" si="18"/>
        <v>MY4_Solar</v>
      </c>
      <c r="T326" s="1" t="s">
        <v>886</v>
      </c>
      <c r="U326" s="5" t="s">
        <v>783</v>
      </c>
      <c r="V326" s="1" t="s">
        <v>880</v>
      </c>
    </row>
    <row r="327" spans="14:22">
      <c r="N327" s="2" t="s">
        <v>1248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1.4793345313315169E-3</v>
      </c>
      <c r="S327" s="5" t="str">
        <f t="shared" si="18"/>
        <v>MY4_Solar</v>
      </c>
      <c r="T327" s="1" t="s">
        <v>886</v>
      </c>
      <c r="U327" s="5" t="s">
        <v>783</v>
      </c>
      <c r="V327" s="1" t="s">
        <v>880</v>
      </c>
    </row>
    <row r="328" spans="14:22">
      <c r="N328" s="2" t="s">
        <v>1249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1.2944177149150774E-3</v>
      </c>
      <c r="S328" s="5" t="str">
        <f t="shared" si="18"/>
        <v>MY4_Solar</v>
      </c>
      <c r="T328" s="1" t="s">
        <v>886</v>
      </c>
      <c r="U328" s="5" t="s">
        <v>783</v>
      </c>
      <c r="V328" s="1" t="s">
        <v>880</v>
      </c>
    </row>
    <row r="329" spans="14:22">
      <c r="N329" s="2" t="s">
        <v>1250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1.4793345313315169E-3</v>
      </c>
      <c r="S329" s="5" t="str">
        <f t="shared" si="18"/>
        <v>MY4_Solar</v>
      </c>
      <c r="T329" s="1" t="s">
        <v>886</v>
      </c>
      <c r="U329" s="5" t="s">
        <v>783</v>
      </c>
      <c r="V329" s="1" t="s">
        <v>880</v>
      </c>
    </row>
    <row r="330" spans="14:22">
      <c r="N330" s="2" t="s">
        <v>1251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1.4793345313315169E-3</v>
      </c>
      <c r="S330" s="5" t="str">
        <f t="shared" si="18"/>
        <v>MY4_Solar</v>
      </c>
      <c r="T330" s="1" t="s">
        <v>886</v>
      </c>
      <c r="U330" s="5" t="s">
        <v>783</v>
      </c>
      <c r="V330" s="1" t="s">
        <v>880</v>
      </c>
    </row>
    <row r="331" spans="14:22">
      <c r="N331" s="2" t="s">
        <v>1252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1.4793345313315169E-3</v>
      </c>
      <c r="S331" s="5" t="str">
        <f t="shared" si="18"/>
        <v>MY4_Solar</v>
      </c>
      <c r="T331" s="1" t="s">
        <v>886</v>
      </c>
      <c r="U331" s="5" t="s">
        <v>783</v>
      </c>
      <c r="V331" s="1" t="s">
        <v>880</v>
      </c>
    </row>
    <row r="332" spans="14:22">
      <c r="N332" s="2" t="s">
        <v>1253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1.2944177149150774E-3</v>
      </c>
      <c r="S332" s="5" t="str">
        <f t="shared" si="18"/>
        <v>MY4_Solar</v>
      </c>
      <c r="T332" s="1" t="s">
        <v>886</v>
      </c>
      <c r="U332" s="5" t="s">
        <v>783</v>
      </c>
      <c r="V332" s="1" t="s">
        <v>880</v>
      </c>
    </row>
    <row r="333" spans="14:22">
      <c r="N333" s="2" t="s">
        <v>1254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1.2944177149150774E-3</v>
      </c>
      <c r="S333" s="5" t="str">
        <f t="shared" si="18"/>
        <v>MY4_Solar</v>
      </c>
      <c r="T333" s="1" t="s">
        <v>886</v>
      </c>
      <c r="U333" s="5" t="s">
        <v>783</v>
      </c>
      <c r="V333" s="1" t="s">
        <v>880</v>
      </c>
    </row>
    <row r="334" spans="14:22">
      <c r="N334" s="2" t="s">
        <v>1255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1.2944177149150774E-3</v>
      </c>
      <c r="S334" s="5" t="str">
        <f t="shared" si="18"/>
        <v>MY4_Solar</v>
      </c>
      <c r="T334" s="1" t="s">
        <v>886</v>
      </c>
      <c r="U334" s="5" t="s">
        <v>783</v>
      </c>
      <c r="V334" s="1" t="s">
        <v>880</v>
      </c>
    </row>
    <row r="335" spans="14:22">
      <c r="N335" s="2" t="s">
        <v>1256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1.2944177149150774E-3</v>
      </c>
      <c r="S335" s="5" t="str">
        <f t="shared" si="18"/>
        <v>MY4_Solar</v>
      </c>
      <c r="T335" s="1" t="s">
        <v>886</v>
      </c>
      <c r="U335" s="5" t="s">
        <v>783</v>
      </c>
      <c r="V335" s="1" t="s">
        <v>880</v>
      </c>
    </row>
    <row r="336" spans="14:22">
      <c r="N336" s="2" t="s">
        <v>1257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1.2944177149150774E-3</v>
      </c>
      <c r="S336" s="5" t="str">
        <f t="shared" si="18"/>
        <v>MY4_Solar</v>
      </c>
      <c r="T336" s="1" t="s">
        <v>886</v>
      </c>
      <c r="U336" s="5" t="s">
        <v>783</v>
      </c>
      <c r="V336" s="1" t="s">
        <v>880</v>
      </c>
    </row>
    <row r="337" spans="14:22">
      <c r="N337" s="2" t="s">
        <v>1258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1.4793345313315169E-3</v>
      </c>
      <c r="S337" s="5" t="str">
        <f t="shared" si="18"/>
        <v>MY4_Solar</v>
      </c>
      <c r="T337" s="1" t="s">
        <v>886</v>
      </c>
      <c r="U337" s="5" t="s">
        <v>783</v>
      </c>
      <c r="V337" s="1" t="s">
        <v>880</v>
      </c>
    </row>
    <row r="338" spans="14:22">
      <c r="N338" s="2" t="s">
        <v>1259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1.2944177149150774E-3</v>
      </c>
      <c r="S338" s="5" t="str">
        <f t="shared" si="18"/>
        <v>MY4_Solar</v>
      </c>
      <c r="T338" s="1" t="s">
        <v>886</v>
      </c>
      <c r="U338" s="5" t="s">
        <v>783</v>
      </c>
      <c r="V338" s="1" t="s">
        <v>880</v>
      </c>
    </row>
    <row r="339" spans="14:22">
      <c r="N339" s="2" t="s">
        <v>1260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1.2944177149150774E-3</v>
      </c>
      <c r="S339" s="5" t="str">
        <f t="shared" si="18"/>
        <v>MY4_Solar</v>
      </c>
      <c r="T339" s="1" t="s">
        <v>886</v>
      </c>
      <c r="U339" s="5" t="s">
        <v>783</v>
      </c>
      <c r="V339" s="1" t="s">
        <v>880</v>
      </c>
    </row>
    <row r="340" spans="14:22">
      <c r="N340" s="2" t="s">
        <v>1261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1.4793345313315169E-3</v>
      </c>
      <c r="S340" s="5" t="str">
        <f t="shared" si="18"/>
        <v>MY4_Solar</v>
      </c>
      <c r="T340" s="1" t="s">
        <v>886</v>
      </c>
      <c r="U340" s="5" t="s">
        <v>783</v>
      </c>
      <c r="V340" s="1" t="s">
        <v>880</v>
      </c>
    </row>
    <row r="341" spans="14:22">
      <c r="N341" s="2" t="s">
        <v>1262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1.4793345313315169E-3</v>
      </c>
      <c r="S341" s="5" t="str">
        <f t="shared" si="18"/>
        <v>MY4_Solar</v>
      </c>
      <c r="T341" s="1" t="s">
        <v>886</v>
      </c>
      <c r="U341" s="5" t="s">
        <v>783</v>
      </c>
      <c r="V341" s="1" t="s">
        <v>880</v>
      </c>
    </row>
    <row r="342" spans="14:22">
      <c r="N342" s="2" t="s">
        <v>1263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1.4793345313315169E-3</v>
      </c>
      <c r="S342" s="5" t="str">
        <f t="shared" si="18"/>
        <v>MY4_Solar</v>
      </c>
      <c r="T342" s="1" t="s">
        <v>886</v>
      </c>
      <c r="U342" s="5" t="s">
        <v>783</v>
      </c>
      <c r="V342" s="1" t="s">
        <v>880</v>
      </c>
    </row>
    <row r="343" spans="14:22">
      <c r="N343" s="2" t="s">
        <v>1264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1.4793345313315169E-3</v>
      </c>
      <c r="S343" s="5" t="str">
        <f t="shared" si="18"/>
        <v>MY3_Solar</v>
      </c>
      <c r="T343" s="1" t="s">
        <v>879</v>
      </c>
      <c r="U343" s="5" t="s">
        <v>783</v>
      </c>
      <c r="V343" s="1" t="s">
        <v>880</v>
      </c>
    </row>
    <row r="344" spans="14:22">
      <c r="N344" s="2" t="s">
        <v>1265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1.6642513477479568E-3</v>
      </c>
      <c r="S344" s="5" t="str">
        <f t="shared" si="18"/>
        <v>MY3_Solar</v>
      </c>
      <c r="T344" s="1" t="s">
        <v>879</v>
      </c>
      <c r="U344" s="5" t="s">
        <v>783</v>
      </c>
      <c r="V344" s="1" t="s">
        <v>880</v>
      </c>
    </row>
    <row r="345" spans="14:22">
      <c r="N345" s="2" t="s">
        <v>1266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1.2944177149150774E-3</v>
      </c>
      <c r="S345" s="5" t="str">
        <f t="shared" si="18"/>
        <v>MY3_Solar</v>
      </c>
      <c r="T345" s="1" t="s">
        <v>879</v>
      </c>
      <c r="U345" s="5" t="s">
        <v>783</v>
      </c>
      <c r="V345" s="1" t="s">
        <v>880</v>
      </c>
    </row>
    <row r="346" spans="14:22">
      <c r="N346" s="2" t="s">
        <v>1267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1.4793345313315169E-3</v>
      </c>
      <c r="S346" s="5" t="str">
        <f t="shared" si="18"/>
        <v>MY3_Solar</v>
      </c>
      <c r="T346" s="1" t="s">
        <v>879</v>
      </c>
      <c r="U346" s="5" t="s">
        <v>783</v>
      </c>
      <c r="V346" s="1" t="s">
        <v>880</v>
      </c>
    </row>
    <row r="347" spans="14:22">
      <c r="N347" s="2" t="s">
        <v>1268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1.4793345313315169E-3</v>
      </c>
      <c r="S347" s="5" t="str">
        <f t="shared" si="18"/>
        <v>MY3_Solar</v>
      </c>
      <c r="T347" s="1" t="s">
        <v>879</v>
      </c>
      <c r="U347" s="5" t="s">
        <v>783</v>
      </c>
      <c r="V347" s="1" t="s">
        <v>880</v>
      </c>
    </row>
    <row r="348" spans="14:22">
      <c r="N348" s="2" t="s">
        <v>1269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1.6642513477479568E-3</v>
      </c>
      <c r="S348" s="5" t="str">
        <f t="shared" si="18"/>
        <v>MY3_Solar</v>
      </c>
      <c r="T348" s="1" t="s">
        <v>879</v>
      </c>
      <c r="U348" s="5" t="s">
        <v>783</v>
      </c>
      <c r="V348" s="1" t="s">
        <v>880</v>
      </c>
    </row>
    <row r="349" spans="14:22">
      <c r="N349" s="2" t="s">
        <v>1270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1.2944177149150774E-3</v>
      </c>
      <c r="S349" s="5" t="str">
        <f t="shared" si="18"/>
        <v>MY3_Solar</v>
      </c>
      <c r="T349" s="1" t="s">
        <v>879</v>
      </c>
      <c r="U349" s="5" t="s">
        <v>783</v>
      </c>
      <c r="V349" s="1" t="s">
        <v>880</v>
      </c>
    </row>
    <row r="350" spans="14:22">
      <c r="N350" s="2" t="s">
        <v>1271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1.4793345313315169E-3</v>
      </c>
      <c r="S350" s="5" t="str">
        <f t="shared" si="18"/>
        <v>MY3_Solar</v>
      </c>
      <c r="T350" s="1" t="s">
        <v>879</v>
      </c>
      <c r="U350" s="5" t="s">
        <v>783</v>
      </c>
      <c r="V350" s="1" t="s">
        <v>880</v>
      </c>
    </row>
    <row r="351" spans="14:22">
      <c r="N351" s="2" t="s">
        <v>1272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1.6642513477479568E-3</v>
      </c>
      <c r="S351" s="5" t="str">
        <f t="shared" si="18"/>
        <v>MY3_Solar</v>
      </c>
      <c r="T351" s="1" t="s">
        <v>879</v>
      </c>
      <c r="U351" s="5" t="s">
        <v>783</v>
      </c>
      <c r="V351" s="1" t="s">
        <v>880</v>
      </c>
    </row>
    <row r="352" spans="14:22">
      <c r="N352" s="2" t="s">
        <v>1273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1.6642513477479568E-3</v>
      </c>
      <c r="S352" s="5" t="str">
        <f t="shared" si="18"/>
        <v>MY3_Solar</v>
      </c>
      <c r="T352" s="1" t="s">
        <v>879</v>
      </c>
      <c r="U352" s="5" t="s">
        <v>783</v>
      </c>
      <c r="V352" s="1" t="s">
        <v>880</v>
      </c>
    </row>
    <row r="353" spans="14:22">
      <c r="N353" s="2" t="s">
        <v>1274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1.4793345313315169E-3</v>
      </c>
      <c r="S353" s="5" t="str">
        <f t="shared" si="18"/>
        <v>MY3_Solar</v>
      </c>
      <c r="T353" s="1" t="s">
        <v>879</v>
      </c>
      <c r="U353" s="5" t="s">
        <v>783</v>
      </c>
      <c r="V353" s="1" t="s">
        <v>880</v>
      </c>
    </row>
    <row r="354" spans="14:22">
      <c r="N354" s="2" t="s">
        <v>1275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1.4793345313315169E-3</v>
      </c>
      <c r="S354" s="5" t="str">
        <f t="shared" si="18"/>
        <v>MY3_Solar</v>
      </c>
      <c r="T354" s="1" t="s">
        <v>879</v>
      </c>
      <c r="U354" s="5" t="s">
        <v>783</v>
      </c>
      <c r="V354" s="1" t="s">
        <v>880</v>
      </c>
    </row>
    <row r="355" spans="14:22">
      <c r="N355" s="2" t="s">
        <v>1276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1.4793345313315169E-3</v>
      </c>
      <c r="S355" s="5" t="str">
        <f t="shared" si="18"/>
        <v>MY3_Solar</v>
      </c>
      <c r="T355" s="1" t="s">
        <v>879</v>
      </c>
      <c r="U355" s="5" t="s">
        <v>783</v>
      </c>
      <c r="V355" s="1" t="s">
        <v>880</v>
      </c>
    </row>
    <row r="356" spans="14:22">
      <c r="N356" s="2" t="s">
        <v>1277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1.4793345313315169E-3</v>
      </c>
      <c r="S356" s="5" t="str">
        <f t="shared" si="18"/>
        <v>MY3_Solar</v>
      </c>
      <c r="T356" s="1" t="s">
        <v>879</v>
      </c>
      <c r="U356" s="5" t="s">
        <v>783</v>
      </c>
      <c r="V356" s="1" t="s">
        <v>880</v>
      </c>
    </row>
    <row r="357" spans="14:22">
      <c r="N357" s="2" t="s">
        <v>1278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1.4793345313315169E-3</v>
      </c>
      <c r="S357" s="5" t="str">
        <f t="shared" si="18"/>
        <v>MY3_Solar</v>
      </c>
      <c r="T357" s="1" t="s">
        <v>879</v>
      </c>
      <c r="U357" s="5" t="s">
        <v>783</v>
      </c>
      <c r="V357" s="1" t="s">
        <v>880</v>
      </c>
    </row>
    <row r="358" spans="14:22">
      <c r="N358" s="2" t="s">
        <v>1279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1.4793345313315169E-3</v>
      </c>
      <c r="S358" s="5" t="str">
        <f t="shared" si="18"/>
        <v>MY3_Solar</v>
      </c>
      <c r="T358" s="1" t="s">
        <v>879</v>
      </c>
      <c r="U358" s="5" t="s">
        <v>783</v>
      </c>
      <c r="V358" s="1" t="s">
        <v>880</v>
      </c>
    </row>
    <row r="359" spans="14:22">
      <c r="N359" s="2" t="s">
        <v>1280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1.2019593067068575E-3</v>
      </c>
      <c r="S359" s="5" t="str">
        <f t="shared" si="18"/>
        <v>MY3_Solar</v>
      </c>
      <c r="T359" s="1" t="s">
        <v>879</v>
      </c>
      <c r="U359" s="5" t="s">
        <v>783</v>
      </c>
      <c r="V359" s="1" t="s">
        <v>880</v>
      </c>
    </row>
    <row r="360" spans="14:22">
      <c r="N360" s="2" t="s">
        <v>1281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1.6642513477479568E-3</v>
      </c>
      <c r="S360" s="5" t="str">
        <f t="shared" si="18"/>
        <v>MY3_Solar</v>
      </c>
      <c r="T360" s="1" t="s">
        <v>879</v>
      </c>
      <c r="U360" s="5" t="s">
        <v>783</v>
      </c>
      <c r="V360" s="1" t="s">
        <v>880</v>
      </c>
    </row>
    <row r="361" spans="14:22">
      <c r="N361" s="2" t="s">
        <v>1282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1.6642513477479568E-3</v>
      </c>
      <c r="S361" s="5" t="str">
        <f t="shared" si="18"/>
        <v>MY3_Solar</v>
      </c>
      <c r="T361" s="1" t="s">
        <v>879</v>
      </c>
      <c r="U361" s="5" t="s">
        <v>783</v>
      </c>
      <c r="V361" s="1" t="s">
        <v>880</v>
      </c>
    </row>
    <row r="362" spans="14:22">
      <c r="N362" s="2" t="s">
        <v>1283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1.6642513477479568E-3</v>
      </c>
      <c r="S362" s="5" t="str">
        <f t="shared" si="18"/>
        <v>MY3_Solar</v>
      </c>
      <c r="T362" s="1" t="s">
        <v>879</v>
      </c>
      <c r="U362" s="5" t="s">
        <v>783</v>
      </c>
      <c r="V362" s="1" t="s">
        <v>880</v>
      </c>
    </row>
    <row r="363" spans="14:22">
      <c r="N363" s="2" t="s">
        <v>1284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1.6642513477479568E-3</v>
      </c>
      <c r="S363" s="5" t="str">
        <f t="shared" si="18"/>
        <v>MY3_Solar</v>
      </c>
      <c r="T363" s="1" t="s">
        <v>879</v>
      </c>
      <c r="U363" s="5" t="s">
        <v>783</v>
      </c>
      <c r="V363" s="1" t="s">
        <v>880</v>
      </c>
    </row>
    <row r="364" spans="14:22">
      <c r="N364" s="2" t="s">
        <v>1285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1.3868761231232971E-3</v>
      </c>
      <c r="S364" s="5" t="str">
        <f t="shared" si="18"/>
        <v>MY3_Solar</v>
      </c>
      <c r="T364" s="1" t="s">
        <v>879</v>
      </c>
      <c r="U364" s="5" t="s">
        <v>783</v>
      </c>
      <c r="V364" s="1" t="s">
        <v>880</v>
      </c>
    </row>
    <row r="365" spans="14:22">
      <c r="N365" s="2" t="s">
        <v>1286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1.4793345313315169E-3</v>
      </c>
      <c r="S365" s="5" t="str">
        <f t="shared" si="18"/>
        <v>MY3_Solar</v>
      </c>
      <c r="T365" s="1" t="s">
        <v>879</v>
      </c>
      <c r="U365" s="5" t="s">
        <v>783</v>
      </c>
      <c r="V365" s="1" t="s">
        <v>880</v>
      </c>
    </row>
    <row r="366" spans="14:22">
      <c r="N366" s="2" t="s">
        <v>1287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1.1095008984986377E-3</v>
      </c>
      <c r="S366" s="5" t="str">
        <f t="shared" si="18"/>
        <v>MY3_Solar</v>
      </c>
      <c r="T366" s="1" t="s">
        <v>879</v>
      </c>
      <c r="U366" s="5" t="s">
        <v>783</v>
      </c>
      <c r="V366" s="1" t="s">
        <v>880</v>
      </c>
    </row>
    <row r="367" spans="14:22">
      <c r="N367" s="2" t="s">
        <v>1288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1.6642513477479568E-3</v>
      </c>
      <c r="S367" s="5" t="str">
        <f t="shared" si="18"/>
        <v>MY3_Solar</v>
      </c>
      <c r="T367" s="1" t="s">
        <v>879</v>
      </c>
      <c r="U367" s="5" t="s">
        <v>783</v>
      </c>
      <c r="V367" s="1" t="s">
        <v>880</v>
      </c>
    </row>
    <row r="368" spans="14:22">
      <c r="N368" s="2" t="s">
        <v>1289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1.4793345313315169E-3</v>
      </c>
      <c r="S368" s="5" t="str">
        <f t="shared" si="18"/>
        <v>MY3_Solar</v>
      </c>
      <c r="T368" s="1" t="s">
        <v>879</v>
      </c>
      <c r="U368" s="5" t="s">
        <v>783</v>
      </c>
      <c r="V368" s="1" t="s">
        <v>880</v>
      </c>
    </row>
    <row r="369" spans="14:22">
      <c r="N369" s="2" t="s">
        <v>1290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1.6642513477479568E-3</v>
      </c>
      <c r="S369" s="5" t="str">
        <f t="shared" si="18"/>
        <v>MY3_Solar</v>
      </c>
      <c r="T369" s="1" t="s">
        <v>879</v>
      </c>
      <c r="U369" s="5" t="s">
        <v>783</v>
      </c>
      <c r="V369" s="1" t="s">
        <v>880</v>
      </c>
    </row>
    <row r="370" spans="14:22">
      <c r="N370" s="2" t="s">
        <v>1291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1.6642513477479568E-3</v>
      </c>
      <c r="S370" s="5" t="str">
        <f t="shared" si="18"/>
        <v>MY3_Solar</v>
      </c>
      <c r="T370" s="1" t="s">
        <v>879</v>
      </c>
      <c r="U370" s="5" t="s">
        <v>783</v>
      </c>
      <c r="V370" s="1" t="s">
        <v>880</v>
      </c>
    </row>
    <row r="371" spans="14:22">
      <c r="N371" s="2" t="s">
        <v>1292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1.6642513477479568E-3</v>
      </c>
      <c r="S371" s="5" t="str">
        <f t="shared" si="18"/>
        <v>MY3_Solar</v>
      </c>
      <c r="T371" s="1" t="s">
        <v>879</v>
      </c>
      <c r="U371" s="5" t="s">
        <v>783</v>
      </c>
      <c r="V371" s="1" t="s">
        <v>880</v>
      </c>
    </row>
    <row r="372" spans="14:22">
      <c r="N372" s="2" t="s">
        <v>1293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1.6642513477479568E-3</v>
      </c>
      <c r="S372" s="5" t="str">
        <f t="shared" si="18"/>
        <v>MY3_Solar</v>
      </c>
      <c r="T372" s="1" t="s">
        <v>879</v>
      </c>
      <c r="U372" s="5" t="s">
        <v>783</v>
      </c>
      <c r="V372" s="1" t="s">
        <v>880</v>
      </c>
    </row>
    <row r="373" spans="14:22">
      <c r="N373" s="2" t="s">
        <v>1294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1.6642513477479568E-3</v>
      </c>
      <c r="S373" s="5" t="str">
        <f t="shared" si="18"/>
        <v>MY3_Solar</v>
      </c>
      <c r="T373" s="1" t="s">
        <v>879</v>
      </c>
      <c r="U373" s="5" t="s">
        <v>783</v>
      </c>
      <c r="V373" s="1" t="s">
        <v>880</v>
      </c>
    </row>
    <row r="374" spans="14:22">
      <c r="N374" s="2" t="s">
        <v>1295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1.6642513477479568E-3</v>
      </c>
      <c r="S374" s="5" t="str">
        <f t="shared" si="18"/>
        <v>MY3_Solar</v>
      </c>
      <c r="T374" s="1" t="s">
        <v>879</v>
      </c>
      <c r="U374" s="5" t="s">
        <v>783</v>
      </c>
      <c r="V374" s="1" t="s">
        <v>880</v>
      </c>
    </row>
    <row r="375" spans="14:22">
      <c r="N375" s="2" t="s">
        <v>1296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1.6642513477479568E-3</v>
      </c>
      <c r="S375" s="5" t="str">
        <f t="shared" si="18"/>
        <v>MY3_Solar</v>
      </c>
      <c r="T375" s="1" t="s">
        <v>879</v>
      </c>
      <c r="U375" s="5" t="s">
        <v>783</v>
      </c>
      <c r="V375" s="1" t="s">
        <v>880</v>
      </c>
    </row>
    <row r="376" spans="14:22">
      <c r="N376" s="2" t="s">
        <v>1297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1.6642513477479568E-3</v>
      </c>
      <c r="S376" s="5" t="str">
        <f t="shared" si="18"/>
        <v>MY3_Solar</v>
      </c>
      <c r="T376" s="1" t="s">
        <v>879</v>
      </c>
      <c r="U376" s="5" t="s">
        <v>783</v>
      </c>
      <c r="V376" s="1" t="s">
        <v>880</v>
      </c>
    </row>
    <row r="377" spans="14:22">
      <c r="N377" s="2" t="s">
        <v>1298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1.4658860355921395E-3</v>
      </c>
      <c r="S377" s="5" t="str">
        <f t="shared" si="18"/>
        <v>MY3_Solar</v>
      </c>
      <c r="T377" s="1" t="s">
        <v>879</v>
      </c>
      <c r="U377" s="5" t="s">
        <v>783</v>
      </c>
      <c r="V377" s="1" t="s">
        <v>880</v>
      </c>
    </row>
    <row r="378" spans="14:22">
      <c r="N378" s="2" t="s">
        <v>1299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1.4658860355921395E-3</v>
      </c>
      <c r="S378" s="5" t="str">
        <f t="shared" si="18"/>
        <v>MY3_Solar</v>
      </c>
      <c r="T378" s="1" t="s">
        <v>879</v>
      </c>
      <c r="U378" s="5" t="s">
        <v>783</v>
      </c>
      <c r="V378" s="1" t="s">
        <v>880</v>
      </c>
    </row>
    <row r="379" spans="14:22">
      <c r="N379" s="2" t="s">
        <v>1300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1.4658860355921395E-3</v>
      </c>
      <c r="S379" s="5" t="str">
        <f t="shared" si="18"/>
        <v>MY3_Solar</v>
      </c>
      <c r="T379" s="1" t="s">
        <v>879</v>
      </c>
      <c r="U379" s="5" t="s">
        <v>783</v>
      </c>
      <c r="V379" s="1" t="s">
        <v>880</v>
      </c>
    </row>
    <row r="380" spans="14:22">
      <c r="N380" s="2" t="s">
        <v>1301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1.4658860355921395E-3</v>
      </c>
      <c r="S380" s="5" t="str">
        <f t="shared" si="18"/>
        <v>MY3_Solar</v>
      </c>
      <c r="T380" s="1" t="s">
        <v>879</v>
      </c>
      <c r="U380" s="5" t="s">
        <v>783</v>
      </c>
      <c r="V380" s="1" t="s">
        <v>880</v>
      </c>
    </row>
    <row r="381" spans="14:22">
      <c r="N381" s="2" t="s">
        <v>1302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1.4658860355921395E-3</v>
      </c>
      <c r="S381" s="5" t="str">
        <f t="shared" si="18"/>
        <v>MY3_Solar</v>
      </c>
      <c r="T381" s="1" t="s">
        <v>879</v>
      </c>
      <c r="U381" s="5" t="s">
        <v>783</v>
      </c>
      <c r="V381" s="1" t="s">
        <v>880</v>
      </c>
    </row>
    <row r="382" spans="14:22">
      <c r="N382" s="2" t="s">
        <v>1303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1.4658860355921395E-3</v>
      </c>
      <c r="S382" s="5" t="str">
        <f t="shared" si="18"/>
        <v>MY3_Solar</v>
      </c>
      <c r="T382" s="1" t="s">
        <v>879</v>
      </c>
      <c r="U382" s="5" t="s">
        <v>783</v>
      </c>
      <c r="V382" s="1" t="s">
        <v>880</v>
      </c>
    </row>
    <row r="383" spans="14:22">
      <c r="N383" s="2" t="s">
        <v>1304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1.649121790041157E-3</v>
      </c>
      <c r="S383" s="5" t="str">
        <f t="shared" si="18"/>
        <v>MY3_Solar</v>
      </c>
      <c r="T383" s="1" t="s">
        <v>879</v>
      </c>
      <c r="U383" s="5" t="s">
        <v>783</v>
      </c>
      <c r="V383" s="1" t="s">
        <v>880</v>
      </c>
    </row>
    <row r="384" spans="14:22">
      <c r="N384" s="2" t="s">
        <v>1305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1.649121790041157E-3</v>
      </c>
      <c r="S384" s="5" t="str">
        <f t="shared" si="18"/>
        <v>MY3_Solar</v>
      </c>
      <c r="T384" s="1" t="s">
        <v>879</v>
      </c>
      <c r="U384" s="5" t="s">
        <v>783</v>
      </c>
      <c r="V384" s="1" t="s">
        <v>880</v>
      </c>
    </row>
    <row r="385" spans="14:22">
      <c r="N385" s="2" t="s">
        <v>1306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1.649121790041157E-3</v>
      </c>
      <c r="S385" s="5" t="str">
        <f t="shared" si="18"/>
        <v>MY3_Solar</v>
      </c>
      <c r="T385" s="1" t="s">
        <v>879</v>
      </c>
      <c r="U385" s="5" t="s">
        <v>783</v>
      </c>
      <c r="V385" s="1" t="s">
        <v>880</v>
      </c>
    </row>
    <row r="386" spans="14:22">
      <c r="N386" s="2" t="s">
        <v>1307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1.2826502811431222E-3</v>
      </c>
      <c r="S386" s="5" t="str">
        <f t="shared" ref="S386:S449" si="21">_xlfn.XLOOKUP(O386,AE:AE,AG:AG)</f>
        <v>MY3_Solar</v>
      </c>
      <c r="T386" s="1" t="s">
        <v>879</v>
      </c>
      <c r="U386" s="5" t="s">
        <v>783</v>
      </c>
      <c r="V386" s="1" t="s">
        <v>880</v>
      </c>
    </row>
    <row r="387" spans="14:22">
      <c r="N387" s="2" t="s">
        <v>1308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1.4658860355921395E-3</v>
      </c>
      <c r="S387" s="5" t="str">
        <f t="shared" si="21"/>
        <v>MY3_Solar</v>
      </c>
      <c r="T387" s="1" t="s">
        <v>879</v>
      </c>
      <c r="U387" s="5" t="s">
        <v>783</v>
      </c>
      <c r="V387" s="1" t="s">
        <v>880</v>
      </c>
    </row>
    <row r="388" spans="14:22">
      <c r="N388" s="2" t="s">
        <v>1309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1.2826502811431222E-3</v>
      </c>
      <c r="S388" s="5" t="str">
        <f t="shared" si="21"/>
        <v>MY3_Solar</v>
      </c>
      <c r="T388" s="1" t="s">
        <v>879</v>
      </c>
      <c r="U388" s="5" t="s">
        <v>783</v>
      </c>
      <c r="V388" s="1" t="s">
        <v>880</v>
      </c>
    </row>
    <row r="389" spans="14:22">
      <c r="N389" s="2" t="s">
        <v>1310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1.4658860355921395E-3</v>
      </c>
      <c r="S389" s="5" t="str">
        <f t="shared" si="21"/>
        <v>MY3_Solar</v>
      </c>
      <c r="T389" s="1" t="s">
        <v>879</v>
      </c>
      <c r="U389" s="5" t="s">
        <v>783</v>
      </c>
      <c r="V389" s="1" t="s">
        <v>880</v>
      </c>
    </row>
    <row r="390" spans="14:22">
      <c r="N390" s="2" t="s">
        <v>1311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1.4658860355921395E-3</v>
      </c>
      <c r="S390" s="5" t="str">
        <f t="shared" si="21"/>
        <v>MY3_Solar</v>
      </c>
      <c r="T390" s="1" t="s">
        <v>879</v>
      </c>
      <c r="U390" s="5" t="s">
        <v>783</v>
      </c>
      <c r="V390" s="1" t="s">
        <v>880</v>
      </c>
    </row>
    <row r="391" spans="14:22">
      <c r="N391" s="2" t="s">
        <v>1312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1.4658860355921395E-3</v>
      </c>
      <c r="S391" s="5" t="str">
        <f t="shared" si="21"/>
        <v>MY3_Solar</v>
      </c>
      <c r="T391" s="1" t="s">
        <v>879</v>
      </c>
      <c r="U391" s="5" t="s">
        <v>783</v>
      </c>
      <c r="V391" s="1" t="s">
        <v>880</v>
      </c>
    </row>
    <row r="392" spans="14:22">
      <c r="N392" s="2" t="s">
        <v>1313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1.4658860355921395E-3</v>
      </c>
      <c r="S392" s="5" t="str">
        <f t="shared" si="21"/>
        <v>MY3_Solar</v>
      </c>
      <c r="T392" s="1" t="s">
        <v>879</v>
      </c>
      <c r="U392" s="5" t="s">
        <v>783</v>
      </c>
      <c r="V392" s="1" t="s">
        <v>880</v>
      </c>
    </row>
    <row r="393" spans="14:22">
      <c r="N393" s="2" t="s">
        <v>1314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1.4793345313315169E-3</v>
      </c>
      <c r="S393" s="5" t="str">
        <f t="shared" si="21"/>
        <v>MY3_Solar</v>
      </c>
      <c r="T393" s="1" t="s">
        <v>879</v>
      </c>
      <c r="U393" s="5" t="s">
        <v>783</v>
      </c>
      <c r="V393" s="1" t="s">
        <v>880</v>
      </c>
    </row>
    <row r="394" spans="14:22">
      <c r="N394" s="2" t="s">
        <v>1315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1.4793345313315169E-3</v>
      </c>
      <c r="S394" s="5" t="str">
        <f t="shared" si="21"/>
        <v>MY3_Solar</v>
      </c>
      <c r="T394" s="1" t="s">
        <v>879</v>
      </c>
      <c r="U394" s="5" t="s">
        <v>783</v>
      </c>
      <c r="V394" s="1" t="s">
        <v>880</v>
      </c>
    </row>
    <row r="395" spans="14:22">
      <c r="N395" s="2" t="s">
        <v>1316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1.4793345313315169E-3</v>
      </c>
      <c r="S395" s="5" t="str">
        <f t="shared" si="21"/>
        <v>MY3_Solar</v>
      </c>
      <c r="T395" s="1" t="s">
        <v>879</v>
      </c>
      <c r="U395" s="5" t="s">
        <v>783</v>
      </c>
      <c r="V395" s="1" t="s">
        <v>880</v>
      </c>
    </row>
    <row r="396" spans="14:22">
      <c r="N396" s="2" t="s">
        <v>1317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1.4793345313315169E-3</v>
      </c>
      <c r="S396" s="5" t="str">
        <f t="shared" si="21"/>
        <v>MY3_Solar</v>
      </c>
      <c r="T396" s="1" t="s">
        <v>879</v>
      </c>
      <c r="U396" s="5" t="s">
        <v>783</v>
      </c>
      <c r="V396" s="1" t="s">
        <v>880</v>
      </c>
    </row>
    <row r="397" spans="14:22">
      <c r="N397" s="2" t="s">
        <v>1318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1.4793345313315169E-3</v>
      </c>
      <c r="S397" s="5" t="str">
        <f t="shared" si="21"/>
        <v>MY3_Solar</v>
      </c>
      <c r="T397" s="1" t="s">
        <v>879</v>
      </c>
      <c r="U397" s="5" t="s">
        <v>783</v>
      </c>
      <c r="V397" s="1" t="s">
        <v>880</v>
      </c>
    </row>
    <row r="398" spans="14:22">
      <c r="N398" s="2" t="s">
        <v>1319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1.4793345313315169E-3</v>
      </c>
      <c r="S398" s="5" t="str">
        <f t="shared" si="21"/>
        <v>MY3_Solar</v>
      </c>
      <c r="T398" s="1" t="s">
        <v>879</v>
      </c>
      <c r="U398" s="5" t="s">
        <v>783</v>
      </c>
      <c r="V398" s="1" t="s">
        <v>880</v>
      </c>
    </row>
    <row r="399" spans="14:22">
      <c r="N399" s="2" t="s">
        <v>1320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1.3868761231232971E-3</v>
      </c>
      <c r="S399" s="5" t="str">
        <f t="shared" si="21"/>
        <v>MY3_Solar</v>
      </c>
      <c r="T399" s="1" t="s">
        <v>879</v>
      </c>
      <c r="U399" s="5" t="s">
        <v>783</v>
      </c>
      <c r="V399" s="1" t="s">
        <v>880</v>
      </c>
    </row>
    <row r="400" spans="14:22">
      <c r="N400" s="2" t="s">
        <v>1321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5.5475044924931886E-4</v>
      </c>
      <c r="S400" s="5" t="str">
        <f t="shared" si="21"/>
        <v>MY3_Solar</v>
      </c>
      <c r="T400" s="1" t="s">
        <v>879</v>
      </c>
      <c r="U400" s="5" t="s">
        <v>783</v>
      </c>
      <c r="V400" s="1" t="s">
        <v>880</v>
      </c>
    </row>
    <row r="401" spans="14:22">
      <c r="N401" s="2" t="s">
        <v>1322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1.4793345313315169E-3</v>
      </c>
      <c r="S401" s="5" t="str">
        <f t="shared" si="21"/>
        <v>MY3_Solar</v>
      </c>
      <c r="T401" s="1" t="s">
        <v>879</v>
      </c>
      <c r="U401" s="5" t="s">
        <v>783</v>
      </c>
      <c r="V401" s="1" t="s">
        <v>880</v>
      </c>
    </row>
    <row r="402" spans="14:22">
      <c r="N402" s="2" t="s">
        <v>1323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1.4793345313315169E-3</v>
      </c>
      <c r="S402" s="5" t="str">
        <f t="shared" si="21"/>
        <v>MY3_Solar</v>
      </c>
      <c r="T402" s="1" t="s">
        <v>879</v>
      </c>
      <c r="U402" s="5" t="s">
        <v>783</v>
      </c>
      <c r="V402" s="1" t="s">
        <v>880</v>
      </c>
    </row>
    <row r="403" spans="14:22">
      <c r="N403" s="2" t="s">
        <v>1324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1.4793345313315169E-3</v>
      </c>
      <c r="S403" s="5" t="str">
        <f t="shared" si="21"/>
        <v>MY3_Solar</v>
      </c>
      <c r="T403" s="1" t="s">
        <v>879</v>
      </c>
      <c r="U403" s="5" t="s">
        <v>783</v>
      </c>
      <c r="V403" s="1" t="s">
        <v>880</v>
      </c>
    </row>
    <row r="404" spans="14:22">
      <c r="N404" s="2" t="s">
        <v>1325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1.4793345313315169E-3</v>
      </c>
      <c r="S404" s="5" t="str">
        <f t="shared" si="21"/>
        <v>MY3_Solar</v>
      </c>
      <c r="T404" s="1" t="s">
        <v>879</v>
      </c>
      <c r="U404" s="5" t="s">
        <v>783</v>
      </c>
      <c r="V404" s="1" t="s">
        <v>880</v>
      </c>
    </row>
    <row r="405" spans="14:22">
      <c r="N405" s="2" t="s">
        <v>1326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1.4793345313315169E-3</v>
      </c>
      <c r="S405" s="5" t="str">
        <f t="shared" si="21"/>
        <v>MY3_Solar</v>
      </c>
      <c r="T405" s="1" t="s">
        <v>879</v>
      </c>
      <c r="U405" s="5" t="s">
        <v>783</v>
      </c>
      <c r="V405" s="1" t="s">
        <v>880</v>
      </c>
    </row>
    <row r="406" spans="14:22">
      <c r="N406" s="2" t="s">
        <v>1327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1.4793345313315169E-3</v>
      </c>
      <c r="S406" s="5" t="str">
        <f t="shared" si="21"/>
        <v>MY3_Solar</v>
      </c>
      <c r="T406" s="1" t="s">
        <v>879</v>
      </c>
      <c r="U406" s="5" t="s">
        <v>783</v>
      </c>
      <c r="V406" s="1" t="s">
        <v>880</v>
      </c>
    </row>
    <row r="407" spans="14:22">
      <c r="N407" s="2" t="s">
        <v>1328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1.4793345313315169E-3</v>
      </c>
      <c r="S407" s="5" t="str">
        <f t="shared" si="21"/>
        <v>MY3_Solar</v>
      </c>
      <c r="T407" s="1" t="s">
        <v>879</v>
      </c>
      <c r="U407" s="5" t="s">
        <v>783</v>
      </c>
      <c r="V407" s="1" t="s">
        <v>880</v>
      </c>
    </row>
    <row r="408" spans="14:22">
      <c r="N408" s="2" t="s">
        <v>1329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1.4793345313315169E-3</v>
      </c>
      <c r="S408" s="5" t="str">
        <f t="shared" si="21"/>
        <v>MY3_Solar</v>
      </c>
      <c r="T408" s="1" t="s">
        <v>879</v>
      </c>
      <c r="U408" s="5" t="s">
        <v>783</v>
      </c>
      <c r="V408" s="1" t="s">
        <v>880</v>
      </c>
    </row>
    <row r="409" spans="14:22">
      <c r="N409" s="2" t="s">
        <v>1330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1.4793345313315169E-3</v>
      </c>
      <c r="S409" s="5" t="str">
        <f t="shared" si="21"/>
        <v>MY6_Solar</v>
      </c>
      <c r="T409" s="1" t="s">
        <v>892</v>
      </c>
      <c r="U409" s="5" t="s">
        <v>783</v>
      </c>
      <c r="V409" s="1" t="s">
        <v>880</v>
      </c>
    </row>
    <row r="410" spans="14:22">
      <c r="N410" s="2" t="s">
        <v>1331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1.4793345313315169E-3</v>
      </c>
      <c r="S410" s="5" t="str">
        <f t="shared" si="21"/>
        <v>MY6_Solar</v>
      </c>
      <c r="T410" s="1" t="s">
        <v>892</v>
      </c>
      <c r="U410" s="5" t="s">
        <v>783</v>
      </c>
      <c r="V410" s="1" t="s">
        <v>880</v>
      </c>
    </row>
    <row r="411" spans="14:22">
      <c r="N411" s="2" t="s">
        <v>1332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1.2944177149150774E-3</v>
      </c>
      <c r="S411" s="5" t="str">
        <f t="shared" si="21"/>
        <v>MY6_Solar</v>
      </c>
      <c r="T411" s="1" t="s">
        <v>892</v>
      </c>
      <c r="U411" s="5" t="s">
        <v>783</v>
      </c>
      <c r="V411" s="1" t="s">
        <v>880</v>
      </c>
    </row>
    <row r="412" spans="14:22">
      <c r="N412" s="2" t="s">
        <v>1333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1.4793345313315169E-3</v>
      </c>
      <c r="S412" s="5" t="str">
        <f t="shared" si="21"/>
        <v>MY6_Solar</v>
      </c>
      <c r="T412" s="1" t="s">
        <v>892</v>
      </c>
      <c r="U412" s="5" t="s">
        <v>783</v>
      </c>
      <c r="V412" s="1" t="s">
        <v>880</v>
      </c>
    </row>
    <row r="413" spans="14:22">
      <c r="N413" s="2" t="s">
        <v>1334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1.6642513477479568E-3</v>
      </c>
      <c r="S413" s="5" t="str">
        <f t="shared" si="21"/>
        <v>MY6_Solar</v>
      </c>
      <c r="T413" s="1" t="s">
        <v>892</v>
      </c>
      <c r="U413" s="5" t="s">
        <v>783</v>
      </c>
      <c r="V413" s="1" t="s">
        <v>880</v>
      </c>
    </row>
    <row r="414" spans="14:22">
      <c r="N414" s="2" t="s">
        <v>1335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1.6642513477479568E-3</v>
      </c>
      <c r="S414" s="5" t="str">
        <f t="shared" si="21"/>
        <v>MY6_Solar</v>
      </c>
      <c r="T414" s="1" t="s">
        <v>892</v>
      </c>
      <c r="U414" s="5" t="s">
        <v>783</v>
      </c>
      <c r="V414" s="1" t="s">
        <v>880</v>
      </c>
    </row>
    <row r="415" spans="14:22">
      <c r="N415" s="2" t="s">
        <v>1336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1.4793345313315169E-3</v>
      </c>
      <c r="S415" s="5" t="str">
        <f t="shared" si="21"/>
        <v>MY6_Solar</v>
      </c>
      <c r="T415" s="1" t="s">
        <v>892</v>
      </c>
      <c r="U415" s="5" t="s">
        <v>783</v>
      </c>
      <c r="V415" s="1" t="s">
        <v>880</v>
      </c>
    </row>
    <row r="416" spans="14:22">
      <c r="N416" s="2" t="s">
        <v>1337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1.6642513477479568E-3</v>
      </c>
      <c r="S416" s="5" t="str">
        <f t="shared" si="21"/>
        <v>MY6_Solar</v>
      </c>
      <c r="T416" s="1" t="s">
        <v>892</v>
      </c>
      <c r="U416" s="5" t="s">
        <v>783</v>
      </c>
      <c r="V416" s="1" t="s">
        <v>880</v>
      </c>
    </row>
    <row r="417" spans="14:22">
      <c r="N417" s="2" t="s">
        <v>1338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1.6642513477479568E-3</v>
      </c>
      <c r="S417" s="5" t="str">
        <f t="shared" si="21"/>
        <v>MY6_Solar</v>
      </c>
      <c r="T417" s="1" t="s">
        <v>892</v>
      </c>
      <c r="U417" s="5" t="s">
        <v>783</v>
      </c>
      <c r="V417" s="1" t="s">
        <v>880</v>
      </c>
    </row>
    <row r="418" spans="14:22">
      <c r="N418" s="2" t="s">
        <v>1339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1.4793345313315169E-3</v>
      </c>
      <c r="S418" s="5" t="str">
        <f t="shared" si="21"/>
        <v>MY6_Solar</v>
      </c>
      <c r="T418" s="1" t="s">
        <v>892</v>
      </c>
      <c r="U418" s="5" t="s">
        <v>783</v>
      </c>
      <c r="V418" s="1" t="s">
        <v>880</v>
      </c>
    </row>
    <row r="419" spans="14:22">
      <c r="N419" s="2" t="s">
        <v>1340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1.4793345313315169E-3</v>
      </c>
      <c r="S419" s="5" t="str">
        <f t="shared" si="21"/>
        <v>MY6_Solar</v>
      </c>
      <c r="T419" s="1" t="s">
        <v>892</v>
      </c>
      <c r="U419" s="5" t="s">
        <v>783</v>
      </c>
      <c r="V419" s="1" t="s">
        <v>880</v>
      </c>
    </row>
    <row r="420" spans="14:22">
      <c r="N420" s="2" t="s">
        <v>1341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1.2944177149150774E-3</v>
      </c>
      <c r="S420" s="5" t="str">
        <f t="shared" si="21"/>
        <v>MY6_Solar</v>
      </c>
      <c r="T420" s="1" t="s">
        <v>892</v>
      </c>
      <c r="U420" s="5" t="s">
        <v>783</v>
      </c>
      <c r="V420" s="1" t="s">
        <v>880</v>
      </c>
    </row>
    <row r="421" spans="14:22">
      <c r="N421" s="2" t="s">
        <v>1342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1.2944177149150774E-3</v>
      </c>
      <c r="S421" s="5" t="str">
        <f t="shared" si="21"/>
        <v>MY6_Solar</v>
      </c>
      <c r="T421" s="1" t="s">
        <v>892</v>
      </c>
      <c r="U421" s="5" t="s">
        <v>783</v>
      </c>
      <c r="V421" s="1" t="s">
        <v>880</v>
      </c>
    </row>
    <row r="422" spans="14:22">
      <c r="N422" s="2" t="s">
        <v>1343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1.3868761231232971E-3</v>
      </c>
      <c r="S422" s="5" t="str">
        <f t="shared" si="21"/>
        <v>MY6_Solar</v>
      </c>
      <c r="T422" s="1" t="s">
        <v>892</v>
      </c>
      <c r="U422" s="5" t="s">
        <v>783</v>
      </c>
      <c r="V422" s="1" t="s">
        <v>880</v>
      </c>
    </row>
    <row r="423" spans="14:22">
      <c r="N423" s="2" t="s">
        <v>1344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1.4793345313315169E-3</v>
      </c>
      <c r="S423" s="5" t="str">
        <f t="shared" si="21"/>
        <v>MY6_Solar</v>
      </c>
      <c r="T423" s="1" t="s">
        <v>892</v>
      </c>
      <c r="U423" s="5" t="s">
        <v>783</v>
      </c>
      <c r="V423" s="1" t="s">
        <v>880</v>
      </c>
    </row>
    <row r="424" spans="14:22">
      <c r="N424" s="2" t="s">
        <v>1345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1.4793345313315169E-3</v>
      </c>
      <c r="S424" s="5" t="str">
        <f t="shared" si="21"/>
        <v>MY6_Solar</v>
      </c>
      <c r="T424" s="1" t="s">
        <v>892</v>
      </c>
      <c r="U424" s="5" t="s">
        <v>783</v>
      </c>
      <c r="V424" s="1" t="s">
        <v>880</v>
      </c>
    </row>
    <row r="425" spans="14:22">
      <c r="N425" s="2" t="s">
        <v>1346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9.2458408208219813E-4</v>
      </c>
      <c r="S425" s="5" t="str">
        <f t="shared" si="21"/>
        <v>MY6_Solar</v>
      </c>
      <c r="T425" s="1" t="s">
        <v>892</v>
      </c>
      <c r="U425" s="5" t="s">
        <v>783</v>
      </c>
      <c r="V425" s="1" t="s">
        <v>880</v>
      </c>
    </row>
    <row r="426" spans="14:22">
      <c r="N426" s="2" t="s">
        <v>1347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1.2019593067068575E-3</v>
      </c>
      <c r="S426" s="5" t="str">
        <f t="shared" si="21"/>
        <v>MY6_Solar</v>
      </c>
      <c r="T426" s="1" t="s">
        <v>892</v>
      </c>
      <c r="U426" s="5" t="s">
        <v>783</v>
      </c>
      <c r="V426" s="1" t="s">
        <v>880</v>
      </c>
    </row>
    <row r="427" spans="14:22">
      <c r="N427" s="2" t="s">
        <v>1348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1.2944177149150774E-3</v>
      </c>
      <c r="S427" s="5" t="str">
        <f t="shared" si="21"/>
        <v>MY6_Solar</v>
      </c>
      <c r="T427" s="1" t="s">
        <v>892</v>
      </c>
      <c r="U427" s="5" t="s">
        <v>783</v>
      </c>
      <c r="V427" s="1" t="s">
        <v>880</v>
      </c>
    </row>
    <row r="428" spans="14:22">
      <c r="N428" s="2" t="s">
        <v>1349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1.4793345313315169E-3</v>
      </c>
      <c r="S428" s="5" t="str">
        <f t="shared" si="21"/>
        <v>MY6_Solar</v>
      </c>
      <c r="T428" s="1" t="s">
        <v>892</v>
      </c>
      <c r="U428" s="5" t="s">
        <v>783</v>
      </c>
      <c r="V428" s="1" t="s">
        <v>880</v>
      </c>
    </row>
    <row r="429" spans="14:22">
      <c r="N429" s="2" t="s">
        <v>1350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1.3868761231232971E-3</v>
      </c>
      <c r="S429" s="5" t="str">
        <f t="shared" si="21"/>
        <v>MY6_Solar</v>
      </c>
      <c r="T429" s="1" t="s">
        <v>892</v>
      </c>
      <c r="U429" s="5" t="s">
        <v>783</v>
      </c>
      <c r="V429" s="1" t="s">
        <v>880</v>
      </c>
    </row>
    <row r="430" spans="14:22">
      <c r="N430" s="2" t="s">
        <v>1351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1.2019593067068575E-3</v>
      </c>
      <c r="S430" s="5" t="str">
        <f t="shared" si="21"/>
        <v>MY6_Solar</v>
      </c>
      <c r="T430" s="1" t="s">
        <v>892</v>
      </c>
      <c r="U430" s="5" t="s">
        <v>783</v>
      </c>
      <c r="V430" s="1" t="s">
        <v>880</v>
      </c>
    </row>
    <row r="431" spans="14:22">
      <c r="N431" s="2" t="s">
        <v>1352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1.1095008984986377E-3</v>
      </c>
      <c r="S431" s="5" t="str">
        <f t="shared" si="21"/>
        <v>MY6_Solar</v>
      </c>
      <c r="T431" s="1" t="s">
        <v>892</v>
      </c>
      <c r="U431" s="5" t="s">
        <v>783</v>
      </c>
      <c r="V431" s="1" t="s">
        <v>880</v>
      </c>
    </row>
    <row r="432" spans="14:22">
      <c r="N432" s="2" t="s">
        <v>1353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1.6642513477479568E-3</v>
      </c>
      <c r="S432" s="5" t="str">
        <f t="shared" si="21"/>
        <v>MY6_Solar</v>
      </c>
      <c r="T432" s="1" t="s">
        <v>892</v>
      </c>
      <c r="U432" s="5" t="s">
        <v>783</v>
      </c>
      <c r="V432" s="1" t="s">
        <v>880</v>
      </c>
    </row>
    <row r="433" spans="14:22">
      <c r="N433" s="2" t="s">
        <v>1354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1.4793345313315169E-3</v>
      </c>
      <c r="S433" s="5" t="str">
        <f t="shared" si="21"/>
        <v>MY6_Solar</v>
      </c>
      <c r="T433" s="1" t="s">
        <v>892</v>
      </c>
      <c r="U433" s="5" t="s">
        <v>783</v>
      </c>
      <c r="V433" s="1" t="s">
        <v>880</v>
      </c>
    </row>
    <row r="434" spans="14:22">
      <c r="N434" s="2" t="s">
        <v>1355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1.6642513477479568E-3</v>
      </c>
      <c r="S434" s="5" t="str">
        <f t="shared" si="21"/>
        <v>MY6_Solar</v>
      </c>
      <c r="T434" s="1" t="s">
        <v>892</v>
      </c>
      <c r="U434" s="5" t="s">
        <v>783</v>
      </c>
      <c r="V434" s="1" t="s">
        <v>880</v>
      </c>
    </row>
    <row r="435" spans="14:22">
      <c r="N435" s="2" t="s">
        <v>1356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1.2944177149150774E-3</v>
      </c>
      <c r="S435" s="5" t="str">
        <f t="shared" si="21"/>
        <v>MY6_Solar</v>
      </c>
      <c r="T435" s="1" t="s">
        <v>892</v>
      </c>
      <c r="U435" s="5" t="s">
        <v>783</v>
      </c>
      <c r="V435" s="1" t="s">
        <v>880</v>
      </c>
    </row>
    <row r="436" spans="14:22">
      <c r="N436" s="2" t="s">
        <v>1357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1.2944177149150774E-3</v>
      </c>
      <c r="S436" s="5" t="str">
        <f t="shared" si="21"/>
        <v>MY6_Solar</v>
      </c>
      <c r="T436" s="1" t="s">
        <v>892</v>
      </c>
      <c r="U436" s="5" t="s">
        <v>783</v>
      </c>
      <c r="V436" s="1" t="s">
        <v>880</v>
      </c>
    </row>
    <row r="437" spans="14:22">
      <c r="N437" s="2" t="s">
        <v>1358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1.4793345313315169E-3</v>
      </c>
      <c r="S437" s="5" t="str">
        <f t="shared" si="21"/>
        <v>MY6_Solar</v>
      </c>
      <c r="T437" s="1" t="s">
        <v>892</v>
      </c>
      <c r="U437" s="5" t="s">
        <v>783</v>
      </c>
      <c r="V437" s="1" t="s">
        <v>880</v>
      </c>
    </row>
    <row r="438" spans="14:22">
      <c r="N438" s="2" t="s">
        <v>1359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1.2944177149150774E-3</v>
      </c>
      <c r="S438" s="5" t="str">
        <f t="shared" si="21"/>
        <v>MY6_Solar</v>
      </c>
      <c r="T438" s="1" t="s">
        <v>892</v>
      </c>
      <c r="U438" s="5" t="s">
        <v>783</v>
      </c>
      <c r="V438" s="1" t="s">
        <v>880</v>
      </c>
    </row>
    <row r="439" spans="14:22">
      <c r="N439" s="2" t="s">
        <v>1360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1.4793345313315169E-3</v>
      </c>
      <c r="S439" s="5" t="str">
        <f t="shared" si="21"/>
        <v>MY6_Solar</v>
      </c>
      <c r="T439" s="1" t="s">
        <v>892</v>
      </c>
      <c r="U439" s="5" t="s">
        <v>783</v>
      </c>
      <c r="V439" s="1" t="s">
        <v>880</v>
      </c>
    </row>
    <row r="440" spans="14:22">
      <c r="N440" s="2" t="s">
        <v>1361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1.4793345313315169E-3</v>
      </c>
      <c r="S440" s="5" t="str">
        <f t="shared" si="21"/>
        <v>MY6_Solar</v>
      </c>
      <c r="T440" s="1" t="s">
        <v>892</v>
      </c>
      <c r="U440" s="5" t="s">
        <v>783</v>
      </c>
      <c r="V440" s="1" t="s">
        <v>880</v>
      </c>
    </row>
    <row r="441" spans="14:22">
      <c r="N441" s="2" t="s">
        <v>1362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1.4793345313315169E-3</v>
      </c>
      <c r="S441" s="5" t="str">
        <f t="shared" si="21"/>
        <v>MY6_Solar</v>
      </c>
      <c r="T441" s="1" t="s">
        <v>892</v>
      </c>
      <c r="U441" s="5" t="s">
        <v>783</v>
      </c>
      <c r="V441" s="1" t="s">
        <v>880</v>
      </c>
    </row>
    <row r="442" spans="14:22">
      <c r="N442" s="2" t="s">
        <v>1363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1.4793345313315169E-3</v>
      </c>
      <c r="S442" s="5" t="str">
        <f t="shared" si="21"/>
        <v>MY6_Solar</v>
      </c>
      <c r="T442" s="1" t="s">
        <v>892</v>
      </c>
      <c r="U442" s="5" t="s">
        <v>783</v>
      </c>
      <c r="V442" s="1" t="s">
        <v>880</v>
      </c>
    </row>
    <row r="443" spans="14:22">
      <c r="N443" s="2" t="s">
        <v>1364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1.4793345313315169E-3</v>
      </c>
      <c r="S443" s="5" t="str">
        <f t="shared" si="21"/>
        <v>MY6_Solar</v>
      </c>
      <c r="T443" s="1" t="s">
        <v>892</v>
      </c>
      <c r="U443" s="5" t="s">
        <v>783</v>
      </c>
      <c r="V443" s="1" t="s">
        <v>880</v>
      </c>
    </row>
    <row r="444" spans="14:22">
      <c r="N444" s="2" t="s">
        <v>1365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1.4793345313315169E-3</v>
      </c>
      <c r="S444" s="5" t="str">
        <f t="shared" si="21"/>
        <v>MY6_Solar</v>
      </c>
      <c r="T444" s="1" t="s">
        <v>892</v>
      </c>
      <c r="U444" s="5" t="s">
        <v>783</v>
      </c>
      <c r="V444" s="1" t="s">
        <v>880</v>
      </c>
    </row>
    <row r="445" spans="14:22">
      <c r="N445" s="2" t="s">
        <v>1366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1.4793345313315169E-3</v>
      </c>
      <c r="S445" s="5" t="str">
        <f t="shared" si="21"/>
        <v>MY6_Solar</v>
      </c>
      <c r="T445" s="1" t="s">
        <v>892</v>
      </c>
      <c r="U445" s="5" t="s">
        <v>783</v>
      </c>
      <c r="V445" s="1" t="s">
        <v>880</v>
      </c>
    </row>
    <row r="446" spans="14:22">
      <c r="N446" s="2" t="s">
        <v>1367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1.4793345313315169E-3</v>
      </c>
      <c r="S446" s="5" t="str">
        <f t="shared" si="21"/>
        <v>MY6_Solar</v>
      </c>
      <c r="T446" s="1" t="s">
        <v>892</v>
      </c>
      <c r="U446" s="5" t="s">
        <v>783</v>
      </c>
      <c r="V446" s="1" t="s">
        <v>880</v>
      </c>
    </row>
    <row r="447" spans="14:22">
      <c r="N447" s="2" t="s">
        <v>1368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1.4793345313315169E-3</v>
      </c>
      <c r="S447" s="5" t="str">
        <f t="shared" si="21"/>
        <v>MY6_Solar</v>
      </c>
      <c r="T447" s="1" t="s">
        <v>892</v>
      </c>
      <c r="U447" s="5" t="s">
        <v>783</v>
      </c>
      <c r="V447" s="1" t="s">
        <v>880</v>
      </c>
    </row>
    <row r="448" spans="14:22">
      <c r="N448" s="2" t="s">
        <v>1369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1.4793345313315169E-3</v>
      </c>
      <c r="S448" s="5" t="str">
        <f t="shared" si="21"/>
        <v>MY6_Solar</v>
      </c>
      <c r="T448" s="1" t="s">
        <v>892</v>
      </c>
      <c r="U448" s="5" t="s">
        <v>783</v>
      </c>
      <c r="V448" s="1" t="s">
        <v>880</v>
      </c>
    </row>
    <row r="449" spans="14:22">
      <c r="N449" s="2" t="s">
        <v>1370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1.4793345313315169E-3</v>
      </c>
      <c r="S449" s="5" t="str">
        <f t="shared" si="21"/>
        <v>MY6_Solar</v>
      </c>
      <c r="T449" s="1" t="s">
        <v>892</v>
      </c>
      <c r="U449" s="5" t="s">
        <v>783</v>
      </c>
      <c r="V449" s="1" t="s">
        <v>880</v>
      </c>
    </row>
    <row r="450" spans="14:22">
      <c r="N450" s="2" t="s">
        <v>1371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1.2944177149150774E-3</v>
      </c>
      <c r="S450" s="5" t="str">
        <f t="shared" ref="S450:S513" si="24">_xlfn.XLOOKUP(O450,AE:AE,AG:AG)</f>
        <v>MY6_Solar</v>
      </c>
      <c r="T450" s="1" t="s">
        <v>892</v>
      </c>
      <c r="U450" s="5" t="s">
        <v>783</v>
      </c>
      <c r="V450" s="1" t="s">
        <v>880</v>
      </c>
    </row>
    <row r="451" spans="14:22">
      <c r="N451" s="2" t="s">
        <v>1372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1.4793345313315169E-3</v>
      </c>
      <c r="S451" s="5" t="str">
        <f t="shared" si="24"/>
        <v>MY6_Solar</v>
      </c>
      <c r="T451" s="1" t="s">
        <v>892</v>
      </c>
      <c r="U451" s="5" t="s">
        <v>783</v>
      </c>
      <c r="V451" s="1" t="s">
        <v>880</v>
      </c>
    </row>
    <row r="452" spans="14:22">
      <c r="N452" s="2" t="s">
        <v>1373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1.4793345313315169E-3</v>
      </c>
      <c r="S452" s="5" t="str">
        <f t="shared" si="24"/>
        <v>MY6_Solar</v>
      </c>
      <c r="T452" s="1" t="s">
        <v>892</v>
      </c>
      <c r="U452" s="5" t="s">
        <v>783</v>
      </c>
      <c r="V452" s="1" t="s">
        <v>880</v>
      </c>
    </row>
    <row r="453" spans="14:22">
      <c r="N453" s="2" t="s">
        <v>1374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1.4793345313315169E-3</v>
      </c>
      <c r="S453" s="5" t="str">
        <f t="shared" si="24"/>
        <v>MY6_Solar</v>
      </c>
      <c r="T453" s="1" t="s">
        <v>892</v>
      </c>
      <c r="U453" s="5" t="s">
        <v>783</v>
      </c>
      <c r="V453" s="1" t="s">
        <v>880</v>
      </c>
    </row>
    <row r="454" spans="14:22">
      <c r="N454" s="2" t="s">
        <v>1375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1.4793345313315169E-3</v>
      </c>
      <c r="S454" s="5" t="str">
        <f t="shared" si="24"/>
        <v>MY6_Solar</v>
      </c>
      <c r="T454" s="1" t="s">
        <v>892</v>
      </c>
      <c r="U454" s="5" t="s">
        <v>783</v>
      </c>
      <c r="V454" s="1" t="s">
        <v>880</v>
      </c>
    </row>
    <row r="455" spans="14:22">
      <c r="N455" s="2" t="s">
        <v>1376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1.2944177149150774E-3</v>
      </c>
      <c r="S455" s="5" t="str">
        <f t="shared" si="24"/>
        <v>MY6_Solar</v>
      </c>
      <c r="T455" s="1" t="s">
        <v>892</v>
      </c>
      <c r="U455" s="5" t="s">
        <v>783</v>
      </c>
      <c r="V455" s="1" t="s">
        <v>880</v>
      </c>
    </row>
    <row r="456" spans="14:22">
      <c r="N456" s="2" t="s">
        <v>1377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1.4793345313315169E-3</v>
      </c>
      <c r="S456" s="5" t="str">
        <f t="shared" si="24"/>
        <v>MY6_Solar</v>
      </c>
      <c r="T456" s="1" t="s">
        <v>892</v>
      </c>
      <c r="U456" s="5" t="s">
        <v>783</v>
      </c>
      <c r="V456" s="1" t="s">
        <v>880</v>
      </c>
    </row>
    <row r="457" spans="14:22">
      <c r="N457" s="2" t="s">
        <v>1378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1.4793345313315169E-3</v>
      </c>
      <c r="S457" s="5" t="str">
        <f t="shared" si="24"/>
        <v>MY6_Solar</v>
      </c>
      <c r="T457" s="1" t="s">
        <v>892</v>
      </c>
      <c r="U457" s="5" t="s">
        <v>783</v>
      </c>
      <c r="V457" s="1" t="s">
        <v>880</v>
      </c>
    </row>
    <row r="458" spans="14:22">
      <c r="N458" s="2" t="s">
        <v>1379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1.4793345313315169E-3</v>
      </c>
      <c r="S458" s="5" t="str">
        <f t="shared" si="24"/>
        <v>MY6_Solar</v>
      </c>
      <c r="T458" s="1" t="s">
        <v>892</v>
      </c>
      <c r="U458" s="5" t="s">
        <v>783</v>
      </c>
      <c r="V458" s="1" t="s">
        <v>880</v>
      </c>
    </row>
    <row r="459" spans="14:22">
      <c r="N459" s="2" t="s">
        <v>1380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1.6642513477479568E-3</v>
      </c>
      <c r="S459" s="5" t="str">
        <f t="shared" si="24"/>
        <v>MY6_Solar</v>
      </c>
      <c r="T459" s="1" t="s">
        <v>892</v>
      </c>
      <c r="U459" s="5" t="s">
        <v>783</v>
      </c>
      <c r="V459" s="1" t="s">
        <v>880</v>
      </c>
    </row>
    <row r="460" spans="14:22">
      <c r="N460" s="2" t="s">
        <v>1381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1.6642513477479568E-3</v>
      </c>
      <c r="S460" s="5" t="str">
        <f t="shared" si="24"/>
        <v>MY6_Solar</v>
      </c>
      <c r="T460" s="1" t="s">
        <v>892</v>
      </c>
      <c r="U460" s="5" t="s">
        <v>783</v>
      </c>
      <c r="V460" s="1" t="s">
        <v>880</v>
      </c>
    </row>
    <row r="461" spans="14:22">
      <c r="N461" s="2" t="s">
        <v>1382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1.3868761231232971E-3</v>
      </c>
      <c r="S461" s="5" t="str">
        <f t="shared" si="24"/>
        <v>MY6_Solar</v>
      </c>
      <c r="T461" s="1" t="s">
        <v>892</v>
      </c>
      <c r="U461" s="5" t="s">
        <v>783</v>
      </c>
      <c r="V461" s="1" t="s">
        <v>880</v>
      </c>
    </row>
    <row r="462" spans="14:22">
      <c r="N462" s="2" t="s">
        <v>1383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1.6642513477479568E-3</v>
      </c>
      <c r="S462" s="5" t="str">
        <f t="shared" si="24"/>
        <v>MY6_Solar</v>
      </c>
      <c r="T462" s="1" t="s">
        <v>892</v>
      </c>
      <c r="U462" s="5" t="s">
        <v>783</v>
      </c>
      <c r="V462" s="1" t="s">
        <v>880</v>
      </c>
    </row>
    <row r="463" spans="14:22">
      <c r="N463" s="2" t="s">
        <v>1384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1.5717929395397366E-3</v>
      </c>
      <c r="S463" s="5" t="str">
        <f t="shared" si="24"/>
        <v>MY6_Solar</v>
      </c>
      <c r="T463" s="1" t="s">
        <v>892</v>
      </c>
      <c r="U463" s="5" t="s">
        <v>783</v>
      </c>
      <c r="V463" s="1" t="s">
        <v>880</v>
      </c>
    </row>
    <row r="464" spans="14:22">
      <c r="N464" s="2" t="s">
        <v>1385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1.4793345313315169E-3</v>
      </c>
      <c r="S464" s="5" t="str">
        <f t="shared" si="24"/>
        <v>MY6_Solar</v>
      </c>
      <c r="T464" s="1" t="s">
        <v>892</v>
      </c>
      <c r="U464" s="5" t="s">
        <v>783</v>
      </c>
      <c r="V464" s="1" t="s">
        <v>880</v>
      </c>
    </row>
    <row r="465" spans="14:22">
      <c r="N465" s="2" t="s">
        <v>1386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1.4793345313315169E-3</v>
      </c>
      <c r="S465" s="5" t="str">
        <f t="shared" si="24"/>
        <v>MY6_Solar</v>
      </c>
      <c r="T465" s="1" t="s">
        <v>892</v>
      </c>
      <c r="U465" s="5" t="s">
        <v>783</v>
      </c>
      <c r="V465" s="1" t="s">
        <v>880</v>
      </c>
    </row>
    <row r="466" spans="14:22">
      <c r="N466" s="2" t="s">
        <v>1387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1.2944177149150774E-3</v>
      </c>
      <c r="S466" s="5" t="str">
        <f t="shared" si="24"/>
        <v>MY6_Solar</v>
      </c>
      <c r="T466" s="1" t="s">
        <v>892</v>
      </c>
      <c r="U466" s="5" t="s">
        <v>783</v>
      </c>
      <c r="V466" s="1" t="s">
        <v>880</v>
      </c>
    </row>
    <row r="467" spans="14:22">
      <c r="N467" s="2" t="s">
        <v>1388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7.3966726566575844E-4</v>
      </c>
      <c r="S467" s="5" t="str">
        <f t="shared" si="24"/>
        <v>MY6_Solar</v>
      </c>
      <c r="T467" s="1" t="s">
        <v>892</v>
      </c>
      <c r="U467" s="5" t="s">
        <v>783</v>
      </c>
      <c r="V467" s="1" t="s">
        <v>880</v>
      </c>
    </row>
    <row r="468" spans="14:22">
      <c r="N468" s="2" t="s">
        <v>1389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1.017042490290418E-3</v>
      </c>
      <c r="S468" s="5" t="str">
        <f t="shared" si="24"/>
        <v>MY6_Solar</v>
      </c>
      <c r="T468" s="1" t="s">
        <v>892</v>
      </c>
      <c r="U468" s="5" t="s">
        <v>783</v>
      </c>
      <c r="V468" s="1" t="s">
        <v>880</v>
      </c>
    </row>
    <row r="469" spans="14:22">
      <c r="N469" s="2" t="s">
        <v>1390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1.4793345313315169E-3</v>
      </c>
      <c r="S469" s="5" t="str">
        <f t="shared" si="24"/>
        <v>MY6_Solar</v>
      </c>
      <c r="T469" s="1" t="s">
        <v>892</v>
      </c>
      <c r="U469" s="5" t="s">
        <v>783</v>
      </c>
      <c r="V469" s="1" t="s">
        <v>880</v>
      </c>
    </row>
    <row r="470" spans="14:22">
      <c r="N470" s="2" t="s">
        <v>1391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9.2458408208219813E-4</v>
      </c>
      <c r="S470" s="5" t="str">
        <f t="shared" si="24"/>
        <v>MY6_Solar</v>
      </c>
      <c r="T470" s="1" t="s">
        <v>892</v>
      </c>
      <c r="U470" s="5" t="s">
        <v>783</v>
      </c>
      <c r="V470" s="1" t="s">
        <v>880</v>
      </c>
    </row>
    <row r="471" spans="14:22">
      <c r="N471" s="2" t="s">
        <v>1392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1.4793345313315169E-3</v>
      </c>
      <c r="S471" s="5" t="str">
        <f t="shared" si="24"/>
        <v>MY6_Solar</v>
      </c>
      <c r="T471" s="1" t="s">
        <v>892</v>
      </c>
      <c r="U471" s="5" t="s">
        <v>783</v>
      </c>
      <c r="V471" s="1" t="s">
        <v>880</v>
      </c>
    </row>
    <row r="472" spans="14:22">
      <c r="N472" s="2" t="s">
        <v>1393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1.4793345313315169E-3</v>
      </c>
      <c r="S472" s="5" t="str">
        <f t="shared" si="24"/>
        <v>MY6_Solar</v>
      </c>
      <c r="T472" s="1" t="s">
        <v>892</v>
      </c>
      <c r="U472" s="5" t="s">
        <v>783</v>
      </c>
      <c r="V472" s="1" t="s">
        <v>880</v>
      </c>
    </row>
    <row r="473" spans="14:22">
      <c r="N473" s="2" t="s">
        <v>1394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1.1095008984986377E-3</v>
      </c>
      <c r="S473" s="5" t="str">
        <f t="shared" si="24"/>
        <v>MY6_Solar</v>
      </c>
      <c r="T473" s="1" t="s">
        <v>892</v>
      </c>
      <c r="U473" s="5" t="s">
        <v>783</v>
      </c>
      <c r="V473" s="1" t="s">
        <v>880</v>
      </c>
    </row>
    <row r="474" spans="14:22">
      <c r="N474" s="2" t="s">
        <v>1395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1.5717929395397366E-3</v>
      </c>
      <c r="S474" s="5" t="str">
        <f t="shared" si="24"/>
        <v>MY6_Solar</v>
      </c>
      <c r="T474" s="1" t="s">
        <v>892</v>
      </c>
      <c r="U474" s="5" t="s">
        <v>783</v>
      </c>
      <c r="V474" s="1" t="s">
        <v>880</v>
      </c>
    </row>
    <row r="475" spans="14:22">
      <c r="N475" s="2" t="s">
        <v>1396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1.4793345313315169E-3</v>
      </c>
      <c r="S475" s="5" t="str">
        <f t="shared" si="24"/>
        <v>MY6_Solar</v>
      </c>
      <c r="T475" s="1" t="s">
        <v>892</v>
      </c>
      <c r="U475" s="5" t="s">
        <v>783</v>
      </c>
      <c r="V475" s="1" t="s">
        <v>880</v>
      </c>
    </row>
    <row r="476" spans="14:22">
      <c r="N476" s="2" t="s">
        <v>1397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1.4793345313315169E-3</v>
      </c>
      <c r="S476" s="5" t="str">
        <f t="shared" si="24"/>
        <v>MY6_Solar</v>
      </c>
      <c r="T476" s="1" t="s">
        <v>892</v>
      </c>
      <c r="U476" s="5" t="s">
        <v>783</v>
      </c>
      <c r="V476" s="1" t="s">
        <v>880</v>
      </c>
    </row>
    <row r="477" spans="14:22">
      <c r="N477" s="2" t="s">
        <v>1398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1.4793345313315169E-3</v>
      </c>
      <c r="S477" s="5" t="str">
        <f t="shared" si="24"/>
        <v>MY6_Solar</v>
      </c>
      <c r="T477" s="1" t="s">
        <v>892</v>
      </c>
      <c r="U477" s="5" t="s">
        <v>783</v>
      </c>
      <c r="V477" s="1" t="s">
        <v>880</v>
      </c>
    </row>
    <row r="478" spans="14:22">
      <c r="N478" s="2" t="s">
        <v>1399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1.4793345313315169E-3</v>
      </c>
      <c r="S478" s="5" t="str">
        <f t="shared" si="24"/>
        <v>MY6_Solar</v>
      </c>
      <c r="T478" s="1" t="s">
        <v>892</v>
      </c>
      <c r="U478" s="5" t="s">
        <v>783</v>
      </c>
      <c r="V478" s="1" t="s">
        <v>880</v>
      </c>
    </row>
    <row r="479" spans="14:22">
      <c r="N479" s="2" t="s">
        <v>1400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1.6642513477479568E-3</v>
      </c>
      <c r="S479" s="5" t="str">
        <f t="shared" si="24"/>
        <v>MY6_Solar</v>
      </c>
      <c r="T479" s="1" t="s">
        <v>892</v>
      </c>
      <c r="U479" s="5" t="s">
        <v>783</v>
      </c>
      <c r="V479" s="1" t="s">
        <v>880</v>
      </c>
    </row>
    <row r="480" spans="14:22">
      <c r="N480" s="2" t="s">
        <v>1401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1.4793345313315169E-3</v>
      </c>
      <c r="S480" s="5" t="str">
        <f t="shared" si="24"/>
        <v>MY6_Solar</v>
      </c>
      <c r="T480" s="1" t="s">
        <v>892</v>
      </c>
      <c r="U480" s="5" t="s">
        <v>783</v>
      </c>
      <c r="V480" s="1" t="s">
        <v>880</v>
      </c>
    </row>
    <row r="481" spans="14:22">
      <c r="N481" s="2" t="s">
        <v>1402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1.4793345313315169E-3</v>
      </c>
      <c r="S481" s="5" t="str">
        <f t="shared" si="24"/>
        <v>MY6_Solar</v>
      </c>
      <c r="T481" s="1" t="s">
        <v>892</v>
      </c>
      <c r="U481" s="5" t="s">
        <v>783</v>
      </c>
      <c r="V481" s="1" t="s">
        <v>880</v>
      </c>
    </row>
    <row r="482" spans="14:22">
      <c r="N482" s="2" t="s">
        <v>1403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1.6642513477479568E-3</v>
      </c>
      <c r="S482" s="5" t="str">
        <f t="shared" si="24"/>
        <v>MY6_Solar</v>
      </c>
      <c r="T482" s="1" t="s">
        <v>892</v>
      </c>
      <c r="U482" s="5" t="s">
        <v>783</v>
      </c>
      <c r="V482" s="1" t="s">
        <v>880</v>
      </c>
    </row>
    <row r="483" spans="14:22">
      <c r="N483" s="2" t="s">
        <v>1404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1.4793345313315169E-3</v>
      </c>
      <c r="S483" s="5" t="str">
        <f t="shared" si="24"/>
        <v>MY6_Solar</v>
      </c>
      <c r="T483" s="1" t="s">
        <v>892</v>
      </c>
      <c r="U483" s="5" t="s">
        <v>783</v>
      </c>
      <c r="V483" s="1" t="s">
        <v>880</v>
      </c>
    </row>
    <row r="484" spans="14:22">
      <c r="N484" s="2" t="s">
        <v>1405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1.6642513477479568E-3</v>
      </c>
      <c r="S484" s="5" t="str">
        <f t="shared" si="24"/>
        <v>MY6_Solar</v>
      </c>
      <c r="T484" s="1" t="s">
        <v>892</v>
      </c>
      <c r="U484" s="5" t="s">
        <v>783</v>
      </c>
      <c r="V484" s="1" t="s">
        <v>880</v>
      </c>
    </row>
    <row r="485" spans="14:22">
      <c r="N485" s="2" t="s">
        <v>1406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1.4793345313315169E-3</v>
      </c>
      <c r="S485" s="5" t="str">
        <f t="shared" si="24"/>
        <v>MY6_Solar</v>
      </c>
      <c r="T485" s="1" t="s">
        <v>892</v>
      </c>
      <c r="U485" s="5" t="s">
        <v>783</v>
      </c>
      <c r="V485" s="1" t="s">
        <v>880</v>
      </c>
    </row>
    <row r="486" spans="14:22">
      <c r="N486" s="2" t="s">
        <v>1407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1.4793345313315169E-3</v>
      </c>
      <c r="S486" s="5" t="str">
        <f t="shared" si="24"/>
        <v>MY6_Solar</v>
      </c>
      <c r="T486" s="1" t="s">
        <v>892</v>
      </c>
      <c r="U486" s="5" t="s">
        <v>783</v>
      </c>
      <c r="V486" s="1" t="s">
        <v>880</v>
      </c>
    </row>
    <row r="487" spans="14:22">
      <c r="N487" s="2" t="s">
        <v>1408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1.6642513477479568E-3</v>
      </c>
      <c r="S487" s="5" t="str">
        <f t="shared" si="24"/>
        <v>MY6_Solar</v>
      </c>
      <c r="T487" s="1" t="s">
        <v>892</v>
      </c>
      <c r="U487" s="5" t="s">
        <v>783</v>
      </c>
      <c r="V487" s="1" t="s">
        <v>880</v>
      </c>
    </row>
    <row r="488" spans="14:22">
      <c r="N488" s="2" t="s">
        <v>1409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1.4793345313315169E-3</v>
      </c>
      <c r="S488" s="5" t="str">
        <f t="shared" si="24"/>
        <v>MY6_Solar</v>
      </c>
      <c r="T488" s="1" t="s">
        <v>892</v>
      </c>
      <c r="U488" s="5" t="s">
        <v>783</v>
      </c>
      <c r="V488" s="1" t="s">
        <v>880</v>
      </c>
    </row>
    <row r="489" spans="14:22">
      <c r="N489" s="2" t="s">
        <v>1410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892</v>
      </c>
      <c r="U489" s="5" t="s">
        <v>783</v>
      </c>
      <c r="V489" s="1" t="s">
        <v>880</v>
      </c>
    </row>
    <row r="490" spans="14:22">
      <c r="N490" s="2" t="s">
        <v>1411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892</v>
      </c>
      <c r="U490" s="5" t="s">
        <v>783</v>
      </c>
      <c r="V490" s="1" t="s">
        <v>880</v>
      </c>
    </row>
    <row r="491" spans="14:22">
      <c r="N491" s="2" t="s">
        <v>1412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892</v>
      </c>
      <c r="U491" s="5" t="s">
        <v>783</v>
      </c>
      <c r="V491" s="1" t="s">
        <v>880</v>
      </c>
    </row>
    <row r="492" spans="14:22">
      <c r="N492" s="2" t="s">
        <v>1413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892</v>
      </c>
      <c r="U492" s="5" t="s">
        <v>783</v>
      </c>
      <c r="V492" s="1" t="s">
        <v>880</v>
      </c>
    </row>
    <row r="493" spans="14:22">
      <c r="N493" s="2" t="s">
        <v>1414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1.2019593067068575E-3</v>
      </c>
      <c r="S493" s="5" t="str">
        <f t="shared" si="24"/>
        <v>MY6_Solar</v>
      </c>
      <c r="T493" s="1" t="s">
        <v>892</v>
      </c>
      <c r="U493" s="5" t="s">
        <v>783</v>
      </c>
      <c r="V493" s="1" t="s">
        <v>880</v>
      </c>
    </row>
    <row r="494" spans="14:22">
      <c r="N494" s="2" t="s">
        <v>1415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1.4793345313315169E-3</v>
      </c>
      <c r="S494" s="5" t="str">
        <f t="shared" si="24"/>
        <v>MY6_Solar</v>
      </c>
      <c r="T494" s="1" t="s">
        <v>892</v>
      </c>
      <c r="U494" s="5" t="s">
        <v>783</v>
      </c>
      <c r="V494" s="1" t="s">
        <v>880</v>
      </c>
    </row>
    <row r="495" spans="14:22">
      <c r="N495" s="2" t="s">
        <v>1416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1.4793345313315169E-3</v>
      </c>
      <c r="S495" s="5" t="str">
        <f t="shared" si="24"/>
        <v>MY6_Solar</v>
      </c>
      <c r="T495" s="1" t="s">
        <v>892</v>
      </c>
      <c r="U495" s="5" t="s">
        <v>783</v>
      </c>
      <c r="V495" s="1" t="s">
        <v>880</v>
      </c>
    </row>
    <row r="496" spans="14:22">
      <c r="N496" s="2" t="s">
        <v>1417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1.4793345313315169E-3</v>
      </c>
      <c r="S496" s="5" t="str">
        <f t="shared" si="24"/>
        <v>MY6_Solar</v>
      </c>
      <c r="T496" s="1" t="s">
        <v>892</v>
      </c>
      <c r="U496" s="5" t="s">
        <v>783</v>
      </c>
      <c r="V496" s="1" t="s">
        <v>880</v>
      </c>
    </row>
    <row r="497" spans="14:22">
      <c r="N497" s="2" t="s">
        <v>1418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1.4793345313315169E-3</v>
      </c>
      <c r="S497" s="5" t="str">
        <f t="shared" si="24"/>
        <v>MY6_Solar</v>
      </c>
      <c r="T497" s="1" t="s">
        <v>892</v>
      </c>
      <c r="U497" s="5" t="s">
        <v>783</v>
      </c>
      <c r="V497" s="1" t="s">
        <v>880</v>
      </c>
    </row>
    <row r="498" spans="14:22">
      <c r="N498" s="2" t="s">
        <v>1419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1.6642513477479568E-3</v>
      </c>
      <c r="S498" s="5" t="str">
        <f t="shared" si="24"/>
        <v>MY6_Solar</v>
      </c>
      <c r="T498" s="1" t="s">
        <v>892</v>
      </c>
      <c r="U498" s="5" t="s">
        <v>783</v>
      </c>
      <c r="V498" s="1" t="s">
        <v>880</v>
      </c>
    </row>
    <row r="499" spans="14:22">
      <c r="N499" s="2" t="s">
        <v>1420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1.1095008984986377E-3</v>
      </c>
      <c r="S499" s="5" t="str">
        <f t="shared" si="24"/>
        <v>MY6_Solar</v>
      </c>
      <c r="T499" s="1" t="s">
        <v>892</v>
      </c>
      <c r="U499" s="5" t="s">
        <v>783</v>
      </c>
      <c r="V499" s="1" t="s">
        <v>880</v>
      </c>
    </row>
    <row r="500" spans="14:22">
      <c r="N500" s="2" t="s">
        <v>1421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1.6642513477479568E-3</v>
      </c>
      <c r="S500" s="5" t="str">
        <f t="shared" si="24"/>
        <v>MY6_Solar</v>
      </c>
      <c r="T500" s="1" t="s">
        <v>892</v>
      </c>
      <c r="U500" s="5" t="s">
        <v>783</v>
      </c>
      <c r="V500" s="1" t="s">
        <v>880</v>
      </c>
    </row>
    <row r="501" spans="14:22">
      <c r="N501" s="2" t="s">
        <v>1422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1.4793345313315169E-3</v>
      </c>
      <c r="S501" s="5" t="str">
        <f t="shared" si="24"/>
        <v>MY6_Solar</v>
      </c>
      <c r="T501" s="1" t="s">
        <v>892</v>
      </c>
      <c r="U501" s="5" t="s">
        <v>783</v>
      </c>
      <c r="V501" s="1" t="s">
        <v>880</v>
      </c>
    </row>
    <row r="502" spans="14:22">
      <c r="N502" s="2" t="s">
        <v>1423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1.3868761231232971E-3</v>
      </c>
      <c r="S502" s="5" t="str">
        <f t="shared" si="24"/>
        <v>MY6_Solar</v>
      </c>
      <c r="T502" s="1" t="s">
        <v>892</v>
      </c>
      <c r="U502" s="5" t="s">
        <v>783</v>
      </c>
      <c r="V502" s="1" t="s">
        <v>880</v>
      </c>
    </row>
    <row r="503" spans="14:22">
      <c r="N503" s="2" t="s">
        <v>1424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1.4793345313315169E-3</v>
      </c>
      <c r="S503" s="5" t="str">
        <f t="shared" si="24"/>
        <v>MY6_Solar</v>
      </c>
      <c r="T503" s="1" t="s">
        <v>892</v>
      </c>
      <c r="U503" s="5" t="s">
        <v>783</v>
      </c>
      <c r="V503" s="1" t="s">
        <v>880</v>
      </c>
    </row>
    <row r="504" spans="14:22">
      <c r="N504" s="2" t="s">
        <v>1425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1.4793345313315169E-3</v>
      </c>
      <c r="S504" s="5" t="str">
        <f t="shared" si="24"/>
        <v>MY6_Solar</v>
      </c>
      <c r="T504" s="1" t="s">
        <v>892</v>
      </c>
      <c r="U504" s="5" t="s">
        <v>783</v>
      </c>
      <c r="V504" s="1" t="s">
        <v>880</v>
      </c>
    </row>
    <row r="505" spans="14:22">
      <c r="N505" s="2" t="s">
        <v>1426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1.6642513477479568E-3</v>
      </c>
      <c r="S505" s="5" t="str">
        <f t="shared" si="24"/>
        <v>MY6_Solar</v>
      </c>
      <c r="T505" s="1" t="s">
        <v>892</v>
      </c>
      <c r="U505" s="5" t="s">
        <v>783</v>
      </c>
      <c r="V505" s="1" t="s">
        <v>880</v>
      </c>
    </row>
    <row r="506" spans="14:22">
      <c r="N506" s="2" t="s">
        <v>1427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1.4793345313315169E-3</v>
      </c>
      <c r="S506" s="5" t="str">
        <f t="shared" si="24"/>
        <v>MY6_Solar</v>
      </c>
      <c r="T506" s="1" t="s">
        <v>892</v>
      </c>
      <c r="U506" s="5" t="s">
        <v>783</v>
      </c>
      <c r="V506" s="1" t="s">
        <v>880</v>
      </c>
    </row>
    <row r="507" spans="14:22">
      <c r="N507" s="2" t="s">
        <v>1428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892</v>
      </c>
      <c r="U507" s="5" t="s">
        <v>783</v>
      </c>
      <c r="V507" s="1" t="s">
        <v>880</v>
      </c>
    </row>
    <row r="508" spans="14:22">
      <c r="N508" s="2" t="s">
        <v>1429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1.3868761231232971E-3</v>
      </c>
      <c r="S508" s="5" t="str">
        <f t="shared" si="24"/>
        <v>MY6_Solar</v>
      </c>
      <c r="T508" s="1" t="s">
        <v>892</v>
      </c>
      <c r="U508" s="5" t="s">
        <v>783</v>
      </c>
      <c r="V508" s="1" t="s">
        <v>880</v>
      </c>
    </row>
    <row r="509" spans="14:22">
      <c r="N509" s="2" t="s">
        <v>1430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1.1095008984986377E-3</v>
      </c>
      <c r="S509" s="5" t="str">
        <f t="shared" si="24"/>
        <v>MY6_Solar</v>
      </c>
      <c r="T509" s="1" t="s">
        <v>892</v>
      </c>
      <c r="U509" s="5" t="s">
        <v>783</v>
      </c>
      <c r="V509" s="1" t="s">
        <v>880</v>
      </c>
    </row>
    <row r="510" spans="14:22">
      <c r="N510" s="2" t="s">
        <v>1431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1.4793345313315169E-3</v>
      </c>
      <c r="S510" s="5" t="str">
        <f t="shared" si="24"/>
        <v>MY6_Solar</v>
      </c>
      <c r="T510" s="1" t="s">
        <v>892</v>
      </c>
      <c r="U510" s="5" t="s">
        <v>783</v>
      </c>
      <c r="V510" s="1" t="s">
        <v>880</v>
      </c>
    </row>
    <row r="511" spans="14:22">
      <c r="N511" s="2" t="s">
        <v>1432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1.2944177149150774E-3</v>
      </c>
      <c r="S511" s="5" t="str">
        <f t="shared" si="24"/>
        <v>MY6_Solar</v>
      </c>
      <c r="T511" s="1" t="s">
        <v>892</v>
      </c>
      <c r="U511" s="5" t="s">
        <v>783</v>
      </c>
      <c r="V511" s="1" t="s">
        <v>880</v>
      </c>
    </row>
    <row r="512" spans="14:22">
      <c r="N512" s="2" t="s">
        <v>1433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1.3868761231232971E-3</v>
      </c>
      <c r="S512" s="5" t="str">
        <f t="shared" si="24"/>
        <v>MY6_Solar</v>
      </c>
      <c r="T512" s="1" t="s">
        <v>892</v>
      </c>
      <c r="U512" s="5" t="s">
        <v>783</v>
      </c>
      <c r="V512" s="1" t="s">
        <v>880</v>
      </c>
    </row>
    <row r="513" spans="14:22">
      <c r="N513" s="2" t="s">
        <v>1434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1.4793345313315169E-3</v>
      </c>
      <c r="S513" s="5" t="str">
        <f t="shared" si="24"/>
        <v>MY6_Solar</v>
      </c>
      <c r="T513" s="1" t="s">
        <v>892</v>
      </c>
      <c r="U513" s="5" t="s">
        <v>783</v>
      </c>
      <c r="V513" s="1" t="s">
        <v>880</v>
      </c>
    </row>
    <row r="514" spans="14:22">
      <c r="N514" s="2" t="s">
        <v>1435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1.1095008984986377E-3</v>
      </c>
      <c r="S514" s="5" t="str">
        <f t="shared" ref="S514:S577" si="27">_xlfn.XLOOKUP(O514,AE:AE,AG:AG)</f>
        <v>MY6_Solar</v>
      </c>
      <c r="T514" s="1" t="s">
        <v>892</v>
      </c>
      <c r="U514" s="5" t="s">
        <v>783</v>
      </c>
      <c r="V514" s="1" t="s">
        <v>880</v>
      </c>
    </row>
    <row r="515" spans="14:22">
      <c r="N515" s="2" t="s">
        <v>1436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1.4793345313315169E-3</v>
      </c>
      <c r="S515" s="5" t="str">
        <f t="shared" si="27"/>
        <v>MY6_Solar</v>
      </c>
      <c r="T515" s="1" t="s">
        <v>892</v>
      </c>
      <c r="U515" s="5" t="s">
        <v>783</v>
      </c>
      <c r="V515" s="1" t="s">
        <v>880</v>
      </c>
    </row>
    <row r="516" spans="14:22">
      <c r="N516" s="2" t="s">
        <v>1437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1.2944177149150774E-3</v>
      </c>
      <c r="S516" s="5" t="str">
        <f t="shared" si="27"/>
        <v>MY6_Solar</v>
      </c>
      <c r="T516" s="1" t="s">
        <v>892</v>
      </c>
      <c r="U516" s="5" t="s">
        <v>783</v>
      </c>
      <c r="V516" s="1" t="s">
        <v>880</v>
      </c>
    </row>
    <row r="517" spans="14:22">
      <c r="N517" s="2" t="s">
        <v>1438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1.4793345313315169E-3</v>
      </c>
      <c r="S517" s="5" t="str">
        <f t="shared" si="27"/>
        <v>MY6_Solar</v>
      </c>
      <c r="T517" s="1" t="s">
        <v>892</v>
      </c>
      <c r="U517" s="5" t="s">
        <v>783</v>
      </c>
      <c r="V517" s="1" t="s">
        <v>880</v>
      </c>
    </row>
    <row r="518" spans="14:22">
      <c r="N518" s="2" t="s">
        <v>1439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1.4793345313315169E-3</v>
      </c>
      <c r="S518" s="5" t="str">
        <f t="shared" si="27"/>
        <v>MY6_Solar</v>
      </c>
      <c r="T518" s="1" t="s">
        <v>892</v>
      </c>
      <c r="U518" s="5" t="s">
        <v>783</v>
      </c>
      <c r="V518" s="1" t="s">
        <v>880</v>
      </c>
    </row>
    <row r="519" spans="14:22">
      <c r="N519" s="2" t="s">
        <v>1440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1.4793345313315169E-3</v>
      </c>
      <c r="S519" s="5" t="str">
        <f t="shared" si="27"/>
        <v>MY6_Solar</v>
      </c>
      <c r="T519" s="1" t="s">
        <v>892</v>
      </c>
      <c r="U519" s="5" t="s">
        <v>783</v>
      </c>
      <c r="V519" s="1" t="s">
        <v>880</v>
      </c>
    </row>
    <row r="520" spans="14:22">
      <c r="N520" s="2" t="s">
        <v>1441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1.2944177149150774E-3</v>
      </c>
      <c r="S520" s="5" t="str">
        <f t="shared" si="27"/>
        <v>MY6_Solar</v>
      </c>
      <c r="T520" s="1" t="s">
        <v>892</v>
      </c>
      <c r="U520" s="5" t="s">
        <v>783</v>
      </c>
      <c r="V520" s="1" t="s">
        <v>880</v>
      </c>
    </row>
    <row r="521" spans="14:22">
      <c r="N521" s="2" t="s">
        <v>1442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1.2019593067068575E-3</v>
      </c>
      <c r="S521" s="5" t="str">
        <f t="shared" si="27"/>
        <v>MY6_Solar</v>
      </c>
      <c r="T521" s="1" t="s">
        <v>892</v>
      </c>
      <c r="U521" s="5" t="s">
        <v>783</v>
      </c>
      <c r="V521" s="1" t="s">
        <v>880</v>
      </c>
    </row>
    <row r="522" spans="14:22">
      <c r="N522" s="2" t="s">
        <v>1443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1.6642513477479568E-3</v>
      </c>
      <c r="S522" s="5" t="str">
        <f t="shared" si="27"/>
        <v>MY6_Solar</v>
      </c>
      <c r="T522" s="1" t="s">
        <v>892</v>
      </c>
      <c r="U522" s="5" t="s">
        <v>783</v>
      </c>
      <c r="V522" s="1" t="s">
        <v>880</v>
      </c>
    </row>
    <row r="523" spans="14:22">
      <c r="N523" s="2" t="s">
        <v>1444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1.4793345313315169E-3</v>
      </c>
      <c r="S523" s="5" t="str">
        <f t="shared" si="27"/>
        <v>MY6_Solar</v>
      </c>
      <c r="T523" s="1" t="s">
        <v>892</v>
      </c>
      <c r="U523" s="5" t="s">
        <v>783</v>
      </c>
      <c r="V523" s="1" t="s">
        <v>880</v>
      </c>
    </row>
    <row r="524" spans="14:22">
      <c r="N524" s="2" t="s">
        <v>1445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1.6642513477479568E-3</v>
      </c>
      <c r="S524" s="5" t="str">
        <f t="shared" si="27"/>
        <v>MY6_Solar</v>
      </c>
      <c r="T524" s="1" t="s">
        <v>892</v>
      </c>
      <c r="U524" s="5" t="s">
        <v>783</v>
      </c>
      <c r="V524" s="1" t="s">
        <v>880</v>
      </c>
    </row>
    <row r="525" spans="14:22">
      <c r="N525" s="2" t="s">
        <v>1446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1.3868761231232971E-3</v>
      </c>
      <c r="S525" s="5" t="str">
        <f t="shared" si="27"/>
        <v>MY6_Solar</v>
      </c>
      <c r="T525" s="1" t="s">
        <v>892</v>
      </c>
      <c r="U525" s="5" t="s">
        <v>783</v>
      </c>
      <c r="V525" s="1" t="s">
        <v>880</v>
      </c>
    </row>
    <row r="526" spans="14:22">
      <c r="N526" s="2" t="s">
        <v>1447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1.5717929395397366E-3</v>
      </c>
      <c r="S526" s="5" t="str">
        <f t="shared" si="27"/>
        <v>MY6_Solar</v>
      </c>
      <c r="T526" s="1" t="s">
        <v>892</v>
      </c>
      <c r="U526" s="5" t="s">
        <v>783</v>
      </c>
      <c r="V526" s="1" t="s">
        <v>880</v>
      </c>
    </row>
    <row r="527" spans="14:22">
      <c r="N527" s="2" t="s">
        <v>1448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1.2944177149150774E-3</v>
      </c>
      <c r="S527" s="5" t="str">
        <f t="shared" si="27"/>
        <v>MY6_Solar</v>
      </c>
      <c r="T527" s="1" t="s">
        <v>892</v>
      </c>
      <c r="U527" s="5" t="s">
        <v>783</v>
      </c>
      <c r="V527" s="1" t="s">
        <v>880</v>
      </c>
    </row>
    <row r="528" spans="14:22">
      <c r="N528" s="2" t="s">
        <v>1449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1.3868761231232971E-3</v>
      </c>
      <c r="S528" s="5" t="str">
        <f t="shared" si="27"/>
        <v>MY6_Solar</v>
      </c>
      <c r="T528" s="1" t="s">
        <v>892</v>
      </c>
      <c r="U528" s="5" t="s">
        <v>783</v>
      </c>
      <c r="V528" s="1" t="s">
        <v>880</v>
      </c>
    </row>
    <row r="529" spans="14:22">
      <c r="N529" s="2" t="s">
        <v>1450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1.4793345313315169E-3</v>
      </c>
      <c r="S529" s="5" t="str">
        <f t="shared" si="27"/>
        <v>MY6_Solar</v>
      </c>
      <c r="T529" s="1" t="s">
        <v>892</v>
      </c>
      <c r="U529" s="5" t="s">
        <v>783</v>
      </c>
      <c r="V529" s="1" t="s">
        <v>880</v>
      </c>
    </row>
    <row r="530" spans="14:22">
      <c r="N530" s="2" t="s">
        <v>1451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1.5717929395397366E-3</v>
      </c>
      <c r="S530" s="5" t="str">
        <f t="shared" si="27"/>
        <v>MY6_Solar</v>
      </c>
      <c r="T530" s="1" t="s">
        <v>892</v>
      </c>
      <c r="U530" s="5" t="s">
        <v>783</v>
      </c>
      <c r="V530" s="1" t="s">
        <v>880</v>
      </c>
    </row>
    <row r="531" spans="14:22">
      <c r="N531" s="2" t="s">
        <v>1452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1.4793345313315169E-3</v>
      </c>
      <c r="S531" s="5" t="str">
        <f t="shared" si="27"/>
        <v>MY6_Solar</v>
      </c>
      <c r="T531" s="1" t="s">
        <v>892</v>
      </c>
      <c r="U531" s="5" t="s">
        <v>783</v>
      </c>
      <c r="V531" s="1" t="s">
        <v>880</v>
      </c>
    </row>
    <row r="532" spans="14:22">
      <c r="N532" s="2" t="s">
        <v>1453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1.2944177149150774E-3</v>
      </c>
      <c r="S532" s="5" t="str">
        <f t="shared" si="27"/>
        <v>MY6_Solar</v>
      </c>
      <c r="T532" s="1" t="s">
        <v>892</v>
      </c>
      <c r="U532" s="5" t="s">
        <v>783</v>
      </c>
      <c r="V532" s="1" t="s">
        <v>880</v>
      </c>
    </row>
    <row r="533" spans="14:22">
      <c r="N533" s="2" t="s">
        <v>1454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1.6642513477479568E-3</v>
      </c>
      <c r="S533" s="5" t="str">
        <f t="shared" si="27"/>
        <v>MY6_Solar</v>
      </c>
      <c r="T533" s="1" t="s">
        <v>892</v>
      </c>
      <c r="U533" s="5" t="s">
        <v>783</v>
      </c>
      <c r="V533" s="1" t="s">
        <v>880</v>
      </c>
    </row>
    <row r="534" spans="14:22">
      <c r="N534" s="2" t="s">
        <v>1455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1.6642513477479568E-3</v>
      </c>
      <c r="S534" s="5" t="str">
        <f t="shared" si="27"/>
        <v>MY6_Solar</v>
      </c>
      <c r="T534" s="1" t="s">
        <v>892</v>
      </c>
      <c r="U534" s="5" t="s">
        <v>783</v>
      </c>
      <c r="V534" s="1" t="s">
        <v>880</v>
      </c>
    </row>
    <row r="535" spans="14:22">
      <c r="N535" s="2" t="s">
        <v>1456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1.6642513477479568E-3</v>
      </c>
      <c r="S535" s="5" t="str">
        <f t="shared" si="27"/>
        <v>MY6_Solar</v>
      </c>
      <c r="T535" s="1" t="s">
        <v>892</v>
      </c>
      <c r="U535" s="5" t="s">
        <v>783</v>
      </c>
      <c r="V535" s="1" t="s">
        <v>880</v>
      </c>
    </row>
    <row r="536" spans="14:22">
      <c r="N536" s="2" t="s">
        <v>1457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1.4793345313315169E-3</v>
      </c>
      <c r="S536" s="5" t="str">
        <f t="shared" si="27"/>
        <v>MY6_Solar</v>
      </c>
      <c r="T536" s="1" t="s">
        <v>892</v>
      </c>
      <c r="U536" s="5" t="s">
        <v>783</v>
      </c>
      <c r="V536" s="1" t="s">
        <v>880</v>
      </c>
    </row>
    <row r="537" spans="14:22">
      <c r="N537" s="2" t="s">
        <v>1458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1.4793345313315169E-3</v>
      </c>
      <c r="S537" s="5" t="str">
        <f t="shared" si="27"/>
        <v>MY6_Solar</v>
      </c>
      <c r="T537" s="1" t="s">
        <v>892</v>
      </c>
      <c r="U537" s="5" t="s">
        <v>783</v>
      </c>
      <c r="V537" s="1" t="s">
        <v>880</v>
      </c>
    </row>
    <row r="538" spans="14:22">
      <c r="N538" s="2" t="s">
        <v>1459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9.2458408208219813E-4</v>
      </c>
      <c r="S538" s="5" t="str">
        <f t="shared" si="27"/>
        <v>MY6_Solar</v>
      </c>
      <c r="T538" s="1" t="s">
        <v>892</v>
      </c>
      <c r="U538" s="5" t="s">
        <v>783</v>
      </c>
      <c r="V538" s="1" t="s">
        <v>880</v>
      </c>
    </row>
    <row r="539" spans="14:22">
      <c r="N539" s="2" t="s">
        <v>1460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1.1095008984986377E-3</v>
      </c>
      <c r="S539" s="5" t="str">
        <f t="shared" si="27"/>
        <v>MY6_Solar</v>
      </c>
      <c r="T539" s="1" t="s">
        <v>892</v>
      </c>
      <c r="U539" s="5" t="s">
        <v>783</v>
      </c>
      <c r="V539" s="1" t="s">
        <v>880</v>
      </c>
    </row>
    <row r="540" spans="14:22">
      <c r="N540" s="2" t="s">
        <v>1461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1.2944177149150774E-3</v>
      </c>
      <c r="S540" s="5" t="str">
        <f t="shared" si="27"/>
        <v>MY6_Solar</v>
      </c>
      <c r="T540" s="1" t="s">
        <v>892</v>
      </c>
      <c r="U540" s="5" t="s">
        <v>783</v>
      </c>
      <c r="V540" s="1" t="s">
        <v>880</v>
      </c>
    </row>
    <row r="541" spans="14:22">
      <c r="N541" s="2" t="s">
        <v>1462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9.2458408208219813E-4</v>
      </c>
      <c r="S541" s="5" t="str">
        <f t="shared" si="27"/>
        <v>MY6_Solar</v>
      </c>
      <c r="T541" s="1" t="s">
        <v>892</v>
      </c>
      <c r="U541" s="5" t="s">
        <v>783</v>
      </c>
      <c r="V541" s="1" t="s">
        <v>880</v>
      </c>
    </row>
    <row r="542" spans="14:22">
      <c r="N542" s="2" t="s">
        <v>1463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1.5717929395397366E-3</v>
      </c>
      <c r="S542" s="5" t="str">
        <f t="shared" si="27"/>
        <v>MY6_Solar</v>
      </c>
      <c r="T542" s="1" t="s">
        <v>892</v>
      </c>
      <c r="U542" s="5" t="s">
        <v>783</v>
      </c>
      <c r="V542" s="1" t="s">
        <v>880</v>
      </c>
    </row>
    <row r="543" spans="14:22">
      <c r="N543" s="2" t="s">
        <v>1464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1.5717929395397366E-3</v>
      </c>
      <c r="S543" s="5" t="str">
        <f t="shared" si="27"/>
        <v>MY6_Solar</v>
      </c>
      <c r="T543" s="1" t="s">
        <v>892</v>
      </c>
      <c r="U543" s="5" t="s">
        <v>783</v>
      </c>
      <c r="V543" s="1" t="s">
        <v>880</v>
      </c>
    </row>
    <row r="544" spans="14:22">
      <c r="N544" s="2" t="s">
        <v>1465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1.4793345313315169E-3</v>
      </c>
      <c r="S544" s="5" t="str">
        <f t="shared" si="27"/>
        <v>MY6_Solar</v>
      </c>
      <c r="T544" s="1" t="s">
        <v>892</v>
      </c>
      <c r="U544" s="5" t="s">
        <v>783</v>
      </c>
      <c r="V544" s="1" t="s">
        <v>880</v>
      </c>
    </row>
    <row r="545" spans="14:22">
      <c r="N545" s="2" t="s">
        <v>1466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1.017042490290418E-3</v>
      </c>
      <c r="S545" s="5" t="str">
        <f t="shared" si="27"/>
        <v>MY6_Solar</v>
      </c>
      <c r="T545" s="1" t="s">
        <v>892</v>
      </c>
      <c r="U545" s="5" t="s">
        <v>783</v>
      </c>
      <c r="V545" s="1" t="s">
        <v>880</v>
      </c>
    </row>
    <row r="546" spans="14:22">
      <c r="N546" s="2" t="s">
        <v>1467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1.1095008984986377E-3</v>
      </c>
      <c r="S546" s="5" t="str">
        <f t="shared" si="27"/>
        <v>MY6_Solar</v>
      </c>
      <c r="T546" s="1" t="s">
        <v>892</v>
      </c>
      <c r="U546" s="5" t="s">
        <v>783</v>
      </c>
      <c r="V546" s="1" t="s">
        <v>880</v>
      </c>
    </row>
    <row r="547" spans="14:22">
      <c r="N547" s="2" t="s">
        <v>1468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1.2944177149150774E-3</v>
      </c>
      <c r="S547" s="5" t="str">
        <f t="shared" si="27"/>
        <v>MY6_Solar</v>
      </c>
      <c r="T547" s="1" t="s">
        <v>892</v>
      </c>
      <c r="U547" s="5" t="s">
        <v>783</v>
      </c>
      <c r="V547" s="1" t="s">
        <v>880</v>
      </c>
    </row>
    <row r="548" spans="14:22">
      <c r="N548" s="2" t="s">
        <v>1469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1.4793345313315169E-3</v>
      </c>
      <c r="S548" s="5" t="str">
        <f t="shared" si="27"/>
        <v>MY6_Solar</v>
      </c>
      <c r="T548" s="1" t="s">
        <v>892</v>
      </c>
      <c r="U548" s="5" t="s">
        <v>783</v>
      </c>
      <c r="V548" s="1" t="s">
        <v>880</v>
      </c>
    </row>
    <row r="549" spans="14:22">
      <c r="N549" s="2" t="s">
        <v>1470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1.4793345313315169E-3</v>
      </c>
      <c r="S549" s="5" t="str">
        <f t="shared" si="27"/>
        <v>MY6_Solar</v>
      </c>
      <c r="T549" s="1" t="s">
        <v>892</v>
      </c>
      <c r="U549" s="5" t="s">
        <v>783</v>
      </c>
      <c r="V549" s="1" t="s">
        <v>880</v>
      </c>
    </row>
    <row r="550" spans="14:22">
      <c r="N550" s="2" t="s">
        <v>1471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1.2019593067068575E-3</v>
      </c>
      <c r="S550" s="5" t="str">
        <f t="shared" si="27"/>
        <v>MY6_Solar</v>
      </c>
      <c r="T550" s="1" t="s">
        <v>892</v>
      </c>
      <c r="U550" s="5" t="s">
        <v>783</v>
      </c>
      <c r="V550" s="1" t="s">
        <v>880</v>
      </c>
    </row>
    <row r="551" spans="14:22">
      <c r="N551" s="2" t="s">
        <v>1472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1.1095008984986377E-3</v>
      </c>
      <c r="S551" s="5" t="str">
        <f t="shared" si="27"/>
        <v>MY6_Solar</v>
      </c>
      <c r="T551" s="1" t="s">
        <v>892</v>
      </c>
      <c r="U551" s="5" t="s">
        <v>783</v>
      </c>
      <c r="V551" s="1" t="s">
        <v>880</v>
      </c>
    </row>
    <row r="552" spans="14:22">
      <c r="N552" s="2" t="s">
        <v>1473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1.5717929395397366E-3</v>
      </c>
      <c r="S552" s="5" t="str">
        <f t="shared" si="27"/>
        <v>MY6_Solar</v>
      </c>
      <c r="T552" s="1" t="s">
        <v>892</v>
      </c>
      <c r="U552" s="5" t="s">
        <v>783</v>
      </c>
      <c r="V552" s="1" t="s">
        <v>880</v>
      </c>
    </row>
    <row r="553" spans="14:22">
      <c r="N553" s="2" t="s">
        <v>1474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1.6642513477479568E-3</v>
      </c>
      <c r="S553" s="5" t="str">
        <f t="shared" si="27"/>
        <v>MY6_Solar</v>
      </c>
      <c r="T553" s="1" t="s">
        <v>892</v>
      </c>
      <c r="U553" s="5" t="s">
        <v>783</v>
      </c>
      <c r="V553" s="1" t="s">
        <v>880</v>
      </c>
    </row>
    <row r="554" spans="14:22">
      <c r="N554" s="2" t="s">
        <v>1475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1.4793345313315169E-3</v>
      </c>
      <c r="S554" s="5" t="str">
        <f t="shared" si="27"/>
        <v>MY6_Solar</v>
      </c>
      <c r="T554" s="1" t="s">
        <v>892</v>
      </c>
      <c r="U554" s="5" t="s">
        <v>783</v>
      </c>
      <c r="V554" s="1" t="s">
        <v>880</v>
      </c>
    </row>
    <row r="555" spans="14:22">
      <c r="N555" s="2" t="s">
        <v>1476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1.4793345313315169E-3</v>
      </c>
      <c r="S555" s="5" t="str">
        <f t="shared" si="27"/>
        <v>MY6_Solar</v>
      </c>
      <c r="T555" s="1" t="s">
        <v>892</v>
      </c>
      <c r="U555" s="5" t="s">
        <v>783</v>
      </c>
      <c r="V555" s="1" t="s">
        <v>880</v>
      </c>
    </row>
    <row r="556" spans="14:22">
      <c r="N556" s="2" t="s">
        <v>1477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1.4793345313315169E-3</v>
      </c>
      <c r="S556" s="5" t="str">
        <f t="shared" si="27"/>
        <v>MY6_Solar</v>
      </c>
      <c r="T556" s="1" t="s">
        <v>892</v>
      </c>
      <c r="U556" s="5" t="s">
        <v>783</v>
      </c>
      <c r="V556" s="1" t="s">
        <v>880</v>
      </c>
    </row>
    <row r="557" spans="14:22">
      <c r="N557" s="2" t="s">
        <v>1478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1.2944177149150774E-3</v>
      </c>
      <c r="S557" s="5" t="str">
        <f t="shared" si="27"/>
        <v>MY6_Solar</v>
      </c>
      <c r="T557" s="1" t="s">
        <v>892</v>
      </c>
      <c r="U557" s="5" t="s">
        <v>783</v>
      </c>
      <c r="V557" s="1" t="s">
        <v>880</v>
      </c>
    </row>
    <row r="558" spans="14:22">
      <c r="N558" s="2" t="s">
        <v>1479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1.1095008984986377E-3</v>
      </c>
      <c r="S558" s="5" t="str">
        <f t="shared" si="27"/>
        <v>MY6_Solar</v>
      </c>
      <c r="T558" s="1" t="s">
        <v>892</v>
      </c>
      <c r="U558" s="5" t="s">
        <v>783</v>
      </c>
      <c r="V558" s="1" t="s">
        <v>880</v>
      </c>
    </row>
    <row r="559" spans="14:22">
      <c r="N559" s="2" t="s">
        <v>1480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1.3868761231232971E-3</v>
      </c>
      <c r="S559" s="5" t="str">
        <f t="shared" si="27"/>
        <v>MY6_Solar</v>
      </c>
      <c r="T559" s="1" t="s">
        <v>892</v>
      </c>
      <c r="U559" s="5" t="s">
        <v>783</v>
      </c>
      <c r="V559" s="1" t="s">
        <v>880</v>
      </c>
    </row>
    <row r="560" spans="14:22">
      <c r="N560" s="2" t="s">
        <v>1481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1.3868761231232971E-3</v>
      </c>
      <c r="S560" s="5" t="str">
        <f t="shared" si="27"/>
        <v>MY6_Solar</v>
      </c>
      <c r="T560" s="1" t="s">
        <v>892</v>
      </c>
      <c r="U560" s="5" t="s">
        <v>783</v>
      </c>
      <c r="V560" s="1" t="s">
        <v>880</v>
      </c>
    </row>
    <row r="561" spans="14:22">
      <c r="N561" s="2" t="s">
        <v>1482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1.2944177149150774E-3</v>
      </c>
      <c r="S561" s="5" t="str">
        <f t="shared" si="27"/>
        <v>MY6_Solar</v>
      </c>
      <c r="T561" s="1" t="s">
        <v>892</v>
      </c>
      <c r="U561" s="5" t="s">
        <v>783</v>
      </c>
      <c r="V561" s="1" t="s">
        <v>880</v>
      </c>
    </row>
    <row r="562" spans="14:22">
      <c r="N562" s="2" t="s">
        <v>1483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1.4793345313315169E-3</v>
      </c>
      <c r="S562" s="5" t="str">
        <f t="shared" si="27"/>
        <v>MY6_Solar</v>
      </c>
      <c r="T562" s="1" t="s">
        <v>892</v>
      </c>
      <c r="U562" s="5" t="s">
        <v>783</v>
      </c>
      <c r="V562" s="1" t="s">
        <v>880</v>
      </c>
    </row>
    <row r="563" spans="14:22">
      <c r="N563" s="2" t="s">
        <v>1484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1.1095008984986377E-3</v>
      </c>
      <c r="S563" s="5" t="str">
        <f t="shared" si="27"/>
        <v>MY6_Solar</v>
      </c>
      <c r="T563" s="1" t="s">
        <v>892</v>
      </c>
      <c r="U563" s="5" t="s">
        <v>783</v>
      </c>
      <c r="V563" s="1" t="s">
        <v>880</v>
      </c>
    </row>
    <row r="564" spans="14:22">
      <c r="N564" s="2" t="s">
        <v>1485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1.4793345313315169E-3</v>
      </c>
      <c r="S564" s="5" t="str">
        <f t="shared" si="27"/>
        <v>MY6_Solar</v>
      </c>
      <c r="T564" s="1" t="s">
        <v>892</v>
      </c>
      <c r="U564" s="5" t="s">
        <v>783</v>
      </c>
      <c r="V564" s="1" t="s">
        <v>880</v>
      </c>
    </row>
    <row r="565" spans="14:22">
      <c r="N565" s="2" t="s">
        <v>1486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1.6642513477479568E-3</v>
      </c>
      <c r="S565" s="5" t="str">
        <f t="shared" si="27"/>
        <v>MY6_Solar</v>
      </c>
      <c r="T565" s="1" t="s">
        <v>892</v>
      </c>
      <c r="U565" s="5" t="s">
        <v>783</v>
      </c>
      <c r="V565" s="1" t="s">
        <v>880</v>
      </c>
    </row>
    <row r="566" spans="14:22">
      <c r="N566" s="2" t="s">
        <v>1487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892</v>
      </c>
      <c r="U566" s="5" t="s">
        <v>783</v>
      </c>
      <c r="V566" s="1" t="s">
        <v>880</v>
      </c>
    </row>
    <row r="567" spans="14:22">
      <c r="N567" s="2" t="s">
        <v>1488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1.6642513477479568E-3</v>
      </c>
      <c r="S567" s="5" t="str">
        <f t="shared" si="27"/>
        <v>MY6_Solar</v>
      </c>
      <c r="T567" s="1" t="s">
        <v>892</v>
      </c>
      <c r="U567" s="5" t="s">
        <v>783</v>
      </c>
      <c r="V567" s="1" t="s">
        <v>880</v>
      </c>
    </row>
    <row r="568" spans="14:22">
      <c r="N568" s="2" t="s">
        <v>1489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1.6642513477479568E-3</v>
      </c>
      <c r="S568" s="5" t="str">
        <f t="shared" si="27"/>
        <v>MY6_Solar</v>
      </c>
      <c r="T568" s="1" t="s">
        <v>892</v>
      </c>
      <c r="U568" s="5" t="s">
        <v>783</v>
      </c>
      <c r="V568" s="1" t="s">
        <v>880</v>
      </c>
    </row>
    <row r="569" spans="14:22">
      <c r="N569" s="2" t="s">
        <v>1490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1.4793345313315169E-3</v>
      </c>
      <c r="S569" s="5" t="str">
        <f t="shared" si="27"/>
        <v>MY6_Solar</v>
      </c>
      <c r="T569" s="1" t="s">
        <v>892</v>
      </c>
      <c r="U569" s="5" t="s">
        <v>783</v>
      </c>
      <c r="V569" s="1" t="s">
        <v>880</v>
      </c>
    </row>
    <row r="570" spans="14:22">
      <c r="N570" s="2" t="s">
        <v>1491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1.4793345313315169E-3</v>
      </c>
      <c r="S570" s="5" t="str">
        <f t="shared" si="27"/>
        <v>MY6_Solar</v>
      </c>
      <c r="T570" s="1" t="s">
        <v>892</v>
      </c>
      <c r="U570" s="5" t="s">
        <v>783</v>
      </c>
      <c r="V570" s="1" t="s">
        <v>880</v>
      </c>
    </row>
    <row r="571" spans="14:22">
      <c r="N571" s="2" t="s">
        <v>1492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1.4793345313315169E-3</v>
      </c>
      <c r="S571" s="5" t="str">
        <f t="shared" si="27"/>
        <v>MY6_Solar</v>
      </c>
      <c r="T571" s="1" t="s">
        <v>892</v>
      </c>
      <c r="U571" s="5" t="s">
        <v>783</v>
      </c>
      <c r="V571" s="1" t="s">
        <v>880</v>
      </c>
    </row>
    <row r="572" spans="14:22">
      <c r="N572" s="2" t="s">
        <v>1493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1.4793345313315169E-3</v>
      </c>
      <c r="S572" s="5" t="str">
        <f t="shared" si="27"/>
        <v>MY6_Solar</v>
      </c>
      <c r="T572" s="1" t="s">
        <v>892</v>
      </c>
      <c r="U572" s="5" t="s">
        <v>783</v>
      </c>
      <c r="V572" s="1" t="s">
        <v>880</v>
      </c>
    </row>
    <row r="573" spans="14:22">
      <c r="N573" s="2" t="s">
        <v>1494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1.4793345313315169E-3</v>
      </c>
      <c r="S573" s="5" t="str">
        <f t="shared" si="27"/>
        <v>MY6_Solar</v>
      </c>
      <c r="T573" s="1" t="s">
        <v>892</v>
      </c>
      <c r="U573" s="5" t="s">
        <v>783</v>
      </c>
      <c r="V573" s="1" t="s">
        <v>880</v>
      </c>
    </row>
    <row r="574" spans="14:22">
      <c r="N574" s="2" t="s">
        <v>1495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1.2019593067068575E-3</v>
      </c>
      <c r="S574" s="5" t="str">
        <f t="shared" si="27"/>
        <v>MY6_Solar</v>
      </c>
      <c r="T574" s="1" t="s">
        <v>892</v>
      </c>
      <c r="U574" s="5" t="s">
        <v>783</v>
      </c>
      <c r="V574" s="1" t="s">
        <v>880</v>
      </c>
    </row>
    <row r="575" spans="14:22">
      <c r="N575" s="2" t="s">
        <v>1496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1.3868761231232971E-3</v>
      </c>
      <c r="S575" s="5" t="str">
        <f t="shared" si="27"/>
        <v>MY6_Solar</v>
      </c>
      <c r="T575" s="1" t="s">
        <v>892</v>
      </c>
      <c r="U575" s="5" t="s">
        <v>783</v>
      </c>
      <c r="V575" s="1" t="s">
        <v>880</v>
      </c>
    </row>
    <row r="576" spans="14:22">
      <c r="N576" s="2" t="s">
        <v>1497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1.2944177149150774E-3</v>
      </c>
      <c r="S576" s="5" t="str">
        <f t="shared" si="27"/>
        <v>MY6_Solar</v>
      </c>
      <c r="T576" s="1" t="s">
        <v>892</v>
      </c>
      <c r="U576" s="5" t="s">
        <v>783</v>
      </c>
      <c r="V576" s="1" t="s">
        <v>880</v>
      </c>
    </row>
    <row r="577" spans="14:22">
      <c r="N577" s="2" t="s">
        <v>1498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1.3868761231232971E-3</v>
      </c>
      <c r="S577" s="5" t="str">
        <f t="shared" si="27"/>
        <v>MY6_Solar</v>
      </c>
      <c r="T577" s="1" t="s">
        <v>892</v>
      </c>
      <c r="U577" s="5" t="s">
        <v>783</v>
      </c>
      <c r="V577" s="1" t="s">
        <v>880</v>
      </c>
    </row>
    <row r="578" spans="14:22">
      <c r="N578" s="2" t="s">
        <v>1499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1.4793345313315169E-3</v>
      </c>
      <c r="S578" s="5" t="str">
        <f t="shared" ref="S578:S641" si="32">_xlfn.XLOOKUP(O578,AE:AE,AG:AG)</f>
        <v>MY6_Solar</v>
      </c>
      <c r="T578" s="1" t="s">
        <v>892</v>
      </c>
      <c r="U578" s="5" t="s">
        <v>783</v>
      </c>
      <c r="V578" s="1" t="s">
        <v>880</v>
      </c>
    </row>
    <row r="579" spans="14:22">
      <c r="N579" s="2" t="s">
        <v>1500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1.2944177149150774E-3</v>
      </c>
      <c r="S579" s="5" t="str">
        <f t="shared" si="32"/>
        <v>MY6_Solar</v>
      </c>
      <c r="T579" s="1" t="s">
        <v>892</v>
      </c>
      <c r="U579" s="5" t="s">
        <v>783</v>
      </c>
      <c r="V579" s="1" t="s">
        <v>880</v>
      </c>
    </row>
    <row r="580" spans="14:22">
      <c r="N580" s="2" t="s">
        <v>1501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1.4793345313315169E-3</v>
      </c>
      <c r="S580" s="5" t="str">
        <f t="shared" si="32"/>
        <v>MY6_Solar</v>
      </c>
      <c r="T580" s="1" t="s">
        <v>892</v>
      </c>
      <c r="U580" s="5" t="s">
        <v>783</v>
      </c>
      <c r="V580" s="1" t="s">
        <v>880</v>
      </c>
    </row>
    <row r="581" spans="14:22">
      <c r="N581" s="2" t="s">
        <v>1502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1.4793345313315169E-3</v>
      </c>
      <c r="S581" s="5" t="str">
        <f t="shared" si="32"/>
        <v>MY6_Solar</v>
      </c>
      <c r="T581" s="1" t="s">
        <v>892</v>
      </c>
      <c r="U581" s="5" t="s">
        <v>783</v>
      </c>
      <c r="V581" s="1" t="s">
        <v>880</v>
      </c>
    </row>
    <row r="582" spans="14:22">
      <c r="N582" s="2" t="s">
        <v>1503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1.4793345313315169E-3</v>
      </c>
      <c r="S582" s="5" t="str">
        <f t="shared" si="32"/>
        <v>MY6_Solar</v>
      </c>
      <c r="T582" s="1" t="s">
        <v>892</v>
      </c>
      <c r="U582" s="5" t="s">
        <v>783</v>
      </c>
      <c r="V582" s="1" t="s">
        <v>880</v>
      </c>
    </row>
    <row r="583" spans="14:22">
      <c r="N583" s="2" t="s">
        <v>1504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1.2944177149150774E-3</v>
      </c>
      <c r="S583" s="5" t="str">
        <f t="shared" si="32"/>
        <v>MY6_Solar</v>
      </c>
      <c r="T583" s="1" t="s">
        <v>892</v>
      </c>
      <c r="U583" s="5" t="s">
        <v>783</v>
      </c>
      <c r="V583" s="1" t="s">
        <v>880</v>
      </c>
    </row>
    <row r="584" spans="14:22">
      <c r="N584" s="2" t="s">
        <v>1505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1.2944177149150774E-3</v>
      </c>
      <c r="S584" s="5" t="str">
        <f t="shared" si="32"/>
        <v>MY6_Solar</v>
      </c>
      <c r="T584" s="1" t="s">
        <v>892</v>
      </c>
      <c r="U584" s="5" t="s">
        <v>783</v>
      </c>
      <c r="V584" s="1" t="s">
        <v>880</v>
      </c>
    </row>
    <row r="585" spans="14:22">
      <c r="N585" s="2" t="s">
        <v>1506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1.4793345313315169E-3</v>
      </c>
      <c r="S585" s="5" t="str">
        <f t="shared" si="32"/>
        <v>MY6_Solar</v>
      </c>
      <c r="T585" s="1" t="s">
        <v>892</v>
      </c>
      <c r="U585" s="5" t="s">
        <v>783</v>
      </c>
      <c r="V585" s="1" t="s">
        <v>880</v>
      </c>
    </row>
    <row r="586" spans="14:22">
      <c r="N586" s="2" t="s">
        <v>1507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1.1095008984986377E-3</v>
      </c>
      <c r="S586" s="5" t="str">
        <f t="shared" si="32"/>
        <v>MY6_Solar</v>
      </c>
      <c r="T586" s="1" t="s">
        <v>892</v>
      </c>
      <c r="U586" s="5" t="s">
        <v>783</v>
      </c>
      <c r="V586" s="1" t="s">
        <v>880</v>
      </c>
    </row>
    <row r="587" spans="14:22">
      <c r="N587" s="2" t="s">
        <v>1508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1.2944177149150774E-3</v>
      </c>
      <c r="S587" s="5" t="str">
        <f t="shared" si="32"/>
        <v>MY6_Solar</v>
      </c>
      <c r="T587" s="1" t="s">
        <v>892</v>
      </c>
      <c r="U587" s="5" t="s">
        <v>783</v>
      </c>
      <c r="V587" s="1" t="s">
        <v>880</v>
      </c>
    </row>
    <row r="588" spans="14:22">
      <c r="N588" s="2" t="s">
        <v>1509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1.1095008984986377E-3</v>
      </c>
      <c r="S588" s="5" t="str">
        <f t="shared" si="32"/>
        <v>MY6_Solar</v>
      </c>
      <c r="T588" s="1" t="s">
        <v>892</v>
      </c>
      <c r="U588" s="5" t="s">
        <v>783</v>
      </c>
      <c r="V588" s="1" t="s">
        <v>880</v>
      </c>
    </row>
    <row r="589" spans="14:22">
      <c r="N589" s="2" t="s">
        <v>1510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1.4793345313315169E-3</v>
      </c>
      <c r="S589" s="5" t="str">
        <f t="shared" si="32"/>
        <v>MY6_Solar</v>
      </c>
      <c r="T589" s="1" t="s">
        <v>892</v>
      </c>
      <c r="U589" s="5" t="s">
        <v>783</v>
      </c>
      <c r="V589" s="1" t="s">
        <v>880</v>
      </c>
    </row>
    <row r="590" spans="14:22">
      <c r="N590" s="2" t="s">
        <v>1511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1.4793345313315169E-3</v>
      </c>
      <c r="S590" s="5" t="str">
        <f t="shared" si="32"/>
        <v>MY6_Solar</v>
      </c>
      <c r="T590" s="1" t="s">
        <v>892</v>
      </c>
      <c r="U590" s="5" t="s">
        <v>783</v>
      </c>
      <c r="V590" s="1" t="s">
        <v>880</v>
      </c>
    </row>
    <row r="591" spans="14:22">
      <c r="N591" s="2" t="s">
        <v>1512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1.4793345313315169E-3</v>
      </c>
      <c r="S591" s="5" t="str">
        <f t="shared" si="32"/>
        <v>MY6_Solar</v>
      </c>
      <c r="T591" s="1" t="s">
        <v>892</v>
      </c>
      <c r="U591" s="5" t="s">
        <v>783</v>
      </c>
      <c r="V591" s="1" t="s">
        <v>880</v>
      </c>
    </row>
    <row r="592" spans="14:22">
      <c r="N592" s="2" t="s">
        <v>1513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1.3868761231232971E-3</v>
      </c>
      <c r="S592" s="5" t="str">
        <f t="shared" si="32"/>
        <v>MY6_Solar</v>
      </c>
      <c r="T592" s="1" t="s">
        <v>892</v>
      </c>
      <c r="U592" s="5" t="s">
        <v>783</v>
      </c>
      <c r="V592" s="1" t="s">
        <v>880</v>
      </c>
    </row>
    <row r="593" spans="14:22">
      <c r="N593" s="2" t="s">
        <v>1514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1.4793345313315169E-3</v>
      </c>
      <c r="S593" s="5" t="str">
        <f t="shared" si="32"/>
        <v>MY6_Solar</v>
      </c>
      <c r="T593" s="1" t="s">
        <v>892</v>
      </c>
      <c r="U593" s="5" t="s">
        <v>783</v>
      </c>
      <c r="V593" s="1" t="s">
        <v>880</v>
      </c>
    </row>
    <row r="594" spans="14:22">
      <c r="N594" s="2" t="s">
        <v>1515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1.4793345313315169E-3</v>
      </c>
      <c r="S594" s="5" t="str">
        <f t="shared" si="32"/>
        <v>MY6_Solar</v>
      </c>
      <c r="T594" s="1" t="s">
        <v>892</v>
      </c>
      <c r="U594" s="5" t="s">
        <v>783</v>
      </c>
      <c r="V594" s="1" t="s">
        <v>880</v>
      </c>
    </row>
    <row r="595" spans="14:22">
      <c r="N595" s="2" t="s">
        <v>1516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1.4793345313315169E-3</v>
      </c>
      <c r="S595" s="5" t="str">
        <f t="shared" si="32"/>
        <v>MY6_Solar</v>
      </c>
      <c r="T595" s="1" t="s">
        <v>892</v>
      </c>
      <c r="U595" s="5" t="s">
        <v>783</v>
      </c>
      <c r="V595" s="1" t="s">
        <v>880</v>
      </c>
    </row>
    <row r="596" spans="14:22">
      <c r="N596" s="2" t="s">
        <v>1517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1.2944177149150774E-3</v>
      </c>
      <c r="S596" s="5" t="str">
        <f t="shared" si="32"/>
        <v>MY6_Solar</v>
      </c>
      <c r="T596" s="1" t="s">
        <v>892</v>
      </c>
      <c r="U596" s="5" t="s">
        <v>783</v>
      </c>
      <c r="V596" s="1" t="s">
        <v>880</v>
      </c>
    </row>
    <row r="597" spans="14:22">
      <c r="N597" s="2" t="s">
        <v>1518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1.6642513477479568E-3</v>
      </c>
      <c r="S597" s="5" t="str">
        <f t="shared" si="32"/>
        <v>MY6_Solar</v>
      </c>
      <c r="T597" s="1" t="s">
        <v>892</v>
      </c>
      <c r="U597" s="5" t="s">
        <v>783</v>
      </c>
      <c r="V597" s="1" t="s">
        <v>880</v>
      </c>
    </row>
    <row r="598" spans="14:22">
      <c r="N598" s="2" t="s">
        <v>1519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1.4793345313315169E-3</v>
      </c>
      <c r="S598" s="5" t="str">
        <f t="shared" si="32"/>
        <v>MY6_Solar</v>
      </c>
      <c r="T598" s="1" t="s">
        <v>892</v>
      </c>
      <c r="U598" s="5" t="s">
        <v>783</v>
      </c>
      <c r="V598" s="1" t="s">
        <v>880</v>
      </c>
    </row>
    <row r="599" spans="14:22">
      <c r="N599" s="2" t="s">
        <v>1520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1.6642513477479568E-3</v>
      </c>
      <c r="S599" s="5" t="str">
        <f t="shared" si="32"/>
        <v>MY6_Solar</v>
      </c>
      <c r="T599" s="1" t="s">
        <v>892</v>
      </c>
      <c r="U599" s="5" t="s">
        <v>783</v>
      </c>
      <c r="V599" s="1" t="s">
        <v>880</v>
      </c>
    </row>
    <row r="600" spans="14:22">
      <c r="N600" s="2" t="s">
        <v>1521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1.4793345313315169E-3</v>
      </c>
      <c r="S600" s="5" t="str">
        <f t="shared" si="32"/>
        <v>MY6_Solar</v>
      </c>
      <c r="T600" s="1" t="s">
        <v>892</v>
      </c>
      <c r="U600" s="5" t="s">
        <v>783</v>
      </c>
      <c r="V600" s="1" t="s">
        <v>880</v>
      </c>
    </row>
    <row r="601" spans="14:22">
      <c r="N601" s="2" t="s">
        <v>1522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1.1910324039186135E-3</v>
      </c>
      <c r="S601" s="5" t="str">
        <f t="shared" si="32"/>
        <v>MY7_Solar</v>
      </c>
      <c r="T601" s="1" t="s">
        <v>897</v>
      </c>
      <c r="U601" s="5" t="s">
        <v>783</v>
      </c>
      <c r="V601" s="1" t="s">
        <v>880</v>
      </c>
    </row>
    <row r="602" spans="14:22">
      <c r="N602" s="2" t="s">
        <v>1523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1.2826502811431222E-3</v>
      </c>
      <c r="S602" s="5" t="str">
        <f t="shared" si="32"/>
        <v>MY7_Solar</v>
      </c>
      <c r="T602" s="1" t="s">
        <v>897</v>
      </c>
      <c r="U602" s="5" t="s">
        <v>783</v>
      </c>
      <c r="V602" s="1" t="s">
        <v>880</v>
      </c>
    </row>
    <row r="603" spans="14:22">
      <c r="N603" s="2" t="s">
        <v>1524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1.4658860355921395E-3</v>
      </c>
      <c r="S603" s="5" t="str">
        <f t="shared" si="32"/>
        <v>MY7_Solar</v>
      </c>
      <c r="T603" s="1" t="s">
        <v>897</v>
      </c>
      <c r="U603" s="5" t="s">
        <v>783</v>
      </c>
      <c r="V603" s="1" t="s">
        <v>880</v>
      </c>
    </row>
    <row r="604" spans="14:22">
      <c r="N604" s="2" t="s">
        <v>1525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1.2826502811431222E-3</v>
      </c>
      <c r="S604" s="5" t="str">
        <f t="shared" si="32"/>
        <v>MY7_Solar</v>
      </c>
      <c r="T604" s="1" t="s">
        <v>897</v>
      </c>
      <c r="U604" s="5" t="s">
        <v>783</v>
      </c>
      <c r="V604" s="1" t="s">
        <v>880</v>
      </c>
    </row>
    <row r="605" spans="14:22">
      <c r="N605" s="2" t="s">
        <v>1526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1.2826502811431222E-3</v>
      </c>
      <c r="S605" s="5" t="str">
        <f t="shared" si="32"/>
        <v>MY7_Solar</v>
      </c>
      <c r="T605" s="1" t="s">
        <v>897</v>
      </c>
      <c r="U605" s="5" t="s">
        <v>783</v>
      </c>
      <c r="V605" s="1" t="s">
        <v>880</v>
      </c>
    </row>
    <row r="606" spans="14:22">
      <c r="N606" s="2" t="s">
        <v>1527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1.2826502811431222E-3</v>
      </c>
      <c r="S606" s="5" t="str">
        <f t="shared" si="32"/>
        <v>MY7_Solar</v>
      </c>
      <c r="T606" s="1" t="s">
        <v>897</v>
      </c>
      <c r="U606" s="5" t="s">
        <v>783</v>
      </c>
      <c r="V606" s="1" t="s">
        <v>880</v>
      </c>
    </row>
    <row r="607" spans="14:22">
      <c r="N607" s="2" t="s">
        <v>1528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1.649121790041157E-3</v>
      </c>
      <c r="S607" s="5" t="str">
        <f t="shared" si="32"/>
        <v>MY7_Solar</v>
      </c>
      <c r="T607" s="1" t="s">
        <v>897</v>
      </c>
      <c r="U607" s="5" t="s">
        <v>783</v>
      </c>
      <c r="V607" s="1" t="s">
        <v>880</v>
      </c>
    </row>
    <row r="608" spans="14:22">
      <c r="N608" s="2" t="s">
        <v>1529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1.649121790041157E-3</v>
      </c>
      <c r="S608" s="5" t="str">
        <f t="shared" si="32"/>
        <v>MY7_Solar</v>
      </c>
      <c r="T608" s="1" t="s">
        <v>897</v>
      </c>
      <c r="U608" s="5" t="s">
        <v>783</v>
      </c>
      <c r="V608" s="1" t="s">
        <v>880</v>
      </c>
    </row>
    <row r="609" spans="14:22">
      <c r="N609" s="2" t="s">
        <v>1530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1.3742681583676307E-3</v>
      </c>
      <c r="S609" s="5" t="str">
        <f t="shared" si="32"/>
        <v>MY7_Solar</v>
      </c>
      <c r="T609" s="1" t="s">
        <v>897</v>
      </c>
      <c r="U609" s="5" t="s">
        <v>783</v>
      </c>
      <c r="V609" s="1" t="s">
        <v>880</v>
      </c>
    </row>
    <row r="610" spans="14:22">
      <c r="N610" s="2" t="s">
        <v>1531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1.4658860355921395E-3</v>
      </c>
      <c r="S610" s="5" t="str">
        <f t="shared" si="32"/>
        <v>MY7_Solar</v>
      </c>
      <c r="T610" s="1" t="s">
        <v>897</v>
      </c>
      <c r="U610" s="5" t="s">
        <v>783</v>
      </c>
      <c r="V610" s="1" t="s">
        <v>880</v>
      </c>
    </row>
    <row r="611" spans="14:22">
      <c r="N611" s="2" t="s">
        <v>1532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1.2826502811431222E-3</v>
      </c>
      <c r="S611" s="5" t="str">
        <f t="shared" si="32"/>
        <v>MY7_Solar</v>
      </c>
      <c r="T611" s="1" t="s">
        <v>897</v>
      </c>
      <c r="U611" s="5" t="s">
        <v>783</v>
      </c>
      <c r="V611" s="1" t="s">
        <v>880</v>
      </c>
    </row>
    <row r="612" spans="14:22">
      <c r="N612" s="2" t="s">
        <v>1533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897</v>
      </c>
      <c r="U612" s="5" t="s">
        <v>783</v>
      </c>
      <c r="V612" s="1" t="s">
        <v>880</v>
      </c>
    </row>
    <row r="613" spans="14:22">
      <c r="N613" s="2" t="s">
        <v>1534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1.649121790041157E-3</v>
      </c>
      <c r="S613" s="5" t="str">
        <f t="shared" si="32"/>
        <v>MY7_Solar</v>
      </c>
      <c r="T613" s="1" t="s">
        <v>897</v>
      </c>
      <c r="U613" s="5" t="s">
        <v>783</v>
      </c>
      <c r="V613" s="1" t="s">
        <v>880</v>
      </c>
    </row>
    <row r="614" spans="14:22">
      <c r="N614" s="2" t="s">
        <v>1535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1.4658860355921395E-3</v>
      </c>
      <c r="S614" s="5" t="str">
        <f t="shared" si="32"/>
        <v>MY7_Solar</v>
      </c>
      <c r="T614" s="1" t="s">
        <v>897</v>
      </c>
      <c r="U614" s="5" t="s">
        <v>783</v>
      </c>
      <c r="V614" s="1" t="s">
        <v>880</v>
      </c>
    </row>
    <row r="615" spans="14:22">
      <c r="N615" s="2" t="s">
        <v>1536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1.4658860355921395E-3</v>
      </c>
      <c r="S615" s="5" t="str">
        <f t="shared" si="32"/>
        <v>MY7_Solar</v>
      </c>
      <c r="T615" s="1" t="s">
        <v>897</v>
      </c>
      <c r="U615" s="5" t="s">
        <v>783</v>
      </c>
      <c r="V615" s="1" t="s">
        <v>880</v>
      </c>
    </row>
    <row r="616" spans="14:22">
      <c r="N616" s="2" t="s">
        <v>1537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1.4658860355921395E-3</v>
      </c>
      <c r="S616" s="5" t="str">
        <f t="shared" si="32"/>
        <v>MY7_Solar</v>
      </c>
      <c r="T616" s="1" t="s">
        <v>897</v>
      </c>
      <c r="U616" s="5" t="s">
        <v>783</v>
      </c>
      <c r="V616" s="1" t="s">
        <v>880</v>
      </c>
    </row>
    <row r="617" spans="14:22">
      <c r="N617" s="2" t="s">
        <v>1538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1.2826502811431222E-3</v>
      </c>
      <c r="S617" s="5" t="str">
        <f t="shared" si="32"/>
        <v>MY7_Solar</v>
      </c>
      <c r="T617" s="1" t="s">
        <v>897</v>
      </c>
      <c r="U617" s="5" t="s">
        <v>783</v>
      </c>
      <c r="V617" s="1" t="s">
        <v>880</v>
      </c>
    </row>
    <row r="618" spans="14:22">
      <c r="N618" s="2" t="s">
        <v>1539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1.4658860355921395E-3</v>
      </c>
      <c r="S618" s="5" t="str">
        <f t="shared" si="32"/>
        <v>MY7_Solar</v>
      </c>
      <c r="T618" s="1" t="s">
        <v>897</v>
      </c>
      <c r="U618" s="5" t="s">
        <v>783</v>
      </c>
      <c r="V618" s="1" t="s">
        <v>880</v>
      </c>
    </row>
    <row r="619" spans="14:22">
      <c r="N619" s="2" t="s">
        <v>1540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1.1910324039186135E-3</v>
      </c>
      <c r="S619" s="5" t="str">
        <f t="shared" si="32"/>
        <v>MY7_Solar</v>
      </c>
      <c r="T619" s="1" t="s">
        <v>897</v>
      </c>
      <c r="U619" s="5" t="s">
        <v>783</v>
      </c>
      <c r="V619" s="1" t="s">
        <v>880</v>
      </c>
    </row>
    <row r="620" spans="14:22">
      <c r="N620" s="2" t="s">
        <v>1541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1.1910324039186135E-3</v>
      </c>
      <c r="S620" s="5" t="str">
        <f t="shared" si="32"/>
        <v>MY7_Solar</v>
      </c>
      <c r="T620" s="1" t="s">
        <v>897</v>
      </c>
      <c r="U620" s="5" t="s">
        <v>783</v>
      </c>
      <c r="V620" s="1" t="s">
        <v>880</v>
      </c>
    </row>
    <row r="621" spans="14:22">
      <c r="N621" s="2" t="s">
        <v>1542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1.2826502811431222E-3</v>
      </c>
      <c r="S621" s="5" t="str">
        <f t="shared" si="32"/>
        <v>MY7_Solar</v>
      </c>
      <c r="T621" s="1" t="s">
        <v>897</v>
      </c>
      <c r="U621" s="5" t="s">
        <v>783</v>
      </c>
      <c r="V621" s="1" t="s">
        <v>880</v>
      </c>
    </row>
    <row r="622" spans="14:22">
      <c r="N622" s="2" t="s">
        <v>1543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1.4658860355921395E-3</v>
      </c>
      <c r="S622" s="5" t="str">
        <f t="shared" si="32"/>
        <v>MY7_Solar</v>
      </c>
      <c r="T622" s="1" t="s">
        <v>897</v>
      </c>
      <c r="U622" s="5" t="s">
        <v>783</v>
      </c>
      <c r="V622" s="1" t="s">
        <v>880</v>
      </c>
    </row>
    <row r="623" spans="14:22">
      <c r="N623" s="2" t="s">
        <v>1544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1.4658860355921395E-3</v>
      </c>
      <c r="S623" s="5" t="str">
        <f t="shared" si="32"/>
        <v>MY7_Solar</v>
      </c>
      <c r="T623" s="1" t="s">
        <v>897</v>
      </c>
      <c r="U623" s="5" t="s">
        <v>783</v>
      </c>
      <c r="V623" s="1" t="s">
        <v>880</v>
      </c>
    </row>
    <row r="624" spans="14:22">
      <c r="N624" s="2" t="s">
        <v>1545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1.4658860355921395E-3</v>
      </c>
      <c r="S624" s="5" t="str">
        <f t="shared" si="32"/>
        <v>MY7_Solar</v>
      </c>
      <c r="T624" s="1" t="s">
        <v>897</v>
      </c>
      <c r="U624" s="5" t="s">
        <v>783</v>
      </c>
      <c r="V624" s="1" t="s">
        <v>880</v>
      </c>
    </row>
    <row r="625" spans="14:22">
      <c r="N625" s="2" t="s">
        <v>1546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1.4658860355921395E-3</v>
      </c>
      <c r="S625" s="5" t="str">
        <f t="shared" si="32"/>
        <v>MY7_Solar</v>
      </c>
      <c r="T625" s="1" t="s">
        <v>897</v>
      </c>
      <c r="U625" s="5" t="s">
        <v>783</v>
      </c>
      <c r="V625" s="1" t="s">
        <v>880</v>
      </c>
    </row>
    <row r="626" spans="14:22">
      <c r="N626" s="2" t="s">
        <v>1547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1.4658860355921395E-3</v>
      </c>
      <c r="S626" s="5" t="str">
        <f t="shared" si="32"/>
        <v>MY7_Solar</v>
      </c>
      <c r="T626" s="1" t="s">
        <v>897</v>
      </c>
      <c r="U626" s="5" t="s">
        <v>783</v>
      </c>
      <c r="V626" s="1" t="s">
        <v>880</v>
      </c>
    </row>
    <row r="627" spans="14:22">
      <c r="N627" s="2" t="s">
        <v>1548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1.649121790041157E-3</v>
      </c>
      <c r="S627" s="5" t="str">
        <f t="shared" si="32"/>
        <v>MY7_Solar</v>
      </c>
      <c r="T627" s="1" t="s">
        <v>897</v>
      </c>
      <c r="U627" s="5" t="s">
        <v>783</v>
      </c>
      <c r="V627" s="1" t="s">
        <v>880</v>
      </c>
    </row>
    <row r="628" spans="14:22">
      <c r="N628" s="2" t="s">
        <v>1549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1.4658860355921395E-3</v>
      </c>
      <c r="S628" s="5" t="str">
        <f t="shared" si="32"/>
        <v>MY7_Solar</v>
      </c>
      <c r="T628" s="1" t="s">
        <v>897</v>
      </c>
      <c r="U628" s="5" t="s">
        <v>783</v>
      </c>
      <c r="V628" s="1" t="s">
        <v>880</v>
      </c>
    </row>
    <row r="629" spans="14:22">
      <c r="N629" s="2" t="s">
        <v>1550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6.4132514057156111E-4</v>
      </c>
      <c r="S629" s="5" t="str">
        <f t="shared" si="32"/>
        <v>MY7_Solar</v>
      </c>
      <c r="T629" s="1" t="s">
        <v>897</v>
      </c>
      <c r="U629" s="5" t="s">
        <v>783</v>
      </c>
      <c r="V629" s="1" t="s">
        <v>880</v>
      </c>
    </row>
    <row r="630" spans="14:22">
      <c r="N630" s="2" t="s">
        <v>1551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1.2826502811431222E-3</v>
      </c>
      <c r="S630" s="5" t="str">
        <f t="shared" si="32"/>
        <v>MY7_Solar</v>
      </c>
      <c r="T630" s="1" t="s">
        <v>897</v>
      </c>
      <c r="U630" s="5" t="s">
        <v>783</v>
      </c>
      <c r="V630" s="1" t="s">
        <v>880</v>
      </c>
    </row>
    <row r="631" spans="14:22">
      <c r="N631" s="2" t="s">
        <v>1552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1.2826502811431222E-3</v>
      </c>
      <c r="S631" s="5" t="str">
        <f t="shared" si="32"/>
        <v>MY7_Solar</v>
      </c>
      <c r="T631" s="1" t="s">
        <v>897</v>
      </c>
      <c r="U631" s="5" t="s">
        <v>783</v>
      </c>
      <c r="V631" s="1" t="s">
        <v>880</v>
      </c>
    </row>
    <row r="632" spans="14:22">
      <c r="N632" s="2" t="s">
        <v>1553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1.2826502811431222E-3</v>
      </c>
      <c r="S632" s="5" t="str">
        <f t="shared" si="32"/>
        <v>MY7_Solar</v>
      </c>
      <c r="T632" s="1" t="s">
        <v>897</v>
      </c>
      <c r="U632" s="5" t="s">
        <v>783</v>
      </c>
      <c r="V632" s="1" t="s">
        <v>880</v>
      </c>
    </row>
    <row r="633" spans="14:22">
      <c r="N633" s="2" t="s">
        <v>1554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1.3742681583676307E-3</v>
      </c>
      <c r="S633" s="5" t="str">
        <f t="shared" si="32"/>
        <v>MY7_Solar</v>
      </c>
      <c r="T633" s="1" t="s">
        <v>897</v>
      </c>
      <c r="U633" s="5" t="s">
        <v>783</v>
      </c>
      <c r="V633" s="1" t="s">
        <v>880</v>
      </c>
    </row>
    <row r="634" spans="14:22">
      <c r="N634" s="2" t="s">
        <v>1555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1.4658860355921395E-3</v>
      </c>
      <c r="S634" s="5" t="str">
        <f t="shared" si="32"/>
        <v>MY7_Solar</v>
      </c>
      <c r="T634" s="1" t="s">
        <v>897</v>
      </c>
      <c r="U634" s="5" t="s">
        <v>783</v>
      </c>
      <c r="V634" s="1" t="s">
        <v>880</v>
      </c>
    </row>
    <row r="635" spans="14:22">
      <c r="N635" s="2" t="s">
        <v>1556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1.2826502811431222E-3</v>
      </c>
      <c r="S635" s="5" t="str">
        <f t="shared" si="32"/>
        <v>MY7_Solar</v>
      </c>
      <c r="T635" s="1" t="s">
        <v>897</v>
      </c>
      <c r="U635" s="5" t="s">
        <v>783</v>
      </c>
      <c r="V635" s="1" t="s">
        <v>880</v>
      </c>
    </row>
    <row r="636" spans="14:22">
      <c r="N636" s="2" t="s">
        <v>1557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1.2826502811431222E-3</v>
      </c>
      <c r="S636" s="5" t="str">
        <f t="shared" si="32"/>
        <v>MY7_Solar</v>
      </c>
      <c r="T636" s="1" t="s">
        <v>897</v>
      </c>
      <c r="U636" s="5" t="s">
        <v>783</v>
      </c>
      <c r="V636" s="1" t="s">
        <v>880</v>
      </c>
    </row>
    <row r="637" spans="14:22">
      <c r="N637" s="2" t="s">
        <v>1558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1.3742681583676307E-3</v>
      </c>
      <c r="S637" s="5" t="str">
        <f t="shared" si="32"/>
        <v>MY7_Solar</v>
      </c>
      <c r="T637" s="1" t="s">
        <v>897</v>
      </c>
      <c r="U637" s="5" t="s">
        <v>783</v>
      </c>
      <c r="V637" s="1" t="s">
        <v>880</v>
      </c>
    </row>
    <row r="638" spans="14:22">
      <c r="N638" s="2" t="s">
        <v>1559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1.2826502811431222E-3</v>
      </c>
      <c r="S638" s="5" t="str">
        <f t="shared" si="32"/>
        <v>MY7_Solar</v>
      </c>
      <c r="T638" s="1" t="s">
        <v>897</v>
      </c>
      <c r="U638" s="5" t="s">
        <v>783</v>
      </c>
      <c r="V638" s="1" t="s">
        <v>880</v>
      </c>
    </row>
    <row r="639" spans="14:22">
      <c r="N639" s="2" t="s">
        <v>1560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8.2456089502057849E-4</v>
      </c>
      <c r="S639" s="5" t="str">
        <f t="shared" si="32"/>
        <v>MY7_Solar</v>
      </c>
      <c r="T639" s="1" t="s">
        <v>897</v>
      </c>
      <c r="U639" s="5" t="s">
        <v>783</v>
      </c>
      <c r="V639" s="1" t="s">
        <v>880</v>
      </c>
    </row>
    <row r="640" spans="14:22">
      <c r="N640" s="2" t="s">
        <v>1561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1.2826502811431222E-3</v>
      </c>
      <c r="S640" s="5" t="str">
        <f t="shared" si="32"/>
        <v>MY7_Solar</v>
      </c>
      <c r="T640" s="1" t="s">
        <v>897</v>
      </c>
      <c r="U640" s="5" t="s">
        <v>783</v>
      </c>
      <c r="V640" s="1" t="s">
        <v>880</v>
      </c>
    </row>
    <row r="641" spans="14:22">
      <c r="N641" s="2" t="s">
        <v>1562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1.2826502811431222E-3</v>
      </c>
      <c r="S641" s="5" t="str">
        <f t="shared" si="32"/>
        <v>MY7_Solar</v>
      </c>
      <c r="T641" s="1" t="s">
        <v>897</v>
      </c>
      <c r="U641" s="5" t="s">
        <v>783</v>
      </c>
      <c r="V641" s="1" t="s">
        <v>880</v>
      </c>
    </row>
    <row r="642" spans="14:22">
      <c r="N642" s="2" t="s">
        <v>1563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1.2826502811431222E-3</v>
      </c>
      <c r="S642" s="5" t="str">
        <f t="shared" ref="S642:S705" si="35">_xlfn.XLOOKUP(O642,AE:AE,AG:AG)</f>
        <v>MY7_Solar</v>
      </c>
      <c r="T642" s="1" t="s">
        <v>897</v>
      </c>
      <c r="U642" s="5" t="s">
        <v>783</v>
      </c>
      <c r="V642" s="1" t="s">
        <v>880</v>
      </c>
    </row>
    <row r="643" spans="14:22">
      <c r="N643" s="2" t="s">
        <v>1564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1.2826502811431222E-3</v>
      </c>
      <c r="S643" s="5" t="str">
        <f t="shared" si="35"/>
        <v>MY7_Solar</v>
      </c>
      <c r="T643" s="1" t="s">
        <v>897</v>
      </c>
      <c r="U643" s="5" t="s">
        <v>783</v>
      </c>
      <c r="V643" s="1" t="s">
        <v>880</v>
      </c>
    </row>
    <row r="644" spans="14:22">
      <c r="N644" s="2" t="s">
        <v>1565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1.4658860355921395E-3</v>
      </c>
      <c r="S644" s="5" t="str">
        <f t="shared" si="35"/>
        <v>MY7_Solar</v>
      </c>
      <c r="T644" s="1" t="s">
        <v>897</v>
      </c>
      <c r="U644" s="5" t="s">
        <v>783</v>
      </c>
      <c r="V644" s="1" t="s">
        <v>880</v>
      </c>
    </row>
    <row r="645" spans="14:22">
      <c r="N645" s="2" t="s">
        <v>1566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1.3742681583676307E-3</v>
      </c>
      <c r="S645" s="5" t="str">
        <f t="shared" si="35"/>
        <v>MY7_Solar</v>
      </c>
      <c r="T645" s="1" t="s">
        <v>897</v>
      </c>
      <c r="U645" s="5" t="s">
        <v>783</v>
      </c>
      <c r="V645" s="1" t="s">
        <v>880</v>
      </c>
    </row>
    <row r="646" spans="14:22">
      <c r="N646" s="2" t="s">
        <v>1567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1.649121790041157E-3</v>
      </c>
      <c r="S646" s="5" t="str">
        <f t="shared" si="35"/>
        <v>MY7_Solar</v>
      </c>
      <c r="T646" s="1" t="s">
        <v>897</v>
      </c>
      <c r="U646" s="5" t="s">
        <v>783</v>
      </c>
      <c r="V646" s="1" t="s">
        <v>880</v>
      </c>
    </row>
    <row r="647" spans="14:22">
      <c r="N647" s="2" t="s">
        <v>1568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1.2826502811431222E-3</v>
      </c>
      <c r="S647" s="5" t="str">
        <f t="shared" si="35"/>
        <v>MY7_Solar</v>
      </c>
      <c r="T647" s="1" t="s">
        <v>897</v>
      </c>
      <c r="U647" s="5" t="s">
        <v>783</v>
      </c>
      <c r="V647" s="1" t="s">
        <v>880</v>
      </c>
    </row>
    <row r="648" spans="14:22">
      <c r="N648" s="2" t="s">
        <v>1569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1.4658860355921395E-3</v>
      </c>
      <c r="S648" s="5" t="str">
        <f t="shared" si="35"/>
        <v>MY7_Solar</v>
      </c>
      <c r="T648" s="1" t="s">
        <v>897</v>
      </c>
      <c r="U648" s="5" t="s">
        <v>783</v>
      </c>
      <c r="V648" s="1" t="s">
        <v>880</v>
      </c>
    </row>
    <row r="649" spans="14:22">
      <c r="N649" s="2" t="s">
        <v>1570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9.1617877224508734E-4</v>
      </c>
      <c r="S649" s="5" t="str">
        <f t="shared" si="35"/>
        <v>MY7_Solar</v>
      </c>
      <c r="T649" s="1" t="s">
        <v>897</v>
      </c>
      <c r="U649" s="5" t="s">
        <v>783</v>
      </c>
      <c r="V649" s="1" t="s">
        <v>880</v>
      </c>
    </row>
    <row r="650" spans="14:22">
      <c r="N650" s="2" t="s">
        <v>1571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1.2826502811431222E-3</v>
      </c>
      <c r="S650" s="5" t="str">
        <f t="shared" si="35"/>
        <v>MY7_Solar</v>
      </c>
      <c r="T650" s="1" t="s">
        <v>897</v>
      </c>
      <c r="U650" s="5" t="s">
        <v>783</v>
      </c>
      <c r="V650" s="1" t="s">
        <v>880</v>
      </c>
    </row>
    <row r="651" spans="14:22">
      <c r="N651" s="2" t="s">
        <v>1572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1.4658860355921395E-3</v>
      </c>
      <c r="S651" s="5" t="str">
        <f t="shared" si="35"/>
        <v>MY7_Solar</v>
      </c>
      <c r="T651" s="1" t="s">
        <v>897</v>
      </c>
      <c r="U651" s="5" t="s">
        <v>783</v>
      </c>
      <c r="V651" s="1" t="s">
        <v>880</v>
      </c>
    </row>
    <row r="652" spans="14:22">
      <c r="N652" s="2" t="s">
        <v>1573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1.3742681583676307E-3</v>
      </c>
      <c r="S652" s="5" t="str">
        <f t="shared" si="35"/>
        <v>MY7_Solar</v>
      </c>
      <c r="T652" s="1" t="s">
        <v>897</v>
      </c>
      <c r="U652" s="5" t="s">
        <v>783</v>
      </c>
      <c r="V652" s="1" t="s">
        <v>880</v>
      </c>
    </row>
    <row r="653" spans="14:22">
      <c r="N653" s="2" t="s">
        <v>1574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1.0994145266941047E-3</v>
      </c>
      <c r="S653" s="5" t="str">
        <f t="shared" si="35"/>
        <v>MY7_Solar</v>
      </c>
      <c r="T653" s="1" t="s">
        <v>897</v>
      </c>
      <c r="U653" s="5" t="s">
        <v>783</v>
      </c>
      <c r="V653" s="1" t="s">
        <v>880</v>
      </c>
    </row>
    <row r="654" spans="14:22">
      <c r="N654" s="2" t="s">
        <v>1575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897</v>
      </c>
      <c r="U654" s="5" t="s">
        <v>783</v>
      </c>
      <c r="V654" s="1" t="s">
        <v>880</v>
      </c>
    </row>
    <row r="655" spans="14:22">
      <c r="N655" s="2" t="s">
        <v>1576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1.5575039128166482E-3</v>
      </c>
      <c r="S655" s="5" t="str">
        <f t="shared" si="35"/>
        <v>MY7_Solar</v>
      </c>
      <c r="T655" s="1" t="s">
        <v>897</v>
      </c>
      <c r="U655" s="5" t="s">
        <v>783</v>
      </c>
      <c r="V655" s="1" t="s">
        <v>880</v>
      </c>
    </row>
    <row r="656" spans="14:22">
      <c r="N656" s="2" t="s">
        <v>1577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1.2826502811431222E-3</v>
      </c>
      <c r="S656" s="5" t="str">
        <f t="shared" si="35"/>
        <v>MY7_Solar</v>
      </c>
      <c r="T656" s="1" t="s">
        <v>897</v>
      </c>
      <c r="U656" s="5" t="s">
        <v>783</v>
      </c>
      <c r="V656" s="1" t="s">
        <v>880</v>
      </c>
    </row>
    <row r="657" spans="14:22">
      <c r="N657" s="2" t="s">
        <v>1578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1.2826502811431222E-3</v>
      </c>
      <c r="S657" s="5" t="str">
        <f t="shared" si="35"/>
        <v>MY7_Solar</v>
      </c>
      <c r="T657" s="1" t="s">
        <v>897</v>
      </c>
      <c r="U657" s="5" t="s">
        <v>783</v>
      </c>
      <c r="V657" s="1" t="s">
        <v>880</v>
      </c>
    </row>
    <row r="658" spans="14:22">
      <c r="N658" s="2" t="s">
        <v>1579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1.2826502811431222E-3</v>
      </c>
      <c r="S658" s="5" t="str">
        <f t="shared" si="35"/>
        <v>MY7_Solar</v>
      </c>
      <c r="T658" s="1" t="s">
        <v>897</v>
      </c>
      <c r="U658" s="5" t="s">
        <v>783</v>
      </c>
      <c r="V658" s="1" t="s">
        <v>880</v>
      </c>
    </row>
    <row r="659" spans="14:22">
      <c r="N659" s="2" t="s">
        <v>1580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1.2826502811431222E-3</v>
      </c>
      <c r="S659" s="5" t="str">
        <f t="shared" si="35"/>
        <v>MY7_Solar</v>
      </c>
      <c r="T659" s="1" t="s">
        <v>897</v>
      </c>
      <c r="U659" s="5" t="s">
        <v>783</v>
      </c>
      <c r="V659" s="1" t="s">
        <v>880</v>
      </c>
    </row>
    <row r="660" spans="14:22">
      <c r="N660" s="2" t="s">
        <v>1581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1.1910324039186135E-3</v>
      </c>
      <c r="S660" s="5" t="str">
        <f t="shared" si="35"/>
        <v>MY7_Solar</v>
      </c>
      <c r="T660" s="1" t="s">
        <v>897</v>
      </c>
      <c r="U660" s="5" t="s">
        <v>783</v>
      </c>
      <c r="V660" s="1" t="s">
        <v>880</v>
      </c>
    </row>
    <row r="661" spans="14:22">
      <c r="N661" s="2" t="s">
        <v>1582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8.2456089502057849E-4</v>
      </c>
      <c r="S661" s="5" t="str">
        <f t="shared" si="35"/>
        <v>MY7_Solar</v>
      </c>
      <c r="T661" s="1" t="s">
        <v>897</v>
      </c>
      <c r="U661" s="5" t="s">
        <v>783</v>
      </c>
      <c r="V661" s="1" t="s">
        <v>880</v>
      </c>
    </row>
    <row r="662" spans="14:22">
      <c r="N662" s="2" t="s">
        <v>1583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1.4658860355921395E-3</v>
      </c>
      <c r="S662" s="5" t="str">
        <f t="shared" si="35"/>
        <v>MY7_Solar</v>
      </c>
      <c r="T662" s="1" t="s">
        <v>897</v>
      </c>
      <c r="U662" s="5" t="s">
        <v>783</v>
      </c>
      <c r="V662" s="1" t="s">
        <v>880</v>
      </c>
    </row>
    <row r="663" spans="14:22">
      <c r="N663" s="2" t="s">
        <v>1584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1.4658860355921395E-3</v>
      </c>
      <c r="S663" s="5" t="str">
        <f t="shared" si="35"/>
        <v>MY7_Solar</v>
      </c>
      <c r="T663" s="1" t="s">
        <v>897</v>
      </c>
      <c r="U663" s="5" t="s">
        <v>783</v>
      </c>
      <c r="V663" s="1" t="s">
        <v>880</v>
      </c>
    </row>
    <row r="664" spans="14:22">
      <c r="N664" s="2" t="s">
        <v>1585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1.4658860355921395E-3</v>
      </c>
      <c r="S664" s="5" t="str">
        <f t="shared" si="35"/>
        <v>MY7_Solar</v>
      </c>
      <c r="T664" s="1" t="s">
        <v>897</v>
      </c>
      <c r="U664" s="5" t="s">
        <v>783</v>
      </c>
      <c r="V664" s="1" t="s">
        <v>880</v>
      </c>
    </row>
    <row r="665" spans="14:22">
      <c r="N665" s="2" t="s">
        <v>1586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1.1910324039186135E-3</v>
      </c>
      <c r="S665" s="5" t="str">
        <f t="shared" si="35"/>
        <v>MY7_Solar</v>
      </c>
      <c r="T665" s="1" t="s">
        <v>897</v>
      </c>
      <c r="U665" s="5" t="s">
        <v>783</v>
      </c>
      <c r="V665" s="1" t="s">
        <v>880</v>
      </c>
    </row>
    <row r="666" spans="14:22">
      <c r="N666" s="2" t="s">
        <v>1587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1.2826502811431222E-3</v>
      </c>
      <c r="S666" s="5" t="str">
        <f t="shared" si="35"/>
        <v>MY7_Solar</v>
      </c>
      <c r="T666" s="1" t="s">
        <v>897</v>
      </c>
      <c r="U666" s="5" t="s">
        <v>783</v>
      </c>
      <c r="V666" s="1" t="s">
        <v>880</v>
      </c>
    </row>
    <row r="667" spans="14:22">
      <c r="N667" s="2" t="s">
        <v>1588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1.4658860355921395E-3</v>
      </c>
      <c r="S667" s="5" t="str">
        <f t="shared" si="35"/>
        <v>MY7_Solar</v>
      </c>
      <c r="T667" s="1" t="s">
        <v>897</v>
      </c>
      <c r="U667" s="5" t="s">
        <v>783</v>
      </c>
      <c r="V667" s="1" t="s">
        <v>880</v>
      </c>
    </row>
    <row r="668" spans="14:22">
      <c r="N668" s="2" t="s">
        <v>1589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1.2826502811431222E-3</v>
      </c>
      <c r="S668" s="5" t="str">
        <f t="shared" si="35"/>
        <v>MY7_Solar</v>
      </c>
      <c r="T668" s="1" t="s">
        <v>897</v>
      </c>
      <c r="U668" s="5" t="s">
        <v>783</v>
      </c>
      <c r="V668" s="1" t="s">
        <v>880</v>
      </c>
    </row>
    <row r="669" spans="14:22">
      <c r="N669" s="2" t="s">
        <v>1590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1.4658860355921395E-3</v>
      </c>
      <c r="S669" s="5" t="str">
        <f t="shared" si="35"/>
        <v>MY7_Solar</v>
      </c>
      <c r="T669" s="1" t="s">
        <v>897</v>
      </c>
      <c r="U669" s="5" t="s">
        <v>783</v>
      </c>
      <c r="V669" s="1" t="s">
        <v>880</v>
      </c>
    </row>
    <row r="670" spans="14:22">
      <c r="N670" s="2" t="s">
        <v>1591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1.3742681583676307E-3</v>
      </c>
      <c r="S670" s="5" t="str">
        <f t="shared" si="35"/>
        <v>MY7_Solar</v>
      </c>
      <c r="T670" s="1" t="s">
        <v>897</v>
      </c>
      <c r="U670" s="5" t="s">
        <v>783</v>
      </c>
      <c r="V670" s="1" t="s">
        <v>880</v>
      </c>
    </row>
    <row r="671" spans="14:22">
      <c r="N671" s="2" t="s">
        <v>1592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1.3742681583676307E-3</v>
      </c>
      <c r="S671" s="5" t="str">
        <f t="shared" si="35"/>
        <v>MY7_Solar</v>
      </c>
      <c r="T671" s="1" t="s">
        <v>897</v>
      </c>
      <c r="U671" s="5" t="s">
        <v>783</v>
      </c>
      <c r="V671" s="1" t="s">
        <v>880</v>
      </c>
    </row>
    <row r="672" spans="14:22">
      <c r="N672" s="2" t="s">
        <v>1593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1.2826502811431222E-3</v>
      </c>
      <c r="S672" s="5" t="str">
        <f t="shared" si="35"/>
        <v>MY7_Solar</v>
      </c>
      <c r="T672" s="1" t="s">
        <v>897</v>
      </c>
      <c r="U672" s="5" t="s">
        <v>783</v>
      </c>
      <c r="V672" s="1" t="s">
        <v>880</v>
      </c>
    </row>
    <row r="673" spans="14:22">
      <c r="N673" s="2" t="s">
        <v>1594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1.2826502811431222E-3</v>
      </c>
      <c r="S673" s="5" t="str">
        <f t="shared" si="35"/>
        <v>MY7_Solar</v>
      </c>
      <c r="T673" s="1" t="s">
        <v>897</v>
      </c>
      <c r="U673" s="5" t="s">
        <v>783</v>
      </c>
      <c r="V673" s="1" t="s">
        <v>880</v>
      </c>
    </row>
    <row r="674" spans="14:22">
      <c r="N674" s="2" t="s">
        <v>1595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1.4658860355921395E-3</v>
      </c>
      <c r="S674" s="5" t="str">
        <f t="shared" si="35"/>
        <v>MY7_Solar</v>
      </c>
      <c r="T674" s="1" t="s">
        <v>897</v>
      </c>
      <c r="U674" s="5" t="s">
        <v>783</v>
      </c>
      <c r="V674" s="1" t="s">
        <v>880</v>
      </c>
    </row>
    <row r="675" spans="14:22">
      <c r="N675" s="2" t="s">
        <v>1596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3.6647150889803487E-4</v>
      </c>
      <c r="S675" s="5" t="str">
        <f t="shared" si="35"/>
        <v>MY7_Solar</v>
      </c>
      <c r="T675" s="1" t="s">
        <v>897</v>
      </c>
      <c r="U675" s="5" t="s">
        <v>783</v>
      </c>
      <c r="V675" s="1" t="s">
        <v>880</v>
      </c>
    </row>
    <row r="676" spans="14:22">
      <c r="N676" s="2" t="s">
        <v>1597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1.4658860355921395E-3</v>
      </c>
      <c r="S676" s="5" t="str">
        <f t="shared" si="35"/>
        <v>MY7_Solar</v>
      </c>
      <c r="T676" s="1" t="s">
        <v>897</v>
      </c>
      <c r="U676" s="5" t="s">
        <v>783</v>
      </c>
      <c r="V676" s="1" t="s">
        <v>880</v>
      </c>
    </row>
    <row r="677" spans="14:22">
      <c r="N677" s="2" t="s">
        <v>1598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1.007796649469596E-3</v>
      </c>
      <c r="S677" s="5" t="str">
        <f t="shared" si="35"/>
        <v>MY7_Solar</v>
      </c>
      <c r="T677" s="1" t="s">
        <v>897</v>
      </c>
      <c r="U677" s="5" t="s">
        <v>783</v>
      </c>
      <c r="V677" s="1" t="s">
        <v>880</v>
      </c>
    </row>
    <row r="678" spans="14:22">
      <c r="N678" s="2" t="s">
        <v>1599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1.007796649469596E-3</v>
      </c>
      <c r="S678" s="5" t="str">
        <f t="shared" si="35"/>
        <v>MY7_Solar</v>
      </c>
      <c r="T678" s="1" t="s">
        <v>897</v>
      </c>
      <c r="U678" s="5" t="s">
        <v>783</v>
      </c>
      <c r="V678" s="1" t="s">
        <v>880</v>
      </c>
    </row>
    <row r="679" spans="14:22">
      <c r="N679" s="2" t="s">
        <v>1600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1.2826502811431222E-3</v>
      </c>
      <c r="S679" s="5" t="str">
        <f t="shared" si="35"/>
        <v>MY7_Solar</v>
      </c>
      <c r="T679" s="1" t="s">
        <v>897</v>
      </c>
      <c r="U679" s="5" t="s">
        <v>783</v>
      </c>
      <c r="V679" s="1" t="s">
        <v>880</v>
      </c>
    </row>
    <row r="680" spans="14:22">
      <c r="N680" s="2" t="s">
        <v>1601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1.4658860355921395E-3</v>
      </c>
      <c r="S680" s="5" t="str">
        <f t="shared" si="35"/>
        <v>MY7_Solar</v>
      </c>
      <c r="T680" s="1" t="s">
        <v>897</v>
      </c>
      <c r="U680" s="5" t="s">
        <v>783</v>
      </c>
      <c r="V680" s="1" t="s">
        <v>880</v>
      </c>
    </row>
    <row r="681" spans="14:22">
      <c r="N681" s="2" t="s">
        <v>1602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1.3742681583676307E-3</v>
      </c>
      <c r="S681" s="5" t="str">
        <f t="shared" si="35"/>
        <v>MY7_Solar</v>
      </c>
      <c r="T681" s="1" t="s">
        <v>897</v>
      </c>
      <c r="U681" s="5" t="s">
        <v>783</v>
      </c>
      <c r="V681" s="1" t="s">
        <v>880</v>
      </c>
    </row>
    <row r="682" spans="14:22">
      <c r="N682" s="2" t="s">
        <v>1603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1.2826502811431222E-3</v>
      </c>
      <c r="S682" s="5" t="str">
        <f t="shared" si="35"/>
        <v>MY7_Solar</v>
      </c>
      <c r="T682" s="1" t="s">
        <v>897</v>
      </c>
      <c r="U682" s="5" t="s">
        <v>783</v>
      </c>
      <c r="V682" s="1" t="s">
        <v>880</v>
      </c>
    </row>
    <row r="683" spans="14:22">
      <c r="N683" s="2" t="s">
        <v>1604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1.3742681583676307E-3</v>
      </c>
      <c r="S683" s="5" t="str">
        <f t="shared" si="35"/>
        <v>MY7_Solar</v>
      </c>
      <c r="T683" s="1" t="s">
        <v>897</v>
      </c>
      <c r="U683" s="5" t="s">
        <v>783</v>
      </c>
      <c r="V683" s="1" t="s">
        <v>880</v>
      </c>
    </row>
    <row r="684" spans="14:22">
      <c r="N684" s="2" t="s">
        <v>1605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9.1617877224508734E-4</v>
      </c>
      <c r="S684" s="5" t="str">
        <f t="shared" si="35"/>
        <v>MY7_Solar</v>
      </c>
      <c r="T684" s="1" t="s">
        <v>897</v>
      </c>
      <c r="U684" s="5" t="s">
        <v>783</v>
      </c>
      <c r="V684" s="1" t="s">
        <v>880</v>
      </c>
    </row>
    <row r="685" spans="14:22">
      <c r="N685" s="2" t="s">
        <v>1606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1.4658860355921395E-3</v>
      </c>
      <c r="S685" s="5" t="str">
        <f t="shared" si="35"/>
        <v>MY7_Solar</v>
      </c>
      <c r="T685" s="1" t="s">
        <v>897</v>
      </c>
      <c r="U685" s="5" t="s">
        <v>783</v>
      </c>
      <c r="V685" s="1" t="s">
        <v>880</v>
      </c>
    </row>
    <row r="686" spans="14:22">
      <c r="N686" s="2" t="s">
        <v>1607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1.4658860355921395E-3</v>
      </c>
      <c r="S686" s="5" t="str">
        <f t="shared" si="35"/>
        <v>MY7_Solar</v>
      </c>
      <c r="T686" s="1" t="s">
        <v>897</v>
      </c>
      <c r="U686" s="5" t="s">
        <v>783</v>
      </c>
      <c r="V686" s="1" t="s">
        <v>880</v>
      </c>
    </row>
    <row r="687" spans="14:22">
      <c r="N687" s="2" t="s">
        <v>1608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897</v>
      </c>
      <c r="U687" s="5" t="s">
        <v>783</v>
      </c>
      <c r="V687" s="1" t="s">
        <v>880</v>
      </c>
    </row>
    <row r="688" spans="14:22">
      <c r="N688" s="2" t="s">
        <v>1609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1.4658860355921395E-3</v>
      </c>
      <c r="S688" s="5" t="str">
        <f t="shared" si="35"/>
        <v>MY7_Solar</v>
      </c>
      <c r="T688" s="1" t="s">
        <v>897</v>
      </c>
      <c r="U688" s="5" t="s">
        <v>783</v>
      </c>
      <c r="V688" s="1" t="s">
        <v>880</v>
      </c>
    </row>
    <row r="689" spans="14:22">
      <c r="N689" s="2" t="s">
        <v>1610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1.2826502811431222E-3</v>
      </c>
      <c r="S689" s="5" t="str">
        <f t="shared" si="35"/>
        <v>MY7_Solar</v>
      </c>
      <c r="T689" s="1" t="s">
        <v>897</v>
      </c>
      <c r="U689" s="5" t="s">
        <v>783</v>
      </c>
      <c r="V689" s="1" t="s">
        <v>880</v>
      </c>
    </row>
    <row r="690" spans="14:22">
      <c r="N690" s="2" t="s">
        <v>1611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1.4658860355921395E-3</v>
      </c>
      <c r="S690" s="5" t="str">
        <f t="shared" si="35"/>
        <v>MY7_Solar</v>
      </c>
      <c r="T690" s="1" t="s">
        <v>897</v>
      </c>
      <c r="U690" s="5" t="s">
        <v>783</v>
      </c>
      <c r="V690" s="1" t="s">
        <v>880</v>
      </c>
    </row>
    <row r="691" spans="14:22">
      <c r="N691" s="2" t="s">
        <v>1612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1.007796649469596E-3</v>
      </c>
      <c r="S691" s="5" t="str">
        <f t="shared" si="35"/>
        <v>MY7_Solar</v>
      </c>
      <c r="T691" s="1" t="s">
        <v>897</v>
      </c>
      <c r="U691" s="5" t="s">
        <v>783</v>
      </c>
      <c r="V691" s="1" t="s">
        <v>880</v>
      </c>
    </row>
    <row r="692" spans="14:22">
      <c r="N692" s="2" t="s">
        <v>1613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1.3742681583676307E-3</v>
      </c>
      <c r="S692" s="5" t="str">
        <f t="shared" si="35"/>
        <v>MY7_Solar</v>
      </c>
      <c r="T692" s="1" t="s">
        <v>897</v>
      </c>
      <c r="U692" s="5" t="s">
        <v>783</v>
      </c>
      <c r="V692" s="1" t="s">
        <v>880</v>
      </c>
    </row>
    <row r="693" spans="14:22">
      <c r="N693" s="2" t="s">
        <v>1614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1.649121790041157E-3</v>
      </c>
      <c r="S693" s="5" t="str">
        <f t="shared" si="35"/>
        <v>MY7_Solar</v>
      </c>
      <c r="T693" s="1" t="s">
        <v>897</v>
      </c>
      <c r="U693" s="5" t="s">
        <v>783</v>
      </c>
      <c r="V693" s="1" t="s">
        <v>880</v>
      </c>
    </row>
    <row r="694" spans="14:22">
      <c r="N694" s="2" t="s">
        <v>1615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1.649121790041157E-3</v>
      </c>
      <c r="S694" s="5" t="str">
        <f t="shared" si="35"/>
        <v>MY7_Solar</v>
      </c>
      <c r="T694" s="1" t="s">
        <v>897</v>
      </c>
      <c r="U694" s="5" t="s">
        <v>783</v>
      </c>
      <c r="V694" s="1" t="s">
        <v>880</v>
      </c>
    </row>
    <row r="695" spans="14:22">
      <c r="N695" s="2" t="s">
        <v>1616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1.4658860355921395E-3</v>
      </c>
      <c r="S695" s="5" t="str">
        <f t="shared" si="35"/>
        <v>MY7_Solar</v>
      </c>
      <c r="T695" s="1" t="s">
        <v>897</v>
      </c>
      <c r="U695" s="5" t="s">
        <v>783</v>
      </c>
      <c r="V695" s="1" t="s">
        <v>880</v>
      </c>
    </row>
    <row r="696" spans="14:22">
      <c r="N696" s="2" t="s">
        <v>1617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1.4658860355921395E-3</v>
      </c>
      <c r="S696" s="5" t="str">
        <f t="shared" si="35"/>
        <v>MY7_Solar</v>
      </c>
      <c r="T696" s="1" t="s">
        <v>897</v>
      </c>
      <c r="U696" s="5" t="s">
        <v>783</v>
      </c>
      <c r="V696" s="1" t="s">
        <v>880</v>
      </c>
    </row>
    <row r="697" spans="14:22">
      <c r="N697" s="2" t="s">
        <v>1618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1.2826502811431222E-3</v>
      </c>
      <c r="S697" s="5" t="str">
        <f t="shared" si="35"/>
        <v>MY5_Solar</v>
      </c>
      <c r="T697" s="1" t="s">
        <v>897</v>
      </c>
      <c r="U697" s="5" t="s">
        <v>783</v>
      </c>
      <c r="V697" s="1" t="s">
        <v>880</v>
      </c>
    </row>
    <row r="698" spans="14:22">
      <c r="N698" s="2" t="s">
        <v>1619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1.4658860355921395E-3</v>
      </c>
      <c r="S698" s="5" t="str">
        <f t="shared" si="35"/>
        <v>MY5_Solar</v>
      </c>
      <c r="T698" s="1" t="s">
        <v>897</v>
      </c>
      <c r="U698" s="5" t="s">
        <v>783</v>
      </c>
      <c r="V698" s="1" t="s">
        <v>880</v>
      </c>
    </row>
    <row r="699" spans="14:22">
      <c r="N699" s="2" t="s">
        <v>1620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1.2826502811431222E-3</v>
      </c>
      <c r="S699" s="5" t="str">
        <f t="shared" si="35"/>
        <v>MY5_Solar</v>
      </c>
      <c r="T699" s="1" t="s">
        <v>897</v>
      </c>
      <c r="U699" s="5" t="s">
        <v>783</v>
      </c>
      <c r="V699" s="1" t="s">
        <v>880</v>
      </c>
    </row>
    <row r="700" spans="14:22">
      <c r="N700" s="2" t="s">
        <v>1621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1.2826502811431222E-3</v>
      </c>
      <c r="S700" s="5" t="str">
        <f t="shared" si="35"/>
        <v>MY5_Solar</v>
      </c>
      <c r="T700" s="1" t="s">
        <v>897</v>
      </c>
      <c r="U700" s="5" t="s">
        <v>783</v>
      </c>
      <c r="V700" s="1" t="s">
        <v>880</v>
      </c>
    </row>
    <row r="701" spans="14:22">
      <c r="N701" s="2" t="s">
        <v>1622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1.2826502811431222E-3</v>
      </c>
      <c r="S701" s="5" t="str">
        <f t="shared" si="35"/>
        <v>MY5_Solar</v>
      </c>
      <c r="T701" s="1" t="s">
        <v>897</v>
      </c>
      <c r="U701" s="5" t="s">
        <v>783</v>
      </c>
      <c r="V701" s="1" t="s">
        <v>880</v>
      </c>
    </row>
    <row r="702" spans="14:22">
      <c r="N702" s="2" t="s">
        <v>1623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1.0994145266941047E-3</v>
      </c>
      <c r="S702" s="5" t="str">
        <f t="shared" si="35"/>
        <v>MY5_Solar</v>
      </c>
      <c r="T702" s="1" t="s">
        <v>897</v>
      </c>
      <c r="U702" s="5" t="s">
        <v>783</v>
      </c>
      <c r="V702" s="1" t="s">
        <v>880</v>
      </c>
    </row>
    <row r="703" spans="14:22">
      <c r="N703" s="2" t="s">
        <v>1624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1.2826502811431222E-3</v>
      </c>
      <c r="S703" s="5" t="str">
        <f t="shared" si="35"/>
        <v>MY5_Solar</v>
      </c>
      <c r="T703" s="1" t="s">
        <v>897</v>
      </c>
      <c r="U703" s="5" t="s">
        <v>783</v>
      </c>
      <c r="V703" s="1" t="s">
        <v>880</v>
      </c>
    </row>
    <row r="704" spans="14:22">
      <c r="N704" s="2" t="s">
        <v>1625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1.2826502811431222E-3</v>
      </c>
      <c r="S704" s="5" t="str">
        <f t="shared" si="35"/>
        <v>MY5_Solar</v>
      </c>
      <c r="T704" s="1" t="s">
        <v>897</v>
      </c>
      <c r="U704" s="5" t="s">
        <v>783</v>
      </c>
      <c r="V704" s="1" t="s">
        <v>880</v>
      </c>
    </row>
    <row r="705" spans="14:22">
      <c r="N705" s="2" t="s">
        <v>1626</v>
      </c>
      <c r="O705" s="2" t="s">
        <v>41</v>
      </c>
      <c r="P705" s="2" t="s">
        <v>918</v>
      </c>
      <c r="Q705" s="1">
        <v>221.27</v>
      </c>
      <c r="R705" s="11">
        <f t="shared" ca="1" si="38"/>
        <v>1.2826502811431222E-3</v>
      </c>
      <c r="S705" s="5" t="str">
        <f t="shared" si="35"/>
        <v>MY8_Solar</v>
      </c>
      <c r="T705" s="1" t="s">
        <v>897</v>
      </c>
      <c r="U705" s="5" t="s">
        <v>783</v>
      </c>
      <c r="V705" s="1" t="s">
        <v>880</v>
      </c>
    </row>
    <row r="706" spans="14:22">
      <c r="N706" s="2" t="s">
        <v>1627</v>
      </c>
      <c r="O706" s="2" t="s">
        <v>41</v>
      </c>
      <c r="P706" s="2" t="s">
        <v>918</v>
      </c>
      <c r="Q706" s="1">
        <v>221.27</v>
      </c>
      <c r="R706" s="11">
        <f t="shared" ca="1" si="38"/>
        <v>1.2826502811431222E-3</v>
      </c>
      <c r="S706" s="5" t="str">
        <f t="shared" ref="S706:S769" si="39">_xlfn.XLOOKUP(O706,AE:AE,AG:AG)</f>
        <v>MY8_Solar</v>
      </c>
      <c r="T706" s="1" t="s">
        <v>897</v>
      </c>
      <c r="U706" s="5" t="s">
        <v>783</v>
      </c>
      <c r="V706" s="1" t="s">
        <v>880</v>
      </c>
    </row>
    <row r="707" spans="14:22">
      <c r="N707" s="2" t="s">
        <v>1628</v>
      </c>
      <c r="O707" s="2" t="s">
        <v>41</v>
      </c>
      <c r="P707" s="2" t="s">
        <v>918</v>
      </c>
      <c r="Q707" s="1">
        <v>221.27</v>
      </c>
      <c r="R707" s="11">
        <f t="shared" ca="1" si="38"/>
        <v>1.2826502811431222E-3</v>
      </c>
      <c r="S707" s="5" t="str">
        <f t="shared" si="39"/>
        <v>MY8_Solar</v>
      </c>
      <c r="T707" s="1" t="s">
        <v>897</v>
      </c>
      <c r="U707" s="5" t="s">
        <v>783</v>
      </c>
      <c r="V707" s="1" t="s">
        <v>880</v>
      </c>
    </row>
    <row r="708" spans="14:22">
      <c r="N708" s="2" t="s">
        <v>1629</v>
      </c>
      <c r="O708" s="2" t="s">
        <v>41</v>
      </c>
      <c r="P708" s="2" t="s">
        <v>918</v>
      </c>
      <c r="Q708" s="1">
        <v>189.66</v>
      </c>
      <c r="R708" s="11">
        <f t="shared" ca="1" si="38"/>
        <v>1.0994145266941047E-3</v>
      </c>
      <c r="S708" s="5" t="str">
        <f t="shared" si="39"/>
        <v>MY8_Solar</v>
      </c>
      <c r="T708" s="1" t="s">
        <v>897</v>
      </c>
      <c r="U708" s="5" t="s">
        <v>783</v>
      </c>
      <c r="V708" s="1" t="s">
        <v>880</v>
      </c>
    </row>
    <row r="709" spans="14:22">
      <c r="N709" s="2" t="s">
        <v>1630</v>
      </c>
      <c r="O709" s="2" t="s">
        <v>41</v>
      </c>
      <c r="P709" s="2" t="s">
        <v>918</v>
      </c>
      <c r="Q709" s="1">
        <v>252.88</v>
      </c>
      <c r="R709" s="11">
        <f t="shared" ca="1" si="38"/>
        <v>1.4658860355921395E-3</v>
      </c>
      <c r="S709" s="5" t="str">
        <f t="shared" si="39"/>
        <v>MY8_Solar</v>
      </c>
      <c r="T709" s="1" t="s">
        <v>897</v>
      </c>
      <c r="U709" s="5" t="s">
        <v>783</v>
      </c>
      <c r="V709" s="1" t="s">
        <v>880</v>
      </c>
    </row>
    <row r="710" spans="14:22">
      <c r="N710" s="2" t="s">
        <v>1631</v>
      </c>
      <c r="O710" s="2" t="s">
        <v>41</v>
      </c>
      <c r="P710" s="2" t="s">
        <v>918</v>
      </c>
      <c r="Q710" s="1">
        <v>252.88</v>
      </c>
      <c r="R710" s="11">
        <f t="shared" ca="1" si="38"/>
        <v>1.4658860355921395E-3</v>
      </c>
      <c r="S710" s="5" t="str">
        <f t="shared" si="39"/>
        <v>MY8_Solar</v>
      </c>
      <c r="T710" s="1" t="s">
        <v>897</v>
      </c>
      <c r="U710" s="5" t="s">
        <v>783</v>
      </c>
      <c r="V710" s="1" t="s">
        <v>880</v>
      </c>
    </row>
    <row r="711" spans="14:22">
      <c r="N711" s="2" t="s">
        <v>1632</v>
      </c>
      <c r="O711" s="2" t="s">
        <v>41</v>
      </c>
      <c r="P711" s="2" t="s">
        <v>918</v>
      </c>
      <c r="Q711" s="1">
        <v>284.49</v>
      </c>
      <c r="R711" s="11">
        <f t="shared" ca="1" si="38"/>
        <v>1.649121790041157E-3</v>
      </c>
      <c r="S711" s="5" t="str">
        <f t="shared" si="39"/>
        <v>MY8_Solar</v>
      </c>
      <c r="T711" s="1" t="s">
        <v>897</v>
      </c>
      <c r="U711" s="5" t="s">
        <v>783</v>
      </c>
      <c r="V711" s="1" t="s">
        <v>880</v>
      </c>
    </row>
    <row r="712" spans="14:22">
      <c r="N712" s="2" t="s">
        <v>1633</v>
      </c>
      <c r="O712" s="2" t="s">
        <v>41</v>
      </c>
      <c r="P712" s="2" t="s">
        <v>918</v>
      </c>
      <c r="Q712" s="1">
        <v>158.05000000000001</v>
      </c>
      <c r="R712" s="11">
        <f t="shared" ca="1" si="38"/>
        <v>9.1617877224508734E-4</v>
      </c>
      <c r="S712" s="5" t="str">
        <f t="shared" si="39"/>
        <v>MY8_Solar</v>
      </c>
      <c r="T712" s="1" t="s">
        <v>897</v>
      </c>
      <c r="U712" s="5" t="s">
        <v>783</v>
      </c>
      <c r="V712" s="1" t="s">
        <v>880</v>
      </c>
    </row>
    <row r="713" spans="14:22">
      <c r="N713" s="2" t="s">
        <v>1634</v>
      </c>
      <c r="O713" s="2" t="s">
        <v>41</v>
      </c>
      <c r="P713" s="2" t="s">
        <v>918</v>
      </c>
      <c r="Q713" s="1">
        <v>221.27</v>
      </c>
      <c r="R713" s="11">
        <f t="shared" ca="1" si="38"/>
        <v>1.2826502811431222E-3</v>
      </c>
      <c r="S713" s="5" t="str">
        <f t="shared" si="39"/>
        <v>MY8_Solar</v>
      </c>
      <c r="T713" s="1" t="s">
        <v>897</v>
      </c>
      <c r="U713" s="5" t="s">
        <v>783</v>
      </c>
      <c r="V713" s="1" t="s">
        <v>880</v>
      </c>
    </row>
    <row r="714" spans="14:22">
      <c r="N714" s="2" t="s">
        <v>1635</v>
      </c>
      <c r="O714" s="2" t="s">
        <v>41</v>
      </c>
      <c r="P714" s="2" t="s">
        <v>918</v>
      </c>
      <c r="Q714" s="1">
        <v>189.66</v>
      </c>
      <c r="R714" s="11">
        <f t="shared" ca="1" si="38"/>
        <v>1.0994145266941047E-3</v>
      </c>
      <c r="S714" s="5" t="str">
        <f t="shared" si="39"/>
        <v>MY8_Solar</v>
      </c>
      <c r="T714" s="1" t="s">
        <v>897</v>
      </c>
      <c r="U714" s="5" t="s">
        <v>783</v>
      </c>
      <c r="V714" s="1" t="s">
        <v>880</v>
      </c>
    </row>
    <row r="715" spans="14:22">
      <c r="N715" s="2" t="s">
        <v>1636</v>
      </c>
      <c r="O715" s="2" t="s">
        <v>41</v>
      </c>
      <c r="P715" s="2" t="s">
        <v>918</v>
      </c>
      <c r="Q715" s="1">
        <v>158.05000000000001</v>
      </c>
      <c r="R715" s="11">
        <f t="shared" ca="1" si="38"/>
        <v>9.1617877224508734E-4</v>
      </c>
      <c r="S715" s="5" t="str">
        <f t="shared" si="39"/>
        <v>MY8_Solar</v>
      </c>
      <c r="T715" s="1" t="s">
        <v>897</v>
      </c>
      <c r="U715" s="5" t="s">
        <v>783</v>
      </c>
      <c r="V715" s="1" t="s">
        <v>880</v>
      </c>
    </row>
    <row r="716" spans="14:22">
      <c r="N716" s="2" t="s">
        <v>1637</v>
      </c>
      <c r="O716" s="2" t="s">
        <v>41</v>
      </c>
      <c r="P716" s="2" t="s">
        <v>918</v>
      </c>
      <c r="Q716" s="1">
        <v>252.88</v>
      </c>
      <c r="R716" s="11">
        <f t="shared" ca="1" si="38"/>
        <v>1.4658860355921395E-3</v>
      </c>
      <c r="S716" s="5" t="str">
        <f t="shared" si="39"/>
        <v>MY8_Solar</v>
      </c>
      <c r="T716" s="1" t="s">
        <v>897</v>
      </c>
      <c r="U716" s="5" t="s">
        <v>783</v>
      </c>
      <c r="V716" s="1" t="s">
        <v>880</v>
      </c>
    </row>
    <row r="717" spans="14:22">
      <c r="N717" s="2" t="s">
        <v>1638</v>
      </c>
      <c r="O717" s="2" t="s">
        <v>41</v>
      </c>
      <c r="P717" s="2" t="s">
        <v>918</v>
      </c>
      <c r="Q717" s="1">
        <v>252.88</v>
      </c>
      <c r="R717" s="11">
        <f t="shared" ca="1" si="38"/>
        <v>1.4658860355921395E-3</v>
      </c>
      <c r="S717" s="5" t="str">
        <f t="shared" si="39"/>
        <v>MY8_Solar</v>
      </c>
      <c r="T717" s="1" t="s">
        <v>897</v>
      </c>
      <c r="U717" s="5" t="s">
        <v>783</v>
      </c>
      <c r="V717" s="1" t="s">
        <v>880</v>
      </c>
    </row>
    <row r="718" spans="14:22">
      <c r="N718" s="2" t="s">
        <v>1639</v>
      </c>
      <c r="O718" s="2" t="s">
        <v>41</v>
      </c>
      <c r="P718" s="2" t="s">
        <v>918</v>
      </c>
      <c r="Q718" s="1">
        <v>237.07499999999999</v>
      </c>
      <c r="R718" s="11">
        <f t="shared" ca="1" si="38"/>
        <v>1.3742681583676307E-3</v>
      </c>
      <c r="S718" s="5" t="str">
        <f t="shared" si="39"/>
        <v>MY8_Solar</v>
      </c>
      <c r="T718" s="1" t="s">
        <v>897</v>
      </c>
      <c r="U718" s="5" t="s">
        <v>783</v>
      </c>
      <c r="V718" s="1" t="s">
        <v>880</v>
      </c>
    </row>
    <row r="719" spans="14:22">
      <c r="N719" s="2" t="s">
        <v>1640</v>
      </c>
      <c r="O719" s="2" t="s">
        <v>41</v>
      </c>
      <c r="P719" s="2" t="s">
        <v>918</v>
      </c>
      <c r="Q719" s="1">
        <v>252.88</v>
      </c>
      <c r="R719" s="11">
        <f t="shared" ca="1" si="38"/>
        <v>1.4658860355921395E-3</v>
      </c>
      <c r="S719" s="5" t="str">
        <f t="shared" si="39"/>
        <v>MY8_Solar</v>
      </c>
      <c r="T719" s="1" t="s">
        <v>897</v>
      </c>
      <c r="U719" s="5" t="s">
        <v>783</v>
      </c>
      <c r="V719" s="1" t="s">
        <v>880</v>
      </c>
    </row>
    <row r="720" spans="14:22">
      <c r="N720" s="2" t="s">
        <v>1641</v>
      </c>
      <c r="O720" s="2" t="s">
        <v>41</v>
      </c>
      <c r="P720" s="2" t="s">
        <v>918</v>
      </c>
      <c r="Q720" s="1">
        <v>252.88</v>
      </c>
      <c r="R720" s="11">
        <f t="shared" ca="1" si="38"/>
        <v>1.4658860355921395E-3</v>
      </c>
      <c r="S720" s="5" t="str">
        <f t="shared" si="39"/>
        <v>MY8_Solar</v>
      </c>
      <c r="T720" s="1" t="s">
        <v>897</v>
      </c>
      <c r="U720" s="5" t="s">
        <v>783</v>
      </c>
      <c r="V720" s="1" t="s">
        <v>880</v>
      </c>
    </row>
    <row r="721" spans="14:22">
      <c r="N721" s="2" t="s">
        <v>1642</v>
      </c>
      <c r="O721" s="2" t="s">
        <v>41</v>
      </c>
      <c r="P721" s="2" t="s">
        <v>918</v>
      </c>
      <c r="Q721" s="1">
        <v>252.88</v>
      </c>
      <c r="R721" s="11">
        <f t="shared" ca="1" si="38"/>
        <v>1.4658860355921395E-3</v>
      </c>
      <c r="S721" s="5" t="str">
        <f t="shared" si="39"/>
        <v>MY8_Solar</v>
      </c>
      <c r="T721" s="1" t="s">
        <v>897</v>
      </c>
      <c r="U721" s="5" t="s">
        <v>783</v>
      </c>
      <c r="V721" s="1" t="s">
        <v>880</v>
      </c>
    </row>
    <row r="722" spans="14:22">
      <c r="N722" s="2" t="s">
        <v>1643</v>
      </c>
      <c r="O722" s="2" t="s">
        <v>41</v>
      </c>
      <c r="P722" s="2" t="s">
        <v>918</v>
      </c>
      <c r="Q722" s="1">
        <v>205.465</v>
      </c>
      <c r="R722" s="11">
        <f t="shared" ca="1" si="38"/>
        <v>1.1910324039186135E-3</v>
      </c>
      <c r="S722" s="5" t="str">
        <f t="shared" si="39"/>
        <v>MY8_Solar</v>
      </c>
      <c r="T722" s="1" t="s">
        <v>897</v>
      </c>
      <c r="U722" s="5" t="s">
        <v>783</v>
      </c>
      <c r="V722" s="1" t="s">
        <v>880</v>
      </c>
    </row>
    <row r="723" spans="14:22">
      <c r="N723" s="2" t="s">
        <v>1644</v>
      </c>
      <c r="O723" s="2" t="s">
        <v>41</v>
      </c>
      <c r="P723" s="2" t="s">
        <v>918</v>
      </c>
      <c r="Q723" s="1">
        <v>189.66</v>
      </c>
      <c r="R723" s="11">
        <f t="shared" ca="1" si="38"/>
        <v>1.0994145266941047E-3</v>
      </c>
      <c r="S723" s="5" t="str">
        <f t="shared" si="39"/>
        <v>MY8_Solar</v>
      </c>
      <c r="T723" s="1" t="s">
        <v>897</v>
      </c>
      <c r="U723" s="5" t="s">
        <v>783</v>
      </c>
      <c r="V723" s="1" t="s">
        <v>880</v>
      </c>
    </row>
    <row r="724" spans="14:22">
      <c r="N724" s="2" t="s">
        <v>1645</v>
      </c>
      <c r="O724" s="2" t="s">
        <v>41</v>
      </c>
      <c r="P724" s="2" t="s">
        <v>918</v>
      </c>
      <c r="Q724" s="1">
        <v>237.07499999999999</v>
      </c>
      <c r="R724" s="11">
        <f t="shared" ca="1" si="38"/>
        <v>1.3742681583676307E-3</v>
      </c>
      <c r="S724" s="5" t="str">
        <f t="shared" si="39"/>
        <v>MY8_Solar</v>
      </c>
      <c r="T724" s="1" t="s">
        <v>897</v>
      </c>
      <c r="U724" s="5" t="s">
        <v>783</v>
      </c>
      <c r="V724" s="1" t="s">
        <v>880</v>
      </c>
    </row>
    <row r="725" spans="14:22">
      <c r="N725" s="2" t="s">
        <v>1646</v>
      </c>
      <c r="O725" s="2" t="s">
        <v>41</v>
      </c>
      <c r="P725" s="2" t="s">
        <v>918</v>
      </c>
      <c r="Q725" s="1">
        <v>221.27</v>
      </c>
      <c r="R725" s="11">
        <f t="shared" ca="1" si="38"/>
        <v>1.2826502811431222E-3</v>
      </c>
      <c r="S725" s="5" t="str">
        <f t="shared" si="39"/>
        <v>MY8_Solar</v>
      </c>
      <c r="T725" s="1" t="s">
        <v>897</v>
      </c>
      <c r="U725" s="5" t="s">
        <v>783</v>
      </c>
      <c r="V725" s="1" t="s">
        <v>880</v>
      </c>
    </row>
    <row r="726" spans="14:22">
      <c r="N726" s="2" t="s">
        <v>1647</v>
      </c>
      <c r="O726" s="2" t="s">
        <v>41</v>
      </c>
      <c r="P726" s="2" t="s">
        <v>918</v>
      </c>
      <c r="Q726" s="1">
        <v>205.465</v>
      </c>
      <c r="R726" s="11">
        <f t="shared" ca="1" si="38"/>
        <v>1.1910324039186135E-3</v>
      </c>
      <c r="S726" s="5" t="str">
        <f t="shared" si="39"/>
        <v>MY8_Solar</v>
      </c>
      <c r="T726" s="1" t="s">
        <v>897</v>
      </c>
      <c r="U726" s="5" t="s">
        <v>783</v>
      </c>
      <c r="V726" s="1" t="s">
        <v>880</v>
      </c>
    </row>
    <row r="727" spans="14:22">
      <c r="N727" s="2" t="s">
        <v>1648</v>
      </c>
      <c r="O727" s="2" t="s">
        <v>41</v>
      </c>
      <c r="P727" s="2" t="s">
        <v>918</v>
      </c>
      <c r="Q727" s="1">
        <v>221.27</v>
      </c>
      <c r="R727" s="11">
        <f t="shared" ca="1" si="38"/>
        <v>1.2826502811431222E-3</v>
      </c>
      <c r="S727" s="5" t="str">
        <f t="shared" si="39"/>
        <v>MY8_Solar</v>
      </c>
      <c r="T727" s="1" t="s">
        <v>897</v>
      </c>
      <c r="U727" s="5" t="s">
        <v>783</v>
      </c>
      <c r="V727" s="1" t="s">
        <v>880</v>
      </c>
    </row>
    <row r="728" spans="14:22">
      <c r="N728" s="2" t="s">
        <v>1649</v>
      </c>
      <c r="O728" s="2" t="s">
        <v>41</v>
      </c>
      <c r="P728" s="2" t="s">
        <v>918</v>
      </c>
      <c r="Q728" s="1">
        <v>158.05000000000001</v>
      </c>
      <c r="R728" s="11">
        <f t="shared" ca="1" si="38"/>
        <v>9.1617877224508734E-4</v>
      </c>
      <c r="S728" s="5" t="str">
        <f t="shared" si="39"/>
        <v>MY8_Solar</v>
      </c>
      <c r="T728" s="1" t="s">
        <v>897</v>
      </c>
      <c r="U728" s="5" t="s">
        <v>783</v>
      </c>
      <c r="V728" s="1" t="s">
        <v>880</v>
      </c>
    </row>
    <row r="729" spans="14:22">
      <c r="N729" s="2" t="s">
        <v>1650</v>
      </c>
      <c r="O729" s="2" t="s">
        <v>41</v>
      </c>
      <c r="P729" s="2" t="s">
        <v>918</v>
      </c>
      <c r="Q729" s="1">
        <v>189.66</v>
      </c>
      <c r="R729" s="11">
        <f t="shared" ca="1" si="38"/>
        <v>1.0994145266941047E-3</v>
      </c>
      <c r="S729" s="5" t="str">
        <f t="shared" si="39"/>
        <v>MY8_Solar</v>
      </c>
      <c r="T729" s="1" t="s">
        <v>897</v>
      </c>
      <c r="U729" s="5" t="s">
        <v>783</v>
      </c>
      <c r="V729" s="1" t="s">
        <v>880</v>
      </c>
    </row>
    <row r="730" spans="14:22">
      <c r="N730" s="2" t="s">
        <v>1651</v>
      </c>
      <c r="O730" s="2" t="s">
        <v>41</v>
      </c>
      <c r="P730" s="2" t="s">
        <v>918</v>
      </c>
      <c r="Q730" s="1">
        <v>205.465</v>
      </c>
      <c r="R730" s="11">
        <f t="shared" ca="1" si="38"/>
        <v>1.1910324039186135E-3</v>
      </c>
      <c r="S730" s="5" t="str">
        <f t="shared" si="39"/>
        <v>MY8_Solar</v>
      </c>
      <c r="T730" s="1" t="s">
        <v>897</v>
      </c>
      <c r="U730" s="5" t="s">
        <v>783</v>
      </c>
      <c r="V730" s="1" t="s">
        <v>880</v>
      </c>
    </row>
    <row r="731" spans="14:22">
      <c r="N731" s="2" t="s">
        <v>1652</v>
      </c>
      <c r="O731" s="2" t="s">
        <v>41</v>
      </c>
      <c r="P731" s="2" t="s">
        <v>918</v>
      </c>
      <c r="Q731" s="1">
        <v>237.07499999999999</v>
      </c>
      <c r="R731" s="11">
        <f t="shared" ca="1" si="38"/>
        <v>1.3742681583676307E-3</v>
      </c>
      <c r="S731" s="5" t="str">
        <f t="shared" si="39"/>
        <v>MY8_Solar</v>
      </c>
      <c r="T731" s="1" t="s">
        <v>897</v>
      </c>
      <c r="U731" s="5" t="s">
        <v>783</v>
      </c>
      <c r="V731" s="1" t="s">
        <v>880</v>
      </c>
    </row>
    <row r="732" spans="14:22">
      <c r="N732" s="2" t="s">
        <v>1653</v>
      </c>
      <c r="O732" s="2" t="s">
        <v>41</v>
      </c>
      <c r="P732" s="2" t="s">
        <v>918</v>
      </c>
      <c r="Q732" s="1">
        <v>284.49</v>
      </c>
      <c r="R732" s="11">
        <f t="shared" ca="1" si="38"/>
        <v>1.649121790041157E-3</v>
      </c>
      <c r="S732" s="5" t="str">
        <f t="shared" si="39"/>
        <v>MY8_Solar</v>
      </c>
      <c r="T732" s="1" t="s">
        <v>897</v>
      </c>
      <c r="U732" s="5" t="s">
        <v>783</v>
      </c>
      <c r="V732" s="1" t="s">
        <v>880</v>
      </c>
    </row>
    <row r="733" spans="14:22">
      <c r="N733" s="2" t="s">
        <v>1654</v>
      </c>
      <c r="O733" s="2" t="s">
        <v>41</v>
      </c>
      <c r="P733" s="2" t="s">
        <v>918</v>
      </c>
      <c r="Q733" s="1">
        <v>205.465</v>
      </c>
      <c r="R733" s="11">
        <f t="shared" ca="1" si="38"/>
        <v>1.1910324039186135E-3</v>
      </c>
      <c r="S733" s="5" t="str">
        <f t="shared" si="39"/>
        <v>MY8_Solar</v>
      </c>
      <c r="T733" s="1" t="s">
        <v>897</v>
      </c>
      <c r="U733" s="5" t="s">
        <v>783</v>
      </c>
      <c r="V733" s="1" t="s">
        <v>880</v>
      </c>
    </row>
    <row r="734" spans="14:22">
      <c r="N734" s="2" t="s">
        <v>1655</v>
      </c>
      <c r="O734" s="2" t="s">
        <v>41</v>
      </c>
      <c r="P734" s="2" t="s">
        <v>918</v>
      </c>
      <c r="Q734" s="1">
        <v>205.465</v>
      </c>
      <c r="R734" s="11">
        <f t="shared" ca="1" si="38"/>
        <v>1.1910324039186135E-3</v>
      </c>
      <c r="S734" s="5" t="str">
        <f t="shared" si="39"/>
        <v>MY8_Solar</v>
      </c>
      <c r="T734" s="1" t="s">
        <v>897</v>
      </c>
      <c r="U734" s="5" t="s">
        <v>783</v>
      </c>
      <c r="V734" s="1" t="s">
        <v>880</v>
      </c>
    </row>
    <row r="735" spans="14:22">
      <c r="N735" s="2" t="s">
        <v>1656</v>
      </c>
      <c r="O735" s="2" t="s">
        <v>41</v>
      </c>
      <c r="P735" s="2" t="s">
        <v>918</v>
      </c>
      <c r="Q735" s="1">
        <v>158.05000000000001</v>
      </c>
      <c r="R735" s="11">
        <f t="shared" ca="1" si="38"/>
        <v>9.1617877224508734E-4</v>
      </c>
      <c r="S735" s="5" t="str">
        <f t="shared" si="39"/>
        <v>MY8_Solar</v>
      </c>
      <c r="T735" s="1" t="s">
        <v>897</v>
      </c>
      <c r="U735" s="5" t="s">
        <v>783</v>
      </c>
      <c r="V735" s="1" t="s">
        <v>880</v>
      </c>
    </row>
    <row r="736" spans="14:22">
      <c r="N736" s="2" t="s">
        <v>1657</v>
      </c>
      <c r="O736" s="2" t="s">
        <v>41</v>
      </c>
      <c r="P736" s="2" t="s">
        <v>918</v>
      </c>
      <c r="Q736" s="1">
        <v>284.49</v>
      </c>
      <c r="R736" s="11">
        <f t="shared" ca="1" si="38"/>
        <v>1.649121790041157E-3</v>
      </c>
      <c r="S736" s="5" t="str">
        <f t="shared" si="39"/>
        <v>MY8_Solar</v>
      </c>
      <c r="T736" s="1" t="s">
        <v>897</v>
      </c>
      <c r="U736" s="5" t="s">
        <v>783</v>
      </c>
      <c r="V736" s="1" t="s">
        <v>880</v>
      </c>
    </row>
    <row r="737" spans="14:22">
      <c r="N737" s="2" t="s">
        <v>1658</v>
      </c>
      <c r="O737" s="2" t="s">
        <v>41</v>
      </c>
      <c r="P737" s="2" t="s">
        <v>918</v>
      </c>
      <c r="Q737" s="1">
        <v>189.66</v>
      </c>
      <c r="R737" s="11">
        <f t="shared" ca="1" si="38"/>
        <v>1.0994145266941047E-3</v>
      </c>
      <c r="S737" s="5" t="str">
        <f t="shared" si="39"/>
        <v>MY8_Solar</v>
      </c>
      <c r="T737" s="1" t="s">
        <v>897</v>
      </c>
      <c r="U737" s="5" t="s">
        <v>783</v>
      </c>
      <c r="V737" s="1" t="s">
        <v>880</v>
      </c>
    </row>
    <row r="738" spans="14:22">
      <c r="N738" s="2" t="s">
        <v>1659</v>
      </c>
      <c r="O738" s="2" t="s">
        <v>41</v>
      </c>
      <c r="P738" s="2" t="s">
        <v>918</v>
      </c>
      <c r="Q738" s="1">
        <v>252.88</v>
      </c>
      <c r="R738" s="11">
        <f t="shared" ca="1" si="38"/>
        <v>1.4658860355921395E-3</v>
      </c>
      <c r="S738" s="5" t="str">
        <f t="shared" si="39"/>
        <v>MY8_Solar</v>
      </c>
      <c r="T738" s="1" t="s">
        <v>897</v>
      </c>
      <c r="U738" s="5" t="s">
        <v>783</v>
      </c>
      <c r="V738" s="1" t="s">
        <v>880</v>
      </c>
    </row>
    <row r="739" spans="14:22">
      <c r="N739" s="2" t="s">
        <v>1660</v>
      </c>
      <c r="O739" s="2" t="s">
        <v>41</v>
      </c>
      <c r="P739" s="2" t="s">
        <v>918</v>
      </c>
      <c r="Q739" s="1">
        <v>252.88</v>
      </c>
      <c r="R739" s="11">
        <f t="shared" ca="1" si="38"/>
        <v>1.4658860355921395E-3</v>
      </c>
      <c r="S739" s="5" t="str">
        <f t="shared" si="39"/>
        <v>MY8_Solar</v>
      </c>
      <c r="T739" s="1" t="s">
        <v>897</v>
      </c>
      <c r="U739" s="5" t="s">
        <v>783</v>
      </c>
      <c r="V739" s="1" t="s">
        <v>880</v>
      </c>
    </row>
    <row r="740" spans="14:22">
      <c r="N740" s="2" t="s">
        <v>1661</v>
      </c>
      <c r="O740" s="2" t="s">
        <v>41</v>
      </c>
      <c r="P740" s="2" t="s">
        <v>918</v>
      </c>
      <c r="Q740" s="1">
        <v>252.88</v>
      </c>
      <c r="R740" s="11">
        <f t="shared" ca="1" si="38"/>
        <v>1.4658860355921395E-3</v>
      </c>
      <c r="S740" s="5" t="str">
        <f t="shared" si="39"/>
        <v>MY8_Solar</v>
      </c>
      <c r="T740" s="1" t="s">
        <v>897</v>
      </c>
      <c r="U740" s="5" t="s">
        <v>783</v>
      </c>
      <c r="V740" s="1" t="s">
        <v>880</v>
      </c>
    </row>
    <row r="741" spans="14:22">
      <c r="N741" s="2" t="s">
        <v>1662</v>
      </c>
      <c r="O741" s="2" t="s">
        <v>41</v>
      </c>
      <c r="P741" s="2" t="s">
        <v>918</v>
      </c>
      <c r="Q741" s="1">
        <v>252.88</v>
      </c>
      <c r="R741" s="11">
        <f t="shared" ca="1" si="38"/>
        <v>1.4658860355921395E-3</v>
      </c>
      <c r="S741" s="5" t="str">
        <f t="shared" si="39"/>
        <v>MY8_Solar</v>
      </c>
      <c r="T741" s="1" t="s">
        <v>897</v>
      </c>
      <c r="U741" s="5" t="s">
        <v>783</v>
      </c>
      <c r="V741" s="1" t="s">
        <v>880</v>
      </c>
    </row>
    <row r="742" spans="14:22">
      <c r="N742" s="2" t="s">
        <v>1663</v>
      </c>
      <c r="O742" s="2" t="s">
        <v>41</v>
      </c>
      <c r="P742" s="2" t="s">
        <v>918</v>
      </c>
      <c r="Q742" s="1">
        <v>284.49</v>
      </c>
      <c r="R742" s="11">
        <f t="shared" ca="1" si="38"/>
        <v>1.649121790041157E-3</v>
      </c>
      <c r="S742" s="5" t="str">
        <f t="shared" si="39"/>
        <v>MY8_Solar</v>
      </c>
      <c r="T742" s="1" t="s">
        <v>897</v>
      </c>
      <c r="U742" s="5" t="s">
        <v>783</v>
      </c>
      <c r="V742" s="1" t="s">
        <v>880</v>
      </c>
    </row>
    <row r="743" spans="14:22">
      <c r="N743" s="2" t="s">
        <v>1664</v>
      </c>
      <c r="O743" s="2" t="s">
        <v>41</v>
      </c>
      <c r="P743" s="2" t="s">
        <v>918</v>
      </c>
      <c r="Q743" s="1">
        <v>252.88</v>
      </c>
      <c r="R743" s="11">
        <f t="shared" ca="1" si="38"/>
        <v>1.4658860355921395E-3</v>
      </c>
      <c r="S743" s="5" t="str">
        <f t="shared" si="39"/>
        <v>MY8_Solar</v>
      </c>
      <c r="T743" s="1" t="s">
        <v>897</v>
      </c>
      <c r="U743" s="5" t="s">
        <v>783</v>
      </c>
      <c r="V743" s="1" t="s">
        <v>880</v>
      </c>
    </row>
    <row r="744" spans="14:22">
      <c r="N744" s="2" t="s">
        <v>1665</v>
      </c>
      <c r="O744" s="2" t="s">
        <v>41</v>
      </c>
      <c r="P744" s="2" t="s">
        <v>918</v>
      </c>
      <c r="Q744" s="1">
        <v>284.49</v>
      </c>
      <c r="R744" s="11">
        <f t="shared" ca="1" si="38"/>
        <v>1.649121790041157E-3</v>
      </c>
      <c r="S744" s="5" t="str">
        <f t="shared" si="39"/>
        <v>MY8_Solar</v>
      </c>
      <c r="T744" s="1" t="s">
        <v>897</v>
      </c>
      <c r="U744" s="5" t="s">
        <v>783</v>
      </c>
      <c r="V744" s="1" t="s">
        <v>880</v>
      </c>
    </row>
    <row r="745" spans="14:22">
      <c r="N745" s="2" t="s">
        <v>1666</v>
      </c>
      <c r="O745" s="2" t="s">
        <v>41</v>
      </c>
      <c r="P745" s="2" t="s">
        <v>918</v>
      </c>
      <c r="Q745" s="1">
        <v>284.49</v>
      </c>
      <c r="R745" s="11">
        <f t="shared" ca="1" si="38"/>
        <v>1.649121790041157E-3</v>
      </c>
      <c r="S745" s="5" t="str">
        <f t="shared" si="39"/>
        <v>MY8_Solar</v>
      </c>
      <c r="T745" s="1" t="s">
        <v>897</v>
      </c>
      <c r="U745" s="5" t="s">
        <v>783</v>
      </c>
      <c r="V745" s="1" t="s">
        <v>880</v>
      </c>
    </row>
    <row r="746" spans="14:22">
      <c r="N746" s="2" t="s">
        <v>1667</v>
      </c>
      <c r="O746" s="2" t="s">
        <v>41</v>
      </c>
      <c r="P746" s="2" t="s">
        <v>918</v>
      </c>
      <c r="Q746" s="1">
        <v>158.05000000000001</v>
      </c>
      <c r="R746" s="11">
        <f t="shared" ca="1" si="38"/>
        <v>9.1617877224508734E-4</v>
      </c>
      <c r="S746" s="5" t="str">
        <f t="shared" si="39"/>
        <v>MY8_Solar</v>
      </c>
      <c r="T746" s="1" t="s">
        <v>897</v>
      </c>
      <c r="U746" s="5" t="s">
        <v>783</v>
      </c>
      <c r="V746" s="1" t="s">
        <v>880</v>
      </c>
    </row>
    <row r="747" spans="14:22">
      <c r="N747" s="2" t="s">
        <v>1668</v>
      </c>
      <c r="O747" s="2" t="s">
        <v>41</v>
      </c>
      <c r="P747" s="2" t="s">
        <v>918</v>
      </c>
      <c r="Q747" s="1">
        <v>284.49</v>
      </c>
      <c r="R747" s="11">
        <f t="shared" ca="1" si="38"/>
        <v>1.649121790041157E-3</v>
      </c>
      <c r="S747" s="5" t="str">
        <f t="shared" si="39"/>
        <v>MY8_Solar</v>
      </c>
      <c r="T747" s="1" t="s">
        <v>897</v>
      </c>
      <c r="U747" s="5" t="s">
        <v>783</v>
      </c>
      <c r="V747" s="1" t="s">
        <v>880</v>
      </c>
    </row>
    <row r="748" spans="14:22">
      <c r="N748" s="2" t="s">
        <v>1669</v>
      </c>
      <c r="O748" s="2" t="s">
        <v>41</v>
      </c>
      <c r="P748" s="2" t="s">
        <v>918</v>
      </c>
      <c r="Q748" s="1">
        <v>221.27</v>
      </c>
      <c r="R748" s="11">
        <f t="shared" ca="1" si="38"/>
        <v>1.2826502811431222E-3</v>
      </c>
      <c r="S748" s="5" t="str">
        <f t="shared" si="39"/>
        <v>MY8_Solar</v>
      </c>
      <c r="T748" s="1" t="s">
        <v>897</v>
      </c>
      <c r="U748" s="5" t="s">
        <v>783</v>
      </c>
      <c r="V748" s="1" t="s">
        <v>880</v>
      </c>
    </row>
    <row r="749" spans="14:22">
      <c r="N749" s="2" t="s">
        <v>1670</v>
      </c>
      <c r="O749" s="2" t="s">
        <v>41</v>
      </c>
      <c r="P749" s="2" t="s">
        <v>918</v>
      </c>
      <c r="Q749" s="1">
        <v>252.88</v>
      </c>
      <c r="R749" s="11">
        <f t="shared" ca="1" si="38"/>
        <v>1.4658860355921395E-3</v>
      </c>
      <c r="S749" s="5" t="str">
        <f t="shared" si="39"/>
        <v>MY8_Solar</v>
      </c>
      <c r="T749" s="1" t="s">
        <v>897</v>
      </c>
      <c r="U749" s="5" t="s">
        <v>783</v>
      </c>
      <c r="V749" s="1" t="s">
        <v>880</v>
      </c>
    </row>
    <row r="750" spans="14:22">
      <c r="N750" s="2" t="s">
        <v>1671</v>
      </c>
      <c r="O750" s="2" t="s">
        <v>41</v>
      </c>
      <c r="P750" s="2" t="s">
        <v>918</v>
      </c>
      <c r="Q750" s="1">
        <v>221.27</v>
      </c>
      <c r="R750" s="11">
        <f t="shared" ca="1" si="38"/>
        <v>1.2826502811431222E-3</v>
      </c>
      <c r="S750" s="5" t="str">
        <f t="shared" si="39"/>
        <v>MY8_Solar</v>
      </c>
      <c r="T750" s="1" t="s">
        <v>897</v>
      </c>
      <c r="U750" s="5" t="s">
        <v>783</v>
      </c>
      <c r="V750" s="1" t="s">
        <v>880</v>
      </c>
    </row>
    <row r="751" spans="14:22">
      <c r="N751" s="2" t="s">
        <v>1672</v>
      </c>
      <c r="O751" s="2" t="s">
        <v>41</v>
      </c>
      <c r="P751" s="2" t="s">
        <v>918</v>
      </c>
      <c r="Q751" s="1">
        <v>252.88</v>
      </c>
      <c r="R751" s="11">
        <f t="shared" ca="1" si="38"/>
        <v>1.4658860355921395E-3</v>
      </c>
      <c r="S751" s="5" t="str">
        <f t="shared" si="39"/>
        <v>MY8_Solar</v>
      </c>
      <c r="T751" s="1" t="s">
        <v>897</v>
      </c>
      <c r="U751" s="5" t="s">
        <v>783</v>
      </c>
      <c r="V751" s="1" t="s">
        <v>880</v>
      </c>
    </row>
    <row r="752" spans="14:22">
      <c r="N752" s="2" t="s">
        <v>1673</v>
      </c>
      <c r="O752" s="2" t="s">
        <v>41</v>
      </c>
      <c r="P752" s="2" t="s">
        <v>918</v>
      </c>
      <c r="Q752" s="1">
        <v>221.27</v>
      </c>
      <c r="R752" s="11">
        <f t="shared" ca="1" si="38"/>
        <v>1.2826502811431222E-3</v>
      </c>
      <c r="S752" s="5" t="str">
        <f t="shared" si="39"/>
        <v>MY8_Solar</v>
      </c>
      <c r="T752" s="1" t="s">
        <v>897</v>
      </c>
      <c r="U752" s="5" t="s">
        <v>783</v>
      </c>
      <c r="V752" s="1" t="s">
        <v>880</v>
      </c>
    </row>
    <row r="753" spans="14:22">
      <c r="N753" s="2" t="s">
        <v>1674</v>
      </c>
      <c r="O753" s="2" t="s">
        <v>41</v>
      </c>
      <c r="P753" s="2" t="s">
        <v>918</v>
      </c>
      <c r="Q753" s="1">
        <v>94.83</v>
      </c>
      <c r="R753" s="11">
        <f t="shared" ca="1" si="38"/>
        <v>5.4970726334705236E-4</v>
      </c>
      <c r="S753" s="5" t="str">
        <f t="shared" si="39"/>
        <v>MY8_Solar</v>
      </c>
      <c r="T753" s="1" t="s">
        <v>897</v>
      </c>
      <c r="U753" s="5" t="s">
        <v>783</v>
      </c>
      <c r="V753" s="1" t="s">
        <v>880</v>
      </c>
    </row>
    <row r="754" spans="14:22">
      <c r="N754" s="2" t="s">
        <v>1675</v>
      </c>
      <c r="O754" s="2" t="s">
        <v>41</v>
      </c>
      <c r="P754" s="2" t="s">
        <v>918</v>
      </c>
      <c r="Q754" s="1">
        <v>252.88</v>
      </c>
      <c r="R754" s="11">
        <f t="shared" ca="1" si="38"/>
        <v>1.4658860355921395E-3</v>
      </c>
      <c r="S754" s="5" t="str">
        <f t="shared" si="39"/>
        <v>MY8_Solar</v>
      </c>
      <c r="T754" s="1" t="s">
        <v>897</v>
      </c>
      <c r="U754" s="5" t="s">
        <v>783</v>
      </c>
      <c r="V754" s="1" t="s">
        <v>880</v>
      </c>
    </row>
    <row r="755" spans="14:22">
      <c r="N755" s="2" t="s">
        <v>1676</v>
      </c>
      <c r="O755" s="2" t="s">
        <v>41</v>
      </c>
      <c r="P755" s="2" t="s">
        <v>918</v>
      </c>
      <c r="Q755" s="1">
        <v>221.27</v>
      </c>
      <c r="R755" s="11">
        <f t="shared" ca="1" si="38"/>
        <v>1.2826502811431222E-3</v>
      </c>
      <c r="S755" s="5" t="str">
        <f t="shared" si="39"/>
        <v>MY8_Solar</v>
      </c>
      <c r="T755" s="1" t="s">
        <v>897</v>
      </c>
      <c r="U755" s="5" t="s">
        <v>783</v>
      </c>
      <c r="V755" s="1" t="s">
        <v>880</v>
      </c>
    </row>
    <row r="756" spans="14:22">
      <c r="N756" s="2" t="s">
        <v>1677</v>
      </c>
      <c r="O756" s="2" t="s">
        <v>41</v>
      </c>
      <c r="P756" s="2" t="s">
        <v>918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897</v>
      </c>
      <c r="U756" s="5" t="s">
        <v>783</v>
      </c>
      <c r="V756" s="1" t="s">
        <v>880</v>
      </c>
    </row>
    <row r="757" spans="14:22">
      <c r="N757" s="2" t="s">
        <v>1678</v>
      </c>
      <c r="O757" s="2" t="s">
        <v>41</v>
      </c>
      <c r="P757" s="2" t="s">
        <v>918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897</v>
      </c>
      <c r="U757" s="5" t="s">
        <v>783</v>
      </c>
      <c r="V757" s="1" t="s">
        <v>880</v>
      </c>
    </row>
    <row r="758" spans="14:22">
      <c r="N758" s="2" t="s">
        <v>1679</v>
      </c>
      <c r="O758" s="2" t="s">
        <v>41</v>
      </c>
      <c r="P758" s="2" t="s">
        <v>918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897</v>
      </c>
      <c r="U758" s="5" t="s">
        <v>783</v>
      </c>
      <c r="V758" s="1" t="s">
        <v>880</v>
      </c>
    </row>
    <row r="759" spans="14:22">
      <c r="N759" s="2" t="s">
        <v>1680</v>
      </c>
      <c r="O759" s="2" t="s">
        <v>42</v>
      </c>
      <c r="P759" s="2" t="s">
        <v>925</v>
      </c>
      <c r="Q759" s="1">
        <v>252.88</v>
      </c>
      <c r="R759" s="11">
        <f t="shared" ca="1" si="38"/>
        <v>1.4658860355921395E-3</v>
      </c>
      <c r="S759" s="5" t="str">
        <f t="shared" si="39"/>
        <v>MY9_Solar</v>
      </c>
      <c r="T759" s="1" t="s">
        <v>879</v>
      </c>
      <c r="U759" s="5" t="s">
        <v>783</v>
      </c>
      <c r="V759" s="1" t="s">
        <v>880</v>
      </c>
    </row>
    <row r="760" spans="14:22">
      <c r="N760" s="2" t="s">
        <v>1681</v>
      </c>
      <c r="O760" s="2" t="s">
        <v>42</v>
      </c>
      <c r="P760" s="2" t="s">
        <v>925</v>
      </c>
      <c r="Q760" s="1">
        <v>252.88</v>
      </c>
      <c r="R760" s="11">
        <f t="shared" ca="1" si="38"/>
        <v>1.4658860355921395E-3</v>
      </c>
      <c r="S760" s="5" t="str">
        <f t="shared" si="39"/>
        <v>MY9_Solar</v>
      </c>
      <c r="T760" s="1" t="s">
        <v>879</v>
      </c>
      <c r="U760" s="5" t="s">
        <v>783</v>
      </c>
      <c r="V760" s="1" t="s">
        <v>880</v>
      </c>
    </row>
    <row r="761" spans="14:22">
      <c r="N761" s="2" t="s">
        <v>1682</v>
      </c>
      <c r="O761" s="2" t="s">
        <v>42</v>
      </c>
      <c r="P761" s="2" t="s">
        <v>925</v>
      </c>
      <c r="Q761" s="1">
        <v>252.88</v>
      </c>
      <c r="R761" s="11">
        <f t="shared" ca="1" si="38"/>
        <v>1.4658860355921395E-3</v>
      </c>
      <c r="S761" s="5" t="str">
        <f t="shared" si="39"/>
        <v>MY9_Solar</v>
      </c>
      <c r="T761" s="1" t="s">
        <v>879</v>
      </c>
      <c r="U761" s="5" t="s">
        <v>783</v>
      </c>
      <c r="V761" s="1" t="s">
        <v>880</v>
      </c>
    </row>
    <row r="762" spans="14:22">
      <c r="N762" s="2" t="s">
        <v>1683</v>
      </c>
      <c r="O762" s="2" t="s">
        <v>42</v>
      </c>
      <c r="P762" s="2" t="s">
        <v>925</v>
      </c>
      <c r="Q762" s="1">
        <v>252.88</v>
      </c>
      <c r="R762" s="11">
        <f t="shared" ca="1" si="38"/>
        <v>1.4658860355921395E-3</v>
      </c>
      <c r="S762" s="5" t="str">
        <f t="shared" si="39"/>
        <v>MY9_Solar</v>
      </c>
      <c r="T762" s="1" t="s">
        <v>879</v>
      </c>
      <c r="U762" s="5" t="s">
        <v>783</v>
      </c>
      <c r="V762" s="1" t="s">
        <v>880</v>
      </c>
    </row>
    <row r="763" spans="14:22">
      <c r="N763" s="2" t="s">
        <v>1684</v>
      </c>
      <c r="O763" s="2" t="s">
        <v>42</v>
      </c>
      <c r="P763" s="2" t="s">
        <v>925</v>
      </c>
      <c r="Q763" s="1">
        <v>221.27</v>
      </c>
      <c r="R763" s="11">
        <f t="shared" ca="1" si="38"/>
        <v>1.2826502811431222E-3</v>
      </c>
      <c r="S763" s="5" t="str">
        <f t="shared" si="39"/>
        <v>MY9_Solar</v>
      </c>
      <c r="T763" s="1" t="s">
        <v>879</v>
      </c>
      <c r="U763" s="5" t="s">
        <v>783</v>
      </c>
      <c r="V763" s="1" t="s">
        <v>880</v>
      </c>
    </row>
    <row r="764" spans="14:22">
      <c r="N764" s="2" t="s">
        <v>1685</v>
      </c>
      <c r="O764" s="2" t="s">
        <v>42</v>
      </c>
      <c r="P764" s="2" t="s">
        <v>925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879</v>
      </c>
      <c r="U764" s="5" t="s">
        <v>783</v>
      </c>
      <c r="V764" s="1" t="s">
        <v>880</v>
      </c>
    </row>
    <row r="765" spans="14:22">
      <c r="N765" s="2" t="s">
        <v>1686</v>
      </c>
      <c r="O765" s="2" t="s">
        <v>42</v>
      </c>
      <c r="P765" s="2" t="s">
        <v>925</v>
      </c>
      <c r="Q765" s="1">
        <v>252.88</v>
      </c>
      <c r="R765" s="11">
        <f t="shared" ref="R765:R828" ca="1" si="40">Q765/$AC$4</f>
        <v>1.4658860355921395E-3</v>
      </c>
      <c r="S765" s="5" t="str">
        <f t="shared" si="39"/>
        <v>MY9_Solar</v>
      </c>
      <c r="T765" s="1" t="s">
        <v>879</v>
      </c>
      <c r="U765" s="5" t="s">
        <v>783</v>
      </c>
      <c r="V765" s="1" t="s">
        <v>880</v>
      </c>
    </row>
    <row r="766" spans="14:22">
      <c r="N766" s="2" t="s">
        <v>1687</v>
      </c>
      <c r="O766" s="2" t="s">
        <v>42</v>
      </c>
      <c r="P766" s="2" t="s">
        <v>925</v>
      </c>
      <c r="Q766" s="1">
        <v>237.07499999999999</v>
      </c>
      <c r="R766" s="11">
        <f t="shared" ca="1" si="40"/>
        <v>1.3742681583676307E-3</v>
      </c>
      <c r="S766" s="5" t="str">
        <f t="shared" si="39"/>
        <v>MY9_Solar</v>
      </c>
      <c r="T766" s="1" t="s">
        <v>879</v>
      </c>
      <c r="U766" s="5" t="s">
        <v>783</v>
      </c>
      <c r="V766" s="1" t="s">
        <v>880</v>
      </c>
    </row>
    <row r="767" spans="14:22">
      <c r="N767" s="2" t="s">
        <v>1688</v>
      </c>
      <c r="O767" s="2" t="s">
        <v>42</v>
      </c>
      <c r="P767" s="2" t="s">
        <v>925</v>
      </c>
      <c r="Q767" s="1">
        <v>252.88</v>
      </c>
      <c r="R767" s="11">
        <f t="shared" ca="1" si="40"/>
        <v>1.4658860355921395E-3</v>
      </c>
      <c r="S767" s="5" t="str">
        <f t="shared" si="39"/>
        <v>MY9_Solar</v>
      </c>
      <c r="T767" s="1" t="s">
        <v>879</v>
      </c>
      <c r="U767" s="5" t="s">
        <v>783</v>
      </c>
      <c r="V767" s="1" t="s">
        <v>880</v>
      </c>
    </row>
    <row r="768" spans="14:22">
      <c r="N768" s="2" t="s">
        <v>1689</v>
      </c>
      <c r="O768" s="2" t="s">
        <v>42</v>
      </c>
      <c r="P768" s="2" t="s">
        <v>925</v>
      </c>
      <c r="Q768" s="1">
        <v>284.49</v>
      </c>
      <c r="R768" s="11">
        <f t="shared" ca="1" si="40"/>
        <v>1.649121790041157E-3</v>
      </c>
      <c r="S768" s="5" t="str">
        <f t="shared" si="39"/>
        <v>MY9_Solar</v>
      </c>
      <c r="T768" s="1" t="s">
        <v>879</v>
      </c>
      <c r="U768" s="5" t="s">
        <v>783</v>
      </c>
      <c r="V768" s="1" t="s">
        <v>880</v>
      </c>
    </row>
    <row r="769" spans="14:22">
      <c r="N769" s="2" t="s">
        <v>1690</v>
      </c>
      <c r="O769" s="2" t="s">
        <v>42</v>
      </c>
      <c r="P769" s="2" t="s">
        <v>925</v>
      </c>
      <c r="Q769" s="1">
        <v>268.685</v>
      </c>
      <c r="R769" s="11">
        <f t="shared" ca="1" si="40"/>
        <v>1.5575039128166482E-3</v>
      </c>
      <c r="S769" s="5" t="str">
        <f t="shared" si="39"/>
        <v>MY9_Solar</v>
      </c>
      <c r="T769" s="1" t="s">
        <v>879</v>
      </c>
      <c r="U769" s="5" t="s">
        <v>783</v>
      </c>
      <c r="V769" s="1" t="s">
        <v>880</v>
      </c>
    </row>
    <row r="770" spans="14:22">
      <c r="N770" s="2" t="s">
        <v>1691</v>
      </c>
      <c r="O770" s="2" t="s">
        <v>42</v>
      </c>
      <c r="P770" s="2" t="s">
        <v>925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879</v>
      </c>
      <c r="U770" s="5" t="s">
        <v>783</v>
      </c>
      <c r="V770" s="1" t="s">
        <v>880</v>
      </c>
    </row>
    <row r="771" spans="14:22">
      <c r="N771" s="2" t="s">
        <v>1692</v>
      </c>
      <c r="O771" s="2" t="s">
        <v>42</v>
      </c>
      <c r="P771" s="2" t="s">
        <v>925</v>
      </c>
      <c r="Q771" s="1">
        <v>237.07499999999999</v>
      </c>
      <c r="R771" s="11">
        <f t="shared" ca="1" si="40"/>
        <v>1.3742681583676307E-3</v>
      </c>
      <c r="S771" s="5" t="str">
        <f t="shared" si="41"/>
        <v>MY9_Solar</v>
      </c>
      <c r="T771" s="1" t="s">
        <v>879</v>
      </c>
      <c r="U771" s="5" t="s">
        <v>783</v>
      </c>
      <c r="V771" s="1" t="s">
        <v>880</v>
      </c>
    </row>
    <row r="772" spans="14:22">
      <c r="N772" s="2" t="s">
        <v>1693</v>
      </c>
      <c r="O772" s="2" t="s">
        <v>42</v>
      </c>
      <c r="P772" s="2" t="s">
        <v>925</v>
      </c>
      <c r="Q772" s="1">
        <v>221.27</v>
      </c>
      <c r="R772" s="11">
        <f t="shared" ca="1" si="40"/>
        <v>1.2826502811431222E-3</v>
      </c>
      <c r="S772" s="5" t="str">
        <f t="shared" si="41"/>
        <v>MY9_Solar</v>
      </c>
      <c r="T772" s="1" t="s">
        <v>879</v>
      </c>
      <c r="U772" s="5" t="s">
        <v>783</v>
      </c>
      <c r="V772" s="1" t="s">
        <v>880</v>
      </c>
    </row>
    <row r="773" spans="14:22">
      <c r="N773" s="2" t="s">
        <v>1694</v>
      </c>
      <c r="O773" s="2" t="s">
        <v>42</v>
      </c>
      <c r="P773" s="2" t="s">
        <v>925</v>
      </c>
      <c r="Q773" s="1">
        <v>221.27</v>
      </c>
      <c r="R773" s="11">
        <f t="shared" ca="1" si="40"/>
        <v>1.2826502811431222E-3</v>
      </c>
      <c r="S773" s="5" t="str">
        <f t="shared" si="41"/>
        <v>MY9_Solar</v>
      </c>
      <c r="T773" s="1" t="s">
        <v>879</v>
      </c>
      <c r="U773" s="5" t="s">
        <v>783</v>
      </c>
      <c r="V773" s="1" t="s">
        <v>880</v>
      </c>
    </row>
    <row r="774" spans="14:22">
      <c r="N774" s="2" t="s">
        <v>1695</v>
      </c>
      <c r="O774" s="2" t="s">
        <v>42</v>
      </c>
      <c r="P774" s="2" t="s">
        <v>925</v>
      </c>
      <c r="Q774" s="1">
        <v>268.685</v>
      </c>
      <c r="R774" s="11">
        <f t="shared" ca="1" si="40"/>
        <v>1.5575039128166482E-3</v>
      </c>
      <c r="S774" s="5" t="str">
        <f t="shared" si="41"/>
        <v>MY9_Solar</v>
      </c>
      <c r="T774" s="1" t="s">
        <v>879</v>
      </c>
      <c r="U774" s="5" t="s">
        <v>783</v>
      </c>
      <c r="V774" s="1" t="s">
        <v>880</v>
      </c>
    </row>
    <row r="775" spans="14:22">
      <c r="N775" s="2" t="s">
        <v>1696</v>
      </c>
      <c r="O775" s="2" t="s">
        <v>42</v>
      </c>
      <c r="P775" s="2" t="s">
        <v>925</v>
      </c>
      <c r="Q775" s="1">
        <v>284.49</v>
      </c>
      <c r="R775" s="11">
        <f t="shared" ca="1" si="40"/>
        <v>1.649121790041157E-3</v>
      </c>
      <c r="S775" s="5" t="str">
        <f t="shared" si="41"/>
        <v>MY9_Solar</v>
      </c>
      <c r="T775" s="1" t="s">
        <v>879</v>
      </c>
      <c r="U775" s="5" t="s">
        <v>783</v>
      </c>
      <c r="V775" s="1" t="s">
        <v>880</v>
      </c>
    </row>
    <row r="776" spans="14:22">
      <c r="N776" s="2" t="s">
        <v>1697</v>
      </c>
      <c r="O776" s="2" t="s">
        <v>42</v>
      </c>
      <c r="P776" s="2" t="s">
        <v>925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879</v>
      </c>
      <c r="U776" s="5" t="s">
        <v>783</v>
      </c>
      <c r="V776" s="1" t="s">
        <v>880</v>
      </c>
    </row>
    <row r="777" spans="14:22">
      <c r="N777" s="2" t="s">
        <v>1698</v>
      </c>
      <c r="O777" s="2" t="s">
        <v>42</v>
      </c>
      <c r="P777" s="2" t="s">
        <v>925</v>
      </c>
      <c r="Q777" s="1">
        <v>237.07499999999999</v>
      </c>
      <c r="R777" s="11">
        <f t="shared" ca="1" si="40"/>
        <v>1.3742681583676307E-3</v>
      </c>
      <c r="S777" s="5" t="str">
        <f t="shared" si="41"/>
        <v>MY9_Solar</v>
      </c>
      <c r="T777" s="1" t="s">
        <v>879</v>
      </c>
      <c r="U777" s="5" t="s">
        <v>783</v>
      </c>
      <c r="V777" s="1" t="s">
        <v>880</v>
      </c>
    </row>
    <row r="778" spans="14:22">
      <c r="N778" s="2" t="s">
        <v>1699</v>
      </c>
      <c r="O778" s="2" t="s">
        <v>42</v>
      </c>
      <c r="P778" s="2" t="s">
        <v>925</v>
      </c>
      <c r="Q778" s="1">
        <v>252.88</v>
      </c>
      <c r="R778" s="11">
        <f t="shared" ca="1" si="40"/>
        <v>1.4658860355921395E-3</v>
      </c>
      <c r="S778" s="5" t="str">
        <f t="shared" si="41"/>
        <v>MY9_Solar</v>
      </c>
      <c r="T778" s="1" t="s">
        <v>879</v>
      </c>
      <c r="U778" s="5" t="s">
        <v>783</v>
      </c>
      <c r="V778" s="1" t="s">
        <v>880</v>
      </c>
    </row>
    <row r="779" spans="14:22">
      <c r="N779" s="2" t="s">
        <v>1700</v>
      </c>
      <c r="O779" s="2" t="s">
        <v>42</v>
      </c>
      <c r="P779" s="2" t="s">
        <v>925</v>
      </c>
      <c r="Q779" s="1">
        <v>268.685</v>
      </c>
      <c r="R779" s="11">
        <f t="shared" ca="1" si="40"/>
        <v>1.5575039128166482E-3</v>
      </c>
      <c r="S779" s="5" t="str">
        <f t="shared" si="41"/>
        <v>MY9_Solar</v>
      </c>
      <c r="T779" s="1" t="s">
        <v>879</v>
      </c>
      <c r="U779" s="5" t="s">
        <v>783</v>
      </c>
      <c r="V779" s="1" t="s">
        <v>880</v>
      </c>
    </row>
    <row r="780" spans="14:22">
      <c r="N780" s="2" t="s">
        <v>1701</v>
      </c>
      <c r="O780" s="2" t="s">
        <v>42</v>
      </c>
      <c r="P780" s="2" t="s">
        <v>925</v>
      </c>
      <c r="Q780" s="1">
        <v>221.27</v>
      </c>
      <c r="R780" s="11">
        <f t="shared" ca="1" si="40"/>
        <v>1.2826502811431222E-3</v>
      </c>
      <c r="S780" s="5" t="str">
        <f t="shared" si="41"/>
        <v>MY9_Solar</v>
      </c>
      <c r="T780" s="1" t="s">
        <v>879</v>
      </c>
      <c r="U780" s="5" t="s">
        <v>783</v>
      </c>
      <c r="V780" s="1" t="s">
        <v>880</v>
      </c>
    </row>
    <row r="781" spans="14:22">
      <c r="N781" s="2" t="s">
        <v>1702</v>
      </c>
      <c r="O781" s="2" t="s">
        <v>42</v>
      </c>
      <c r="P781" s="2" t="s">
        <v>925</v>
      </c>
      <c r="Q781" s="1">
        <v>237.07499999999999</v>
      </c>
      <c r="R781" s="11">
        <f t="shared" ca="1" si="40"/>
        <v>1.3742681583676307E-3</v>
      </c>
      <c r="S781" s="5" t="str">
        <f t="shared" si="41"/>
        <v>MY9_Solar</v>
      </c>
      <c r="T781" s="1" t="s">
        <v>879</v>
      </c>
      <c r="U781" s="5" t="s">
        <v>783</v>
      </c>
      <c r="V781" s="1" t="s">
        <v>880</v>
      </c>
    </row>
    <row r="782" spans="14:22">
      <c r="N782" s="2" t="s">
        <v>1703</v>
      </c>
      <c r="O782" s="2" t="s">
        <v>42</v>
      </c>
      <c r="P782" s="2" t="s">
        <v>925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879</v>
      </c>
      <c r="U782" s="5" t="s">
        <v>783</v>
      </c>
      <c r="V782" s="1" t="s">
        <v>880</v>
      </c>
    </row>
    <row r="783" spans="14:22">
      <c r="N783" s="2" t="s">
        <v>1704</v>
      </c>
      <c r="O783" s="2" t="s">
        <v>42</v>
      </c>
      <c r="P783" s="2" t="s">
        <v>925</v>
      </c>
      <c r="Q783" s="1">
        <v>252.88</v>
      </c>
      <c r="R783" s="11">
        <f t="shared" ca="1" si="40"/>
        <v>1.4658860355921395E-3</v>
      </c>
      <c r="S783" s="5" t="str">
        <f t="shared" si="41"/>
        <v>MY9_Solar</v>
      </c>
      <c r="T783" s="1" t="s">
        <v>879</v>
      </c>
      <c r="U783" s="5" t="s">
        <v>783</v>
      </c>
      <c r="V783" s="1" t="s">
        <v>880</v>
      </c>
    </row>
    <row r="784" spans="14:22">
      <c r="N784" s="2" t="s">
        <v>1705</v>
      </c>
      <c r="O784" s="2" t="s">
        <v>42</v>
      </c>
      <c r="P784" s="2" t="s">
        <v>925</v>
      </c>
      <c r="Q784" s="1">
        <v>252.88</v>
      </c>
      <c r="R784" s="11">
        <f t="shared" ca="1" si="40"/>
        <v>1.4658860355921395E-3</v>
      </c>
      <c r="S784" s="5" t="str">
        <f t="shared" si="41"/>
        <v>MY9_Solar</v>
      </c>
      <c r="T784" s="1" t="s">
        <v>879</v>
      </c>
      <c r="U784" s="5" t="s">
        <v>783</v>
      </c>
      <c r="V784" s="1" t="s">
        <v>880</v>
      </c>
    </row>
    <row r="785" spans="14:22">
      <c r="N785" s="2" t="s">
        <v>1706</v>
      </c>
      <c r="O785" s="2" t="s">
        <v>42</v>
      </c>
      <c r="P785" s="2" t="s">
        <v>925</v>
      </c>
      <c r="Q785" s="1">
        <v>252.88</v>
      </c>
      <c r="R785" s="11">
        <f t="shared" ca="1" si="40"/>
        <v>1.4658860355921395E-3</v>
      </c>
      <c r="S785" s="5" t="str">
        <f t="shared" si="41"/>
        <v>MY9_Solar</v>
      </c>
      <c r="T785" s="1" t="s">
        <v>879</v>
      </c>
      <c r="U785" s="5" t="s">
        <v>783</v>
      </c>
      <c r="V785" s="1" t="s">
        <v>880</v>
      </c>
    </row>
    <row r="786" spans="14:22">
      <c r="N786" s="2" t="s">
        <v>1707</v>
      </c>
      <c r="O786" s="2" t="s">
        <v>42</v>
      </c>
      <c r="P786" s="2" t="s">
        <v>925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879</v>
      </c>
      <c r="U786" s="5" t="s">
        <v>783</v>
      </c>
      <c r="V786" s="1" t="s">
        <v>880</v>
      </c>
    </row>
    <row r="787" spans="14:22">
      <c r="N787" s="2" t="s">
        <v>1708</v>
      </c>
      <c r="O787" s="2" t="s">
        <v>42</v>
      </c>
      <c r="P787" s="2" t="s">
        <v>925</v>
      </c>
      <c r="Q787" s="1">
        <v>252.88</v>
      </c>
      <c r="R787" s="11">
        <f t="shared" ca="1" si="40"/>
        <v>1.4658860355921395E-3</v>
      </c>
      <c r="S787" s="5" t="str">
        <f t="shared" si="41"/>
        <v>MY9_Solar</v>
      </c>
      <c r="T787" s="1" t="s">
        <v>879</v>
      </c>
      <c r="U787" s="5" t="s">
        <v>783</v>
      </c>
      <c r="V787" s="1" t="s">
        <v>880</v>
      </c>
    </row>
    <row r="788" spans="14:22">
      <c r="N788" s="2" t="s">
        <v>1709</v>
      </c>
      <c r="O788" s="2" t="s">
        <v>42</v>
      </c>
      <c r="P788" s="2" t="s">
        <v>925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879</v>
      </c>
      <c r="U788" s="5" t="s">
        <v>783</v>
      </c>
      <c r="V788" s="1" t="s">
        <v>880</v>
      </c>
    </row>
    <row r="789" spans="14:22">
      <c r="N789" s="2" t="s">
        <v>1710</v>
      </c>
      <c r="O789" s="2" t="s">
        <v>42</v>
      </c>
      <c r="P789" s="2" t="s">
        <v>925</v>
      </c>
      <c r="Q789" s="1">
        <v>268.685</v>
      </c>
      <c r="R789" s="11">
        <f t="shared" ca="1" si="40"/>
        <v>1.5575039128166482E-3</v>
      </c>
      <c r="S789" s="5" t="str">
        <f t="shared" si="41"/>
        <v>MY9_Solar</v>
      </c>
      <c r="T789" s="1" t="s">
        <v>879</v>
      </c>
      <c r="U789" s="5" t="s">
        <v>783</v>
      </c>
      <c r="V789" s="1" t="s">
        <v>880</v>
      </c>
    </row>
    <row r="790" spans="14:22">
      <c r="N790" s="2" t="s">
        <v>1711</v>
      </c>
      <c r="O790" s="2" t="s">
        <v>42</v>
      </c>
      <c r="P790" s="2" t="s">
        <v>925</v>
      </c>
      <c r="Q790" s="1">
        <v>252.88</v>
      </c>
      <c r="R790" s="11">
        <f t="shared" ca="1" si="40"/>
        <v>1.4658860355921395E-3</v>
      </c>
      <c r="S790" s="5" t="str">
        <f t="shared" si="41"/>
        <v>MY9_Solar</v>
      </c>
      <c r="T790" s="1" t="s">
        <v>879</v>
      </c>
      <c r="U790" s="5" t="s">
        <v>783</v>
      </c>
      <c r="V790" s="1" t="s">
        <v>880</v>
      </c>
    </row>
    <row r="791" spans="14:22">
      <c r="N791" s="2" t="s">
        <v>1712</v>
      </c>
      <c r="O791" s="2" t="s">
        <v>42</v>
      </c>
      <c r="P791" s="2" t="s">
        <v>925</v>
      </c>
      <c r="Q791" s="1">
        <v>252.88</v>
      </c>
      <c r="R791" s="11">
        <f t="shared" ca="1" si="40"/>
        <v>1.4658860355921395E-3</v>
      </c>
      <c r="S791" s="5" t="str">
        <f t="shared" si="41"/>
        <v>MY9_Solar</v>
      </c>
      <c r="T791" s="1" t="s">
        <v>879</v>
      </c>
      <c r="U791" s="5" t="s">
        <v>783</v>
      </c>
      <c r="V791" s="1" t="s">
        <v>880</v>
      </c>
    </row>
    <row r="792" spans="14:22">
      <c r="N792" s="2" t="s">
        <v>1713</v>
      </c>
      <c r="O792" s="2" t="s">
        <v>42</v>
      </c>
      <c r="P792" s="2" t="s">
        <v>925</v>
      </c>
      <c r="Q792" s="1">
        <v>237.07499999999999</v>
      </c>
      <c r="R792" s="11">
        <f t="shared" ca="1" si="40"/>
        <v>1.3742681583676307E-3</v>
      </c>
      <c r="S792" s="5" t="str">
        <f t="shared" si="41"/>
        <v>MY9_Solar</v>
      </c>
      <c r="T792" s="1" t="s">
        <v>879</v>
      </c>
      <c r="U792" s="5" t="s">
        <v>783</v>
      </c>
      <c r="V792" s="1" t="s">
        <v>880</v>
      </c>
    </row>
    <row r="793" spans="14:22">
      <c r="N793" s="2" t="s">
        <v>1714</v>
      </c>
      <c r="O793" s="2" t="s">
        <v>42</v>
      </c>
      <c r="P793" s="2" t="s">
        <v>925</v>
      </c>
      <c r="Q793" s="1">
        <v>252.88</v>
      </c>
      <c r="R793" s="11">
        <f t="shared" ca="1" si="40"/>
        <v>1.4658860355921395E-3</v>
      </c>
      <c r="S793" s="5" t="str">
        <f t="shared" si="41"/>
        <v>MY9_Solar</v>
      </c>
      <c r="T793" s="1" t="s">
        <v>879</v>
      </c>
      <c r="U793" s="5" t="s">
        <v>783</v>
      </c>
      <c r="V793" s="1" t="s">
        <v>880</v>
      </c>
    </row>
    <row r="794" spans="14:22">
      <c r="N794" s="2" t="s">
        <v>1715</v>
      </c>
      <c r="O794" s="2" t="s">
        <v>42</v>
      </c>
      <c r="P794" s="2" t="s">
        <v>925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879</v>
      </c>
      <c r="U794" s="5" t="s">
        <v>783</v>
      </c>
      <c r="V794" s="1" t="s">
        <v>880</v>
      </c>
    </row>
    <row r="795" spans="14:22">
      <c r="N795" s="2" t="s">
        <v>1716</v>
      </c>
      <c r="O795" s="2" t="s">
        <v>42</v>
      </c>
      <c r="P795" s="2" t="s">
        <v>925</v>
      </c>
      <c r="Q795" s="1">
        <v>252.88</v>
      </c>
      <c r="R795" s="11">
        <f t="shared" ca="1" si="40"/>
        <v>1.4658860355921395E-3</v>
      </c>
      <c r="S795" s="5" t="str">
        <f t="shared" si="41"/>
        <v>MY9_Solar</v>
      </c>
      <c r="T795" s="1" t="s">
        <v>879</v>
      </c>
      <c r="U795" s="5" t="s">
        <v>783</v>
      </c>
      <c r="V795" s="1" t="s">
        <v>880</v>
      </c>
    </row>
    <row r="796" spans="14:22">
      <c r="N796" s="2" t="s">
        <v>1717</v>
      </c>
      <c r="O796" s="2" t="s">
        <v>42</v>
      </c>
      <c r="P796" s="2" t="s">
        <v>925</v>
      </c>
      <c r="Q796" s="1">
        <v>252.88</v>
      </c>
      <c r="R796" s="11">
        <f t="shared" ca="1" si="40"/>
        <v>1.4658860355921395E-3</v>
      </c>
      <c r="S796" s="5" t="str">
        <f t="shared" si="41"/>
        <v>MY9_Solar</v>
      </c>
      <c r="T796" s="1" t="s">
        <v>879</v>
      </c>
      <c r="U796" s="5" t="s">
        <v>783</v>
      </c>
      <c r="V796" s="1" t="s">
        <v>880</v>
      </c>
    </row>
    <row r="797" spans="14:22">
      <c r="N797" s="2" t="s">
        <v>1718</v>
      </c>
      <c r="O797" s="2" t="s">
        <v>42</v>
      </c>
      <c r="P797" s="2" t="s">
        <v>925</v>
      </c>
      <c r="Q797" s="1">
        <v>252.88</v>
      </c>
      <c r="R797" s="11">
        <f t="shared" ca="1" si="40"/>
        <v>1.4658860355921395E-3</v>
      </c>
      <c r="S797" s="5" t="str">
        <f t="shared" si="41"/>
        <v>MY9_Solar</v>
      </c>
      <c r="T797" s="1" t="s">
        <v>879</v>
      </c>
      <c r="U797" s="5" t="s">
        <v>783</v>
      </c>
      <c r="V797" s="1" t="s">
        <v>880</v>
      </c>
    </row>
    <row r="798" spans="14:22">
      <c r="N798" s="2" t="s">
        <v>1719</v>
      </c>
      <c r="O798" s="2" t="s">
        <v>42</v>
      </c>
      <c r="P798" s="2" t="s">
        <v>925</v>
      </c>
      <c r="Q798" s="1">
        <v>237.07499999999999</v>
      </c>
      <c r="R798" s="11">
        <f t="shared" ca="1" si="40"/>
        <v>1.3742681583676307E-3</v>
      </c>
      <c r="S798" s="5" t="str">
        <f t="shared" si="41"/>
        <v>MY9_Solar</v>
      </c>
      <c r="T798" s="1" t="s">
        <v>879</v>
      </c>
      <c r="U798" s="5" t="s">
        <v>783</v>
      </c>
      <c r="V798" s="1" t="s">
        <v>880</v>
      </c>
    </row>
    <row r="799" spans="14:22">
      <c r="N799" s="2" t="s">
        <v>1720</v>
      </c>
      <c r="O799" s="2" t="s">
        <v>42</v>
      </c>
      <c r="P799" s="2" t="s">
        <v>925</v>
      </c>
      <c r="Q799" s="1">
        <v>268.685</v>
      </c>
      <c r="R799" s="11">
        <f t="shared" ca="1" si="40"/>
        <v>1.5575039128166482E-3</v>
      </c>
      <c r="S799" s="5" t="str">
        <f t="shared" si="41"/>
        <v>MY9_Solar</v>
      </c>
      <c r="T799" s="1" t="s">
        <v>879</v>
      </c>
      <c r="U799" s="5" t="s">
        <v>783</v>
      </c>
      <c r="V799" s="1" t="s">
        <v>880</v>
      </c>
    </row>
    <row r="800" spans="14:22">
      <c r="N800" s="2" t="s">
        <v>1721</v>
      </c>
      <c r="O800" s="2" t="s">
        <v>42</v>
      </c>
      <c r="P800" s="2" t="s">
        <v>925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879</v>
      </c>
      <c r="U800" s="5" t="s">
        <v>783</v>
      </c>
      <c r="V800" s="1" t="s">
        <v>880</v>
      </c>
    </row>
    <row r="801" spans="14:22">
      <c r="N801" s="2" t="s">
        <v>1722</v>
      </c>
      <c r="O801" s="2" t="s">
        <v>42</v>
      </c>
      <c r="P801" s="2" t="s">
        <v>925</v>
      </c>
      <c r="Q801" s="1">
        <v>252.88</v>
      </c>
      <c r="R801" s="11">
        <f t="shared" ca="1" si="40"/>
        <v>1.4658860355921395E-3</v>
      </c>
      <c r="S801" s="5" t="str">
        <f t="shared" si="41"/>
        <v>MY9_Solar</v>
      </c>
      <c r="T801" s="1" t="s">
        <v>879</v>
      </c>
      <c r="U801" s="5" t="s">
        <v>783</v>
      </c>
      <c r="V801" s="1" t="s">
        <v>880</v>
      </c>
    </row>
    <row r="802" spans="14:22">
      <c r="N802" s="2" t="s">
        <v>1723</v>
      </c>
      <c r="O802" s="2" t="s">
        <v>42</v>
      </c>
      <c r="P802" s="2" t="s">
        <v>925</v>
      </c>
      <c r="Q802" s="1">
        <v>252.88</v>
      </c>
      <c r="R802" s="11">
        <f t="shared" ca="1" si="40"/>
        <v>1.4658860355921395E-3</v>
      </c>
      <c r="S802" s="5" t="str">
        <f t="shared" si="41"/>
        <v>MY9_Solar</v>
      </c>
      <c r="T802" s="1" t="s">
        <v>879</v>
      </c>
      <c r="U802" s="5" t="s">
        <v>783</v>
      </c>
      <c r="V802" s="1" t="s">
        <v>880</v>
      </c>
    </row>
    <row r="803" spans="14:22">
      <c r="N803" s="2" t="s">
        <v>1724</v>
      </c>
      <c r="O803" s="2" t="s">
        <v>42</v>
      </c>
      <c r="P803" s="2" t="s">
        <v>925</v>
      </c>
      <c r="Q803" s="1">
        <v>252.88</v>
      </c>
      <c r="R803" s="11">
        <f t="shared" ca="1" si="40"/>
        <v>1.4658860355921395E-3</v>
      </c>
      <c r="S803" s="5" t="str">
        <f t="shared" si="41"/>
        <v>MY9_Solar</v>
      </c>
      <c r="T803" s="1" t="s">
        <v>879</v>
      </c>
      <c r="U803" s="5" t="s">
        <v>783</v>
      </c>
      <c r="V803" s="1" t="s">
        <v>880</v>
      </c>
    </row>
    <row r="804" spans="14:22">
      <c r="N804" s="2" t="s">
        <v>1725</v>
      </c>
      <c r="O804" s="2" t="s">
        <v>42</v>
      </c>
      <c r="P804" s="2" t="s">
        <v>925</v>
      </c>
      <c r="Q804" s="1">
        <v>252.88</v>
      </c>
      <c r="R804" s="11">
        <f t="shared" ca="1" si="40"/>
        <v>1.4658860355921395E-3</v>
      </c>
      <c r="S804" s="5" t="str">
        <f t="shared" si="41"/>
        <v>MY9_Solar</v>
      </c>
      <c r="T804" s="1" t="s">
        <v>879</v>
      </c>
      <c r="U804" s="5" t="s">
        <v>783</v>
      </c>
      <c r="V804" s="1" t="s">
        <v>880</v>
      </c>
    </row>
    <row r="805" spans="14:22">
      <c r="N805" s="2" t="s">
        <v>1726</v>
      </c>
      <c r="O805" s="2" t="s">
        <v>42</v>
      </c>
      <c r="P805" s="2" t="s">
        <v>925</v>
      </c>
      <c r="Q805" s="1">
        <v>252.88</v>
      </c>
      <c r="R805" s="11">
        <f t="shared" ca="1" si="40"/>
        <v>1.4658860355921395E-3</v>
      </c>
      <c r="S805" s="5" t="str">
        <f t="shared" si="41"/>
        <v>MY9_Solar</v>
      </c>
      <c r="T805" s="1" t="s">
        <v>879</v>
      </c>
      <c r="U805" s="5" t="s">
        <v>783</v>
      </c>
      <c r="V805" s="1" t="s">
        <v>880</v>
      </c>
    </row>
    <row r="806" spans="14:22">
      <c r="N806" s="2" t="s">
        <v>1727</v>
      </c>
      <c r="O806" s="2" t="s">
        <v>42</v>
      </c>
      <c r="P806" s="2" t="s">
        <v>925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879</v>
      </c>
      <c r="U806" s="5" t="s">
        <v>783</v>
      </c>
      <c r="V806" s="1" t="s">
        <v>880</v>
      </c>
    </row>
    <row r="807" spans="14:22">
      <c r="N807" s="2" t="s">
        <v>1728</v>
      </c>
      <c r="O807" s="2" t="s">
        <v>42</v>
      </c>
      <c r="P807" s="2" t="s">
        <v>925</v>
      </c>
      <c r="Q807" s="1">
        <v>126.44</v>
      </c>
      <c r="R807" s="11">
        <f t="shared" ca="1" si="40"/>
        <v>7.3294301779606975E-4</v>
      </c>
      <c r="S807" s="5" t="str">
        <f t="shared" si="41"/>
        <v>MY9_Solar</v>
      </c>
      <c r="T807" s="1" t="s">
        <v>879</v>
      </c>
      <c r="U807" s="5" t="s">
        <v>783</v>
      </c>
      <c r="V807" s="1" t="s">
        <v>880</v>
      </c>
    </row>
    <row r="808" spans="14:22">
      <c r="N808" s="2" t="s">
        <v>1729</v>
      </c>
      <c r="O808" s="2" t="s">
        <v>42</v>
      </c>
      <c r="P808" s="2" t="s">
        <v>925</v>
      </c>
      <c r="Q808" s="1">
        <v>205.465</v>
      </c>
      <c r="R808" s="11">
        <f t="shared" ca="1" si="40"/>
        <v>1.1910324039186135E-3</v>
      </c>
      <c r="S808" s="5" t="str">
        <f t="shared" si="41"/>
        <v>MY9_Solar</v>
      </c>
      <c r="T808" s="1" t="s">
        <v>879</v>
      </c>
      <c r="U808" s="5" t="s">
        <v>783</v>
      </c>
      <c r="V808" s="1" t="s">
        <v>880</v>
      </c>
    </row>
    <row r="809" spans="14:22">
      <c r="N809" s="2" t="s">
        <v>1730</v>
      </c>
      <c r="O809" s="2" t="s">
        <v>42</v>
      </c>
      <c r="P809" s="2" t="s">
        <v>925</v>
      </c>
      <c r="Q809" s="1">
        <v>221.27</v>
      </c>
      <c r="R809" s="11">
        <f t="shared" ca="1" si="40"/>
        <v>1.2826502811431222E-3</v>
      </c>
      <c r="S809" s="5" t="str">
        <f t="shared" si="41"/>
        <v>MY9_Solar</v>
      </c>
      <c r="T809" s="1" t="s">
        <v>879</v>
      </c>
      <c r="U809" s="5" t="s">
        <v>783</v>
      </c>
      <c r="V809" s="1" t="s">
        <v>880</v>
      </c>
    </row>
    <row r="810" spans="14:22">
      <c r="N810" s="2" t="s">
        <v>1731</v>
      </c>
      <c r="O810" s="2" t="s">
        <v>42</v>
      </c>
      <c r="P810" s="2" t="s">
        <v>925</v>
      </c>
      <c r="Q810" s="1">
        <v>221.27</v>
      </c>
      <c r="R810" s="11">
        <f t="shared" ca="1" si="40"/>
        <v>1.2826502811431222E-3</v>
      </c>
      <c r="S810" s="5" t="str">
        <f t="shared" si="41"/>
        <v>MY9_Solar</v>
      </c>
      <c r="T810" s="1" t="s">
        <v>879</v>
      </c>
      <c r="U810" s="5" t="s">
        <v>783</v>
      </c>
      <c r="V810" s="1" t="s">
        <v>880</v>
      </c>
    </row>
    <row r="811" spans="14:22">
      <c r="N811" s="2" t="s">
        <v>1732</v>
      </c>
      <c r="O811" s="2" t="s">
        <v>42</v>
      </c>
      <c r="P811" s="2" t="s">
        <v>925</v>
      </c>
      <c r="Q811" s="1">
        <v>173.85499999999999</v>
      </c>
      <c r="R811" s="11">
        <f t="shared" ca="1" si="40"/>
        <v>1.007796649469596E-3</v>
      </c>
      <c r="S811" s="5" t="str">
        <f t="shared" si="41"/>
        <v>MY9_Solar</v>
      </c>
      <c r="T811" s="1" t="s">
        <v>879</v>
      </c>
      <c r="U811" s="5" t="s">
        <v>783</v>
      </c>
      <c r="V811" s="1" t="s">
        <v>880</v>
      </c>
    </row>
    <row r="812" spans="14:22">
      <c r="N812" s="2" t="s">
        <v>1733</v>
      </c>
      <c r="O812" s="2" t="s">
        <v>42</v>
      </c>
      <c r="P812" s="2" t="s">
        <v>925</v>
      </c>
      <c r="Q812" s="1">
        <v>252.88</v>
      </c>
      <c r="R812" s="11">
        <f t="shared" ca="1" si="40"/>
        <v>1.4658860355921395E-3</v>
      </c>
      <c r="S812" s="5" t="str">
        <f t="shared" si="41"/>
        <v>MY9_Solar</v>
      </c>
      <c r="T812" s="1" t="s">
        <v>879</v>
      </c>
      <c r="U812" s="5" t="s">
        <v>783</v>
      </c>
      <c r="V812" s="1" t="s">
        <v>880</v>
      </c>
    </row>
    <row r="813" spans="14:22">
      <c r="N813" s="351" t="s">
        <v>1734</v>
      </c>
      <c r="O813" s="2" t="s">
        <v>42</v>
      </c>
      <c r="P813" s="2" t="s">
        <v>925</v>
      </c>
      <c r="Q813" s="1">
        <v>252.88</v>
      </c>
      <c r="R813" s="11">
        <f t="shared" ca="1" si="40"/>
        <v>1.4658860355921395E-3</v>
      </c>
      <c r="S813" s="5" t="str">
        <f t="shared" si="41"/>
        <v>MY9_Solar</v>
      </c>
      <c r="T813" s="1" t="s">
        <v>879</v>
      </c>
      <c r="U813" s="5" t="s">
        <v>783</v>
      </c>
      <c r="V813" s="1" t="s">
        <v>880</v>
      </c>
    </row>
    <row r="814" spans="14:22">
      <c r="N814" s="351" t="s">
        <v>1735</v>
      </c>
      <c r="O814" s="2" t="s">
        <v>42</v>
      </c>
      <c r="P814" s="2" t="s">
        <v>925</v>
      </c>
      <c r="Q814" s="1">
        <v>252.88</v>
      </c>
      <c r="R814" s="11">
        <f t="shared" ca="1" si="40"/>
        <v>1.4658860355921395E-3</v>
      </c>
      <c r="S814" s="5" t="str">
        <f t="shared" si="41"/>
        <v>MY9_Solar</v>
      </c>
      <c r="T814" s="1" t="s">
        <v>879</v>
      </c>
      <c r="U814" s="5" t="s">
        <v>783</v>
      </c>
      <c r="V814" s="1" t="s">
        <v>880</v>
      </c>
    </row>
    <row r="815" spans="14:22">
      <c r="N815" s="351" t="s">
        <v>1736</v>
      </c>
      <c r="O815" s="2" t="s">
        <v>42</v>
      </c>
      <c r="P815" s="2" t="s">
        <v>925</v>
      </c>
      <c r="Q815" s="1">
        <v>284.49</v>
      </c>
      <c r="R815" s="11">
        <f t="shared" ca="1" si="40"/>
        <v>1.649121790041157E-3</v>
      </c>
      <c r="S815" s="5" t="str">
        <f t="shared" si="41"/>
        <v>MY9_Solar</v>
      </c>
      <c r="T815" s="1" t="s">
        <v>879</v>
      </c>
      <c r="U815" s="5" t="s">
        <v>783</v>
      </c>
      <c r="V815" s="1" t="s">
        <v>880</v>
      </c>
    </row>
    <row r="816" spans="14:22">
      <c r="N816" s="351" t="s">
        <v>1737</v>
      </c>
      <c r="O816" s="2" t="s">
        <v>42</v>
      </c>
      <c r="P816" s="2" t="s">
        <v>925</v>
      </c>
      <c r="Q816" s="1">
        <v>205.465</v>
      </c>
      <c r="R816" s="11">
        <f t="shared" ca="1" si="40"/>
        <v>1.1910324039186135E-3</v>
      </c>
      <c r="S816" s="5" t="str">
        <f t="shared" si="41"/>
        <v>MY9_Solar</v>
      </c>
      <c r="T816" s="1" t="s">
        <v>879</v>
      </c>
      <c r="U816" s="5" t="s">
        <v>783</v>
      </c>
      <c r="V816" s="1" t="s">
        <v>880</v>
      </c>
    </row>
    <row r="817" spans="14:22">
      <c r="N817" s="351" t="s">
        <v>1738</v>
      </c>
      <c r="O817" s="2" t="s">
        <v>42</v>
      </c>
      <c r="P817" s="2" t="s">
        <v>925</v>
      </c>
      <c r="Q817" s="1">
        <v>205.465</v>
      </c>
      <c r="R817" s="11">
        <f t="shared" ca="1" si="40"/>
        <v>1.1910324039186135E-3</v>
      </c>
      <c r="S817" s="5" t="str">
        <f t="shared" si="41"/>
        <v>MY9_Solar</v>
      </c>
      <c r="T817" s="1" t="s">
        <v>879</v>
      </c>
      <c r="U817" s="5" t="s">
        <v>783</v>
      </c>
      <c r="V817" s="1" t="s">
        <v>880</v>
      </c>
    </row>
    <row r="818" spans="14:22">
      <c r="N818" s="351" t="s">
        <v>1739</v>
      </c>
      <c r="O818" s="2" t="s">
        <v>42</v>
      </c>
      <c r="P818" s="2" t="s">
        <v>925</v>
      </c>
      <c r="Q818" s="1">
        <v>221.27</v>
      </c>
      <c r="R818" s="11">
        <f t="shared" ca="1" si="40"/>
        <v>1.2826502811431222E-3</v>
      </c>
      <c r="S818" s="5" t="str">
        <f t="shared" si="41"/>
        <v>MY9_Solar</v>
      </c>
      <c r="T818" s="1" t="s">
        <v>879</v>
      </c>
      <c r="U818" s="5" t="s">
        <v>783</v>
      </c>
      <c r="V818" s="1" t="s">
        <v>880</v>
      </c>
    </row>
    <row r="819" spans="14:22">
      <c r="N819" s="351" t="s">
        <v>1894</v>
      </c>
      <c r="O819" s="2" t="s">
        <v>42</v>
      </c>
      <c r="P819" s="2" t="s">
        <v>925</v>
      </c>
      <c r="Q819" s="1">
        <v>252.88</v>
      </c>
      <c r="R819" s="11">
        <f t="shared" ca="1" si="40"/>
        <v>1.4658860355921395E-3</v>
      </c>
      <c r="S819" s="5" t="str">
        <f t="shared" si="41"/>
        <v>MY9_Solar</v>
      </c>
      <c r="T819" s="1" t="s">
        <v>879</v>
      </c>
      <c r="U819" s="5" t="s">
        <v>783</v>
      </c>
      <c r="V819" s="1" t="s">
        <v>880</v>
      </c>
    </row>
    <row r="820" spans="14:22">
      <c r="N820" s="351" t="s">
        <v>1895</v>
      </c>
      <c r="O820" s="2" t="s">
        <v>42</v>
      </c>
      <c r="P820" s="2" t="s">
        <v>925</v>
      </c>
      <c r="Q820" s="1">
        <v>252.88</v>
      </c>
      <c r="R820" s="11">
        <f t="shared" ca="1" si="40"/>
        <v>1.4658860355921395E-3</v>
      </c>
      <c r="S820" s="5" t="str">
        <f t="shared" si="41"/>
        <v>MY9_Solar</v>
      </c>
      <c r="T820" s="1" t="s">
        <v>879</v>
      </c>
      <c r="U820" s="5" t="s">
        <v>783</v>
      </c>
      <c r="V820" s="1" t="s">
        <v>880</v>
      </c>
    </row>
    <row r="821" spans="14:22">
      <c r="N821" s="351" t="s">
        <v>1896</v>
      </c>
      <c r="O821" s="2" t="s">
        <v>42</v>
      </c>
      <c r="P821" s="2" t="s">
        <v>925</v>
      </c>
      <c r="Q821" s="1">
        <v>221.27</v>
      </c>
      <c r="R821" s="11">
        <f t="shared" ca="1" si="40"/>
        <v>1.2826502811431222E-3</v>
      </c>
      <c r="S821" s="5" t="str">
        <f t="shared" si="41"/>
        <v>MY9_Solar</v>
      </c>
      <c r="T821" s="1" t="s">
        <v>879</v>
      </c>
      <c r="U821" s="5" t="s">
        <v>783</v>
      </c>
      <c r="V821" s="1" t="s">
        <v>880</v>
      </c>
    </row>
    <row r="822" spans="14:22">
      <c r="N822" s="351" t="s">
        <v>1897</v>
      </c>
      <c r="O822" s="2" t="s">
        <v>42</v>
      </c>
      <c r="P822" s="2" t="s">
        <v>925</v>
      </c>
      <c r="Q822" s="1">
        <v>205.465</v>
      </c>
      <c r="R822" s="11">
        <f t="shared" ca="1" si="40"/>
        <v>1.1910324039186135E-3</v>
      </c>
      <c r="S822" s="5" t="str">
        <f t="shared" si="41"/>
        <v>MY9_Solar</v>
      </c>
      <c r="T822" s="1" t="s">
        <v>879</v>
      </c>
      <c r="U822" s="5" t="s">
        <v>783</v>
      </c>
      <c r="V822" s="1" t="s">
        <v>880</v>
      </c>
    </row>
    <row r="823" spans="14:22">
      <c r="N823" s="351" t="s">
        <v>1898</v>
      </c>
      <c r="O823" s="2" t="s">
        <v>42</v>
      </c>
      <c r="P823" s="2" t="s">
        <v>925</v>
      </c>
      <c r="Q823" s="1">
        <v>252.88</v>
      </c>
      <c r="R823" s="11">
        <f t="shared" ca="1" si="40"/>
        <v>1.4658860355921395E-3</v>
      </c>
      <c r="S823" s="5" t="str">
        <f t="shared" si="41"/>
        <v>MY9_Solar</v>
      </c>
      <c r="T823" s="1" t="s">
        <v>879</v>
      </c>
      <c r="U823" s="5" t="s">
        <v>783</v>
      </c>
      <c r="V823" s="1" t="s">
        <v>880</v>
      </c>
    </row>
    <row r="824" spans="14:22">
      <c r="N824" s="351" t="s">
        <v>1899</v>
      </c>
      <c r="O824" s="2" t="s">
        <v>42</v>
      </c>
      <c r="P824" s="2" t="s">
        <v>925</v>
      </c>
      <c r="Q824" s="1">
        <v>252.88</v>
      </c>
      <c r="R824" s="11">
        <f t="shared" ca="1" si="40"/>
        <v>1.4658860355921395E-3</v>
      </c>
      <c r="S824" s="5" t="str">
        <f t="shared" si="41"/>
        <v>MY9_Solar</v>
      </c>
      <c r="T824" s="1" t="s">
        <v>879</v>
      </c>
      <c r="U824" s="5" t="s">
        <v>783</v>
      </c>
      <c r="V824" s="1" t="s">
        <v>880</v>
      </c>
    </row>
    <row r="825" spans="14:22">
      <c r="N825" s="2" t="s">
        <v>1740</v>
      </c>
      <c r="O825" s="2" t="s">
        <v>42</v>
      </c>
      <c r="P825" s="2" t="s">
        <v>925</v>
      </c>
      <c r="Q825" s="1">
        <v>126.44</v>
      </c>
      <c r="R825" s="11">
        <f t="shared" ca="1" si="40"/>
        <v>7.3294301779606975E-4</v>
      </c>
      <c r="S825" s="5" t="str">
        <f t="shared" si="41"/>
        <v>MY9_Solar</v>
      </c>
      <c r="T825" s="1" t="s">
        <v>879</v>
      </c>
      <c r="U825" s="5" t="s">
        <v>783</v>
      </c>
      <c r="V825" s="1" t="s">
        <v>880</v>
      </c>
    </row>
    <row r="826" spans="14:22">
      <c r="N826" s="2" t="s">
        <v>1741</v>
      </c>
      <c r="O826" s="2" t="s">
        <v>42</v>
      </c>
      <c r="P826" s="2" t="s">
        <v>925</v>
      </c>
      <c r="Q826" s="1">
        <v>110.63500000000001</v>
      </c>
      <c r="R826" s="11">
        <f t="shared" ca="1" si="40"/>
        <v>6.4132514057156111E-4</v>
      </c>
      <c r="S826" s="5" t="str">
        <f t="shared" si="41"/>
        <v>MY9_Solar</v>
      </c>
      <c r="T826" s="1" t="s">
        <v>879</v>
      </c>
      <c r="U826" s="5" t="s">
        <v>783</v>
      </c>
      <c r="V826" s="1" t="s">
        <v>880</v>
      </c>
    </row>
    <row r="827" spans="14:22">
      <c r="N827" s="2" t="s">
        <v>1742</v>
      </c>
      <c r="O827" s="2" t="s">
        <v>42</v>
      </c>
      <c r="P827" s="2" t="s">
        <v>925</v>
      </c>
      <c r="Q827" s="1">
        <v>252.88</v>
      </c>
      <c r="R827" s="11">
        <f t="shared" ca="1" si="40"/>
        <v>1.4658860355921395E-3</v>
      </c>
      <c r="S827" s="5" t="str">
        <f t="shared" si="41"/>
        <v>MY9_Solar</v>
      </c>
      <c r="T827" s="1" t="s">
        <v>879</v>
      </c>
      <c r="U827" s="5" t="s">
        <v>783</v>
      </c>
      <c r="V827" s="1" t="s">
        <v>880</v>
      </c>
    </row>
    <row r="828" spans="14:22">
      <c r="N828" s="2" t="s">
        <v>1743</v>
      </c>
      <c r="O828" s="2" t="s">
        <v>42</v>
      </c>
      <c r="P828" s="2" t="s">
        <v>925</v>
      </c>
      <c r="Q828" s="1">
        <v>284.49</v>
      </c>
      <c r="R828" s="11">
        <f t="shared" ca="1" si="40"/>
        <v>1.649121790041157E-3</v>
      </c>
      <c r="S828" s="5" t="str">
        <f t="shared" si="41"/>
        <v>MY9_Solar</v>
      </c>
      <c r="T828" s="1" t="s">
        <v>879</v>
      </c>
      <c r="U828" s="5" t="s">
        <v>783</v>
      </c>
      <c r="V828" s="1" t="s">
        <v>880</v>
      </c>
    </row>
    <row r="829" spans="14:22">
      <c r="N829" s="2" t="s">
        <v>1744</v>
      </c>
      <c r="O829" s="2" t="s">
        <v>42</v>
      </c>
      <c r="P829" s="2" t="s">
        <v>925</v>
      </c>
      <c r="Q829" s="1">
        <v>252.88</v>
      </c>
      <c r="R829" s="11">
        <f t="shared" ref="R829:R864" ca="1" si="42">Q829/$AC$4</f>
        <v>1.4658860355921395E-3</v>
      </c>
      <c r="S829" s="5" t="str">
        <f t="shared" si="41"/>
        <v>MY9_Solar</v>
      </c>
      <c r="T829" s="1" t="s">
        <v>879</v>
      </c>
      <c r="U829" s="5" t="s">
        <v>783</v>
      </c>
      <c r="V829" s="1" t="s">
        <v>880</v>
      </c>
    </row>
    <row r="830" spans="14:22">
      <c r="N830" s="2" t="s">
        <v>1745</v>
      </c>
      <c r="O830" s="2" t="s">
        <v>42</v>
      </c>
      <c r="P830" s="2" t="s">
        <v>925</v>
      </c>
      <c r="Q830" s="1">
        <v>284.49</v>
      </c>
      <c r="R830" s="11">
        <f t="shared" ca="1" si="42"/>
        <v>1.649121790041157E-3</v>
      </c>
      <c r="S830" s="5" t="str">
        <f t="shared" si="41"/>
        <v>MY9_Solar</v>
      </c>
      <c r="T830" s="1" t="s">
        <v>879</v>
      </c>
      <c r="U830" s="5" t="s">
        <v>783</v>
      </c>
      <c r="V830" s="1" t="s">
        <v>880</v>
      </c>
    </row>
    <row r="831" spans="14:22">
      <c r="N831" s="351" t="s">
        <v>1746</v>
      </c>
      <c r="O831" s="2" t="s">
        <v>42</v>
      </c>
      <c r="P831" s="2" t="s">
        <v>925</v>
      </c>
      <c r="Q831" s="1">
        <v>205.465</v>
      </c>
      <c r="R831" s="11">
        <f t="shared" ca="1" si="42"/>
        <v>1.1910324039186135E-3</v>
      </c>
      <c r="S831" s="5" t="str">
        <f t="shared" si="41"/>
        <v>MY9_Solar</v>
      </c>
      <c r="T831" s="1" t="s">
        <v>879</v>
      </c>
      <c r="U831" s="5" t="s">
        <v>783</v>
      </c>
      <c r="V831" s="1" t="s">
        <v>880</v>
      </c>
    </row>
    <row r="832" spans="14:22">
      <c r="N832" s="351" t="s">
        <v>1747</v>
      </c>
      <c r="O832" s="2" t="s">
        <v>42</v>
      </c>
      <c r="P832" s="2" t="s">
        <v>925</v>
      </c>
      <c r="Q832" s="1">
        <v>221.27</v>
      </c>
      <c r="R832" s="11">
        <f t="shared" ca="1" si="42"/>
        <v>1.2826502811431222E-3</v>
      </c>
      <c r="S832" s="5" t="str">
        <f t="shared" si="41"/>
        <v>MY9_Solar</v>
      </c>
      <c r="T832" s="1" t="s">
        <v>879</v>
      </c>
      <c r="U832" s="5" t="s">
        <v>783</v>
      </c>
      <c r="V832" s="1" t="s">
        <v>880</v>
      </c>
    </row>
    <row r="833" spans="14:22">
      <c r="N833" s="351" t="s">
        <v>1748</v>
      </c>
      <c r="O833" s="2" t="s">
        <v>42</v>
      </c>
      <c r="P833" s="2" t="s">
        <v>925</v>
      </c>
      <c r="Q833" s="1">
        <v>252.88</v>
      </c>
      <c r="R833" s="11">
        <f t="shared" ca="1" si="42"/>
        <v>1.4658860355921395E-3</v>
      </c>
      <c r="S833" s="5" t="str">
        <f t="shared" si="41"/>
        <v>MY9_Solar</v>
      </c>
      <c r="T833" s="1" t="s">
        <v>879</v>
      </c>
      <c r="U833" s="5" t="s">
        <v>783</v>
      </c>
      <c r="V833" s="1" t="s">
        <v>880</v>
      </c>
    </row>
    <row r="834" spans="14:22">
      <c r="N834" s="351" t="s">
        <v>1749</v>
      </c>
      <c r="O834" s="2" t="s">
        <v>42</v>
      </c>
      <c r="P834" s="2" t="s">
        <v>925</v>
      </c>
      <c r="Q834" s="1">
        <v>205.465</v>
      </c>
      <c r="R834" s="11">
        <f t="shared" ca="1" si="42"/>
        <v>1.1910324039186135E-3</v>
      </c>
      <c r="S834" s="5" t="str">
        <f t="shared" ref="S834:S897" si="43">_xlfn.XLOOKUP(O834,AE:AE,AG:AG)</f>
        <v>MY9_Solar</v>
      </c>
      <c r="T834" s="1" t="s">
        <v>879</v>
      </c>
      <c r="U834" s="5" t="s">
        <v>783</v>
      </c>
      <c r="V834" s="1" t="s">
        <v>880</v>
      </c>
    </row>
    <row r="835" spans="14:22">
      <c r="N835" s="351" t="s">
        <v>1750</v>
      </c>
      <c r="O835" s="2" t="s">
        <v>42</v>
      </c>
      <c r="P835" s="2" t="s">
        <v>925</v>
      </c>
      <c r="Q835" s="1">
        <v>221.27</v>
      </c>
      <c r="R835" s="11">
        <f t="shared" ca="1" si="42"/>
        <v>1.2826502811431222E-3</v>
      </c>
      <c r="S835" s="5" t="str">
        <f t="shared" si="43"/>
        <v>MY9_Solar</v>
      </c>
      <c r="T835" s="1" t="s">
        <v>879</v>
      </c>
      <c r="U835" s="5" t="s">
        <v>783</v>
      </c>
      <c r="V835" s="1" t="s">
        <v>880</v>
      </c>
    </row>
    <row r="836" spans="14:22">
      <c r="N836" s="351" t="s">
        <v>1751</v>
      </c>
      <c r="O836" s="2" t="s">
        <v>42</v>
      </c>
      <c r="P836" s="2" t="s">
        <v>925</v>
      </c>
      <c r="Q836" s="1">
        <v>189.66</v>
      </c>
      <c r="R836" s="11">
        <f t="shared" ca="1" si="42"/>
        <v>1.0994145266941047E-3</v>
      </c>
      <c r="S836" s="5" t="str">
        <f t="shared" si="43"/>
        <v>MY9_Solar</v>
      </c>
      <c r="T836" s="1" t="s">
        <v>879</v>
      </c>
      <c r="U836" s="5" t="s">
        <v>783</v>
      </c>
      <c r="V836" s="1" t="s">
        <v>880</v>
      </c>
    </row>
    <row r="837" spans="14:22">
      <c r="N837" s="351" t="s">
        <v>1900</v>
      </c>
      <c r="O837" s="2" t="s">
        <v>42</v>
      </c>
      <c r="P837" s="2" t="s">
        <v>925</v>
      </c>
      <c r="Q837" s="1">
        <v>221.27</v>
      </c>
      <c r="R837" s="11">
        <f t="shared" ca="1" si="42"/>
        <v>1.2826502811431222E-3</v>
      </c>
      <c r="S837" s="5" t="str">
        <f t="shared" si="43"/>
        <v>MY9_Solar</v>
      </c>
      <c r="T837" s="1" t="s">
        <v>879</v>
      </c>
      <c r="U837" s="5" t="s">
        <v>783</v>
      </c>
      <c r="V837" s="1" t="s">
        <v>880</v>
      </c>
    </row>
    <row r="838" spans="14:22">
      <c r="N838" s="351" t="s">
        <v>1901</v>
      </c>
      <c r="O838" s="2" t="s">
        <v>42</v>
      </c>
      <c r="P838" s="2" t="s">
        <v>925</v>
      </c>
      <c r="Q838" s="1">
        <v>252.88</v>
      </c>
      <c r="R838" s="11">
        <f t="shared" ca="1" si="42"/>
        <v>1.4658860355921395E-3</v>
      </c>
      <c r="S838" s="5" t="str">
        <f t="shared" si="43"/>
        <v>MY9_Solar</v>
      </c>
      <c r="T838" s="1" t="s">
        <v>879</v>
      </c>
      <c r="U838" s="5" t="s">
        <v>783</v>
      </c>
      <c r="V838" s="1" t="s">
        <v>880</v>
      </c>
    </row>
    <row r="839" spans="14:22">
      <c r="N839" s="351" t="s">
        <v>1902</v>
      </c>
      <c r="O839" s="2" t="s">
        <v>42</v>
      </c>
      <c r="P839" s="2" t="s">
        <v>925</v>
      </c>
      <c r="Q839" s="1">
        <v>252.88</v>
      </c>
      <c r="R839" s="11">
        <f t="shared" ca="1" si="42"/>
        <v>1.4658860355921395E-3</v>
      </c>
      <c r="S839" s="5" t="str">
        <f t="shared" si="43"/>
        <v>MY9_Solar</v>
      </c>
      <c r="T839" s="1" t="s">
        <v>879</v>
      </c>
      <c r="U839" s="5" t="s">
        <v>783</v>
      </c>
      <c r="V839" s="1" t="s">
        <v>880</v>
      </c>
    </row>
    <row r="840" spans="14:22">
      <c r="N840" s="351" t="s">
        <v>1903</v>
      </c>
      <c r="O840" s="2" t="s">
        <v>42</v>
      </c>
      <c r="P840" s="2" t="s">
        <v>925</v>
      </c>
      <c r="Q840" s="1">
        <v>189.66</v>
      </c>
      <c r="R840" s="11">
        <f t="shared" ca="1" si="42"/>
        <v>1.0994145266941047E-3</v>
      </c>
      <c r="S840" s="5" t="str">
        <f t="shared" si="43"/>
        <v>MY9_Solar</v>
      </c>
      <c r="T840" s="1" t="s">
        <v>879</v>
      </c>
      <c r="U840" s="5" t="s">
        <v>783</v>
      </c>
      <c r="V840" s="1" t="s">
        <v>880</v>
      </c>
    </row>
    <row r="841" spans="14:22">
      <c r="N841" s="351" t="s">
        <v>1904</v>
      </c>
      <c r="O841" s="2" t="s">
        <v>42</v>
      </c>
      <c r="P841" s="2" t="s">
        <v>925</v>
      </c>
      <c r="Q841" s="1">
        <v>205.465</v>
      </c>
      <c r="R841" s="11">
        <f t="shared" ca="1" si="42"/>
        <v>1.1910324039186135E-3</v>
      </c>
      <c r="S841" s="5" t="str">
        <f t="shared" si="43"/>
        <v>MY9_Solar</v>
      </c>
      <c r="T841" s="1" t="s">
        <v>879</v>
      </c>
      <c r="U841" s="5" t="s">
        <v>783</v>
      </c>
      <c r="V841" s="1" t="s">
        <v>880</v>
      </c>
    </row>
    <row r="842" spans="14:22">
      <c r="N842" s="351" t="s">
        <v>1905</v>
      </c>
      <c r="O842" s="2" t="s">
        <v>42</v>
      </c>
      <c r="P842" s="2" t="s">
        <v>925</v>
      </c>
      <c r="Q842" s="1">
        <v>158.05000000000001</v>
      </c>
      <c r="R842" s="11">
        <f t="shared" ca="1" si="42"/>
        <v>9.1617877224508734E-4</v>
      </c>
      <c r="S842" s="5" t="str">
        <f t="shared" si="43"/>
        <v>MY9_Solar</v>
      </c>
      <c r="T842" s="1" t="s">
        <v>879</v>
      </c>
      <c r="U842" s="5" t="s">
        <v>783</v>
      </c>
      <c r="V842" s="1" t="s">
        <v>880</v>
      </c>
    </row>
    <row r="843" spans="14:22">
      <c r="N843" s="351" t="s">
        <v>1850</v>
      </c>
      <c r="O843" s="351" t="s">
        <v>120</v>
      </c>
      <c r="P843" s="351" t="s">
        <v>929</v>
      </c>
      <c r="Q843" s="1">
        <v>252.88</v>
      </c>
      <c r="R843" s="11">
        <f t="shared" ca="1" si="42"/>
        <v>1.4658860355921395E-3</v>
      </c>
      <c r="S843" s="5" t="str">
        <f t="shared" si="43"/>
        <v>MY10_Solar</v>
      </c>
      <c r="T843" s="1" t="s">
        <v>879</v>
      </c>
      <c r="U843" s="5" t="s">
        <v>783</v>
      </c>
      <c r="V843" s="1" t="s">
        <v>880</v>
      </c>
    </row>
    <row r="844" spans="14:22">
      <c r="N844" s="351" t="s">
        <v>1851</v>
      </c>
      <c r="O844" s="351" t="s">
        <v>120</v>
      </c>
      <c r="P844" s="351" t="s">
        <v>929</v>
      </c>
      <c r="Q844" s="1">
        <v>237.07499999999999</v>
      </c>
      <c r="R844" s="11">
        <f t="shared" ca="1" si="42"/>
        <v>1.3742681583676307E-3</v>
      </c>
      <c r="S844" s="5" t="str">
        <f t="shared" si="43"/>
        <v>MY10_Solar</v>
      </c>
      <c r="T844" s="1" t="s">
        <v>879</v>
      </c>
      <c r="U844" s="5" t="s">
        <v>783</v>
      </c>
      <c r="V844" s="1" t="s">
        <v>880</v>
      </c>
    </row>
    <row r="845" spans="14:22">
      <c r="N845" s="351" t="s">
        <v>1852</v>
      </c>
      <c r="O845" s="351" t="s">
        <v>120</v>
      </c>
      <c r="P845" s="351" t="s">
        <v>929</v>
      </c>
      <c r="Q845" s="1">
        <v>205.465</v>
      </c>
      <c r="R845" s="11">
        <f t="shared" ca="1" si="42"/>
        <v>1.1910324039186135E-3</v>
      </c>
      <c r="S845" s="5" t="str">
        <f t="shared" si="43"/>
        <v>MY10_Solar</v>
      </c>
      <c r="T845" s="1" t="s">
        <v>879</v>
      </c>
      <c r="U845" s="5" t="s">
        <v>783</v>
      </c>
      <c r="V845" s="1" t="s">
        <v>880</v>
      </c>
    </row>
    <row r="846" spans="14:22">
      <c r="N846" s="351" t="s">
        <v>1853</v>
      </c>
      <c r="O846" s="351" t="s">
        <v>120</v>
      </c>
      <c r="P846" s="351" t="s">
        <v>929</v>
      </c>
      <c r="Q846" s="1">
        <v>221.27</v>
      </c>
      <c r="R846" s="11">
        <f t="shared" ca="1" si="42"/>
        <v>1.2826502811431222E-3</v>
      </c>
      <c r="S846" s="5" t="str">
        <f t="shared" si="43"/>
        <v>MY10_Solar</v>
      </c>
      <c r="T846" s="1" t="s">
        <v>879</v>
      </c>
      <c r="U846" s="5" t="s">
        <v>783</v>
      </c>
      <c r="V846" s="1" t="s">
        <v>880</v>
      </c>
    </row>
    <row r="847" spans="14:22">
      <c r="N847" s="351" t="s">
        <v>1854</v>
      </c>
      <c r="O847" s="351" t="s">
        <v>120</v>
      </c>
      <c r="P847" s="351" t="s">
        <v>929</v>
      </c>
      <c r="Q847" s="1">
        <v>221.27</v>
      </c>
      <c r="R847" s="11">
        <f t="shared" ca="1" si="42"/>
        <v>1.2826502811431222E-3</v>
      </c>
      <c r="S847" s="5" t="str">
        <f t="shared" si="43"/>
        <v>MY10_Solar</v>
      </c>
      <c r="T847" s="1" t="s">
        <v>879</v>
      </c>
      <c r="U847" s="5" t="s">
        <v>783</v>
      </c>
      <c r="V847" s="1" t="s">
        <v>880</v>
      </c>
    </row>
    <row r="848" spans="14:22">
      <c r="N848" s="351" t="s">
        <v>1855</v>
      </c>
      <c r="O848" s="351" t="s">
        <v>120</v>
      </c>
      <c r="P848" s="351" t="s">
        <v>929</v>
      </c>
      <c r="Q848" s="1">
        <v>221.27</v>
      </c>
      <c r="R848" s="11">
        <f t="shared" ca="1" si="42"/>
        <v>1.2826502811431222E-3</v>
      </c>
      <c r="S848" s="5" t="str">
        <f t="shared" si="43"/>
        <v>MY10_Solar</v>
      </c>
      <c r="T848" s="1" t="s">
        <v>879</v>
      </c>
      <c r="U848" s="5" t="s">
        <v>783</v>
      </c>
      <c r="V848" s="1" t="s">
        <v>880</v>
      </c>
    </row>
    <row r="849" spans="14:22">
      <c r="N849" s="351" t="s">
        <v>1856</v>
      </c>
      <c r="O849" s="351" t="s">
        <v>120</v>
      </c>
      <c r="P849" s="351" t="s">
        <v>929</v>
      </c>
      <c r="Q849" s="1">
        <v>126.44</v>
      </c>
      <c r="R849" s="11">
        <f t="shared" ca="1" si="42"/>
        <v>7.3294301779606975E-4</v>
      </c>
      <c r="S849" s="5" t="str">
        <f t="shared" si="43"/>
        <v>MY10_Solar</v>
      </c>
      <c r="T849" s="1" t="s">
        <v>879</v>
      </c>
      <c r="U849" s="5" t="s">
        <v>783</v>
      </c>
      <c r="V849" s="1" t="s">
        <v>880</v>
      </c>
    </row>
    <row r="850" spans="14:22">
      <c r="N850" s="351" t="s">
        <v>1857</v>
      </c>
      <c r="O850" s="351" t="s">
        <v>120</v>
      </c>
      <c r="P850" s="351" t="s">
        <v>929</v>
      </c>
      <c r="Q850" s="1">
        <v>189.66</v>
      </c>
      <c r="R850" s="11">
        <f t="shared" ca="1" si="42"/>
        <v>1.0994145266941047E-3</v>
      </c>
      <c r="S850" s="5" t="str">
        <f t="shared" si="43"/>
        <v>MY10_Solar</v>
      </c>
      <c r="T850" s="1" t="s">
        <v>879</v>
      </c>
      <c r="U850" s="5" t="s">
        <v>783</v>
      </c>
      <c r="V850" s="1" t="s">
        <v>880</v>
      </c>
    </row>
    <row r="851" spans="14:22">
      <c r="N851" s="351" t="s">
        <v>1858</v>
      </c>
      <c r="O851" s="351" t="s">
        <v>120</v>
      </c>
      <c r="P851" s="351" t="s">
        <v>929</v>
      </c>
      <c r="Q851" s="1">
        <v>205.465</v>
      </c>
      <c r="R851" s="11">
        <f t="shared" ca="1" si="42"/>
        <v>1.1910324039186135E-3</v>
      </c>
      <c r="S851" s="5" t="str">
        <f t="shared" si="43"/>
        <v>MY10_Solar</v>
      </c>
      <c r="T851" s="1" t="s">
        <v>879</v>
      </c>
      <c r="U851" s="5" t="s">
        <v>783</v>
      </c>
      <c r="V851" s="1" t="s">
        <v>880</v>
      </c>
    </row>
    <row r="852" spans="14:22">
      <c r="N852" s="351" t="s">
        <v>1859</v>
      </c>
      <c r="O852" s="351" t="s">
        <v>120</v>
      </c>
      <c r="P852" s="351" t="s">
        <v>929</v>
      </c>
      <c r="Q852" s="1">
        <v>223.3</v>
      </c>
      <c r="R852" s="11">
        <f t="shared" ca="1" si="42"/>
        <v>1.2944177149150774E-3</v>
      </c>
      <c r="S852" s="5" t="str">
        <f t="shared" si="43"/>
        <v>MY10_Solar</v>
      </c>
      <c r="T852" s="1" t="s">
        <v>879</v>
      </c>
      <c r="U852" s="5" t="s">
        <v>783</v>
      </c>
      <c r="V852" s="1" t="s">
        <v>880</v>
      </c>
    </row>
    <row r="853" spans="14:22">
      <c r="N853" s="351" t="s">
        <v>1860</v>
      </c>
      <c r="O853" s="351" t="s">
        <v>120</v>
      </c>
      <c r="P853" s="351" t="s">
        <v>929</v>
      </c>
      <c r="Q853" s="1">
        <v>159.5</v>
      </c>
      <c r="R853" s="11">
        <f t="shared" ca="1" si="42"/>
        <v>9.2458408208219813E-4</v>
      </c>
      <c r="S853" s="5" t="str">
        <f t="shared" si="43"/>
        <v>MY10_Solar</v>
      </c>
      <c r="T853" s="1" t="s">
        <v>879</v>
      </c>
      <c r="U853" s="5" t="s">
        <v>783</v>
      </c>
      <c r="V853" s="1" t="s">
        <v>880</v>
      </c>
    </row>
    <row r="854" spans="14:22">
      <c r="N854" s="351" t="s">
        <v>1861</v>
      </c>
      <c r="O854" s="351" t="s">
        <v>120</v>
      </c>
      <c r="P854" s="351" t="s">
        <v>929</v>
      </c>
      <c r="Q854" s="1">
        <v>223.3</v>
      </c>
      <c r="R854" s="11">
        <f t="shared" ca="1" si="42"/>
        <v>1.2944177149150774E-3</v>
      </c>
      <c r="S854" s="5" t="str">
        <f t="shared" si="43"/>
        <v>MY10_Solar</v>
      </c>
      <c r="T854" s="1" t="s">
        <v>879</v>
      </c>
      <c r="U854" s="5" t="s">
        <v>783</v>
      </c>
      <c r="V854" s="1" t="s">
        <v>880</v>
      </c>
    </row>
    <row r="855" spans="14:22">
      <c r="N855" s="351" t="s">
        <v>1862</v>
      </c>
      <c r="O855" s="351" t="s">
        <v>120</v>
      </c>
      <c r="P855" s="351" t="s">
        <v>929</v>
      </c>
      <c r="Q855" s="1">
        <v>223.3</v>
      </c>
      <c r="R855" s="11">
        <f t="shared" ca="1" si="42"/>
        <v>1.2944177149150774E-3</v>
      </c>
      <c r="S855" s="5" t="str">
        <f t="shared" si="43"/>
        <v>MY10_Solar</v>
      </c>
      <c r="T855" s="1" t="s">
        <v>879</v>
      </c>
      <c r="U855" s="5" t="s">
        <v>783</v>
      </c>
      <c r="V855" s="1" t="s">
        <v>880</v>
      </c>
    </row>
    <row r="856" spans="14:22">
      <c r="N856" s="351" t="s">
        <v>1863</v>
      </c>
      <c r="O856" s="351" t="s">
        <v>120</v>
      </c>
      <c r="P856" s="351" t="s">
        <v>929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879</v>
      </c>
      <c r="U856" s="5" t="s">
        <v>783</v>
      </c>
      <c r="V856" s="1" t="s">
        <v>880</v>
      </c>
    </row>
    <row r="857" spans="14:22">
      <c r="N857" s="351" t="s">
        <v>1864</v>
      </c>
      <c r="O857" s="351" t="s">
        <v>120</v>
      </c>
      <c r="P857" s="351" t="s">
        <v>929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879</v>
      </c>
      <c r="U857" s="5" t="s">
        <v>783</v>
      </c>
      <c r="V857" s="1" t="s">
        <v>880</v>
      </c>
    </row>
    <row r="858" spans="14:22">
      <c r="N858" s="351" t="s">
        <v>1865</v>
      </c>
      <c r="O858" s="351" t="s">
        <v>120</v>
      </c>
      <c r="P858" s="351" t="s">
        <v>929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879</v>
      </c>
      <c r="U858" s="5" t="s">
        <v>783</v>
      </c>
      <c r="V858" s="1" t="s">
        <v>880</v>
      </c>
    </row>
    <row r="859" spans="14:22">
      <c r="N859" s="351" t="s">
        <v>1866</v>
      </c>
      <c r="O859" s="351" t="s">
        <v>120</v>
      </c>
      <c r="P859" s="351" t="s">
        <v>929</v>
      </c>
      <c r="Q859" s="1">
        <v>0</v>
      </c>
      <c r="R859" s="11">
        <f t="shared" ca="1" si="42"/>
        <v>0</v>
      </c>
      <c r="S859" s="5" t="str">
        <f t="shared" si="43"/>
        <v>MY10_Solar</v>
      </c>
      <c r="T859" s="1" t="s">
        <v>879</v>
      </c>
      <c r="U859" s="5" t="s">
        <v>783</v>
      </c>
      <c r="V859" s="1" t="s">
        <v>880</v>
      </c>
    </row>
    <row r="860" spans="14:22">
      <c r="N860" s="351" t="s">
        <v>1867</v>
      </c>
      <c r="O860" s="351" t="s">
        <v>120</v>
      </c>
      <c r="P860" s="351" t="s">
        <v>929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879</v>
      </c>
      <c r="U860" s="5" t="s">
        <v>783</v>
      </c>
      <c r="V860" s="1" t="s">
        <v>880</v>
      </c>
    </row>
    <row r="861" spans="14:22">
      <c r="N861" s="351" t="s">
        <v>1868</v>
      </c>
      <c r="O861" s="351" t="s">
        <v>120</v>
      </c>
      <c r="P861" s="351" t="s">
        <v>929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879</v>
      </c>
      <c r="U861" s="5" t="s">
        <v>783</v>
      </c>
      <c r="V861" s="1" t="s">
        <v>880</v>
      </c>
    </row>
    <row r="862" spans="14:22">
      <c r="N862" s="351" t="s">
        <v>1869</v>
      </c>
      <c r="O862" s="351" t="s">
        <v>120</v>
      </c>
      <c r="P862" s="351" t="s">
        <v>929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879</v>
      </c>
      <c r="U862" s="5" t="s">
        <v>783</v>
      </c>
      <c r="V862" s="1" t="s">
        <v>880</v>
      </c>
    </row>
    <row r="863" spans="14:22">
      <c r="N863" s="351" t="s">
        <v>1870</v>
      </c>
      <c r="O863" s="351" t="s">
        <v>120</v>
      </c>
      <c r="P863" s="351" t="s">
        <v>929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879</v>
      </c>
      <c r="U863" s="5" t="s">
        <v>783</v>
      </c>
      <c r="V863" s="1" t="s">
        <v>880</v>
      </c>
    </row>
    <row r="864" spans="14:22">
      <c r="N864" s="351" t="s">
        <v>1871</v>
      </c>
      <c r="O864" s="351" t="s">
        <v>120</v>
      </c>
      <c r="P864" s="351" t="s">
        <v>929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879</v>
      </c>
      <c r="U864" s="5" t="s">
        <v>783</v>
      </c>
      <c r="V864" s="1" t="s">
        <v>880</v>
      </c>
    </row>
    <row r="865" spans="14:22">
      <c r="N865" s="351" t="s">
        <v>1872</v>
      </c>
      <c r="O865" s="351" t="s">
        <v>120</v>
      </c>
      <c r="P865" s="351" t="s">
        <v>929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879</v>
      </c>
      <c r="U865" s="5" t="s">
        <v>783</v>
      </c>
      <c r="V865" s="1" t="s">
        <v>880</v>
      </c>
    </row>
    <row r="866" spans="14:22">
      <c r="N866" s="351" t="s">
        <v>1873</v>
      </c>
      <c r="O866" s="351" t="s">
        <v>120</v>
      </c>
      <c r="P866" s="351" t="s">
        <v>929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879</v>
      </c>
      <c r="U866" s="5" t="s">
        <v>783</v>
      </c>
      <c r="V866" s="1" t="s">
        <v>880</v>
      </c>
    </row>
    <row r="867" spans="14:22">
      <c r="N867" s="351" t="s">
        <v>1874</v>
      </c>
      <c r="O867" s="351" t="s">
        <v>120</v>
      </c>
      <c r="P867" s="351" t="s">
        <v>929</v>
      </c>
      <c r="Q867" s="1">
        <v>223.3</v>
      </c>
      <c r="R867" s="11">
        <f t="shared" ca="1" si="44"/>
        <v>1.2944177149150774E-3</v>
      </c>
      <c r="S867" s="5" t="str">
        <f t="shared" si="43"/>
        <v>MY10_Solar</v>
      </c>
      <c r="T867" s="1" t="s">
        <v>879</v>
      </c>
      <c r="U867" s="5" t="s">
        <v>783</v>
      </c>
      <c r="V867" s="1" t="s">
        <v>880</v>
      </c>
    </row>
    <row r="868" spans="14:22">
      <c r="N868" s="351" t="s">
        <v>1875</v>
      </c>
      <c r="O868" s="351" t="s">
        <v>120</v>
      </c>
      <c r="P868" s="351" t="s">
        <v>929</v>
      </c>
      <c r="Q868" s="1">
        <v>223.3</v>
      </c>
      <c r="R868" s="11">
        <f t="shared" ca="1" si="44"/>
        <v>1.2944177149150774E-3</v>
      </c>
      <c r="S868" s="5" t="str">
        <f t="shared" si="43"/>
        <v>MY10_Solar</v>
      </c>
      <c r="T868" s="1" t="s">
        <v>879</v>
      </c>
      <c r="U868" s="5" t="s">
        <v>783</v>
      </c>
      <c r="V868" s="1" t="s">
        <v>880</v>
      </c>
    </row>
    <row r="869" spans="14:22">
      <c r="N869" s="351" t="s">
        <v>1876</v>
      </c>
      <c r="O869" s="351" t="s">
        <v>120</v>
      </c>
      <c r="P869" s="351" t="s">
        <v>929</v>
      </c>
      <c r="Q869" s="1">
        <v>223.3</v>
      </c>
      <c r="R869" s="11">
        <f t="shared" ca="1" si="44"/>
        <v>1.2944177149150774E-3</v>
      </c>
      <c r="S869" s="5" t="str">
        <f t="shared" si="43"/>
        <v>MY10_Solar</v>
      </c>
      <c r="T869" s="1" t="s">
        <v>879</v>
      </c>
      <c r="U869" s="5" t="s">
        <v>783</v>
      </c>
      <c r="V869" s="1" t="s">
        <v>880</v>
      </c>
    </row>
    <row r="870" spans="14:22">
      <c r="N870" s="351" t="s">
        <v>1877</v>
      </c>
      <c r="O870" s="351" t="s">
        <v>120</v>
      </c>
      <c r="P870" s="351" t="s">
        <v>929</v>
      </c>
      <c r="Q870" s="1">
        <v>175.45</v>
      </c>
      <c r="R870" s="11">
        <f t="shared" ca="1" si="44"/>
        <v>1.017042490290418E-3</v>
      </c>
      <c r="S870" s="5" t="str">
        <f t="shared" si="43"/>
        <v>MY10_Solar</v>
      </c>
      <c r="T870" s="1" t="s">
        <v>879</v>
      </c>
      <c r="U870" s="5" t="s">
        <v>783</v>
      </c>
      <c r="V870" s="1" t="s">
        <v>880</v>
      </c>
    </row>
    <row r="871" spans="14:22">
      <c r="N871" s="351" t="s">
        <v>1878</v>
      </c>
      <c r="O871" s="351" t="s">
        <v>120</v>
      </c>
      <c r="P871" s="351" t="s">
        <v>929</v>
      </c>
      <c r="Q871" s="1">
        <v>223.3</v>
      </c>
      <c r="R871" s="11">
        <f t="shared" ca="1" si="44"/>
        <v>1.2944177149150774E-3</v>
      </c>
      <c r="S871" s="5" t="str">
        <f t="shared" si="43"/>
        <v>MY10_Solar</v>
      </c>
      <c r="T871" s="1" t="s">
        <v>879</v>
      </c>
      <c r="U871" s="5" t="s">
        <v>783</v>
      </c>
      <c r="V871" s="1" t="s">
        <v>880</v>
      </c>
    </row>
    <row r="872" spans="14:22">
      <c r="N872" s="351" t="s">
        <v>1879</v>
      </c>
      <c r="O872" s="351" t="s">
        <v>120</v>
      </c>
      <c r="P872" s="351" t="s">
        <v>929</v>
      </c>
      <c r="Q872" s="1">
        <v>223.3</v>
      </c>
      <c r="R872" s="11">
        <f t="shared" ca="1" si="44"/>
        <v>1.2944177149150774E-3</v>
      </c>
      <c r="S872" s="5" t="str">
        <f t="shared" si="43"/>
        <v>MY10_Solar</v>
      </c>
      <c r="T872" s="1" t="s">
        <v>879</v>
      </c>
      <c r="U872" s="5" t="s">
        <v>783</v>
      </c>
      <c r="V872" s="1" t="s">
        <v>880</v>
      </c>
    </row>
    <row r="873" spans="14:22">
      <c r="N873" s="351" t="s">
        <v>1880</v>
      </c>
      <c r="O873" s="351" t="s">
        <v>120</v>
      </c>
      <c r="P873" s="351" t="s">
        <v>929</v>
      </c>
      <c r="Q873" s="1">
        <v>239.25</v>
      </c>
      <c r="R873" s="11">
        <f t="shared" ca="1" si="44"/>
        <v>1.3868761231232971E-3</v>
      </c>
      <c r="S873" s="5" t="str">
        <f t="shared" si="43"/>
        <v>MY10_Solar</v>
      </c>
      <c r="T873" s="1" t="s">
        <v>879</v>
      </c>
      <c r="U873" s="5" t="s">
        <v>783</v>
      </c>
      <c r="V873" s="1" t="s">
        <v>880</v>
      </c>
    </row>
    <row r="874" spans="14:22">
      <c r="N874" s="351" t="s">
        <v>1881</v>
      </c>
      <c r="O874" s="351" t="s">
        <v>120</v>
      </c>
      <c r="P874" s="351" t="s">
        <v>929</v>
      </c>
      <c r="Q874" s="1">
        <v>223.3</v>
      </c>
      <c r="R874" s="11">
        <f t="shared" ca="1" si="44"/>
        <v>1.2944177149150774E-3</v>
      </c>
      <c r="S874" s="5" t="str">
        <f t="shared" si="43"/>
        <v>MY10_Solar</v>
      </c>
      <c r="T874" s="1" t="s">
        <v>879</v>
      </c>
      <c r="U874" s="5" t="s">
        <v>783</v>
      </c>
      <c r="V874" s="1" t="s">
        <v>880</v>
      </c>
    </row>
    <row r="875" spans="14:22">
      <c r="N875" s="351" t="s">
        <v>1882</v>
      </c>
      <c r="O875" s="351" t="s">
        <v>120</v>
      </c>
      <c r="P875" s="351" t="s">
        <v>929</v>
      </c>
      <c r="Q875" s="1">
        <v>255.2</v>
      </c>
      <c r="R875" s="11">
        <f t="shared" ca="1" si="44"/>
        <v>1.4793345313315169E-3</v>
      </c>
      <c r="S875" s="5" t="str">
        <f t="shared" si="43"/>
        <v>MY10_Solar</v>
      </c>
      <c r="T875" s="1" t="s">
        <v>879</v>
      </c>
      <c r="U875" s="5" t="s">
        <v>783</v>
      </c>
      <c r="V875" s="1" t="s">
        <v>880</v>
      </c>
    </row>
    <row r="876" spans="14:22">
      <c r="N876" s="351" t="s">
        <v>1883</v>
      </c>
      <c r="O876" s="351" t="s">
        <v>120</v>
      </c>
      <c r="P876" s="351" t="s">
        <v>929</v>
      </c>
      <c r="Q876" s="1">
        <v>191.4</v>
      </c>
      <c r="R876" s="11">
        <f t="shared" ca="1" si="44"/>
        <v>1.1095008984986377E-3</v>
      </c>
      <c r="S876" s="5" t="str">
        <f t="shared" si="43"/>
        <v>MY10_Solar</v>
      </c>
      <c r="T876" s="1" t="s">
        <v>879</v>
      </c>
      <c r="U876" s="5" t="s">
        <v>783</v>
      </c>
      <c r="V876" s="1" t="s">
        <v>880</v>
      </c>
    </row>
    <row r="877" spans="14:22">
      <c r="N877" s="351" t="s">
        <v>1884</v>
      </c>
      <c r="O877" s="351" t="s">
        <v>120</v>
      </c>
      <c r="P877" s="351" t="s">
        <v>929</v>
      </c>
      <c r="Q877" s="1">
        <v>255.2</v>
      </c>
      <c r="R877" s="11">
        <f t="shared" ca="1" si="44"/>
        <v>1.4793345313315169E-3</v>
      </c>
      <c r="S877" s="5" t="str">
        <f t="shared" si="43"/>
        <v>MY10_Solar</v>
      </c>
      <c r="T877" s="1" t="s">
        <v>879</v>
      </c>
      <c r="U877" s="5" t="s">
        <v>783</v>
      </c>
      <c r="V877" s="1" t="s">
        <v>880</v>
      </c>
    </row>
    <row r="878" spans="14:22">
      <c r="N878" s="351" t="s">
        <v>1885</v>
      </c>
      <c r="O878" s="351" t="s">
        <v>120</v>
      </c>
      <c r="P878" s="351" t="s">
        <v>929</v>
      </c>
      <c r="Q878" s="1">
        <v>255.2</v>
      </c>
      <c r="R878" s="11">
        <f t="shared" ca="1" si="44"/>
        <v>1.4793345313315169E-3</v>
      </c>
      <c r="S878" s="5" t="str">
        <f t="shared" si="43"/>
        <v>MY10_Solar</v>
      </c>
      <c r="T878" s="1" t="s">
        <v>879</v>
      </c>
      <c r="U878" s="5" t="s">
        <v>783</v>
      </c>
      <c r="V878" s="1" t="s">
        <v>880</v>
      </c>
    </row>
    <row r="879" spans="14:22">
      <c r="N879" s="2" t="s">
        <v>1752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2.4262767375804305E-2</v>
      </c>
      <c r="S879" s="5" t="str">
        <f t="shared" si="43"/>
        <v>MY1_Solar</v>
      </c>
      <c r="T879" s="1" t="s">
        <v>879</v>
      </c>
      <c r="U879" s="5" t="s">
        <v>783</v>
      </c>
      <c r="V879" s="1" t="s">
        <v>880</v>
      </c>
    </row>
    <row r="880" spans="14:22">
      <c r="N880" s="2" t="s">
        <v>1753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4.8355747492898962E-2</v>
      </c>
      <c r="S880" s="5" t="str">
        <f t="shared" si="43"/>
        <v>MY2_Solar</v>
      </c>
      <c r="T880" s="1" t="s">
        <v>886</v>
      </c>
      <c r="U880" s="5" t="s">
        <v>783</v>
      </c>
      <c r="V880" s="1" t="s">
        <v>880</v>
      </c>
    </row>
    <row r="881" spans="14:22">
      <c r="N881" s="2" t="s">
        <v>1754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4.9002956350356501E-2</v>
      </c>
      <c r="S881" s="5" t="str">
        <f t="shared" si="43"/>
        <v>MY2_Solar</v>
      </c>
      <c r="T881" s="1" t="s">
        <v>886</v>
      </c>
      <c r="U881" s="5" t="s">
        <v>783</v>
      </c>
      <c r="V881" s="1" t="s">
        <v>880</v>
      </c>
    </row>
    <row r="882" spans="14:22">
      <c r="N882" s="2" t="s">
        <v>1755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4.8465857051765142E-2</v>
      </c>
      <c r="S882" s="5" t="str">
        <f t="shared" si="43"/>
        <v>MY2_Solar</v>
      </c>
      <c r="T882" s="1" t="s">
        <v>886</v>
      </c>
      <c r="U882" s="5" t="s">
        <v>783</v>
      </c>
      <c r="V882" s="1" t="s">
        <v>880</v>
      </c>
    </row>
    <row r="883" spans="14:22">
      <c r="N883" s="2" t="s">
        <v>1756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3.4265086081966274E-2</v>
      </c>
      <c r="S883" s="5" t="str">
        <f t="shared" si="43"/>
        <v>MY2_Solar</v>
      </c>
      <c r="T883" s="1" t="s">
        <v>886</v>
      </c>
      <c r="U883" s="5" t="s">
        <v>783</v>
      </c>
      <c r="V883" s="1" t="s">
        <v>880</v>
      </c>
    </row>
    <row r="884" spans="14:22">
      <c r="N884" s="2" t="s">
        <v>1757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4.33327343342415E-2</v>
      </c>
      <c r="S884" s="5" t="str">
        <f t="shared" si="43"/>
        <v>MY3_Solar</v>
      </c>
      <c r="T884" s="1" t="s">
        <v>879</v>
      </c>
      <c r="U884" s="5" t="s">
        <v>783</v>
      </c>
      <c r="V884" s="1" t="s">
        <v>880</v>
      </c>
    </row>
    <row r="885" spans="14:22">
      <c r="N885" s="2" t="s">
        <v>1758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2.4593936583386475E-2</v>
      </c>
      <c r="S885" s="5" t="str">
        <f t="shared" si="43"/>
        <v>MY4_Solar</v>
      </c>
      <c r="T885" s="1" t="s">
        <v>886</v>
      </c>
      <c r="U885" s="5" t="s">
        <v>783</v>
      </c>
      <c r="V885" s="1" t="s">
        <v>880</v>
      </c>
    </row>
    <row r="886" spans="14:22">
      <c r="N886" s="2" t="s">
        <v>1759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9.2989623789925202E-2</v>
      </c>
      <c r="S886" s="5" t="str">
        <f t="shared" si="43"/>
        <v>MY3_Solar</v>
      </c>
      <c r="T886" s="1" t="s">
        <v>879</v>
      </c>
      <c r="U886" s="5" t="s">
        <v>783</v>
      </c>
      <c r="V886" s="1" t="s">
        <v>880</v>
      </c>
    </row>
    <row r="887" spans="14:22">
      <c r="N887" s="2" t="s">
        <v>1760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6.6385137093501842E-2</v>
      </c>
      <c r="S887" s="5" t="str">
        <f t="shared" si="43"/>
        <v>MY6_Solar</v>
      </c>
      <c r="T887" s="1" t="s">
        <v>892</v>
      </c>
      <c r="U887" s="5" t="s">
        <v>783</v>
      </c>
      <c r="V887" s="1" t="s">
        <v>880</v>
      </c>
    </row>
    <row r="888" spans="14:22">
      <c r="N888" s="2" t="s">
        <v>1761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5.1314416555561994E-2</v>
      </c>
      <c r="S888" s="5" t="str">
        <f t="shared" si="43"/>
        <v>MY6_Solar</v>
      </c>
      <c r="T888" s="1" t="s">
        <v>892</v>
      </c>
      <c r="U888" s="5" t="s">
        <v>783</v>
      </c>
      <c r="V888" s="1" t="s">
        <v>880</v>
      </c>
    </row>
    <row r="889" spans="14:22">
      <c r="N889" s="2" t="s">
        <v>1762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5.3995710393600377E-2</v>
      </c>
      <c r="S889" s="5" t="str">
        <f t="shared" si="43"/>
        <v>MY6_Solar</v>
      </c>
      <c r="T889" s="1" t="s">
        <v>892</v>
      </c>
      <c r="U889" s="5" t="s">
        <v>783</v>
      </c>
      <c r="V889" s="1" t="s">
        <v>880</v>
      </c>
    </row>
    <row r="890" spans="14:22">
      <c r="N890" s="2" t="s">
        <v>1763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6.4258593704712777E-2</v>
      </c>
      <c r="S890" s="5" t="str">
        <f t="shared" si="43"/>
        <v>MY6_Solar</v>
      </c>
      <c r="T890" s="1" t="s">
        <v>892</v>
      </c>
      <c r="U890" s="5" t="s">
        <v>783</v>
      </c>
      <c r="V890" s="1" t="s">
        <v>880</v>
      </c>
    </row>
    <row r="891" spans="14:22">
      <c r="N891" s="2" t="s">
        <v>1764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8.5845950959364689E-2</v>
      </c>
      <c r="S891" s="5" t="str">
        <f t="shared" si="43"/>
        <v>MY7_Solar</v>
      </c>
      <c r="T891" s="1" t="s">
        <v>897</v>
      </c>
      <c r="U891" s="5" t="s">
        <v>783</v>
      </c>
      <c r="V891" s="1" t="s">
        <v>880</v>
      </c>
    </row>
    <row r="892" spans="14:22">
      <c r="N892" s="2" t="s">
        <v>1765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2.6477566517883022E-2</v>
      </c>
      <c r="S892" s="5" t="str">
        <f t="shared" si="43"/>
        <v>MY7_Solar</v>
      </c>
      <c r="T892" s="1" t="s">
        <v>897</v>
      </c>
      <c r="U892" s="5" t="s">
        <v>783</v>
      </c>
      <c r="V892" s="1" t="s">
        <v>880</v>
      </c>
    </row>
    <row r="893" spans="14:22">
      <c r="N893" s="2" t="s">
        <v>1766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897</v>
      </c>
      <c r="U893" s="5" t="s">
        <v>783</v>
      </c>
      <c r="V893" s="1" t="s">
        <v>880</v>
      </c>
    </row>
    <row r="894" spans="14:22">
      <c r="N894" s="2" t="s">
        <v>1767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897</v>
      </c>
      <c r="U894" s="5" t="s">
        <v>783</v>
      </c>
      <c r="V894" s="1" t="s">
        <v>880</v>
      </c>
    </row>
    <row r="895" spans="14:22">
      <c r="N895" s="2" t="s">
        <v>1768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897</v>
      </c>
      <c r="U895" s="5" t="s">
        <v>783</v>
      </c>
      <c r="V895" s="1" t="s">
        <v>880</v>
      </c>
    </row>
    <row r="896" spans="14:22">
      <c r="N896" s="2" t="s">
        <v>1769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879</v>
      </c>
      <c r="U896" s="5" t="s">
        <v>783</v>
      </c>
      <c r="V896" s="1" t="s">
        <v>880</v>
      </c>
    </row>
    <row r="897" spans="14:22">
      <c r="N897" s="2" t="s">
        <v>1770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879</v>
      </c>
      <c r="U897" s="5" t="s">
        <v>783</v>
      </c>
      <c r="V897" s="1" t="s">
        <v>880</v>
      </c>
    </row>
    <row r="898" spans="14:22">
      <c r="N898" s="351" t="s">
        <v>1886</v>
      </c>
      <c r="O898" s="351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897</v>
      </c>
      <c r="U898" s="5" t="s">
        <v>783</v>
      </c>
      <c r="V898" s="1" t="s">
        <v>880</v>
      </c>
    </row>
    <row r="899" spans="14:22">
      <c r="N899" s="2" t="s">
        <v>1771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2.4262767375804305E-2</v>
      </c>
      <c r="S899" s="5" t="str">
        <f t="shared" si="46"/>
        <v>MY1_Solar</v>
      </c>
      <c r="T899" s="1" t="s">
        <v>879</v>
      </c>
      <c r="U899" s="5" t="s">
        <v>783</v>
      </c>
      <c r="V899" s="1" t="s">
        <v>880</v>
      </c>
    </row>
    <row r="900" spans="14:22">
      <c r="N900" s="2" t="s">
        <v>1772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4.8355747492898962E-2</v>
      </c>
      <c r="S900" s="5" t="str">
        <f t="shared" si="46"/>
        <v>MY2_Solar</v>
      </c>
      <c r="T900" s="1" t="s">
        <v>886</v>
      </c>
      <c r="U900" s="5" t="s">
        <v>783</v>
      </c>
      <c r="V900" s="1" t="s">
        <v>880</v>
      </c>
    </row>
    <row r="901" spans="14:22">
      <c r="N901" s="2" t="s">
        <v>1773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4.9002956350356501E-2</v>
      </c>
      <c r="S901" s="5" t="str">
        <f t="shared" si="46"/>
        <v>MY2_Solar</v>
      </c>
      <c r="T901" s="1" t="s">
        <v>886</v>
      </c>
      <c r="U901" s="5" t="s">
        <v>783</v>
      </c>
      <c r="V901" s="1" t="s">
        <v>880</v>
      </c>
    </row>
    <row r="902" spans="14:22">
      <c r="N902" s="2" t="s">
        <v>1774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4.8465857051765142E-2</v>
      </c>
      <c r="S902" s="5" t="str">
        <f t="shared" si="46"/>
        <v>MY2_Solar</v>
      </c>
      <c r="T902" s="1" t="s">
        <v>886</v>
      </c>
      <c r="U902" s="5" t="s">
        <v>783</v>
      </c>
      <c r="V902" s="1" t="s">
        <v>880</v>
      </c>
    </row>
    <row r="903" spans="14:22">
      <c r="N903" s="2" t="s">
        <v>1775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3.4265086081966274E-2</v>
      </c>
      <c r="S903" s="5" t="str">
        <f t="shared" si="46"/>
        <v>MY2_Solar</v>
      </c>
      <c r="T903" s="1" t="s">
        <v>886</v>
      </c>
      <c r="U903" s="5" t="s">
        <v>783</v>
      </c>
      <c r="V903" s="1" t="s">
        <v>880</v>
      </c>
    </row>
    <row r="904" spans="14:22">
      <c r="N904" s="2" t="s">
        <v>1776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4.33327343342415E-2</v>
      </c>
      <c r="S904" s="5" t="str">
        <f t="shared" si="46"/>
        <v>MY3_Solar</v>
      </c>
      <c r="T904" s="1" t="s">
        <v>879</v>
      </c>
      <c r="U904" s="5" t="s">
        <v>783</v>
      </c>
      <c r="V904" s="1" t="s">
        <v>880</v>
      </c>
    </row>
    <row r="905" spans="14:22">
      <c r="N905" s="2" t="s">
        <v>1777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2.4593936583386475E-2</v>
      </c>
      <c r="S905" s="5" t="str">
        <f t="shared" si="46"/>
        <v>MY4_Solar</v>
      </c>
      <c r="T905" s="1" t="s">
        <v>886</v>
      </c>
      <c r="U905" s="5" t="s">
        <v>783</v>
      </c>
      <c r="V905" s="1" t="s">
        <v>880</v>
      </c>
    </row>
    <row r="906" spans="14:22">
      <c r="N906" s="2" t="s">
        <v>1778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9.2989623789925202E-2</v>
      </c>
      <c r="S906" s="5" t="str">
        <f t="shared" si="46"/>
        <v>MY3_Solar</v>
      </c>
      <c r="T906" s="1" t="s">
        <v>879</v>
      </c>
      <c r="U906" s="5" t="s">
        <v>783</v>
      </c>
      <c r="V906" s="1" t="s">
        <v>880</v>
      </c>
    </row>
    <row r="907" spans="14:22">
      <c r="N907" s="2" t="s">
        <v>1779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6.9251347747956674E-2</v>
      </c>
      <c r="S907" s="5" t="str">
        <f t="shared" si="46"/>
        <v>MY6_Solar</v>
      </c>
      <c r="T907" s="1" t="s">
        <v>892</v>
      </c>
      <c r="U907" s="5" t="s">
        <v>783</v>
      </c>
      <c r="V907" s="1" t="s">
        <v>880</v>
      </c>
    </row>
    <row r="908" spans="14:22">
      <c r="N908" s="2" t="s">
        <v>1780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6.4905802562170337E-2</v>
      </c>
      <c r="S908" s="5" t="str">
        <f t="shared" si="46"/>
        <v>MY6_Solar</v>
      </c>
      <c r="T908" s="1" t="s">
        <v>892</v>
      </c>
      <c r="U908" s="5" t="s">
        <v>783</v>
      </c>
      <c r="V908" s="1" t="s">
        <v>880</v>
      </c>
    </row>
    <row r="909" spans="14:22">
      <c r="N909" s="2" t="s">
        <v>1781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6.7494637992000464E-2</v>
      </c>
      <c r="S909" s="5" t="str">
        <f t="shared" si="46"/>
        <v>MY6_Solar</v>
      </c>
      <c r="T909" s="1" t="s">
        <v>892</v>
      </c>
      <c r="U909" s="5" t="s">
        <v>783</v>
      </c>
      <c r="V909" s="1" t="s">
        <v>880</v>
      </c>
    </row>
    <row r="910" spans="14:22">
      <c r="N910" s="2" t="s">
        <v>1782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6.7679554808416906E-2</v>
      </c>
      <c r="S910" s="5" t="str">
        <f t="shared" si="46"/>
        <v>MY6_Solar</v>
      </c>
      <c r="T910" s="1" t="s">
        <v>892</v>
      </c>
      <c r="U910" s="5" t="s">
        <v>783</v>
      </c>
      <c r="V910" s="1" t="s">
        <v>880</v>
      </c>
    </row>
    <row r="911" spans="14:22">
      <c r="N911" s="2" t="s">
        <v>1783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8.5845950959364689E-2</v>
      </c>
      <c r="S911" s="5" t="str">
        <f t="shared" si="46"/>
        <v>MY7_Solar</v>
      </c>
      <c r="T911" s="1" t="s">
        <v>897</v>
      </c>
      <c r="U911" s="5" t="s">
        <v>783</v>
      </c>
      <c r="V911" s="1" t="s">
        <v>880</v>
      </c>
    </row>
    <row r="912" spans="14:22">
      <c r="N912" s="2" t="s">
        <v>1784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2.6477566517883022E-2</v>
      </c>
      <c r="S912" s="5" t="str">
        <f t="shared" si="46"/>
        <v>MY7_Solar</v>
      </c>
      <c r="T912" s="1" t="s">
        <v>897</v>
      </c>
      <c r="U912" s="5" t="s">
        <v>783</v>
      </c>
      <c r="V912" s="1" t="s">
        <v>880</v>
      </c>
    </row>
    <row r="913" spans="14:22">
      <c r="N913" s="2" t="s">
        <v>1785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783</v>
      </c>
      <c r="V913" s="1" t="s">
        <v>880</v>
      </c>
    </row>
    <row r="914" spans="14:22">
      <c r="N914" s="2" t="s">
        <v>1786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2.4262767375804305E-2</v>
      </c>
      <c r="S914" s="5" t="str">
        <f t="shared" si="46"/>
        <v>MY1_Solar</v>
      </c>
      <c r="T914" s="1" t="s">
        <v>879</v>
      </c>
      <c r="U914" s="5" t="s">
        <v>783</v>
      </c>
      <c r="V914" s="1" t="s">
        <v>880</v>
      </c>
    </row>
    <row r="915" spans="14:22">
      <c r="N915" s="2" t="s">
        <v>1787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4.8355747492898962E-2</v>
      </c>
      <c r="S915" s="5" t="str">
        <f t="shared" si="46"/>
        <v>MY2_Solar</v>
      </c>
      <c r="T915" s="1" t="s">
        <v>886</v>
      </c>
      <c r="U915" s="5" t="s">
        <v>783</v>
      </c>
      <c r="V915" s="1" t="s">
        <v>880</v>
      </c>
    </row>
    <row r="916" spans="14:22">
      <c r="N916" s="2" t="s">
        <v>1788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4.9002956350356501E-2</v>
      </c>
      <c r="S916" s="5" t="str">
        <f t="shared" si="46"/>
        <v>MY2_Solar</v>
      </c>
      <c r="T916" s="1" t="s">
        <v>886</v>
      </c>
      <c r="U916" s="5" t="s">
        <v>783</v>
      </c>
      <c r="V916" s="1" t="s">
        <v>880</v>
      </c>
    </row>
    <row r="917" spans="14:22">
      <c r="N917" s="2" t="s">
        <v>1789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4.8465857051765142E-2</v>
      </c>
      <c r="S917" s="5" t="str">
        <f t="shared" si="46"/>
        <v>MY2_Solar</v>
      </c>
      <c r="T917" s="1" t="s">
        <v>886</v>
      </c>
      <c r="U917" s="5" t="s">
        <v>783</v>
      </c>
      <c r="V917" s="1" t="s">
        <v>880</v>
      </c>
    </row>
    <row r="918" spans="14:22">
      <c r="N918" s="2" t="s">
        <v>1790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3.4265086081966274E-2</v>
      </c>
      <c r="S918" s="5" t="str">
        <f t="shared" si="46"/>
        <v>MY2_Solar</v>
      </c>
      <c r="T918" s="1" t="s">
        <v>886</v>
      </c>
      <c r="U918" s="5" t="s">
        <v>783</v>
      </c>
      <c r="V918" s="1" t="s">
        <v>880</v>
      </c>
    </row>
    <row r="919" spans="14:22">
      <c r="N919" s="2" t="s">
        <v>1791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4.33327343342415E-2</v>
      </c>
      <c r="S919" s="5" t="str">
        <f t="shared" si="46"/>
        <v>MY3_Solar</v>
      </c>
      <c r="T919" s="1" t="s">
        <v>879</v>
      </c>
      <c r="U919" s="5" t="s">
        <v>783</v>
      </c>
      <c r="V919" s="1" t="s">
        <v>880</v>
      </c>
    </row>
    <row r="920" spans="14:22">
      <c r="N920" s="2" t="s">
        <v>1792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2.4593936583386475E-2</v>
      </c>
      <c r="S920" s="5" t="str">
        <f t="shared" si="46"/>
        <v>MY4_Solar</v>
      </c>
      <c r="T920" s="1" t="s">
        <v>886</v>
      </c>
      <c r="U920" s="5" t="s">
        <v>783</v>
      </c>
      <c r="V920" s="1" t="s">
        <v>880</v>
      </c>
    </row>
    <row r="921" spans="14:22">
      <c r="N921" s="2" t="s">
        <v>1793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9.2989623789925202E-2</v>
      </c>
      <c r="S921" s="5" t="str">
        <f t="shared" si="46"/>
        <v>MY3_Solar</v>
      </c>
      <c r="T921" s="1" t="s">
        <v>879</v>
      </c>
      <c r="U921" s="5" t="s">
        <v>783</v>
      </c>
      <c r="V921" s="1" t="s">
        <v>880</v>
      </c>
    </row>
    <row r="922" spans="14:22">
      <c r="N922" s="2" t="s">
        <v>1794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6.6385137093501842E-2</v>
      </c>
      <c r="S922" s="5" t="str">
        <f t="shared" si="46"/>
        <v>MY6_Solar</v>
      </c>
      <c r="T922" s="1" t="s">
        <v>892</v>
      </c>
      <c r="U922" s="5" t="s">
        <v>783</v>
      </c>
      <c r="V922" s="1" t="s">
        <v>880</v>
      </c>
    </row>
    <row r="923" spans="14:22">
      <c r="N923" s="2" t="s">
        <v>1795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5.1314416555561994E-2</v>
      </c>
      <c r="S923" s="5" t="str">
        <f t="shared" si="46"/>
        <v>MY6_Solar</v>
      </c>
      <c r="T923" s="1" t="s">
        <v>892</v>
      </c>
      <c r="U923" s="5" t="s">
        <v>783</v>
      </c>
      <c r="V923" s="1" t="s">
        <v>880</v>
      </c>
    </row>
    <row r="924" spans="14:22">
      <c r="N924" s="2" t="s">
        <v>1796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5.3995710393600377E-2</v>
      </c>
      <c r="S924" s="5" t="str">
        <f t="shared" si="46"/>
        <v>MY6_Solar</v>
      </c>
      <c r="T924" s="1" t="s">
        <v>892</v>
      </c>
      <c r="U924" s="5" t="s">
        <v>783</v>
      </c>
      <c r="V924" s="1" t="s">
        <v>880</v>
      </c>
    </row>
    <row r="925" spans="14:22">
      <c r="N925" s="2" t="s">
        <v>1797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6.4258593704712777E-2</v>
      </c>
      <c r="S925" s="5" t="str">
        <f t="shared" si="46"/>
        <v>MY6_Solar</v>
      </c>
      <c r="T925" s="1" t="s">
        <v>892</v>
      </c>
      <c r="U925" s="5" t="s">
        <v>783</v>
      </c>
      <c r="V925" s="1" t="s">
        <v>880</v>
      </c>
    </row>
    <row r="926" spans="14:22">
      <c r="N926" s="2" t="s">
        <v>1798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8.5845950959364689E-2</v>
      </c>
      <c r="S926" s="5" t="str">
        <f t="shared" si="46"/>
        <v>MY7_Solar</v>
      </c>
      <c r="T926" s="1" t="s">
        <v>897</v>
      </c>
      <c r="U926" s="5" t="s">
        <v>783</v>
      </c>
      <c r="V926" s="1" t="s">
        <v>880</v>
      </c>
    </row>
    <row r="927" spans="14:22">
      <c r="N927" s="2" t="s">
        <v>1799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2.6477566517883022E-2</v>
      </c>
      <c r="S927" s="5" t="str">
        <f t="shared" si="46"/>
        <v>MY7_Solar</v>
      </c>
      <c r="T927" s="1" t="s">
        <v>897</v>
      </c>
      <c r="U927" s="5" t="s">
        <v>783</v>
      </c>
      <c r="V927" s="1" t="s">
        <v>880</v>
      </c>
    </row>
    <row r="928" spans="14:22">
      <c r="N928" s="2" t="s">
        <v>1800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783</v>
      </c>
      <c r="V928" s="1" t="s">
        <v>880</v>
      </c>
    </row>
    <row r="929" spans="14:22">
      <c r="N929" s="2" t="s">
        <v>370</v>
      </c>
      <c r="O929" s="2" t="s">
        <v>1801</v>
      </c>
      <c r="P929" s="2" t="s">
        <v>1801</v>
      </c>
      <c r="Q929" s="1">
        <v>28802.945</v>
      </c>
      <c r="R929" s="11">
        <f t="shared" ca="1" si="47"/>
        <v>0.16696391513535447</v>
      </c>
      <c r="S929" s="5" t="e">
        <f t="shared" si="46"/>
        <v>#N/A</v>
      </c>
      <c r="T929" s="1" t="s">
        <v>879</v>
      </c>
      <c r="U929" s="5" t="s">
        <v>783</v>
      </c>
      <c r="V929" s="1" t="s">
        <v>880</v>
      </c>
    </row>
    <row r="930" spans="14:22">
      <c r="N930" s="2" t="s">
        <v>372</v>
      </c>
      <c r="O930" s="2" t="s">
        <v>1801</v>
      </c>
      <c r="P930" s="2" t="s">
        <v>1801</v>
      </c>
      <c r="Q930" s="1">
        <v>35309.964999999997</v>
      </c>
      <c r="R930" s="11">
        <f t="shared" ca="1" si="47"/>
        <v>0.20468358356037328</v>
      </c>
      <c r="S930" s="5" t="e">
        <f t="shared" si="46"/>
        <v>#N/A</v>
      </c>
      <c r="T930" s="1" t="s">
        <v>886</v>
      </c>
      <c r="U930" s="5" t="s">
        <v>783</v>
      </c>
      <c r="V930" s="1" t="s">
        <v>880</v>
      </c>
    </row>
    <row r="931" spans="14:22">
      <c r="N931" s="2" t="s">
        <v>364</v>
      </c>
      <c r="O931" s="2" t="s">
        <v>1801</v>
      </c>
      <c r="P931" s="2" t="s">
        <v>1801</v>
      </c>
      <c r="Q931" s="1">
        <v>41597.599999999999</v>
      </c>
      <c r="R931" s="11">
        <f t="shared" ca="1" si="47"/>
        <v>0.24113152860703727</v>
      </c>
      <c r="S931" s="5" t="e">
        <f t="shared" si="46"/>
        <v>#N/A</v>
      </c>
      <c r="T931" s="1" t="s">
        <v>892</v>
      </c>
      <c r="U931" s="5" t="s">
        <v>783</v>
      </c>
      <c r="V931" s="1" t="s">
        <v>880</v>
      </c>
    </row>
    <row r="932" spans="14:22">
      <c r="N932" s="2" t="s">
        <v>374</v>
      </c>
      <c r="O932" s="2" t="s">
        <v>1801</v>
      </c>
      <c r="P932" s="2" t="s">
        <v>1801</v>
      </c>
      <c r="Q932" s="1">
        <v>19376.93</v>
      </c>
      <c r="R932" s="11">
        <f t="shared" ca="1" si="47"/>
        <v>0.1123235174772477</v>
      </c>
      <c r="S932" s="5" t="e">
        <f t="shared" si="46"/>
        <v>#N/A</v>
      </c>
      <c r="T932" s="1" t="s">
        <v>897</v>
      </c>
      <c r="U932" s="5" t="s">
        <v>783</v>
      </c>
      <c r="V932" s="1" t="s">
        <v>880</v>
      </c>
    </row>
    <row r="933" spans="14:22">
      <c r="N933" s="2" t="s">
        <v>911</v>
      </c>
      <c r="O933" s="2" t="s">
        <v>1801</v>
      </c>
      <c r="P933" s="2" t="s">
        <v>1801</v>
      </c>
      <c r="Q933" s="1">
        <f ca="1">$AC$4</f>
        <v>172510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783</v>
      </c>
      <c r="V933" s="1" t="s">
        <v>880</v>
      </c>
    </row>
    <row r="934" spans="14:22">
      <c r="N934" s="2" t="s">
        <v>915</v>
      </c>
      <c r="O934" s="2" t="s">
        <v>1801</v>
      </c>
      <c r="P934" s="2" t="s">
        <v>1801</v>
      </c>
      <c r="Q934" s="1">
        <f ca="1">$AC$4</f>
        <v>172510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783</v>
      </c>
      <c r="V934" s="1" t="s">
        <v>880</v>
      </c>
    </row>
    <row r="935" spans="14:22">
      <c r="N935" s="2" t="s">
        <v>922</v>
      </c>
      <c r="O935" s="2" t="s">
        <v>1801</v>
      </c>
      <c r="P935" s="2" t="s">
        <v>1801</v>
      </c>
      <c r="Q935" s="1">
        <f ca="1">$AC$4</f>
        <v>172510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783</v>
      </c>
      <c r="V935" s="1" t="s">
        <v>880</v>
      </c>
    </row>
    <row r="936" spans="14:22">
      <c r="N936" s="2" t="s">
        <v>877</v>
      </c>
      <c r="O936" s="2" t="s">
        <v>1801</v>
      </c>
      <c r="P936" s="2" t="s">
        <v>1801</v>
      </c>
      <c r="Q936" s="1">
        <v>15.66</v>
      </c>
      <c r="R936" s="11">
        <f t="shared" ca="1" si="47"/>
        <v>9.0777346240797631E-5</v>
      </c>
      <c r="S936" s="5" t="e">
        <f t="shared" si="46"/>
        <v>#N/A</v>
      </c>
      <c r="T936" s="1" t="e">
        <v>#N/A</v>
      </c>
      <c r="U936" s="5" t="s">
        <v>783</v>
      </c>
      <c r="V936" s="1" t="s">
        <v>880</v>
      </c>
    </row>
    <row r="937" spans="14:22">
      <c r="N937" s="2" t="s">
        <v>480</v>
      </c>
      <c r="O937" s="2" t="s">
        <v>1801</v>
      </c>
      <c r="P937" s="2" t="s">
        <v>1801</v>
      </c>
      <c r="Q937" s="1">
        <v>15.805000000000001</v>
      </c>
      <c r="R937" s="11">
        <f t="shared" ca="1" si="47"/>
        <v>9.1617877224508732E-5</v>
      </c>
      <c r="S937" s="5" t="e">
        <f t="shared" si="46"/>
        <v>#N/A</v>
      </c>
      <c r="T937" s="1" t="e">
        <v>#N/A</v>
      </c>
      <c r="U937" s="5" t="s">
        <v>783</v>
      </c>
      <c r="V937" s="1" t="s">
        <v>880</v>
      </c>
    </row>
    <row r="938" spans="14:22">
      <c r="N938" s="2" t="s">
        <v>461</v>
      </c>
      <c r="O938" s="2" t="s">
        <v>1801</v>
      </c>
      <c r="P938" s="2" t="s">
        <v>1801</v>
      </c>
      <c r="Q938" s="1">
        <v>15.950000000000001</v>
      </c>
      <c r="R938" s="11">
        <f t="shared" ca="1" si="47"/>
        <v>9.2458408208219819E-5</v>
      </c>
      <c r="S938" s="5" t="e">
        <f t="shared" si="46"/>
        <v>#N/A</v>
      </c>
      <c r="T938" s="1" t="e">
        <v>#N/A</v>
      </c>
      <c r="U938" s="5" t="s">
        <v>783</v>
      </c>
      <c r="V938" s="1" t="s">
        <v>880</v>
      </c>
    </row>
    <row r="939" spans="14:22">
      <c r="N939" s="2" t="s">
        <v>893</v>
      </c>
      <c r="O939" s="2" t="s">
        <v>1801</v>
      </c>
      <c r="P939" s="2" t="s">
        <v>1801</v>
      </c>
      <c r="Q939" s="1">
        <v>31.32</v>
      </c>
      <c r="R939" s="11">
        <f t="shared" ca="1" si="47"/>
        <v>1.8155469248159526E-4</v>
      </c>
      <c r="S939" s="5" t="e">
        <f t="shared" si="46"/>
        <v>#N/A</v>
      </c>
      <c r="T939" s="1" t="e">
        <v>#N/A</v>
      </c>
      <c r="U939" s="5" t="s">
        <v>783</v>
      </c>
      <c r="V939" s="1" t="s">
        <v>880</v>
      </c>
    </row>
    <row r="940" spans="14:22">
      <c r="N940" s="2" t="s">
        <v>471</v>
      </c>
      <c r="O940" s="2" t="s">
        <v>1801</v>
      </c>
      <c r="P940" s="2" t="s">
        <v>1801</v>
      </c>
      <c r="Q940" s="1">
        <v>31.610000000000003</v>
      </c>
      <c r="R940" s="11">
        <f t="shared" ca="1" si="47"/>
        <v>1.8323575444901746E-4</v>
      </c>
      <c r="S940" s="5" t="e">
        <f t="shared" si="46"/>
        <v>#N/A</v>
      </c>
      <c r="T940" s="1" t="e">
        <v>#N/A</v>
      </c>
      <c r="U940" s="5" t="s">
        <v>783</v>
      </c>
      <c r="V940" s="1" t="s">
        <v>880</v>
      </c>
    </row>
    <row r="941" spans="14:22">
      <c r="N941" s="2" t="s">
        <v>406</v>
      </c>
      <c r="O941" s="2" t="s">
        <v>1801</v>
      </c>
      <c r="P941" s="2" t="s">
        <v>1801</v>
      </c>
      <c r="Q941" s="1">
        <v>31.900000000000002</v>
      </c>
      <c r="R941" s="11">
        <f t="shared" ca="1" si="47"/>
        <v>1.8491681641643964E-4</v>
      </c>
      <c r="S941" s="5" t="e">
        <f t="shared" si="46"/>
        <v>#N/A</v>
      </c>
      <c r="T941" s="1" t="e">
        <v>#N/A</v>
      </c>
      <c r="U941" s="5" t="s">
        <v>783</v>
      </c>
      <c r="V941" s="1" t="s">
        <v>880</v>
      </c>
    </row>
    <row r="942" spans="14:22">
      <c r="N942" s="2" t="s">
        <v>1802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2.4262767375804305E-2</v>
      </c>
      <c r="S942" s="5" t="str">
        <f t="shared" si="46"/>
        <v>MY1_Solar</v>
      </c>
      <c r="T942" s="1" t="s">
        <v>879</v>
      </c>
      <c r="U942" s="5" t="s">
        <v>783</v>
      </c>
      <c r="V942" s="1" t="s">
        <v>880</v>
      </c>
    </row>
    <row r="943" spans="14:22">
      <c r="N943" s="2" t="s">
        <v>1803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0.1797214944061214</v>
      </c>
      <c r="S943" s="5" t="str">
        <f t="shared" si="46"/>
        <v>MY2_Solar</v>
      </c>
      <c r="T943" s="1" t="s">
        <v>886</v>
      </c>
      <c r="U943" s="5" t="s">
        <v>783</v>
      </c>
      <c r="V943" s="1" t="s">
        <v>880</v>
      </c>
    </row>
    <row r="944" spans="14:22">
      <c r="N944" s="2" t="s">
        <v>1804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9.1251405715610689E-2</v>
      </c>
      <c r="S944" s="5" t="str">
        <f t="shared" si="46"/>
        <v>MY3_Solar</v>
      </c>
      <c r="T944" s="1" t="s">
        <v>879</v>
      </c>
      <c r="U944" s="5" t="s">
        <v>783</v>
      </c>
      <c r="V944" s="1" t="s">
        <v>880</v>
      </c>
    </row>
    <row r="945" spans="14:22">
      <c r="N945" s="2" t="s">
        <v>1805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2.4593936583386468E-2</v>
      </c>
      <c r="S945" s="5" t="str">
        <f t="shared" si="46"/>
        <v>MY4_Solar</v>
      </c>
      <c r="T945" s="1" t="s">
        <v>886</v>
      </c>
      <c r="U945" s="5" t="s">
        <v>783</v>
      </c>
      <c r="V945" s="1" t="s">
        <v>880</v>
      </c>
    </row>
    <row r="946" spans="14:22">
      <c r="N946" s="2" t="s">
        <v>1806</v>
      </c>
      <c r="O946" s="350" t="s">
        <v>38</v>
      </c>
      <c r="P946" s="2" t="str">
        <f t="shared" si="49"/>
        <v>UTCL</v>
      </c>
      <c r="Q946" s="1">
        <v>47500</v>
      </c>
      <c r="R946" s="11">
        <f t="shared" ca="1" si="47"/>
        <v>0.275346356732943</v>
      </c>
      <c r="S946" s="5" t="str">
        <f t="shared" si="46"/>
        <v>MY6_Solar</v>
      </c>
      <c r="T946" s="1" t="s">
        <v>892</v>
      </c>
      <c r="U946" s="5" t="s">
        <v>783</v>
      </c>
      <c r="V946" s="1" t="s">
        <v>880</v>
      </c>
    </row>
    <row r="947" spans="14:22">
      <c r="N947" s="2" t="s">
        <v>1807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0.13228218653991072</v>
      </c>
      <c r="S947" s="5" t="str">
        <f t="shared" si="46"/>
        <v>MY7_Solar</v>
      </c>
      <c r="T947" s="1" t="s">
        <v>897</v>
      </c>
      <c r="U947" s="5" t="s">
        <v>783</v>
      </c>
      <c r="V947" s="1" t="s">
        <v>880</v>
      </c>
    </row>
    <row r="948" spans="14:22">
      <c r="N948" s="2" t="s">
        <v>1808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897</v>
      </c>
      <c r="U948" s="5" t="s">
        <v>783</v>
      </c>
      <c r="V948" s="1" t="s">
        <v>880</v>
      </c>
    </row>
    <row r="949" spans="14:22">
      <c r="N949" s="2" t="s">
        <v>1847</v>
      </c>
      <c r="O949" s="350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897</v>
      </c>
      <c r="U949" s="5" t="s">
        <v>783</v>
      </c>
      <c r="V949" s="1" t="s">
        <v>880</v>
      </c>
    </row>
    <row r="950" spans="14:22">
      <c r="N950" s="2" t="s">
        <v>1848</v>
      </c>
      <c r="O950" s="350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879</v>
      </c>
      <c r="U950" s="5" t="s">
        <v>783</v>
      </c>
      <c r="V950" s="1" t="s">
        <v>880</v>
      </c>
    </row>
    <row r="951" spans="14:22">
      <c r="N951" s="2" t="s">
        <v>1849</v>
      </c>
      <c r="O951" s="350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897</v>
      </c>
      <c r="U951" s="5" t="s">
        <v>783</v>
      </c>
      <c r="V951" s="1" t="s">
        <v>880</v>
      </c>
    </row>
  </sheetData>
  <phoneticPr fontId="63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Inv_SY_B</vt:lpstr>
      <vt:lpstr>Inv_SY_D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Kiran Kumar</cp:lastModifiedBy>
  <cp:revision/>
  <dcterms:created xsi:type="dcterms:W3CDTF">2022-12-28T09:03:00Z</dcterms:created>
  <dcterms:modified xsi:type="dcterms:W3CDTF">2025-07-30T04:08:09Z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